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24226"/>
  <mc:AlternateContent xmlns:mc="http://schemas.openxmlformats.org/markup-compatibility/2006">
    <mc:Choice Requires="x15">
      <x15ac:absPath xmlns:x15ac="http://schemas.microsoft.com/office/spreadsheetml/2010/11/ac" url="C:\Users\Usuário\Desktop\"/>
    </mc:Choice>
  </mc:AlternateContent>
  <xr:revisionPtr revIDLastSave="0" documentId="13_ncr:1_{32EA032C-0A27-41D7-BEEA-FF76333115A3}" xr6:coauthVersionLast="47" xr6:coauthVersionMax="47" xr10:uidLastSave="{00000000-0000-0000-0000-000000000000}"/>
  <bookViews>
    <workbookView xWindow="-108" yWindow="-108" windowWidth="23256" windowHeight="12456" tabRatio="877" activeTab="1" xr2:uid="{47920152-221F-474F-B3C0-6B52ECE781ED}"/>
  </bookViews>
  <sheets>
    <sheet name="EAP" sheetId="101" r:id="rId1"/>
    <sheet name="PO" sheetId="91" r:id="rId2"/>
    <sheet name="MC" sheetId="90" r:id="rId3"/>
    <sheet name="CRONOGRAMA" sheetId="3" state="hidden" r:id="rId4"/>
    <sheet name="BDI" sheetId="213" state="hidden" r:id="rId5"/>
    <sheet name="DER_02_25" sheetId="100" state="hidden" r:id="rId6"/>
    <sheet name="SINAPI_12 24" sheetId="99" r:id="rId7"/>
  </sheets>
  <externalReferences>
    <externalReference r:id="rId8"/>
    <externalReference r:id="rId9"/>
    <externalReference r:id="rId10"/>
  </externalReferences>
  <definedNames>
    <definedName name="_Fill" hidden="1">#REF!</definedName>
    <definedName name="_xlnm._FilterDatabase" localSheetId="5" hidden="1">DER_02_25!$A$1:$D$3065</definedName>
    <definedName name="_xlnm._FilterDatabase" localSheetId="2" hidden="1">MC!$A$1:$A$1792</definedName>
    <definedName name="_xlnm._FilterDatabase" localSheetId="1" hidden="1">PO!$F$1:$F$284</definedName>
    <definedName name="_xlnm._FilterDatabase" localSheetId="6" hidden="1">'SINAPI_12 24'!$B$1:$C$12674</definedName>
    <definedName name="_xlnm.Print_Area" localSheetId="4">BDI!$A$1:$E$40</definedName>
    <definedName name="_xlnm.Print_Area" localSheetId="3">CRONOGRAMA!$A$1:$M$37</definedName>
    <definedName name="_xlnm.Print_Area" localSheetId="0">EAP!$A$1:$D$21</definedName>
    <definedName name="_xlnm.Print_Area" localSheetId="2">MC!$A$1:$L$1794</definedName>
    <definedName name="_xlnm.Print_Area" localSheetId="1">PO!$A$1:$I$190</definedName>
    <definedName name="BDI">[1]ADT01!$O$6</definedName>
    <definedName name="COMPS">#REF!</definedName>
    <definedName name="DCMO01">'[2]CPUs VER02'!$AE$1</definedName>
    <definedName name="DESONERACAO" hidden="1">IF(OR(Import.Desoneracao="DESONERADO",Import.Desoneracao="SIM"),"SIM","NÃO")</definedName>
    <definedName name="Import.Desoneracao" hidden="1">OFFSET([3]DADOS!$G$18,0,-1)</definedName>
    <definedName name="Memo">MC!$A$8:$L$1840</definedName>
    <definedName name="REF_DER_ED">DER_02_25!$A$2:$D$3110</definedName>
    <definedName name="REF_ORSE">#REF!</definedName>
    <definedName name="REF_SINAPI">'SINAPI_12 24'!$A$1:$D$13182</definedName>
    <definedName name="TAB_COT">#REF!</definedName>
    <definedName name="_xlnm.Print_Titles" localSheetId="2">MC!$1:$7</definedName>
    <definedName name="_xlnm.Print_Titles" localSheetId="1">PO!$1:$6</definedName>
  </definedNames>
  <calcPr calcId="181029"/>
</workbook>
</file>

<file path=xl/calcChain.xml><?xml version="1.0" encoding="utf-8"?>
<calcChain xmlns="http://schemas.openxmlformats.org/spreadsheetml/2006/main">
  <c r="K15" i="91" l="1"/>
  <c r="K14" i="91"/>
  <c r="K13" i="91"/>
  <c r="K12" i="91"/>
  <c r="K171" i="91"/>
  <c r="K172" i="91"/>
  <c r="K173" i="91"/>
  <c r="K174" i="91"/>
  <c r="K175" i="91"/>
  <c r="K176" i="91"/>
  <c r="K177" i="91"/>
  <c r="K178" i="91"/>
  <c r="K179" i="91"/>
  <c r="K180" i="91"/>
  <c r="K170" i="91"/>
  <c r="K183" i="91"/>
  <c r="K184" i="91"/>
  <c r="K185" i="91"/>
  <c r="K182" i="91"/>
  <c r="K167" i="91"/>
  <c r="K168" i="91"/>
  <c r="K166" i="91"/>
  <c r="K164" i="91"/>
  <c r="K163" i="91"/>
  <c r="K157" i="91"/>
  <c r="K158" i="91"/>
  <c r="K159" i="91"/>
  <c r="K160" i="91"/>
  <c r="K156" i="91"/>
  <c r="K152" i="91"/>
  <c r="K153" i="91"/>
  <c r="K154" i="91"/>
  <c r="K151" i="91"/>
  <c r="K145" i="91"/>
  <c r="K146" i="91"/>
  <c r="K147" i="91"/>
  <c r="K148" i="91"/>
  <c r="K144" i="91"/>
  <c r="K141" i="91"/>
  <c r="K142" i="91"/>
  <c r="K140" i="91"/>
  <c r="K134" i="91"/>
  <c r="K135" i="91"/>
  <c r="K136" i="91"/>
  <c r="K137" i="91"/>
  <c r="K138" i="91"/>
  <c r="K133" i="91"/>
  <c r="K130" i="91"/>
  <c r="K131" i="91"/>
  <c r="K129" i="91"/>
  <c r="K124" i="91"/>
  <c r="K125" i="91"/>
  <c r="K126" i="91"/>
  <c r="K127" i="91"/>
  <c r="K123" i="91"/>
  <c r="K118" i="91"/>
  <c r="K119" i="91"/>
  <c r="K120" i="91"/>
  <c r="K117" i="91"/>
  <c r="K106" i="91"/>
  <c r="K107" i="91"/>
  <c r="K108" i="91"/>
  <c r="K109" i="91"/>
  <c r="K110" i="91"/>
  <c r="K111" i="91"/>
  <c r="K112" i="91"/>
  <c r="K113" i="91"/>
  <c r="K114" i="91"/>
  <c r="K115" i="91"/>
  <c r="K105" i="91"/>
  <c r="K95" i="91"/>
  <c r="K96" i="91"/>
  <c r="K97" i="91"/>
  <c r="K98" i="91"/>
  <c r="K99" i="91"/>
  <c r="K100" i="91"/>
  <c r="K101" i="91"/>
  <c r="K102" i="91"/>
  <c r="K103" i="91"/>
  <c r="K94" i="91"/>
  <c r="K91" i="91"/>
  <c r="K90" i="91"/>
  <c r="K84" i="91"/>
  <c r="K85" i="91"/>
  <c r="K86" i="91"/>
  <c r="K87" i="91"/>
  <c r="K88" i="91"/>
  <c r="K83" i="91"/>
  <c r="K81" i="91"/>
  <c r="K75" i="91"/>
  <c r="K76" i="91"/>
  <c r="K77" i="91"/>
  <c r="K78" i="91"/>
  <c r="K74" i="91"/>
  <c r="K66" i="91"/>
  <c r="K67" i="91"/>
  <c r="K68" i="91"/>
  <c r="K69" i="91"/>
  <c r="K70" i="91"/>
  <c r="K71" i="91"/>
  <c r="K72" i="91"/>
  <c r="K65" i="91"/>
  <c r="K63" i="91"/>
  <c r="K62" i="91"/>
  <c r="H4" i="91"/>
  <c r="K50" i="91"/>
  <c r="K51" i="91"/>
  <c r="K52" i="91"/>
  <c r="K53" i="91"/>
  <c r="K54" i="91"/>
  <c r="K55" i="91"/>
  <c r="K56" i="91"/>
  <c r="K57" i="91"/>
  <c r="K58" i="91"/>
  <c r="K59" i="91"/>
  <c r="K49" i="91"/>
  <c r="K35" i="91"/>
  <c r="K36" i="91"/>
  <c r="K37" i="91"/>
  <c r="K38" i="91"/>
  <c r="K39" i="91"/>
  <c r="K40" i="91"/>
  <c r="K41" i="91"/>
  <c r="K42" i="91"/>
  <c r="K43" i="91"/>
  <c r="K44" i="91"/>
  <c r="K45" i="91"/>
  <c r="K46" i="91"/>
  <c r="K34" i="91"/>
  <c r="K18" i="91"/>
  <c r="K19" i="91"/>
  <c r="K20" i="91"/>
  <c r="K21" i="91"/>
  <c r="K22" i="91"/>
  <c r="K23" i="91"/>
  <c r="K24" i="91"/>
  <c r="K25" i="91"/>
  <c r="K26" i="91"/>
  <c r="K27" i="91"/>
  <c r="K28" i="91"/>
  <c r="K29" i="91"/>
  <c r="K30" i="91"/>
  <c r="K31" i="91"/>
  <c r="K17" i="91"/>
  <c r="K11" i="91"/>
  <c r="K10" i="91"/>
  <c r="K9" i="91"/>
  <c r="K8" i="91"/>
  <c r="K53" i="90"/>
  <c r="K47" i="90"/>
  <c r="K41" i="90"/>
  <c r="K35" i="90"/>
  <c r="K55" i="90"/>
  <c r="L51" i="90" s="1"/>
  <c r="K49" i="90"/>
  <c r="L45" i="90" s="1"/>
  <c r="K43" i="90"/>
  <c r="L39" i="90" s="1"/>
  <c r="K37" i="90"/>
  <c r="L33" i="90" s="1"/>
  <c r="E15" i="91"/>
  <c r="D15" i="91"/>
  <c r="G14" i="91"/>
  <c r="E14" i="91"/>
  <c r="D14" i="91"/>
  <c r="G13" i="91"/>
  <c r="E13" i="91"/>
  <c r="D13" i="91"/>
  <c r="E12" i="91"/>
  <c r="D12" i="91"/>
  <c r="K1785" i="90" l="1"/>
  <c r="K1771" i="90"/>
  <c r="K150" i="90"/>
  <c r="K1720" i="90"/>
  <c r="K1717" i="90"/>
  <c r="K108" i="90"/>
  <c r="E106" i="90"/>
  <c r="H100" i="90"/>
  <c r="K100" i="90" s="1"/>
  <c r="K99" i="90"/>
  <c r="K98" i="90"/>
  <c r="H93" i="90"/>
  <c r="H94" i="90"/>
  <c r="K61" i="90"/>
  <c r="K60" i="90"/>
  <c r="H23" i="90"/>
  <c r="K23" i="90" s="1"/>
  <c r="H17" i="90"/>
  <c r="K1744" i="90"/>
  <c r="K1738" i="90"/>
  <c r="K1726" i="90"/>
  <c r="K1732" i="90"/>
  <c r="K1709" i="90"/>
  <c r="K1703" i="90"/>
  <c r="K1702" i="90"/>
  <c r="K1701" i="90"/>
  <c r="K1700" i="90"/>
  <c r="K1694" i="90"/>
  <c r="K1688" i="90"/>
  <c r="K1687" i="90"/>
  <c r="K1686" i="90"/>
  <c r="K1670" i="90"/>
  <c r="K1671" i="90"/>
  <c r="K1672" i="90"/>
  <c r="K1669" i="90"/>
  <c r="K1678" i="90"/>
  <c r="H1660" i="90"/>
  <c r="K1662" i="90"/>
  <c r="E168" i="91"/>
  <c r="D168" i="91"/>
  <c r="H1653" i="90"/>
  <c r="K1653" i="90" s="1"/>
  <c r="H1652" i="90"/>
  <c r="H1651" i="90"/>
  <c r="H1650" i="90"/>
  <c r="H1649" i="90"/>
  <c r="H1648" i="90"/>
  <c r="H1647" i="90"/>
  <c r="H1644" i="90"/>
  <c r="H1643" i="90"/>
  <c r="K1643" i="90" s="1"/>
  <c r="H1642" i="90"/>
  <c r="H1641" i="90"/>
  <c r="H1640" i="90"/>
  <c r="H1639" i="90"/>
  <c r="K1639" i="90" s="1"/>
  <c r="H1638" i="90"/>
  <c r="H1637" i="90"/>
  <c r="H1636" i="90"/>
  <c r="H1635" i="90"/>
  <c r="H1622" i="90"/>
  <c r="H1628" i="90"/>
  <c r="H1627" i="90"/>
  <c r="H1626" i="90"/>
  <c r="H1625" i="90"/>
  <c r="H1624" i="90"/>
  <c r="H1623" i="90"/>
  <c r="H1619" i="90"/>
  <c r="H1618" i="90"/>
  <c r="H1617" i="90"/>
  <c r="H1616" i="90"/>
  <c r="H1615" i="90"/>
  <c r="H1614" i="90"/>
  <c r="H1613" i="90"/>
  <c r="H1612" i="90"/>
  <c r="K1612" i="90" s="1"/>
  <c r="H1611" i="90"/>
  <c r="K1611" i="90" s="1"/>
  <c r="H1610" i="90"/>
  <c r="K152" i="90" l="1"/>
  <c r="K1642" i="90"/>
  <c r="K1641" i="90"/>
  <c r="K1625" i="90"/>
  <c r="K1626" i="90"/>
  <c r="K1627" i="90"/>
  <c r="K1660" i="90"/>
  <c r="K1664" i="90" s="1"/>
  <c r="K1613" i="90"/>
  <c r="K1622" i="90"/>
  <c r="K1652" i="90"/>
  <c r="K94" i="90"/>
  <c r="K93" i="90"/>
  <c r="K1628" i="90"/>
  <c r="K1638" i="90"/>
  <c r="K1619" i="90"/>
  <c r="K1615" i="90"/>
  <c r="K1635" i="90"/>
  <c r="K1649" i="90"/>
  <c r="K1617" i="90"/>
  <c r="K1637" i="90"/>
  <c r="K1740" i="90"/>
  <c r="K1746" i="90"/>
  <c r="K1647" i="90"/>
  <c r="K1610" i="90"/>
  <c r="K1640" i="90"/>
  <c r="K1650" i="90"/>
  <c r="K1651" i="90"/>
  <c r="K1636" i="90"/>
  <c r="K1644" i="90"/>
  <c r="K1648" i="90"/>
  <c r="K1623" i="90"/>
  <c r="K1624" i="90"/>
  <c r="K1616" i="90"/>
  <c r="K1618" i="90"/>
  <c r="K1614" i="90"/>
  <c r="L148" i="90" l="1"/>
  <c r="L1736" i="90"/>
  <c r="L1742" i="90"/>
  <c r="L1657" i="90"/>
  <c r="K1685" i="90" l="1"/>
  <c r="K1679" i="90"/>
  <c r="H1602" i="90"/>
  <c r="H1600" i="90"/>
  <c r="H1599" i="90"/>
  <c r="H1598" i="90"/>
  <c r="H1597" i="90"/>
  <c r="H1596" i="90"/>
  <c r="H1595" i="90"/>
  <c r="H1594" i="90"/>
  <c r="H1593" i="90"/>
  <c r="H1578" i="90"/>
  <c r="H1577" i="90"/>
  <c r="H1586" i="90"/>
  <c r="H1584" i="90"/>
  <c r="H1583" i="90"/>
  <c r="H1582" i="90"/>
  <c r="H1581" i="90"/>
  <c r="H1580" i="90"/>
  <c r="H1579" i="90"/>
  <c r="H871" i="90"/>
  <c r="K813" i="90"/>
  <c r="K812" i="90"/>
  <c r="K811" i="90"/>
  <c r="K785" i="90"/>
  <c r="H1538" i="90"/>
  <c r="E158" i="91"/>
  <c r="D158" i="91"/>
  <c r="H1559" i="90"/>
  <c r="H1562" i="90"/>
  <c r="H1556" i="90"/>
  <c r="H1555" i="90"/>
  <c r="H1554" i="90"/>
  <c r="H1553" i="90"/>
  <c r="H1550" i="90"/>
  <c r="H1549" i="90"/>
  <c r="H1548" i="90"/>
  <c r="H1547" i="90"/>
  <c r="H1546" i="90"/>
  <c r="H1545" i="90"/>
  <c r="H1531" i="90"/>
  <c r="H1530" i="90"/>
  <c r="H1529" i="90"/>
  <c r="H1528" i="90"/>
  <c r="H1521" i="90"/>
  <c r="H1518" i="90"/>
  <c r="H1517" i="90"/>
  <c r="H1516" i="90"/>
  <c r="H1515" i="90"/>
  <c r="H1514" i="90"/>
  <c r="H1513" i="90"/>
  <c r="K1568" i="90"/>
  <c r="A156" i="91"/>
  <c r="A157" i="91" s="1"/>
  <c r="A1525" i="90" s="1"/>
  <c r="E157" i="91"/>
  <c r="D157" i="91"/>
  <c r="E160" i="91"/>
  <c r="D160" i="91"/>
  <c r="K1491" i="90"/>
  <c r="K1490" i="90"/>
  <c r="K1489" i="90"/>
  <c r="K1488" i="90"/>
  <c r="K1487" i="90"/>
  <c r="K1486" i="90"/>
  <c r="K1485" i="90"/>
  <c r="K1470" i="90"/>
  <c r="K1471" i="90"/>
  <c r="K1472" i="90"/>
  <c r="K1473" i="90"/>
  <c r="K1474" i="90"/>
  <c r="K1475" i="90"/>
  <c r="K1476" i="90"/>
  <c r="K1477" i="90"/>
  <c r="K1478" i="90"/>
  <c r="K1469" i="90"/>
  <c r="H1498" i="90"/>
  <c r="H1504" i="90"/>
  <c r="A144" i="91"/>
  <c r="A1434" i="90" s="1"/>
  <c r="E144" i="91"/>
  <c r="D144" i="91"/>
  <c r="K1436" i="90"/>
  <c r="K1442" i="90"/>
  <c r="A140" i="91"/>
  <c r="A141" i="91" s="1"/>
  <c r="A142" i="91" s="1"/>
  <c r="A1427" i="90" s="1"/>
  <c r="K1422" i="90"/>
  <c r="K1414" i="90"/>
  <c r="K1407" i="90"/>
  <c r="K1408" i="90"/>
  <c r="K1429" i="90"/>
  <c r="K1416" i="90"/>
  <c r="K1415" i="90"/>
  <c r="K1413" i="90"/>
  <c r="K1412" i="90"/>
  <c r="K1411" i="90"/>
  <c r="K1410" i="90"/>
  <c r="K1409" i="90"/>
  <c r="K1406" i="90"/>
  <c r="K1405" i="90"/>
  <c r="K1423" i="90"/>
  <c r="K1404" i="90"/>
  <c r="K1289" i="90"/>
  <c r="K1396" i="90"/>
  <c r="K1390" i="90"/>
  <c r="K1389" i="90"/>
  <c r="K1388" i="90"/>
  <c r="K1387" i="90"/>
  <c r="K1386" i="90"/>
  <c r="K1385" i="90"/>
  <c r="K1379" i="90"/>
  <c r="K1378" i="90"/>
  <c r="K1377" i="90"/>
  <c r="K1376" i="90"/>
  <c r="K1375" i="90"/>
  <c r="K1374" i="90"/>
  <c r="K1284" i="90"/>
  <c r="K1368" i="90"/>
  <c r="K1397" i="90"/>
  <c r="K1367" i="90"/>
  <c r="K1366" i="90"/>
  <c r="K1365" i="90"/>
  <c r="K1364" i="90"/>
  <c r="K1363" i="90"/>
  <c r="K1362" i="90"/>
  <c r="K1361" i="90"/>
  <c r="K1360" i="90"/>
  <c r="K1359" i="90"/>
  <c r="K1353" i="90"/>
  <c r="K1347" i="90"/>
  <c r="K1346" i="90"/>
  <c r="K1345" i="90"/>
  <c r="K1344" i="90"/>
  <c r="K1343" i="90"/>
  <c r="K1342" i="90"/>
  <c r="K1341" i="90"/>
  <c r="K1340" i="90"/>
  <c r="K1339" i="90"/>
  <c r="K1326" i="90"/>
  <c r="K1313" i="90"/>
  <c r="K1312" i="90"/>
  <c r="K1311" i="90"/>
  <c r="K1310" i="90"/>
  <c r="K1309" i="90"/>
  <c r="K1308" i="90"/>
  <c r="K1302" i="90"/>
  <c r="K1301" i="90"/>
  <c r="K1300" i="90"/>
  <c r="K1299" i="90"/>
  <c r="K1298" i="90"/>
  <c r="K1297" i="90"/>
  <c r="K1291" i="90"/>
  <c r="K1290" i="90"/>
  <c r="K1288" i="90"/>
  <c r="K1287" i="90"/>
  <c r="K1286" i="90"/>
  <c r="K1285" i="90"/>
  <c r="K1280" i="90"/>
  <c r="K1265" i="90"/>
  <c r="K1266" i="90"/>
  <c r="K1267" i="90"/>
  <c r="K1268" i="90"/>
  <c r="K1269" i="90"/>
  <c r="K1270" i="90"/>
  <c r="K1271" i="90"/>
  <c r="K1272" i="90"/>
  <c r="K1273" i="90"/>
  <c r="K1274" i="90"/>
  <c r="K1264" i="90"/>
  <c r="E184" i="91"/>
  <c r="D184" i="91"/>
  <c r="E185" i="91"/>
  <c r="D185" i="91"/>
  <c r="K1225" i="90"/>
  <c r="K1219" i="90"/>
  <c r="K1218" i="90"/>
  <c r="K1217" i="90"/>
  <c r="K1216" i="90"/>
  <c r="K1210" i="90"/>
  <c r="K1209" i="90"/>
  <c r="K1208" i="90"/>
  <c r="K1202" i="90"/>
  <c r="K1201" i="90"/>
  <c r="K1200" i="90"/>
  <c r="K1199" i="90"/>
  <c r="K1198" i="90"/>
  <c r="K1197" i="90"/>
  <c r="K1196" i="90"/>
  <c r="K1109" i="90"/>
  <c r="K1178" i="90"/>
  <c r="K1177" i="90"/>
  <c r="I1152" i="90"/>
  <c r="E102" i="91"/>
  <c r="D102" i="91"/>
  <c r="K1145" i="90"/>
  <c r="K1139" i="90"/>
  <c r="K1103" i="90"/>
  <c r="K1121" i="90"/>
  <c r="K1120" i="90"/>
  <c r="K1110" i="90"/>
  <c r="K1065" i="90"/>
  <c r="K1066" i="90"/>
  <c r="K1067" i="90"/>
  <c r="K1068" i="90"/>
  <c r="K1069" i="90"/>
  <c r="K1070" i="90"/>
  <c r="K1071" i="90"/>
  <c r="K1072" i="90"/>
  <c r="K1073" i="90"/>
  <c r="K1074" i="90"/>
  <c r="K1075" i="90"/>
  <c r="K1064" i="90"/>
  <c r="K1077" i="90"/>
  <c r="K1058" i="90"/>
  <c r="K1046" i="90"/>
  <c r="K1047" i="90"/>
  <c r="K1048" i="90"/>
  <c r="K1049" i="90"/>
  <c r="K1050" i="90"/>
  <c r="K1051" i="90"/>
  <c r="K1052" i="90"/>
  <c r="K1053" i="90"/>
  <c r="K1054" i="90"/>
  <c r="K1055" i="90"/>
  <c r="K1056" i="90"/>
  <c r="K1045" i="90"/>
  <c r="A90" i="91"/>
  <c r="A91" i="91" s="1"/>
  <c r="A1062" i="90" s="1"/>
  <c r="K942" i="90"/>
  <c r="K941" i="90"/>
  <c r="D78" i="91"/>
  <c r="E78" i="91"/>
  <c r="K919" i="90"/>
  <c r="E75" i="91"/>
  <c r="D75" i="91"/>
  <c r="K935" i="90"/>
  <c r="K934" i="90"/>
  <c r="K933" i="90"/>
  <c r="K932" i="90"/>
  <c r="K931" i="90"/>
  <c r="K892" i="90"/>
  <c r="K887" i="90"/>
  <c r="K888" i="90"/>
  <c r="K889" i="90"/>
  <c r="K890" i="90"/>
  <c r="K891" i="90"/>
  <c r="K895" i="90"/>
  <c r="K896" i="90"/>
  <c r="K897" i="90"/>
  <c r="K898" i="90"/>
  <c r="K901" i="90"/>
  <c r="K904" i="90"/>
  <c r="K886" i="90"/>
  <c r="H863" i="90"/>
  <c r="H795" i="90"/>
  <c r="H855" i="90"/>
  <c r="H854" i="90"/>
  <c r="H853" i="90"/>
  <c r="H852" i="90"/>
  <c r="H851" i="90"/>
  <c r="H850" i="90"/>
  <c r="H809" i="90"/>
  <c r="H808" i="90"/>
  <c r="H807" i="90"/>
  <c r="H806" i="90"/>
  <c r="H805" i="90"/>
  <c r="H804" i="90"/>
  <c r="H783" i="90"/>
  <c r="H782" i="90"/>
  <c r="H781" i="90"/>
  <c r="H780" i="90"/>
  <c r="H779" i="90"/>
  <c r="H778" i="90"/>
  <c r="K843" i="90"/>
  <c r="K835" i="90"/>
  <c r="H841" i="90"/>
  <c r="H833" i="90"/>
  <c r="H832" i="90"/>
  <c r="H831" i="90"/>
  <c r="H830" i="90"/>
  <c r="H829" i="90"/>
  <c r="H828" i="90"/>
  <c r="H827" i="90"/>
  <c r="H826" i="90"/>
  <c r="K819" i="90"/>
  <c r="H817" i="90"/>
  <c r="H816" i="90"/>
  <c r="H815" i="90"/>
  <c r="H814" i="90"/>
  <c r="H793" i="90"/>
  <c r="K797" i="90"/>
  <c r="H791" i="90"/>
  <c r="H790" i="90"/>
  <c r="H789" i="90"/>
  <c r="H788" i="90"/>
  <c r="K787" i="90"/>
  <c r="H775" i="90"/>
  <c r="H774" i="90"/>
  <c r="H773" i="90"/>
  <c r="H772" i="90"/>
  <c r="H771" i="90"/>
  <c r="H770" i="90"/>
  <c r="E762" i="90"/>
  <c r="H762" i="90" s="1"/>
  <c r="E761" i="90"/>
  <c r="H761" i="90" s="1"/>
  <c r="E753" i="90"/>
  <c r="H753" i="90" s="1"/>
  <c r="H873" i="90"/>
  <c r="H874" i="90"/>
  <c r="H875" i="90"/>
  <c r="H876" i="90"/>
  <c r="H877" i="90"/>
  <c r="H872" i="90"/>
  <c r="K879" i="90"/>
  <c r="K1030" i="90"/>
  <c r="K1031" i="90"/>
  <c r="K1032" i="90"/>
  <c r="K1033" i="90"/>
  <c r="K1034" i="90"/>
  <c r="K1035" i="90"/>
  <c r="K1036" i="90"/>
  <c r="K1038" i="90"/>
  <c r="K1037" i="90"/>
  <c r="K1013" i="90"/>
  <c r="K1024" i="90"/>
  <c r="K978" i="90"/>
  <c r="K979" i="90"/>
  <c r="K980" i="90"/>
  <c r="K981" i="90"/>
  <c r="K982" i="90"/>
  <c r="K983" i="90"/>
  <c r="K984" i="90"/>
  <c r="K985" i="90"/>
  <c r="K986" i="90"/>
  <c r="K987" i="90"/>
  <c r="K988" i="90"/>
  <c r="K989" i="90"/>
  <c r="K990" i="90"/>
  <c r="K977" i="90"/>
  <c r="K996" i="90"/>
  <c r="E86" i="91"/>
  <c r="D86" i="91"/>
  <c r="K971" i="90"/>
  <c r="K965" i="90"/>
  <c r="K951" i="90"/>
  <c r="K952" i="90"/>
  <c r="K953" i="90"/>
  <c r="K954" i="90"/>
  <c r="K955" i="90"/>
  <c r="K956" i="90"/>
  <c r="K957" i="90"/>
  <c r="K958" i="90"/>
  <c r="K950" i="90"/>
  <c r="A83" i="91"/>
  <c r="A81" i="91"/>
  <c r="A947" i="90"/>
  <c r="A962" i="90"/>
  <c r="F745" i="90"/>
  <c r="J745" i="90" s="1"/>
  <c r="F744" i="90"/>
  <c r="J744" i="90" s="1"/>
  <c r="F743" i="90"/>
  <c r="J743" i="90" s="1"/>
  <c r="F742" i="90"/>
  <c r="J742" i="90" s="1"/>
  <c r="F741" i="90"/>
  <c r="J741" i="90" s="1"/>
  <c r="F740" i="90"/>
  <c r="J740" i="90" s="1"/>
  <c r="F739" i="90"/>
  <c r="J739" i="90" s="1"/>
  <c r="F738" i="90"/>
  <c r="J738" i="90" s="1"/>
  <c r="F737" i="90"/>
  <c r="J737" i="90" s="1"/>
  <c r="F736" i="90"/>
  <c r="J736" i="90" s="1"/>
  <c r="F735" i="90"/>
  <c r="J735" i="90" s="1"/>
  <c r="F734" i="90"/>
  <c r="J734" i="90" s="1"/>
  <c r="J726" i="90"/>
  <c r="J725" i="90"/>
  <c r="J724" i="90"/>
  <c r="J723" i="90"/>
  <c r="J722" i="90"/>
  <c r="J721" i="90"/>
  <c r="J720" i="90"/>
  <c r="J719" i="90"/>
  <c r="J718" i="90"/>
  <c r="J717" i="90"/>
  <c r="J709" i="90"/>
  <c r="J708" i="90"/>
  <c r="J707" i="90"/>
  <c r="J706" i="90"/>
  <c r="J705" i="90"/>
  <c r="J704" i="90"/>
  <c r="J703" i="90"/>
  <c r="J702" i="90"/>
  <c r="J699" i="90"/>
  <c r="J698" i="90"/>
  <c r="J697" i="90"/>
  <c r="J696" i="90"/>
  <c r="J695" i="90"/>
  <c r="J694" i="90"/>
  <c r="J693" i="90"/>
  <c r="J692" i="90"/>
  <c r="J691" i="90"/>
  <c r="J690" i="90"/>
  <c r="J689" i="90"/>
  <c r="J688" i="90"/>
  <c r="F680" i="90"/>
  <c r="J680" i="90" s="1"/>
  <c r="F679" i="90"/>
  <c r="J679" i="90" s="1"/>
  <c r="F678" i="90"/>
  <c r="J678" i="90" s="1"/>
  <c r="F677" i="90"/>
  <c r="J677" i="90" s="1"/>
  <c r="F676" i="90"/>
  <c r="J676" i="90" s="1"/>
  <c r="F675" i="90"/>
  <c r="J675" i="90" s="1"/>
  <c r="F674" i="90"/>
  <c r="J674" i="90" s="1"/>
  <c r="F673" i="90"/>
  <c r="J673" i="90" s="1"/>
  <c r="F672" i="90"/>
  <c r="J672" i="90" s="1"/>
  <c r="F671" i="90"/>
  <c r="J671" i="90" s="1"/>
  <c r="F670" i="90"/>
  <c r="J670" i="90" s="1"/>
  <c r="F669" i="90"/>
  <c r="J669" i="90" s="1"/>
  <c r="J661" i="90"/>
  <c r="J660" i="90"/>
  <c r="J659" i="90"/>
  <c r="J658" i="90"/>
  <c r="J657" i="90"/>
  <c r="J656" i="90"/>
  <c r="J655" i="90"/>
  <c r="J654" i="90"/>
  <c r="J653" i="90"/>
  <c r="J652" i="90"/>
  <c r="J644" i="90"/>
  <c r="J643" i="90"/>
  <c r="J642" i="90"/>
  <c r="J641" i="90"/>
  <c r="J640" i="90"/>
  <c r="J639" i="90"/>
  <c r="J638" i="90"/>
  <c r="J637" i="90"/>
  <c r="J634" i="90"/>
  <c r="J633" i="90"/>
  <c r="J632" i="90"/>
  <c r="J631" i="90"/>
  <c r="J630" i="90"/>
  <c r="J629" i="90"/>
  <c r="J628" i="90"/>
  <c r="J627" i="90"/>
  <c r="J626" i="90"/>
  <c r="J625" i="90"/>
  <c r="J624" i="90"/>
  <c r="J623" i="90"/>
  <c r="F3622" i="99"/>
  <c r="B1488" i="100"/>
  <c r="F243" i="100"/>
  <c r="D30" i="213"/>
  <c r="D23" i="213"/>
  <c r="B6" i="213"/>
  <c r="B5" i="213"/>
  <c r="B4" i="213"/>
  <c r="B3" i="213"/>
  <c r="O35" i="3"/>
  <c r="O33" i="3"/>
  <c r="O31" i="3"/>
  <c r="O29" i="3"/>
  <c r="O27" i="3"/>
  <c r="O25" i="3"/>
  <c r="O23" i="3"/>
  <c r="O21" i="3"/>
  <c r="O19" i="3"/>
  <c r="O17" i="3"/>
  <c r="O15" i="3"/>
  <c r="O13" i="3"/>
  <c r="D11" i="3"/>
  <c r="O11" i="3" s="1"/>
  <c r="O9" i="3"/>
  <c r="B5" i="3"/>
  <c r="B4" i="3"/>
  <c r="B3" i="3"/>
  <c r="K1757" i="90"/>
  <c r="K1751" i="90"/>
  <c r="A1748" i="90"/>
  <c r="K1728" i="90"/>
  <c r="K1719" i="90"/>
  <c r="K1718" i="90"/>
  <c r="K1711" i="90"/>
  <c r="K1710" i="90"/>
  <c r="A1666" i="90"/>
  <c r="A1606" i="90"/>
  <c r="A1573" i="90"/>
  <c r="A1572" i="90"/>
  <c r="A1509" i="90"/>
  <c r="H1505" i="90"/>
  <c r="A1465" i="90"/>
  <c r="A1464" i="90"/>
  <c r="K1460" i="90"/>
  <c r="K1454" i="90"/>
  <c r="K1448" i="90"/>
  <c r="A1433" i="90"/>
  <c r="A1401" i="90"/>
  <c r="A1336" i="90"/>
  <c r="K1332" i="90"/>
  <c r="K1320" i="90"/>
  <c r="A1317" i="90"/>
  <c r="K1258" i="90"/>
  <c r="A1255" i="90"/>
  <c r="A1254" i="90"/>
  <c r="K1250" i="90"/>
  <c r="K1244" i="90"/>
  <c r="K1238" i="90"/>
  <c r="I1232" i="90"/>
  <c r="A1229" i="90"/>
  <c r="K1190" i="90"/>
  <c r="K1184" i="90"/>
  <c r="K1171" i="90"/>
  <c r="K1165" i="90"/>
  <c r="K1159" i="90"/>
  <c r="I1153" i="90"/>
  <c r="A1149" i="90"/>
  <c r="K1133" i="90"/>
  <c r="K1127" i="90"/>
  <c r="K1114" i="90"/>
  <c r="K1113" i="90"/>
  <c r="K1112" i="90"/>
  <c r="K1111" i="90"/>
  <c r="K1097" i="90"/>
  <c r="K1091" i="90"/>
  <c r="K1085" i="90"/>
  <c r="A1082" i="90"/>
  <c r="A1081" i="90"/>
  <c r="A1042" i="90"/>
  <c r="K1021" i="90"/>
  <c r="K1020" i="90"/>
  <c r="K1019" i="90"/>
  <c r="K1018" i="90"/>
  <c r="K1017" i="90"/>
  <c r="K1016" i="90"/>
  <c r="K1015" i="90"/>
  <c r="K1014" i="90"/>
  <c r="K1012" i="90"/>
  <c r="K1011" i="90"/>
  <c r="K1010" i="90"/>
  <c r="K1009" i="90"/>
  <c r="K1008" i="90"/>
  <c r="K1007" i="90"/>
  <c r="K1006" i="90"/>
  <c r="K1005" i="90"/>
  <c r="K1004" i="90"/>
  <c r="K1003" i="90"/>
  <c r="A946" i="90"/>
  <c r="K925" i="90"/>
  <c r="K913" i="90"/>
  <c r="K912" i="90"/>
  <c r="K911" i="90"/>
  <c r="A908" i="90"/>
  <c r="K865" i="90"/>
  <c r="K857" i="90"/>
  <c r="A766" i="90"/>
  <c r="K755" i="90"/>
  <c r="A750" i="90"/>
  <c r="A749" i="90"/>
  <c r="E615" i="90"/>
  <c r="I615" i="90" s="1"/>
  <c r="E614" i="90"/>
  <c r="I614" i="90" s="1"/>
  <c r="E613" i="90"/>
  <c r="I613" i="90" s="1"/>
  <c r="E612" i="90"/>
  <c r="I612" i="90" s="1"/>
  <c r="E611" i="90"/>
  <c r="I611" i="90" s="1"/>
  <c r="E610" i="90"/>
  <c r="I610" i="90" s="1"/>
  <c r="E609" i="90"/>
  <c r="I609" i="90" s="1"/>
  <c r="E608" i="90"/>
  <c r="I608" i="90" s="1"/>
  <c r="G605" i="90"/>
  <c r="I605" i="90" s="1"/>
  <c r="G604" i="90"/>
  <c r="I604" i="90" s="1"/>
  <c r="G603" i="90"/>
  <c r="I603" i="90" s="1"/>
  <c r="G602" i="90"/>
  <c r="I602" i="90" s="1"/>
  <c r="G601" i="90"/>
  <c r="I601" i="90" s="1"/>
  <c r="G600" i="90"/>
  <c r="I600" i="90" s="1"/>
  <c r="G599" i="90"/>
  <c r="I599" i="90" s="1"/>
  <c r="G598" i="90"/>
  <c r="I598" i="90" s="1"/>
  <c r="G597" i="90"/>
  <c r="I597" i="90" s="1"/>
  <c r="G596" i="90"/>
  <c r="I596" i="90" s="1"/>
  <c r="G595" i="90"/>
  <c r="I595" i="90" s="1"/>
  <c r="G594" i="90"/>
  <c r="I594" i="90" s="1"/>
  <c r="E586" i="90"/>
  <c r="H586" i="90" s="1"/>
  <c r="E585" i="90"/>
  <c r="H585" i="90" s="1"/>
  <c r="E584" i="90"/>
  <c r="H584" i="90" s="1"/>
  <c r="E583" i="90"/>
  <c r="H583" i="90" s="1"/>
  <c r="E582" i="90"/>
  <c r="H582" i="90" s="1"/>
  <c r="E581" i="90"/>
  <c r="H581" i="90" s="1"/>
  <c r="E580" i="90"/>
  <c r="H580" i="90" s="1"/>
  <c r="E579" i="90"/>
  <c r="H579" i="90" s="1"/>
  <c r="E576" i="90"/>
  <c r="H576" i="90" s="1"/>
  <c r="E575" i="90"/>
  <c r="H575" i="90" s="1"/>
  <c r="E574" i="90"/>
  <c r="H574" i="90" s="1"/>
  <c r="E573" i="90"/>
  <c r="H573" i="90" s="1"/>
  <c r="E572" i="90"/>
  <c r="H572" i="90" s="1"/>
  <c r="E571" i="90"/>
  <c r="H571" i="90" s="1"/>
  <c r="E570" i="90"/>
  <c r="H570" i="90" s="1"/>
  <c r="E569" i="90"/>
  <c r="H569" i="90" s="1"/>
  <c r="G561" i="90"/>
  <c r="H561" i="90" s="1"/>
  <c r="G560" i="90"/>
  <c r="H560" i="90" s="1"/>
  <c r="G559" i="90"/>
  <c r="H559" i="90" s="1"/>
  <c r="G558" i="90"/>
  <c r="H558" i="90" s="1"/>
  <c r="G557" i="90"/>
  <c r="H557" i="90" s="1"/>
  <c r="G556" i="90"/>
  <c r="H556" i="90" s="1"/>
  <c r="G555" i="90"/>
  <c r="H555" i="90" s="1"/>
  <c r="G554" i="90"/>
  <c r="H554" i="90" s="1"/>
  <c r="G553" i="90"/>
  <c r="H553" i="90" s="1"/>
  <c r="G552" i="90"/>
  <c r="H552" i="90" s="1"/>
  <c r="G551" i="90"/>
  <c r="H551" i="90" s="1"/>
  <c r="G550" i="90"/>
  <c r="H550" i="90" s="1"/>
  <c r="E542" i="90"/>
  <c r="H542" i="90" s="1"/>
  <c r="E541" i="90"/>
  <c r="H541" i="90" s="1"/>
  <c r="E540" i="90"/>
  <c r="H540" i="90" s="1"/>
  <c r="E539" i="90"/>
  <c r="H539" i="90" s="1"/>
  <c r="E538" i="90"/>
  <c r="H538" i="90" s="1"/>
  <c r="E537" i="90"/>
  <c r="H537" i="90" s="1"/>
  <c r="E536" i="90"/>
  <c r="H536" i="90" s="1"/>
  <c r="E535" i="90"/>
  <c r="H535" i="90" s="1"/>
  <c r="E532" i="90"/>
  <c r="H532" i="90" s="1"/>
  <c r="E531" i="90"/>
  <c r="H531" i="90" s="1"/>
  <c r="E530" i="90"/>
  <c r="H530" i="90" s="1"/>
  <c r="E529" i="90"/>
  <c r="H529" i="90" s="1"/>
  <c r="E528" i="90"/>
  <c r="H528" i="90" s="1"/>
  <c r="E527" i="90"/>
  <c r="H527" i="90" s="1"/>
  <c r="E526" i="90"/>
  <c r="H526" i="90" s="1"/>
  <c r="E525" i="90"/>
  <c r="H525" i="90" s="1"/>
  <c r="G517" i="90"/>
  <c r="H517" i="90" s="1"/>
  <c r="G516" i="90"/>
  <c r="H516" i="90" s="1"/>
  <c r="G515" i="90"/>
  <c r="H515" i="90" s="1"/>
  <c r="G514" i="90"/>
  <c r="H514" i="90" s="1"/>
  <c r="G513" i="90"/>
  <c r="H513" i="90" s="1"/>
  <c r="G512" i="90"/>
  <c r="H512" i="90" s="1"/>
  <c r="G511" i="90"/>
  <c r="H511" i="90" s="1"/>
  <c r="G510" i="90"/>
  <c r="H510" i="90" s="1"/>
  <c r="G509" i="90"/>
  <c r="H509" i="90" s="1"/>
  <c r="G508" i="90"/>
  <c r="H508" i="90" s="1"/>
  <c r="G507" i="90"/>
  <c r="H507" i="90" s="1"/>
  <c r="G506" i="90"/>
  <c r="H506" i="90" s="1"/>
  <c r="A501" i="90"/>
  <c r="A500" i="90"/>
  <c r="E496" i="90"/>
  <c r="H496" i="90" s="1"/>
  <c r="E495" i="90"/>
  <c r="H495" i="90" s="1"/>
  <c r="E494" i="90"/>
  <c r="H494" i="90" s="1"/>
  <c r="E493" i="90"/>
  <c r="H493" i="90" s="1"/>
  <c r="E492" i="90"/>
  <c r="H492" i="90" s="1"/>
  <c r="E491" i="90"/>
  <c r="H491" i="90" s="1"/>
  <c r="E490" i="90"/>
  <c r="H490" i="90" s="1"/>
  <c r="E489" i="90"/>
  <c r="H489" i="90" s="1"/>
  <c r="E486" i="90"/>
  <c r="H486" i="90" s="1"/>
  <c r="E485" i="90"/>
  <c r="H485" i="90" s="1"/>
  <c r="E484" i="90"/>
  <c r="H484" i="90" s="1"/>
  <c r="E483" i="90"/>
  <c r="H483" i="90" s="1"/>
  <c r="E482" i="90"/>
  <c r="H482" i="90" s="1"/>
  <c r="E481" i="90"/>
  <c r="H481" i="90" s="1"/>
  <c r="E480" i="90"/>
  <c r="H480" i="90" s="1"/>
  <c r="E479" i="90"/>
  <c r="H479" i="90" s="1"/>
  <c r="F471" i="90"/>
  <c r="J471" i="90" s="1"/>
  <c r="F470" i="90"/>
  <c r="J470" i="90" s="1"/>
  <c r="F469" i="90"/>
  <c r="J469" i="90" s="1"/>
  <c r="F468" i="90"/>
  <c r="J468" i="90" s="1"/>
  <c r="F467" i="90"/>
  <c r="J467" i="90" s="1"/>
  <c r="F466" i="90"/>
  <c r="J466" i="90" s="1"/>
  <c r="F465" i="90"/>
  <c r="J465" i="90" s="1"/>
  <c r="F464" i="90"/>
  <c r="J464" i="90" s="1"/>
  <c r="F463" i="90"/>
  <c r="J463" i="90" s="1"/>
  <c r="F462" i="90"/>
  <c r="J462" i="90" s="1"/>
  <c r="F461" i="90"/>
  <c r="J461" i="90" s="1"/>
  <c r="F460" i="90"/>
  <c r="J460" i="90" s="1"/>
  <c r="F457" i="90"/>
  <c r="J457" i="90" s="1"/>
  <c r="F456" i="90"/>
  <c r="J456" i="90" s="1"/>
  <c r="F455" i="90"/>
  <c r="J455" i="90" s="1"/>
  <c r="F454" i="90"/>
  <c r="J454" i="90" s="1"/>
  <c r="F453" i="90"/>
  <c r="J453" i="90" s="1"/>
  <c r="F452" i="90"/>
  <c r="J452" i="90" s="1"/>
  <c r="F451" i="90"/>
  <c r="J451" i="90" s="1"/>
  <c r="F450" i="90"/>
  <c r="J450" i="90" s="1"/>
  <c r="F449" i="90"/>
  <c r="J449" i="90" s="1"/>
  <c r="F448" i="90"/>
  <c r="J448" i="90" s="1"/>
  <c r="F447" i="90"/>
  <c r="J447" i="90" s="1"/>
  <c r="F446" i="90"/>
  <c r="J446" i="90" s="1"/>
  <c r="J438" i="90"/>
  <c r="J437" i="90"/>
  <c r="J436" i="90"/>
  <c r="J435" i="90"/>
  <c r="J434" i="90"/>
  <c r="J433" i="90"/>
  <c r="J432" i="90"/>
  <c r="J431" i="90"/>
  <c r="J430" i="90"/>
  <c r="J429" i="90"/>
  <c r="J421" i="90"/>
  <c r="J420" i="90"/>
  <c r="J419" i="90"/>
  <c r="J418" i="90"/>
  <c r="J417" i="90"/>
  <c r="J416" i="90"/>
  <c r="J415" i="90"/>
  <c r="J414" i="90"/>
  <c r="J411" i="90"/>
  <c r="J410" i="90"/>
  <c r="J409" i="90"/>
  <c r="J408" i="90"/>
  <c r="J407" i="90"/>
  <c r="J406" i="90"/>
  <c r="J405" i="90"/>
  <c r="J404" i="90"/>
  <c r="J403" i="90"/>
  <c r="J402" i="90"/>
  <c r="J401" i="90"/>
  <c r="J400" i="90"/>
  <c r="F392" i="90"/>
  <c r="J392" i="90" s="1"/>
  <c r="F391" i="90"/>
  <c r="J391" i="90" s="1"/>
  <c r="F390" i="90"/>
  <c r="J390" i="90" s="1"/>
  <c r="F389" i="90"/>
  <c r="J389" i="90" s="1"/>
  <c r="F388" i="90"/>
  <c r="J388" i="90" s="1"/>
  <c r="F387" i="90"/>
  <c r="J387" i="90" s="1"/>
  <c r="F386" i="90"/>
  <c r="J386" i="90" s="1"/>
  <c r="F385" i="90"/>
  <c r="J385" i="90" s="1"/>
  <c r="F384" i="90"/>
  <c r="J384" i="90" s="1"/>
  <c r="F383" i="90"/>
  <c r="J383" i="90" s="1"/>
  <c r="F382" i="90"/>
  <c r="J382" i="90" s="1"/>
  <c r="F381" i="90"/>
  <c r="J381" i="90" s="1"/>
  <c r="F378" i="90"/>
  <c r="J378" i="90" s="1"/>
  <c r="F377" i="90"/>
  <c r="J377" i="90" s="1"/>
  <c r="F376" i="90"/>
  <c r="J376" i="90" s="1"/>
  <c r="F375" i="90"/>
  <c r="J375" i="90" s="1"/>
  <c r="F374" i="90"/>
  <c r="J374" i="90" s="1"/>
  <c r="F373" i="90"/>
  <c r="J373" i="90" s="1"/>
  <c r="F372" i="90"/>
  <c r="J372" i="90" s="1"/>
  <c r="F371" i="90"/>
  <c r="J371" i="90" s="1"/>
  <c r="F370" i="90"/>
  <c r="J370" i="90" s="1"/>
  <c r="F369" i="90"/>
  <c r="J369" i="90" s="1"/>
  <c r="F368" i="90"/>
  <c r="J368" i="90" s="1"/>
  <c r="F367" i="90"/>
  <c r="J367" i="90" s="1"/>
  <c r="J359" i="90"/>
  <c r="J358" i="90"/>
  <c r="J357" i="90"/>
  <c r="J356" i="90"/>
  <c r="J355" i="90"/>
  <c r="J354" i="90"/>
  <c r="J353" i="90"/>
  <c r="J352" i="90"/>
  <c r="J351" i="90"/>
  <c r="J350" i="90"/>
  <c r="J342" i="90"/>
  <c r="J341" i="90"/>
  <c r="J340" i="90"/>
  <c r="J339" i="90"/>
  <c r="J338" i="90"/>
  <c r="J337" i="90"/>
  <c r="J336" i="90"/>
  <c r="J335" i="90"/>
  <c r="J332" i="90"/>
  <c r="J331" i="90"/>
  <c r="J330" i="90"/>
  <c r="J329" i="90"/>
  <c r="J328" i="90"/>
  <c r="J327" i="90"/>
  <c r="J326" i="90"/>
  <c r="J325" i="90"/>
  <c r="J324" i="90"/>
  <c r="J323" i="90"/>
  <c r="J322" i="90"/>
  <c r="J321" i="90"/>
  <c r="E313" i="90"/>
  <c r="H313" i="90" s="1"/>
  <c r="E312" i="90"/>
  <c r="H312" i="90" s="1"/>
  <c r="E311" i="90"/>
  <c r="H311" i="90" s="1"/>
  <c r="E310" i="90"/>
  <c r="H310" i="90" s="1"/>
  <c r="E309" i="90"/>
  <c r="H309" i="90" s="1"/>
  <c r="E308" i="90"/>
  <c r="H308" i="90" s="1"/>
  <c r="E307" i="90"/>
  <c r="H307" i="90" s="1"/>
  <c r="E306" i="90"/>
  <c r="H306" i="90" s="1"/>
  <c r="G298" i="90"/>
  <c r="H298" i="90" s="1"/>
  <c r="G297" i="90"/>
  <c r="H297" i="90" s="1"/>
  <c r="G296" i="90"/>
  <c r="H296" i="90" s="1"/>
  <c r="G295" i="90"/>
  <c r="H295" i="90" s="1"/>
  <c r="G294" i="90"/>
  <c r="H294" i="90" s="1"/>
  <c r="G293" i="90"/>
  <c r="H293" i="90" s="1"/>
  <c r="G292" i="90"/>
  <c r="H292" i="90" s="1"/>
  <c r="G291" i="90"/>
  <c r="H291" i="90" s="1"/>
  <c r="G290" i="90"/>
  <c r="H290" i="90" s="1"/>
  <c r="G289" i="90"/>
  <c r="H289" i="90" s="1"/>
  <c r="G288" i="90"/>
  <c r="H288" i="90" s="1"/>
  <c r="G287" i="90"/>
  <c r="H287" i="90" s="1"/>
  <c r="H284" i="90"/>
  <c r="H283" i="90"/>
  <c r="H282" i="90"/>
  <c r="H281" i="90"/>
  <c r="H280" i="90"/>
  <c r="H279" i="90"/>
  <c r="H278" i="90"/>
  <c r="H277" i="90"/>
  <c r="H276" i="90"/>
  <c r="H275" i="90"/>
  <c r="H274" i="90"/>
  <c r="H273" i="90"/>
  <c r="E259" i="90"/>
  <c r="I259" i="90" s="1"/>
  <c r="E258" i="90"/>
  <c r="I258" i="90" s="1"/>
  <c r="E257" i="90"/>
  <c r="I257" i="90" s="1"/>
  <c r="E256" i="90"/>
  <c r="I256" i="90" s="1"/>
  <c r="E255" i="90"/>
  <c r="I255" i="90" s="1"/>
  <c r="E254" i="90"/>
  <c r="I254" i="90" s="1"/>
  <c r="E253" i="90"/>
  <c r="I253" i="90" s="1"/>
  <c r="E252" i="90"/>
  <c r="I252" i="90" s="1"/>
  <c r="G249" i="90"/>
  <c r="I249" i="90" s="1"/>
  <c r="G248" i="90"/>
  <c r="I248" i="90" s="1"/>
  <c r="G247" i="90"/>
  <c r="I247" i="90" s="1"/>
  <c r="G246" i="90"/>
  <c r="I246" i="90" s="1"/>
  <c r="G245" i="90"/>
  <c r="I245" i="90" s="1"/>
  <c r="G244" i="90"/>
  <c r="I244" i="90" s="1"/>
  <c r="G243" i="90"/>
  <c r="I243" i="90" s="1"/>
  <c r="G242" i="90"/>
  <c r="I242" i="90" s="1"/>
  <c r="G241" i="90"/>
  <c r="I241" i="90" s="1"/>
  <c r="G240" i="90"/>
  <c r="I240" i="90" s="1"/>
  <c r="G239" i="90"/>
  <c r="I239" i="90" s="1"/>
  <c r="G238" i="90"/>
  <c r="I238" i="90" s="1"/>
  <c r="I235" i="90"/>
  <c r="I234" i="90"/>
  <c r="I233" i="90"/>
  <c r="I232" i="90"/>
  <c r="I231" i="90"/>
  <c r="I230" i="90"/>
  <c r="I229" i="90"/>
  <c r="I228" i="90"/>
  <c r="I227" i="90"/>
  <c r="I226" i="90"/>
  <c r="I225" i="90"/>
  <c r="I224" i="90"/>
  <c r="E216" i="90"/>
  <c r="I216" i="90" s="1"/>
  <c r="E215" i="90"/>
  <c r="I215" i="90" s="1"/>
  <c r="E214" i="90"/>
  <c r="I214" i="90" s="1"/>
  <c r="E213" i="90"/>
  <c r="I213" i="90" s="1"/>
  <c r="E212" i="90"/>
  <c r="I212" i="90" s="1"/>
  <c r="E211" i="90"/>
  <c r="I211" i="90" s="1"/>
  <c r="E210" i="90"/>
  <c r="I210" i="90" s="1"/>
  <c r="E209" i="90"/>
  <c r="I209" i="90" s="1"/>
  <c r="I206" i="90"/>
  <c r="I205" i="90"/>
  <c r="I204" i="90"/>
  <c r="I203" i="90"/>
  <c r="I202" i="90"/>
  <c r="I201" i="90"/>
  <c r="I200" i="90"/>
  <c r="I199" i="90"/>
  <c r="I198" i="90"/>
  <c r="I197" i="90"/>
  <c r="I196" i="90"/>
  <c r="I195" i="90"/>
  <c r="E187" i="90"/>
  <c r="I187" i="90" s="1"/>
  <c r="E186" i="90"/>
  <c r="I186" i="90" s="1"/>
  <c r="E185" i="90"/>
  <c r="I185" i="90" s="1"/>
  <c r="E184" i="90"/>
  <c r="I184" i="90" s="1"/>
  <c r="E183" i="90"/>
  <c r="I183" i="90" s="1"/>
  <c r="E182" i="90"/>
  <c r="I182" i="90" s="1"/>
  <c r="E181" i="90"/>
  <c r="I181" i="90" s="1"/>
  <c r="E180" i="90"/>
  <c r="I180" i="90" s="1"/>
  <c r="I177" i="90"/>
  <c r="I176" i="90"/>
  <c r="I175" i="90"/>
  <c r="I174" i="90"/>
  <c r="I173" i="90"/>
  <c r="I172" i="90"/>
  <c r="I171" i="90"/>
  <c r="I170" i="90"/>
  <c r="I169" i="90"/>
  <c r="I168" i="90"/>
  <c r="I167" i="90"/>
  <c r="I166" i="90"/>
  <c r="A161" i="90"/>
  <c r="A160" i="90"/>
  <c r="K156" i="90"/>
  <c r="K144" i="90"/>
  <c r="K138" i="90"/>
  <c r="H132" i="90"/>
  <c r="K126" i="90"/>
  <c r="K120" i="90"/>
  <c r="K114" i="90"/>
  <c r="I106" i="90"/>
  <c r="H95" i="90"/>
  <c r="K86" i="90"/>
  <c r="K80" i="90"/>
  <c r="H80" i="90"/>
  <c r="K74" i="90"/>
  <c r="K68" i="90"/>
  <c r="K67" i="90"/>
  <c r="A57" i="90"/>
  <c r="H29" i="90"/>
  <c r="K17" i="90"/>
  <c r="H11" i="90"/>
  <c r="A8" i="90"/>
  <c r="B4" i="90"/>
  <c r="A4" i="90"/>
  <c r="B3" i="90"/>
  <c r="A3" i="90"/>
  <c r="B2" i="90"/>
  <c r="A2" i="90"/>
  <c r="G183" i="91"/>
  <c r="E183" i="91"/>
  <c r="D183" i="91"/>
  <c r="E182" i="91"/>
  <c r="D182" i="91"/>
  <c r="A182" i="91"/>
  <c r="A1749" i="90" s="1"/>
  <c r="E180" i="91"/>
  <c r="D180" i="91"/>
  <c r="E179" i="91"/>
  <c r="D179" i="91"/>
  <c r="E178" i="91"/>
  <c r="D178" i="91"/>
  <c r="E177" i="91"/>
  <c r="D177" i="91"/>
  <c r="E176" i="91"/>
  <c r="D176" i="91"/>
  <c r="E175" i="91"/>
  <c r="D175" i="91"/>
  <c r="E174" i="91"/>
  <c r="D174" i="91"/>
  <c r="E173" i="91"/>
  <c r="D173" i="91"/>
  <c r="E172" i="91"/>
  <c r="D172" i="91"/>
  <c r="E171" i="91"/>
  <c r="D171" i="91"/>
  <c r="E170" i="91"/>
  <c r="D170" i="91"/>
  <c r="A170" i="91"/>
  <c r="A1667" i="90" s="1"/>
  <c r="E167" i="91"/>
  <c r="D167" i="91"/>
  <c r="E166" i="91"/>
  <c r="D166" i="91"/>
  <c r="A166" i="91"/>
  <c r="E164" i="91"/>
  <c r="D164" i="91"/>
  <c r="E163" i="91"/>
  <c r="D163" i="91"/>
  <c r="A163" i="91"/>
  <c r="E159" i="91"/>
  <c r="D159" i="91"/>
  <c r="E156" i="91"/>
  <c r="D156" i="91"/>
  <c r="E154" i="91"/>
  <c r="D154" i="91"/>
  <c r="E153" i="91"/>
  <c r="D153" i="91"/>
  <c r="E152" i="91"/>
  <c r="D152" i="91"/>
  <c r="E151" i="91"/>
  <c r="D151" i="91"/>
  <c r="A151" i="91"/>
  <c r="A1466" i="90" s="1"/>
  <c r="E148" i="91"/>
  <c r="D148" i="91"/>
  <c r="E147" i="91"/>
  <c r="D147" i="91"/>
  <c r="E146" i="91"/>
  <c r="D146" i="91"/>
  <c r="E145" i="91"/>
  <c r="D145" i="91"/>
  <c r="E140" i="91"/>
  <c r="D140" i="91"/>
  <c r="E142" i="91"/>
  <c r="D142" i="91"/>
  <c r="E141" i="91"/>
  <c r="D141" i="91"/>
  <c r="E138" i="91"/>
  <c r="D138" i="91"/>
  <c r="E137" i="91"/>
  <c r="D137" i="91"/>
  <c r="E136" i="91"/>
  <c r="D136" i="91"/>
  <c r="E135" i="91"/>
  <c r="D135" i="91"/>
  <c r="E134" i="91"/>
  <c r="D134" i="91"/>
  <c r="E133" i="91"/>
  <c r="D133" i="91"/>
  <c r="A133" i="91"/>
  <c r="A134" i="91" s="1"/>
  <c r="E131" i="91"/>
  <c r="D131" i="91"/>
  <c r="E130" i="91"/>
  <c r="D130" i="91"/>
  <c r="E129" i="91"/>
  <c r="D129" i="91"/>
  <c r="A129" i="91"/>
  <c r="A130" i="91" s="1"/>
  <c r="E127" i="91"/>
  <c r="D127" i="91"/>
  <c r="E126" i="91"/>
  <c r="D126" i="91"/>
  <c r="E125" i="91"/>
  <c r="D125" i="91"/>
  <c r="E124" i="91"/>
  <c r="D124" i="91"/>
  <c r="E123" i="91"/>
  <c r="D123" i="91"/>
  <c r="A123" i="91"/>
  <c r="A124" i="91" s="1"/>
  <c r="A125" i="91" s="1"/>
  <c r="E120" i="91"/>
  <c r="D120" i="91"/>
  <c r="E119" i="91"/>
  <c r="D119" i="91"/>
  <c r="E118" i="91"/>
  <c r="D118" i="91"/>
  <c r="E117" i="91"/>
  <c r="D117" i="91"/>
  <c r="A117" i="91"/>
  <c r="A118" i="91" s="1"/>
  <c r="A119" i="91" s="1"/>
  <c r="A120" i="91" s="1"/>
  <c r="E115" i="91"/>
  <c r="D115" i="91"/>
  <c r="E114" i="91"/>
  <c r="D114" i="91"/>
  <c r="E113" i="91"/>
  <c r="D113" i="91"/>
  <c r="E112" i="91"/>
  <c r="D112" i="91"/>
  <c r="E111" i="91"/>
  <c r="D111" i="91"/>
  <c r="E110" i="91"/>
  <c r="D110" i="91"/>
  <c r="E109" i="91"/>
  <c r="D109" i="91"/>
  <c r="E108" i="91"/>
  <c r="D108" i="91"/>
  <c r="E107" i="91"/>
  <c r="D107" i="91"/>
  <c r="E106" i="91"/>
  <c r="D106" i="91"/>
  <c r="E105" i="91"/>
  <c r="D105" i="91"/>
  <c r="A105" i="91"/>
  <c r="A1150" i="90" s="1"/>
  <c r="E103" i="91"/>
  <c r="D103" i="91"/>
  <c r="E101" i="91"/>
  <c r="D101" i="91"/>
  <c r="E100" i="91"/>
  <c r="D100" i="91"/>
  <c r="E99" i="91"/>
  <c r="D99" i="91"/>
  <c r="E98" i="91"/>
  <c r="D98" i="91"/>
  <c r="E97" i="91"/>
  <c r="D97" i="91"/>
  <c r="E96" i="91"/>
  <c r="D96" i="91"/>
  <c r="E95" i="91"/>
  <c r="D95" i="91"/>
  <c r="E94" i="91"/>
  <c r="D94" i="91"/>
  <c r="A94" i="91"/>
  <c r="E91" i="91"/>
  <c r="D91" i="91"/>
  <c r="E90" i="91"/>
  <c r="D90" i="91"/>
  <c r="E88" i="91"/>
  <c r="D88" i="91"/>
  <c r="E87" i="91"/>
  <c r="D87" i="91"/>
  <c r="E85" i="91"/>
  <c r="D85" i="91"/>
  <c r="E84" i="91"/>
  <c r="D84" i="91"/>
  <c r="E83" i="91"/>
  <c r="D83" i="91"/>
  <c r="G81" i="91"/>
  <c r="E81" i="91"/>
  <c r="D81" i="91"/>
  <c r="E77" i="91"/>
  <c r="D77" i="91"/>
  <c r="E76" i="91"/>
  <c r="D76" i="91"/>
  <c r="E74" i="91"/>
  <c r="D74" i="91"/>
  <c r="A74" i="91"/>
  <c r="A909" i="90" s="1"/>
  <c r="E72" i="91"/>
  <c r="D72" i="91"/>
  <c r="E71" i="91"/>
  <c r="D71" i="91"/>
  <c r="E70" i="91"/>
  <c r="D70" i="91"/>
  <c r="E69" i="91"/>
  <c r="D69" i="91"/>
  <c r="E68" i="91"/>
  <c r="D68" i="91"/>
  <c r="E67" i="91"/>
  <c r="D67" i="91"/>
  <c r="E66" i="91"/>
  <c r="D66" i="91"/>
  <c r="E65" i="91"/>
  <c r="D65" i="91"/>
  <c r="A65" i="91"/>
  <c r="A66" i="91" s="1"/>
  <c r="A801" i="90" s="1"/>
  <c r="E63" i="91"/>
  <c r="D63" i="91"/>
  <c r="E62" i="91"/>
  <c r="D62" i="91"/>
  <c r="A62" i="91"/>
  <c r="A751" i="90" s="1"/>
  <c r="E59" i="91"/>
  <c r="D59" i="91"/>
  <c r="E58" i="91"/>
  <c r="D58" i="91"/>
  <c r="E57" i="91"/>
  <c r="D57" i="91"/>
  <c r="E56" i="91"/>
  <c r="D56" i="91"/>
  <c r="E55" i="91"/>
  <c r="D55" i="91"/>
  <c r="E54" i="91"/>
  <c r="D54" i="91"/>
  <c r="E53" i="91"/>
  <c r="D53" i="91"/>
  <c r="E52" i="91"/>
  <c r="D52" i="91"/>
  <c r="E51" i="91"/>
  <c r="D51" i="91"/>
  <c r="E50" i="91"/>
  <c r="D50" i="91"/>
  <c r="E49" i="91"/>
  <c r="D49" i="91"/>
  <c r="A49" i="91"/>
  <c r="E46" i="91"/>
  <c r="D46" i="91"/>
  <c r="E45" i="91"/>
  <c r="D45" i="91"/>
  <c r="G44" i="91"/>
  <c r="E44" i="91"/>
  <c r="D44" i="91"/>
  <c r="E43" i="91"/>
  <c r="D43" i="91"/>
  <c r="E42" i="91"/>
  <c r="D42" i="91"/>
  <c r="E41" i="91"/>
  <c r="D41" i="91"/>
  <c r="E40" i="91"/>
  <c r="D40" i="91"/>
  <c r="E39" i="91"/>
  <c r="D39" i="91"/>
  <c r="E38" i="91"/>
  <c r="D38" i="91"/>
  <c r="E37" i="91"/>
  <c r="D37" i="91"/>
  <c r="E36" i="91"/>
  <c r="D36" i="91"/>
  <c r="E35" i="91"/>
  <c r="D35" i="91"/>
  <c r="E34" i="91"/>
  <c r="D34" i="91"/>
  <c r="A34" i="91"/>
  <c r="E31" i="91"/>
  <c r="D31" i="91"/>
  <c r="E30" i="91"/>
  <c r="D30" i="91"/>
  <c r="G29" i="91"/>
  <c r="E29" i="91"/>
  <c r="D29" i="91"/>
  <c r="E28" i="91"/>
  <c r="D28" i="91"/>
  <c r="G27" i="91"/>
  <c r="E27" i="91"/>
  <c r="D27" i="91"/>
  <c r="E26" i="91"/>
  <c r="D26" i="91"/>
  <c r="E25" i="91"/>
  <c r="D25" i="91"/>
  <c r="E24" i="91"/>
  <c r="D24" i="91"/>
  <c r="G23" i="91"/>
  <c r="E23" i="91"/>
  <c r="D23" i="91"/>
  <c r="G22" i="91"/>
  <c r="E22" i="91"/>
  <c r="D22" i="91"/>
  <c r="E21" i="91"/>
  <c r="D21" i="91"/>
  <c r="E20" i="91"/>
  <c r="D20" i="91"/>
  <c r="E19" i="91"/>
  <c r="D19" i="91"/>
  <c r="E18" i="91"/>
  <c r="D18" i="91"/>
  <c r="E17" i="91"/>
  <c r="D17" i="91"/>
  <c r="A17" i="91"/>
  <c r="E11" i="91"/>
  <c r="D11" i="91"/>
  <c r="E10" i="91"/>
  <c r="D10" i="91"/>
  <c r="E9" i="91"/>
  <c r="D9" i="91"/>
  <c r="E8" i="91"/>
  <c r="D8" i="91"/>
  <c r="A8" i="91"/>
  <c r="B4" i="91"/>
  <c r="B3" i="91"/>
  <c r="H2" i="91"/>
  <c r="B2" i="91"/>
  <c r="B7" i="101"/>
  <c r="B8" i="3" s="1"/>
  <c r="K937" i="90" l="1"/>
  <c r="H14" i="91"/>
  <c r="H13" i="91"/>
  <c r="K906" i="90"/>
  <c r="A158" i="91"/>
  <c r="A1535" i="90" s="1"/>
  <c r="K170" i="90"/>
  <c r="K224" i="90"/>
  <c r="K277" i="90"/>
  <c r="K329" i="90"/>
  <c r="K383" i="90"/>
  <c r="K416" i="90"/>
  <c r="K468" i="90"/>
  <c r="K527" i="90"/>
  <c r="K541" i="90"/>
  <c r="K600" i="90"/>
  <c r="K644" i="90"/>
  <c r="K670" i="90"/>
  <c r="K789" i="90"/>
  <c r="K853" i="90"/>
  <c r="K1593" i="90"/>
  <c r="K185" i="90"/>
  <c r="K204" i="90"/>
  <c r="K239" i="90"/>
  <c r="K278" i="90"/>
  <c r="K311" i="90"/>
  <c r="K330" i="90"/>
  <c r="K384" i="90"/>
  <c r="K403" i="90"/>
  <c r="K417" i="90"/>
  <c r="K455" i="90"/>
  <c r="K490" i="90"/>
  <c r="K528" i="90"/>
  <c r="K542" i="90"/>
  <c r="K561" i="90"/>
  <c r="K601" i="90"/>
  <c r="K671" i="90"/>
  <c r="K723" i="90"/>
  <c r="K753" i="90"/>
  <c r="K1555" i="90"/>
  <c r="K205" i="90"/>
  <c r="K254" i="90"/>
  <c r="K312" i="90"/>
  <c r="K352" i="90"/>
  <c r="K385" i="90"/>
  <c r="K437" i="90"/>
  <c r="K456" i="90"/>
  <c r="K491" i="90"/>
  <c r="K510" i="90"/>
  <c r="K569" i="90"/>
  <c r="K583" i="90"/>
  <c r="K672" i="90"/>
  <c r="K791" i="90"/>
  <c r="K206" i="90"/>
  <c r="K209" i="90"/>
  <c r="K228" i="90"/>
  <c r="K256" i="90"/>
  <c r="K295" i="90"/>
  <c r="K335" i="90"/>
  <c r="K354" i="90"/>
  <c r="K387" i="90"/>
  <c r="K420" i="90"/>
  <c r="K460" i="90"/>
  <c r="K493" i="90"/>
  <c r="K512" i="90"/>
  <c r="K552" i="90"/>
  <c r="K585" i="90"/>
  <c r="K1505" i="90"/>
  <c r="K634" i="90"/>
  <c r="K832" i="90"/>
  <c r="K175" i="90"/>
  <c r="K229" i="90"/>
  <c r="K282" i="90"/>
  <c r="K336" i="90"/>
  <c r="K388" i="90"/>
  <c r="K421" i="90"/>
  <c r="K461" i="90"/>
  <c r="K532" i="90"/>
  <c r="K572" i="90"/>
  <c r="K675" i="90"/>
  <c r="K833" i="90"/>
  <c r="K211" i="90"/>
  <c r="K283" i="90"/>
  <c r="K389" i="90"/>
  <c r="K462" i="90"/>
  <c r="K594" i="90"/>
  <c r="K676" i="90"/>
  <c r="K735" i="90"/>
  <c r="K1513" i="90"/>
  <c r="K1546" i="90"/>
  <c r="K212" i="90"/>
  <c r="K298" i="90"/>
  <c r="K357" i="90"/>
  <c r="K409" i="90"/>
  <c r="K496" i="90"/>
  <c r="K555" i="90"/>
  <c r="K595" i="90"/>
  <c r="K625" i="90"/>
  <c r="K658" i="90"/>
  <c r="K696" i="90"/>
  <c r="K816" i="90"/>
  <c r="K1583" i="90"/>
  <c r="K166" i="90"/>
  <c r="K232" i="90"/>
  <c r="K306" i="90"/>
  <c r="K377" i="90"/>
  <c r="K450" i="90"/>
  <c r="K556" i="90"/>
  <c r="K610" i="90"/>
  <c r="K697" i="90"/>
  <c r="K737" i="90"/>
  <c r="K167" i="90"/>
  <c r="K411" i="90"/>
  <c r="K679" i="90"/>
  <c r="K698" i="90"/>
  <c r="K738" i="90"/>
  <c r="K850" i="90"/>
  <c r="K1516" i="90"/>
  <c r="K184" i="90"/>
  <c r="K238" i="90"/>
  <c r="K291" i="90"/>
  <c r="K350" i="90"/>
  <c r="K402" i="90"/>
  <c r="K454" i="90"/>
  <c r="K508" i="90"/>
  <c r="K581" i="90"/>
  <c r="K703" i="90"/>
  <c r="K225" i="90"/>
  <c r="K292" i="90"/>
  <c r="K370" i="90"/>
  <c r="K436" i="90"/>
  <c r="K509" i="90"/>
  <c r="K582" i="90"/>
  <c r="K742" i="90"/>
  <c r="K790" i="90"/>
  <c r="K854" i="90"/>
  <c r="K186" i="90"/>
  <c r="K240" i="90"/>
  <c r="K293" i="90"/>
  <c r="K404" i="90"/>
  <c r="K550" i="90"/>
  <c r="K783" i="90"/>
  <c r="K173" i="90"/>
  <c r="K241" i="90"/>
  <c r="K313" i="90"/>
  <c r="K353" i="90"/>
  <c r="K419" i="90"/>
  <c r="K471" i="90"/>
  <c r="K492" i="90"/>
  <c r="K530" i="90"/>
  <c r="K584" i="90"/>
  <c r="K673" i="90"/>
  <c r="K744" i="90"/>
  <c r="K1579" i="90"/>
  <c r="K195" i="90"/>
  <c r="K281" i="90"/>
  <c r="K373" i="90"/>
  <c r="K446" i="90"/>
  <c r="K531" i="90"/>
  <c r="K604" i="90"/>
  <c r="K655" i="90"/>
  <c r="K693" i="90"/>
  <c r="K745" i="90"/>
  <c r="K210" i="90"/>
  <c r="K243" i="90"/>
  <c r="K257" i="90"/>
  <c r="K322" i="90"/>
  <c r="K355" i="90"/>
  <c r="K407" i="90"/>
  <c r="K447" i="90"/>
  <c r="K494" i="90"/>
  <c r="K513" i="90"/>
  <c r="K553" i="90"/>
  <c r="K605" i="90"/>
  <c r="K637" i="90"/>
  <c r="K708" i="90"/>
  <c r="K734" i="90"/>
  <c r="K814" i="90"/>
  <c r="K1581" i="90"/>
  <c r="K176" i="90"/>
  <c r="K230" i="90"/>
  <c r="K244" i="90"/>
  <c r="K297" i="90"/>
  <c r="K323" i="90"/>
  <c r="K337" i="90"/>
  <c r="K375" i="90"/>
  <c r="K408" i="90"/>
  <c r="K448" i="90"/>
  <c r="K481" i="90"/>
  <c r="K514" i="90"/>
  <c r="K535" i="90"/>
  <c r="K573" i="90"/>
  <c r="K198" i="90"/>
  <c r="K231" i="90"/>
  <c r="K259" i="90"/>
  <c r="K324" i="90"/>
  <c r="K376" i="90"/>
  <c r="K430" i="90"/>
  <c r="K463" i="90"/>
  <c r="K515" i="90"/>
  <c r="K609" i="90"/>
  <c r="K639" i="90"/>
  <c r="K773" i="90"/>
  <c r="K808" i="90"/>
  <c r="K1600" i="90"/>
  <c r="K180" i="90"/>
  <c r="K213" i="90"/>
  <c r="K273" i="90"/>
  <c r="K325" i="90"/>
  <c r="K358" i="90"/>
  <c r="K391" i="90"/>
  <c r="K431" i="90"/>
  <c r="K464" i="90"/>
  <c r="K516" i="90"/>
  <c r="K537" i="90"/>
  <c r="K596" i="90"/>
  <c r="K678" i="90"/>
  <c r="K1548" i="90"/>
  <c r="K1602" i="90"/>
  <c r="K181" i="90"/>
  <c r="K200" i="90"/>
  <c r="K233" i="90"/>
  <c r="K274" i="90"/>
  <c r="K288" i="90"/>
  <c r="K326" i="90"/>
  <c r="K340" i="90"/>
  <c r="K392" i="90"/>
  <c r="K432" i="90"/>
  <c r="K465" i="90"/>
  <c r="K517" i="90"/>
  <c r="K557" i="90"/>
  <c r="K576" i="90"/>
  <c r="K611" i="90"/>
  <c r="K641" i="90"/>
  <c r="K168" i="90"/>
  <c r="K182" i="90"/>
  <c r="K201" i="90"/>
  <c r="K215" i="90"/>
  <c r="K234" i="90"/>
  <c r="K248" i="90"/>
  <c r="K275" i="90"/>
  <c r="K289" i="90"/>
  <c r="K308" i="90"/>
  <c r="K327" i="90"/>
  <c r="K341" i="90"/>
  <c r="K367" i="90"/>
  <c r="K381" i="90"/>
  <c r="K400" i="90"/>
  <c r="K414" i="90"/>
  <c r="K433" i="90"/>
  <c r="K452" i="90"/>
  <c r="K466" i="90"/>
  <c r="K485" i="90"/>
  <c r="K506" i="90"/>
  <c r="K525" i="90"/>
  <c r="K539" i="90"/>
  <c r="K558" i="90"/>
  <c r="K579" i="90"/>
  <c r="K598" i="90"/>
  <c r="K612" i="90"/>
  <c r="K628" i="90"/>
  <c r="K661" i="90"/>
  <c r="K680" i="90"/>
  <c r="K739" i="90"/>
  <c r="K826" i="90"/>
  <c r="K779" i="90"/>
  <c r="K1517" i="90"/>
  <c r="K203" i="90"/>
  <c r="K252" i="90"/>
  <c r="K310" i="90"/>
  <c r="K369" i="90"/>
  <c r="K435" i="90"/>
  <c r="K489" i="90"/>
  <c r="K560" i="90"/>
  <c r="K614" i="90"/>
  <c r="K741" i="90"/>
  <c r="K828" i="90"/>
  <c r="K1521" i="90"/>
  <c r="K1554" i="90"/>
  <c r="K171" i="90"/>
  <c r="K253" i="90"/>
  <c r="K351" i="90"/>
  <c r="K469" i="90"/>
  <c r="K615" i="90"/>
  <c r="K690" i="90"/>
  <c r="K829" i="90"/>
  <c r="K1594" i="90"/>
  <c r="K172" i="90"/>
  <c r="K226" i="90"/>
  <c r="K279" i="90"/>
  <c r="K331" i="90"/>
  <c r="K371" i="90"/>
  <c r="K418" i="90"/>
  <c r="K470" i="90"/>
  <c r="K529" i="90"/>
  <c r="K602" i="90"/>
  <c r="K743" i="90"/>
  <c r="K855" i="90"/>
  <c r="K187" i="90"/>
  <c r="K227" i="90"/>
  <c r="K255" i="90"/>
  <c r="K280" i="90"/>
  <c r="K294" i="90"/>
  <c r="K332" i="90"/>
  <c r="K372" i="90"/>
  <c r="K386" i="90"/>
  <c r="K405" i="90"/>
  <c r="K438" i="90"/>
  <c r="K457" i="90"/>
  <c r="K511" i="90"/>
  <c r="K551" i="90"/>
  <c r="K570" i="90"/>
  <c r="K603" i="90"/>
  <c r="K633" i="90"/>
  <c r="K654" i="90"/>
  <c r="K692" i="90"/>
  <c r="K706" i="90"/>
  <c r="K725" i="90"/>
  <c r="K804" i="90"/>
  <c r="K1530" i="90"/>
  <c r="K174" i="90"/>
  <c r="K242" i="90"/>
  <c r="K321" i="90"/>
  <c r="K406" i="90"/>
  <c r="K479" i="90"/>
  <c r="K571" i="90"/>
  <c r="K674" i="90"/>
  <c r="K196" i="90"/>
  <c r="K296" i="90"/>
  <c r="K374" i="90"/>
  <c r="K480" i="90"/>
  <c r="K586" i="90"/>
  <c r="K623" i="90"/>
  <c r="K656" i="90"/>
  <c r="K694" i="90"/>
  <c r="K771" i="90"/>
  <c r="K806" i="90"/>
  <c r="K1598" i="90"/>
  <c r="K197" i="90"/>
  <c r="K258" i="90"/>
  <c r="K356" i="90"/>
  <c r="K429" i="90"/>
  <c r="K495" i="90"/>
  <c r="K554" i="90"/>
  <c r="K608" i="90"/>
  <c r="K657" i="90"/>
  <c r="K772" i="90"/>
  <c r="K841" i="90"/>
  <c r="K1599" i="90"/>
  <c r="K177" i="90"/>
  <c r="K245" i="90"/>
  <c r="K284" i="90"/>
  <c r="K338" i="90"/>
  <c r="K390" i="90"/>
  <c r="K449" i="90"/>
  <c r="K482" i="90"/>
  <c r="K536" i="90"/>
  <c r="K574" i="90"/>
  <c r="K677" i="90"/>
  <c r="K736" i="90"/>
  <c r="K872" i="90"/>
  <c r="K199" i="90"/>
  <c r="K246" i="90"/>
  <c r="K287" i="90"/>
  <c r="K339" i="90"/>
  <c r="K410" i="90"/>
  <c r="K483" i="90"/>
  <c r="K575" i="90"/>
  <c r="K659" i="90"/>
  <c r="K718" i="90"/>
  <c r="K214" i="90"/>
  <c r="K247" i="90"/>
  <c r="K307" i="90"/>
  <c r="K359" i="90"/>
  <c r="K378" i="90"/>
  <c r="K451" i="90"/>
  <c r="K484" i="90"/>
  <c r="K538" i="90"/>
  <c r="K597" i="90"/>
  <c r="K660" i="90"/>
  <c r="K169" i="90"/>
  <c r="K183" i="90"/>
  <c r="K202" i="90"/>
  <c r="K216" i="90"/>
  <c r="K235" i="90"/>
  <c r="K249" i="90"/>
  <c r="K276" i="90"/>
  <c r="K290" i="90"/>
  <c r="K309" i="90"/>
  <c r="K328" i="90"/>
  <c r="K342" i="90"/>
  <c r="K368" i="90"/>
  <c r="K382" i="90"/>
  <c r="K401" i="90"/>
  <c r="K415" i="90"/>
  <c r="K434" i="90"/>
  <c r="K453" i="90"/>
  <c r="K467" i="90"/>
  <c r="K486" i="90"/>
  <c r="K507" i="90"/>
  <c r="K526" i="90"/>
  <c r="K540" i="90"/>
  <c r="K559" i="90"/>
  <c r="K580" i="90"/>
  <c r="K599" i="90"/>
  <c r="K613" i="90"/>
  <c r="K629" i="90"/>
  <c r="K643" i="90"/>
  <c r="K669" i="90"/>
  <c r="K740" i="90"/>
  <c r="K788" i="90"/>
  <c r="K827" i="90"/>
  <c r="K780" i="90"/>
  <c r="K1518" i="90"/>
  <c r="K1553" i="90"/>
  <c r="K1167" i="90"/>
  <c r="K1093" i="90"/>
  <c r="K1431" i="90"/>
  <c r="K128" i="90"/>
  <c r="K1161" i="90"/>
  <c r="K88" i="90"/>
  <c r="H1765" i="90" s="1"/>
  <c r="K1192" i="90"/>
  <c r="A58" i="90"/>
  <c r="A18" i="91"/>
  <c r="A19" i="91" s="1"/>
  <c r="A20" i="91" s="1"/>
  <c r="A21" i="91" s="1"/>
  <c r="K106" i="90"/>
  <c r="K95" i="90"/>
  <c r="K1498" i="90"/>
  <c r="A159" i="91"/>
  <c r="A160" i="91" s="1"/>
  <c r="A1566" i="90" s="1"/>
  <c r="K1674" i="90"/>
  <c r="K1595" i="90"/>
  <c r="K1597" i="90"/>
  <c r="K1596" i="90"/>
  <c r="K1577" i="90"/>
  <c r="K1578" i="90"/>
  <c r="K1586" i="90"/>
  <c r="K1580" i="90"/>
  <c r="K1582" i="90"/>
  <c r="K1584" i="90"/>
  <c r="K871" i="90"/>
  <c r="K1538" i="90"/>
  <c r="A1510" i="90"/>
  <c r="K1559" i="90"/>
  <c r="K1562" i="90"/>
  <c r="K1556" i="90"/>
  <c r="K1550" i="90"/>
  <c r="K1547" i="90"/>
  <c r="K1549" i="90"/>
  <c r="K1545" i="90"/>
  <c r="K1529" i="90"/>
  <c r="K1531" i="90"/>
  <c r="K1528" i="90"/>
  <c r="K1514" i="90"/>
  <c r="K1515" i="90"/>
  <c r="K1504" i="90"/>
  <c r="A145" i="91"/>
  <c r="A1440" i="90" s="1"/>
  <c r="K1438" i="90"/>
  <c r="A1420" i="90"/>
  <c r="K1425" i="90"/>
  <c r="K1418" i="90"/>
  <c r="K1281" i="90"/>
  <c r="K1282" i="90"/>
  <c r="K1283" i="90"/>
  <c r="K1276" i="90"/>
  <c r="K1260" i="90"/>
  <c r="K1227" i="90"/>
  <c r="K1152" i="90"/>
  <c r="K1147" i="90"/>
  <c r="K1141" i="90"/>
  <c r="K1105" i="90"/>
  <c r="A75" i="91"/>
  <c r="A917" i="90" s="1"/>
  <c r="K921" i="90"/>
  <c r="A106" i="91"/>
  <c r="A1157" i="90" s="1"/>
  <c r="K915" i="90"/>
  <c r="A67" i="91"/>
  <c r="A823" i="90" s="1"/>
  <c r="K863" i="90"/>
  <c r="K795" i="90"/>
  <c r="K851" i="90"/>
  <c r="K852" i="90"/>
  <c r="K809" i="90"/>
  <c r="K805" i="90"/>
  <c r="K807" i="90"/>
  <c r="K782" i="90"/>
  <c r="K774" i="90"/>
  <c r="K781" i="90"/>
  <c r="K778" i="90"/>
  <c r="K830" i="90"/>
  <c r="K831" i="90"/>
  <c r="K815" i="90"/>
  <c r="K817" i="90"/>
  <c r="K793" i="90"/>
  <c r="K775" i="90"/>
  <c r="K786" i="90"/>
  <c r="K770" i="90"/>
  <c r="K877" i="90"/>
  <c r="K876" i="90"/>
  <c r="K875" i="90"/>
  <c r="K874" i="90"/>
  <c r="K873" i="90"/>
  <c r="K992" i="90"/>
  <c r="K998" i="90"/>
  <c r="A1230" i="90"/>
  <c r="A1256" i="90"/>
  <c r="A1337" i="90"/>
  <c r="A183" i="91"/>
  <c r="A184" i="91" s="1"/>
  <c r="H29" i="91"/>
  <c r="A63" i="91"/>
  <c r="A135" i="91"/>
  <c r="A1357" i="90" s="1"/>
  <c r="A1351" i="90"/>
  <c r="H27" i="91"/>
  <c r="A1318" i="90"/>
  <c r="A1402" i="90"/>
  <c r="A152" i="91"/>
  <c r="A1482" i="90" s="1"/>
  <c r="A171" i="91"/>
  <c r="A172" i="91" s="1"/>
  <c r="A1262" i="90"/>
  <c r="A502" i="90"/>
  <c r="A50" i="91"/>
  <c r="A1574" i="90"/>
  <c r="A164" i="91"/>
  <c r="A95" i="91"/>
  <c r="A1083" i="90"/>
  <c r="A1324" i="90"/>
  <c r="A131" i="91"/>
  <c r="A1330" i="90" s="1"/>
  <c r="A1043" i="90"/>
  <c r="A35" i="91"/>
  <c r="A162" i="90"/>
  <c r="H21" i="91"/>
  <c r="H23" i="91"/>
  <c r="H22" i="91"/>
  <c r="H81" i="91"/>
  <c r="H44" i="91"/>
  <c r="H183" i="91"/>
  <c r="A9" i="91"/>
  <c r="A9" i="90"/>
  <c r="L13" i="90" s="1"/>
  <c r="A948" i="90"/>
  <c r="A1607" i="90"/>
  <c r="A167" i="91"/>
  <c r="A767" i="90"/>
  <c r="K638" i="90"/>
  <c r="K720" i="90"/>
  <c r="K722" i="90"/>
  <c r="K724" i="90"/>
  <c r="K726" i="90"/>
  <c r="K717" i="90"/>
  <c r="K719" i="90"/>
  <c r="K721" i="90"/>
  <c r="K116" i="90"/>
  <c r="K699" i="90"/>
  <c r="K709" i="90"/>
  <c r="K705" i="90"/>
  <c r="K707" i="90"/>
  <c r="K689" i="90"/>
  <c r="K691" i="90"/>
  <c r="K702" i="90"/>
  <c r="K695" i="90"/>
  <c r="K688" i="90"/>
  <c r="K704" i="90"/>
  <c r="K762" i="90"/>
  <c r="K653" i="90"/>
  <c r="K652" i="90"/>
  <c r="K1753" i="90"/>
  <c r="K122" i="90"/>
  <c r="K1399" i="90"/>
  <c r="K624" i="90"/>
  <c r="K1734" i="90"/>
  <c r="K1173" i="90"/>
  <c r="K630" i="90"/>
  <c r="K626" i="90"/>
  <c r="K640" i="90"/>
  <c r="K627" i="90"/>
  <c r="K642" i="90"/>
  <c r="K631" i="90"/>
  <c r="K632" i="90"/>
  <c r="K1315" i="90"/>
  <c r="K1129" i="90"/>
  <c r="K76" i="90"/>
  <c r="K1135" i="90"/>
  <c r="K1328" i="90"/>
  <c r="K1381" i="90"/>
  <c r="K1123" i="90"/>
  <c r="K761" i="90"/>
  <c r="K1246" i="90"/>
  <c r="K1444" i="90"/>
  <c r="K1713" i="90"/>
  <c r="K1322" i="90"/>
  <c r="K1240" i="90"/>
  <c r="K1186" i="90"/>
  <c r="K132" i="90"/>
  <c r="K973" i="90"/>
  <c r="K1221" i="90"/>
  <c r="K1232" i="90"/>
  <c r="K29" i="90"/>
  <c r="K1304" i="90"/>
  <c r="K967" i="90"/>
  <c r="K1087" i="90"/>
  <c r="K82" i="90"/>
  <c r="H1769" i="90" s="1"/>
  <c r="H1783" i="90" s="1"/>
  <c r="K1349" i="90"/>
  <c r="K70" i="90"/>
  <c r="K25" i="90"/>
  <c r="K1252" i="90"/>
  <c r="K1355" i="90"/>
  <c r="K1681" i="90"/>
  <c r="K1370" i="90"/>
  <c r="K1450" i="90"/>
  <c r="K1705" i="90"/>
  <c r="K1690" i="90"/>
  <c r="K1026" i="90"/>
  <c r="K1116" i="90"/>
  <c r="K1153" i="90"/>
  <c r="K19" i="90"/>
  <c r="K63" i="90"/>
  <c r="H1764" i="90" s="1"/>
  <c r="H1778" i="90" s="1"/>
  <c r="K1334" i="90"/>
  <c r="B8" i="90"/>
  <c r="K11" i="90"/>
  <c r="K1204" i="90"/>
  <c r="K146" i="90"/>
  <c r="K927" i="90"/>
  <c r="K1392" i="90"/>
  <c r="K1462" i="90"/>
  <c r="K158" i="90"/>
  <c r="K140" i="90"/>
  <c r="K1099" i="90"/>
  <c r="K1040" i="90"/>
  <c r="K1456" i="90"/>
  <c r="K1212" i="90"/>
  <c r="L1724" i="90"/>
  <c r="K1696" i="90"/>
  <c r="K1722" i="90"/>
  <c r="K1759" i="90"/>
  <c r="I1783" i="90" l="1"/>
  <c r="K1783" i="90" s="1"/>
  <c r="I1778" i="90"/>
  <c r="K1778" i="90" s="1"/>
  <c r="I1765" i="90"/>
  <c r="K1765" i="90" s="1"/>
  <c r="H1779" i="90"/>
  <c r="I1769" i="90"/>
  <c r="K1769" i="90" s="1"/>
  <c r="I1764" i="90"/>
  <c r="K1764" i="90" s="1"/>
  <c r="H1768" i="90"/>
  <c r="H1763" i="90"/>
  <c r="H1777" i="90" s="1"/>
  <c r="K473" i="90"/>
  <c r="L442" i="90" s="1"/>
  <c r="K588" i="90"/>
  <c r="L565" i="90" s="1"/>
  <c r="K189" i="90"/>
  <c r="L162" i="90" s="1"/>
  <c r="K361" i="90"/>
  <c r="L346" i="90" s="1"/>
  <c r="K498" i="90"/>
  <c r="K423" i="90"/>
  <c r="L396" i="90" s="1"/>
  <c r="K218" i="90"/>
  <c r="H265" i="90" s="1"/>
  <c r="K344" i="90"/>
  <c r="L317" i="90" s="1"/>
  <c r="K261" i="90"/>
  <c r="K315" i="90"/>
  <c r="K519" i="90"/>
  <c r="K300" i="90"/>
  <c r="L269" i="90" s="1"/>
  <c r="K440" i="90"/>
  <c r="K617" i="90"/>
  <c r="L590" i="90" s="1"/>
  <c r="K544" i="90"/>
  <c r="K394" i="90"/>
  <c r="L363" i="90" s="1"/>
  <c r="K563" i="90"/>
  <c r="L546" i="90" s="1"/>
  <c r="L84" i="90"/>
  <c r="L1089" i="90"/>
  <c r="K1604" i="90"/>
  <c r="L1446" i="90"/>
  <c r="L72" i="90"/>
  <c r="L1676" i="90"/>
  <c r="L1730" i="90"/>
  <c r="L1394" i="90"/>
  <c r="L1131" i="90"/>
  <c r="K1507" i="90"/>
  <c r="L124" i="90"/>
  <c r="L1256" i="90"/>
  <c r="L1214" i="90"/>
  <c r="L1749" i="90"/>
  <c r="L1683" i="90"/>
  <c r="L963" i="90"/>
  <c r="L1118" i="90"/>
  <c r="L1157" i="90"/>
  <c r="L1223" i="90"/>
  <c r="L1667" i="90"/>
  <c r="L1427" i="90"/>
  <c r="L1163" i="90"/>
  <c r="L65" i="90"/>
  <c r="K1234" i="90"/>
  <c r="L1236" i="90"/>
  <c r="L1188" i="90"/>
  <c r="K1500" i="90"/>
  <c r="A1632" i="90"/>
  <c r="A168" i="91"/>
  <c r="A1657" i="90" s="1"/>
  <c r="A185" i="91"/>
  <c r="A1775" i="90" s="1"/>
  <c r="A1761" i="90"/>
  <c r="K1588" i="90"/>
  <c r="K1540" i="90"/>
  <c r="K1564" i="90"/>
  <c r="K1570" i="90"/>
  <c r="K1533" i="90"/>
  <c r="A146" i="91"/>
  <c r="A1446" i="90" s="1"/>
  <c r="A1542" i="90"/>
  <c r="L1434" i="90"/>
  <c r="A1676" i="90"/>
  <c r="L1420" i="90"/>
  <c r="A1590" i="90"/>
  <c r="L1402" i="90"/>
  <c r="K1293" i="90"/>
  <c r="A759" i="90"/>
  <c r="A1755" i="90"/>
  <c r="K1180" i="90"/>
  <c r="L1143" i="90"/>
  <c r="L1137" i="90"/>
  <c r="L1101" i="90"/>
  <c r="K1079" i="90"/>
  <c r="A76" i="91"/>
  <c r="A77" i="91" s="1"/>
  <c r="A78" i="91" s="1"/>
  <c r="A939" i="90" s="1"/>
  <c r="A107" i="91"/>
  <c r="A1163" i="90" s="1"/>
  <c r="L917" i="90"/>
  <c r="A136" i="91"/>
  <c r="A1372" i="90" s="1"/>
  <c r="A68" i="91"/>
  <c r="A839" i="90" s="1"/>
  <c r="K764" i="90"/>
  <c r="K881" i="90"/>
  <c r="L994" i="90"/>
  <c r="A153" i="91"/>
  <c r="A154" i="91" s="1"/>
  <c r="B9" i="90"/>
  <c r="A96" i="91"/>
  <c r="A1089" i="90"/>
  <c r="A191" i="90"/>
  <c r="A36" i="91"/>
  <c r="A15" i="90"/>
  <c r="A10" i="91"/>
  <c r="A963" i="90"/>
  <c r="A84" i="91"/>
  <c r="A51" i="91"/>
  <c r="A521" i="90"/>
  <c r="A1236" i="90"/>
  <c r="A1683" i="90"/>
  <c r="A173" i="91"/>
  <c r="A174" i="91" s="1"/>
  <c r="A175" i="91" s="1"/>
  <c r="A176" i="91" s="1"/>
  <c r="A177" i="91" s="1"/>
  <c r="L112" i="90"/>
  <c r="K728" i="90"/>
  <c r="L1169" i="90"/>
  <c r="L118" i="90"/>
  <c r="K663" i="90"/>
  <c r="K31" i="90"/>
  <c r="L1698" i="90"/>
  <c r="L21" i="90"/>
  <c r="L1248" i="90"/>
  <c r="L1707" i="90"/>
  <c r="K134" i="90"/>
  <c r="L1262" i="90"/>
  <c r="L1372" i="90"/>
  <c r="L1306" i="90"/>
  <c r="K1493" i="90"/>
  <c r="K646" i="90"/>
  <c r="K1630" i="90"/>
  <c r="K757" i="90"/>
  <c r="K821" i="90"/>
  <c r="K1060" i="90"/>
  <c r="L1324" i="90"/>
  <c r="L1182" i="90"/>
  <c r="L1125" i="90"/>
  <c r="L1242" i="90"/>
  <c r="K867" i="90"/>
  <c r="L1440" i="90"/>
  <c r="K1655" i="90"/>
  <c r="K711" i="90"/>
  <c r="L1295" i="90"/>
  <c r="K102" i="90"/>
  <c r="L1357" i="90"/>
  <c r="L969" i="90"/>
  <c r="L78" i="90"/>
  <c r="K944" i="90"/>
  <c r="L929" i="90"/>
  <c r="K799" i="90"/>
  <c r="L1318" i="90"/>
  <c r="L1351" i="90"/>
  <c r="L1083" i="90"/>
  <c r="L1337" i="90"/>
  <c r="K960" i="90"/>
  <c r="L1330" i="90"/>
  <c r="L1194" i="90"/>
  <c r="L1692" i="90"/>
  <c r="L154" i="90"/>
  <c r="L1383" i="90"/>
  <c r="K682" i="90"/>
  <c r="L1452" i="90"/>
  <c r="K110" i="90"/>
  <c r="I1767" i="90" s="1"/>
  <c r="I1781" i="90" s="1"/>
  <c r="L923" i="90"/>
  <c r="K747" i="90"/>
  <c r="L15" i="90"/>
  <c r="K1523" i="90"/>
  <c r="L909" i="90"/>
  <c r="K859" i="90"/>
  <c r="K837" i="90"/>
  <c r="K1155" i="90"/>
  <c r="L1715" i="90"/>
  <c r="L1095" i="90"/>
  <c r="K845" i="90"/>
  <c r="L1000" i="90"/>
  <c r="L142" i="90"/>
  <c r="L1458" i="90"/>
  <c r="K1480" i="90"/>
  <c r="L58" i="90"/>
  <c r="L1028" i="90"/>
  <c r="L1107" i="90"/>
  <c r="K13" i="90"/>
  <c r="L136" i="90"/>
  <c r="L1206" i="90"/>
  <c r="L1755" i="90"/>
  <c r="I1777" i="90" l="1"/>
  <c r="K1777" i="90" s="1"/>
  <c r="K1781" i="90"/>
  <c r="I1768" i="90"/>
  <c r="H1782" i="90"/>
  <c r="H1766" i="90"/>
  <c r="H1780" i="90" s="1"/>
  <c r="I1780" i="90" s="1"/>
  <c r="K1780" i="90" s="1"/>
  <c r="I1763" i="90"/>
  <c r="K1763" i="90" s="1"/>
  <c r="K1767" i="90"/>
  <c r="I1766" i="90"/>
  <c r="K1766" i="90" s="1"/>
  <c r="L191" i="90"/>
  <c r="F265" i="90"/>
  <c r="L1590" i="90"/>
  <c r="L502" i="90"/>
  <c r="L220" i="90"/>
  <c r="G265" i="90"/>
  <c r="L475" i="90"/>
  <c r="L302" i="90"/>
  <c r="L521" i="90"/>
  <c r="L425" i="90"/>
  <c r="L1502" i="90"/>
  <c r="L1230" i="90"/>
  <c r="L1607" i="90"/>
  <c r="L1043" i="90"/>
  <c r="L1495" i="90"/>
  <c r="L1574" i="90"/>
  <c r="L1535" i="90"/>
  <c r="A147" i="91"/>
  <c r="A148" i="91" s="1"/>
  <c r="L1542" i="90"/>
  <c r="L1566" i="90"/>
  <c r="L1525" i="90"/>
  <c r="L1278" i="90"/>
  <c r="L1175" i="90"/>
  <c r="A137" i="91"/>
  <c r="A138" i="91" s="1"/>
  <c r="A1394" i="90" s="1"/>
  <c r="A108" i="91"/>
  <c r="A109" i="91" s="1"/>
  <c r="L1062" i="90"/>
  <c r="A923" i="90"/>
  <c r="A69" i="91"/>
  <c r="A847" i="90" s="1"/>
  <c r="L883" i="90"/>
  <c r="A1495" i="90"/>
  <c r="A65" i="90"/>
  <c r="L19" i="90"/>
  <c r="B15" i="90"/>
  <c r="A1242" i="90"/>
  <c r="A1095" i="90"/>
  <c r="A97" i="91"/>
  <c r="A1101" i="90" s="1"/>
  <c r="A1502" i="90"/>
  <c r="A11" i="91"/>
  <c r="A12" i="91" s="1"/>
  <c r="A21" i="90"/>
  <c r="A1692" i="90"/>
  <c r="A37" i="91"/>
  <c r="A220" i="90"/>
  <c r="A126" i="91"/>
  <c r="A1278" i="90"/>
  <c r="A969" i="90"/>
  <c r="A85" i="91"/>
  <c r="A86" i="91" s="1"/>
  <c r="A52" i="91"/>
  <c r="A546" i="90"/>
  <c r="L713" i="90"/>
  <c r="L648" i="90"/>
  <c r="L27" i="90"/>
  <c r="L130" i="90"/>
  <c r="L90" i="90"/>
  <c r="L759" i="90"/>
  <c r="L619" i="90"/>
  <c r="L939" i="90"/>
  <c r="L751" i="90"/>
  <c r="L801" i="90"/>
  <c r="L861" i="90"/>
  <c r="L975" i="90"/>
  <c r="L1482" i="90"/>
  <c r="L1632" i="90"/>
  <c r="L948" i="90"/>
  <c r="L767" i="90"/>
  <c r="L684" i="90"/>
  <c r="L1510" i="90"/>
  <c r="L730" i="90"/>
  <c r="L847" i="90"/>
  <c r="L839" i="90"/>
  <c r="L823" i="90"/>
  <c r="L104" i="90"/>
  <c r="L665" i="90"/>
  <c r="L1466" i="90"/>
  <c r="L869" i="90"/>
  <c r="L9" i="90"/>
  <c r="L1150" i="90"/>
  <c r="F9" i="91"/>
  <c r="A13" i="91" l="1"/>
  <c r="A33" i="90"/>
  <c r="I9" i="91"/>
  <c r="L9" i="91"/>
  <c r="I1782" i="90"/>
  <c r="K1782" i="90" s="1"/>
  <c r="K1768" i="90"/>
  <c r="I1779" i="90"/>
  <c r="K1779" i="90" s="1"/>
  <c r="K1773" i="90"/>
  <c r="F10" i="91"/>
  <c r="I265" i="90"/>
  <c r="K265" i="90" s="1"/>
  <c r="K267" i="90" s="1"/>
  <c r="A1452" i="90"/>
  <c r="A1169" i="90"/>
  <c r="A1383" i="90"/>
  <c r="A70" i="91"/>
  <c r="A71" i="91" s="1"/>
  <c r="A994" i="90"/>
  <c r="A87" i="91"/>
  <c r="A88" i="91" s="1"/>
  <c r="A929" i="90"/>
  <c r="A72" i="90"/>
  <c r="A27" i="90"/>
  <c r="A98" i="91"/>
  <c r="A38" i="91"/>
  <c r="A263" i="90"/>
  <c r="L25" i="90"/>
  <c r="B21" i="90"/>
  <c r="A565" i="90"/>
  <c r="A53" i="91"/>
  <c r="A975" i="90"/>
  <c r="A1458" i="90"/>
  <c r="A127" i="91"/>
  <c r="A1306" i="90" s="1"/>
  <c r="A1295" i="90"/>
  <c r="A110" i="91"/>
  <c r="A1175" i="90"/>
  <c r="F8" i="91"/>
  <c r="L8" i="91" s="1"/>
  <c r="B33" i="90" l="1"/>
  <c r="L37" i="90"/>
  <c r="A14" i="91"/>
  <c r="A39" i="90"/>
  <c r="I10" i="91"/>
  <c r="L10" i="91"/>
  <c r="K1787" i="90"/>
  <c r="L1761" i="90"/>
  <c r="A1248" i="90"/>
  <c r="A861" i="90"/>
  <c r="A78" i="90"/>
  <c r="A1107" i="90"/>
  <c r="A99" i="91"/>
  <c r="A269" i="90"/>
  <c r="A39" i="91"/>
  <c r="A111" i="91"/>
  <c r="A1182" i="90"/>
  <c r="A1000" i="90"/>
  <c r="A1028" i="90"/>
  <c r="A590" i="90"/>
  <c r="A54" i="91"/>
  <c r="L31" i="90"/>
  <c r="B27" i="90"/>
  <c r="F11" i="91"/>
  <c r="A1698" i="90"/>
  <c r="A869" i="90"/>
  <c r="A72" i="91"/>
  <c r="A883" i="90" s="1"/>
  <c r="L263" i="90"/>
  <c r="I8" i="91"/>
  <c r="L43" i="90" l="1"/>
  <c r="B39" i="90"/>
  <c r="A15" i="91"/>
  <c r="A51" i="90" s="1"/>
  <c r="A45" i="90"/>
  <c r="I11" i="91"/>
  <c r="L11" i="91"/>
  <c r="L1775" i="90"/>
  <c r="A40" i="91"/>
  <c r="A302" i="90"/>
  <c r="A1188" i="90"/>
  <c r="A112" i="91"/>
  <c r="A178" i="91"/>
  <c r="A179" i="91" s="1"/>
  <c r="A1118" i="90"/>
  <c r="A100" i="91"/>
  <c r="A619" i="90"/>
  <c r="A55" i="91"/>
  <c r="L55" i="90" l="1"/>
  <c r="B51" i="90"/>
  <c r="L49" i="90"/>
  <c r="B45" i="90"/>
  <c r="A180" i="91"/>
  <c r="A1742" i="90" s="1"/>
  <c r="A1736" i="90"/>
  <c r="B57" i="90"/>
  <c r="L82" i="90"/>
  <c r="L70" i="90"/>
  <c r="L76" i="90"/>
  <c r="B72" i="90"/>
  <c r="B78" i="90"/>
  <c r="A84" i="90"/>
  <c r="A22" i="91"/>
  <c r="A648" i="90"/>
  <c r="A56" i="91"/>
  <c r="A113" i="91"/>
  <c r="A1194" i="90"/>
  <c r="L63" i="90"/>
  <c r="A1707" i="90"/>
  <c r="A41" i="91"/>
  <c r="A317" i="90"/>
  <c r="B65" i="90"/>
  <c r="B8" i="101"/>
  <c r="B10" i="3" s="1"/>
  <c r="B58" i="90"/>
  <c r="A1125" i="90"/>
  <c r="A101" i="91"/>
  <c r="A102" i="91" s="1"/>
  <c r="A1137" i="90" l="1"/>
  <c r="A103" i="91"/>
  <c r="A1143" i="90" s="1"/>
  <c r="F21" i="91"/>
  <c r="L88" i="90"/>
  <c r="B84" i="90"/>
  <c r="A23" i="91"/>
  <c r="A90" i="90"/>
  <c r="A57" i="91"/>
  <c r="A665" i="90"/>
  <c r="A1715" i="90"/>
  <c r="F19" i="91"/>
  <c r="F17" i="91"/>
  <c r="L17" i="91" s="1"/>
  <c r="F18" i="91"/>
  <c r="F20" i="91"/>
  <c r="A1206" i="90"/>
  <c r="A114" i="91"/>
  <c r="A42" i="91"/>
  <c r="A346" i="90"/>
  <c r="A1131" i="90"/>
  <c r="I18" i="91" l="1"/>
  <c r="L18" i="91"/>
  <c r="I20" i="91"/>
  <c r="L20" i="91"/>
  <c r="I19" i="91"/>
  <c r="L19" i="91"/>
  <c r="I21" i="91"/>
  <c r="L21" i="91"/>
  <c r="I17" i="91"/>
  <c r="F22" i="91"/>
  <c r="B90" i="90"/>
  <c r="L102" i="90"/>
  <c r="A24" i="91"/>
  <c r="A104" i="90"/>
  <c r="A1724" i="90"/>
  <c r="A684" i="90"/>
  <c r="A58" i="91"/>
  <c r="A43" i="91"/>
  <c r="A363" i="90"/>
  <c r="A1214" i="90"/>
  <c r="A115" i="91"/>
  <c r="A1223" i="90" s="1"/>
  <c r="I22" i="91" l="1"/>
  <c r="L22" i="91"/>
  <c r="F23" i="91"/>
  <c r="L110" i="90"/>
  <c r="B104" i="90"/>
  <c r="A112" i="90"/>
  <c r="A25" i="91"/>
  <c r="A59" i="91"/>
  <c r="A713" i="90"/>
  <c r="A1730" i="90"/>
  <c r="A396" i="90"/>
  <c r="A44" i="91"/>
  <c r="I23" i="91" l="1"/>
  <c r="L23" i="91"/>
  <c r="F24" i="91"/>
  <c r="A118" i="90"/>
  <c r="A26" i="91"/>
  <c r="L116" i="90"/>
  <c r="B112" i="90"/>
  <c r="A45" i="91"/>
  <c r="A425" i="90"/>
  <c r="A730" i="90"/>
  <c r="I24" i="91" l="1"/>
  <c r="L24" i="91"/>
  <c r="F25" i="91"/>
  <c r="A124" i="90"/>
  <c r="A27" i="91"/>
  <c r="A28" i="91" s="1"/>
  <c r="B118" i="90"/>
  <c r="L122" i="90"/>
  <c r="A46" i="91"/>
  <c r="A442" i="90"/>
  <c r="I25" i="91" l="1"/>
  <c r="L25" i="91"/>
  <c r="A130" i="90"/>
  <c r="B124" i="90"/>
  <c r="F26" i="91"/>
  <c r="L128" i="90"/>
  <c r="A475" i="90"/>
  <c r="I26" i="91" l="1"/>
  <c r="L26" i="91"/>
  <c r="F27" i="91"/>
  <c r="L134" i="90"/>
  <c r="B130" i="90"/>
  <c r="I27" i="91" l="1"/>
  <c r="L27" i="91"/>
  <c r="A29" i="91"/>
  <c r="A136" i="90"/>
  <c r="F28" i="91" l="1"/>
  <c r="L140" i="90"/>
  <c r="B136" i="90"/>
  <c r="A30" i="91"/>
  <c r="A142" i="90"/>
  <c r="F29" i="91"/>
  <c r="I29" i="91" l="1"/>
  <c r="L29" i="91"/>
  <c r="I28" i="91"/>
  <c r="L28" i="91"/>
  <c r="A31" i="91"/>
  <c r="A154" i="90" s="1"/>
  <c r="A148" i="90"/>
  <c r="B142" i="90"/>
  <c r="L146" i="90"/>
  <c r="B148" i="90" l="1"/>
  <c r="L152" i="90"/>
  <c r="F31" i="91"/>
  <c r="F43" i="91"/>
  <c r="F44" i="91"/>
  <c r="L158" i="90"/>
  <c r="F46" i="91"/>
  <c r="F45" i="91"/>
  <c r="B154" i="90"/>
  <c r="F59" i="91"/>
  <c r="I59" i="91" l="1"/>
  <c r="L59" i="91"/>
  <c r="I46" i="91"/>
  <c r="L46" i="91"/>
  <c r="I45" i="91"/>
  <c r="L45" i="91"/>
  <c r="I31" i="91"/>
  <c r="L31" i="91"/>
  <c r="I43" i="91"/>
  <c r="L43" i="91"/>
  <c r="I44" i="91"/>
  <c r="L44" i="91"/>
  <c r="F30" i="91"/>
  <c r="I30" i="91" l="1"/>
  <c r="I16" i="91" s="1"/>
  <c r="L30" i="91"/>
  <c r="L16" i="91" s="1"/>
  <c r="L498" i="90"/>
  <c r="L473" i="90"/>
  <c r="B442" i="90"/>
  <c r="F34" i="91" l="1"/>
  <c r="F35" i="91"/>
  <c r="F36" i="91"/>
  <c r="F37" i="91"/>
  <c r="F38" i="91"/>
  <c r="F39" i="91"/>
  <c r="F40" i="91"/>
  <c r="F41" i="91"/>
  <c r="F42" i="91"/>
  <c r="F49" i="91"/>
  <c r="F50" i="91"/>
  <c r="F51" i="91"/>
  <c r="F52" i="91"/>
  <c r="F53" i="91"/>
  <c r="F54" i="91"/>
  <c r="F55" i="91"/>
  <c r="F56" i="91"/>
  <c r="F57" i="91"/>
  <c r="F58" i="91"/>
  <c r="F62" i="91"/>
  <c r="F63" i="91"/>
  <c r="F65" i="91"/>
  <c r="F66" i="91"/>
  <c r="F67" i="91"/>
  <c r="F68" i="91"/>
  <c r="F69" i="91"/>
  <c r="F70" i="91"/>
  <c r="F71" i="91"/>
  <c r="F72" i="91"/>
  <c r="F74" i="91"/>
  <c r="F76" i="91"/>
  <c r="F77" i="91"/>
  <c r="F81" i="91"/>
  <c r="F83" i="91"/>
  <c r="F84" i="91"/>
  <c r="F85" i="91"/>
  <c r="F87" i="91"/>
  <c r="F88" i="91"/>
  <c r="F90" i="91"/>
  <c r="F91" i="91"/>
  <c r="F94" i="91"/>
  <c r="L94" i="91" s="1"/>
  <c r="F95" i="91"/>
  <c r="F96" i="91"/>
  <c r="F97" i="91"/>
  <c r="F98" i="91"/>
  <c r="F99" i="91"/>
  <c r="F100" i="91"/>
  <c r="F101" i="91"/>
  <c r="F103" i="91"/>
  <c r="F105" i="91"/>
  <c r="F106" i="91"/>
  <c r="F107" i="91"/>
  <c r="F108" i="91"/>
  <c r="F109" i="91"/>
  <c r="F110" i="91"/>
  <c r="F111" i="91"/>
  <c r="F112" i="91"/>
  <c r="F113" i="91"/>
  <c r="F114" i="91"/>
  <c r="F115" i="91"/>
  <c r="F117" i="91"/>
  <c r="F118" i="91"/>
  <c r="F119" i="91"/>
  <c r="F120" i="91"/>
  <c r="F123" i="91"/>
  <c r="F124" i="91"/>
  <c r="F125" i="91"/>
  <c r="F126" i="91"/>
  <c r="F127" i="91"/>
  <c r="F129" i="91"/>
  <c r="F130" i="91"/>
  <c r="F131" i="91"/>
  <c r="F133" i="91"/>
  <c r="F134" i="91"/>
  <c r="F135" i="91"/>
  <c r="F136" i="91"/>
  <c r="F137" i="91"/>
  <c r="F138" i="91"/>
  <c r="F141" i="91"/>
  <c r="F142" i="91"/>
  <c r="F140" i="91"/>
  <c r="F145" i="91"/>
  <c r="F146" i="91"/>
  <c r="F147" i="91"/>
  <c r="F148" i="91"/>
  <c r="F151" i="91"/>
  <c r="F152" i="91"/>
  <c r="F153" i="91"/>
  <c r="F154" i="91"/>
  <c r="F156" i="91"/>
  <c r="F159" i="91"/>
  <c r="F163" i="91"/>
  <c r="F164" i="91"/>
  <c r="F166" i="91"/>
  <c r="F167" i="91"/>
  <c r="F170" i="91"/>
  <c r="F171" i="91"/>
  <c r="F172" i="91"/>
  <c r="F173" i="91"/>
  <c r="F174" i="91"/>
  <c r="F175" i="91"/>
  <c r="F176" i="91"/>
  <c r="F177" i="91"/>
  <c r="F178" i="91"/>
  <c r="F182" i="91"/>
  <c r="F183" i="91"/>
  <c r="F179" i="91"/>
  <c r="F180" i="91"/>
  <c r="L189" i="90"/>
  <c r="L218" i="90"/>
  <c r="L261" i="90"/>
  <c r="L267" i="90"/>
  <c r="L300" i="90"/>
  <c r="L315" i="90"/>
  <c r="L344" i="90"/>
  <c r="L361" i="90"/>
  <c r="L394" i="90"/>
  <c r="L423" i="90"/>
  <c r="L440" i="90"/>
  <c r="L519" i="90"/>
  <c r="L544" i="90"/>
  <c r="L563" i="90"/>
  <c r="L588" i="90"/>
  <c r="L617" i="90"/>
  <c r="L646" i="90"/>
  <c r="L663" i="90"/>
  <c r="L682" i="90"/>
  <c r="L711" i="90"/>
  <c r="L728" i="90"/>
  <c r="L747" i="90"/>
  <c r="L757" i="90"/>
  <c r="L764" i="90"/>
  <c r="L799" i="90"/>
  <c r="L821" i="90"/>
  <c r="L837" i="90"/>
  <c r="L845" i="90"/>
  <c r="L859" i="90"/>
  <c r="L867" i="90"/>
  <c r="L881" i="90"/>
  <c r="L915" i="90"/>
  <c r="L927" i="90"/>
  <c r="L937" i="90"/>
  <c r="L944" i="90"/>
  <c r="L960" i="90"/>
  <c r="L967" i="90"/>
  <c r="L973" i="90"/>
  <c r="L992" i="90"/>
  <c r="L1026" i="90"/>
  <c r="L1040" i="90"/>
  <c r="L1060" i="90"/>
  <c r="L1079" i="90"/>
  <c r="L1087" i="90"/>
  <c r="L1093" i="90"/>
  <c r="L1099" i="90"/>
  <c r="L1116" i="90"/>
  <c r="L1123" i="90"/>
  <c r="L1129" i="90"/>
  <c r="L1135" i="90"/>
  <c r="L1155" i="90"/>
  <c r="L1161" i="90"/>
  <c r="L1167" i="90"/>
  <c r="L1173" i="90"/>
  <c r="L1180" i="90"/>
  <c r="L1186" i="90"/>
  <c r="L1192" i="90"/>
  <c r="L1204" i="90"/>
  <c r="L1212" i="90"/>
  <c r="L1221" i="90"/>
  <c r="L1234" i="90"/>
  <c r="L1240" i="90"/>
  <c r="L1246" i="90"/>
  <c r="L1252" i="90"/>
  <c r="L1260" i="90"/>
  <c r="L1276" i="90"/>
  <c r="L1293" i="90"/>
  <c r="L1304" i="90"/>
  <c r="L1315" i="90"/>
  <c r="L1322" i="90"/>
  <c r="L1328" i="90"/>
  <c r="L1334" i="90"/>
  <c r="L1349" i="90"/>
  <c r="L1355" i="90"/>
  <c r="L1370" i="90"/>
  <c r="L1381" i="90"/>
  <c r="L1392" i="90"/>
  <c r="L1399" i="90"/>
  <c r="L1418" i="90"/>
  <c r="L1444" i="90"/>
  <c r="L1450" i="90"/>
  <c r="L1456" i="90"/>
  <c r="L1462" i="90"/>
  <c r="L1480" i="90"/>
  <c r="L1493" i="90"/>
  <c r="L1500" i="90"/>
  <c r="L1507" i="90"/>
  <c r="L1523" i="90"/>
  <c r="L1564" i="90"/>
  <c r="L1588" i="90"/>
  <c r="L1630" i="90"/>
  <c r="L1655" i="90"/>
  <c r="L1674" i="90"/>
  <c r="L1681" i="90"/>
  <c r="L1690" i="90"/>
  <c r="L1696" i="90"/>
  <c r="L1705" i="90"/>
  <c r="L1713" i="90"/>
  <c r="L1722" i="90"/>
  <c r="L1728" i="90"/>
  <c r="L1734" i="90"/>
  <c r="L1753" i="90"/>
  <c r="L1759" i="90"/>
  <c r="B10" i="101"/>
  <c r="B14" i="3" s="1"/>
  <c r="B17" i="101"/>
  <c r="B28" i="3" s="1"/>
  <c r="B12" i="101"/>
  <c r="B18" i="3" s="1"/>
  <c r="B9" i="101"/>
  <c r="B12" i="3" s="1"/>
  <c r="B15" i="101"/>
  <c r="B24" i="3" s="1"/>
  <c r="B18" i="101"/>
  <c r="B30" i="3" s="1"/>
  <c r="B16" i="101"/>
  <c r="B26" i="3" s="1"/>
  <c r="B14" i="101"/>
  <c r="B22" i="3" s="1"/>
  <c r="B20" i="101"/>
  <c r="B34" i="3" s="1"/>
  <c r="B19" i="101"/>
  <c r="B32" i="3" s="1"/>
  <c r="B11" i="101"/>
  <c r="B16" i="3" s="1"/>
  <c r="B13" i="101"/>
  <c r="B20" i="3" s="1"/>
  <c r="B475" i="90"/>
  <c r="B730" i="90"/>
  <c r="B1730" i="90"/>
  <c r="B363" i="90"/>
  <c r="B396" i="90"/>
  <c r="B425" i="90"/>
  <c r="B713" i="90"/>
  <c r="B975" i="90"/>
  <c r="B1236" i="90"/>
  <c r="B1214" i="90"/>
  <c r="B1230" i="90"/>
  <c r="B1278" i="90"/>
  <c r="B500" i="90"/>
  <c r="B665" i="90"/>
  <c r="B684" i="90"/>
  <c r="B1458" i="90"/>
  <c r="B1206" i="90"/>
  <c r="B346" i="90"/>
  <c r="B1131" i="90"/>
  <c r="B648" i="90"/>
  <c r="B946" i="90"/>
  <c r="B1194" i="90"/>
  <c r="B1042" i="90"/>
  <c r="B1083" i="90"/>
  <c r="B969" i="90"/>
  <c r="B1082" i="90"/>
  <c r="B191" i="90"/>
  <c r="B302" i="90"/>
  <c r="B1255" i="90"/>
  <c r="B1707" i="90"/>
  <c r="B1318" i="90"/>
  <c r="B1169" i="90"/>
  <c r="B1724" i="90"/>
  <c r="B1715" i="90"/>
  <c r="B1698" i="90"/>
  <c r="B1118" i="90"/>
  <c r="B1510" i="90"/>
  <c r="B1000" i="90"/>
  <c r="B1401" i="90"/>
  <c r="B759" i="90"/>
  <c r="B1317" i="90"/>
  <c r="B1607" i="90"/>
  <c r="B1248" i="90"/>
  <c r="B590" i="90"/>
  <c r="B750" i="90"/>
  <c r="B823" i="90"/>
  <c r="B1433" i="90"/>
  <c r="B565" i="90"/>
  <c r="B1043" i="90"/>
  <c r="B1755" i="90"/>
  <c r="B160" i="90"/>
  <c r="B162" i="90"/>
  <c r="B749" i="90"/>
  <c r="B1125" i="90"/>
  <c r="B1306" i="90"/>
  <c r="B929" i="90"/>
  <c r="B501" i="90"/>
  <c r="B269" i="90"/>
  <c r="B1402" i="90"/>
  <c r="B1394" i="90"/>
  <c r="B1509" i="90"/>
  <c r="B1295" i="90"/>
  <c r="B847" i="90"/>
  <c r="B1452" i="90"/>
  <c r="B963" i="90"/>
  <c r="B1606" i="90"/>
  <c r="B801" i="90"/>
  <c r="B1357" i="90"/>
  <c r="B502" i="90"/>
  <c r="B1324" i="90"/>
  <c r="B909" i="90"/>
  <c r="B923" i="90"/>
  <c r="B1028" i="90"/>
  <c r="B317" i="90"/>
  <c r="B1107" i="90"/>
  <c r="B1464" i="90"/>
  <c r="B1502" i="90"/>
  <c r="B1676" i="90"/>
  <c r="B1632" i="90"/>
  <c r="B1157" i="90"/>
  <c r="B1542" i="90"/>
  <c r="B939" i="90"/>
  <c r="B1254" i="90"/>
  <c r="B1188" i="90"/>
  <c r="B1440" i="90"/>
  <c r="B1095" i="90"/>
  <c r="B1336" i="90"/>
  <c r="B1383" i="90"/>
  <c r="B1372" i="90"/>
  <c r="B1262" i="90"/>
  <c r="B1572" i="90"/>
  <c r="B1590" i="90"/>
  <c r="B1573" i="90"/>
  <c r="B619" i="90"/>
  <c r="B1163" i="90"/>
  <c r="B521" i="90"/>
  <c r="B1574" i="90"/>
  <c r="B1330" i="90"/>
  <c r="B1666" i="90"/>
  <c r="B263" i="90"/>
  <c r="B839" i="90"/>
  <c r="B1683" i="90"/>
  <c r="B161" i="90"/>
  <c r="B1337" i="90"/>
  <c r="B1089" i="90"/>
  <c r="B220" i="90"/>
  <c r="B908" i="90"/>
  <c r="B1466" i="90"/>
  <c r="B1150" i="90"/>
  <c r="B1256" i="90"/>
  <c r="B1081" i="90"/>
  <c r="B1242" i="90"/>
  <c r="B869" i="90"/>
  <c r="B1351" i="90"/>
  <c r="B1149" i="90"/>
  <c r="B1482" i="90"/>
  <c r="B1667" i="90"/>
  <c r="B1495" i="90"/>
  <c r="B1446" i="90"/>
  <c r="B766" i="90"/>
  <c r="B948" i="90"/>
  <c r="B861" i="90"/>
  <c r="B1182" i="90"/>
  <c r="B1175" i="90"/>
  <c r="B1062" i="90"/>
  <c r="B1692" i="90"/>
  <c r="B1748" i="90"/>
  <c r="B767" i="90"/>
  <c r="B1229" i="90"/>
  <c r="B1749" i="90"/>
  <c r="B1465" i="90"/>
  <c r="B546" i="90"/>
  <c r="B751" i="90"/>
  <c r="I170" i="91" l="1"/>
  <c r="L170" i="91"/>
  <c r="I164" i="91"/>
  <c r="L164" i="91"/>
  <c r="I180" i="91"/>
  <c r="L180" i="91"/>
  <c r="I163" i="91"/>
  <c r="L163" i="91"/>
  <c r="I167" i="91"/>
  <c r="L167" i="91"/>
  <c r="I179" i="91"/>
  <c r="L179" i="91"/>
  <c r="I159" i="91"/>
  <c r="L159" i="91"/>
  <c r="I183" i="91"/>
  <c r="L183" i="91"/>
  <c r="I166" i="91"/>
  <c r="L166" i="91"/>
  <c r="I182" i="91"/>
  <c r="L182" i="91"/>
  <c r="I178" i="91"/>
  <c r="L178" i="91"/>
  <c r="I177" i="91"/>
  <c r="L177" i="91"/>
  <c r="I176" i="91"/>
  <c r="L176" i="91"/>
  <c r="I175" i="91"/>
  <c r="L175" i="91"/>
  <c r="I174" i="91"/>
  <c r="L174" i="91"/>
  <c r="I173" i="91"/>
  <c r="L173" i="91"/>
  <c r="I172" i="91"/>
  <c r="L172" i="91"/>
  <c r="I171" i="91"/>
  <c r="L171" i="91"/>
  <c r="I138" i="91"/>
  <c r="L138" i="91"/>
  <c r="I118" i="91"/>
  <c r="L118" i="91"/>
  <c r="I99" i="91"/>
  <c r="L99" i="91"/>
  <c r="I137" i="91"/>
  <c r="L137" i="91"/>
  <c r="I117" i="91"/>
  <c r="L117" i="91"/>
  <c r="I98" i="91"/>
  <c r="L98" i="91"/>
  <c r="I119" i="91"/>
  <c r="L119" i="91"/>
  <c r="I136" i="91"/>
  <c r="L136" i="91"/>
  <c r="I115" i="91"/>
  <c r="L115" i="91"/>
  <c r="I97" i="91"/>
  <c r="L97" i="91"/>
  <c r="I120" i="91"/>
  <c r="L120" i="91"/>
  <c r="I100" i="91"/>
  <c r="L100" i="91"/>
  <c r="I135" i="91"/>
  <c r="L135" i="91"/>
  <c r="I114" i="91"/>
  <c r="L114" i="91"/>
  <c r="I96" i="91"/>
  <c r="L96" i="91"/>
  <c r="I142" i="91"/>
  <c r="L142" i="91"/>
  <c r="I156" i="91"/>
  <c r="L156" i="91"/>
  <c r="I134" i="91"/>
  <c r="L134" i="91"/>
  <c r="I113" i="91"/>
  <c r="L113" i="91"/>
  <c r="I95" i="91"/>
  <c r="L95" i="91"/>
  <c r="I141" i="91"/>
  <c r="L141" i="91"/>
  <c r="I154" i="91"/>
  <c r="L154" i="91"/>
  <c r="I133" i="91"/>
  <c r="L133" i="91"/>
  <c r="I112" i="91"/>
  <c r="L112" i="91"/>
  <c r="I153" i="91"/>
  <c r="L153" i="91"/>
  <c r="I131" i="91"/>
  <c r="L131" i="91"/>
  <c r="I111" i="91"/>
  <c r="L111" i="91"/>
  <c r="I152" i="91"/>
  <c r="L152" i="91"/>
  <c r="I130" i="91"/>
  <c r="L130" i="91"/>
  <c r="I110" i="91"/>
  <c r="L110" i="91"/>
  <c r="I151" i="91"/>
  <c r="L151" i="91"/>
  <c r="I129" i="91"/>
  <c r="L129" i="91"/>
  <c r="I109" i="91"/>
  <c r="L109" i="91"/>
  <c r="I148" i="91"/>
  <c r="L148" i="91"/>
  <c r="I108" i="91"/>
  <c r="L108" i="91"/>
  <c r="I147" i="91"/>
  <c r="L147" i="91"/>
  <c r="I107" i="91"/>
  <c r="L107" i="91"/>
  <c r="I146" i="91"/>
  <c r="L146" i="91"/>
  <c r="I106" i="91"/>
  <c r="L106" i="91"/>
  <c r="I145" i="91"/>
  <c r="L145" i="91"/>
  <c r="I105" i="91"/>
  <c r="L105" i="91"/>
  <c r="I101" i="91"/>
  <c r="L101" i="91"/>
  <c r="I140" i="91"/>
  <c r="L140" i="91"/>
  <c r="I103" i="91"/>
  <c r="L103" i="91"/>
  <c r="I77" i="91"/>
  <c r="L77" i="91"/>
  <c r="I76" i="91"/>
  <c r="L76" i="91"/>
  <c r="I54" i="91"/>
  <c r="L54" i="91"/>
  <c r="I74" i="91"/>
  <c r="L74" i="91"/>
  <c r="I53" i="91"/>
  <c r="L53" i="91"/>
  <c r="I72" i="91"/>
  <c r="L72" i="91"/>
  <c r="I52" i="91"/>
  <c r="L52" i="91"/>
  <c r="I71" i="91"/>
  <c r="L71" i="91"/>
  <c r="I51" i="91"/>
  <c r="L51" i="91"/>
  <c r="I55" i="91"/>
  <c r="L55" i="91"/>
  <c r="I70" i="91"/>
  <c r="L70" i="91"/>
  <c r="I50" i="91"/>
  <c r="L50" i="91"/>
  <c r="I69" i="91"/>
  <c r="L69" i="91"/>
  <c r="I49" i="91"/>
  <c r="L49" i="91"/>
  <c r="I94" i="91"/>
  <c r="I68" i="91"/>
  <c r="L68" i="91"/>
  <c r="I42" i="91"/>
  <c r="L42" i="91"/>
  <c r="I91" i="91"/>
  <c r="L91" i="91"/>
  <c r="I67" i="91"/>
  <c r="L67" i="91"/>
  <c r="I41" i="91"/>
  <c r="L41" i="91"/>
  <c r="I90" i="91"/>
  <c r="L90" i="91"/>
  <c r="I66" i="91"/>
  <c r="L66" i="91"/>
  <c r="I40" i="91"/>
  <c r="L40" i="91"/>
  <c r="I88" i="91"/>
  <c r="L88" i="91"/>
  <c r="I65" i="91"/>
  <c r="L65" i="91"/>
  <c r="I39" i="91"/>
  <c r="L39" i="91"/>
  <c r="I127" i="91"/>
  <c r="L127" i="91"/>
  <c r="I87" i="91"/>
  <c r="L87" i="91"/>
  <c r="I63" i="91"/>
  <c r="L63" i="91"/>
  <c r="I38" i="91"/>
  <c r="L38" i="91"/>
  <c r="I126" i="91"/>
  <c r="L126" i="91"/>
  <c r="I85" i="91"/>
  <c r="L85" i="91"/>
  <c r="I62" i="91"/>
  <c r="L62" i="91"/>
  <c r="I37" i="91"/>
  <c r="L37" i="91"/>
  <c r="I125" i="91"/>
  <c r="L125" i="91"/>
  <c r="I84" i="91"/>
  <c r="L84" i="91"/>
  <c r="I58" i="91"/>
  <c r="L58" i="91"/>
  <c r="I36" i="91"/>
  <c r="L36" i="91"/>
  <c r="I124" i="91"/>
  <c r="L124" i="91"/>
  <c r="I83" i="91"/>
  <c r="L83" i="91"/>
  <c r="I57" i="91"/>
  <c r="L57" i="91"/>
  <c r="I35" i="91"/>
  <c r="L35" i="91"/>
  <c r="I123" i="91"/>
  <c r="L123" i="91"/>
  <c r="I81" i="91"/>
  <c r="I80" i="91" s="1"/>
  <c r="L81" i="91"/>
  <c r="L80" i="91" s="1"/>
  <c r="I56" i="91"/>
  <c r="L56" i="91"/>
  <c r="I34" i="91"/>
  <c r="L34" i="91"/>
  <c r="F157" i="91"/>
  <c r="F158" i="91"/>
  <c r="F144" i="91"/>
  <c r="F160" i="91"/>
  <c r="F185" i="91"/>
  <c r="L185" i="91" s="1"/>
  <c r="F184" i="91"/>
  <c r="F102" i="91"/>
  <c r="F75" i="91"/>
  <c r="F78" i="91"/>
  <c r="F86" i="91"/>
  <c r="I162" i="91" l="1"/>
  <c r="I122" i="91"/>
  <c r="I116" i="91"/>
  <c r="L162" i="91"/>
  <c r="L48" i="91"/>
  <c r="I169" i="91"/>
  <c r="L89" i="91"/>
  <c r="L33" i="91"/>
  <c r="I139" i="91"/>
  <c r="L122" i="91"/>
  <c r="I150" i="91"/>
  <c r="I158" i="91"/>
  <c r="L158" i="91"/>
  <c r="L116" i="91"/>
  <c r="L61" i="91"/>
  <c r="L128" i="91"/>
  <c r="I157" i="91"/>
  <c r="L157" i="91"/>
  <c r="L64" i="91"/>
  <c r="L139" i="91"/>
  <c r="I160" i="91"/>
  <c r="L160" i="91"/>
  <c r="L104" i="91"/>
  <c r="I128" i="91"/>
  <c r="I104" i="91"/>
  <c r="I132" i="91"/>
  <c r="I184" i="91"/>
  <c r="L184" i="91"/>
  <c r="L181" i="91" s="1"/>
  <c r="L132" i="91"/>
  <c r="L169" i="91"/>
  <c r="I33" i="91"/>
  <c r="I32" i="91" s="1"/>
  <c r="D9" i="101" s="1"/>
  <c r="C12" i="3" s="1"/>
  <c r="I144" i="91"/>
  <c r="I143" i="91" s="1"/>
  <c r="L144" i="91"/>
  <c r="L143" i="91" s="1"/>
  <c r="I89" i="91"/>
  <c r="I48" i="91"/>
  <c r="I61" i="91"/>
  <c r="I64" i="91"/>
  <c r="I60" i="91" s="1"/>
  <c r="D11" i="101" s="1"/>
  <c r="C16" i="3" s="1"/>
  <c r="K16" i="3" s="1"/>
  <c r="I102" i="91"/>
  <c r="I93" i="91" s="1"/>
  <c r="L102" i="91"/>
  <c r="L93" i="91" s="1"/>
  <c r="I47" i="91"/>
  <c r="D10" i="101" s="1"/>
  <c r="I86" i="91"/>
  <c r="I82" i="91" s="1"/>
  <c r="I79" i="91" s="1"/>
  <c r="L86" i="91"/>
  <c r="I78" i="91"/>
  <c r="L78" i="91"/>
  <c r="I75" i="91"/>
  <c r="L75" i="91"/>
  <c r="L73" i="91" s="1"/>
  <c r="I185" i="91"/>
  <c r="D19" i="101"/>
  <c r="C32" i="3" s="1"/>
  <c r="I181" i="91" l="1"/>
  <c r="D20" i="101" s="1"/>
  <c r="C34" i="3" s="1"/>
  <c r="J34" i="3" s="1"/>
  <c r="L82" i="91"/>
  <c r="I121" i="91"/>
  <c r="D16" i="101" s="1"/>
  <c r="C26" i="3" s="1"/>
  <c r="L26" i="3" s="1"/>
  <c r="I73" i="91"/>
  <c r="I155" i="91"/>
  <c r="I92" i="91"/>
  <c r="D15" i="101" s="1"/>
  <c r="C24" i="3" s="1"/>
  <c r="I24" i="3" s="1"/>
  <c r="J12" i="3"/>
  <c r="E12" i="3"/>
  <c r="L12" i="3"/>
  <c r="F12" i="3"/>
  <c r="D12" i="3"/>
  <c r="G12" i="3"/>
  <c r="K12" i="3"/>
  <c r="H12" i="3"/>
  <c r="I12" i="3"/>
  <c r="I149" i="91"/>
  <c r="D17" i="101" s="1"/>
  <c r="C28" i="3" s="1"/>
  <c r="D13" i="101"/>
  <c r="C20" i="3" s="1"/>
  <c r="E20" i="3" s="1"/>
  <c r="D16" i="3"/>
  <c r="M16" i="3"/>
  <c r="H16" i="3"/>
  <c r="E16" i="3"/>
  <c r="J16" i="3"/>
  <c r="I16" i="3"/>
  <c r="G16" i="3"/>
  <c r="F16" i="3"/>
  <c r="L16" i="3"/>
  <c r="D12" i="101"/>
  <c r="C18" i="3" s="1"/>
  <c r="J18" i="3" s="1"/>
  <c r="D14" i="101"/>
  <c r="C22" i="3" s="1"/>
  <c r="M32" i="3"/>
  <c r="D32" i="3"/>
  <c r="E32" i="3"/>
  <c r="F32" i="3"/>
  <c r="H32" i="3"/>
  <c r="J32" i="3"/>
  <c r="K32" i="3"/>
  <c r="G32" i="3"/>
  <c r="I32" i="3"/>
  <c r="L32" i="3"/>
  <c r="C14" i="3"/>
  <c r="D34" i="3" l="1"/>
  <c r="E34" i="3"/>
  <c r="K34" i="3"/>
  <c r="F34" i="3"/>
  <c r="H34" i="3"/>
  <c r="I34" i="3"/>
  <c r="M34" i="3"/>
  <c r="L34" i="3"/>
  <c r="G34" i="3"/>
  <c r="O34" i="3" s="1"/>
  <c r="O12" i="3"/>
  <c r="F24" i="3"/>
  <c r="G24" i="3"/>
  <c r="J24" i="3"/>
  <c r="E24" i="3"/>
  <c r="H24" i="3"/>
  <c r="M24" i="3"/>
  <c r="K24" i="3"/>
  <c r="D24" i="3"/>
  <c r="L24" i="3"/>
  <c r="O16" i="3"/>
  <c r="F18" i="3"/>
  <c r="K18" i="3"/>
  <c r="H18" i="3"/>
  <c r="L18" i="3"/>
  <c r="M18" i="3"/>
  <c r="G18" i="3"/>
  <c r="I18" i="3"/>
  <c r="E18" i="3"/>
  <c r="D18" i="3"/>
  <c r="B1223" i="90"/>
  <c r="L1227" i="90"/>
  <c r="K26" i="3"/>
  <c r="J26" i="3"/>
  <c r="E26" i="3"/>
  <c r="H26" i="3"/>
  <c r="D26" i="3"/>
  <c r="I26" i="3"/>
  <c r="G26" i="3"/>
  <c r="F26" i="3"/>
  <c r="M26" i="3"/>
  <c r="L1141" i="90"/>
  <c r="B1101" i="90"/>
  <c r="L1105" i="90"/>
  <c r="B1137" i="90"/>
  <c r="B1143" i="90"/>
  <c r="L1147" i="90"/>
  <c r="J20" i="3"/>
  <c r="F20" i="3"/>
  <c r="G20" i="3"/>
  <c r="I20" i="3"/>
  <c r="H20" i="3"/>
  <c r="L20" i="3"/>
  <c r="D20" i="3"/>
  <c r="M20" i="3"/>
  <c r="K20" i="3"/>
  <c r="L921" i="90"/>
  <c r="B917" i="90"/>
  <c r="B883" i="90"/>
  <c r="L906" i="90"/>
  <c r="L998" i="90"/>
  <c r="B994" i="90"/>
  <c r="B962" i="90"/>
  <c r="B947" i="90"/>
  <c r="K22" i="3"/>
  <c r="L22" i="3"/>
  <c r="D22" i="3"/>
  <c r="G22" i="3"/>
  <c r="I22" i="3"/>
  <c r="M22" i="3"/>
  <c r="H22" i="3"/>
  <c r="J22" i="3"/>
  <c r="E22" i="3"/>
  <c r="F22" i="3"/>
  <c r="G14" i="3"/>
  <c r="H14" i="3"/>
  <c r="M14" i="3"/>
  <c r="F14" i="3"/>
  <c r="I14" i="3"/>
  <c r="J14" i="3"/>
  <c r="K14" i="3"/>
  <c r="D14" i="3"/>
  <c r="E14" i="3"/>
  <c r="L14" i="3"/>
  <c r="O32" i="3"/>
  <c r="D28" i="3"/>
  <c r="E28" i="3"/>
  <c r="F28" i="3"/>
  <c r="H28" i="3"/>
  <c r="I28" i="3"/>
  <c r="J28" i="3"/>
  <c r="M28" i="3"/>
  <c r="L28" i="3"/>
  <c r="G28" i="3"/>
  <c r="K28" i="3"/>
  <c r="O24" i="3" l="1"/>
  <c r="O18" i="3"/>
  <c r="B1535" i="90"/>
  <c r="L1540" i="90"/>
  <c r="L1787" i="90"/>
  <c r="B1775" i="90"/>
  <c r="L1773" i="90"/>
  <c r="B1761" i="90"/>
  <c r="L1570" i="90"/>
  <c r="B1525" i="90"/>
  <c r="B1566" i="90"/>
  <c r="L1533" i="90"/>
  <c r="L1438" i="90"/>
  <c r="B1434" i="90"/>
  <c r="B1420" i="90"/>
  <c r="B1427" i="90"/>
  <c r="L1431" i="90"/>
  <c r="L1425" i="90"/>
  <c r="O26" i="3"/>
  <c r="O20" i="3"/>
  <c r="O22" i="3"/>
  <c r="O14" i="3"/>
  <c r="O28" i="3"/>
  <c r="F12" i="91" l="1"/>
  <c r="F15" i="91"/>
  <c r="F13" i="91"/>
  <c r="F14" i="91"/>
  <c r="F168" i="91"/>
  <c r="L168" i="91" s="1"/>
  <c r="L165" i="91" s="1"/>
  <c r="I15" i="91" l="1"/>
  <c r="L15" i="91"/>
  <c r="I14" i="91"/>
  <c r="L14" i="91"/>
  <c r="I13" i="91"/>
  <c r="L13" i="91"/>
  <c r="I12" i="91"/>
  <c r="I7" i="91" s="1"/>
  <c r="D7" i="101" s="1"/>
  <c r="L12" i="91"/>
  <c r="I168" i="91"/>
  <c r="C8" i="3" l="1"/>
  <c r="J8" i="3" s="1"/>
  <c r="L7" i="91"/>
  <c r="L186" i="91" s="1"/>
  <c r="I165" i="91"/>
  <c r="D8" i="101"/>
  <c r="E8" i="3" l="1"/>
  <c r="H8" i="3"/>
  <c r="D8" i="3"/>
  <c r="G8" i="3"/>
  <c r="K8" i="3"/>
  <c r="L8" i="3"/>
  <c r="I8" i="3"/>
  <c r="M8" i="3"/>
  <c r="F8" i="3"/>
  <c r="I161" i="91"/>
  <c r="I186" i="91" s="1"/>
  <c r="C10" i="3"/>
  <c r="J10" i="3" s="1"/>
  <c r="B1657" i="90"/>
  <c r="L1664" i="90"/>
  <c r="B1736" i="90"/>
  <c r="L1740" i="90"/>
  <c r="L1746" i="90"/>
  <c r="B1742" i="90"/>
  <c r="O8" i="3" l="1"/>
  <c r="D18" i="101"/>
  <c r="D21" i="101" s="1"/>
  <c r="E10" i="3"/>
  <c r="L10" i="3"/>
  <c r="F10" i="3"/>
  <c r="G10" i="3"/>
  <c r="K10" i="3"/>
  <c r="D10" i="3"/>
  <c r="I10" i="3"/>
  <c r="H10" i="3"/>
  <c r="M10" i="3"/>
  <c r="L1604" i="90" l="1"/>
  <c r="C30" i="3"/>
  <c r="C18" i="101"/>
  <c r="O10" i="3"/>
  <c r="C8" i="101" l="1"/>
  <c r="C16" i="101"/>
  <c r="C13" i="101"/>
  <c r="C19" i="101"/>
  <c r="C20" i="101"/>
  <c r="C14" i="101"/>
  <c r="C9" i="101"/>
  <c r="C7" i="101"/>
  <c r="C15" i="101"/>
  <c r="C12" i="101"/>
  <c r="C11" i="101"/>
  <c r="C17" i="101"/>
  <c r="C10" i="101"/>
  <c r="D24" i="101"/>
  <c r="D30" i="3"/>
  <c r="E30" i="3"/>
  <c r="E36" i="3" s="1"/>
  <c r="I30" i="3"/>
  <c r="I36" i="3" s="1"/>
  <c r="M30" i="3"/>
  <c r="M36" i="3" s="1"/>
  <c r="L30" i="3"/>
  <c r="L36" i="3" s="1"/>
  <c r="G30" i="3"/>
  <c r="G36" i="3" s="1"/>
  <c r="J30" i="3"/>
  <c r="J36" i="3" s="1"/>
  <c r="H30" i="3"/>
  <c r="H36" i="3" s="1"/>
  <c r="F30" i="3"/>
  <c r="F36" i="3" s="1"/>
  <c r="K30" i="3"/>
  <c r="K36" i="3" s="1"/>
  <c r="C36" i="3"/>
  <c r="C39" i="3" s="1"/>
  <c r="O30" i="3" l="1"/>
  <c r="D36" i="3"/>
  <c r="C21" i="101"/>
  <c r="D37" i="3" l="1"/>
  <c r="E37" i="3" s="1"/>
  <c r="F37" i="3" s="1"/>
  <c r="G37" i="3" s="1"/>
  <c r="H37" i="3" s="1"/>
  <c r="I37" i="3" s="1"/>
  <c r="J37" i="3" s="1"/>
  <c r="K37" i="3" s="1"/>
  <c r="L37" i="3" s="1"/>
  <c r="M37" i="3" s="1"/>
  <c r="O36" i="3"/>
  <c r="M39" i="3" l="1"/>
  <c r="O37" i="3"/>
</calcChain>
</file>

<file path=xl/sharedStrings.xml><?xml version="1.0" encoding="utf-8"?>
<sst xmlns="http://schemas.openxmlformats.org/spreadsheetml/2006/main" count="38351" uniqueCount="19509">
  <si>
    <t>ITEM</t>
  </si>
  <si>
    <t>01</t>
  </si>
  <si>
    <t>TOTAL</t>
  </si>
  <si>
    <t>CRONOGRAMA  MENSAL DE MEDIÇÃO DE SERVIÇOS</t>
  </si>
  <si>
    <t>DATA BASE:</t>
  </si>
  <si>
    <t>BDI:</t>
  </si>
  <si>
    <t>MÊS 01</t>
  </si>
  <si>
    <t>DESCRIÇÃO</t>
  </si>
  <si>
    <t>UNIDADE</t>
  </si>
  <si>
    <t>M2</t>
  </si>
  <si>
    <t>FORRO EM PLACAS DE GESSO, PARA AMBIENTES COMERCIAIS. AF_08/2023_PS</t>
  </si>
  <si>
    <t>UN</t>
  </si>
  <si>
    <t>QUANTIDADE</t>
  </si>
  <si>
    <t>UND</t>
  </si>
  <si>
    <t>CÓDIGO</t>
  </si>
  <si>
    <t>und</t>
  </si>
  <si>
    <t>KG</t>
  </si>
  <si>
    <t>SERVENTE COM ENCARGOS COMPLEMENTARES</t>
  </si>
  <si>
    <t>H</t>
  </si>
  <si>
    <t>m</t>
  </si>
  <si>
    <t>MEMÓRIA DE CÁLCULO</t>
  </si>
  <si>
    <t>DESCRIÇÃO SERVIÇO</t>
  </si>
  <si>
    <t>POSIÇÃO</t>
  </si>
  <si>
    <t>QUANT.</t>
  </si>
  <si>
    <t>ÁREA
(m²)</t>
  </si>
  <si>
    <t>VOLUME
(m³)</t>
  </si>
  <si>
    <t>ORGÃO</t>
  </si>
  <si>
    <t>M</t>
  </si>
  <si>
    <t>M3</t>
  </si>
  <si>
    <t>EXECUÇÃO DE PASSEIO (CALÇADA) OU PISO DE CONCRETO COM CONCRETO MOLDADO IN LOCO, USINADO, ACABAMENTO CONVENCIONAL, ESPESSURA 6 CM, ARMADO. AF_08/2022</t>
  </si>
  <si>
    <t>EXECUÇÃO DE JUNTAS DE CONTRAÇÃO PARA PAVIMENTOS DE CONCRETO. AF_04/2022</t>
  </si>
  <si>
    <t>CAMADA SEPARADORA PARA EXECUÇÃO DE RADIER, PISO DE CONCRETO OU LAJE SOBRE SOLO, EM LONA PLÁSTICA. AF_09/2021</t>
  </si>
  <si>
    <t>PISO EM TACO DE MADEIRA 7X21CM, FIXADO COM COLA BASE DE PVA. AF_09/2020</t>
  </si>
  <si>
    <t>SABONETEIRA DE PAREDE EM METAL CROMADO, INCLUSO FIXAÇÃO. AF_01/2020</t>
  </si>
  <si>
    <t>TANQUE DE LOUÇA BRANCA SUSPENSO, 18L OU EQUIVALENTE, INCLUSO SIFÃO TIPO GARRAFA EM PVC, VÁLVULA PLÁSTICA E TORNEIRA DE METAL CROMADO PADRÃO POPULAR - FORNECIMENTO E INSTALAÇÃO. AF_01/2020</t>
  </si>
  <si>
    <t>CAIXA ENTERRADA PARA INSTALAÇÕES TELEFÔNICAS TIPO R1, EM ALVENARIA COM BLOCOS DE CONCRETO, DIMENSÕES INTERNAS: 0,35X0,60X0,60 M, EXCLUINDO TAMPÃO. AF_12/2020</t>
  </si>
  <si>
    <t>ELETRODUTO RÍGIDO ROSCÁVEL, PVC, DN 60 MM (2"), PARA REDE ENTERRADA DE DISTRIBUIÇÃO DE ENERGIA ELÉTRICA - FORNECIMENTO E INSTALAÇÃO. AF_12/2021</t>
  </si>
  <si>
    <t>TUBO EM COBRE RÍGIDO, DN 22 MM, CLASSE A, SEM ISOLAMENTO, INSTALADO EM PRUMADA DE GÁS COMBUSTÍVEL - FORNECIMENTO E INSTALAÇÃO. AF_04/2022</t>
  </si>
  <si>
    <t>APLICAÇÃO DE LONA PLÁSTICA PARA EXECUÇÃO DE PAVIMENTOS DE CONCRETO. AF_04/2022</t>
  </si>
  <si>
    <t>TRAMA DE AÇO COMPOSTA POR TERÇAS PARA TELHADOS DE ATÉ 2 ÁGUAS PARA TELHA ONDULADA DE FIBROCIMENTO, METÁLICA, PLÁSTICA OU TERMOACÚSTICA, INCLUSO TRANSPORTE VERTICAL. AF_07/2019</t>
  </si>
  <si>
    <t xml:space="preserve"> </t>
  </si>
  <si>
    <t>Item</t>
  </si>
  <si>
    <t>Especificação do Serviço</t>
  </si>
  <si>
    <t>Und.</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</si>
  <si>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</si>
  <si>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</si>
  <si>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</si>
  <si>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</si>
  <si>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</si>
  <si>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</si>
  <si>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</si>
  <si>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</si>
  <si>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</si>
  <si>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</si>
  <si>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</si>
  <si>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</si>
  <si>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</si>
  <si>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</si>
  <si>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</si>
  <si>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</si>
  <si>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</si>
  <si>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</si>
  <si>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</si>
  <si>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</si>
  <si>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</si>
  <si>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</si>
  <si>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</si>
  <si>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</si>
  <si>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</si>
  <si>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</si>
  <si>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</si>
  <si>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</si>
  <si>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</si>
  <si>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</si>
  <si>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</si>
  <si>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</si>
  <si>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</si>
  <si>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</si>
  <si>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</si>
  <si>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</si>
  <si>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</si>
  <si>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</si>
  <si>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</si>
  <si>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</si>
  <si>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</si>
  <si>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</si>
  <si>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</si>
  <si>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</si>
  <si>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</si>
  <si>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</si>
  <si>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</si>
  <si>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</si>
  <si>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</si>
  <si>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</si>
  <si>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</si>
  <si>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</si>
  <si>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</si>
  <si>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</si>
  <si>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</si>
  <si>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</si>
  <si>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</si>
  <si>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</si>
  <si>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</si>
  <si>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</si>
  <si>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</si>
  <si>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</si>
  <si>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</si>
  <si>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</si>
  <si>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</si>
  <si>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</si>
  <si>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</si>
  <si>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</si>
  <si>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</si>
  <si>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</si>
  <si>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</si>
  <si>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</si>
  <si>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</si>
  <si>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</si>
  <si>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</si>
  <si>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</si>
  <si>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</si>
  <si>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</si>
  <si>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</si>
  <si>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</si>
  <si>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</si>
  <si>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</si>
  <si>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</si>
  <si>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</si>
  <si>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</si>
  <si>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</si>
  <si>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</si>
  <si>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</si>
  <si>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</si>
  <si>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</si>
  <si>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</si>
  <si>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</si>
  <si>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</si>
  <si>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</si>
  <si>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</si>
  <si>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</si>
  <si>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</si>
  <si>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</si>
  <si>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</si>
  <si>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</si>
  <si>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</si>
  <si>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</si>
  <si>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</si>
  <si>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</si>
  <si>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</si>
  <si>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</si>
  <si>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</si>
  <si>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</si>
  <si>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</si>
  <si>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</si>
  <si>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</si>
  <si>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</si>
  <si>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</si>
  <si>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</si>
  <si>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</si>
  <si>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</si>
  <si>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</si>
  <si>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</si>
  <si>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</si>
  <si>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</si>
  <si>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</si>
  <si>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</si>
  <si>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</si>
  <si>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</si>
  <si>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</si>
  <si>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</si>
  <si>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</si>
  <si>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</si>
  <si>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</si>
  <si>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</si>
  <si>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</si>
  <si>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</si>
  <si>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</si>
  <si>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</si>
  <si>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</si>
  <si>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</si>
  <si>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</si>
  <si>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</si>
  <si>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</si>
  <si>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</si>
  <si>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</si>
  <si>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</si>
  <si>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</si>
  <si>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</si>
  <si>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</si>
  <si>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</si>
  <si>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</si>
  <si>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</si>
  <si>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</si>
  <si>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</si>
  <si>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</si>
  <si>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</si>
  <si>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</si>
  <si>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</si>
  <si>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</si>
  <si>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</si>
  <si>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</si>
  <si>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</si>
  <si>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</si>
  <si>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</si>
  <si>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</si>
  <si>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</si>
  <si>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</si>
  <si>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</si>
  <si>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</si>
  <si>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</si>
  <si>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</si>
  <si>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</si>
  <si>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</si>
  <si>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</si>
  <si>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</si>
  <si>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</si>
  <si>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</si>
  <si>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</si>
  <si>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</si>
  <si>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</si>
  <si>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</si>
  <si>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</si>
  <si>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</si>
  <si>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</si>
  <si>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</si>
  <si>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</si>
  <si>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</si>
  <si>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</si>
  <si>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</si>
  <si>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</si>
  <si>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</si>
  <si>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</si>
  <si>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</si>
  <si>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</si>
  <si>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</si>
  <si>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</si>
  <si>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</si>
  <si>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</si>
  <si>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</si>
  <si>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</si>
  <si>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</si>
  <si>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</si>
  <si>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</si>
  <si>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</si>
  <si>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</si>
  <si>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</si>
  <si>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</si>
  <si>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</si>
  <si>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</si>
  <si>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</si>
  <si>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</si>
  <si>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</si>
  <si>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</si>
  <si>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</si>
  <si>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</si>
  <si>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</si>
  <si>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</si>
  <si>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</si>
  <si>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</si>
  <si>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</si>
  <si>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</si>
  <si>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</si>
  <si>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</si>
  <si>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</si>
  <si>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</si>
  <si>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</si>
  <si>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</si>
  <si>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</si>
  <si>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</si>
  <si>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</si>
  <si>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</si>
  <si>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</si>
  <si>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</si>
  <si>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</si>
  <si>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</si>
  <si>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</si>
  <si>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</si>
  <si>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</si>
  <si>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</si>
  <si>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</si>
  <si>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</si>
  <si>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</si>
  <si>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</si>
  <si>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</si>
  <si>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</si>
  <si>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</si>
  <si>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</si>
  <si>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</si>
  <si>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</si>
  <si>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</si>
  <si>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</si>
  <si>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</si>
  <si>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</si>
  <si>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</si>
  <si>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</si>
  <si>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</si>
  <si>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</si>
  <si>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</si>
  <si>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</si>
  <si>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</si>
  <si>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</si>
  <si>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</si>
  <si>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</si>
  <si>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</si>
  <si>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</si>
  <si>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</si>
  <si>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</si>
  <si>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</si>
  <si>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</si>
  <si>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</si>
  <si>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</si>
  <si>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</si>
  <si>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</si>
  <si>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</si>
  <si>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</si>
  <si>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</si>
  <si>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</si>
  <si>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</si>
  <si>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</si>
  <si>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</si>
  <si>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</si>
  <si>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</si>
  <si>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</si>
  <si>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</si>
  <si>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</si>
  <si>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</si>
  <si>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</si>
  <si>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</si>
  <si>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</si>
  <si>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</si>
  <si>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</si>
  <si>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</si>
  <si>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</si>
  <si>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</si>
  <si>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</si>
  <si>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</si>
  <si>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</si>
  <si>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</si>
  <si>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</si>
  <si>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</si>
  <si>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</si>
  <si>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</si>
  <si>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</si>
  <si>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</si>
  <si>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</si>
  <si>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</si>
  <si>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</si>
  <si>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</si>
  <si>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</si>
  <si>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</si>
  <si>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</si>
  <si>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</si>
  <si>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</si>
  <si>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</si>
  <si>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</si>
  <si>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</si>
  <si>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</si>
  <si>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</si>
  <si>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</si>
  <si>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</si>
  <si>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</si>
  <si>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</si>
  <si>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</si>
  <si>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</si>
  <si>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</si>
  <si>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</si>
  <si>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</si>
  <si>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</si>
  <si>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</si>
  <si>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</si>
  <si>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</si>
  <si>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</si>
  <si>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</si>
  <si>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</si>
  <si>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</si>
  <si>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</si>
  <si>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</si>
  <si>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</si>
  <si>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</si>
  <si>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</si>
  <si>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</si>
  <si>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</si>
  <si>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</si>
  <si>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</si>
  <si>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</si>
  <si>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</si>
  <si>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</si>
  <si>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</si>
  <si>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</si>
  <si>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</si>
  <si>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</si>
  <si>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</si>
  <si>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</si>
  <si>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</si>
  <si>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</si>
  <si>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</si>
  <si>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</si>
  <si>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</si>
  <si>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</si>
  <si>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</si>
  <si>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</si>
  <si>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</si>
  <si>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</si>
  <si>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</si>
  <si>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</si>
  <si>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</si>
  <si>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</si>
  <si>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</si>
  <si>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</si>
  <si>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</si>
  <si>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</si>
  <si>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</si>
  <si>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</si>
  <si>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</si>
  <si>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</si>
  <si>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</si>
  <si>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</si>
  <si>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</si>
  <si>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</si>
  <si>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</si>
  <si>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</si>
  <si>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</si>
  <si>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</si>
  <si>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</si>
  <si>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</si>
  <si>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</si>
  <si>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</si>
  <si>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</si>
  <si>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</si>
  <si>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</si>
  <si>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</si>
  <si>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</si>
  <si>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</si>
  <si>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</si>
  <si>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</si>
  <si>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</si>
  <si>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</si>
  <si>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</si>
  <si>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</si>
  <si>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</si>
  <si>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</si>
  <si>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</si>
  <si>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</si>
  <si>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</si>
  <si>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</si>
  <si>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</si>
  <si>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</si>
  <si>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</si>
  <si>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</si>
  <si>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</si>
  <si>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</si>
  <si>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</si>
  <si>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</si>
  <si>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</si>
  <si>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</si>
  <si>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</si>
  <si>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</si>
  <si>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</si>
  <si>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</si>
  <si>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</si>
  <si>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</si>
  <si>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</si>
  <si>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</si>
  <si>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</si>
  <si>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</si>
  <si>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</si>
  <si>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</si>
  <si>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</si>
  <si>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</si>
  <si>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</si>
  <si>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</si>
  <si>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</si>
  <si>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</si>
  <si>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</si>
  <si>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</si>
  <si>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</si>
  <si>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</si>
  <si>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</si>
  <si>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</si>
  <si>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</si>
  <si>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</si>
  <si>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</si>
  <si>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</si>
  <si>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</si>
  <si>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</si>
  <si>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</si>
  <si>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</si>
  <si>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</si>
  <si>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</si>
  <si>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</si>
  <si>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</si>
  <si>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</si>
  <si>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</si>
  <si>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</si>
  <si>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</si>
  <si>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</si>
  <si>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</si>
  <si>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</si>
  <si>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</si>
  <si>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</si>
  <si>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</si>
  <si>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</si>
  <si>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</si>
  <si>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</si>
  <si>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</si>
  <si>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</si>
  <si>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</si>
  <si>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</si>
  <si>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</si>
  <si>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</si>
  <si>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</si>
  <si>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</si>
  <si>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</si>
  <si>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</si>
  <si>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</si>
  <si>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</si>
  <si>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</si>
  <si>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</si>
  <si>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</si>
  <si>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</si>
  <si>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</si>
  <si>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</si>
  <si>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</si>
  <si>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</si>
  <si>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</si>
  <si>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</si>
  <si>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</si>
  <si>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</si>
  <si>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</si>
  <si>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</si>
  <si>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</si>
  <si>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</si>
  <si>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</si>
  <si>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</si>
  <si>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</si>
  <si>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</si>
  <si>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</si>
  <si>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</si>
  <si>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</si>
  <si>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</si>
  <si>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</si>
  <si>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</si>
  <si>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</si>
  <si>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</si>
  <si>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</si>
  <si>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</si>
  <si>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</si>
  <si>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</si>
  <si>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</si>
  <si>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</si>
  <si>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</si>
  <si>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</si>
  <si>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</si>
  <si>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</si>
  <si>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</si>
  <si>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</si>
  <si>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</si>
  <si>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</si>
  <si>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</si>
  <si>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</si>
  <si>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</si>
  <si>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</si>
  <si>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</si>
  <si>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</si>
  <si>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</si>
  <si>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</si>
  <si>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</si>
  <si>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</si>
  <si>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</si>
  <si>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</si>
  <si>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</si>
  <si>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</si>
  <si>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</si>
  <si>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</si>
  <si>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</si>
  <si>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</si>
  <si>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</si>
  <si>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</si>
  <si>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</si>
  <si>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</si>
  <si>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</si>
  <si>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</si>
  <si>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</si>
  <si>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</si>
  <si>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</si>
  <si>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</si>
  <si>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</si>
  <si>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</si>
  <si>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</si>
  <si>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</si>
  <si>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</si>
  <si>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</si>
  <si>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</si>
  <si>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</si>
  <si>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</si>
  <si>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</si>
  <si>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</si>
  <si>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</si>
  <si>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</si>
  <si>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</si>
  <si>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</si>
  <si>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</si>
  <si>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</si>
  <si>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</si>
  <si>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</si>
  <si>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</si>
  <si>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</si>
  <si>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</si>
  <si>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</si>
  <si>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</si>
  <si>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</si>
  <si>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</si>
  <si>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</si>
  <si>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</si>
  <si>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</si>
  <si>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</si>
  <si>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</si>
  <si>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</si>
  <si>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</si>
  <si>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</si>
  <si>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</si>
  <si>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</si>
  <si>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</si>
  <si>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</si>
  <si>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</si>
  <si>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</si>
  <si>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</si>
  <si>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</si>
  <si>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</si>
  <si>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</si>
  <si>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</si>
  <si>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</si>
  <si>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</si>
  <si>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</si>
  <si>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</si>
  <si>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</si>
  <si>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</si>
  <si>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</si>
  <si>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</si>
  <si>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</si>
  <si>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</si>
  <si>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</si>
  <si>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</si>
  <si>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</si>
  <si>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</si>
  <si>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</si>
  <si>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</si>
  <si>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</si>
  <si>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</si>
  <si>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</si>
  <si>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</si>
  <si>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</si>
  <si>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</si>
  <si>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</si>
  <si>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</si>
  <si>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</si>
  <si>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</si>
  <si>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</si>
  <si>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</si>
  <si>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</si>
  <si>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</si>
  <si>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</si>
  <si>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</si>
  <si>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</si>
  <si>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</si>
  <si>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</si>
  <si>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</si>
  <si>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</si>
  <si>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</si>
  <si>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</si>
  <si>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</si>
  <si>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</si>
  <si>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</si>
  <si>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</si>
  <si>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</si>
  <si>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</si>
  <si>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</si>
  <si>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</si>
  <si>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</si>
  <si>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</si>
  <si>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</si>
  <si>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</si>
  <si>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</si>
  <si>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</si>
  <si>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</si>
  <si>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</si>
  <si>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</si>
  <si>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</si>
  <si>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</si>
  <si>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</si>
  <si>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</si>
  <si>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</si>
  <si>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</si>
  <si>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</si>
  <si>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</si>
  <si>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</si>
  <si>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</si>
  <si>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</si>
  <si>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</si>
  <si>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</si>
  <si>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</si>
  <si>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</si>
  <si>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</si>
  <si>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</si>
  <si>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</si>
  <si>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</si>
  <si>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</si>
  <si>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</si>
  <si>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</si>
  <si>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</si>
  <si>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</si>
  <si>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</si>
  <si>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</si>
  <si>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</si>
  <si>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</si>
  <si>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</si>
  <si>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</si>
  <si>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</si>
  <si>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</si>
  <si>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</si>
  <si>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</si>
  <si>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</si>
  <si>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</si>
  <si>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</si>
  <si>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</si>
  <si>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</si>
  <si>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</si>
  <si>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</si>
  <si>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</si>
  <si>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</si>
  <si>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</si>
  <si>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</si>
  <si>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</si>
  <si>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</si>
  <si>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</si>
  <si>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</si>
  <si>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</si>
  <si>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</si>
  <si>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</si>
  <si>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</si>
  <si>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</si>
  <si>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</si>
  <si>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</si>
  <si>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</si>
  <si>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</si>
  <si>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</si>
  <si>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</si>
  <si>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</si>
  <si>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</si>
  <si>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</si>
  <si>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</si>
  <si>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</si>
  <si>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</si>
  <si>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</si>
  <si>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</si>
  <si>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</si>
  <si>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</si>
  <si>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</si>
  <si>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</si>
  <si>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</si>
  <si>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</si>
  <si>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</si>
  <si>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</si>
  <si>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</si>
  <si>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</si>
  <si>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</si>
  <si>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</si>
  <si>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</si>
  <si>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</si>
  <si>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</si>
  <si>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</si>
  <si>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</si>
  <si>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</si>
  <si>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</si>
  <si>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</si>
  <si>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</si>
  <si>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</si>
  <si>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</si>
  <si>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</si>
  <si>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</si>
  <si>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</si>
  <si>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</si>
  <si>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</si>
  <si>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</si>
  <si>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</si>
  <si>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</si>
  <si>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</si>
  <si>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</si>
  <si>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</si>
  <si>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</si>
  <si>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</si>
  <si>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</si>
  <si>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</si>
  <si>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</si>
  <si>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</si>
  <si>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</si>
  <si>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</si>
  <si>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</si>
  <si>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</si>
  <si>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</si>
  <si>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</si>
  <si>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</si>
  <si>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</si>
  <si>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</si>
  <si>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</si>
  <si>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</si>
  <si>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</si>
  <si>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</si>
  <si>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</si>
  <si>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</si>
  <si>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</si>
  <si>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</si>
  <si>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</si>
  <si>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</si>
  <si>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</si>
  <si>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</si>
  <si>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</si>
  <si>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</si>
  <si>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</si>
  <si>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</si>
  <si>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</si>
  <si>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</si>
  <si>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</si>
  <si>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</si>
  <si>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</si>
  <si>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</si>
  <si>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</si>
  <si>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</si>
  <si>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</si>
  <si>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</si>
  <si>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</si>
  <si>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</si>
  <si>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</si>
  <si>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</si>
  <si>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</si>
  <si>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</si>
  <si>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</si>
  <si>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</si>
  <si>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</si>
  <si>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</si>
  <si>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</si>
  <si>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</si>
  <si>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</si>
  <si>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</si>
  <si>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</si>
  <si>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</si>
  <si>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</si>
  <si>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</si>
  <si>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</si>
  <si>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</si>
  <si>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</si>
  <si>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</si>
  <si>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</si>
  <si>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</si>
  <si>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</si>
  <si>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</si>
  <si>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</si>
  <si>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</si>
  <si>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</si>
  <si>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</si>
  <si>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</si>
  <si>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</si>
  <si>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</si>
  <si>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</si>
  <si>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</si>
  <si>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</si>
  <si>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</si>
  <si>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</si>
  <si>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</si>
  <si>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</si>
  <si>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</si>
  <si>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</si>
  <si>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</si>
  <si>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</si>
  <si>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</si>
  <si>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</si>
  <si>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</si>
  <si>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</si>
  <si>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</si>
  <si>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</si>
  <si>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</si>
  <si>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</si>
  <si>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</si>
  <si>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</si>
  <si>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</si>
  <si>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</si>
  <si>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</si>
  <si>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</si>
  <si>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</si>
  <si>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</si>
  <si>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</si>
  <si>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</si>
  <si>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</si>
  <si>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</si>
  <si>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</si>
  <si>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</si>
  <si>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</si>
  <si>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</si>
  <si>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</si>
  <si>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</si>
  <si>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</si>
  <si>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</si>
  <si>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</si>
  <si>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</si>
  <si>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</si>
  <si>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</si>
  <si>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</si>
  <si>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</si>
  <si>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</si>
  <si>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</si>
  <si>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</si>
  <si>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</si>
  <si>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</si>
  <si>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</si>
  <si>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</si>
  <si>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</si>
  <si>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</si>
  <si>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</si>
  <si>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</si>
  <si>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</si>
  <si>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</si>
  <si>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</si>
  <si>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</si>
  <si>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</si>
  <si>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</si>
  <si>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</si>
  <si>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</si>
  <si>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</si>
  <si>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</si>
  <si>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</si>
  <si>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</si>
  <si>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</si>
  <si>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</si>
  <si>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</si>
  <si>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</si>
  <si>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</si>
  <si>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</si>
  <si>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</si>
  <si>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</si>
  <si>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</si>
  <si>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</si>
  <si>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</si>
  <si>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</si>
  <si>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</si>
  <si>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</si>
  <si>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</si>
  <si>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</si>
  <si>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</si>
  <si>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</si>
  <si>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</si>
  <si>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</si>
  <si>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</si>
  <si>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</si>
  <si>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</si>
  <si>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</si>
  <si>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</si>
  <si>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</si>
  <si>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</si>
  <si>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</si>
  <si>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</si>
  <si>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</si>
  <si>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</si>
  <si>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</si>
  <si>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</si>
  <si>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</si>
  <si>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</si>
  <si>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</si>
  <si>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</si>
  <si>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</si>
  <si>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</si>
  <si>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</si>
  <si>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</si>
  <si>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</si>
  <si>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</si>
  <si>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</si>
  <si>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</si>
  <si>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</si>
  <si>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</si>
  <si>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</si>
  <si>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</si>
  <si>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</si>
  <si>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</si>
  <si>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</si>
  <si>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</si>
  <si>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</si>
  <si>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</si>
  <si>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</si>
  <si>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</si>
  <si>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</si>
  <si>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</si>
  <si>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</si>
  <si>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</si>
  <si>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</si>
  <si>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</si>
  <si>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</si>
  <si>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</si>
  <si>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</si>
  <si>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</si>
  <si>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</si>
  <si>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</si>
  <si>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</si>
  <si>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</si>
  <si>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</si>
  <si>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</si>
  <si>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</si>
  <si>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</si>
  <si>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</si>
  <si>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</si>
  <si>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</si>
  <si>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</si>
  <si>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</si>
  <si>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</si>
  <si>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</si>
  <si>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</si>
  <si>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</si>
  <si>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</si>
  <si>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</si>
  <si>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</si>
  <si>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</si>
  <si>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</si>
  <si>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</si>
  <si>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</si>
  <si>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</si>
  <si>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</si>
  <si>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</si>
  <si>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</si>
  <si>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</si>
  <si>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</si>
  <si>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</si>
  <si>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</si>
  <si>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</si>
  <si>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</si>
  <si>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</si>
  <si>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</si>
  <si>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</si>
  <si>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</si>
  <si>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</si>
  <si>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</si>
  <si>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</si>
  <si>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</si>
  <si>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</si>
  <si>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</si>
  <si>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</si>
  <si>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</si>
  <si>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</si>
  <si>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</si>
  <si>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</si>
  <si>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</si>
  <si>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</si>
  <si>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</si>
  <si>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</si>
  <si>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</si>
  <si>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</si>
  <si>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</si>
  <si>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</si>
  <si>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</si>
  <si>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</si>
  <si>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</si>
  <si>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</si>
  <si>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</si>
  <si>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</si>
  <si>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</si>
  <si>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</si>
  <si>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</si>
  <si>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</si>
  <si>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</si>
  <si>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</si>
  <si>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</si>
  <si>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</si>
  <si>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</si>
  <si>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</si>
  <si>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</si>
  <si>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</si>
  <si>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</si>
  <si>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</si>
  <si>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</si>
  <si>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</si>
  <si>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</si>
  <si>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</si>
  <si>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</si>
  <si>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</si>
  <si>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</si>
  <si>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</si>
  <si>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</si>
  <si>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</si>
  <si>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</si>
  <si>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</si>
  <si>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</si>
  <si>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</si>
  <si>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</si>
  <si>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</si>
  <si>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</si>
  <si>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</si>
  <si>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</si>
  <si>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</si>
  <si>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</si>
  <si>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</si>
  <si>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</si>
  <si>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</si>
  <si>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</si>
  <si>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</si>
  <si>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</si>
  <si>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</si>
  <si>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</si>
  <si>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</si>
  <si>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</si>
  <si>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</si>
  <si>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</si>
  <si>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</si>
  <si>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</si>
  <si>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</si>
  <si>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</si>
  <si>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</si>
  <si>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</si>
  <si>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</si>
  <si>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</si>
  <si>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</si>
  <si>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</si>
  <si>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</si>
  <si>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</si>
  <si>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</si>
  <si>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</si>
  <si>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</si>
  <si>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</si>
  <si>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</si>
  <si>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</si>
  <si>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</si>
  <si>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</si>
  <si>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</si>
  <si>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</si>
  <si>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</si>
  <si>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</si>
  <si>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</si>
  <si>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</si>
  <si>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</si>
  <si>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</si>
  <si>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</si>
  <si>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</si>
  <si>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</si>
  <si>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</si>
  <si>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</si>
  <si>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</si>
  <si>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</si>
  <si>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</si>
  <si>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</si>
  <si>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</si>
  <si>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</si>
  <si>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</si>
  <si>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</si>
  <si>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</si>
  <si>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</si>
  <si>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</si>
  <si>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</si>
  <si>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</si>
  <si>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</si>
  <si>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</si>
  <si>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</si>
  <si>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</si>
  <si>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</si>
  <si>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</si>
  <si>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</si>
  <si>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</si>
  <si>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</si>
  <si>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</si>
  <si>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</si>
  <si>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</si>
  <si>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</si>
  <si>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</si>
  <si>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</si>
  <si>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</si>
  <si>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</si>
  <si>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</si>
  <si>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</si>
  <si>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</si>
  <si>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</si>
  <si>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</si>
  <si>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</si>
  <si>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</si>
  <si>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</si>
  <si>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</si>
  <si>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</si>
  <si>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</si>
  <si>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</si>
  <si>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</si>
  <si>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</si>
  <si>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</si>
  <si>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</si>
  <si>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</si>
  <si>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</si>
  <si>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</si>
  <si>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</si>
  <si>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</si>
  <si>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</si>
  <si>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</si>
  <si>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</si>
  <si>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</si>
  <si>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</si>
  <si>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</si>
  <si>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</si>
  <si>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</si>
  <si>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</si>
  <si>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</si>
  <si>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</si>
  <si>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</si>
  <si>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</si>
  <si>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</si>
  <si>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</si>
  <si>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</si>
  <si>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</si>
  <si>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</si>
  <si>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</si>
  <si>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</si>
  <si>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</si>
  <si>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</si>
  <si>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</si>
  <si>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</si>
  <si>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</si>
  <si>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</si>
  <si>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</si>
  <si>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</si>
  <si>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</si>
  <si>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</si>
  <si>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</si>
  <si>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</si>
  <si>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</si>
  <si>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</si>
  <si>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</si>
  <si>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</si>
  <si>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</si>
  <si>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</si>
  <si>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</si>
  <si>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</si>
  <si>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</si>
  <si>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</si>
  <si>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</si>
  <si>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</si>
  <si>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</si>
  <si>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</si>
  <si>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</si>
  <si>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</si>
  <si>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</si>
  <si>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</si>
  <si>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</si>
  <si>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</si>
  <si>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</si>
  <si>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</si>
  <si>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</si>
  <si>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</si>
  <si>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</si>
  <si>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</si>
  <si>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</si>
  <si>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</si>
  <si>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</si>
  <si>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</si>
  <si>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</si>
  <si>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</si>
  <si>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</si>
  <si>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</si>
  <si>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</si>
  <si>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</si>
  <si>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</si>
  <si>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</si>
  <si>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</si>
  <si>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</si>
  <si>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</si>
  <si>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</si>
  <si>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</si>
  <si>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</si>
  <si>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</si>
  <si>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</si>
  <si>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</si>
  <si>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</si>
  <si>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</si>
  <si>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</si>
  <si>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</si>
  <si>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</si>
  <si>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</si>
  <si>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</si>
  <si>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</si>
  <si>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</si>
  <si>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</si>
  <si>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</si>
  <si>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</si>
  <si>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</si>
  <si>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</si>
  <si>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</si>
  <si>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</si>
  <si>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</si>
  <si>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</si>
  <si>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</si>
  <si>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</si>
  <si>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</si>
  <si>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</si>
  <si>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</si>
  <si>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</si>
  <si>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</si>
  <si>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</si>
  <si>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</si>
  <si>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</si>
  <si>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</si>
  <si>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</si>
  <si>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</si>
  <si>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</si>
  <si>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</si>
  <si>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</si>
  <si>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</si>
  <si>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</si>
  <si>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</si>
  <si>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</si>
  <si>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</si>
  <si>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</si>
  <si>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</si>
  <si>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</si>
  <si>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</si>
  <si>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</si>
  <si>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</si>
  <si>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</si>
  <si>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</si>
  <si>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</si>
  <si>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</si>
  <si>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</si>
  <si>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</si>
  <si>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</si>
  <si>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</si>
  <si>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</si>
  <si>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</si>
  <si>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</si>
  <si>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</si>
  <si>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</si>
  <si>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</si>
  <si>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</si>
  <si>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</si>
  <si>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</si>
  <si>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</si>
  <si>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</si>
  <si>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</si>
  <si>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</si>
  <si>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</si>
  <si>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</si>
  <si>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</si>
  <si>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</si>
  <si>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</si>
  <si>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</si>
  <si>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</si>
  <si>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</si>
  <si>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</si>
  <si>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</si>
  <si>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</si>
  <si>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</si>
  <si>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</si>
  <si>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</si>
  <si>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</si>
  <si>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</si>
  <si>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</si>
  <si>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</si>
  <si>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</si>
  <si>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</si>
  <si>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</si>
  <si>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</si>
  <si>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</si>
  <si>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</si>
  <si>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</si>
  <si>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</si>
  <si>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</si>
  <si>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</si>
  <si>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</si>
  <si>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</si>
  <si>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</si>
  <si>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</si>
  <si>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</si>
  <si>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</si>
  <si>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</si>
  <si>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</si>
  <si>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</si>
  <si>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</si>
  <si>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</si>
  <si>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</si>
  <si>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</si>
  <si>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</si>
  <si>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</si>
  <si>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</si>
  <si>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</si>
  <si>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</si>
  <si>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</si>
  <si>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</si>
  <si>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</si>
  <si>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</si>
  <si>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</si>
  <si>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</si>
  <si>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</si>
  <si>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</si>
  <si>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</si>
  <si>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</si>
  <si>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</si>
  <si>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</si>
  <si>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</si>
  <si>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</si>
  <si>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</si>
  <si>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</si>
  <si>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</si>
  <si>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</si>
  <si>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</si>
  <si>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</si>
  <si>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</si>
  <si>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</si>
  <si>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</si>
  <si>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</si>
  <si>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</si>
  <si>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</si>
  <si>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</si>
  <si>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</si>
  <si>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</si>
  <si>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</si>
  <si>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</si>
  <si>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</si>
  <si>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</si>
  <si>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</si>
  <si>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</si>
  <si>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</si>
  <si>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</si>
  <si>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</si>
  <si>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</si>
  <si>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</si>
  <si>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</si>
  <si>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</si>
  <si>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</si>
  <si>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</si>
  <si>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</si>
  <si>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</si>
  <si>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</si>
  <si>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</si>
  <si>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</si>
  <si>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</si>
  <si>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</si>
  <si>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</si>
  <si>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</si>
  <si>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</si>
  <si>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</si>
  <si>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</si>
  <si>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</si>
  <si>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</si>
  <si>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</si>
  <si>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</si>
  <si>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</si>
  <si>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</si>
  <si>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</si>
  <si>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</si>
  <si>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</si>
  <si>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</si>
  <si>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</si>
  <si>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</si>
  <si>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</si>
  <si>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</si>
  <si>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</si>
  <si>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</si>
  <si>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</si>
  <si>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</si>
  <si>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</si>
  <si>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</si>
  <si>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</si>
  <si>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</si>
  <si>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</si>
  <si>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</si>
  <si>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</si>
  <si>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</si>
  <si>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</si>
  <si>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</si>
  <si>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</si>
  <si>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</si>
  <si>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</si>
  <si>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</si>
  <si>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</si>
  <si>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</si>
  <si>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</si>
  <si>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</si>
  <si>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</si>
  <si>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</si>
  <si>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</si>
  <si>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</si>
  <si>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</si>
  <si>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</si>
  <si>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</si>
  <si>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</si>
  <si>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</si>
  <si>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</si>
  <si>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</si>
  <si>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</si>
  <si>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</si>
  <si>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</si>
  <si>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</si>
  <si>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</si>
  <si>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</si>
  <si>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</si>
  <si>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</si>
  <si>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</si>
  <si>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</si>
  <si>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</si>
  <si>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</si>
  <si>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</si>
  <si>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</si>
  <si>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</si>
  <si>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</si>
  <si>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</si>
  <si>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</si>
  <si>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</si>
  <si>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</si>
  <si>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</si>
  <si>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</si>
  <si>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</si>
  <si>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</si>
  <si>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</si>
  <si>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</si>
  <si>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</si>
  <si>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</si>
  <si>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</si>
  <si>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</si>
  <si>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</si>
  <si>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</si>
  <si>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</si>
  <si>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</si>
  <si>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</si>
  <si>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</si>
  <si>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</si>
  <si>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</si>
  <si>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</si>
  <si>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</si>
  <si>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</si>
  <si>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</si>
  <si>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</si>
  <si>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</si>
  <si>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</si>
  <si>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</si>
  <si>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</si>
  <si>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</si>
  <si>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</si>
  <si>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</si>
  <si>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</si>
  <si>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</si>
  <si>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</si>
  <si>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</si>
  <si>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</si>
  <si>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</si>
  <si>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</si>
  <si>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</si>
  <si>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</si>
  <si>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</si>
  <si>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</si>
  <si>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</si>
  <si>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</si>
  <si>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</si>
  <si>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</si>
  <si>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</si>
  <si>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</si>
  <si>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</si>
  <si>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</si>
  <si>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</si>
  <si>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</si>
  <si>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</si>
  <si>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</si>
  <si>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</si>
  <si>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</si>
  <si>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</si>
  <si>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</si>
  <si>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</si>
  <si>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</si>
  <si>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</si>
  <si>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</si>
  <si>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</si>
  <si>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</si>
  <si>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</si>
  <si>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</si>
  <si>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</si>
  <si>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</si>
  <si>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</si>
  <si>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</si>
  <si>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</si>
  <si>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</si>
  <si>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</si>
  <si>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</si>
  <si>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</si>
  <si>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</si>
  <si>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</si>
  <si>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</si>
  <si>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</si>
  <si>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</si>
  <si>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</si>
  <si>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</si>
  <si>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</si>
  <si>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</si>
  <si>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</si>
  <si>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</si>
  <si>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</si>
  <si>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</si>
  <si>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</si>
  <si>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</si>
  <si>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</si>
  <si>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</si>
  <si>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</si>
  <si>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</si>
  <si>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</si>
  <si>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</si>
  <si>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</si>
  <si>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</si>
  <si>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</si>
  <si>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</si>
  <si>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</si>
  <si>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</si>
  <si>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</si>
  <si>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</si>
  <si>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</si>
  <si>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</si>
  <si>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</si>
  <si>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</si>
  <si>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</si>
  <si>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</si>
  <si>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</si>
  <si>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</si>
  <si>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</si>
  <si>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</si>
  <si>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</si>
  <si>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</si>
  <si>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</si>
  <si>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</si>
  <si>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</si>
  <si>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</si>
  <si>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</si>
  <si>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</si>
  <si>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</si>
  <si>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</si>
  <si>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</si>
  <si>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</si>
  <si>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</si>
  <si>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</si>
  <si>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</si>
  <si>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</si>
  <si>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</si>
  <si>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</si>
  <si>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</si>
  <si>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</si>
  <si>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</si>
  <si>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</si>
  <si>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</si>
  <si>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</si>
  <si>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</si>
  <si>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</si>
  <si>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</si>
  <si>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</si>
  <si>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</si>
  <si>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</si>
  <si>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</si>
  <si>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</si>
  <si>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</si>
  <si>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</si>
  <si>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</si>
  <si>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</si>
  <si>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</si>
  <si>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</si>
  <si>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</si>
  <si>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</si>
  <si>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</si>
  <si>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</si>
  <si>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</si>
  <si>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</si>
  <si>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</si>
  <si>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</si>
  <si>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</si>
  <si>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</si>
  <si>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</si>
  <si>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</si>
  <si>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</si>
  <si>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</si>
  <si>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</si>
  <si>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</si>
  <si>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</si>
  <si>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</si>
  <si>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</si>
  <si>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</si>
  <si>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</si>
  <si>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</si>
  <si>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</si>
  <si>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</si>
  <si>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</si>
  <si>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</si>
  <si>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</si>
  <si>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</si>
  <si>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</si>
  <si>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</si>
  <si>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</si>
  <si>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</si>
  <si>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</si>
  <si>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</si>
  <si>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</si>
  <si>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</si>
  <si>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</si>
  <si>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</si>
  <si>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</si>
  <si>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</si>
  <si>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</si>
  <si>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</si>
  <si>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</si>
  <si>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</si>
  <si>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</si>
  <si>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</si>
  <si>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</si>
  <si>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</si>
  <si>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</si>
  <si>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</si>
  <si>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</si>
  <si>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</si>
  <si>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</si>
  <si>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</si>
  <si>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</si>
  <si>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</si>
  <si>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</si>
  <si>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</si>
  <si>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</si>
  <si>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</si>
  <si>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</si>
  <si>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</si>
  <si>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</si>
  <si>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</si>
  <si>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</si>
  <si>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</si>
  <si>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</si>
  <si>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</si>
  <si>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</si>
  <si>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</si>
  <si>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</si>
  <si>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</si>
  <si>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</si>
  <si>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</si>
  <si>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</si>
  <si>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</si>
  <si>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</si>
  <si>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</si>
  <si>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</si>
  <si>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</si>
  <si>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</si>
  <si>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</si>
  <si>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</si>
  <si>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</si>
  <si>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</si>
  <si>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</si>
  <si>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</si>
  <si>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</si>
  <si>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</si>
  <si>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</si>
  <si>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</si>
  <si>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</si>
  <si>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</si>
  <si>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</si>
  <si>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</si>
  <si>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</si>
  <si>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</si>
  <si>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</si>
  <si>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</si>
  <si>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</si>
  <si>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</si>
  <si>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</si>
  <si>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</si>
  <si>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</si>
  <si>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</si>
  <si>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</si>
  <si>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</si>
  <si>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</si>
  <si>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</si>
  <si>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</si>
  <si>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</si>
  <si>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</si>
  <si>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</si>
  <si>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</si>
  <si>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</si>
  <si>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</si>
  <si>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</si>
  <si>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</si>
  <si>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</si>
  <si>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</si>
  <si>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</si>
  <si>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</si>
  <si>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</si>
  <si>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</si>
  <si>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</si>
  <si>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</si>
  <si>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</si>
  <si>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</si>
  <si>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</si>
  <si>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</si>
  <si>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</si>
  <si>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</si>
  <si>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</si>
  <si>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</si>
  <si>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</si>
  <si>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</si>
  <si>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</si>
  <si>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</si>
  <si>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</si>
  <si>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</si>
  <si>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</si>
  <si>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</si>
  <si>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</si>
  <si>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</si>
  <si>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</si>
  <si>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</si>
  <si>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</si>
  <si>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</si>
  <si>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</si>
  <si>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</si>
  <si>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</si>
  <si>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</si>
  <si>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</si>
  <si>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</si>
  <si>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</si>
  <si>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</si>
  <si>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</si>
  <si>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</si>
  <si>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</si>
  <si>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</si>
  <si>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</si>
  <si>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</si>
  <si>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</si>
  <si>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</si>
  <si>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</si>
  <si>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</si>
  <si>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</si>
  <si>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</si>
  <si>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</si>
  <si>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</si>
  <si>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</si>
  <si>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</si>
  <si>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</si>
  <si>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</si>
  <si>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</si>
  <si>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</si>
  <si>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</si>
  <si>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</si>
  <si>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</si>
  <si>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</si>
  <si>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</si>
  <si>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</si>
  <si>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</si>
  <si>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</si>
  <si>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</si>
  <si>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</si>
  <si>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</si>
  <si>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</si>
  <si>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</si>
  <si>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</si>
  <si>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</si>
  <si>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</si>
  <si>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</si>
  <si>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</si>
  <si>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</si>
  <si>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</si>
  <si>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</si>
  <si>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</si>
  <si>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</si>
  <si>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</si>
  <si>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</si>
  <si>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</si>
  <si>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</si>
  <si>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</si>
  <si>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</si>
  <si>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</si>
  <si>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</si>
  <si>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</si>
  <si>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</si>
  <si>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</si>
  <si>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</si>
  <si>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</si>
  <si>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</si>
  <si>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</si>
  <si>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</si>
  <si>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</si>
  <si>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</si>
  <si>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</si>
  <si>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</si>
  <si>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</si>
  <si>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</si>
  <si>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</si>
  <si>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</si>
  <si>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</si>
  <si>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</si>
  <si>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</si>
  <si>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</si>
  <si>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</si>
  <si>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</si>
  <si>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</si>
  <si>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</si>
  <si>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</si>
  <si>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</si>
  <si>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</si>
  <si>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</si>
  <si>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</si>
  <si>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</si>
  <si>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</si>
  <si>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</si>
  <si>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</si>
  <si>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</si>
  <si>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</si>
  <si>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</si>
  <si>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</si>
  <si>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</si>
  <si>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</si>
  <si>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</si>
  <si>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</si>
  <si>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</si>
  <si>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</si>
  <si>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</si>
  <si>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</si>
  <si>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</si>
  <si>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</si>
  <si>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</si>
  <si>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</si>
  <si>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</si>
  <si>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</si>
  <si>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</si>
  <si>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</si>
  <si>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</si>
  <si>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</si>
  <si>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</si>
  <si>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</si>
  <si>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</si>
  <si>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</si>
  <si>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</si>
  <si>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</si>
  <si>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</si>
  <si>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</si>
  <si>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</si>
  <si>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</si>
  <si>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</si>
  <si>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</si>
  <si>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</si>
  <si>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</si>
  <si>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</si>
  <si>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</si>
  <si>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</si>
  <si>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</si>
  <si>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</si>
  <si>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</si>
  <si>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</si>
  <si>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</si>
  <si>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</si>
  <si>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</si>
  <si>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</si>
  <si>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</si>
  <si>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</si>
  <si>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</si>
  <si>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</si>
  <si>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</si>
  <si>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</si>
  <si>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</si>
  <si>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</si>
  <si>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</si>
  <si>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</si>
  <si>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</si>
  <si>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</si>
  <si>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</si>
  <si>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</si>
  <si>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</si>
  <si>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</si>
  <si>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</si>
  <si>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</si>
  <si>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</si>
  <si>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</si>
  <si>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</si>
  <si>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</si>
  <si>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</si>
  <si>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</si>
  <si>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</si>
  <si>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</si>
  <si>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</si>
  <si>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</si>
  <si>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</si>
  <si>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</si>
  <si>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</si>
  <si>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</si>
  <si>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</si>
  <si>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</si>
  <si>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</si>
  <si>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</si>
  <si>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</si>
  <si>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</si>
  <si>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</si>
  <si>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</si>
  <si>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</si>
  <si>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</si>
  <si>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</si>
  <si>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</si>
  <si>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</si>
  <si>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</si>
  <si>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</si>
  <si>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</si>
  <si>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</si>
  <si>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</si>
  <si>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</si>
  <si>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</si>
  <si>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</si>
  <si>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</si>
  <si>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</si>
  <si>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</si>
  <si>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</si>
  <si>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</si>
  <si>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</si>
  <si>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</si>
  <si>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</si>
  <si>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</si>
  <si>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</si>
  <si>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</si>
  <si>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</si>
  <si>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</si>
  <si>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</si>
  <si>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</si>
  <si>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</si>
  <si>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</si>
  <si>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</si>
  <si>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</si>
  <si>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</si>
  <si>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</si>
  <si>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</si>
  <si>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</si>
  <si>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</si>
  <si>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</si>
  <si>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</si>
  <si>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</si>
  <si>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</si>
  <si>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</si>
  <si>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</si>
  <si>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</si>
  <si>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</si>
  <si>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</si>
  <si>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</si>
  <si>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</si>
  <si>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</si>
  <si>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</si>
  <si>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</si>
  <si>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</si>
  <si>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</si>
  <si>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</si>
  <si>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</si>
  <si>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</si>
  <si>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</si>
  <si>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</si>
  <si>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</si>
  <si>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</si>
  <si>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</si>
  <si>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</si>
  <si>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</si>
  <si>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</si>
  <si>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</si>
  <si>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</si>
  <si>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</si>
  <si>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</si>
  <si>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</si>
  <si>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</si>
  <si>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</si>
  <si>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</si>
  <si>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</si>
  <si>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</si>
  <si>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</si>
  <si>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</si>
  <si>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</si>
  <si>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</si>
  <si>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</si>
  <si>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</si>
  <si>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</si>
  <si>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</si>
  <si>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</si>
  <si>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</si>
  <si>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</si>
  <si>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</si>
  <si>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</si>
  <si>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</si>
  <si>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</si>
  <si>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</si>
  <si>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</si>
  <si>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</si>
  <si>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</si>
  <si>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</si>
  <si>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</si>
  <si>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</si>
  <si>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</si>
  <si>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</si>
  <si>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</si>
  <si>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</si>
  <si>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</si>
  <si>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</si>
  <si>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</si>
  <si>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</si>
  <si>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</si>
  <si>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</si>
  <si>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</si>
  <si>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</si>
  <si>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</si>
  <si>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</si>
  <si>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</si>
  <si>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</si>
  <si>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</si>
  <si>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</si>
  <si>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</si>
  <si>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</si>
  <si>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</si>
  <si>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</si>
  <si>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</si>
  <si>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</si>
  <si>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</si>
  <si>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</si>
  <si>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</si>
  <si>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</si>
  <si>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</si>
  <si>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</si>
  <si>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</si>
  <si>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</si>
  <si>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</si>
  <si>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</si>
  <si>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</si>
  <si>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</si>
  <si>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</si>
  <si>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</si>
  <si>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</si>
  <si>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</si>
  <si>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</si>
  <si>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</si>
  <si>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</si>
  <si>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</si>
  <si>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</si>
  <si>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</si>
  <si>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</si>
  <si>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</si>
  <si>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</si>
  <si>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</si>
  <si>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</si>
  <si>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</si>
  <si>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</si>
  <si>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</si>
  <si>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</si>
  <si>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</si>
  <si>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</si>
  <si>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</si>
  <si>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</si>
  <si>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</si>
  <si>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</si>
  <si>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</si>
  <si>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</si>
  <si>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</si>
  <si>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</si>
  <si>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</si>
  <si>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</si>
  <si>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</si>
  <si>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</si>
  <si>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</si>
  <si>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</si>
  <si>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</si>
  <si>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</si>
  <si>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</si>
  <si>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</si>
  <si>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</si>
  <si>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</si>
  <si>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</si>
  <si>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</si>
  <si>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</si>
  <si>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</si>
  <si>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</si>
  <si>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</si>
  <si>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</si>
  <si>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</si>
  <si>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</si>
  <si>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</si>
  <si>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</si>
  <si>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</si>
  <si>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</si>
  <si>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</si>
  <si>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</si>
  <si>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</si>
  <si>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</si>
  <si>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</si>
  <si>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</si>
  <si>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</si>
  <si>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</si>
  <si>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</si>
  <si>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</si>
  <si>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</si>
  <si>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</si>
  <si>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</si>
  <si>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</si>
  <si>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</si>
  <si>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</si>
  <si>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</si>
  <si>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</si>
  <si>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</si>
  <si>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</si>
  <si>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</si>
  <si>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</si>
  <si>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</si>
  <si>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</si>
  <si>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</si>
  <si>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</si>
  <si>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</si>
  <si>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</si>
  <si>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</si>
  <si>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</si>
  <si>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</si>
  <si>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</si>
  <si>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</si>
  <si>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</si>
  <si>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</si>
  <si>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</si>
  <si>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</si>
  <si>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</si>
  <si>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</si>
  <si>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</si>
  <si>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</si>
  <si>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</si>
  <si>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</si>
  <si>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</si>
  <si>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</si>
  <si>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</si>
  <si>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</si>
  <si>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</si>
  <si>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</si>
  <si>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</si>
  <si>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</si>
  <si>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</si>
  <si>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</si>
  <si>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</si>
  <si>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</si>
  <si>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</si>
  <si>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</si>
  <si>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</si>
  <si>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</si>
  <si>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</si>
  <si>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</si>
  <si>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</si>
  <si>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</si>
  <si>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</si>
  <si>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</si>
  <si>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</si>
  <si>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</si>
  <si>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</si>
  <si>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</si>
  <si>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</si>
  <si>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</si>
  <si>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</si>
  <si>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</si>
  <si>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</si>
  <si>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</si>
  <si>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</si>
  <si>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</si>
  <si>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</si>
  <si>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</si>
  <si>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</si>
  <si>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</si>
  <si>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</si>
  <si>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</si>
  <si>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</si>
  <si>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</si>
  <si>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</si>
  <si>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</si>
  <si>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</si>
  <si>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</si>
  <si>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</si>
  <si>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</si>
  <si>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</si>
  <si>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</si>
  <si>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</si>
  <si>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</si>
  <si>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</si>
  <si>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</si>
  <si>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</si>
  <si>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</si>
  <si>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</si>
  <si>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</si>
  <si>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</si>
  <si>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</si>
  <si>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</si>
  <si>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</si>
  <si>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</si>
  <si>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</si>
  <si>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</si>
  <si>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</si>
  <si>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</si>
  <si>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</si>
  <si>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</si>
  <si>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</si>
  <si>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</si>
  <si>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</si>
  <si>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</si>
  <si>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</si>
  <si>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</si>
  <si>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</si>
  <si>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</si>
  <si>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</si>
  <si>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</si>
  <si>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</si>
  <si>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</si>
  <si>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</si>
  <si>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</si>
  <si>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</si>
  <si>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</si>
  <si>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</si>
  <si>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</si>
  <si>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</si>
  <si>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</si>
  <si>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</si>
  <si>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</si>
  <si>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</si>
  <si>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</si>
  <si>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</si>
  <si>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</si>
  <si>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</si>
  <si>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</si>
  <si>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</si>
  <si>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</si>
  <si>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</si>
  <si>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</si>
  <si>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</si>
  <si>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</si>
  <si>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</si>
  <si>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</si>
  <si>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</si>
  <si>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</si>
  <si>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</si>
  <si>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</si>
  <si>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</si>
  <si>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</si>
  <si>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</si>
  <si>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</si>
  <si>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</si>
  <si>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</si>
  <si>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</si>
  <si>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</si>
  <si>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</si>
  <si>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</si>
  <si>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</si>
  <si>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</si>
  <si>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</si>
  <si>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</si>
  <si>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</si>
  <si>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</si>
  <si>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</si>
  <si>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</si>
  <si>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</si>
  <si>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</si>
  <si>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</si>
  <si>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</si>
  <si>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</si>
  <si>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</si>
  <si>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</si>
  <si>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</si>
  <si>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</si>
  <si>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</si>
  <si>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</si>
  <si>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</si>
  <si>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</si>
  <si>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</si>
  <si>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</si>
  <si>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</si>
  <si>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</si>
  <si>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</si>
  <si>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</si>
  <si>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</si>
  <si>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</si>
  <si>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</si>
  <si>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</si>
  <si>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</si>
  <si>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</si>
  <si>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</si>
  <si>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</si>
  <si>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</si>
  <si>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</si>
  <si>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</si>
  <si>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</si>
  <si>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</si>
  <si>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</si>
  <si>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</si>
  <si>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</si>
  <si>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</si>
  <si>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</si>
  <si>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</si>
  <si>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</si>
  <si>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</si>
  <si>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</si>
  <si>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</si>
  <si>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</si>
  <si>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</si>
  <si>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</si>
  <si>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</si>
  <si>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</si>
  <si>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</si>
  <si>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</si>
  <si>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</si>
  <si>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</si>
  <si>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</si>
  <si>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</si>
  <si>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</si>
  <si>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</si>
  <si>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</si>
  <si>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</si>
  <si>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</si>
  <si>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</si>
  <si>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</si>
  <si>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</si>
  <si>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</si>
  <si>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</si>
  <si>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</si>
  <si>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</si>
  <si>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</si>
  <si>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</si>
  <si>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</si>
  <si>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</si>
  <si>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</si>
  <si>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</si>
  <si>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</si>
  <si>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</si>
  <si>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</si>
  <si>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</si>
  <si>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</si>
  <si>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</si>
  <si>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</si>
  <si>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</si>
  <si>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</si>
  <si>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</si>
  <si>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</si>
  <si>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</si>
  <si>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</si>
  <si>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</si>
  <si>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</si>
  <si>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</si>
  <si>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</si>
  <si>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</si>
  <si>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</si>
  <si>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</si>
  <si>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</si>
  <si>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</si>
  <si>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</si>
  <si>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</si>
  <si>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</si>
  <si>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</si>
  <si>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</si>
  <si>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</si>
  <si>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</si>
  <si>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</si>
  <si>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</si>
  <si>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</si>
  <si>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</si>
  <si>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</si>
  <si>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</si>
  <si>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</si>
  <si>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</si>
  <si>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</si>
  <si>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</si>
  <si>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</si>
  <si>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</si>
  <si>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</si>
  <si>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</si>
  <si>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</si>
  <si>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</si>
  <si>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</si>
  <si>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</si>
  <si>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</si>
  <si>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</si>
  <si>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</si>
  <si>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</si>
  <si>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</si>
  <si>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</si>
  <si>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</si>
  <si>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</si>
  <si>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</si>
  <si>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</si>
  <si>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</si>
  <si>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</si>
  <si>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</si>
  <si>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</si>
  <si>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</si>
  <si>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</si>
  <si>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</si>
  <si>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</si>
  <si>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</si>
  <si>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</si>
  <si>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</si>
  <si>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</si>
  <si>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</si>
  <si>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</si>
  <si>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</si>
  <si>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</si>
  <si>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</si>
  <si>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</si>
  <si>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</si>
  <si>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</si>
  <si>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</si>
  <si>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</si>
  <si>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</si>
  <si>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</si>
  <si>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</si>
  <si>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</si>
  <si>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</si>
  <si>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</si>
  <si>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</si>
  <si>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</si>
  <si>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</si>
  <si>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</si>
  <si>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</si>
  <si>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</si>
  <si>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</si>
  <si>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</si>
  <si>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</si>
  <si>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</si>
  <si>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</si>
  <si>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</si>
  <si>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</si>
  <si>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</si>
  <si>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</si>
  <si>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</si>
  <si>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</si>
  <si>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</si>
  <si>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</si>
  <si>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</si>
  <si>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</si>
  <si>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</si>
  <si>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</si>
  <si>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</si>
  <si>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</si>
  <si>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</si>
  <si>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</si>
  <si>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</si>
  <si>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</si>
  <si>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</si>
  <si>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</si>
  <si>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</si>
  <si>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</si>
  <si>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</si>
  <si>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</si>
  <si>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</si>
  <si>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</si>
  <si>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</si>
  <si>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</si>
  <si>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</si>
  <si>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</si>
  <si>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</si>
  <si>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</si>
  <si>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</si>
  <si>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</si>
  <si>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</si>
  <si>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</si>
  <si>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</si>
  <si>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</si>
  <si>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</si>
  <si>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</si>
  <si>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</si>
  <si>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</si>
  <si>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</si>
  <si>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</si>
  <si>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</si>
  <si>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</si>
  <si>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</si>
  <si>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</si>
  <si>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</si>
  <si>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</si>
  <si>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</si>
  <si>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</si>
  <si>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</si>
  <si>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</si>
  <si>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</si>
  <si>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</si>
  <si>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</si>
  <si>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</si>
  <si>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</si>
  <si>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</si>
  <si>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</si>
  <si>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</si>
  <si>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</si>
  <si>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</si>
  <si>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</si>
  <si>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</si>
  <si>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</si>
  <si>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</si>
  <si>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</si>
  <si>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</si>
  <si>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</si>
  <si>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</si>
  <si>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</si>
  <si>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</si>
  <si>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</si>
  <si>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</si>
  <si>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</si>
  <si>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</si>
  <si>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</si>
  <si>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</si>
  <si>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</si>
  <si>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</si>
  <si>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</si>
  <si>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</si>
  <si>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</si>
  <si>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</si>
  <si>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</si>
  <si>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</si>
  <si>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</si>
  <si>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</si>
  <si>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</si>
  <si>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</si>
  <si>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</si>
  <si>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</si>
  <si>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</si>
  <si>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</si>
  <si>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</si>
  <si>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</si>
  <si>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</si>
  <si>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</si>
  <si>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</si>
  <si>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</si>
  <si>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</si>
  <si>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</si>
  <si>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</si>
  <si>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</si>
  <si>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</si>
  <si>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</si>
  <si>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</si>
  <si>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</si>
  <si>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</si>
  <si>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</si>
  <si>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</si>
  <si>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</si>
  <si>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</si>
  <si>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</si>
  <si>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</si>
  <si>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</si>
  <si>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</si>
  <si>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</si>
  <si>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</si>
  <si>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</si>
  <si>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</si>
  <si>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</si>
  <si>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</si>
  <si>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</si>
  <si>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</si>
  <si>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</si>
  <si>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</si>
  <si>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</si>
  <si>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</si>
  <si>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</si>
  <si>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</si>
  <si>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</si>
  <si>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</si>
  <si>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</si>
  <si>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</si>
  <si>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</si>
  <si>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</si>
  <si>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</si>
  <si>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</si>
  <si>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</si>
  <si>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</si>
  <si>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</si>
  <si>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</si>
  <si>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</si>
  <si>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</si>
  <si>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</si>
  <si>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</si>
  <si>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</si>
  <si>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</si>
  <si>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</si>
  <si>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</si>
  <si>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</si>
  <si>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</si>
  <si>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</si>
  <si>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</si>
  <si>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</si>
  <si>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</si>
  <si>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</si>
  <si>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</si>
  <si>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</si>
  <si>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</si>
  <si>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</si>
  <si>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</si>
  <si>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</si>
  <si>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</si>
  <si>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</si>
  <si>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</si>
  <si>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</si>
  <si>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</si>
  <si>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</si>
  <si>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</si>
  <si>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</si>
  <si>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</si>
  <si>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</si>
  <si>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</si>
  <si>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</si>
  <si>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</si>
  <si>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</si>
  <si>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</si>
  <si>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</si>
  <si>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</si>
  <si>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</si>
  <si>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</si>
  <si>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</si>
  <si>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</si>
  <si>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</si>
  <si>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</si>
  <si>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</si>
  <si>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</si>
  <si>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</si>
  <si>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</si>
  <si>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</si>
  <si>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</si>
  <si>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</si>
  <si>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</si>
  <si>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</si>
  <si>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</si>
  <si>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</si>
  <si>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</si>
  <si>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</si>
  <si>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</si>
  <si>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</si>
  <si>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</si>
  <si>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</si>
  <si>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</si>
  <si>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</si>
  <si>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</si>
  <si>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</si>
  <si>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</si>
  <si>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</si>
  <si>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</si>
  <si>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</si>
  <si>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</si>
  <si>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</si>
  <si>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</si>
  <si>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</si>
  <si>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</si>
  <si>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</si>
  <si>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</si>
  <si>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</si>
  <si>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</si>
  <si>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</si>
  <si>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</si>
  <si>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</si>
  <si>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</si>
  <si>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</si>
  <si>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</si>
  <si>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</si>
  <si>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</si>
  <si>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</si>
  <si>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</si>
  <si>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</si>
  <si>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</si>
  <si>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</si>
  <si>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</si>
  <si>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</si>
  <si>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</si>
  <si>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</si>
  <si>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</si>
  <si>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</si>
  <si>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</si>
  <si>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</si>
  <si>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</si>
  <si>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</si>
  <si>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</si>
  <si>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</si>
  <si>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</si>
  <si>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</si>
  <si>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</si>
  <si>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</si>
  <si>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</si>
  <si>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</si>
  <si>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</si>
  <si>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</si>
  <si>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</si>
  <si>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</si>
  <si>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</si>
  <si>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</si>
  <si>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</si>
  <si>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</si>
  <si>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</si>
  <si>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</si>
  <si>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</si>
  <si>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</si>
  <si>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</si>
  <si>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</si>
  <si>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</si>
  <si>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</si>
  <si>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</si>
  <si>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</si>
  <si>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</si>
  <si>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</si>
  <si>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</si>
  <si>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</si>
  <si>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</si>
  <si>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</si>
  <si>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</si>
  <si>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</si>
  <si>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</si>
  <si>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</si>
  <si>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</si>
  <si>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</si>
  <si>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</si>
  <si>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</si>
  <si>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</si>
  <si>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</si>
  <si>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</si>
  <si>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</si>
  <si>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</si>
  <si>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</si>
  <si>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</si>
  <si>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</si>
  <si>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</si>
  <si>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</si>
  <si>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</si>
  <si>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</si>
  <si>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</si>
  <si>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</si>
  <si>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</si>
  <si>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</si>
  <si>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</si>
  <si>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</si>
  <si>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</si>
  <si>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</si>
  <si>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</si>
  <si>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</si>
  <si>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</si>
  <si>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</si>
  <si>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</si>
  <si>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</si>
  <si>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</si>
  <si>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</si>
  <si>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</si>
  <si>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</si>
  <si>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</si>
  <si>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</si>
  <si>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</si>
  <si>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</si>
  <si>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</si>
  <si>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</si>
  <si>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</si>
  <si>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</si>
  <si>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</si>
  <si>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</si>
  <si>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</si>
  <si>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</si>
  <si>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</si>
  <si>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</si>
  <si>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</si>
  <si>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</si>
  <si>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</si>
  <si>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</si>
  <si>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</si>
  <si>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</si>
  <si>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</si>
  <si>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</si>
  <si>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</si>
  <si>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</si>
  <si>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</si>
  <si>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</si>
  <si>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</si>
  <si>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</si>
  <si>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</si>
  <si>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</si>
  <si>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</si>
  <si>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</si>
  <si>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</si>
  <si>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</si>
  <si>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</si>
  <si>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</si>
  <si>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</si>
  <si>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</si>
  <si>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</si>
  <si>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</si>
  <si>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</si>
  <si>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</si>
  <si>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</si>
  <si>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</si>
  <si>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</si>
  <si>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</si>
  <si>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</si>
  <si>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</si>
  <si>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</si>
  <si>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</si>
  <si>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</si>
  <si>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</si>
  <si>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</si>
  <si>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</si>
  <si>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</si>
  <si>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</si>
  <si>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</si>
  <si>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</si>
  <si>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</si>
  <si>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</si>
  <si>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</si>
  <si>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</si>
  <si>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</si>
  <si>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</si>
  <si>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</si>
  <si>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</si>
  <si>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</si>
  <si>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</si>
  <si>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</si>
  <si>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</si>
  <si>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</si>
  <si>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</si>
  <si>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</si>
  <si>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</si>
  <si>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</si>
  <si>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</si>
  <si>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</si>
  <si>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</si>
  <si>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</si>
  <si>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</si>
  <si>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</si>
  <si>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</si>
  <si>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</si>
  <si>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</si>
  <si>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</si>
  <si>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</si>
  <si>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</si>
  <si>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</si>
  <si>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</si>
  <si>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</si>
  <si>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</si>
  <si>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</si>
  <si>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</si>
  <si>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</si>
  <si>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</si>
  <si>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</si>
  <si>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</si>
  <si>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</si>
  <si>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</si>
  <si>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</si>
  <si>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</si>
  <si>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</si>
  <si>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</si>
  <si>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</si>
  <si>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</si>
  <si>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</si>
  <si>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</si>
  <si>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</si>
  <si>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</si>
  <si>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</si>
  <si>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</si>
  <si>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</si>
  <si>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</si>
  <si>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</si>
  <si>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</si>
  <si>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</si>
  <si>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</si>
  <si>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</si>
  <si>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</si>
  <si>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</si>
  <si>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</si>
  <si>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</si>
  <si>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</si>
  <si>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</si>
  <si>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</si>
  <si>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</si>
  <si>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</si>
  <si>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</si>
  <si>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</si>
  <si>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</si>
  <si>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</si>
  <si>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</si>
  <si>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</si>
  <si>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</si>
  <si>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</si>
  <si>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</si>
  <si>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</si>
  <si>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</si>
  <si>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</si>
  <si>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</si>
  <si>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</si>
  <si>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</si>
  <si>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</si>
  <si>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</si>
  <si>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</si>
  <si>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</si>
  <si>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</si>
  <si>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</si>
  <si>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</si>
  <si>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</si>
  <si>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</si>
  <si>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</si>
  <si>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</si>
  <si>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</si>
  <si>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</si>
  <si>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</si>
  <si>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</si>
  <si>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</si>
  <si>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</si>
  <si>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</si>
  <si>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</si>
  <si>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</si>
  <si>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</si>
  <si>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</si>
  <si>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</si>
  <si>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</si>
  <si>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</si>
  <si>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</si>
  <si>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</si>
  <si>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</si>
  <si>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</si>
  <si>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</si>
  <si>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</si>
  <si>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</si>
  <si>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</si>
  <si>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</si>
  <si>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</si>
  <si>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</si>
  <si>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</si>
  <si>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</si>
  <si>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</si>
  <si>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</si>
  <si>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</si>
  <si>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</si>
  <si>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</si>
  <si>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</si>
  <si>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</si>
  <si>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</si>
  <si>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</si>
  <si>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</si>
  <si>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</si>
  <si>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</si>
  <si>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</si>
  <si>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</si>
  <si>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</si>
  <si>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</si>
  <si>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</si>
  <si>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</si>
  <si>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</si>
  <si>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</si>
  <si>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</si>
  <si>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</si>
  <si>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</si>
  <si>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</si>
  <si>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</si>
  <si>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</si>
  <si>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</si>
  <si>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</si>
  <si>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</si>
  <si>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</si>
  <si>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</si>
  <si>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</si>
  <si>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</si>
  <si>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</si>
  <si>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</si>
  <si>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</si>
  <si>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</si>
  <si>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</si>
  <si>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</si>
  <si>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</si>
  <si>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</si>
  <si>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</si>
  <si>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</si>
  <si>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</si>
  <si>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</si>
  <si>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</si>
  <si>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</si>
  <si>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</si>
  <si>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</si>
  <si>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</si>
  <si>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</si>
  <si>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</si>
  <si>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</si>
  <si>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</si>
  <si>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</si>
  <si>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</si>
  <si>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</si>
  <si>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</si>
  <si>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</si>
  <si>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</si>
  <si>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</si>
  <si>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</si>
  <si>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</si>
  <si>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</si>
  <si>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</si>
  <si>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</si>
  <si>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</si>
  <si>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</si>
  <si>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</si>
  <si>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</si>
  <si>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</si>
  <si>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</si>
  <si>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</si>
  <si>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</si>
  <si>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</si>
  <si>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</si>
  <si>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</si>
  <si>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</si>
  <si>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</si>
  <si>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</si>
  <si>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</si>
  <si>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</si>
  <si>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</si>
  <si>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</si>
  <si>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</si>
  <si>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</si>
  <si>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</si>
  <si>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</si>
  <si>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</si>
  <si>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</si>
  <si>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</si>
  <si>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</si>
  <si>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</si>
  <si>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</si>
  <si>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</si>
  <si>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</si>
  <si>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</si>
  <si>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</si>
  <si>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</si>
  <si>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</si>
  <si>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</si>
  <si>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</si>
  <si>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</si>
  <si>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</si>
  <si>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</si>
  <si>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</si>
  <si>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</si>
  <si>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</si>
  <si>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</si>
  <si>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</si>
  <si>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</si>
  <si>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</si>
  <si>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</si>
  <si>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</si>
  <si>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</si>
  <si>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</si>
  <si>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</si>
  <si>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</si>
  <si>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</si>
  <si>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</si>
  <si>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</si>
  <si>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</si>
  <si>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</si>
  <si>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</si>
  <si>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</si>
  <si>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</si>
  <si>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</si>
  <si>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</si>
  <si>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</si>
  <si>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</si>
  <si>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</si>
  <si>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</si>
  <si>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</si>
  <si>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</si>
  <si>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</si>
  <si>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</si>
  <si>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</si>
  <si>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</si>
  <si>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</si>
  <si>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</si>
  <si>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</si>
  <si>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</si>
  <si>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</si>
  <si>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</si>
  <si>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</si>
  <si>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</si>
  <si>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</si>
  <si>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</si>
  <si>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</si>
  <si>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</si>
  <si>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</si>
  <si>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</si>
  <si>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</si>
  <si>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</si>
  <si>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</si>
  <si>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</si>
  <si>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</si>
  <si>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</si>
  <si>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</si>
  <si>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</si>
  <si>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</si>
  <si>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</si>
  <si>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</si>
  <si>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</si>
  <si>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</si>
  <si>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</si>
  <si>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</si>
  <si>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</si>
  <si>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</si>
  <si>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</si>
  <si>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</si>
  <si>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</si>
  <si>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</si>
  <si>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</si>
  <si>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</si>
  <si>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</si>
  <si>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</si>
  <si>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</si>
  <si>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</si>
  <si>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</si>
  <si>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</si>
  <si>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</si>
  <si>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</si>
  <si>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</si>
  <si>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</si>
  <si>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</si>
  <si>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</si>
  <si>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</si>
  <si>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</si>
  <si>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</si>
  <si>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</si>
  <si>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</si>
  <si>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</si>
  <si>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</si>
  <si>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</si>
  <si>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</si>
  <si>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</si>
  <si>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</si>
  <si>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</si>
  <si>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</si>
  <si>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</si>
  <si>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</si>
  <si>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</si>
  <si>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</si>
  <si>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</si>
  <si>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</si>
  <si>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</si>
  <si>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</si>
  <si>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</si>
  <si>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</si>
  <si>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</si>
  <si>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</si>
  <si>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</si>
  <si>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</si>
  <si>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</si>
  <si>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</si>
  <si>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</si>
  <si>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</si>
  <si>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</si>
  <si>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</si>
  <si>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</si>
  <si>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</si>
  <si>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</si>
  <si>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</si>
  <si>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</si>
  <si>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</si>
  <si>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</si>
  <si>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</si>
  <si>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</si>
  <si>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</si>
  <si>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</si>
  <si>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</si>
  <si>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</si>
  <si>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</si>
  <si>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</si>
  <si>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</si>
  <si>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</si>
  <si>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</si>
  <si>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</si>
  <si>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</si>
  <si>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</si>
  <si>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</si>
  <si>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</si>
  <si>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</si>
  <si>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</si>
  <si>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</si>
  <si>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</si>
  <si>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</si>
  <si>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</si>
  <si>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</si>
  <si>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</si>
  <si>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</si>
  <si>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</si>
  <si>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</si>
  <si>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</si>
  <si>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</si>
  <si>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</si>
  <si>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</si>
  <si>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</si>
  <si>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</si>
  <si>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</si>
  <si>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</si>
  <si>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</si>
  <si>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</si>
  <si>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</si>
  <si>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</si>
  <si>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</si>
  <si>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</si>
  <si>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</si>
  <si>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</si>
  <si>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</si>
  <si>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</si>
  <si>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</si>
  <si>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</si>
  <si>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</si>
  <si>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</si>
  <si>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</si>
  <si>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</si>
  <si>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</si>
  <si>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</si>
  <si>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</si>
  <si>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</si>
  <si>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</si>
  <si>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</si>
  <si>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</si>
  <si>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</si>
  <si>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</si>
  <si>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</si>
  <si>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</si>
  <si>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</si>
  <si>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</si>
  <si>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</si>
  <si>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</si>
  <si>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</si>
  <si>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</si>
  <si>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</si>
  <si>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</si>
  <si>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</si>
  <si>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</si>
  <si>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</si>
  <si>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</si>
  <si>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</si>
  <si>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</si>
  <si>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</si>
  <si>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</si>
  <si>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</si>
  <si>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</si>
  <si>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</si>
  <si>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</si>
  <si>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</si>
  <si>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</si>
  <si>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</si>
  <si>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</si>
  <si>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</si>
  <si>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</si>
  <si>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</si>
  <si>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</si>
  <si>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</si>
  <si>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</si>
  <si>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</si>
  <si>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</si>
  <si>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</si>
  <si>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</si>
  <si>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</si>
  <si>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</si>
  <si>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</si>
  <si>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</si>
  <si>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</si>
  <si>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</si>
  <si>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</si>
  <si>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</si>
  <si>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</si>
  <si>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</si>
  <si>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</si>
  <si>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</si>
  <si>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</si>
  <si>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</si>
  <si>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</si>
  <si>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</si>
  <si>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</si>
  <si>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</si>
  <si>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</si>
  <si>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</si>
  <si>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</si>
  <si>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</si>
  <si>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</si>
  <si>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</si>
  <si>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</si>
  <si>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</si>
  <si>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</si>
  <si>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</si>
  <si>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</si>
  <si>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</si>
  <si>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</si>
  <si>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</si>
  <si>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</si>
  <si>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</si>
  <si>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</si>
  <si>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</si>
  <si>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</si>
  <si>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</si>
  <si>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</si>
  <si>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</si>
  <si>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</si>
  <si>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</si>
  <si>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</si>
  <si>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</si>
  <si>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</si>
  <si>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</si>
  <si>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</si>
  <si>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</si>
  <si>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</si>
  <si>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</si>
  <si>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</si>
  <si>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</si>
  <si>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</si>
  <si>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</si>
  <si>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</si>
  <si>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</si>
  <si>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</si>
  <si>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</si>
  <si>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</si>
  <si>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</si>
  <si>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</si>
  <si>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</si>
  <si>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</si>
  <si>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</si>
  <si>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</si>
  <si>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</si>
  <si>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</si>
  <si>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</si>
  <si>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</si>
  <si>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</si>
  <si>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</si>
  <si>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</si>
  <si>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</si>
  <si>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</si>
  <si>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</si>
  <si>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</si>
  <si>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</si>
  <si>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</si>
  <si>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</si>
  <si>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</si>
  <si>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</si>
  <si>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</si>
  <si>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</si>
  <si>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</si>
  <si>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</si>
  <si>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</si>
  <si>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</si>
  <si>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</si>
  <si>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</si>
  <si>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</si>
  <si>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</si>
  <si>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</si>
  <si>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</si>
  <si>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</si>
  <si>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</si>
  <si>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</si>
  <si>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</si>
  <si>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</si>
  <si>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</si>
  <si>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</si>
  <si>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</si>
  <si>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</si>
  <si>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</si>
  <si>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</si>
  <si>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</si>
  <si>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</si>
  <si>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</si>
  <si>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</si>
  <si>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</si>
  <si>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</si>
  <si>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</si>
  <si>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</si>
  <si>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</si>
  <si>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</si>
  <si>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</si>
  <si>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</si>
  <si>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</si>
  <si>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</si>
  <si>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</si>
  <si>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</si>
  <si>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</si>
  <si>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</si>
  <si>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</si>
  <si>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</si>
  <si>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</si>
  <si>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</si>
  <si>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</si>
  <si>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</si>
  <si>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</si>
  <si>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</si>
  <si>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</si>
  <si>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</si>
  <si>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</si>
  <si>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</si>
  <si>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</si>
  <si>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</si>
  <si>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</si>
  <si>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</si>
  <si>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</si>
  <si>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</si>
  <si>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</si>
  <si>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</si>
  <si>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</si>
  <si>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</si>
  <si>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</si>
  <si>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</si>
  <si>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</si>
  <si>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</si>
  <si>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</si>
  <si>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</si>
  <si>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</si>
  <si>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</si>
  <si>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</si>
  <si>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</si>
  <si>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</si>
  <si>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</si>
  <si>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</si>
  <si>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</si>
  <si>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</si>
  <si>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</si>
  <si>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</si>
  <si>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</si>
  <si>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</si>
  <si>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</si>
  <si>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</si>
  <si>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</si>
  <si>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</si>
  <si>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</si>
  <si>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</si>
  <si>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</si>
  <si>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</si>
  <si>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</si>
  <si>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</si>
  <si>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</si>
  <si>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</si>
  <si>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</si>
  <si>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</si>
  <si>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</si>
  <si>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</si>
  <si>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</si>
  <si>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</si>
  <si>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</si>
  <si>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</si>
  <si>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</si>
  <si>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</si>
  <si>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</si>
  <si>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</si>
  <si>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</si>
  <si>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</si>
  <si>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</si>
  <si>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</si>
  <si>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</si>
  <si>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</si>
  <si>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</si>
  <si>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</si>
  <si>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</si>
  <si>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</si>
  <si>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</si>
  <si>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</si>
  <si>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</si>
  <si>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</si>
  <si>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</si>
  <si>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</si>
  <si>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</si>
  <si>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</si>
  <si>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</si>
  <si>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</si>
  <si>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</si>
  <si>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</si>
  <si>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</si>
  <si>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</si>
  <si>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</si>
  <si>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</si>
  <si>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</si>
  <si>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</si>
  <si>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</si>
  <si>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</si>
  <si>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</si>
  <si>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</si>
  <si>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</si>
  <si>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</si>
  <si>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</si>
  <si>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</si>
  <si>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</si>
  <si>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</si>
  <si>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</si>
  <si>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</si>
  <si>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</si>
  <si>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</si>
  <si>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</si>
  <si>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</si>
  <si>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</si>
  <si>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</si>
  <si>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</si>
  <si>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</si>
  <si>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</si>
  <si>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</si>
  <si>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</si>
  <si>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</si>
  <si>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</si>
  <si>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</si>
  <si>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</si>
  <si>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</si>
  <si>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</si>
  <si>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</si>
  <si>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</si>
  <si>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</si>
  <si>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</si>
  <si>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</si>
  <si>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</si>
  <si>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</si>
  <si>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</si>
  <si>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</si>
  <si>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</si>
  <si>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</si>
  <si>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</si>
  <si>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</si>
  <si>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</si>
  <si>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</si>
  <si>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</si>
  <si>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</si>
  <si>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</si>
  <si>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</si>
  <si>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</si>
  <si>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</si>
  <si>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</si>
  <si>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</si>
  <si>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</si>
  <si>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</si>
  <si>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</si>
  <si>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</si>
  <si>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</si>
  <si>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</si>
  <si>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</si>
  <si>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</si>
  <si>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</si>
  <si>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</si>
  <si>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</si>
  <si>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</si>
  <si>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</si>
  <si>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</si>
  <si>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</si>
  <si>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</si>
  <si>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</si>
  <si>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</si>
  <si>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</si>
  <si>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</si>
  <si>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</si>
  <si>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</si>
  <si>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</si>
  <si>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</si>
  <si>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</si>
  <si>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</si>
  <si>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</si>
  <si>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</si>
  <si>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</si>
  <si>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</si>
  <si>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</si>
  <si>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</si>
  <si>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</si>
  <si>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</si>
  <si>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</si>
  <si>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</si>
  <si>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</si>
  <si>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</si>
  <si>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</si>
  <si>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</si>
  <si>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</si>
  <si>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</si>
  <si>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</si>
  <si>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</si>
  <si>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</si>
  <si>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</si>
  <si>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</si>
  <si>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</si>
  <si>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</si>
  <si>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</si>
  <si>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</si>
  <si>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</si>
  <si>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</si>
  <si>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</si>
  <si>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</si>
  <si>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</si>
  <si>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</si>
  <si>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</si>
  <si>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</si>
  <si>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</si>
  <si>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</si>
  <si>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</si>
  <si>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</si>
  <si>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</si>
  <si>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</si>
  <si>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</si>
  <si>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</si>
  <si>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</si>
  <si>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</si>
  <si>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</si>
  <si>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</si>
  <si>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</si>
  <si>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</si>
  <si>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</si>
  <si>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</si>
  <si>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</si>
  <si>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</si>
  <si>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</si>
  <si>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</si>
  <si>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</si>
  <si>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</si>
  <si>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</si>
  <si>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</si>
  <si>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</si>
  <si>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</si>
  <si>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</si>
  <si>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</si>
  <si>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</si>
  <si>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</si>
  <si>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</si>
  <si>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</si>
  <si>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</si>
  <si>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</si>
  <si>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</si>
  <si>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</si>
  <si>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</si>
  <si>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</si>
  <si>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</si>
  <si>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</si>
  <si>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</si>
  <si>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</si>
  <si>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</si>
  <si>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</si>
  <si>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</si>
  <si>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</si>
  <si>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</si>
  <si>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</si>
  <si>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</si>
  <si>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</si>
  <si>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</si>
  <si>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</si>
  <si>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</si>
  <si>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</si>
  <si>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</si>
  <si>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</si>
  <si>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</si>
  <si>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</si>
  <si>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</si>
  <si>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</si>
  <si>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</si>
  <si>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</si>
  <si>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</si>
  <si>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</si>
  <si>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</si>
  <si>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</si>
  <si>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</si>
  <si>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</si>
  <si>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</si>
  <si>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</si>
  <si>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</si>
  <si>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</si>
  <si>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</si>
  <si>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</si>
  <si>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</si>
  <si>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</si>
  <si>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</si>
  <si>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</si>
  <si>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</si>
  <si>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</si>
  <si>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</si>
  <si>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</si>
  <si>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</si>
  <si>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</si>
  <si>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</si>
  <si>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</si>
  <si>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</si>
  <si>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</si>
  <si>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</si>
  <si>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</si>
  <si>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</si>
  <si>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</si>
  <si>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</si>
  <si>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</si>
  <si>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</si>
  <si>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</si>
  <si>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</si>
  <si>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</si>
  <si>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</si>
  <si>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</si>
  <si>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</si>
  <si>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</si>
  <si>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</si>
  <si>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</si>
  <si>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</si>
  <si>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</si>
  <si>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</si>
  <si>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</si>
  <si>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</si>
  <si>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</si>
  <si>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</si>
  <si>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</si>
  <si>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</si>
  <si>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</si>
  <si>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</si>
  <si>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</si>
  <si>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</si>
  <si>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</si>
  <si>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</si>
  <si>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</si>
  <si>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</si>
  <si>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</si>
  <si>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</si>
  <si>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</si>
  <si>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</si>
  <si>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</si>
  <si>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</si>
  <si>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</si>
  <si>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</si>
  <si>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</si>
  <si>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</si>
  <si>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</si>
  <si>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</si>
  <si>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</si>
  <si>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</si>
  <si>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</si>
  <si>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</si>
  <si>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</si>
  <si>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</si>
  <si>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</si>
  <si>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</si>
  <si>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</si>
  <si>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</si>
  <si>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</si>
  <si>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</si>
  <si>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</si>
  <si>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</si>
  <si>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</si>
  <si>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</si>
  <si>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</si>
  <si>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</si>
  <si>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</si>
  <si>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</si>
  <si>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</si>
  <si>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</si>
  <si>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</si>
  <si>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</si>
  <si>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</si>
  <si>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</si>
  <si>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</si>
  <si>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</si>
  <si>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</si>
  <si>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</si>
  <si>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</si>
  <si>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</si>
  <si>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</si>
  <si>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</si>
  <si>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</si>
  <si>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</si>
  <si>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</si>
  <si>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</si>
  <si>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</si>
  <si>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</si>
  <si>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</si>
  <si>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</si>
  <si>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</si>
  <si>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</si>
  <si>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</si>
  <si>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</si>
  <si>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</si>
  <si>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</si>
  <si>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</si>
  <si>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</si>
  <si>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</si>
  <si>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</si>
  <si>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</si>
  <si>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</si>
  <si>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</si>
  <si>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</si>
  <si>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</si>
  <si>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</si>
  <si>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</si>
  <si>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</si>
  <si>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</si>
  <si>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</si>
  <si>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</si>
  <si>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</si>
  <si>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</si>
  <si>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</si>
  <si>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</si>
  <si>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</si>
  <si>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</si>
  <si>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</si>
  <si>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</si>
  <si>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</si>
  <si>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</si>
  <si>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</si>
  <si>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</si>
  <si>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</si>
  <si>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</si>
  <si>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</si>
  <si>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</si>
  <si>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</si>
  <si>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</si>
  <si>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</si>
  <si>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</si>
  <si>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</si>
  <si>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</si>
  <si>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</si>
  <si>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</si>
  <si>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</si>
  <si>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</si>
  <si>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</si>
  <si>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</si>
  <si>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</si>
  <si>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</si>
  <si>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</si>
  <si>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</si>
  <si>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</si>
  <si>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</si>
  <si>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</si>
  <si>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</si>
  <si>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</si>
  <si>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</si>
  <si>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</si>
  <si>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</si>
  <si>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</si>
  <si>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</si>
  <si>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</si>
  <si>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</si>
  <si>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</si>
  <si>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</si>
  <si>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</si>
  <si>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</si>
  <si>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</si>
  <si>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</si>
  <si>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</si>
  <si>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</si>
  <si>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</si>
  <si>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</si>
  <si>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</si>
  <si>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</si>
  <si>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</si>
  <si>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</si>
  <si>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</si>
  <si>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</si>
  <si>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</si>
  <si>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</si>
  <si>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</si>
  <si>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</si>
  <si>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</si>
  <si>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</si>
  <si>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</si>
  <si>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</si>
  <si>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</si>
  <si>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</si>
  <si>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</si>
  <si>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</si>
  <si>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</si>
  <si>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</si>
  <si>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</si>
  <si>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</si>
  <si>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</si>
  <si>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</si>
  <si>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</si>
  <si>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</si>
  <si>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</si>
  <si>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</si>
  <si>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</si>
  <si>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</si>
  <si>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</si>
  <si>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</si>
  <si>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</si>
  <si>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</si>
  <si>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</si>
  <si>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</si>
  <si>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</si>
  <si>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</si>
  <si>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</si>
  <si>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</si>
  <si>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</si>
  <si>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</si>
  <si>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</si>
  <si>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</si>
  <si>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</si>
  <si>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</si>
  <si>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</si>
  <si>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</si>
  <si>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</si>
  <si>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</si>
  <si>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</si>
  <si>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</si>
  <si>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</si>
  <si>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</si>
  <si>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</si>
  <si>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</si>
  <si>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</si>
  <si>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</si>
  <si>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</si>
  <si>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</si>
  <si>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</si>
  <si>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</si>
  <si>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</si>
  <si>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</si>
  <si>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</si>
  <si>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</si>
  <si>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</si>
  <si>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</si>
  <si>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</si>
  <si>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</si>
  <si>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</si>
  <si>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</si>
  <si>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</si>
  <si>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</si>
  <si>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</si>
  <si>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</si>
  <si>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</si>
  <si>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</si>
  <si>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</si>
  <si>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</si>
  <si>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</si>
  <si>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</si>
  <si>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</si>
  <si>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</si>
  <si>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</si>
  <si>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</si>
  <si>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</si>
  <si>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</si>
  <si>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</si>
  <si>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</si>
  <si>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</si>
  <si>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</si>
  <si>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</si>
  <si>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</si>
  <si>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</si>
  <si>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</si>
  <si>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</si>
  <si>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</si>
  <si>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</si>
  <si>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</si>
  <si>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</si>
  <si>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</si>
  <si>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</si>
  <si>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</si>
  <si>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</si>
  <si>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</si>
  <si>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</si>
  <si>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</si>
  <si>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</si>
  <si>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</si>
  <si>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</si>
  <si>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</si>
  <si>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</si>
  <si>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</si>
  <si>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</si>
  <si>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</si>
  <si>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</si>
  <si>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</si>
  <si>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</si>
  <si>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</si>
  <si>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</si>
  <si>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</si>
  <si>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</si>
  <si>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</si>
  <si>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</si>
  <si>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</si>
  <si>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</si>
  <si>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</si>
  <si>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</si>
  <si>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</si>
  <si>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</si>
  <si>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</si>
  <si>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</si>
  <si>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</si>
  <si>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</si>
  <si>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</si>
  <si>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</si>
  <si>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</si>
  <si>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</si>
  <si>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</si>
  <si>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</si>
  <si>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</si>
  <si>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</si>
  <si>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</si>
  <si>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</si>
  <si>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</si>
  <si>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</si>
  <si>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</si>
  <si>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</si>
  <si>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</si>
  <si>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</si>
  <si>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</si>
  <si>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</si>
  <si>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</si>
  <si>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</si>
  <si>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</si>
  <si>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</si>
  <si>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</si>
  <si>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</si>
  <si>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</si>
  <si>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</si>
  <si>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</si>
  <si>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</si>
  <si>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</si>
  <si>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</si>
  <si>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</si>
  <si>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</si>
  <si>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</si>
  <si>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</si>
  <si>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</si>
  <si>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</si>
  <si>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</si>
  <si>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</si>
  <si>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</si>
  <si>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</si>
  <si>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</si>
  <si>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</si>
  <si>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</si>
  <si>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</si>
  <si>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</si>
  <si>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</si>
  <si>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</si>
  <si>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</si>
  <si>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</si>
  <si>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</si>
  <si>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</si>
  <si>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</si>
  <si>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</si>
  <si>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</si>
  <si>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</si>
  <si>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</si>
  <si>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</si>
  <si>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</si>
  <si>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</si>
  <si>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</si>
  <si>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</si>
  <si>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</si>
  <si>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</si>
  <si>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</si>
  <si>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</si>
  <si>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</si>
  <si>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</si>
  <si>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</si>
  <si>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</si>
  <si>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</si>
  <si>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</si>
  <si>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</si>
  <si>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</si>
  <si>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</si>
  <si>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</si>
  <si>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</si>
  <si>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</si>
  <si>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</si>
  <si>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</si>
  <si>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</si>
  <si>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</si>
  <si>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</si>
  <si>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</si>
  <si>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</si>
  <si>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</si>
  <si>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</si>
  <si>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</si>
  <si>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</si>
  <si>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</si>
  <si>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</si>
  <si>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</si>
  <si>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</si>
  <si>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</si>
  <si>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</si>
  <si>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</si>
  <si>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</si>
  <si>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</si>
  <si>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</si>
  <si>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</si>
  <si>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</si>
  <si>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</si>
  <si>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</si>
  <si>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</si>
  <si>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</si>
  <si>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</si>
  <si>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</si>
  <si>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</si>
  <si>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</si>
  <si>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</si>
  <si>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</si>
  <si>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</si>
  <si>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</si>
  <si>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</si>
  <si>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</si>
  <si>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</si>
  <si>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</si>
  <si>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</si>
  <si>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</si>
  <si>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</si>
  <si>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</si>
  <si>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</si>
  <si>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</si>
  <si>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</si>
  <si>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</si>
  <si>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</si>
  <si>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</si>
  <si>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</si>
  <si>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</si>
  <si>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</si>
  <si>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</si>
  <si>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</si>
  <si>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</si>
  <si>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</si>
  <si>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</si>
  <si>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</si>
  <si>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</si>
  <si>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</si>
  <si>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</si>
  <si>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</si>
  <si>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</si>
  <si>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</si>
  <si>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</si>
  <si>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</si>
  <si>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</si>
  <si>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</si>
  <si>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</si>
  <si>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</si>
  <si>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</si>
  <si>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</si>
  <si>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</si>
  <si>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</si>
  <si>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</si>
  <si>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</si>
  <si>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</si>
  <si>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</si>
  <si>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</si>
  <si>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</si>
  <si>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</si>
  <si>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</si>
  <si>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</si>
  <si>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</si>
  <si>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</si>
  <si>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</si>
  <si>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</si>
  <si>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</si>
  <si>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</si>
  <si>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</si>
  <si>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</si>
  <si>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</si>
  <si>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</si>
  <si>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</si>
  <si>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</si>
  <si>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</si>
  <si>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</si>
  <si>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</si>
  <si>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</si>
  <si>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</si>
  <si>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</si>
  <si>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</si>
  <si>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</si>
  <si>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</si>
  <si>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</si>
  <si>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</si>
  <si>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</si>
  <si>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</si>
  <si>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</si>
  <si>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</si>
  <si>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</si>
  <si>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</si>
  <si>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</si>
  <si>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</si>
  <si>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</si>
  <si>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</si>
  <si>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</si>
  <si>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</si>
  <si>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</si>
  <si>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</si>
  <si>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</si>
  <si>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</si>
  <si>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</si>
  <si>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</si>
  <si>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</si>
  <si>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</si>
  <si>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</si>
  <si>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</si>
  <si>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</si>
  <si>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</si>
  <si>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</si>
  <si>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</si>
  <si>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</si>
  <si>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</si>
  <si>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</si>
  <si>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</si>
  <si>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</si>
  <si>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</si>
  <si>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</si>
  <si>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</si>
  <si>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</si>
  <si>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</si>
  <si>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</si>
  <si>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</si>
  <si>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</si>
  <si>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</si>
  <si>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</si>
  <si>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</si>
  <si>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</si>
  <si>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</si>
  <si>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</si>
  <si>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</si>
  <si>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</si>
  <si>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</si>
  <si>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</si>
  <si>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</si>
  <si>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</si>
  <si>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</si>
  <si>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</si>
  <si>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</si>
  <si>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</si>
  <si>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</si>
  <si>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</si>
  <si>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</si>
  <si>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</si>
  <si>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</si>
  <si>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</si>
  <si>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</si>
  <si>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</si>
  <si>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</si>
  <si>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</si>
  <si>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</si>
  <si>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</si>
  <si>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</si>
  <si>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</si>
  <si>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</si>
  <si>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SC25KG</t>
  </si>
  <si>
    <t>M2XMES</t>
  </si>
  <si>
    <t>UNXMES</t>
  </si>
  <si>
    <t>S01</t>
  </si>
  <si>
    <t>SERVIÇOS PRELIMINARES</t>
  </si>
  <si>
    <t>S0102</t>
  </si>
  <si>
    <t>DEMOLIÇÕES E RETIRADAS</t>
  </si>
  <si>
    <t>S010201</t>
  </si>
  <si>
    <t>Demolição de piso cimentado inclusive lastro de concreto</t>
  </si>
  <si>
    <t>m2</t>
  </si>
  <si>
    <t>S010202</t>
  </si>
  <si>
    <t>Demolição de piso revestido com cerâmica</t>
  </si>
  <si>
    <t>S010203</t>
  </si>
  <si>
    <t>Demolição de piso revestido com cerâmica inclusive lastro de concreto</t>
  </si>
  <si>
    <t>S010204</t>
  </si>
  <si>
    <t>Demolição de piso revestido com tacos de madeira</t>
  </si>
  <si>
    <t>S010205</t>
  </si>
  <si>
    <t>Demolição de piso de tábuas</t>
  </si>
  <si>
    <t>S010206</t>
  </si>
  <si>
    <t>Demolição de revestimento com azulejos</t>
  </si>
  <si>
    <t>S010207</t>
  </si>
  <si>
    <t>Demolição de revestimento com lambris de madeira</t>
  </si>
  <si>
    <t>S010208</t>
  </si>
  <si>
    <t>Retirada de revestimento antigo em reboco</t>
  </si>
  <si>
    <t>S010209</t>
  </si>
  <si>
    <t>Demolição de alvenaria</t>
  </si>
  <si>
    <t>m3</t>
  </si>
  <si>
    <t>S010210</t>
  </si>
  <si>
    <t>Demolição manual de concreto simples (EMOP 05.001.001)</t>
  </si>
  <si>
    <t>S010212</t>
  </si>
  <si>
    <t>Retirada manual de pavimento em paralelepípedos, incluindo empilhamento para reaproveitamento</t>
  </si>
  <si>
    <t>S010213</t>
  </si>
  <si>
    <t>Retirada manual de blocos pré-moldados de concreto (Blokret), inclusive empilhamento para reaproveitamento</t>
  </si>
  <si>
    <t>S010214</t>
  </si>
  <si>
    <t>Retirada de portas e janelas de madeira, inclusive batentes</t>
  </si>
  <si>
    <t>S010215</t>
  </si>
  <si>
    <t>Retirada de esquadrias metálicas</t>
  </si>
  <si>
    <t>S010216</t>
  </si>
  <si>
    <t>Retirada de meio-fio de concreto</t>
  </si>
  <si>
    <t>S010218</t>
  </si>
  <si>
    <t>Remoção de pintura antiga a óleo ou esmalte</t>
  </si>
  <si>
    <t>S010219</t>
  </si>
  <si>
    <t>Demolição manual de concreto armado (EMOP 05.001.033)</t>
  </si>
  <si>
    <t>S010220</t>
  </si>
  <si>
    <t>Demolição de piso cimentado, exclusive lastro de concreto</t>
  </si>
  <si>
    <t>S010221</t>
  </si>
  <si>
    <t>Retirada de bandeira de porta</t>
  </si>
  <si>
    <t>S010222</t>
  </si>
  <si>
    <t>Demolição de elementos vazados cerâmicos ou de concreto</t>
  </si>
  <si>
    <t>S010223</t>
  </si>
  <si>
    <t>Retirada de aparelhos sanitários</t>
  </si>
  <si>
    <t>S010224</t>
  </si>
  <si>
    <t>Retirada de grades, gradis, alambrados, cercas e portões</t>
  </si>
  <si>
    <t>S010225</t>
  </si>
  <si>
    <t>Retirada de bancada de pia</t>
  </si>
  <si>
    <t>S010226</t>
  </si>
  <si>
    <t>Retirada de tanque de cimento</t>
  </si>
  <si>
    <t>S010227</t>
  </si>
  <si>
    <t>S010228</t>
  </si>
  <si>
    <t>Demolição de forro de madeira, sem reaproveitamento</t>
  </si>
  <si>
    <t>S010229</t>
  </si>
  <si>
    <t>Retirada de poste de aço de 4 a 6 m</t>
  </si>
  <si>
    <t>S010230</t>
  </si>
  <si>
    <t>Retirada de pintura antiga a base de PVA</t>
  </si>
  <si>
    <t>S010234</t>
  </si>
  <si>
    <t>Demolição de laje pré-moldada de concreto</t>
  </si>
  <si>
    <t>S010238</t>
  </si>
  <si>
    <t>Apicoamento de superfície com revestimento em argamassa</t>
  </si>
  <si>
    <t>S010239</t>
  </si>
  <si>
    <t>Retirada de divisórias com reaproveitamento</t>
  </si>
  <si>
    <t>S010240</t>
  </si>
  <si>
    <t>Retirada de pontos elétricos (luminárias, interruptores e tomadas)</t>
  </si>
  <si>
    <t>S010242</t>
  </si>
  <si>
    <t>Retirada de vidros quebrados</t>
  </si>
  <si>
    <t>S010244</t>
  </si>
  <si>
    <t>Retirada de rodapé em argamassa de cimento e areia</t>
  </si>
  <si>
    <t>S010246</t>
  </si>
  <si>
    <t>Lixamento de parede com pintura antiga PVA para recebimento de nova camada de tinta</t>
  </si>
  <si>
    <t>S010253</t>
  </si>
  <si>
    <t>Remoção de engradamento de madeira de cobertura para reaproveitamento</t>
  </si>
  <si>
    <t>S010254</t>
  </si>
  <si>
    <t>Remoção de telhas cerâmica, tipo francesa, inclusive cumeeira</t>
  </si>
  <si>
    <t>S010255</t>
  </si>
  <si>
    <t>Remoção de telhas cerâmicas, tipo colonial, inclusive cumeeiras</t>
  </si>
  <si>
    <t>S010256</t>
  </si>
  <si>
    <t>Remoção de telha ondulada de fibrocimento, inclusive cumeeira</t>
  </si>
  <si>
    <t>S010259</t>
  </si>
  <si>
    <t>Retirada de rodapé de madeira ou cerâmica</t>
  </si>
  <si>
    <t>S010264</t>
  </si>
  <si>
    <t>Demolição de piso granilite</t>
  </si>
  <si>
    <t>S010271</t>
  </si>
  <si>
    <t>Retirada de caixas/quadros elétricos</t>
  </si>
  <si>
    <t>S010279</t>
  </si>
  <si>
    <t>Retirada de quadro de giz (1.29 x 3.95m)</t>
  </si>
  <si>
    <t>S010280</t>
  </si>
  <si>
    <t>Remoção de cobertura em telha metálica, exclusive estrutura</t>
  </si>
  <si>
    <t>S010286</t>
  </si>
  <si>
    <t>Demolição de divisória de granito</t>
  </si>
  <si>
    <t>S010292</t>
  </si>
  <si>
    <t>Retirada de alizar de madeira</t>
  </si>
  <si>
    <t>S0103</t>
  </si>
  <si>
    <t>S010315</t>
  </si>
  <si>
    <t>Retirada de cobertura em telhas Canalete 49</t>
  </si>
  <si>
    <t>S010317</t>
  </si>
  <si>
    <t>Demolição de alvenaria, com reaproveitamento</t>
  </si>
  <si>
    <t>S010318</t>
  </si>
  <si>
    <t>Remoção de forro em eucatex, sem aproveitamento do material</t>
  </si>
  <si>
    <t>S010319</t>
  </si>
  <si>
    <t>Remoção de pintura antiga a base de óleo ou esmalte sobre esquadrias</t>
  </si>
  <si>
    <t>S010320</t>
  </si>
  <si>
    <t>Remoção de revestimento de pisos com forração textil</t>
  </si>
  <si>
    <t>S010323</t>
  </si>
  <si>
    <t>Retirada de torneiras e registros</t>
  </si>
  <si>
    <t>S010324</t>
  </si>
  <si>
    <t>Retirada de cobertura em telha canalete 90</t>
  </si>
  <si>
    <t>S010325</t>
  </si>
  <si>
    <t>Demolição de estrutura de madeira para telhado</t>
  </si>
  <si>
    <t>S010326</t>
  </si>
  <si>
    <t>Retirada de estrutura em madeira do telhado</t>
  </si>
  <si>
    <t>S010327</t>
  </si>
  <si>
    <t>Retirada de marco de madeira</t>
  </si>
  <si>
    <t>S010329</t>
  </si>
  <si>
    <t>Retirada de disjuntor</t>
  </si>
  <si>
    <t>S010331</t>
  </si>
  <si>
    <t>Demolição de piso, soleira, peitoris e escadas em mármore ou granito, exclusive regularização</t>
  </si>
  <si>
    <t>S010332</t>
  </si>
  <si>
    <t>Retirada de roda parede em madeira</t>
  </si>
  <si>
    <t>S010333</t>
  </si>
  <si>
    <t>Retirada de piso de borracha</t>
  </si>
  <si>
    <t>S0104</t>
  </si>
  <si>
    <t>LIMPEZA DO TERRENO</t>
  </si>
  <si>
    <t>S010401</t>
  </si>
  <si>
    <t>Corte de capoeira fina, a foice (manual)</t>
  </si>
  <si>
    <t>S010402</t>
  </si>
  <si>
    <t>Raspagem e limpeza do terreno (manual)</t>
  </si>
  <si>
    <t>S010403</t>
  </si>
  <si>
    <t>Corte e destocamento de árvores com diâmetro de até 15 cm</t>
  </si>
  <si>
    <t>S010404</t>
  </si>
  <si>
    <t>Corte e destocamento de árvores com diâmetro superior a 30 cm</t>
  </si>
  <si>
    <t>S0105</t>
  </si>
  <si>
    <t>LOCAÇÃO</t>
  </si>
  <si>
    <t>S010501</t>
  </si>
  <si>
    <t>Locação de obra com gabarito de madeira</t>
  </si>
  <si>
    <t>S010512</t>
  </si>
  <si>
    <t>Equipe topográfica para serviços simples de locação e nivelamento (incluindo equipamento, transporte e profissionais nivel médio)</t>
  </si>
  <si>
    <t>mês</t>
  </si>
  <si>
    <t>S02</t>
  </si>
  <si>
    <t>INSTALAÇÃO DO CANTEIRO DE OBRAS</t>
  </si>
  <si>
    <t>S0203</t>
  </si>
  <si>
    <t>TAPUMES, BARRACÕES E COBERTURAS</t>
  </si>
  <si>
    <t>S020305</t>
  </si>
  <si>
    <t>Placa de obra nas dimensões de 2.0 x 4.0 m, padrão DER</t>
  </si>
  <si>
    <t>S020339</t>
  </si>
  <si>
    <t>Locação de andaime metálico para trabalho em fachada de edifíco (aluguel de 1 m² por 1 mês) inclusive frete, montagem e desmontagem</t>
  </si>
  <si>
    <t>S020343</t>
  </si>
  <si>
    <t>Aluguel mensal container para escritório, sem banheiro, dim. 6.00x2.40m, incl. porta, 2 janelas, abert p/ ar cond., 2 pt iluminação, 2 tomadas elét. e 1 tomada telef. Isolamento térmico (teto e paredes), piso em comp. Naval, cert. NR18, incl. laudo descontaminação.</t>
  </si>
  <si>
    <t>S020344</t>
  </si>
  <si>
    <t>Mobilização e desmobilização de conteiner locado para barracão de obra</t>
  </si>
  <si>
    <t>S020346</t>
  </si>
  <si>
    <t>Locação de andaime metálico para fachada - tipo torre (aluguel mensal)</t>
  </si>
  <si>
    <t>S020348</t>
  </si>
  <si>
    <t>Fornecimento e instalação de proteção para andaime fachadeiro considerando plataforma, rodapé e guarda-corpo em madeira, inclusive entelamento, conforme NR-18 (medido por m2 de fachada)</t>
  </si>
  <si>
    <t>S020350</t>
  </si>
  <si>
    <t>Tapume Telha Metálica Ondulada em aço galvalume 0,50mm Branca h=2,20m, incl. montagem estr. mad. 8"x8", c/adesivo "DER-ES" 60x60cm a cada 10m, incl. faixas pint. esmalte sint. cores azul c/ h=30cm e rosa c/ h=10cm (Reaproveitamento 2x)</t>
  </si>
  <si>
    <t>S020351</t>
  </si>
  <si>
    <t>Tapume madeira compensada resinada e= 12mm h=2,20m, estr. c/ mad reflorest., incl mont, pintura esmalte sint, adesivo "DER-ES" 60x60cm a cada 10m e faixas c/ pintura esmalte sintético nas cores azul c/ h=30cm e rosa c/ h=10cm</t>
  </si>
  <si>
    <t>S020352</t>
  </si>
  <si>
    <t>Aluguel mensal container para escritório, dim. 6.00x2.40m, c/ banheiro (vaso+lavat+chuveiro e básc), incl. porta, 2 janelas, abert p/ ar cond., 2 pt iluminação, 2 tom. elét. e 1 tom.telef. Isolam.térmico(teto e paredes), piso em comp. Naval, cert. NR18, incl. laudo descontaminação.</t>
  </si>
  <si>
    <t>ms</t>
  </si>
  <si>
    <t>S020353</t>
  </si>
  <si>
    <t>Aluguel mensal container para refeitorio, incl. porta, 2 janelas, abert p/ ar cond., 2 pt iluminação, 2 tomadas elét. e 1 tomada telef. Isolamento térmico (paredes e teto), piso em comp. Naval pintado, cert. NR18, incl. laudo descontaminação.</t>
  </si>
  <si>
    <t>S020354</t>
  </si>
  <si>
    <t>Aluguel mensal container para vestiário, incl. porta, venezianas de circulação, 1 pt iluminação, Isolamento térmico (teto), piso em comp. Naval pintado, cert. NR18, incl. laudo descontaminação.</t>
  </si>
  <si>
    <t>S020355</t>
  </si>
  <si>
    <t>Aluguel mensal container sanitário, incl porta, básc, 2 ptos luz, 1 pto aterram., 3vasos, 3lavatórios, calha mictório, 6 chuveiros (1 eletrico), torn.,registros, piso comp. Naval pintado, cert NR18 e laudo descontaminação</t>
  </si>
  <si>
    <t>S020356</t>
  </si>
  <si>
    <t>Aluguel mensal container para almoxarifado, incl. porta, 2 janelas, 1 pt iluminação, Isolamento térmico (teto), piso em comp. Naval pintado, cert. NR18, incl. laudo descontaminação.</t>
  </si>
  <si>
    <t>S0207</t>
  </si>
  <si>
    <t>INSTALAÇÃO DO CANTEIRO DE OBRAS (UTILIZAÇÃO 1 VEZ), PROJETO PADRÃO LABOR - NR.18 (OBRAS COM PRAZO DE EXECUÇÃO SUPERIOR A 12 MESES)</t>
  </si>
  <si>
    <t>S020701</t>
  </si>
  <si>
    <t>Barracão para escritório com sanitário área de 14.50 m2, de chapa de compens. 12mm e pontalete 8x8cm, piso cimentado e cobertura de telha de fibroc. 6mm, incl. ponto de luz e cx. de inspeção, conf. projeto (1 utilização)</t>
  </si>
  <si>
    <t>S020702</t>
  </si>
  <si>
    <t>Barracão para almoxarifado área de 10.90m2, de chapa de compensado de 12mm e pontalete 8x8cm, piso cimentado e cobertura de telhas de fibrocimento de 6mm, incl. ponto de luz, conf. projeto (1 utilização)</t>
  </si>
  <si>
    <t>S020703</t>
  </si>
  <si>
    <t>Barracão para depósito de cimento área de 10.90m2, de chapa de compensado 12mm e pontaletes 8x8cm, piso cimentado e cobertura de telhas de fibrocimento de 6mm, inclusive ponto de luz, conf. projeto (1 utilização)</t>
  </si>
  <si>
    <t>S020704</t>
  </si>
  <si>
    <t>Refeitório com paredes de chapa de compens. 12mm e pontaletes 8x8cm, piso ciment. e cob. de telhas fibroc. 6mm, incl. ponto de luz e cx. de inspeção (cons. 1.21 m2/func./turno), conf. projeto (1 utilização)</t>
  </si>
  <si>
    <t>S020705</t>
  </si>
  <si>
    <t>Unidade de sanitário e vestiário p/ até 20 func. área de 18.15m2, paredes de chapa compens. 12mm e pontalete 8x8cm, piso cimentado, cobert. telha fibroc. 6mm, incl. instalação de luz e cx. de inspeção, conf. projeto (1 utilização)</t>
  </si>
  <si>
    <t>S020706</t>
  </si>
  <si>
    <t>Unidade de sanitário e vestiário de 20 a 40 func. área 25.40m2, paredes de chapa compens. 12mm e pontalete 8x8cm, piso cimentado, cobert. telha fibroc. 6mm, incl. inst. de luz e cx. de inspeção, conf. projeto (1 utilização)</t>
  </si>
  <si>
    <t>S020707</t>
  </si>
  <si>
    <t>Unidade de sanitário e vestiário de 40 a 60 func. área 33.90m2, paredes de chapa compens. 12mm e pontalete 8x8cm, piso cimentado, cobert. telha fibroc. 6mm, incl. inst. de luz e cx. de inspeção, conf. projeto (1 utilização)</t>
  </si>
  <si>
    <t>S020708</t>
  </si>
  <si>
    <t>Galpão para serraria e carpintaria área 12.00m2, em peça de madeira 8x8cm e contraventamento de 5x7cm, cobertura de telha de fibroc. de 6mm, inclusive ponto e cabo de alimentação da máquina, conf. projeto (1 utilização)</t>
  </si>
  <si>
    <t>S020709</t>
  </si>
  <si>
    <t>Galpão para corte e armação com área de 6.00m2, em peças de madeira 8x8cm e contraventamento de 5x7cm, cobertura de telhas de fibroc. de 6mm, inclusive ponto e cabo de alimentação da máquina, conf. projeto (1 utilização)</t>
  </si>
  <si>
    <t>S020710</t>
  </si>
  <si>
    <t>Reservatório de poliestileno de 500L, incl. suporte em madeira de 7x12cm e 5x7cm, elevado de 4m, conf. projeto (1 utilização)</t>
  </si>
  <si>
    <t>S020711</t>
  </si>
  <si>
    <t>Reservatório de poliestileno de 1000 L, incl. suporte em madeira de 7x12cm e 8x7cm, elevado de 4m, conf. projeto (1 utilização)</t>
  </si>
  <si>
    <t>S020712</t>
  </si>
  <si>
    <t>S020713</t>
  </si>
  <si>
    <t>Rede de luz, incl. padrão entrada de energia trifás., cabo de ligação até barracões, quadro de distrib., disj. e chave de força (quando necessário), cons. 20m entre padrão entrada e QDG, conf. projeto (1 utilização)</t>
  </si>
  <si>
    <t>S020714</t>
  </si>
  <si>
    <t>Rede de esgoto, contendo fossa e filtro, inclusive tubos e conexões de ligação entre caixas, considerando distância de 25m, conforme projeto (1 utilização)</t>
  </si>
  <si>
    <t>S0208</t>
  </si>
  <si>
    <t>INSTALAÇÃO DO CANTEIRO DE OBRAS (UTILIZAÇÃO 2 VEZES), PROJETO PADRÃO LABOR - NR.18 (OBRAS COM PRAZO DE EXECUÇÃO DE 6 A 12 MESES)</t>
  </si>
  <si>
    <t>S020801</t>
  </si>
  <si>
    <t>Barracão para escritório com sanitário área 14.50m2, de chapa de compens. 12mm e pontalete 8x8cm, piso cimentado e cobertura de telha de fibroc. 6mm, incl. ponto de luz e cx. de inspeção, conf. projeto (2 utilizações)</t>
  </si>
  <si>
    <t>S020802</t>
  </si>
  <si>
    <t>Barracão para almoxarifado área de 10.90m2, de chapa de compensado 12mm e pontaletes 8x8cm, piso cimentado e cobertura de telha de fibrocimento de 6mm, inclusive ponto de luz, conf. projeto (2 utilizações)</t>
  </si>
  <si>
    <t>S020803</t>
  </si>
  <si>
    <t>Barracão para depósito de cimento área de 10.90m2, de chapa de compensado 12mm e pontaletes 8x8cm, piso cimentado e cobertura de telhas de fibrocimento de 6mm, inclusive ponto de luz, conf. projeto (2 utilizações)</t>
  </si>
  <si>
    <t>S020804</t>
  </si>
  <si>
    <t>Refeitório com paredes de chapa de compens. 12mm e pontaletes 8x8cm, piso ciment. e cobert. de telhas fibroc. 6mm, incl. ponto de luz e cx. de inspeção (cons. 1.21m2/func./turno), conf. projeto (2 utilização)</t>
  </si>
  <si>
    <t>S020805</t>
  </si>
  <si>
    <t>Unidade de sanitário e vestiário para até 20 func. área 18.15m2, paredes de chapa compens. 12mm e pontalete 8x8cm, piso cimentado, cobert. telha fibroc. 6mm, incl. inst. de luz e cx. de inspeção, conf. projeto (2 utilizações)</t>
  </si>
  <si>
    <t>S020806</t>
  </si>
  <si>
    <t>Unidade de sanitário e vestiário de 20 a 40 func. área 25.40m2, paredes de chapa compens. 12mm e pontalete 8x8cm, piso cimentado, cobert. telha fibroc. 6mm, incl. inst. de luz e cx. de inspeção, conf. projeto (2 utilizações)</t>
  </si>
  <si>
    <t>S020807</t>
  </si>
  <si>
    <t>Unidade de sanitário e vestiário de 40 a 60 func. área 33.90m2, paredes de chapa compens. 12mm e pontalete 8x8cm, piso cimentado, cobert. telha fibroc. 6mm, incl. inst. de luz e cx. de inspeção, conf. projeto (2 utilizações)</t>
  </si>
  <si>
    <t>S020808</t>
  </si>
  <si>
    <t>Galpão para serraria e carpintaria área 12.00m2, em peças de madeira 8x8cm e contraventamento de 5x7cm, cobertura de telhas de fibroc. de 6mm, inclusive ponto e cabo de alimentação da máquina, conf. projeto (2 utilizações)</t>
  </si>
  <si>
    <t>S020809</t>
  </si>
  <si>
    <t>Galpão para corte e armação com área de 6.00m2, de peças de madeira 8x8cm e contraventamento de 5x7cm, cobertura de telhas de fibroc. de 6mm, inclusive ponto e cabo de alimentação da máquina, conf. projeto (2 utilizações)</t>
  </si>
  <si>
    <t>S020810</t>
  </si>
  <si>
    <t>Reservatório de poliestileno de 500 L, incl. suporte em madeira de 7x12cm e 5x7cm, elevado de 4m, conforme projeto (2 utilizações)</t>
  </si>
  <si>
    <t>S020811</t>
  </si>
  <si>
    <t>Reservatório de poliestileno de 1000 L, inclusive suporte em madeira de 7x12cm e 5x7cm, elevado de 4m, conforme projeto (2 utilizações)</t>
  </si>
  <si>
    <t>S020812</t>
  </si>
  <si>
    <t>S03</t>
  </si>
  <si>
    <t>MOVIMENTO DE TERRA</t>
  </si>
  <si>
    <t>S0301</t>
  </si>
  <si>
    <t>ESCAVAÇÕES</t>
  </si>
  <si>
    <t>S030101</t>
  </si>
  <si>
    <t>Escavação manual em material de 1a. categoria, até 1.50 m de profundidade</t>
  </si>
  <si>
    <t>S030102</t>
  </si>
  <si>
    <t>Escavação manual em material de 2a. categoria, até 1.50 m de profundidade</t>
  </si>
  <si>
    <t>S030103</t>
  </si>
  <si>
    <t>Escavação mecânica em material de 1a. categoria</t>
  </si>
  <si>
    <t>S030104</t>
  </si>
  <si>
    <t>Escavação mecânica em material de 2a. categoria</t>
  </si>
  <si>
    <t>S030119</t>
  </si>
  <si>
    <t>Apiloamento do fundo de vala com maço de 30 a 60kg</t>
  </si>
  <si>
    <t>S0302</t>
  </si>
  <si>
    <t>REATERRO E COMPACTAÇÃO</t>
  </si>
  <si>
    <t>S030201</t>
  </si>
  <si>
    <t>Reaterro apiloado de cavas de fundação, em camadas de 20 cm</t>
  </si>
  <si>
    <t>S030202</t>
  </si>
  <si>
    <t>Material para aterro - areia limpa (fornecimento já considerado 15% de empolamento)</t>
  </si>
  <si>
    <t>S030203</t>
  </si>
  <si>
    <t>Lastro de brita 3 e 4, apiloado manualmente</t>
  </si>
  <si>
    <t>S030204</t>
  </si>
  <si>
    <t>Lastro de areia</t>
  </si>
  <si>
    <t>S030206</t>
  </si>
  <si>
    <t>Aterro manual para regularização do terreno em areia, inclusive adensamento hidráulico e fornecimento do material (máximo de 100m3)</t>
  </si>
  <si>
    <t>S030208</t>
  </si>
  <si>
    <t>Aterro manual para regularização do terreno em argila, inclusive adensamento manual e fornecimento do material (máximo de 100m3)</t>
  </si>
  <si>
    <t>S030209</t>
  </si>
  <si>
    <t>Aterro com areia em áreas de calçada, inclusive fornecimento e adensamento</t>
  </si>
  <si>
    <t>S030210</t>
  </si>
  <si>
    <t>Aterro compactado utilizando compactador de placa vibratória com reaproveitamento do material</t>
  </si>
  <si>
    <t>S030211</t>
  </si>
  <si>
    <t>Reaterro de valas, exclusive compactação</t>
  </si>
  <si>
    <t>S0303</t>
  </si>
  <si>
    <t>TRANSPORTES</t>
  </si>
  <si>
    <t>S030304</t>
  </si>
  <si>
    <t>Índice de preço para remoção de entulho decorrente da execução de obras (Classe A CONAMA - NBR 10.004 - Classe II-B), incluindo aluguel da caçamba, carga, transporte e descarga em área licenciada</t>
  </si>
  <si>
    <t>S030305</t>
  </si>
  <si>
    <t>Transporte de material encosta acima, serviço inteiramente manual, a 10m de distância, considerados ao longo da encosta, inclusive carga e descarga (txdam)</t>
  </si>
  <si>
    <t>S030306</t>
  </si>
  <si>
    <t>Transporte de material encosta abaixo, serviço inteiramente manual, a 10m de distância, considerados ao longo da encosta, inclusive carga e descarga (txdam)</t>
  </si>
  <si>
    <t>S04</t>
  </si>
  <si>
    <t>ESTRUTURAS</t>
  </si>
  <si>
    <t>S0402</t>
  </si>
  <si>
    <t>INFRA-ESTRUTURA (FUNDAÇÃO)</t>
  </si>
  <si>
    <t>S040202</t>
  </si>
  <si>
    <t>Fornecimento, preparo e aplicação de concreto ciclópico Fck=15MPa com 30% de pedra de mão</t>
  </si>
  <si>
    <t>S040206</t>
  </si>
  <si>
    <t>Fôrma de tábua de madeira de 2.5 x 30.0 cm para fundações, levando-se em conta a utilização 5 vezes (incluido o material, corte, montagem, escoramento e desforma)</t>
  </si>
  <si>
    <t>S040224</t>
  </si>
  <si>
    <t>Fornecimento, preparo e aplicação de concreto Fck = 30 MPa (com brita 1 e 2) - (5% de perdas já incluído no custo)</t>
  </si>
  <si>
    <t>S040231</t>
  </si>
  <si>
    <t>Fornecimento, preparo e aplicação de concreto magro com consumo mínimo de cimento de 250 kg/m3 (brita 1 e 2) - (5% de perdas já incluído no custo)</t>
  </si>
  <si>
    <t>S040233</t>
  </si>
  <si>
    <t>Fornecimento, preparo e aplicação de concreto Fck=15 MPa (brita 1 e 2) - (5% de perdas já incluído no custo)</t>
  </si>
  <si>
    <t>S040235</t>
  </si>
  <si>
    <t>Fornecimento, preparo e aplicação de concreto Fck=20 MPa (brita 1 e 2) - (5% de perdas já incluído no custo)</t>
  </si>
  <si>
    <t>S040237</t>
  </si>
  <si>
    <t>Fornecimento, preparo e aplicação de concreto Fck=25 MPa (brita 1 e 2) - (5% de perdas já incluído no custo)</t>
  </si>
  <si>
    <t>S040238</t>
  </si>
  <si>
    <t>Fôrma de chapa compensada resinada 12mm, levando-se em conta a utilização 3 vezes (incluido o material, corte, montagem, escoramento e desfôrma)</t>
  </si>
  <si>
    <t>S040239</t>
  </si>
  <si>
    <t>Fornecimento e aplicação de concreto USINADO Fck=20 MPa - considerando lançamento MANUAL para INFRA-ESTRUTURA (5% de perdas já incluído no custo)</t>
  </si>
  <si>
    <t>S040240</t>
  </si>
  <si>
    <t>Fornecimento e aplicação de concreto USINADO Fck=25 MPa - considerando lançamento MANUAL para INFRA-ESTRUTURA (5% de perdas já incluído no custo)</t>
  </si>
  <si>
    <t>S040243</t>
  </si>
  <si>
    <t>Fornecimento, dobragem e colocação em fôrma, de armadura CA-50 A média, diâmetro de 6.3 a 10.0 mm</t>
  </si>
  <si>
    <t>kg</t>
  </si>
  <si>
    <t>S040245</t>
  </si>
  <si>
    <t>Fornecimento, dobragem e colocação em fôrma, de armadura CA-50 A grossa diâmetro de 12.5 a 25.0 mm (1/2 a 1")</t>
  </si>
  <si>
    <t>S040246</t>
  </si>
  <si>
    <t>Fornecimento, dobragem e colocação em fôrma, de armadura CA-60 B fina, diâmetro de 4.0 a 7.0mm</t>
  </si>
  <si>
    <t>S040249</t>
  </si>
  <si>
    <t>Fôrma de tábua de madeira de 2.5x30.0cm, levando-se em conta utilização 1 vez (incluindo o material, corte, montagem, escoramento e desforma)</t>
  </si>
  <si>
    <t>S040250</t>
  </si>
  <si>
    <t>Fôrma de tábua de madeira de 2.5x30.0cm, levando-se em conta utilização 3 vezes (incluindo o material, corte, montagem, escoramento e desforma)</t>
  </si>
  <si>
    <t>S040253</t>
  </si>
  <si>
    <t>Fornecimento e aplicação de concreto USINADO Fck=30 MPa - considerando lançamento MANUAL para INFRA-ESTRUTURA (5% de perdas já incluído no custo)</t>
  </si>
  <si>
    <t>S0403</t>
  </si>
  <si>
    <t>SUPER-ESTRUTURA</t>
  </si>
  <si>
    <t>S040315</t>
  </si>
  <si>
    <t>S040320</t>
  </si>
  <si>
    <t>S040322</t>
  </si>
  <si>
    <t>S040324</t>
  </si>
  <si>
    <t>S040328</t>
  </si>
  <si>
    <t>S040329</t>
  </si>
  <si>
    <t>Fornecimento e aplicação de concreto USINADO Fck=20 MPa - considerando BOMBEAMENTO (5% de perdas já incluído no custo) (6% de taxa p/concr.bombeavel)</t>
  </si>
  <si>
    <t>S040330</t>
  </si>
  <si>
    <t>Fornecimento e aplicação de concreto USINADO Fck=25 MPa - considerando BOMBEAMENTO (5% de perdas já incluído no custo) (6% de taxa p/concr.bombeavel)</t>
  </si>
  <si>
    <t>S040331</t>
  </si>
  <si>
    <t>Fornecimento e aplicação de concreto USINADO Fck=30 MPa - considerando BOMBEAMENTO (5% de perdas já incluído no custo) (6% de taxa p/ concr. bombeavel)</t>
  </si>
  <si>
    <t>S040332</t>
  </si>
  <si>
    <t>Fornecimento, dobragem e colocação em fôrma, de armadura CA-50 A grossa, diâmetro de 12.5 a 25.0mm</t>
  </si>
  <si>
    <t>S040333</t>
  </si>
  <si>
    <t>S040337</t>
  </si>
  <si>
    <t>Fôrma em chapa de madeira compensada plastificada 12mm para estrutura em geral, 5 reaproveitamentos, reforçada com sarrafos de madeira 2.5x10cm (incl material, corte, montagem, escoras em eucalipto e desforma)</t>
  </si>
  <si>
    <t>S040339</t>
  </si>
  <si>
    <t>Forma de chapas madeira compensada resinada, esp. 12mm, levando-se em conta a utilização 3 vezes, reforçadas com sarrafos de madeira de 2.5 x 10.0cm (incl material, corte, montagem, escoras em eucalipto e desforma)</t>
  </si>
  <si>
    <t>S0404</t>
  </si>
  <si>
    <t>ESTRUTURAS DE CONCRETO APARENTE</t>
  </si>
  <si>
    <t>S040405</t>
  </si>
  <si>
    <t>Fôrma com chapa compensada plastificada esp. 12mm, utização 5 vezes</t>
  </si>
  <si>
    <t>S0406</t>
  </si>
  <si>
    <t>LAJES PRÉ-MOLDADAS</t>
  </si>
  <si>
    <t>S040601</t>
  </si>
  <si>
    <t>S040602</t>
  </si>
  <si>
    <t>S0407</t>
  </si>
  <si>
    <t>DIVERSOS</t>
  </si>
  <si>
    <t>S040705</t>
  </si>
  <si>
    <t>Execução de junta de dilatação 2 x 2 cm considerando 1cm de aplicação de isopor e 1cm de aplicação de mastique elástico do tipo sikaflex 1a ou equivalente</t>
  </si>
  <si>
    <t>S0408</t>
  </si>
  <si>
    <t>RECUPERAÇÃO DE ESTRUTURAS</t>
  </si>
  <si>
    <t>S040801</t>
  </si>
  <si>
    <t>S040802</t>
  </si>
  <si>
    <t>S040806</t>
  </si>
  <si>
    <t>S040807</t>
  </si>
  <si>
    <t>S040808</t>
  </si>
  <si>
    <t>S040809</t>
  </si>
  <si>
    <t>S040810</t>
  </si>
  <si>
    <t>S040813</t>
  </si>
  <si>
    <t>S040816</t>
  </si>
  <si>
    <t>S040817</t>
  </si>
  <si>
    <t>Fornecimento e lançamento de concreto para grouteamento com adição de pedrisco (50% em peso), utilizando Sikagrout ou produto equivalente, exclusive forma</t>
  </si>
  <si>
    <t>S040818</t>
  </si>
  <si>
    <t>Revestimento externo com argamassa corretiva tipo Sika Monotop 622 BR ou equivalente, esp. 5mm</t>
  </si>
  <si>
    <t>S0409</t>
  </si>
  <si>
    <t>MURO DE ARRIMO (Conc. ciclópico 15MPa c/ 30% de pedra de mão, c/ forn., preparo e aplicação de concreto, forma de tábua pinho-reap.5 vezes, exclusive escav. e reaterro) seções tipicas nas seguintes dimensões:</t>
  </si>
  <si>
    <t>S040901</t>
  </si>
  <si>
    <t>S040902</t>
  </si>
  <si>
    <t>S040903</t>
  </si>
  <si>
    <t>S040904</t>
  </si>
  <si>
    <t>S05</t>
  </si>
  <si>
    <t>PAREDES E PAINÉIS</t>
  </si>
  <si>
    <t>S0501</t>
  </si>
  <si>
    <t>ALVENARIA DE VEDAÇÃO</t>
  </si>
  <si>
    <t>S050112</t>
  </si>
  <si>
    <t>S050115</t>
  </si>
  <si>
    <t>S050122</t>
  </si>
  <si>
    <t>S0502</t>
  </si>
  <si>
    <t>PLACAS E PAINÉIS DIVISÓRIOS</t>
  </si>
  <si>
    <t>S050205</t>
  </si>
  <si>
    <t>S050206</t>
  </si>
  <si>
    <t>S050208</t>
  </si>
  <si>
    <t>S0503</t>
  </si>
  <si>
    <t>VERGAS/CONTRAVERGA</t>
  </si>
  <si>
    <t>S050301</t>
  </si>
  <si>
    <t>S050303</t>
  </si>
  <si>
    <t>S0505</t>
  </si>
  <si>
    <t>ALVENARIA ESTRUTURAL</t>
  </si>
  <si>
    <t>S050501</t>
  </si>
  <si>
    <t>S050502</t>
  </si>
  <si>
    <t>S050503</t>
  </si>
  <si>
    <t>S0506</t>
  </si>
  <si>
    <t>ALVENARIA DE VEDAÇÃO EMPREGANDO ARGAMASSA DE CIMENTO, CAL E AREIA</t>
  </si>
  <si>
    <t>S050601</t>
  </si>
  <si>
    <t>S050602</t>
  </si>
  <si>
    <t>S050603</t>
  </si>
  <si>
    <t>S050605</t>
  </si>
  <si>
    <t>S050606</t>
  </si>
  <si>
    <t>S050607</t>
  </si>
  <si>
    <t>S050608</t>
  </si>
  <si>
    <t>S06</t>
  </si>
  <si>
    <t>ESQUADRIAS DE MADEIRA</t>
  </si>
  <si>
    <t>S0601</t>
  </si>
  <si>
    <t>MARCOS E ALIZARES</t>
  </si>
  <si>
    <t>S060101</t>
  </si>
  <si>
    <t>S060102</t>
  </si>
  <si>
    <t>S060103</t>
  </si>
  <si>
    <t>S060107</t>
  </si>
  <si>
    <t>S060108</t>
  </si>
  <si>
    <t>S060110</t>
  </si>
  <si>
    <t>S060112</t>
  </si>
  <si>
    <t>S060113</t>
  </si>
  <si>
    <t>S0611</t>
  </si>
  <si>
    <t>FERRAGENS</t>
  </si>
  <si>
    <t>S061101</t>
  </si>
  <si>
    <t>S061102</t>
  </si>
  <si>
    <t>S061103</t>
  </si>
  <si>
    <t>S061104</t>
  </si>
  <si>
    <t>S061106</t>
  </si>
  <si>
    <t>S061107</t>
  </si>
  <si>
    <t>S061108</t>
  </si>
  <si>
    <t>S061112</t>
  </si>
  <si>
    <t>S0613</t>
  </si>
  <si>
    <t>PORTA EM MADEIRA DE LEI TIPO ANGELIM PEDRA OU EQUIV.C/ENCHIMENTO EM MADEIRA 1A.QUALIDADE ESP. 30MM P/ PINTURA, INCLUSIVE ALIZARES, DOBRADIÇAS E FECHADURA EXTERNA, EXCLUSIVE MARCO</t>
  </si>
  <si>
    <t>S061301</t>
  </si>
  <si>
    <t>S061302</t>
  </si>
  <si>
    <t>S061303</t>
  </si>
  <si>
    <t>S061304</t>
  </si>
  <si>
    <t>S0614</t>
  </si>
  <si>
    <t>PORTA EM MADEIRA DE LEI TIPO ANGELIM PEDRA/EQUIV, ESP. 30MM C/ ACAB. LISO P/ PINTURA, INCL. FECHADURA TIPO "LIVRE/OCUPADO" E FERRAGENS P/ FIXAÇÃO EM GRANITO, EXCLUSIVE MARCO</t>
  </si>
  <si>
    <t>S061401</t>
  </si>
  <si>
    <t>S061402</t>
  </si>
  <si>
    <t>S061403</t>
  </si>
  <si>
    <t>S061404</t>
  </si>
  <si>
    <t>S0617</t>
  </si>
  <si>
    <t>PORTA EM VENEZIANA, EM MADEIRA DE LEI, ESP. 30MM, INCL. DOBRADIÇAS, EXCLUSIVE ALIZAR, MARCO E FECHADURA</t>
  </si>
  <si>
    <t>S061701</t>
  </si>
  <si>
    <t>S061702</t>
  </si>
  <si>
    <t>S061703</t>
  </si>
  <si>
    <t>S0619</t>
  </si>
  <si>
    <t>PORTA EM MADEIRA DE LEI TIPO ANGELIM PEDRA OU EQUIV. C/ ENCHIMENTO EM MADEIRA DE 1ª QUALIDADE ESP 30MM, COM VISOR DE VIDRO, INCL. ALIZARES, DOBRADIÇAS E FECHADURAS EXT EM LATÃO CROMADO LAFONTE/EQUIV , EXCL. MARCO, NAS DIMENSÕES:</t>
  </si>
  <si>
    <t>S061901</t>
  </si>
  <si>
    <t>S061902</t>
  </si>
  <si>
    <t>S061903</t>
  </si>
  <si>
    <t>S0622</t>
  </si>
  <si>
    <t>REVISÕES E REPAROS</t>
  </si>
  <si>
    <t>S062201</t>
  </si>
  <si>
    <t>S062202</t>
  </si>
  <si>
    <t>S062203</t>
  </si>
  <si>
    <t>S062204</t>
  </si>
  <si>
    <t>S062205</t>
  </si>
  <si>
    <t>S062206</t>
  </si>
  <si>
    <t>S062207</t>
  </si>
  <si>
    <t>S062208</t>
  </si>
  <si>
    <t>S062211</t>
  </si>
  <si>
    <t>S062212</t>
  </si>
  <si>
    <t>S0623</t>
  </si>
  <si>
    <t>PORTA EM MADEIRA DE LEI COM ENCHIMENTO EM MADEIRA DE 1ª QUALIDADE, ESP. 30MM, PARA PINTURA, INCL. ALIZARES, DOBRADIÇAS, FECHADURA TIPO "LIVRE/OCUPADO" EXCLUSIVE MARCO</t>
  </si>
  <si>
    <t>S062301</t>
  </si>
  <si>
    <t>S062302</t>
  </si>
  <si>
    <t>S0625</t>
  </si>
  <si>
    <t>PORTA EM MADEIRA DE LEI TIPO ANGELIM PEDRA OU EQUIV.,ESP. 30 MM, MACIÇA C/ FRISO P/ VERNIZ, PADRÃO SEDU, COM VISOR, INCLUSIVE ALIZARES, DOBRADIÇAS E FECHADURA DE BOLA EXTERNA, EXCLUSIVE MARCO</t>
  </si>
  <si>
    <t>S062501</t>
  </si>
  <si>
    <t>S062502</t>
  </si>
  <si>
    <t>S062503</t>
  </si>
  <si>
    <t>S062504</t>
  </si>
  <si>
    <t>S062505</t>
  </si>
  <si>
    <t>S07</t>
  </si>
  <si>
    <t>ESQUADRIAS METÁLICAS</t>
  </si>
  <si>
    <t>S0711</t>
  </si>
  <si>
    <t>GRADES E PORTÕES</t>
  </si>
  <si>
    <t>S071101</t>
  </si>
  <si>
    <t>Tela de proteção de arame galvanizado 1/2" fio 12, com quadro em tubo de ferro galvanizado 1 1/2" e cantoneira de ferro 1/2" x 1/2" x1/8", conforme detalhe em projeto</t>
  </si>
  <si>
    <t>S071103</t>
  </si>
  <si>
    <t>Grade de tela tipo mosquiteiro de arame galvanizado #18, fio 32, inclusive, requadro em cantoneira de ferro 1/8"x1/2"x1/2"</t>
  </si>
  <si>
    <t>S071104</t>
  </si>
  <si>
    <t>Portão de ferro de abrir em barra chata, inclusive chumbamento</t>
  </si>
  <si>
    <t>S071105</t>
  </si>
  <si>
    <t>Grade de ferro em barra chata, inclusive chumbamento</t>
  </si>
  <si>
    <t>S071106</t>
  </si>
  <si>
    <t>Portão de ferro de correr em barra chata, inclusive chumbamento</t>
  </si>
  <si>
    <t>S071107</t>
  </si>
  <si>
    <t>Portão de ferro de abrir em barra chata, chapa e tubo, inclusive chumbamento</t>
  </si>
  <si>
    <t>S0717</t>
  </si>
  <si>
    <t>ESQUADRIAS METÁLICAS (M2)</t>
  </si>
  <si>
    <t>S071701</t>
  </si>
  <si>
    <t>Janela de correr para vidro em alumínio anodizado cor natural, linha 25, completa, incl. puxador com tranca, alizar, caixilho e contramarco, exclusive vidro</t>
  </si>
  <si>
    <t>S071702</t>
  </si>
  <si>
    <t>Báscula para vidro em alumínio anodizado cor natural, linha 25, completa, com tranca, caixilho, alizar e contramarco, exclusive vidro</t>
  </si>
  <si>
    <t>S071703</t>
  </si>
  <si>
    <t>Janela tipo maxim-ar para vidro em alumínio anodizado natural, linha 25, completa, incl. puxador com tranca, caixilho, alizar e contramarco, exclusive vidro</t>
  </si>
  <si>
    <t>S071704</t>
  </si>
  <si>
    <t>Porta de abrir tipo veneziana em alumínio anodizado, linha 25, completa, incl. puxador com tranca, caixilho, alizar e contramarco</t>
  </si>
  <si>
    <t>S071706</t>
  </si>
  <si>
    <t>Guichê/gradil em perfil L 1" e perfil T 3/4" em ferro, inclusive pintura em esmalte sintético, marca de referência SUVINIL</t>
  </si>
  <si>
    <t>S0718</t>
  </si>
  <si>
    <t>S071801</t>
  </si>
  <si>
    <t>Escovamento com escova de aço em esquadrias de ferro</t>
  </si>
  <si>
    <t>S08</t>
  </si>
  <si>
    <t>VIDROS E ESPELHOS</t>
  </si>
  <si>
    <t>S0801</t>
  </si>
  <si>
    <t>VIDROS PARA ESQUADRIAS</t>
  </si>
  <si>
    <t>S080102</t>
  </si>
  <si>
    <t>Vidro plano transparente liso, com 4 mm de espessura</t>
  </si>
  <si>
    <t>S080103</t>
  </si>
  <si>
    <t>Vidro fantasia mini-boreal, com 4 mm de espessura</t>
  </si>
  <si>
    <t>S080107</t>
  </si>
  <si>
    <t>Vidro aramado esp. 6mm, colocado</t>
  </si>
  <si>
    <t>S0802</t>
  </si>
  <si>
    <t>ESPELHOS</t>
  </si>
  <si>
    <t>S080201</t>
  </si>
  <si>
    <t>Espelho para banheiros espessura 4 mm, incluindo chapa compensada 10 mm, moldura de alumínio em perfil L 3/4", fixado com parafusos cromados</t>
  </si>
  <si>
    <t>S080202</t>
  </si>
  <si>
    <t>Espelho espessura 4 mm, incluindo chapa compensada 6mm, moldura de peça de madeira 7x2.5cm fixada com parafuso e bucha conforme detalhe em projeto</t>
  </si>
  <si>
    <t>S080203</t>
  </si>
  <si>
    <t>Espelho prata esp. 4 mm sobre caixa de compensado colado revestido com fórmica e fixado com parafuso cromado e bucha, dim. 1,80 x 0,40m, conforme detalhe em projeto</t>
  </si>
  <si>
    <t>S09</t>
  </si>
  <si>
    <t>COBERTURA</t>
  </si>
  <si>
    <t>S0901</t>
  </si>
  <si>
    <t>ESTRUTURA PARA TELHADO</t>
  </si>
  <si>
    <t>S090101</t>
  </si>
  <si>
    <t>Estrutura de madeira de lei tipo Paraju, peroba mica, angelim pedra ou equivalente para telhado de telha cerâmica tipo capa e canal, com pontaletes, terças, caibros e ripas, inclusive tratamento com cupinicida, exclusive telhas</t>
  </si>
  <si>
    <t>S090102</t>
  </si>
  <si>
    <t>Estrutura de madeira de lei tipo Paraju, peroba mica, angelim pedra ou equivalente para telhado de telha ondulada de fibrocimento esp. 6mm, com pontaletes e caibros, inclusive tratamento com cupinicida, exclusive telhas</t>
  </si>
  <si>
    <t>S090103</t>
  </si>
  <si>
    <t>Estrutura de madeira de lei tipo Paraju ou equivalente para cobertura de telha de fibrocimento canalete 49/90, inclusive tratamento com cupinicida, exclusive telhas</t>
  </si>
  <si>
    <t>S090104</t>
  </si>
  <si>
    <t>Estrutura de madeira de lei tipo Paraju, peroba mica, angelim pedra ou equivalente para telhado de telhas cerâmicas tipo capa e canal c/ tesouras, pilares, vigas, terças, caibros e ripas, incl. trat. c/cupinicida, exclusive telhas</t>
  </si>
  <si>
    <t>S090105</t>
  </si>
  <si>
    <t>Estrutura de madeira de lei Paraju, peroba mica, angelim pedra ou equivalente para telhado de telha cerâmica tipo francesa, com pontaletes, terças, caibros e ripas, inclusive tratamento com cupunicida, exclusive telhas</t>
  </si>
  <si>
    <t>S0902</t>
  </si>
  <si>
    <t>TELHADO</t>
  </si>
  <si>
    <t>S090202</t>
  </si>
  <si>
    <t>Cobertura nova de telhas onduladas de fibrocimento 6.0mm, inclusive cumeeiras e acessórios de fixação</t>
  </si>
  <si>
    <t>S090203</t>
  </si>
  <si>
    <t>Cobertura nova de telhas onduladas de fibrocimento 8.0mm, inclusive cumeeiras e acessórios de fixação</t>
  </si>
  <si>
    <t>S090206</t>
  </si>
  <si>
    <t>Cobertura nova de telhas de alumínio trapezoidal, H = 8 cm, esp. 0.5mm, inclusive acessórios de fixação</t>
  </si>
  <si>
    <t>S090211</t>
  </si>
  <si>
    <t>Cobertura nova de telhas cerâmicas tipo capa e canal inclusive cumeeira (telhas compradas na praça de Vitória, posto obra) (área de projeção horizontal; incl. 35%)</t>
  </si>
  <si>
    <t>S090212</t>
  </si>
  <si>
    <t>Cobertura nova de telhas cerâmicas tipo capa e canal inclusive cumeeiras (telhas compradas na fábrica, posto obra)</t>
  </si>
  <si>
    <t>S090215</t>
  </si>
  <si>
    <t>Cumeeira para cobertura em telha cerâmica tipo capa e canal</t>
  </si>
  <si>
    <t>S090216</t>
  </si>
  <si>
    <t>Cumeeira para cobertura em telhas onduladas de fibrocimento 6.0mm</t>
  </si>
  <si>
    <t>S090219</t>
  </si>
  <si>
    <t>Cobertura em telha ondulada de alumínio, esp. 0.5mm, inclusive acessórios de fixação</t>
  </si>
  <si>
    <t>S090228</t>
  </si>
  <si>
    <t>Telha em aço galvalume trapezoidal 40, e=0.50mm, pintura cor branca nas duas faces, inclusive acessório de fixação Ref. Santo André, Eternit, Metform ou equivalente</t>
  </si>
  <si>
    <t>S0903</t>
  </si>
  <si>
    <t>RUFOS E CALHAS</t>
  </si>
  <si>
    <t>S090301</t>
  </si>
  <si>
    <t>Rufo de concreto armado Fck=15 MPa, nas dimensões de 30x5 cm, moldado "in loco"</t>
  </si>
  <si>
    <t>S090302</t>
  </si>
  <si>
    <t>Rufo de chapa metálica nº 26 com largura de 30 cm</t>
  </si>
  <si>
    <t>S090305</t>
  </si>
  <si>
    <t>Calha de concreto armado Fck=15 MPa em "U" nas dimensões de 38 x 56 cm conforme detalhes em projeto</t>
  </si>
  <si>
    <t>S090312</t>
  </si>
  <si>
    <t>Calha em chapa galvanizada com largura de 40 cm</t>
  </si>
  <si>
    <t>S090314</t>
  </si>
  <si>
    <t>Rufo de chapa de alumínio esp. 0.5mm, largura de 30cm</t>
  </si>
  <si>
    <t>S0904</t>
  </si>
  <si>
    <t>PLATIBANDA</t>
  </si>
  <si>
    <t>S090403</t>
  </si>
  <si>
    <t>Platibanda de alvenaria de bloco cerâmico 10x20x20cm, assentado com argamassa de cimento, cal hidratada CH1 e areia no traço 1:0,5:8, amarrada com pilaretes em conc. arm. a cada 2m (H=1.0m), excl. revest.</t>
  </si>
  <si>
    <t>S0905</t>
  </si>
  <si>
    <t>S090501</t>
  </si>
  <si>
    <t>Recolocação de engradamento de madeira para telhado com telha cerâmica, com pontaletes, terças, caibros e ripas, exclusive fornecimento</t>
  </si>
  <si>
    <t>S090502</t>
  </si>
  <si>
    <t>Recolocação de estrutura de madeira para telhado com telha ondulada de fibrocimento ou telha ecológica tipo onduline, com pontaletes e caibros, exclusive fornecimento</t>
  </si>
  <si>
    <t>S090506</t>
  </si>
  <si>
    <t>Recolocação de telha ondulada de fibrocimento 6mm, excl. cumeeira</t>
  </si>
  <si>
    <t>S090509</t>
  </si>
  <si>
    <t>Remoção, lavagem com escova de aço e recolocação de telhas cerâmicas</t>
  </si>
  <si>
    <t>S090511</t>
  </si>
  <si>
    <t>Tratamento em estrutura de madeira com cupinicida</t>
  </si>
  <si>
    <t>S090512</t>
  </si>
  <si>
    <t>Limpeza de calhas e coletores (serviço realizado por servente)</t>
  </si>
  <si>
    <t>S10</t>
  </si>
  <si>
    <t>IMPERMEABILIZAÇÃO</t>
  </si>
  <si>
    <t>S1001</t>
  </si>
  <si>
    <t>IMPERMEABILIZAÇÃO DE CAIXAS DE ÁGUA</t>
  </si>
  <si>
    <t>S100102</t>
  </si>
  <si>
    <t>Impermeabilização nas seguintes etapas: chapisco traço 1:2 c/ sika 1 ou equivalente, revest. duplo c/ argamassa de cimento e areia traço 1:3 c/ sika 1 ou equivalente, em 2x15 mm e acab. argamassa 1:1</t>
  </si>
  <si>
    <t>S100105</t>
  </si>
  <si>
    <t>S1002</t>
  </si>
  <si>
    <t>IMPERMEABILIZAÇÃO CALHAS, LAJES DESCOBERTAS, BALDRAMES, PAREDES E JARDINEIRAS</t>
  </si>
  <si>
    <t>S100202</t>
  </si>
  <si>
    <t>Impermeabilização com argamassa de igol 2 - marca de referência Sika</t>
  </si>
  <si>
    <t>S100203</t>
  </si>
  <si>
    <t>Pintura impermeabilizante com igolflex ou equivalente a 3 demãos</t>
  </si>
  <si>
    <t>S100204</t>
  </si>
  <si>
    <t>Impermeabilização, empregando argamassa de cimento e areia sem peneirar no traço 1:3 com aditivo impermeabilizado tipo sika 1 ou equivalente, espessura de 2 cm</t>
  </si>
  <si>
    <t>S100208</t>
  </si>
  <si>
    <t>S1003</t>
  </si>
  <si>
    <t>IMPERMEABILIZAÇÃO DE FOSSAS E FILTROS</t>
  </si>
  <si>
    <t>S100301</t>
  </si>
  <si>
    <t>Impermeabilização nas seguintes etapas: chapisco traço 1:2 c/ sika 1 prop. 1:10 ou equiv., revest. duplo c/ argamassa de cimento e areia traço 1:3 c/ sika 1 prop. 1:12 ou equivalente, esp. 2x15 mm e acab. argamassa 1:2</t>
  </si>
  <si>
    <t>S11</t>
  </si>
  <si>
    <t>TETOS E FORROS</t>
  </si>
  <si>
    <t>S1101</t>
  </si>
  <si>
    <t>REVESTIMENTO COM ARGAMASSA</t>
  </si>
  <si>
    <t>S110101</t>
  </si>
  <si>
    <t>Chapisco com argamassa de cimento e areia média ou grossa lavada no traço 1:3, espessura 5 mm</t>
  </si>
  <si>
    <t>S1102</t>
  </si>
  <si>
    <t>REBAIXAMENTOS</t>
  </si>
  <si>
    <t>S110201</t>
  </si>
  <si>
    <t>Forro de gesso acabamento tipo liso</t>
  </si>
  <si>
    <t>S110210</t>
  </si>
  <si>
    <t>Forro PVC branco L = 20 cm, frisado, estruturado por perfis de aço galvanizado e tirantes rígidos fabricado de acordo com a NBR-14285, colocado</t>
  </si>
  <si>
    <t>S1103</t>
  </si>
  <si>
    <t>REVESTIMENTO EMPREGANDO ARGAMASSA DE CIMENTO, CAL E AREIA</t>
  </si>
  <si>
    <t>S110301</t>
  </si>
  <si>
    <t>Emboço de argamassa de cimento, cal hidratada CH1 e areia lavada traço 1:0.5:6, espessura 20 mm</t>
  </si>
  <si>
    <t>S110302</t>
  </si>
  <si>
    <t>Reboco tipo paulista de argamassa de cimento, cal hidratada CH1 e areia lavada traço 1:0.5:6, espessura 25 mm</t>
  </si>
  <si>
    <t>S1104</t>
  </si>
  <si>
    <t>S110401</t>
  </si>
  <si>
    <t>Recolocação de forro de madeira, com aproveitamento do material</t>
  </si>
  <si>
    <t>S12</t>
  </si>
  <si>
    <t>REVESTIMENTO DE PAREDES</t>
  </si>
  <si>
    <t>S1201</t>
  </si>
  <si>
    <t>S120101</t>
  </si>
  <si>
    <t>Chapisco de argamassa de cimento e areia média ou grossa lavada, no traço 1:3, espessura 5 mm</t>
  </si>
  <si>
    <t>S1202</t>
  </si>
  <si>
    <t>ACABAMENTOS</t>
  </si>
  <si>
    <t>S120201</t>
  </si>
  <si>
    <t>Azulejo branco 15 x 15 cm, juntas a prumo, assentado com argamassa de cimento colante, inclusive rejuntamento com cimento branco, marcas de referência Eliane, Cecrisa ou Portobello</t>
  </si>
  <si>
    <t>S120205</t>
  </si>
  <si>
    <t>Roda-parede de madeira de lei tipo Paraju ou equivalente, de 10 x 2.5cm, fixado com parafuso e bucha plástica n° 8</t>
  </si>
  <si>
    <t>S120207</t>
  </si>
  <si>
    <t>Roda-parede de madeira de lei tipo Paraju ou equivalente, de 20 X 1.5cm fixado com parafuso e bucha plástica n° 7</t>
  </si>
  <si>
    <t>S120208</t>
  </si>
  <si>
    <t>Acabamento de alumínio com perfil de canto para arremate das paredes</t>
  </si>
  <si>
    <t>S120216</t>
  </si>
  <si>
    <t>Acabamento de perfil "U" em alumínio anodizado fosco 1/2"</t>
  </si>
  <si>
    <t>S120221</t>
  </si>
  <si>
    <t>Pastilha cerâmica branca 5 x 5 cm, assentada com argamassa de cimento colante e rejunte pré-fabricado, marcas de referência Atlas, Jatobá, NGK ou equivalentwe</t>
  </si>
  <si>
    <t>S120224</t>
  </si>
  <si>
    <t>Assentamento de revestimento cerâmico com cimento colante, excl. rejuntamento e cerâmica</t>
  </si>
  <si>
    <t>S120227</t>
  </si>
  <si>
    <t>Roda parede em granito cinza andorinha 7x2cm, com acabamento abaulado nos dois lados</t>
  </si>
  <si>
    <t>S120232</t>
  </si>
  <si>
    <t>S1203</t>
  </si>
  <si>
    <t>S120301</t>
  </si>
  <si>
    <t>Emboço de argamassa de cimento, cal hidratada CH1 e areia média ou grossa lavada no traço 1:0.5:6, espessura 20 mm</t>
  </si>
  <si>
    <t>S120302</t>
  </si>
  <si>
    <t>Reboco de argamassa de cimento, cal hidratada CH1 e areia média ou grossa lavada no traço 1:0.5:6, espessura 5mm</t>
  </si>
  <si>
    <t>S120303</t>
  </si>
  <si>
    <t>Reboco tipo paulista de argamassa de cimento, cal hidratada CH1 e areia média ou grossa lavada no traço 1:0.5:6, espessura 25 mm</t>
  </si>
  <si>
    <t>S120304</t>
  </si>
  <si>
    <t>Reboco de argamassa de cimento, cal hidratada CH1 e areia média ou grossa lavada no traço 1:0.5:6, com impermeabilizante para revestimentos (caixas, fossas, filtros, cisternas, etc...)</t>
  </si>
  <si>
    <t>S120308</t>
  </si>
  <si>
    <t>Chapisco de argamassa de cimento e areia média ou grossa lavada no traço 1:3, espessura 5mm, com utilização de impermeabilizante</t>
  </si>
  <si>
    <t>S13</t>
  </si>
  <si>
    <t>PISOS INTERNOS E EXTERNOS</t>
  </si>
  <si>
    <t>S1301</t>
  </si>
  <si>
    <t>LASTRO DE CONTRAPISO</t>
  </si>
  <si>
    <t>S130103</t>
  </si>
  <si>
    <t>S130104</t>
  </si>
  <si>
    <t>Regularização de base p/ revestimento cerâmico, com argamassa de cimento e areia no traço 1:5, espessura 5cm</t>
  </si>
  <si>
    <t>S130109</t>
  </si>
  <si>
    <t>Lastro regularizado e impermeabilizado de concreto não estrutural, espessura de 8 cm</t>
  </si>
  <si>
    <t>S130110</t>
  </si>
  <si>
    <t>Lastro regularizado de concreto não estrutural, espessura de 8 cm</t>
  </si>
  <si>
    <t>S130111</t>
  </si>
  <si>
    <t>Lastro impermeabilizado de concreto não estrutural, espessura de 6 cm</t>
  </si>
  <si>
    <t>S130112</t>
  </si>
  <si>
    <t>Lastro de concreto não estrutural, espessura de 6 cm</t>
  </si>
  <si>
    <t>S130113</t>
  </si>
  <si>
    <t>Lastro impermeabilizado de concreto não estrutural, espessura de 8cm</t>
  </si>
  <si>
    <t>S1302</t>
  </si>
  <si>
    <t>S130202</t>
  </si>
  <si>
    <t>S130205</t>
  </si>
  <si>
    <t>Piso de tábuas corridas de Peroba de 15cm sobre caibros de 5x6cm espaçados de 50cm, fixados com argamassa de cimento e areia no traço 1:5</t>
  </si>
  <si>
    <t>S130208</t>
  </si>
  <si>
    <t>Junta plástica 17 x 3 mm, para pisos corridos, inclusive fornecimento e colocação</t>
  </si>
  <si>
    <t>S130209</t>
  </si>
  <si>
    <t>Piso de cimentado camurçado executado com argamassa de cimento e areia no traço 1:3, esp. 3.0cm</t>
  </si>
  <si>
    <t>S130210</t>
  </si>
  <si>
    <t>Piso cimentado liso com 1.5 cm de espessura, em argamassa de cimento e areia no traço 1:3 e juntas plásticas em quadros de 1 m colorido com corante tipo Xadrez ou equivalente</t>
  </si>
  <si>
    <t>S130211</t>
  </si>
  <si>
    <t>Fornecimento e instalação de Piso Paviflex dim. 30x30cm, esp. 2mm linha Chroma Concept ref. Fademac ou equivalente</t>
  </si>
  <si>
    <t>S130222</t>
  </si>
  <si>
    <t>Revestimento de piso com placas de borracha plurigoma preto pastilhado ou equivalente, inclusive arremate</t>
  </si>
  <si>
    <t>S130223</t>
  </si>
  <si>
    <t>Assentamento de piso cerâmico, com utilização de cimento colante, excl. rejuntamento e cerâmica</t>
  </si>
  <si>
    <t>S130225</t>
  </si>
  <si>
    <t>Rejuntamento de piso cerâmico, usando cimento branco, para juntas de no máximo 3mm de espessura</t>
  </si>
  <si>
    <t>S130226</t>
  </si>
  <si>
    <t>Rejuntamento empregando argamassa para rejunte, esp. 5mm</t>
  </si>
  <si>
    <t>S130228</t>
  </si>
  <si>
    <t>Assentamento e rejuntamento de piso em porcelanato (dimensões superiores a 30x30cm) utilizando dupla colagem de argamassa colante para porcelanato tipo ACIII, exclusive fornecimento do porcelanato e do rejunte</t>
  </si>
  <si>
    <t>S130230</t>
  </si>
  <si>
    <t>Piso argamassa alta resistência tipo granilite ou equiv de qualidade comprovada, esp de 10mm, com juntas plástica em quadros de 1m, na cor natural, com acabamento anti-derrapante mecanizado, inclusive regularização e=3.0cm</t>
  </si>
  <si>
    <t>S130231</t>
  </si>
  <si>
    <t>Piso argamassa alta resistência tipo granilite ou equiv de qualidade comprovada, esp de 10mm, com juntas plástica em quadros de 1m, na cor natural, com acabamento polido mecanizado, inclusive regularização e=3.0cm</t>
  </si>
  <si>
    <t>S130233</t>
  </si>
  <si>
    <t>S130234</t>
  </si>
  <si>
    <t>S130236</t>
  </si>
  <si>
    <t>Piso cerâmico esmaltado, PEI 5, acabamento semibrilho, dim. 45x45cm, ref. de cor CARGO PLUS WHITE Eliane/equiv. assentado com argamassa de cimento colante, inclusive rejuntamento</t>
  </si>
  <si>
    <t>S130237</t>
  </si>
  <si>
    <t>Assentamento e rejuntamento de piso em porcelanato (dimensões superiores a 30x30cm) utilizando dupla colagem de argamassa colante para porcelanato tipo ACII/ACIII, exclusive fornecimento do porcelanato e do rejunte</t>
  </si>
  <si>
    <t>S1303</t>
  </si>
  <si>
    <t>DEGRAUS, RODAPÉS, SOLEIRAS E PEITORIS</t>
  </si>
  <si>
    <t>S130301</t>
  </si>
  <si>
    <t>Rodapé de argamassa de cimento e areia no traço 1:3, altura de 7 cm e espessura de 2 cm</t>
  </si>
  <si>
    <t>S130303</t>
  </si>
  <si>
    <t>Rodapé de cerâmica PEI-3, assentado com argamassa de cimento cola h = 7.0 cm, inclusive rejuntamento com cimento branco</t>
  </si>
  <si>
    <t>S130304</t>
  </si>
  <si>
    <t>Rodapé de madeira de lei 7.0 x 1.5 cm, fixado com parafuso e bucha plástica n° 7</t>
  </si>
  <si>
    <t>S130307</t>
  </si>
  <si>
    <t>Peitoril de mármore branco com largura 40 cm e esp. 3cm</t>
  </si>
  <si>
    <t>S130308</t>
  </si>
  <si>
    <t>Soleira de granito esp. 2 cm e largura de 15 cm</t>
  </si>
  <si>
    <t>S130311</t>
  </si>
  <si>
    <t>Soleira de granito cinza, espessura 3 cm e largura de 3 cm, conforme detalhe em projeto</t>
  </si>
  <si>
    <t>S130315</t>
  </si>
  <si>
    <t>S130317</t>
  </si>
  <si>
    <t>Peitoril de granito cinza polido, 15 cm, esp. 3cm</t>
  </si>
  <si>
    <t>S130320</t>
  </si>
  <si>
    <t>Rodapé em cerâmica PEI-3, h = 7cm, assentado com argamassa de cimento, cal e areia, incl. rejuntamento com cimento branco</t>
  </si>
  <si>
    <t>S130321</t>
  </si>
  <si>
    <t>Rodapé de granito cinza esp. 2cm, h=7cm, assentado com argamassa de cimento, cal hidratada CH1 e areia no traço 1:0,5:8, incl. rejuntamento com cimento branco</t>
  </si>
  <si>
    <t>S130322</t>
  </si>
  <si>
    <t>Rodapé de argamassa de alta resistência tipo granilite ou equivalente de qualidade comprovada, altura de 10 cm e espessura de 10 mm, com cantos boleados, executado com cimento e granitina grana N.1, inclusive polimento</t>
  </si>
  <si>
    <t>S130323</t>
  </si>
  <si>
    <t>Soleira de argamassa de alta resistência tipo granilite ou equivalente de qualidade comprovada, largura de 15cm, executado com cimento e granitina grana N.1</t>
  </si>
  <si>
    <t>S1304</t>
  </si>
  <si>
    <t>S130403</t>
  </si>
  <si>
    <t>Recomposição de piso cimentado, com argamassa de cimento e areia no traço 1:3, com 2 cm de espessura, incl. lastro</t>
  </si>
  <si>
    <t>S14</t>
  </si>
  <si>
    <t>INSTALAÇÕES HIDRO-SANITÁRIAS</t>
  </si>
  <si>
    <t>S1401</t>
  </si>
  <si>
    <t>SUMIDOUROS, FOSSAS SÉPTICAS E FILTROS ANAERÓBIOS</t>
  </si>
  <si>
    <t>S140102</t>
  </si>
  <si>
    <t>Fossa séptica de anéis pré-moldados de concreto, diâmetro 1.20 m, altura útil de 1.70m, completa, incluindo tampa c/visita de 60cm, concreto p/fundo esp.10 cm, e tubo para ligação ao filtro</t>
  </si>
  <si>
    <t>S140103</t>
  </si>
  <si>
    <t>Filtro anaeróbio de anéis pré-moldados de concreto, diâmetro de 1.20m, altura útil de 1.80m, completo, incl. tampa c/visita de 60 cm, concreto p/fundo esp.10cm e tubulação de saída de esgoto</t>
  </si>
  <si>
    <t>S140108</t>
  </si>
  <si>
    <t>Fossa séptica de anéis pré-moldados de concreto, diâmetro 2.00 m, Hútil 2.0m completa, incluindo tampa c/visita de 60cm, concreto p/ fundo esp.10 cm, tubo de limpeza e escavação, conf. detalhe em projeto</t>
  </si>
  <si>
    <t>S140109</t>
  </si>
  <si>
    <t>Filtro anaeróbio de anéis pré-moldados de concreto, diâm. 2.0m, Hútil 2.0m, compl., incl. tampa c/visita 60cm, concreto p/ fundo esp. 10cm, escavação, brita 4 e tubulação de saída esgoto 150mm, conf. proj.</t>
  </si>
  <si>
    <t>S1402</t>
  </si>
  <si>
    <t>ENTRADA DE ÁGUA</t>
  </si>
  <si>
    <t>S140201</t>
  </si>
  <si>
    <t>S140207</t>
  </si>
  <si>
    <t>S140208</t>
  </si>
  <si>
    <t>S140209</t>
  </si>
  <si>
    <t>Mureta p/ cavalete (Padrão 1B - CESAN) de alv. blocos cerâmicos 10x20x20cm deitados, dimensões 0.80x1.0x0.20m, para instalação de caixa termoplastica, incl revest. em reboco e lastro concreto esp.10cm, exclusive caixa e cavalete</t>
  </si>
  <si>
    <t>S1407</t>
  </si>
  <si>
    <t>PONTOS HIDRO-SANITÁRIOS</t>
  </si>
  <si>
    <t>S140701</t>
  </si>
  <si>
    <t>Ponto de água fria (lavatório, tanque, pia de cozinha, etc...)</t>
  </si>
  <si>
    <t>pt</t>
  </si>
  <si>
    <t>S140702</t>
  </si>
  <si>
    <t>Ponto com registro de pressão (chuveiro, caixa de descarga, etc...)</t>
  </si>
  <si>
    <t>S140703</t>
  </si>
  <si>
    <t>Ponto de torneira de jardim (para praças)</t>
  </si>
  <si>
    <t>S140704</t>
  </si>
  <si>
    <t>Ponto de válvula de descarga, inclusive válvula (sem acabamento)</t>
  </si>
  <si>
    <t>S140705</t>
  </si>
  <si>
    <t>Ponto para esgoto primário (vaso sanitário)</t>
  </si>
  <si>
    <t>S140706</t>
  </si>
  <si>
    <t>Ponto para esgoto secundário (pia, lavatório, mictório, tanque, bidê, etc...)</t>
  </si>
  <si>
    <t>S140707</t>
  </si>
  <si>
    <t>Ponto para caixa sifonada, inclusive caixa sifonada pvc 150x150x50mm com grelha em pvc</t>
  </si>
  <si>
    <t>S140708</t>
  </si>
  <si>
    <t>Ponto para ralo sifonado, inclusive ralo sifonado 100 x 40 mm c/ grelha em pvc</t>
  </si>
  <si>
    <t>S140709</t>
  </si>
  <si>
    <t>Ponto para ralo seco, inclusive ralo pvc 10 cm com grelha em pvc</t>
  </si>
  <si>
    <t>S140710</t>
  </si>
  <si>
    <t>Ponto para caixa sifonada, inclusive caixa sifonada pvc 150x150x50mm com grelha em aço inox</t>
  </si>
  <si>
    <t>S140711</t>
  </si>
  <si>
    <t>Ponto para ralo sifonado, inclusive ralo sifonado 100 x 40 mm c/ grelha em açõ inox</t>
  </si>
  <si>
    <t>S140712</t>
  </si>
  <si>
    <t>Ponto de válvula de descarga, inclusive válvula e acabamento anti-vandalismo cromado referência Docol, Fabrimar e Deca</t>
  </si>
  <si>
    <t>S140713</t>
  </si>
  <si>
    <t>Ponto de válvula de descarga, inclusive válvula de descarga de 50mm (1 1/2"), com acabamento para válvula de descarga Benefit, marca de referência Docol ou equivalente Mod. 00184906</t>
  </si>
  <si>
    <t>S140714</t>
  </si>
  <si>
    <t>Ponto p/ válvula (mictório) inclusive válvula com acabamento marca de referência Pressmatic Docol, Mod. 17015106 e tubo de ligação p/mictório antivandalismo Pressmatic Mod. 00132606 marca de ref. Docol ou equivalente</t>
  </si>
  <si>
    <t>S1409</t>
  </si>
  <si>
    <t>TUBULAÇÃO DE LIGAÇÃO DE CAIXAS</t>
  </si>
  <si>
    <t>S140901</t>
  </si>
  <si>
    <t>Tubos de concreto simples PS1, diâmetro 200 mm, com rejuntamento de argamassa de cimento, cal hidratada e areia no traço 1:2:6, incluindo escavação e berço, conf. normas e especificações.</t>
  </si>
  <si>
    <t>S140902</t>
  </si>
  <si>
    <t>Tubos de concreto simples PS1, diâmetro 300 mm, com rejuntamento de argamassa de cimento, cal hidratada e areia no traço 1:2:6, incluindo escavação e berço, conforme normas e especificações.</t>
  </si>
  <si>
    <t>S140903</t>
  </si>
  <si>
    <t>Tubo PVC rígido para esgoto no diâmetro de 100mm incluindo escavação e aterro com areia</t>
  </si>
  <si>
    <t>S140904</t>
  </si>
  <si>
    <t>Tubo PVC rígido para esgoto no diâmetro de 150mm incluindo escavação e aterro com areia</t>
  </si>
  <si>
    <t>S140905</t>
  </si>
  <si>
    <t>Tubo PVC rígido para esgoto no diâmetro de 200mm incluindo escavação e aterro com areia</t>
  </si>
  <si>
    <t>S140906</t>
  </si>
  <si>
    <t>Tubo PVC rígido para esgoto no diâmetro de 75 mm incluindo escavação e aterro com areia</t>
  </si>
  <si>
    <t>S1411</t>
  </si>
  <si>
    <t>CAIXAS EMPREGANDO ARGAMASSA DE CIMENTO, CAL E AREIA</t>
  </si>
  <si>
    <t>S141101</t>
  </si>
  <si>
    <t>Caixas de inspeção de alv. blocos concreto 9x19x39cm, dim, 60x60cm e Hmáx = 1m, com tampa de conc. esp. 5cm, lastro de conc. esp. 10cm, revest intern. c/ chapisco e reboco impermeabilizado, incl. escavação, reaterro e enchimento</t>
  </si>
  <si>
    <t>S141102</t>
  </si>
  <si>
    <t>Caixa de areia de alvenaria de blocos de concreto 9x19x39cm, dim. 60x60cm e Hmáx=1m, c/ tampa em concreto esp. 5cm, lastro concreto esp. 10cm, revestida intern. c/ chapisco e reboco impermeabilizante, incl. escavação e reaterro</t>
  </si>
  <si>
    <t>S141103</t>
  </si>
  <si>
    <t>Caixa sifonada especial de alv. bloco conc.9x19x39cm, dim 60x60cm e Hmáx=1m, c/ tampa em concreto esp.5cm, lastro conc.esp.10cm, revest. intern. c/chap. e reb. impermeab. escav, reaterro e curva curta c/ visita e plug em pvc 100mm</t>
  </si>
  <si>
    <t>S141104</t>
  </si>
  <si>
    <t>Caixa de gordura de alv. bloco concreto 9x19x39cm, dim.60x60cm e Hmáx=1m, com tampa em concreto esp.5cm, lastro concreto esp.10cm, revestida intern. c/ chapisco e reboco impermeab, escavação, reaterro e parede interna em concreto</t>
  </si>
  <si>
    <t>S141105</t>
  </si>
  <si>
    <t>Caixa retentora de matéria sólida de alv. bloco conc.9x19x39cm, dim 60x60cm e Hmáx=1m, c/ tampa conc. esp.5cm, lastro conc. esp.10cm, revest. internamente c/ chap, reb. impermeab., escavação, reaterro e parede int. em concreto</t>
  </si>
  <si>
    <t>S141106</t>
  </si>
  <si>
    <t>Caixas de inspeção de alv. blocos concreto 9x19x39cm, dim.100x60cm e Hmáx = 1m, com tampa de conc. esp. 5cm, lastro de conc. esp. 10cm, revest intern. c/ chapisco e reboco impermeabilizado, incl. escavação, reaterro e enchimento</t>
  </si>
  <si>
    <t>S141107</t>
  </si>
  <si>
    <t>Caixa de gordura simples de alv. bloco concr.9x19x39cm, dim.80x60cm e Hmáx=1m, com tampa em concr.esp.5cm, lastro concr.esp.10cm, revestida intern. c/ chapisco e reboco impermeab, escavação, reaterro e parede interna em concr.</t>
  </si>
  <si>
    <t>S141108</t>
  </si>
  <si>
    <t>Caixa de gordura especial de alv. bloco concr. 9x19x39cm, dim.60x60cm e Hmáx=1m, com tampa em concr.esp.5cm, lastro concr.esp.10cm, revestida intern. c/ chapisco e reboco impermeab, escavação, reaterro e parede interna em concr.</t>
  </si>
  <si>
    <t>S141109</t>
  </si>
  <si>
    <t>Grelha largura 20 cm de ferro redondo de 1/2" a cada 3 cm, contorno com barra de ferro de 3/4" x 1/8" e caixilho de cantoneira de 1" x 3/16"</t>
  </si>
  <si>
    <t>S141110</t>
  </si>
  <si>
    <t>Caixa de inspeção em alv. bloco concreto 9x19x39cm, dim. 60x60cm e Hmáx=1m, c/ tampa de ferro fundido 40x40cm, lastro de concreto esp.10cm, revest. interno c/ chapisco e reboco impermeabiliz, incl. escavação, reaterro e enchimento</t>
  </si>
  <si>
    <t>S141111</t>
  </si>
  <si>
    <t>Caixa de areia em alv. de bloco de concreto 9x19x39, dim. 60x60cm e Hmáx=1m, c/ tampa em ferro fundido, lastro de concreto esp. 10cm, revest. int. c/ chapisco e reboco impermeabilizado, incl. escavação e reaterro</t>
  </si>
  <si>
    <t>S141112</t>
  </si>
  <si>
    <t>Caixa sifonada especial em alv. bloco concr. 9x19x39cm, dim. 60x60cm e Hmáx=1m. c/ tampa em ferro fundido, lastro conc. esp.10cm, revest. int. c/ chap. e reboco imperm., incl. esc, reaterro e curva curta c/ visita e plug pvc 100mm</t>
  </si>
  <si>
    <t>S141113</t>
  </si>
  <si>
    <t>Caixa de gordura em alv. bloco 9x19x39cm, dim. 60x60cm e Hmáx=1.0m, c/ tampa de ferro fundido, lastro concr. esp. 10cm, revest. intern. c/ chapisco e reboco impermeab., escavação, reaterro e parede int. em concreto</t>
  </si>
  <si>
    <t>S141114</t>
  </si>
  <si>
    <t>Caixa retentora de mat. sólida em alv. bloco conc.9x19x39cm, dim.60x60cm e Hmáx=1m, c/ tampa de ferro fund., lastro conc. esp.10cm, revest. int. c/ chap. e reb. impermeab., esc. reaterro e parede int. em concreto</t>
  </si>
  <si>
    <t>S1412</t>
  </si>
  <si>
    <t>REDE DE ÁGUA FRIA - TUBOS METÁLICOS</t>
  </si>
  <si>
    <t>S141210</t>
  </si>
  <si>
    <t>S141211</t>
  </si>
  <si>
    <t>S141212</t>
  </si>
  <si>
    <t>S141213</t>
  </si>
  <si>
    <t>S141214</t>
  </si>
  <si>
    <t>S141215</t>
  </si>
  <si>
    <t>S141216</t>
  </si>
  <si>
    <t>S141217</t>
  </si>
  <si>
    <t>S141218</t>
  </si>
  <si>
    <t>S1414</t>
  </si>
  <si>
    <t>REDE DE ÁGUA FRIA - TUBOS SOLDÁVEIS DE PVC</t>
  </si>
  <si>
    <t>S141409</t>
  </si>
  <si>
    <t>S141410</t>
  </si>
  <si>
    <t>S141411</t>
  </si>
  <si>
    <t>S141412</t>
  </si>
  <si>
    <t>S141413</t>
  </si>
  <si>
    <t>S141414</t>
  </si>
  <si>
    <t>S141415</t>
  </si>
  <si>
    <t>S141416</t>
  </si>
  <si>
    <t>S1415</t>
  </si>
  <si>
    <t>REDE DE ÁGUA FRIA - CONEXÕES SOLDÁVEIS DE PVC</t>
  </si>
  <si>
    <t>S141522</t>
  </si>
  <si>
    <t>S141524</t>
  </si>
  <si>
    <t>S141525</t>
  </si>
  <si>
    <t>S141526</t>
  </si>
  <si>
    <t>S141527</t>
  </si>
  <si>
    <t>S141529</t>
  </si>
  <si>
    <t>S1419</t>
  </si>
  <si>
    <t>REDE DE ESGOTO - TUBOS DE PVC</t>
  </si>
  <si>
    <t>S141906</t>
  </si>
  <si>
    <t>S141907</t>
  </si>
  <si>
    <t>S141908</t>
  </si>
  <si>
    <t>S141909</t>
  </si>
  <si>
    <t>S141910</t>
  </si>
  <si>
    <t>S1421</t>
  </si>
  <si>
    <t>CAIXAS DE PVC / EQUIPAMENTOS</t>
  </si>
  <si>
    <t>S142103</t>
  </si>
  <si>
    <t>Reparo para válvula de descarga, completo</t>
  </si>
  <si>
    <t>S142104</t>
  </si>
  <si>
    <t>Sifão em PVC para pia de cozinha ou lavatório 1x11/2"</t>
  </si>
  <si>
    <t>S142106</t>
  </si>
  <si>
    <t>Sifão em PVC para tanque 2"</t>
  </si>
  <si>
    <t>S142107</t>
  </si>
  <si>
    <t>Ralo sifonado em PVC 100x100mm, com grelha PVC</t>
  </si>
  <si>
    <t>S142109</t>
  </si>
  <si>
    <t>Ralo seco em PVC 100x100mm, com grelha em PVC</t>
  </si>
  <si>
    <t>S142111</t>
  </si>
  <si>
    <t>Caixa sifonada em PVC, diâm. 150mm, com grelha e porta grelha quadrados, em aço inox</t>
  </si>
  <si>
    <t>S142112</t>
  </si>
  <si>
    <t>Caixa seca em PVC, diâm. 100mm, com grelha e porta grelha quadrados, em aço inox</t>
  </si>
  <si>
    <t>S142114</t>
  </si>
  <si>
    <t>Tampa para caixa sifonada, em PVC, de 150x150mm</t>
  </si>
  <si>
    <t>S142115</t>
  </si>
  <si>
    <t>Tampa para caixa sifonada, em aço inox, de 150x150mm</t>
  </si>
  <si>
    <t>S142116</t>
  </si>
  <si>
    <t>Tampa para ralo, em PVC, de 100x100mm</t>
  </si>
  <si>
    <t>S142117</t>
  </si>
  <si>
    <t>Tampa para ralo, em aço inox, de 100x100mm</t>
  </si>
  <si>
    <t>S142118</t>
  </si>
  <si>
    <t>Engate flexível de PVC para lavatório</t>
  </si>
  <si>
    <t>S142119</t>
  </si>
  <si>
    <t>Torneira de bóia de PVC, diâm. 3/4" (20mm)</t>
  </si>
  <si>
    <t>S142120</t>
  </si>
  <si>
    <t>Torneira de bóia de PVC, diâm. 1" (25mm)</t>
  </si>
  <si>
    <t>S142121</t>
  </si>
  <si>
    <t>Torneira de bóia de PVC, diâm. 11/4" (32mm)</t>
  </si>
  <si>
    <t>S142122</t>
  </si>
  <si>
    <t>Automático de bóia, duas funções 25A</t>
  </si>
  <si>
    <t>S142123</t>
  </si>
  <si>
    <t>S1422</t>
  </si>
  <si>
    <t>ABERTURA E FECHAMENTO DE RASGOS (inclusive preparo e aplicação de argamassa)</t>
  </si>
  <si>
    <t>S142201</t>
  </si>
  <si>
    <t>Abertura e fechamento de rasgos em alvenaria, para passagem de tubulações, diâm. 1/2" a 1"</t>
  </si>
  <si>
    <t>S142202</t>
  </si>
  <si>
    <t>Abertura e fechamento de rasgos em alvenaria, para passagem de tubulações, diâm. 11/4" a 2"</t>
  </si>
  <si>
    <t>S142203</t>
  </si>
  <si>
    <t>Abertura e fechamento de rasgos em alvenaria, para passagem de tubulações, diâm. 21/2 a 4"</t>
  </si>
  <si>
    <t>S142204</t>
  </si>
  <si>
    <t>Abertura e fechamento de rasgos em concreto, para passagem de tubulações, diâm. 1/2" a 1"</t>
  </si>
  <si>
    <t>S142205</t>
  </si>
  <si>
    <t>Abertura e fechamento de rasgos em concreto, para passagem de tubulações, diâm. 11/4" a 2"</t>
  </si>
  <si>
    <t>S142206</t>
  </si>
  <si>
    <t>Abertura e fechamento de rasgos em concreto, para passagem de tubulações, diâm. 2 1/2"a 4"</t>
  </si>
  <si>
    <t>S1423</t>
  </si>
  <si>
    <t>S142301</t>
  </si>
  <si>
    <t>Revisões e reparos em torneiras e registros</t>
  </si>
  <si>
    <t>S142302</t>
  </si>
  <si>
    <t>Revisões e reparos em caixas de descarga</t>
  </si>
  <si>
    <t>S142303</t>
  </si>
  <si>
    <t>Revisões e reparos em torneiras de bóia</t>
  </si>
  <si>
    <t>S142304</t>
  </si>
  <si>
    <t>Fornecimento de durepox para reparos (250g)</t>
  </si>
  <si>
    <t>S15</t>
  </si>
  <si>
    <t>INSTALAÇÕES ELÉTRICAS</t>
  </si>
  <si>
    <t>S1501</t>
  </si>
  <si>
    <t>PADRÃO DE ENTRADA</t>
  </si>
  <si>
    <t>S150122</t>
  </si>
  <si>
    <t>Mureta de medição utilizando arg. cimento, cal e areia, dimensões 1100x2000x200mm, com pilares e cintas, revestido com chapisco e reboco, inclusive pintura emassamento e pintura acrílica a três demãos, exclusive cobertura</t>
  </si>
  <si>
    <t>S150123</t>
  </si>
  <si>
    <t>Mureta de medição utilizando arg. cimento, cal e areia, dimensões 1500x2200x400mm, revestido com chapisco e reboco, inclusive pintura emassamento, pintura acrílica a três demãos e cobertura em telha cerâmica</t>
  </si>
  <si>
    <t>S1503</t>
  </si>
  <si>
    <t>QUADRO DE DISTRIBUIÇÃO</t>
  </si>
  <si>
    <t>S150306</t>
  </si>
  <si>
    <t>Quadro de distribuição de energia em PVC, de embutir, com 12 divisões modulares com barramento</t>
  </si>
  <si>
    <t>S150307</t>
  </si>
  <si>
    <t>Quadro de distribuição de energia, de embutir, com 18 divisões modulares, com barramento</t>
  </si>
  <si>
    <t>S150308</t>
  </si>
  <si>
    <t>Quadro de distribuição de energia, de embutir, com 24 divisões modulares, com barramento</t>
  </si>
  <si>
    <t>S150309</t>
  </si>
  <si>
    <t>Quadro de distribuição de energia, de embutir, com 32 divisões modulares, com barramento</t>
  </si>
  <si>
    <t>S150310</t>
  </si>
  <si>
    <t>Caixa de distribuição 20x20x15 cm</t>
  </si>
  <si>
    <t>S150311</t>
  </si>
  <si>
    <t>Quadro de distribuição de energia, de embutir, com 12 divisões modulares, sem barramento</t>
  </si>
  <si>
    <t>S150315</t>
  </si>
  <si>
    <t>Quadro distrib. energia, embutido ou semi embutido, capac. p/ 34 disj. DIN, c/barram trif. 150A barra. neutro e terra, fab. em chapa de aço 12 USG com porta, espelho, trinco com fechad ch yale, Ref. QDETG II-34DIN-CEMAR ou equiv.</t>
  </si>
  <si>
    <t>S150316</t>
  </si>
  <si>
    <t>Quadro distrib. energia, embutido ou semi embutido, capac. p/ 44 disj. DIN, c/barram trif. 150A barra. neutro e terra, fab. em chapa de aço 12 USG com porta, espelho, trinco com fechad ch yale, Ref. QDETG II-44DIN-CEMAR ou equiv.</t>
  </si>
  <si>
    <t>S150317</t>
  </si>
  <si>
    <t>Quadro distrib. energia, embutido ou semi embutido, capac. p/ 56 disj. DIN, c/barram trif. 225A barra. neutro e terra, fab. em chapa de aço 12 USG com porta, espelho, trinco com fechad ch</t>
  </si>
  <si>
    <t>S1506</t>
  </si>
  <si>
    <t>CAIXAS DE PASSAGEM</t>
  </si>
  <si>
    <t>S150609</t>
  </si>
  <si>
    <t>Caixa para medidor polifásico carga até 41000W inclusive caixa para disjuntor polifásico até 100A</t>
  </si>
  <si>
    <t>S150610</t>
  </si>
  <si>
    <t>Caixa de aterramento de concreto simples, nas dimensões de 30x30x25cm, com revest. int. em chapisco e reboco, tampa de concreto esp.5cm e lastro de brita esp. 5 cm, incl. haste 5/8"x2400mm</t>
  </si>
  <si>
    <t>S150612</t>
  </si>
  <si>
    <t>Caixa de passagem 100x100x80mm, chapa 18, com tampa parafusada</t>
  </si>
  <si>
    <t>S150614</t>
  </si>
  <si>
    <t>Caixa de passagem de alvenaria de blocos de concreto 9x19x39cm, dimensões de 30x30x50cm, com revestimento interno em chapisco e reboco, tampa de concreto esp.5cm e lastro de brita 5 cm</t>
  </si>
  <si>
    <t>S150615</t>
  </si>
  <si>
    <t>Caixa de passagem de alvenaria de blocos de concreto 9x19x39cm, dimensões de 40x40x50cm, com revestimento interno em chapisco e reboco, tampa de concreto esp.5cm e lastro de brita 5 cm</t>
  </si>
  <si>
    <t>S150616</t>
  </si>
  <si>
    <t>Caixa de passagem de alvenaria de blocos de concreto 9x19x39cm, dimensões de 50x50x50cm, com revestimento interno em chapisco e reboco, tampa de concreto esp.5cm e lastro de brita 5 cm</t>
  </si>
  <si>
    <t>S150626</t>
  </si>
  <si>
    <t>Conjunto caixa termoplástica para Medidor Padrão ESCELSA Monofáfico com tampa transparente em policarbonato P-980-009 inclusive caixa para disjuntor monof P-940-003 Padrão Escelsa</t>
  </si>
  <si>
    <t>S150628</t>
  </si>
  <si>
    <t>Caixa de embutir marca de referência Tigreflex, 4x2"</t>
  </si>
  <si>
    <t>S150629</t>
  </si>
  <si>
    <t>Caixa de embutir marca de referência Tigreflex, 4x4"</t>
  </si>
  <si>
    <t>S150632</t>
  </si>
  <si>
    <t>Caixa de passagem 150x150x80mm, chapa 18, com tampa parafusada</t>
  </si>
  <si>
    <t>S150633</t>
  </si>
  <si>
    <t>Caixa de passagem 200x200x100mm, chapa 18, com tampa parafusada</t>
  </si>
  <si>
    <t>S150634</t>
  </si>
  <si>
    <t>Caixa de passagem 300x300x120mm, chapa 18, com tampa parafusada</t>
  </si>
  <si>
    <t>S150635</t>
  </si>
  <si>
    <t>Caixa de passagem 400x400x120mm, chapa 18, com tampa parafusada</t>
  </si>
  <si>
    <t>S150636</t>
  </si>
  <si>
    <t>Caixa sextavada em PVC de 3x3x1 1/2", marca de referência Tigreflex</t>
  </si>
  <si>
    <t>S1507</t>
  </si>
  <si>
    <t>ENVELOPAMENTO DE ELETRODUTOS</t>
  </si>
  <si>
    <t>S150701</t>
  </si>
  <si>
    <t>Envelopamento de concreto simples com consumo mínimo de cimento de 250kg/m3, inclusive escavação para profundidade mínima do eletroduto de 50 cm, de 25 x 25 cm, para 1 eletroduto</t>
  </si>
  <si>
    <t>S150702</t>
  </si>
  <si>
    <t>Envelopamento de concreto simples com consumo mínimo de cimento de 250kg/m3, inclusive escavação para profundidade mínima do eletroduto de 50 cm, de 25 x 30 cm, para 2 eletrodutos</t>
  </si>
  <si>
    <t>S150703</t>
  </si>
  <si>
    <t>Envelopamento de concreto simples com consumo mínimo de cimento de 250kg/m3, inclusive escavação para profundidade mínima do eletroduto de 50cm, de 60 x 30 cm, para 3 eletrodutos</t>
  </si>
  <si>
    <t>S150704</t>
  </si>
  <si>
    <t>Envelopamento de concreto simples com consumo mínimo de cimento de 250kg/m3, inclusive escavação para profundidade mínima do eletroduto de 50cm, de 45 x 45 cm, para 3 eletrodutos</t>
  </si>
  <si>
    <t>S1508</t>
  </si>
  <si>
    <t>INSTALAÇÕES APARENTES</t>
  </si>
  <si>
    <t>S150801</t>
  </si>
  <si>
    <t>Eletroduto aparente de PVC rígido roscável diâmetro 3/4", inclusive abraçadeira de fixação</t>
  </si>
  <si>
    <t>S150802</t>
  </si>
  <si>
    <t>Caixa de ligação de alumínio silício, tipo CONDULETES,sem rosca, no formato B, inclusive tampa com vedação, diâmetro 3/4"</t>
  </si>
  <si>
    <t>S150803</t>
  </si>
  <si>
    <t>Caixa de ligação de alumínio silício, tipo CONDULETES, sem rosca, no formato T, inclusive tampa com vedação, diâmetro 3/4"</t>
  </si>
  <si>
    <t>S150804</t>
  </si>
  <si>
    <t>Caixa de ligação de alumínio silício, tipo CONDULETES, sem rosca, no formato LR, inclusive tampa com vedação, diâmetro 3/4"</t>
  </si>
  <si>
    <t>S150805</t>
  </si>
  <si>
    <t>Caixa de ligação de alumínio silício, tipo CONDULETES, sem rosca, no formato X, inclusive tampa com vedação, diâmetro 3/4"</t>
  </si>
  <si>
    <t>S150806</t>
  </si>
  <si>
    <t>Eletroduto aparente de PVC rígido roscável diâmetro 1", inclusive abraçadeira de fixação</t>
  </si>
  <si>
    <t>S150807</t>
  </si>
  <si>
    <t>Canaleta sistema X da Pial ou equivalente, inclusive conexões</t>
  </si>
  <si>
    <t>S150835</t>
  </si>
  <si>
    <t>Eletrocalha perfurada em chapa de aço galvanizado nº16, 150x50mm, sem tampa</t>
  </si>
  <si>
    <t>S150836</t>
  </si>
  <si>
    <t>Eletrocalha perfurada em chapa de aço galvanizado nº16, 200x100mm, sem tampa</t>
  </si>
  <si>
    <t>S150837</t>
  </si>
  <si>
    <t>Eletrocalha perfurada em chapa de aço galvanizado nº16, 300x100mm, sem tampa</t>
  </si>
  <si>
    <t>S150838</t>
  </si>
  <si>
    <t>Eletrocalha perfurada em chapa de aço galvanizado nº16, 400x100mm, sem tampa</t>
  </si>
  <si>
    <t>S150843</t>
  </si>
  <si>
    <t>Redução concêntrica para eletrocalha perfurada, tipo "U", 200x150mm, aba 100</t>
  </si>
  <si>
    <t>S150844</t>
  </si>
  <si>
    <t>Redução concêntrica para eletrocalha perfurada, tipo "U", 300x150mm, aba 100</t>
  </si>
  <si>
    <t>S150845</t>
  </si>
  <si>
    <t>Redução concêntrica para eletrocalha perfurada, tipo "U", 400x150mm, aba 100</t>
  </si>
  <si>
    <t>S150850</t>
  </si>
  <si>
    <t>Saída horizontal para eletroduto de 3/4"</t>
  </si>
  <si>
    <t>S150851</t>
  </si>
  <si>
    <t>Saída horizontal para eletroduto de 1"</t>
  </si>
  <si>
    <t>S150852</t>
  </si>
  <si>
    <t>Saída horizontal para eletroduto de 2"</t>
  </si>
  <si>
    <t>S150860</t>
  </si>
  <si>
    <t>Tampa de encaixe para eletrocalha em chapa de aço galvanizada 18, dim. 150mm</t>
  </si>
  <si>
    <t>S150861</t>
  </si>
  <si>
    <t>Tampa de encaixe para eletrocalha em chapa de aço galvanizada 18, dim. 200mm</t>
  </si>
  <si>
    <t>S150862</t>
  </si>
  <si>
    <t>Tampa de encaixe para eletrocalha em chapa de aço galvanizada 18, dim. 300mm</t>
  </si>
  <si>
    <t>S150863</t>
  </si>
  <si>
    <t>Tampa de encaixe para eletrocalha em chapa de aço galvanizada 18, dim. 400mm</t>
  </si>
  <si>
    <t>S150866</t>
  </si>
  <si>
    <t>Junção simples para eletrocalha metálica 200x100mm, galvanizada, ref. Mega MG 2760 ou equivalente</t>
  </si>
  <si>
    <t>S150867</t>
  </si>
  <si>
    <t>Junção simples para eletrocalha metálica 300x100mm, galvanizada, ref. Mega MG 2760 ou equivalente</t>
  </si>
  <si>
    <t>S150870</t>
  </si>
  <si>
    <t>TÊ horizontal 90º para eletrocalha metálica 200x100mm, galvanizada, ref. MEGA MG 2570 ou equivalente</t>
  </si>
  <si>
    <t>S150871</t>
  </si>
  <si>
    <t>TÊ horizontal 90º para eletrocalha metálica 300x100mm, galvanizada, ref. MEGA MG 2570 ou equivalente</t>
  </si>
  <si>
    <t>S150875</t>
  </si>
  <si>
    <t>Curva horizontal 90º para eletrocalha metálica, 200x100mm, galvanizada, ref. MEGA MG 2510</t>
  </si>
  <si>
    <t>S150876</t>
  </si>
  <si>
    <t>Curva horizontal 90º para eletrocalha metálica, 300x100mm, galvanizada, ref. MEGA MG 2510</t>
  </si>
  <si>
    <t>S150880</t>
  </si>
  <si>
    <t>Suporte de fixação de eletroduto no teto, através de fita metálica perfurada (Walsiwa) ou equiv (1,30m), cursor (1 und), h=60cm, suporte "Y" (1 und), parafuso e bucha S8 (1 und)</t>
  </si>
  <si>
    <t>S150881</t>
  </si>
  <si>
    <t>Suporte de fixação de eletrocalha de 200x100mm, na parede, através de suporte tipo mão francesa simples (1 und), parafuso e bucha S8 (2und)</t>
  </si>
  <si>
    <t>S150882</t>
  </si>
  <si>
    <t>Suporte de fixação de eletrocalha de 300x100mm, na parede, através de suporte tipo mão francesa reforçada (1 und), parafuso e bucha S8 (2 und)</t>
  </si>
  <si>
    <t>S150883</t>
  </si>
  <si>
    <t>Suporte de fixação de eletrocalha de 400x100mm, na parede, através de suporte tipo mão francesa reforçada (1 und), parafuso e bucha S8 (2 und)</t>
  </si>
  <si>
    <t>S150884</t>
  </si>
  <si>
    <t>Suporte de fixação de eletrocalha de 200x100mm, no teto, através de gancho vertical (1 und), porca sextavada e arruela 1/4" (4 und), vergalhão rosca total 1/4" (h=60cm), cantoneira ZZ (1 und) e parafuso e bucha S8 (2 und)</t>
  </si>
  <si>
    <t>S150885</t>
  </si>
  <si>
    <t>S150886</t>
  </si>
  <si>
    <t>S1509</t>
  </si>
  <si>
    <t>COMPOSIÇÕES INTERMEDIÁRIAS P/ ELETRICA</t>
  </si>
  <si>
    <t>S150906</t>
  </si>
  <si>
    <t>Arame galvanizado 12 BWG (0.048 kg/m)</t>
  </si>
  <si>
    <t>S150910</t>
  </si>
  <si>
    <t>Cabeçote de alumínio de 3/4"</t>
  </si>
  <si>
    <t>S150916</t>
  </si>
  <si>
    <t>Canaleta sistema X Pial ou equivalente, inclusive conecções, 20x10x2200 mm, cod. 30801</t>
  </si>
  <si>
    <t>S150918</t>
  </si>
  <si>
    <t>Fita isolante em rolo de 19mm x 20 m, número 33 Scoth ou equivalente</t>
  </si>
  <si>
    <t>S150932</t>
  </si>
  <si>
    <t>Receptáculo (bocal) de louça para lâmpada incandescente</t>
  </si>
  <si>
    <t>S150934</t>
  </si>
  <si>
    <t>Lâmpada fluorescente 40 W</t>
  </si>
  <si>
    <t>S150937</t>
  </si>
  <si>
    <t>Arame de aço 14 BWG para guia</t>
  </si>
  <si>
    <t>S150964</t>
  </si>
  <si>
    <t>Lâmpada fluorescente de 20W</t>
  </si>
  <si>
    <t>S150967</t>
  </si>
  <si>
    <t>Soquete para lâmpada fluorescente</t>
  </si>
  <si>
    <t>S1510</t>
  </si>
  <si>
    <t>CAIXAS DE PASSAGEM EMPREGANDO ARGAMASSA DE CIMENTO, CAL E AREIA</t>
  </si>
  <si>
    <t>S151001</t>
  </si>
  <si>
    <t>Caixa de passagem de alvenaria de blocos cerâmicos 10 furos 10x20x20cm dimensões de 25x25x25cm, com revestimento interno em chapisco e reboco, tampa de concreto esp.5cm e lastro de brita 5 cm</t>
  </si>
  <si>
    <t>S151002</t>
  </si>
  <si>
    <t>Caixa de passagem de alvenaria de blocos cerâmicos 10 furos 10x20x20cm dimensões de 50x50x50cm, com revestimento interno em chapisco e reboco, tampa de concreto esp.5cm e lastro de brita 5 cm</t>
  </si>
  <si>
    <t>S151003</t>
  </si>
  <si>
    <t>Caixa de passagem de alvenaria de blocos cerâmicos 10 furos 10x20x20cm, dimensão de 30x30x30cm, com revestimento interno em chapisco e reboco, tampa de concreto esp. 5cm e lastro de brita 5cm</t>
  </si>
  <si>
    <t>S151015</t>
  </si>
  <si>
    <t>Caixa de inspeção de alvenaria de blocos cerâmicos 10 furos 10x20x20cm dimensões de 30x30x60cm, com revestimento interno em chapisco e reboco, tampa de concreto esp.5cm e lastro de brita 5 cm</t>
  </si>
  <si>
    <t>S151016</t>
  </si>
  <si>
    <t>Caixa de passagem de alvenaria de blocos de concreto 9x19x39cm, dimensões de 80x80x80m, com revestimento interno em chapisco e reboco tampa de concreto esp. 5cm e lastro de brita 5cm</t>
  </si>
  <si>
    <t>S151017</t>
  </si>
  <si>
    <t>Caixa de passagem de alvenaria de blocos de concreto 9x19x39cm, dimensões de 1.00x1.00x1.00m, com revestimento interno em chapisco e reboco tampa de concreto esp. 5cm e lastro de brita 5cm</t>
  </si>
  <si>
    <t>S1511</t>
  </si>
  <si>
    <t>ELETRODUTOS E CONEXÕES</t>
  </si>
  <si>
    <t>S151125</t>
  </si>
  <si>
    <t>S151126</t>
  </si>
  <si>
    <t>S151127</t>
  </si>
  <si>
    <t>S151128</t>
  </si>
  <si>
    <t>S151129</t>
  </si>
  <si>
    <t>S151130</t>
  </si>
  <si>
    <t>S151131</t>
  </si>
  <si>
    <t>S151132</t>
  </si>
  <si>
    <t>S151133</t>
  </si>
  <si>
    <t>S151135</t>
  </si>
  <si>
    <t>S151136</t>
  </si>
  <si>
    <t>S151137</t>
  </si>
  <si>
    <t>S151138</t>
  </si>
  <si>
    <t>S151139</t>
  </si>
  <si>
    <t>S151140</t>
  </si>
  <si>
    <t>S151141</t>
  </si>
  <si>
    <t>S151142</t>
  </si>
  <si>
    <t>S1513</t>
  </si>
  <si>
    <t>CHAVES, FUSIVEIS E DISJUNTORES</t>
  </si>
  <si>
    <t>S151301</t>
  </si>
  <si>
    <t>S151302</t>
  </si>
  <si>
    <t>S151303</t>
  </si>
  <si>
    <t>S151304</t>
  </si>
  <si>
    <t>S151305</t>
  </si>
  <si>
    <t>S151306</t>
  </si>
  <si>
    <t>S151307</t>
  </si>
  <si>
    <t>S151308</t>
  </si>
  <si>
    <t>S151309</t>
  </si>
  <si>
    <t>S151310</t>
  </si>
  <si>
    <t>S151311</t>
  </si>
  <si>
    <t>S151313</t>
  </si>
  <si>
    <t>S151314</t>
  </si>
  <si>
    <t>S151316</t>
  </si>
  <si>
    <t>S151317</t>
  </si>
  <si>
    <t>S151318</t>
  </si>
  <si>
    <t>S151319</t>
  </si>
  <si>
    <t>S151320</t>
  </si>
  <si>
    <t>S151321</t>
  </si>
  <si>
    <t>S151322</t>
  </si>
  <si>
    <t>S151323</t>
  </si>
  <si>
    <t>S151324</t>
  </si>
  <si>
    <t>S151325</t>
  </si>
  <si>
    <t>S151326</t>
  </si>
  <si>
    <t>S151327</t>
  </si>
  <si>
    <t>S151328</t>
  </si>
  <si>
    <t>S151329</t>
  </si>
  <si>
    <t>S151330</t>
  </si>
  <si>
    <t>S151331</t>
  </si>
  <si>
    <t>S151332</t>
  </si>
  <si>
    <t>S151333</t>
  </si>
  <si>
    <t>S151334</t>
  </si>
  <si>
    <t>S151335</t>
  </si>
  <si>
    <t>S151337</t>
  </si>
  <si>
    <t>S151338</t>
  </si>
  <si>
    <t>S151339</t>
  </si>
  <si>
    <t>S151344</t>
  </si>
  <si>
    <t>S151345</t>
  </si>
  <si>
    <t>S151346</t>
  </si>
  <si>
    <t>S151347</t>
  </si>
  <si>
    <t>S151348</t>
  </si>
  <si>
    <t>S151349</t>
  </si>
  <si>
    <t>S151350</t>
  </si>
  <si>
    <t>S151357</t>
  </si>
  <si>
    <t>S151359</t>
  </si>
  <si>
    <t>S1514</t>
  </si>
  <si>
    <t>FIOS E CABOS</t>
  </si>
  <si>
    <t>S151401</t>
  </si>
  <si>
    <t>S151402</t>
  </si>
  <si>
    <t>S151403</t>
  </si>
  <si>
    <t>S151404</t>
  </si>
  <si>
    <t>S151405</t>
  </si>
  <si>
    <t>S151406</t>
  </si>
  <si>
    <t>S151407</t>
  </si>
  <si>
    <t>S151413</t>
  </si>
  <si>
    <t>S151414</t>
  </si>
  <si>
    <t>S151417</t>
  </si>
  <si>
    <t>S151418</t>
  </si>
  <si>
    <t>S151419</t>
  </si>
  <si>
    <t>S151420</t>
  </si>
  <si>
    <t>S151421</t>
  </si>
  <si>
    <t>S151422</t>
  </si>
  <si>
    <t>S151423</t>
  </si>
  <si>
    <t>S151425</t>
  </si>
  <si>
    <t>S151426</t>
  </si>
  <si>
    <t>S151427</t>
  </si>
  <si>
    <t>S151428</t>
  </si>
  <si>
    <t>S151429</t>
  </si>
  <si>
    <t>S151430</t>
  </si>
  <si>
    <t>S151431</t>
  </si>
  <si>
    <t>S151432</t>
  </si>
  <si>
    <t>S151433</t>
  </si>
  <si>
    <t>S151434</t>
  </si>
  <si>
    <t>S151438</t>
  </si>
  <si>
    <t>S151439</t>
  </si>
  <si>
    <t>S151440</t>
  </si>
  <si>
    <t>S1515</t>
  </si>
  <si>
    <t>SERVIÇOS DIVERSOS</t>
  </si>
  <si>
    <t>S151503</t>
  </si>
  <si>
    <t>Cabeçote de alumínio de 1 1/4"</t>
  </si>
  <si>
    <t>S151504</t>
  </si>
  <si>
    <t>Cabeçote de alumínio de 1 1/2"</t>
  </si>
  <si>
    <t>S151506</t>
  </si>
  <si>
    <t>Haste de terra tipo COPPERWELD - 5/8" x 2.40m</t>
  </si>
  <si>
    <t>S151507</t>
  </si>
  <si>
    <t>Sapatilha</t>
  </si>
  <si>
    <t>S151508</t>
  </si>
  <si>
    <t>Bucha e arruela de alumínio fundido diâmetro 20mm (3/4")</t>
  </si>
  <si>
    <t>S151509</t>
  </si>
  <si>
    <t>Bucha e arruela de alumínio fundido diâmetro 25mm (1")</t>
  </si>
  <si>
    <t>S151510</t>
  </si>
  <si>
    <t>Bucha e arruela de alumínio fundido diâmetro 40mm (1 1/2")</t>
  </si>
  <si>
    <t>S151511</t>
  </si>
  <si>
    <t>Bucha e arruela de alumínio fundido diâmetro 80mm (3")</t>
  </si>
  <si>
    <t>S151512</t>
  </si>
  <si>
    <t>Automático de bóia, 2 funções 25A</t>
  </si>
  <si>
    <t>S151513</t>
  </si>
  <si>
    <t>Parafuso de máquina de ferro galvanizado diâmetro 16mm</t>
  </si>
  <si>
    <t>S1516</t>
  </si>
  <si>
    <t>S151601</t>
  </si>
  <si>
    <t>Abertura e fechamento de rasgos em alvenaria, para passagem de eletrodutos diâm. 1/2" a 1"</t>
  </si>
  <si>
    <t>S151602</t>
  </si>
  <si>
    <t>Abertura e fechamento de rasgos em alvenaria, para passagem de eletroduto diâm. 1 1/4"a 2"</t>
  </si>
  <si>
    <t>S151603</t>
  </si>
  <si>
    <t>Abertura e fechamento de rasgos em alvenaria, para passagem de eletroduto diâm. 2 1/2" a 4"</t>
  </si>
  <si>
    <t>S151604</t>
  </si>
  <si>
    <t>Abertura e fechamento de rasgos em concreto, para passagem de eletroduto diâm. 1/2" a 1"</t>
  </si>
  <si>
    <t>S151605</t>
  </si>
  <si>
    <t>Abertura e fechamento de rasgos em concreto, para passagem de eletroduto diâm. 1 1/4" a 2"</t>
  </si>
  <si>
    <t>S151606</t>
  </si>
  <si>
    <t>Abertura e fechamento de rasgos em concreto, para passagem de eletroduto diâm. 2 1/2" a 4"</t>
  </si>
  <si>
    <t>S1517</t>
  </si>
  <si>
    <t>PADRAO DE ENTRADA DE ENERGIA - NORTEC-01 - ESCELSA</t>
  </si>
  <si>
    <t>S151701</t>
  </si>
  <si>
    <t>Padrão de entrada de energia elétrica, monofásico, entrada aérea, a 2 fios, carga instalada em muro de 3500 até 9000W - 220/127V</t>
  </si>
  <si>
    <t>S151702</t>
  </si>
  <si>
    <t>Padrão de entrada de energia elétrica, bifásico, entrada aérea, a 3 fios, carga instalada em muro de 9001 até 15000W - 220/127V</t>
  </si>
  <si>
    <t>S151703</t>
  </si>
  <si>
    <t>Padrão de entrada de energia elétrica, trifásico, entrada aérea, a 4 fios, carga instalada em muro de 15001 até 26000W - 220/127V</t>
  </si>
  <si>
    <t>S151704</t>
  </si>
  <si>
    <t>Padrão de entrada de energia elétrica, trifásico, entrada aérea, a 4 fios, carga instalada em muro de 26001 até 34000W - 220/127V</t>
  </si>
  <si>
    <t>S151705</t>
  </si>
  <si>
    <t>Padrão de entrada de energia elétrica, trifásico, entrada aérea, a 4 fios, carga instalada em muro de 34001 até 41000W - 220/127V</t>
  </si>
  <si>
    <t>S151706</t>
  </si>
  <si>
    <t>Padrão de entrada de energia elétrica, trifásico, entrada aérea, a 4 fios, carga instalada em muro de 41001 até 57000W - 220/127V</t>
  </si>
  <si>
    <t>S151707</t>
  </si>
  <si>
    <t>Padrão de entrada de energia elétrica, trifásico, entrada subterrânea, a 4 fios, carga instalada em muro de 41001 até 57000W - 220/127V, exclusive derivação de ramal de entrada subterrânea</t>
  </si>
  <si>
    <t>S151710</t>
  </si>
  <si>
    <t>Padrão de entrada de energia elétrica, trifásico, entrada aérea, a 4 fios, carga instalada em muro de 57001 até 75000W - 220/127V</t>
  </si>
  <si>
    <t>S151711</t>
  </si>
  <si>
    <t>Padrão de entrada de energia elétrica, trifásico, entrada subterrânea, a 4 fios, carga instalada em muro de 57001 até 75000W - 220/127V, exclusive derivação de ramal de entrada subterrânea</t>
  </si>
  <si>
    <t>S151712</t>
  </si>
  <si>
    <t>Subestação ext. aérea trifás. 75KVA, completa, c/ quadros de medição, transf. a óleo, chave geral tripolar, poste e acessórios, conf. NOR-TEC-01 da Escelsa, incl. mureta rev. c/ arg. cimento, cal hidrat. CH1 e areia traço 1:0.5:6</t>
  </si>
  <si>
    <t>S151713</t>
  </si>
  <si>
    <t>Subestação ext. aérea trifás. 112.5KVA, completa, c/ quadros de medição, transf. a óleo, chave geral trip., poste e acessórios, conf. NOR-TEC-01 da Escelsa, incl. mureta rev. c/ arg. cimento, cal hidrat. CH1 e areia traço 1:0.5:6</t>
  </si>
  <si>
    <t>S151714</t>
  </si>
  <si>
    <t>Subestação ext. aérea trifás. 150KVA, completa, c/ quadros de medição, transf. a óleo, chave geral trip., poste e acessórios, conf. NOR-TEC-01 da Escelsa, incl. mureta rev. c/ arg. cimento, cal hidrat. CH1 e areia traço 1:0.5:6</t>
  </si>
  <si>
    <t>S151715</t>
  </si>
  <si>
    <t>Subestação ext. aérea trifás. 225KVA, completa, c/ quadros de medição, transf. a óleo, chave geral trip., poste e acessórios, conf. NOR-TEC-01 da Escelsa, incl. mureta rev. c/ arg. cimento, cal hidrat. CH1 e areia traço 1:0.5:6</t>
  </si>
  <si>
    <t>S1518</t>
  </si>
  <si>
    <t>PONTOS ELETRICOS REVISAO NR-10</t>
  </si>
  <si>
    <t>S151801</t>
  </si>
  <si>
    <t>Ponto padrão de luz no teto - considerando eletroduto PVC rígido de 3/4" inclusive conexões (4.5m), fio isolado PVC de 2.5mm2 (16.2m) e caixa PVC 4x4" (1 und)</t>
  </si>
  <si>
    <t>S151802</t>
  </si>
  <si>
    <t>Ponto padrão de luz na parede - considerando eletroduto PVC rígido de 3/4" inclusive conexões (4.5m), fio isolado PVC de 2.5mm2 (16.2m) e caixa pvc 4x2" (1 und)</t>
  </si>
  <si>
    <t>S151803</t>
  </si>
  <si>
    <t>Ponto padrão de tomada 2 pólos mais terra - considerando eletroduto PVC rígido de 3/4" inclusive conexões (5.0m), fio isolado PVC de 2.5mm2 (16.5m) e caixa pvc 4x2" (1 und)</t>
  </si>
  <si>
    <t>S151805</t>
  </si>
  <si>
    <t>Ponto padrão de tomada para chuveiro elétrico - considerando eletroduto PVC rígido de 3/4" inclusive conexões (9.0m), fio isolado PVC de 6.0mm2 (32.5m) e caixa PVC 4x2" (1 und)</t>
  </si>
  <si>
    <t>S151806</t>
  </si>
  <si>
    <t>Ponto padrão de tomada para ar refrigerado - considerando eletroduto PVC rígido de 3/4" inclusive conexões (6.0m), fio isolado PVC de 4.0mm2 (21.6m) e caixa PVC 4x2" (1 und)</t>
  </si>
  <si>
    <t>S151807</t>
  </si>
  <si>
    <t>Ponto padrão de ventilador no teto - considerando eletroduto PVC rígido de 3/4" inclusive conexões (4.5m), fio isolado PVC de 2.5mm2 (21.6m) e caixa PVC 4x4" (1 und)</t>
  </si>
  <si>
    <t>S151809</t>
  </si>
  <si>
    <t>Ponto padrão de interruptor de 2 teclas simples - considerando eletroduto PVC rígido de 3/4" inclusive conexões (3.3m), fio isolado PVC de 2.5mm2 (17.2m) e caixa PVC 4x2" (1 und)</t>
  </si>
  <si>
    <t>S151810</t>
  </si>
  <si>
    <t>Ponto padrão de interruptor de 1 tecla paralelo - considerando eletroduto PVC rígido de 3/4" inclusive conexões (8.5m), fio isolado PVC de 2.5mm2 (28.8m) e caixa PVC 4x2" (1 und)</t>
  </si>
  <si>
    <t>S151811</t>
  </si>
  <si>
    <t>Ponto padrão de interruptor de 1 tecla simples e 1 tomada dois pólos mais terra 10A/250V - considerando eletroduto PVC rígido de 3/4" inclusive conexões (4.5m), fio isolado PVC de 2.5mm2 (19.4m) e caixa PVC 4x2" (1 und)</t>
  </si>
  <si>
    <t>S151812</t>
  </si>
  <si>
    <t>Ponto padrão de interruptor de 2 teclas simples e 1 tomada dois pólos mais terra 10A/250V - considerando eletroduto PVC rígido de 3/4" inclusive conexões (4.5m), fio isolado PVC de 2.5mm2 (22.9m) e caixa PVC 4x2" (1 und)</t>
  </si>
  <si>
    <t>S151813</t>
  </si>
  <si>
    <t>Ponto padrão de campainha - considerando eletroduto PVC rígido de 3/4" inclusive conexões (5.0m), fio isolado PVC de 2.5mm2 (12.0m) e caixa PVC 4x2" (1 und)</t>
  </si>
  <si>
    <t>S151814</t>
  </si>
  <si>
    <t>Ponto padrão de poste para iluminação externa - considerando eletroduto PVC rígido de 3/4" inclusive conexões (7.7m) e fio isolado PVC de 2.5mm2 (25.2.0m)</t>
  </si>
  <si>
    <t>S151815</t>
  </si>
  <si>
    <t>Ponto padrão de interruptor para ventilador - considerando eletroduto PVC rígido de 3/4" inclusive conexões (3.3m), fio isolado PVC de 2.5mm2 (12.0m) e caixa PVC 4x2" (1 und)</t>
  </si>
  <si>
    <t>S151816</t>
  </si>
  <si>
    <t>Ponto padrão de interruptor de 3 teclas simples - considerando eletroduto PVC rígido de 3/4" inclusive conexões (4.5m), fio isolado PVC de 2.5mm2 (25.8m) e caixa PVC 4x2" (1 und)</t>
  </si>
  <si>
    <t>S151817</t>
  </si>
  <si>
    <t>Ponto padrão de tomada de piso - considerando eletroduto PVC rígido de 3/4" inclusive conexões (5.0m), fio isolado PVC de 2.5mm2 (18.0m) e caixa alumínio silício 4x4" (1 und)</t>
  </si>
  <si>
    <t>S151819</t>
  </si>
  <si>
    <t>Ponto de antena de TV - considerando eletroduto PVC rígido de 3/4" inclusive conexões (3.0m), cabo coaxial 67 Ohms (4.5m) e caixa PVC 4x2" (1 und)</t>
  </si>
  <si>
    <t>S151820</t>
  </si>
  <si>
    <t>Ponto padrão de interruptor de 1 tecla intermediário - considerando eletroduto PVC rígido de 3/4" inclusive conexões (3.3m), fio isolado PVC de 2.5mm2 (15.8m) e caixa PVC 4x2" (1 und)</t>
  </si>
  <si>
    <t>S1519</t>
  </si>
  <si>
    <t>QUADROS DE DISTRIBUIÇÃO COM BARRAMENTO, TRINCO E FECHADURA</t>
  </si>
  <si>
    <t>S151901</t>
  </si>
  <si>
    <t>Quadro distrib. energia, embutido ou semi embutido, capac. p/ 16 disj. DIN, c/barram trif. 100A barra. neutro e terra, fab. em chapa de aço 12 USG com porta, espelho, trinco com fechad ch yale, Ref. QDTN II-16DIN-CEMAR ou equiv.</t>
  </si>
  <si>
    <t>S151902</t>
  </si>
  <si>
    <t>Quadro distrib. energia, embutido ou semi embutido, capac. p/ 28 disj. DIN, c/barram trif. 100A barra. neutro e terra, fab. em chapa de aço 12 USG com porta, espelho, trinco com fechad ch yale, Ref. QDTN II-28DIN-CEMAR ou equiv.</t>
  </si>
  <si>
    <t>S151903</t>
  </si>
  <si>
    <t>Quadro distrib. energia, embutido ou semi embutido, capac. p/ 34 disj. DIN, c/barram trif. 100A barra. neutro e terra, fab. em chapa de aço 12 USG com porta, espelho, trinco com fechad ch yale, Ref. QDTN II-34DIN-CEMAR ou equiv</t>
  </si>
  <si>
    <t>S151904</t>
  </si>
  <si>
    <t>Quadro distrib. energia, embutido ou semi embutido, capac. p/ 44 disj. DIN, c/barram trif. 100A barra. neutro e terra, fab. em chapa de aço 12 USG com porta, espelho, trinco com fechad ch yale, Ref. QDTN II-44DIN-CEMAR ou equiv</t>
  </si>
  <si>
    <t>S151905</t>
  </si>
  <si>
    <t>Quadro distrib. energia, embutido ou semi embutido, capac. p/ 54 disj. DIN, c/barram trif. 100A barra. neutro e terra, fab. em chapa de aço 12 USG com porta, espelho, trinco com fechad ch yale, Ref. QDTN II-54DIN-CEMAR</t>
  </si>
  <si>
    <t>S1520</t>
  </si>
  <si>
    <t>TERMINAIS, CONECTORES E ABRAÇADEIRAS</t>
  </si>
  <si>
    <t>S152001</t>
  </si>
  <si>
    <t>S152002</t>
  </si>
  <si>
    <t>S152003</t>
  </si>
  <si>
    <t>S152004</t>
  </si>
  <si>
    <t>S152005</t>
  </si>
  <si>
    <t>S152006</t>
  </si>
  <si>
    <t>S152007</t>
  </si>
  <si>
    <t>S152010</t>
  </si>
  <si>
    <t>S152011</t>
  </si>
  <si>
    <t>S152012</t>
  </si>
  <si>
    <t>S152013</t>
  </si>
  <si>
    <t>S152014</t>
  </si>
  <si>
    <t>S152015</t>
  </si>
  <si>
    <t>S152016</t>
  </si>
  <si>
    <t>S152025</t>
  </si>
  <si>
    <t>S152026</t>
  </si>
  <si>
    <t>S152027</t>
  </si>
  <si>
    <t>S152030</t>
  </si>
  <si>
    <t>S152031</t>
  </si>
  <si>
    <t>S152034</t>
  </si>
  <si>
    <t>S152035</t>
  </si>
  <si>
    <t>S152040</t>
  </si>
  <si>
    <t>S152041</t>
  </si>
  <si>
    <t>S152042</t>
  </si>
  <si>
    <t>S1522</t>
  </si>
  <si>
    <t>(COMPOSIÇÃO REPRESENTATIVA) - MONTAGEM MECANICA E ELETRICA, TESTE DE ACEITAÇÃO DE QUADROS DE FABRICAÇÃO ESPECIAL COM ATESTADOS TTA/PTTA</t>
  </si>
  <si>
    <t>S152201</t>
  </si>
  <si>
    <t>(composição representativa) Montagem mecânica de quadro de distribuição até 16 circuitos (600x500mm)</t>
  </si>
  <si>
    <t>S152202</t>
  </si>
  <si>
    <t>(composição representativa) Montagem mecânica de Quadro de distribuição até 32 circuitos (1000x600mm)</t>
  </si>
  <si>
    <t>S152203</t>
  </si>
  <si>
    <t>(composição representativa) Montagem mecânica de Quadro de distribuição até 64 circuitos (2000x800mm)</t>
  </si>
  <si>
    <t>S152204</t>
  </si>
  <si>
    <t>(composição representativa) Montagem mecânica de Barramento de cobre de 1/2" x 1/16" (85A) até 2.1/2" x 5/16" (905A)</t>
  </si>
  <si>
    <t>S152205</t>
  </si>
  <si>
    <t>(composição representativa) Montagem mecânica de Barramento de cobre de 2.1/4" x 1/2" (1086A) até 8" x 1/2" (3195A)</t>
  </si>
  <si>
    <t>S152206</t>
  </si>
  <si>
    <t>(composição representativa) Montagem mecânica de Isolador p/ barra de 1000V</t>
  </si>
  <si>
    <t>S152207</t>
  </si>
  <si>
    <t>(composição representativa) Montagem mecânica de trilho metálico DIN 35mm</t>
  </si>
  <si>
    <t>S152208</t>
  </si>
  <si>
    <t>(composição representativa) Montagem elétrica de Programador logico</t>
  </si>
  <si>
    <t>S152209</t>
  </si>
  <si>
    <t>(composição representativa) Montagem elétrica de Disjuntor Tripolar até 400A</t>
  </si>
  <si>
    <t>S152210</t>
  </si>
  <si>
    <t>(composição representativa) Montagem elétrica de Disjuntor Tripolar Geral até 1000A</t>
  </si>
  <si>
    <t>S152211</t>
  </si>
  <si>
    <t>(composição representativa) Montagem elétrica de Disjuntor Tripolar Geral até 1600A</t>
  </si>
  <si>
    <t>S152212</t>
  </si>
  <si>
    <t>(composição representativa) Montagem elétrica de Disjuntor Tripolar Geral até 3150A</t>
  </si>
  <si>
    <t>S152213</t>
  </si>
  <si>
    <t>(composição representativa) Montagem elétrica de Dispositivo Diferencial Residual (DR) Monopolar</t>
  </si>
  <si>
    <t>S152214</t>
  </si>
  <si>
    <t>(composição representativa) Montagem elétrica de Dispositivo Diferencial Residual (DR) Bipolar e Tetrapolar</t>
  </si>
  <si>
    <t>S152215</t>
  </si>
  <si>
    <t>(composição representativa) Montagem elétrica de Dispositivo de Proteção Contra Surto (DPS)</t>
  </si>
  <si>
    <t>S152216</t>
  </si>
  <si>
    <t>(composição representativa) Montagem elétrica de Base e Fusível Tipo Diazed até 63A</t>
  </si>
  <si>
    <t>S152217</t>
  </si>
  <si>
    <t>(composição representativa) Montagem elétrica de Base e Fusível Tipo NH 00 até 125A</t>
  </si>
  <si>
    <t>S152218</t>
  </si>
  <si>
    <t>(composição representativa) Montagem elétrica de Base e Fusível Tipo NH 01 até 250A</t>
  </si>
  <si>
    <t>S152219</t>
  </si>
  <si>
    <t>(composição representativa) Montagem elétrica de Base e Fusível Tipo NH 02 até 400A</t>
  </si>
  <si>
    <t>S152220</t>
  </si>
  <si>
    <t>(composição representativa) Montagem elétrica de Base e Fusível Tipo NH 03 até 630A</t>
  </si>
  <si>
    <t>S152221</t>
  </si>
  <si>
    <t>(composição representativa) Montagem elétrica de Base e Fusível Tipo NH 04 até 1250A</t>
  </si>
  <si>
    <t>S152222</t>
  </si>
  <si>
    <t>(composição representativa) Montagem elétrica de Comutador 2 ou 3 posições</t>
  </si>
  <si>
    <t>S152223</t>
  </si>
  <si>
    <t>(composição representativa) Montagem elétrica de Botões de comando</t>
  </si>
  <si>
    <t>S152224</t>
  </si>
  <si>
    <t>(composição representativa) Montagem elétrica de Contator auxiliares</t>
  </si>
  <si>
    <t>S152225</t>
  </si>
  <si>
    <t>(composição representativa) Montagem elétrica de Relê de sobre corrente</t>
  </si>
  <si>
    <t>S152226</t>
  </si>
  <si>
    <t>(composição representativa) Montagem elétrica de Voltímetro Seletor</t>
  </si>
  <si>
    <t>S152227</t>
  </si>
  <si>
    <t>(composição representativa) Montagem elétrica de Amperímetro Seletor</t>
  </si>
  <si>
    <t>S152228</t>
  </si>
  <si>
    <t>(composição representativa) Montagem elétrica de Conectores de borne</t>
  </si>
  <si>
    <t>S152229</t>
  </si>
  <si>
    <t>(composição representativa) Montagem elétrica de Terminais de compressão</t>
  </si>
  <si>
    <t>S152230</t>
  </si>
  <si>
    <t>(composição representativa) Teste ponto a ponto por circuitos</t>
  </si>
  <si>
    <t>S152231</t>
  </si>
  <si>
    <t>(composição representativa) Teste funcional por circuitos</t>
  </si>
  <si>
    <t>S152232</t>
  </si>
  <si>
    <t>(composição representativa) Teste Dielétrico por circuitos</t>
  </si>
  <si>
    <t>S152233</t>
  </si>
  <si>
    <t>(composição representativa) Teste de aceitação para Quadro de distribuição até 16 circuitos, com emissão de ART e laudo PTTA/TTA</t>
  </si>
  <si>
    <t>S152234</t>
  </si>
  <si>
    <t>(composição representativa) Teste de aceitação para Quadro de distribuição até 32 circuitos, com emissão de ART e laudo PTTA/TTA</t>
  </si>
  <si>
    <t>S152235</t>
  </si>
  <si>
    <t>(composição representativa) Teste de aceitação para Quadro de distribuição até 64 circuitos, com emissão de ART e laudo PTTA/TTA</t>
  </si>
  <si>
    <t>S152236</t>
  </si>
  <si>
    <t>(composição representativa) Montagem mecânica de canaleta PVC aberta 50x80mm</t>
  </si>
  <si>
    <t>S152238</t>
  </si>
  <si>
    <t>(composição representativa) Montagem mecânica de Botão sinalizador luminoso LED 22mm</t>
  </si>
  <si>
    <t>S16</t>
  </si>
  <si>
    <t>OUTRAS INSTALAÇÕES</t>
  </si>
  <si>
    <t>S1601</t>
  </si>
  <si>
    <t>INSTALAÇÃO DE TELEFONE</t>
  </si>
  <si>
    <t>S160105</t>
  </si>
  <si>
    <t>Caixa de telefone em chapa de aço padrão TELEBRAS N. 6, 1200x1200x150 mm, com fundo de madeira</t>
  </si>
  <si>
    <t>S160106</t>
  </si>
  <si>
    <t>Aterramento com haste de terra 5/8"x2.40m, cabo de cobre nú 6mm2 em caixa de concreto de dimensões internas de 30x30x30cm</t>
  </si>
  <si>
    <t>S160108</t>
  </si>
  <si>
    <t>Caixa de telefone em chapa de aço padrão TELEBRAS do tipo CIE-2 200x200x120mm</t>
  </si>
  <si>
    <t>S160110</t>
  </si>
  <si>
    <t>Caixa de telefone em chapa de aço padrão TELEBRAS do tipo CIE-4 600x600x120 mm</t>
  </si>
  <si>
    <t>S160111</t>
  </si>
  <si>
    <t>Caixa para telefone padrão TELEMAR, dim. 1070 x 520 x 500 mm, com tampa de ferro tipo R2, assentada com argamassa de cimento, cal e areia</t>
  </si>
  <si>
    <t>S160115</t>
  </si>
  <si>
    <t>Cabo telefônico CI, diâmetro do condutor 50mm, 30 pares</t>
  </si>
  <si>
    <t>S160120</t>
  </si>
  <si>
    <t>Tomada para telefone com conector RJ 11</t>
  </si>
  <si>
    <t>S160121</t>
  </si>
  <si>
    <t>Caixa de telefone em chapa de aço padrão TELEBRAS do tipo CIE-5 800x800x120 mm</t>
  </si>
  <si>
    <t>S160122</t>
  </si>
  <si>
    <t>Caixa de telefone em chapa de aço padrão TELEBRAS do tipo CIE-6 1200x1200x150 mm</t>
  </si>
  <si>
    <t>S160123</t>
  </si>
  <si>
    <t>Caixa de telefone em chapa de aço padrão TELEBRAS do tipo CIE-7 1500x1500x150 mm</t>
  </si>
  <si>
    <t>S160124</t>
  </si>
  <si>
    <t>Cabo telefônico CI, diâmetro do condutor 50mm, 20 pares</t>
  </si>
  <si>
    <t>S160125</t>
  </si>
  <si>
    <t>Cabo telefônico CI, diâmetro do condutor 50mm, 100 pares</t>
  </si>
  <si>
    <t>S160126</t>
  </si>
  <si>
    <t>Cabo telefônico CI, diâmetro do condutor 50mm, 50 pares</t>
  </si>
  <si>
    <t>S1602</t>
  </si>
  <si>
    <t>INSTALAÇÃO DE GÁS</t>
  </si>
  <si>
    <t>S160207</t>
  </si>
  <si>
    <t>S160208</t>
  </si>
  <si>
    <t>S1603</t>
  </si>
  <si>
    <t>INSTALAÇÃO DE PÁRA-RAIO</t>
  </si>
  <si>
    <t>S160303</t>
  </si>
  <si>
    <t>Aterramento com haste terra 5/8" x 2.40, cabo de cobre nu 6mm2, inclusive caixa de concreto 30 x 30 cm</t>
  </si>
  <si>
    <t>S160304</t>
  </si>
  <si>
    <t>Pára-raios tipo franklim incluindo base de fixação, conjunto de contraventagem c/abraçadeira p/3 estais em tubo e demais acessórios c/exceção do cabo de cobre de descida e suportes isoladores</t>
  </si>
  <si>
    <t>S160305</t>
  </si>
  <si>
    <t>Condutor de cobre nú, seção de 35mm2, inclusive suportes isoladores e acessórios de fixação, conforme projeto</t>
  </si>
  <si>
    <t>S160308</t>
  </si>
  <si>
    <t>Cabo condutor de cobre eletrolítico nu, tempera meio dura, encordoamento classe 2, para aterramento, diam. 50mm2</t>
  </si>
  <si>
    <t>S160309</t>
  </si>
  <si>
    <t>Terminal aéreo em latão (minicaptor), com conector e fixação horizontal 250mm x 10mm, ref. TEL-2024, inclusive vedação dos furos com poliuretano ref. TEL 5905, marca de ref. Termotécnica ou equivalente</t>
  </si>
  <si>
    <t>S160310</t>
  </si>
  <si>
    <t>Conector de medição em latão com 2 parafusos para cabos de 16 a 50 mm2, ref. TEL-562, Termotécnica ou equivalente</t>
  </si>
  <si>
    <t>S160311</t>
  </si>
  <si>
    <t>S160312</t>
  </si>
  <si>
    <t>Kit completo para solda Exotérmica (Molde HCL 5/8" Ref: TEL905611 / Cartucho n° 115 Ref: TEL 909115 / Alicate Z 201 Ref: TEL 998201), marca de referência Termotécnica ou equivalente</t>
  </si>
  <si>
    <t>S160313</t>
  </si>
  <si>
    <t>Fixador universal latão estanhado p/ cabos 16 a 70 mm2 ref. 5024, incl. parafuso sextavado M6x45mm, arruela lisa 1/4", bucha nº8, vedação dos furos c/ poliuretano ref. 5905, marca de ref. Termotécnica ou equivalente</t>
  </si>
  <si>
    <t>S160314</t>
  </si>
  <si>
    <t>Mastro simples 3mx1.1/2", uma descida, incl. base de fixação, captor, conj.de contraventagem c/abraçadeira p/3 estais em tubo e demais acessórios, excl. cabo de cobre de descida e suportes isoladores, ref.Termotécnica ou equiv.</t>
  </si>
  <si>
    <t>S160315</t>
  </si>
  <si>
    <t>Mastro telescópico 5mx2", uma descida, incl. base de fixação, captor, conj.de contraventagem c/abraçadeira p/3 estais em tubo e demais acessórios excl. cabo de cobre de descida e suportes isoladores, ref. Termotécnica ou equiv.</t>
  </si>
  <si>
    <t>S160316</t>
  </si>
  <si>
    <t>Caixa de inspeção em PVC, diâmetro 300 mm, ref TEL-552, marca de referência Termotécnica ou equivalente, inclusive escavação e reaterro</t>
  </si>
  <si>
    <t>S160317</t>
  </si>
  <si>
    <t>Cabo de cobre nú 50mm2, ref. TEL 5750, marca de referência Termotécnica ou equivalente</t>
  </si>
  <si>
    <t>S160318</t>
  </si>
  <si>
    <t>Cabo de cobre nú 35mm2, ref. TEL 5735, marca de referência Termotécnica ou equivalente</t>
  </si>
  <si>
    <t>S160319</t>
  </si>
  <si>
    <t>Presilha de latão ref. 744, inclusive parafuso fenda DN 4,2x32mm e bucha nylon DN 6mm e vedação dos furos com poliuretano ref. 5905, marca de ref. Termotécnica ou equivalente</t>
  </si>
  <si>
    <t>S160321</t>
  </si>
  <si>
    <t>Tampa reforçada em ferro fundido com escotilha TEL 536, inclusive assentamento, marca de referência Termotécnica ou equivalente</t>
  </si>
  <si>
    <t>S160322</t>
  </si>
  <si>
    <t>Abraçadeira tipo "D" com cunha, diâmetro 1", ref. TEL-095, marca de referência Termotécnica ou equivalente</t>
  </si>
  <si>
    <t>S160323</t>
  </si>
  <si>
    <t>Tampão para eletroduto 1", ref. TEL-5533, marca de referência Termotécnica ou equivalente</t>
  </si>
  <si>
    <t>S160324</t>
  </si>
  <si>
    <t>Caixa de equalização de potenciais para uso interno e externo com cinco (5) terminais para aterramento (BEP), em polipropileno, ref. TEL-902, marca de referência Termotécnica ou equivalente</t>
  </si>
  <si>
    <t>S160325</t>
  </si>
  <si>
    <t>Caixa de equalização de potenciais para uso interno e externo com nove (9) terminais para aterramento (BEP), em aço, com flange inferior e vedação na porta, ref. TEL-903, marca de referência Termotécnica ou equivalente</t>
  </si>
  <si>
    <t>S160326</t>
  </si>
  <si>
    <t>Barra chata em alumínio 7/8"x1/8" (70mm²), com furos diâmetro 7 mm ref. TEL-771, marca de referência Termotécnica ou equivalente</t>
  </si>
  <si>
    <t>S160327</t>
  </si>
  <si>
    <t>Barra chata em aço galvanizado a fogo 7/8"x1/8" (70mm²), com furos diâm. 7mm ref. TEL-761, marca de referência Termotécnica ou equivalente</t>
  </si>
  <si>
    <t>S160328</t>
  </si>
  <si>
    <t>Terminal estanhado de 1 compressão 1 furo, 35mm², ref. TEL-5135, marca de referência Termotécnica ou equivalente</t>
  </si>
  <si>
    <t>S160329</t>
  </si>
  <si>
    <t>Curva 90º de barra chata em alumínio 7/8"x1/8"x300mm, 70mm², ref. TEL-778, marca de referência Termotécnica ou equivalente</t>
  </si>
  <si>
    <t>S160330</t>
  </si>
  <si>
    <t>Fixador ômega em latão ref. 733, inclusive parafuso fenda DN 4,2x32mm, bucha nylon DN 6mm e vedação dos furos com poliuretano ref. 5905, marca de ref. Termotécnica ou equivalente</t>
  </si>
  <si>
    <t>S160331</t>
  </si>
  <si>
    <t>Cordoalha flexível 25x100 mm, com dois furos, diâmetro 11 mm, ref. TEL-5701, marca de referência Termotécnica ou equivalente</t>
  </si>
  <si>
    <t>S160332</t>
  </si>
  <si>
    <t>Fita perfurada em latão niquelado 20mm x 0,8mm, para equalização de potenciais, ref. TEL-750, marca de referência Termotécnica ou equivalente</t>
  </si>
  <si>
    <t>S160333</t>
  </si>
  <si>
    <t>Cabo de cobre nú 50 mm2, ref. TEL-5750, marca de referência Termotécnica ou equivalente, inclusive abertura e fechamento de vala para cabo dimensões 50x20cm</t>
  </si>
  <si>
    <t>S160334</t>
  </si>
  <si>
    <t>Terminal estanhado de 1 compressão 1 furo, 50mm², ref. TEL-5150, marca de referência Termotécnica ou equivalente</t>
  </si>
  <si>
    <t>S160335</t>
  </si>
  <si>
    <t>Chapa perfurada(tela casa da moeda) BELINOX, largura 245 mm, espessura 1.5mm, ref. TEL-754, marca de referência Termotécnica ou equivalente</t>
  </si>
  <si>
    <t>S1606</t>
  </si>
  <si>
    <t>INSTALAÇÃO DE INCÊNDIO</t>
  </si>
  <si>
    <t>S160602</t>
  </si>
  <si>
    <t>S160603</t>
  </si>
  <si>
    <t>S160604</t>
  </si>
  <si>
    <t>S160605</t>
  </si>
  <si>
    <t>S160606</t>
  </si>
  <si>
    <t>S160607</t>
  </si>
  <si>
    <t>S160608</t>
  </si>
  <si>
    <t>Ponto para seta indicativa de saída, incl. seta em acrílico, com fonte alimentadora própria que assegure um funcionamento mínimo de 1h, para quando ocorrer falta de energia elétrica na rede pública, conforme projeto</t>
  </si>
  <si>
    <t>S160612</t>
  </si>
  <si>
    <t>S160613</t>
  </si>
  <si>
    <t>Ponto para iluminação de emergência completo, inclusive bloco autônomo de iluminação 2x9W com tomada universal</t>
  </si>
  <si>
    <t>S160625</t>
  </si>
  <si>
    <t>S160626</t>
  </si>
  <si>
    <t>S160627</t>
  </si>
  <si>
    <t>S160628</t>
  </si>
  <si>
    <t>S160629</t>
  </si>
  <si>
    <t>S160630</t>
  </si>
  <si>
    <t>S160631</t>
  </si>
  <si>
    <t>S160632</t>
  </si>
  <si>
    <t>S160633</t>
  </si>
  <si>
    <t>S160634</t>
  </si>
  <si>
    <t>S160635</t>
  </si>
  <si>
    <t>S160636</t>
  </si>
  <si>
    <t>S160637</t>
  </si>
  <si>
    <t>S160638</t>
  </si>
  <si>
    <t>S160639</t>
  </si>
  <si>
    <t>S160640</t>
  </si>
  <si>
    <t>S160641</t>
  </si>
  <si>
    <t>S160642</t>
  </si>
  <si>
    <t>S160643</t>
  </si>
  <si>
    <t>S160644</t>
  </si>
  <si>
    <t>S160645</t>
  </si>
  <si>
    <t>S160646</t>
  </si>
  <si>
    <t>S160647</t>
  </si>
  <si>
    <t>S160648</t>
  </si>
  <si>
    <t>S160649</t>
  </si>
  <si>
    <t>S160650</t>
  </si>
  <si>
    <t>S160651</t>
  </si>
  <si>
    <t>S160652</t>
  </si>
  <si>
    <t>S160653</t>
  </si>
  <si>
    <t>S160654</t>
  </si>
  <si>
    <t>S160655</t>
  </si>
  <si>
    <t>S160656</t>
  </si>
  <si>
    <t>S160657</t>
  </si>
  <si>
    <t>Manômetro com caixa e anel tipo cravado em aço inox, mostrador duplo 63 mm escalas de 0 à 4 kgf/cm2 e 0 à 60 PSI, saída traseira de 1/4" BSP</t>
  </si>
  <si>
    <t>S160658</t>
  </si>
  <si>
    <t>Manômetro com caixa e anel tipo cravado em aço inox, mostrador duplo 100 mm escalas de 0 à 7 kgf/cm2 e 0 à 100 PSI, saída traseira de 1/4" BSP</t>
  </si>
  <si>
    <t>S160659</t>
  </si>
  <si>
    <t>Manômetro com caixa e anel tipo cravado em aço inox, mostrador duplo 100 mm escalas de 0 à 10 kgf/cm2 e 0 à 150 PSI, saída traseira de 1/4" BSP</t>
  </si>
  <si>
    <t>S160660</t>
  </si>
  <si>
    <t>Pressostato 80 / 120 PSI com válvula, capacidade elétrica até 5CV em 250VCA, Margirius ou equivalente</t>
  </si>
  <si>
    <t>S160661</t>
  </si>
  <si>
    <t>Pressostato 100 / 150 PSI sem válvula, capacidade elétrica até 5CV em 250VCA, Margirius ou equivalente</t>
  </si>
  <si>
    <t>S160662</t>
  </si>
  <si>
    <t>S160663</t>
  </si>
  <si>
    <t>S160665</t>
  </si>
  <si>
    <t>S160671</t>
  </si>
  <si>
    <t>S160673</t>
  </si>
  <si>
    <t>S160674</t>
  </si>
  <si>
    <t>S160675</t>
  </si>
  <si>
    <t>S160676</t>
  </si>
  <si>
    <t>S1607</t>
  </si>
  <si>
    <t>DEPÓSITO DE GÁS</t>
  </si>
  <si>
    <t>S160702</t>
  </si>
  <si>
    <t>Chapisco com argamassa de cimento e areia média ou grossa sem peneirar no traço 1:3, espessura 5 mm</t>
  </si>
  <si>
    <t>S160704</t>
  </si>
  <si>
    <t>Fornecimento, preparo e aplicação de concreto armado Fck=15 MPa, inclusive forma, armação e desforma para lajes maciças</t>
  </si>
  <si>
    <t>S160707</t>
  </si>
  <si>
    <t>Pintura com tinta látex PVA Suvinil, Coral ou Metalatex, inclusive selador em paredes internas e forros a três demãos</t>
  </si>
  <si>
    <t>S160708</t>
  </si>
  <si>
    <t>Pintura com tinta acrílica Suvinil, Coral ou Metalatex, inclusive selador acrílico, em paredes externas a três demãos</t>
  </si>
  <si>
    <t>S160709</t>
  </si>
  <si>
    <t>Estrado de madeira de lei tipo Paraju ou equivalente conforme detalhe em projeto</t>
  </si>
  <si>
    <t>S160710</t>
  </si>
  <si>
    <t>Alvenaria de blocos de concreto 9x19x39 c/ resist. min comp. 2.5MPa, assentado c/ argamassa de cimento, cal hidratada CH1 e areia traço 1:0,5:8, esp.juntas 10mm e esp. paredes, sem revestimento, 9cm</t>
  </si>
  <si>
    <t>S160711</t>
  </si>
  <si>
    <t>Reboco tipo paulista com argamassa de cimento, cal hidratada CH1 e areia no traço 1:0,5:6, espessura 25mm</t>
  </si>
  <si>
    <t>S160712</t>
  </si>
  <si>
    <t>Tela em arame galvanizado de 1"e fio 10 para ventilação de casa de gás, chumbada com argamassa de cimento, cal e areia</t>
  </si>
  <si>
    <t>S160713</t>
  </si>
  <si>
    <t>Porta de correr de chapa galvanizada nº 14 - pintura com esmalte sintetico acetinado sobre zarcão, com tela quebra chama em malha 2 a 5mm</t>
  </si>
  <si>
    <t>S160714</t>
  </si>
  <si>
    <t>Lastro regularizado e impermeabilizado de concreto não estrutural, esp. de 8cm</t>
  </si>
  <si>
    <t>S160715</t>
  </si>
  <si>
    <t>S160716</t>
  </si>
  <si>
    <t>Fornecimento, preparo e aplicação de concreto Fck = 15MPa (brita 1 e 2) - (5% de perdas)</t>
  </si>
  <si>
    <t>S160718</t>
  </si>
  <si>
    <t>Pintura com tinta esmalte sintético Suvinil, Coral ou Metalatex a duas demãos, inclusive fundo anti corrosivo a uma demão, em metal</t>
  </si>
  <si>
    <t>S1608</t>
  </si>
  <si>
    <t>INSTALAÇÕES DE REDE LOGICA</t>
  </si>
  <si>
    <t>S160806</t>
  </si>
  <si>
    <t>Espelho 4" x 2" com conector RJ 45 fêmea CAT. 5e</t>
  </si>
  <si>
    <t>S160807</t>
  </si>
  <si>
    <t>Conector RJ 45 macho</t>
  </si>
  <si>
    <t>S160808</t>
  </si>
  <si>
    <t>Fornecimento e instalação de Cabo de rede par trançado 4 pares Categoria 5e</t>
  </si>
  <si>
    <t>S160809</t>
  </si>
  <si>
    <t>Fornecimento e instalação de Mini Rack de Parede Padrão 19" - 06 U´s x 470mm</t>
  </si>
  <si>
    <t>S160810</t>
  </si>
  <si>
    <t>Fornecimento e instalação de Mini Rack de Parede Padrão 19" - 08 U´s x 470mm</t>
  </si>
  <si>
    <t>S160811</t>
  </si>
  <si>
    <t>Fornecimento e instalação de Mini Rack de Parede Padrão 19" - 12 U´s x 570mm</t>
  </si>
  <si>
    <t>S160812</t>
  </si>
  <si>
    <t>Fornecimento e instalação de Mini Rack de Parede Padrão 19" - 16 U´s x 570mm</t>
  </si>
  <si>
    <t>S160813</t>
  </si>
  <si>
    <t>Fornecimento e instalação de Rack de Piso Fechado Padrão 19" - 32 U´s x 670mm</t>
  </si>
  <si>
    <t>S160814</t>
  </si>
  <si>
    <t>Fornecimento e instalação de Rack de Piso Fechado Padrão 19" - 36 U´s x 670mm</t>
  </si>
  <si>
    <t>S160815</t>
  </si>
  <si>
    <t>Fornecimento e instalação de Rack de Piso Fechado Padrão 19" - 40 U´s x 670mm</t>
  </si>
  <si>
    <t>S160816</t>
  </si>
  <si>
    <t>Fornecimento e instalação de Rack de Piso Fechado Padrão 19" - 44 U´s x 670mm</t>
  </si>
  <si>
    <t>S160822</t>
  </si>
  <si>
    <t>Calha com 6 Tomadas 20A, inclusive fixação em rack padrão 19", com chicote de 2 metros de comprimento</t>
  </si>
  <si>
    <t>S160823</t>
  </si>
  <si>
    <t>Calha com 8 Tomadas 20A, inclusive fixação em rack padrão 19", com chicote de 2 metros de comprimento</t>
  </si>
  <si>
    <t>S160825</t>
  </si>
  <si>
    <t>Guia de Cabos Fechado Horizontal Padrão 19" - 1 U´s, inclusive fixação em Rack 19"</t>
  </si>
  <si>
    <t>S160826</t>
  </si>
  <si>
    <t>Guia de Cabos Fechado Horizontal Padrão 19" - 2 U´s, inclusive fixação em Rack 19"</t>
  </si>
  <si>
    <t>S160827</t>
  </si>
  <si>
    <t>Guia de Cabos Vertical para Rack Aberto Padrão 19" - 40 U´s x 1763 x 50mm</t>
  </si>
  <si>
    <t>S160828</t>
  </si>
  <si>
    <t>Guia de Cabos Vertical para Rack Aberto Padrão 19" - 44 U´s x 1940 x 50mm</t>
  </si>
  <si>
    <t>S160829</t>
  </si>
  <si>
    <t>Painel de Fechamento Frontal 1 U, inclusive fixação em Rack 19"</t>
  </si>
  <si>
    <t>S160830</t>
  </si>
  <si>
    <t>S160831</t>
  </si>
  <si>
    <t>Bandeja Simples Fixa 1 U x 290mm carga máxima 20kg, inclusive fixação em Rack 19"</t>
  </si>
  <si>
    <t>S160832</t>
  </si>
  <si>
    <t>S160833</t>
  </si>
  <si>
    <t>Bandeja Fixação Dupla 1 U x 500mm carga máxima 20kg, inclusive fixação em Rack 19"</t>
  </si>
  <si>
    <t>S160834</t>
  </si>
  <si>
    <t>Bandeja Deslizante 1 U x 500mm carga máxima 20kg, inclusive fixação em Rack 19"</t>
  </si>
  <si>
    <t>S160835</t>
  </si>
  <si>
    <t>Kit Ventilação composto por 2 Ventiladores Bi-Volts, inclusive fixação em Rack 19"</t>
  </si>
  <si>
    <t>S160836</t>
  </si>
  <si>
    <t>Kit Ventilação composto por 4 Ventiladores Bi-Volts, inclusive fixação em Rack 19"</t>
  </si>
  <si>
    <t>S160837</t>
  </si>
  <si>
    <t>Kit Rodizio Composto por 4 rodas (2 c/ travas), inclusive fixação em Rack 19"</t>
  </si>
  <si>
    <t>S160838</t>
  </si>
  <si>
    <t>Kit M5 Porca-Gaiola com 100 und com Parafuso Philips e Arruela</t>
  </si>
  <si>
    <t>S160839</t>
  </si>
  <si>
    <t>Velcro Rolo 20mm - Preto</t>
  </si>
  <si>
    <t>S160840</t>
  </si>
  <si>
    <t>Patch Panel 24 Portas RJ45/IDC Cat.5e, inclusive fixação em Rack 19"</t>
  </si>
  <si>
    <t>S160841</t>
  </si>
  <si>
    <t>Patch Panel de Emenda 24 Portas RJ45/RJ45 Cat.5e, inclusive fixação em Rack 19"</t>
  </si>
  <si>
    <t>S160842</t>
  </si>
  <si>
    <t>Patch Panel 48 Portas RJ45/IDC Cat.5e, inclusive fixação em Rack 19"</t>
  </si>
  <si>
    <t>S160844</t>
  </si>
  <si>
    <t>Patch Panel 48 Portas RJ45/IDC Cat.6, inclusive fixação em Rack 19"</t>
  </si>
  <si>
    <t>S160845</t>
  </si>
  <si>
    <t>Patch Cord Multilan Extra Flexível CAT 5e U/UTP RJ-45 - 1,50 m</t>
  </si>
  <si>
    <t>S160846</t>
  </si>
  <si>
    <t>Patch Cord Multilan Extra Flexível CAT 5e U/UTP RJ-45 - 3,00 m</t>
  </si>
  <si>
    <t>S160847</t>
  </si>
  <si>
    <t>Patch Cord Gigalan Extra Flexível CAT 6 U/UTP RJ-45 - 1,50 m</t>
  </si>
  <si>
    <t>S160848</t>
  </si>
  <si>
    <t>Patch Cord Gigalan Extra Flexível CAT 6 U/UTP RJ-45 - 3,00 m</t>
  </si>
  <si>
    <t>S160851</t>
  </si>
  <si>
    <t>Fornecimento e instalação de Cabo de rede par trançado 4 pares Categoria 6</t>
  </si>
  <si>
    <t>S160864</t>
  </si>
  <si>
    <t>Switch 24 portas RJ-45 10/100 + 2 10/100/1000, inclusive fixação em Rack 19"</t>
  </si>
  <si>
    <t>S160865</t>
  </si>
  <si>
    <t>Switch 48 portas RJ-45 10/100 + 2 10/100/1000, inclusive fixação em Rack 19"</t>
  </si>
  <si>
    <t>S160866</t>
  </si>
  <si>
    <t>No Break 1400VA (980W) Senoidal, tensão de entrada: 120V e tensão de saida: 120V, Interface Port DB-9 RS-232, SmartSlot, USB, inclusive fixação em rack 19"</t>
  </si>
  <si>
    <t>S160867</t>
  </si>
  <si>
    <t>No Break 2200VA (1980W) Senoidal, tensão de entrada: 220V e tensão de saida: 220V, Interface Port DB-9 RS-232, SmartSlot, USB, inclusive fixação em rack 19"</t>
  </si>
  <si>
    <t>S160869</t>
  </si>
  <si>
    <t>Certificação avulsa dos pontos com emissão de relatório do equipamento de teste até 100 pontos</t>
  </si>
  <si>
    <t>S160870</t>
  </si>
  <si>
    <t>Certificação avulsa dos pontos com emissão de relatório do equipamento de teste mais de 101 pontos</t>
  </si>
  <si>
    <t>S160871</t>
  </si>
  <si>
    <t>Espelho 4" x 4" com 2 conector RJ 45 fêmea CAT. 5e</t>
  </si>
  <si>
    <t>S160872</t>
  </si>
  <si>
    <t>Espelho 4" x 2" com conector RJ 45 fêmea CAT. 6</t>
  </si>
  <si>
    <t>S160873</t>
  </si>
  <si>
    <t>Espelho 4" x 4" com 2 conectores RJ 45 fêmea CAT. 6</t>
  </si>
  <si>
    <t>S1610</t>
  </si>
  <si>
    <t>INSTALAÇÃO DO SISTEMA DE CLIMATIZAÇÃO</t>
  </si>
  <si>
    <t>S161001</t>
  </si>
  <si>
    <t>Tubo de cobre com isolamento térmico - ø 1/4" esp. 9mm</t>
  </si>
  <si>
    <t>S161002</t>
  </si>
  <si>
    <t>Tubo de cobre com isolamento térmico - ø 3/8" esp. 9mm</t>
  </si>
  <si>
    <t>S161003</t>
  </si>
  <si>
    <t>Tubo de cobre com isolamento térmico - ø 1/2" esp. 9mm</t>
  </si>
  <si>
    <t>S161004</t>
  </si>
  <si>
    <t>Tubo de cobre com isolamento térmico - ø 5/8" esp. 9mm</t>
  </si>
  <si>
    <t>S161005</t>
  </si>
  <si>
    <t>Tubo de cobre com isolamento térmico - ø 3/4" esp. 9mm</t>
  </si>
  <si>
    <t>S161006</t>
  </si>
  <si>
    <t>Tubo de cobre com isolamento térmico - ø 7/8" esp. 9mm</t>
  </si>
  <si>
    <t>S161007</t>
  </si>
  <si>
    <t>Tubo de cobre com isolamento térmico - ø 1.1/8" esp. 9mm</t>
  </si>
  <si>
    <t>S161008</t>
  </si>
  <si>
    <t>Tubo de cobre com isolamento térmico - ø 1.3/8" esp. 9mm</t>
  </si>
  <si>
    <t>S161009</t>
  </si>
  <si>
    <t>Tubo de cobre com isolamento térmico - ø 1.5/8" esp. 9 mm</t>
  </si>
  <si>
    <t>S161010</t>
  </si>
  <si>
    <t>Emenda de tubos e conexões de cobre por processo de solda - ø 1/4" até 1/2"</t>
  </si>
  <si>
    <t>S161011</t>
  </si>
  <si>
    <t>Emenda de tubos e conexões de cobre por processo de solda - ø 5/8" até 7/8"</t>
  </si>
  <si>
    <t>S161012</t>
  </si>
  <si>
    <t>Emenda de tubos e conexões de cobre por processo de solda - ø 1.1/8" até 1.5/8"</t>
  </si>
  <si>
    <t>S161013</t>
  </si>
  <si>
    <t>Gás refrigerante R22</t>
  </si>
  <si>
    <t>S161014</t>
  </si>
  <si>
    <t>Gás refrigerante R407</t>
  </si>
  <si>
    <t>S161015</t>
  </si>
  <si>
    <t>Gás refrigerante R410A</t>
  </si>
  <si>
    <t>S161016</t>
  </si>
  <si>
    <t>Instalação de Linha frigorígena para interligação do sistema de climatização incl. acessórios de fixação, fita PVC auto-aderente e cabo PP, exclusive tubos de cobre da linha liquida e sucção, espuma elastomérica flexivel e gás refrigerante</t>
  </si>
  <si>
    <t>S161017</t>
  </si>
  <si>
    <t>Duto em chapa de aço galvanizada #22, exclusive acessórios de fixação</t>
  </si>
  <si>
    <t>S161018</t>
  </si>
  <si>
    <t>Duto em chapa de aço galvanizada #24, exclusive acessórios de fixação</t>
  </si>
  <si>
    <t>S161019</t>
  </si>
  <si>
    <t>Duto em chapa de aço galvanizada #26, exclusive acessórios de fixação</t>
  </si>
  <si>
    <t>S17</t>
  </si>
  <si>
    <t>APARELHOS HIDRO-SANITÁRIOS</t>
  </si>
  <si>
    <t>S1701</t>
  </si>
  <si>
    <t>LOUÇAS</t>
  </si>
  <si>
    <t>S170101</t>
  </si>
  <si>
    <t>S170107</t>
  </si>
  <si>
    <t>S170110</t>
  </si>
  <si>
    <t>S170114</t>
  </si>
  <si>
    <t>S170115</t>
  </si>
  <si>
    <t>S170116</t>
  </si>
  <si>
    <t>S170117</t>
  </si>
  <si>
    <t>S170119</t>
  </si>
  <si>
    <t>S170120</t>
  </si>
  <si>
    <t>S170121</t>
  </si>
  <si>
    <t>S170122</t>
  </si>
  <si>
    <t>S170123</t>
  </si>
  <si>
    <t>S170124</t>
  </si>
  <si>
    <t>S170126</t>
  </si>
  <si>
    <t>S170128</t>
  </si>
  <si>
    <t>S170129</t>
  </si>
  <si>
    <t>S170130</t>
  </si>
  <si>
    <t>S170132</t>
  </si>
  <si>
    <t>S170133</t>
  </si>
  <si>
    <t>S170134</t>
  </si>
  <si>
    <t>S170135</t>
  </si>
  <si>
    <t>S170136</t>
  </si>
  <si>
    <t>S1702</t>
  </si>
  <si>
    <t>BANCADAS</t>
  </si>
  <si>
    <t>S170205</t>
  </si>
  <si>
    <t>Bancada de mármore esp. 3cm</t>
  </si>
  <si>
    <t>S170220</t>
  </si>
  <si>
    <t>Bancada de granito com espessura de 2 cm</t>
  </si>
  <si>
    <t>S170221</t>
  </si>
  <si>
    <t>Laje armada espessura de 3cm p/ enchimento de fundo de bancada inox</t>
  </si>
  <si>
    <t>S170222</t>
  </si>
  <si>
    <t>Bancada e tanque para panelões em granito cinza andorinha, esp. 2cm, dim. 0.80x1.10m, base de concreto e apoio em alvenaria, frontão h=10cm, incl. válvula e sifão, exclusive torneira, conf. det. projeto</t>
  </si>
  <si>
    <t>S1703</t>
  </si>
  <si>
    <t>TORNEIRAS, REGISTROS, VÁLVULAS E METAIS</t>
  </si>
  <si>
    <t>S170304</t>
  </si>
  <si>
    <t>S170306</t>
  </si>
  <si>
    <t>S170309</t>
  </si>
  <si>
    <t>S170310</t>
  </si>
  <si>
    <t>S170311</t>
  </si>
  <si>
    <t>S170313</t>
  </si>
  <si>
    <t>S170315</t>
  </si>
  <si>
    <t>S170316</t>
  </si>
  <si>
    <t>Registro de pressão com canopla cromada diam. 15mm (1/2"), marcas de referência Fabrimar, Deca ou Docol</t>
  </si>
  <si>
    <t>S170317</t>
  </si>
  <si>
    <t>Registro de pressão com canopla cromada diam. 20mm (3/4"), marcas de referência Fabrimar, Deca ou Docol</t>
  </si>
  <si>
    <t>S170318</t>
  </si>
  <si>
    <t>S170319</t>
  </si>
  <si>
    <t>S170320</t>
  </si>
  <si>
    <t>S170321</t>
  </si>
  <si>
    <t>S170322</t>
  </si>
  <si>
    <t>S170323</t>
  </si>
  <si>
    <t>S170324</t>
  </si>
  <si>
    <t>S170325</t>
  </si>
  <si>
    <t>S170326</t>
  </si>
  <si>
    <t>S170327</t>
  </si>
  <si>
    <t>Registro de gaveta com canopla cromada diam. 15mm (1/2"), marcas de referência Fabrimar, Deca ou Docol</t>
  </si>
  <si>
    <t>S170328</t>
  </si>
  <si>
    <t>Registro de gaveta com canopla cromada, diam. 20mm (3/4"), marcas de referência Fabrimar, Deca ou Docol</t>
  </si>
  <si>
    <t>S170329</t>
  </si>
  <si>
    <t>Registro de gaveta com canopla cromada diam. 25mm (1"), marcas de referência Fabrimar, Deca ou Docol</t>
  </si>
  <si>
    <t>S170330</t>
  </si>
  <si>
    <t>Registro de gaveta com canopla cromada diam 32mm (11/4"), marcas de referência Fabrimar, Deca ou Docol</t>
  </si>
  <si>
    <t>S170331</t>
  </si>
  <si>
    <t>S170345</t>
  </si>
  <si>
    <t>S170346</t>
  </si>
  <si>
    <t>S170347</t>
  </si>
  <si>
    <t>S170348</t>
  </si>
  <si>
    <t>S170349</t>
  </si>
  <si>
    <t>S170350</t>
  </si>
  <si>
    <t>S170351</t>
  </si>
  <si>
    <t>S170352</t>
  </si>
  <si>
    <t>S170353</t>
  </si>
  <si>
    <t>S170354</t>
  </si>
  <si>
    <t>S170357</t>
  </si>
  <si>
    <t>S1705</t>
  </si>
  <si>
    <t>OUTROS APARELHOS</t>
  </si>
  <si>
    <t>S170502</t>
  </si>
  <si>
    <t>Caixa de descarga plástica de sobrepor 6/9 litros, ref. ASTRA, AKROS ou equivalente</t>
  </si>
  <si>
    <t>S170506</t>
  </si>
  <si>
    <t>Reservatório de polietileno de 500 L, inclusive adaptadores com flanges de PVC e torneira de bóia de 3/4"</t>
  </si>
  <si>
    <t>S170507</t>
  </si>
  <si>
    <t>Lavatório de aço inox, liga AISI 304, N° 18, marcas de referência Fisher, Metalpress ou Mekal, inclusive apoio de concreto, argamassa de apoio e assentamento, válvula e sifão cromados, exclusive torneira, conf. projeto</t>
  </si>
  <si>
    <t>S170508</t>
  </si>
  <si>
    <t>Escovário de aço inox, liga AISI 304, N° 18, marcas de referência Fischer, Metalpress ou Mekal, inclusive apoio de concreto, argamassa de apoio e assentamento, válvula e sifão cromados, exclusive torneira, conf. projeto</t>
  </si>
  <si>
    <t>S170509</t>
  </si>
  <si>
    <t>Tanque de aço inox nº 2, marcas de referência Fisher, Metalpress ou Mekal, inclusive válvula de metal e sifão</t>
  </si>
  <si>
    <t>S170510</t>
  </si>
  <si>
    <t>Bebedouro de aço inox, marcas de referência Fisher, Metalpress ou Mekal, inclusive válvula, sifão cromado e torneiras, exclusive alvenaria, dim. 0.45x2.75 m, conforme detalhe em projeto</t>
  </si>
  <si>
    <t>S170511</t>
  </si>
  <si>
    <t>Mictório coletivo de aço inox, liga AISI-304 n.18, marcas de referência Fisher, Metalpress ou Mekal, dimensões 1.80x0.30m, com tubo espargidor</t>
  </si>
  <si>
    <t>S170512</t>
  </si>
  <si>
    <t>Cuba de aço inox n° 1(dim.460x300x150)mm, marcas de referência Franke, Strake, tramontina, inclusive válvula de metal 31/2" e sifão cromado 1 x 1/2", excl. torneira</t>
  </si>
  <si>
    <t>S170514</t>
  </si>
  <si>
    <t>Tanque simples de aço inox Fischer, mod. TQ1-S AISI 304, ou equivalente nas marcas Metalpress ou Mekal, inclusive válvula de metal 1 1/4" e sifão cromado 2", excl. torneira</t>
  </si>
  <si>
    <t>S170515</t>
  </si>
  <si>
    <t>Cuba p/ panelões de aço inox 80x60x40 cm, marcas de referência Fisher, Metalpress ou Mekal, inclusive válvula metal 1 1/4" e sifão cromado 1 x 1 1/2", excl. torneira</t>
  </si>
  <si>
    <t>S170516</t>
  </si>
  <si>
    <t>Tanque duplo de aço inox AISI 304, marcas de referência Fisher (mod TQI-D) Metalpress ou Mekal, inclusive válvulas de metal 1 1/4" e sifão cromado 2", excl. torneiras</t>
  </si>
  <si>
    <t>S170519</t>
  </si>
  <si>
    <t>Ducha manual Acqua jet , linha Aquarius, com registro ref.C 2195, marcas de referência Fabrimar, Deca ou Docol</t>
  </si>
  <si>
    <t>S170524</t>
  </si>
  <si>
    <t>Cabide simples de um gancho, linha Versailles, ref. 08, acabamento cromado, da Moldenox, Docol ou Deca</t>
  </si>
  <si>
    <t>S170528</t>
  </si>
  <si>
    <t>Reservatório de polietileno de 5.000 L, inclusive peça de madeira 6 x 16 cm para apoio, exclusive flanges e torneira de bóia</t>
  </si>
  <si>
    <t>S170530</t>
  </si>
  <si>
    <t>Cuba em aço inox nº 02(dim.560x340x150)mm, marcas de referência Franke, Strake, tramontina, inclusive válvula de metal 31/2" e sifão cromado 1 x 1/2", excl. torneira</t>
  </si>
  <si>
    <t>S170533</t>
  </si>
  <si>
    <t>Pia em aço inox com 01 cuba nº 1, dimensões de 0.60 x 1.50m, inclusive válvula tipo americana, exclusive sifão</t>
  </si>
  <si>
    <t>S170534</t>
  </si>
  <si>
    <t>Pia em aço inox com 02 cubas nº 1, dimensões 0.60 x 2.50, inclusive válvula tipo americana, exclusive sifão</t>
  </si>
  <si>
    <t>S170535</t>
  </si>
  <si>
    <t>Pia em aço inox com 01 cuba nº 1, dimensões de 0.60 x 1.80m, inclusive válvula americana, exclusive sifão</t>
  </si>
  <si>
    <t>S170536</t>
  </si>
  <si>
    <t>Pia em aço inox com 02 cubas nº 2, dimensões de 0.60 x 2.10m, inclusive válvula americana, exclusive sifão</t>
  </si>
  <si>
    <t>S170537</t>
  </si>
  <si>
    <t>Assento plástico para vaso sanitário, marcas de referência Deca, Celite ou Ideal Standard</t>
  </si>
  <si>
    <t>S170538</t>
  </si>
  <si>
    <t>Chuveiro frio de PVC, marcas de referência Atlas, Cipla ou Akros</t>
  </si>
  <si>
    <t>S170539</t>
  </si>
  <si>
    <t>Reservatório de polietileno de 500l, inclusive peça de madeira 6x16cm para apoio, exclusive flanges e torneira de bóia</t>
  </si>
  <si>
    <t>S170540</t>
  </si>
  <si>
    <t>Reservatório de polietileno de 1000l, inclusive peça de madeira 6x16cm para apoio, exclusive flanges e torneira de bóia</t>
  </si>
  <si>
    <t>S170541</t>
  </si>
  <si>
    <t>Filtro curto AP200, marca de referência Aqualar, inclusive refil(vela)</t>
  </si>
  <si>
    <t>S170545</t>
  </si>
  <si>
    <t>Mictório de aço inox, marcas de referência Fisher, Metalpress ou Mekal, com 30 cm de largura e comp. variável, inclusive válvula tipo americana, engate flexível cromado, válvula de descarga, sifão cromado e conjunto de fixação</t>
  </si>
  <si>
    <t>S170546</t>
  </si>
  <si>
    <t>Tanque em mármore sintético com 2 bojos, inclusive válvula e sifão em PVC</t>
  </si>
  <si>
    <t>S170547</t>
  </si>
  <si>
    <t>Reservatório de polietileno de 310l, inclusive peça de madeira 6 x 16 cm p/ apoio, exclusive flange e torneira de bóia</t>
  </si>
  <si>
    <t>S170548</t>
  </si>
  <si>
    <t>Reservatório de polietileno de 1500l, inclusive peça 6x16cm para apoio, exclusive flanges e torneira de bóia</t>
  </si>
  <si>
    <t>S170549</t>
  </si>
  <si>
    <t>Reservatório de polietileno de 3000 litros, inclusive peça de apoio de 6x16 cm, exclusive flanges e torneira de bóia</t>
  </si>
  <si>
    <t>S170550</t>
  </si>
  <si>
    <t>Reservatório de polietileno de 2000L, inclusive peça de apoio 6x16 cm, exclusive flanges e torneira de bóia</t>
  </si>
  <si>
    <t>S170555</t>
  </si>
  <si>
    <t>Tanque de mármore sintético com um bojo, inclusive válvula e sifão em PVC</t>
  </si>
  <si>
    <t>S170557</t>
  </si>
  <si>
    <t>Bebedouro em aço inox coletivo, marcas de referência Fisher, Metalpress ou Mekal, inclusive base de apoio em concreto e fechamento em alvenaria revestida com azulejo, inclusive válvula e sifão, exclusive torneiras</t>
  </si>
  <si>
    <t>S170561</t>
  </si>
  <si>
    <t>Reservatório de polietileno de 15.000l, inclusive peça de madeira 5 x 16cm para apoio, exclusive flanges e torneiras de boia</t>
  </si>
  <si>
    <t>S170562</t>
  </si>
  <si>
    <t>Bebebedouro elétrico de pressão para portadores de necessidades especiais IBBL BDF300 ou equivalente</t>
  </si>
  <si>
    <t>S1706</t>
  </si>
  <si>
    <t>ACESSIBILIDADE - NBR 9050</t>
  </si>
  <si>
    <t>S170601</t>
  </si>
  <si>
    <t>Barra de apoio reta em aço inox 304 p/ portadores de necessidades especiais (NBR 9050), largura 40 cm</t>
  </si>
  <si>
    <t>S170602</t>
  </si>
  <si>
    <t>Barra de apoio reta em aço inox 304 p/ portadores de necessidades especiais (NBR 9050), largura 60 cm</t>
  </si>
  <si>
    <t>S170603</t>
  </si>
  <si>
    <t>Barra de apoio reta em aço inox 304 p/ portadores de necessidades especiais (NBR 9050), largura 80 cm</t>
  </si>
  <si>
    <t>S170604</t>
  </si>
  <si>
    <t>Barra de apoio reta em aço inox 304 p/ portadores de necessidades especiais (NBR 9050), largura 90 cm</t>
  </si>
  <si>
    <t>S170607</t>
  </si>
  <si>
    <t>Barra de apoio lateral articulada em aço inox 304 - 80cm p/ portadores de necessidades especiais (NBR 9050)</t>
  </si>
  <si>
    <t>S170608</t>
  </si>
  <si>
    <t>Bacia sifonada de louça branca sem abertura frontal p/ banheiro PNE, consumo 6 litros por fluxo, Vogue Plus Conforto - P.510.17, Ref. Deca ou equiv., incl. tubo de ligação inox c/ canopla, anel de vedação, paraf. e rejunte epoxi p/ vedação</t>
  </si>
  <si>
    <t>S170609</t>
  </si>
  <si>
    <t>Bacia sifonada de louça branca com abertura frontal p/ banheiro PNE, consumo 6 litros por fluxo, Vogue Plus Conforto - P.51.17, Ref. Deca ou equiv., incl. tubo de ligação inox c/ canopla, anel de vedação, paraf. e rejunte epoxi p/ vedação</t>
  </si>
  <si>
    <t>S170610</t>
  </si>
  <si>
    <t>Assento poliéster sem abertura frontal c/ fixação cromada e aditivo químico c/ proteção antibactéria, Vogue Plus - AP.51.17, Ref. Deca ou equivalente</t>
  </si>
  <si>
    <t>S170611</t>
  </si>
  <si>
    <t>Assento poliéster com abertura frontal e tampa c/ fixação cromada e aditivo químico c/ proteção antibactéria, Vogue Plus - AP.52.17, Ref. Deca ou equivalente</t>
  </si>
  <si>
    <t>S170612</t>
  </si>
  <si>
    <t>Lavatório de louça branca com coluna suspensa p/ banheiro PNE, Vougle Plus Conforto L.51.17 + CS.1.17, Ref., Deca ou equivalente, incl. sifão, válvula e engates metálicos cromados, exclusive torneira</t>
  </si>
  <si>
    <t>S170613</t>
  </si>
  <si>
    <t>Lavátorio de louça branca de canto p/ banheiro PNE, Coleção Master L.76.17, Ref. Deca ou equivalente, incl. válvula, sifão e engates metálicos cromados, exclusive torneira</t>
  </si>
  <si>
    <t>S170614</t>
  </si>
  <si>
    <t>Conjunto Barra de apoio barra de apoio lateral, formato "U", em aço inox polido 304 Ø 1.1/4" dim. comprimento médio 30 p/ lavatório, p/ portadores de necessidades especiais (NBR 9050)</t>
  </si>
  <si>
    <t>S170615</t>
  </si>
  <si>
    <t>Barra de apoio reta em aço inox 304 p/ portadores de necessidades especiais (NBR 9050), largura 70 cm</t>
  </si>
  <si>
    <t>S18</t>
  </si>
  <si>
    <t>APARELHOS ELÉTRICOS</t>
  </si>
  <si>
    <t>S1801</t>
  </si>
  <si>
    <t>LUMINÁRIAS</t>
  </si>
  <si>
    <t>S180107</t>
  </si>
  <si>
    <t>S180110</t>
  </si>
  <si>
    <t>S180115</t>
  </si>
  <si>
    <t>S1802</t>
  </si>
  <si>
    <t>INTERRUPTORES E TOMADAS</t>
  </si>
  <si>
    <t>S180201</t>
  </si>
  <si>
    <t>S180202</t>
  </si>
  <si>
    <t>S180204</t>
  </si>
  <si>
    <t>Interruptor de uma tecla simples 10A/250V, com placa 4x2"</t>
  </si>
  <si>
    <t>S180205</t>
  </si>
  <si>
    <t>Interruptor de duas teclas simples 10A/250V, com placa 4x2"</t>
  </si>
  <si>
    <t>S180206</t>
  </si>
  <si>
    <t>Interruptor de uma tecla paralelo 10A/250V, com placa 4x2"</t>
  </si>
  <si>
    <t>S180207</t>
  </si>
  <si>
    <t>Interruptor de uma tecla simples 10A/250V e uma tomada 3 polos 10A/250V, padrão brasileiro, NBR 14136, linha branca, com placa 4x2"</t>
  </si>
  <si>
    <t>S180208</t>
  </si>
  <si>
    <t>Interruptor de duas teclas simples 10A/250V e uma tomada 3 polos universal 10A/250V, com placa 4x2"</t>
  </si>
  <si>
    <t>S180209</t>
  </si>
  <si>
    <t>Interruptor pulsador de campainha 10A/250V, com placa 4x2"</t>
  </si>
  <si>
    <t>S180210</t>
  </si>
  <si>
    <t>Tomada de 3 polos 20A/250V, com placa 4x2"</t>
  </si>
  <si>
    <t>S180211</t>
  </si>
  <si>
    <t>Interruptor de três teclas simples 10 A/250 V e duas teclas simples 10A/250V, com placa 4x4"</t>
  </si>
  <si>
    <t>S180212</t>
  </si>
  <si>
    <t>Interruptor de três teclas simples 10A/250V, c/ placa 4x2"</t>
  </si>
  <si>
    <t>S180217</t>
  </si>
  <si>
    <t>Espelho para caixa estampada 4 x 2"</t>
  </si>
  <si>
    <t>S180218</t>
  </si>
  <si>
    <t>Espelho para caixa estampada 4 x 4"</t>
  </si>
  <si>
    <t>S180220</t>
  </si>
  <si>
    <t>Tomada coaxial 75 ohms para TV</t>
  </si>
  <si>
    <t>S1803</t>
  </si>
  <si>
    <t>BOMBAS</t>
  </si>
  <si>
    <t>S180301</t>
  </si>
  <si>
    <t>Bomba centrífuga trifásica 5CV, modelo 620 Dancor, ou equivalente</t>
  </si>
  <si>
    <t>S180302</t>
  </si>
  <si>
    <t>Bomba centrífuga monofásica 1/2 CV</t>
  </si>
  <si>
    <t>S180303</t>
  </si>
  <si>
    <t>Bomba centrífuga monofásica 3/4 CV</t>
  </si>
  <si>
    <t>S180304</t>
  </si>
  <si>
    <t>Bomba centrifuga trifásica 2CV</t>
  </si>
  <si>
    <t>S180305</t>
  </si>
  <si>
    <t>Bomba elétrica centrífuga monofásica 1 CV</t>
  </si>
  <si>
    <t>S1804</t>
  </si>
  <si>
    <t>POSTES</t>
  </si>
  <si>
    <t>S180405</t>
  </si>
  <si>
    <t>S1806</t>
  </si>
  <si>
    <t>AR REFRIGERADO</t>
  </si>
  <si>
    <t>S180602</t>
  </si>
  <si>
    <t>Fornecimento e Instalação de Unidade Evaporadora e Condensadora de Ar Condicionado tipo Split Inverter Hi-Wall (Parede) de 9.000 BTU´s 220V - Ciclo Frio - Classificação A (Selo PROCEL), inclusive amortecedores vibra-stop</t>
  </si>
  <si>
    <t>S180603</t>
  </si>
  <si>
    <t>Fornecimento e Instalação de Unidade Evaporadora e Condensadora de Ar Condicionado tipo Split Inverter Hi-Wall (Parede) de 12.000 BTU´s 220V - Ciclo Frio - Classificação A (Selo PROCEL), inclusive amortecedores vibra-stop</t>
  </si>
  <si>
    <t>S180604</t>
  </si>
  <si>
    <t>Fornecimento e Instalação de Unidade Evaporadora e Condensadora de Ar Condicionado tipo Split Inverter Hi-Wall (Parede) de 18.000 BTU´s 220V - Ciclo Frio - Classificação A (Selo PROCEL), inclusive amortecedores vibra-stop</t>
  </si>
  <si>
    <t>S180605</t>
  </si>
  <si>
    <t>Fornecimento e Instalação de Unidade Evaporadora e Condensadora de Ar Condicionado tipo Split Inverter Hi-Wall (Parede) de 22.000 BTU´s 220V - Ciclo Frio - Classificação A (Selo PROCEL), inclusive amortecedores vibra-stop</t>
  </si>
  <si>
    <t>S180606</t>
  </si>
  <si>
    <t>Fornecimento e Instalação de Unidade Evaporadora e Condensadora de Ar Condicionado tipo Split Inverter Hi-Wall (Parede) de 24.000 BTU´s 220V - Ciclo Frio - Classificação A (Selo PROCEL), inclusive amortecedores vibra-stop</t>
  </si>
  <si>
    <t>S180607</t>
  </si>
  <si>
    <t>Fornecimento e Instalação de Unidade Evaporadora e Condensadora de Ar Condicionado tipo Split Inverter Hi-Wall (Parede) de 30.000 BTU´s 220V - Ciclo Quente/Frio - Classificação A (Selo PROCEL), inclusive amortecedores vibra-stop</t>
  </si>
  <si>
    <t>S180608</t>
  </si>
  <si>
    <t>Fornecimento e Instalação de Unidade Evaporadora e Condensadora de Ar Condicionado tipo Split Inverter Piso Teto de 36.000 BTU´s 220V - Ciclo Quente/Frio Classificação Energética A ou B (Selo PROCEL), inclusive amortecedores vibra-stop</t>
  </si>
  <si>
    <t>S180609</t>
  </si>
  <si>
    <t>Fornecimento e Instalação de Unidade Evaporadora e Condensadora de Ar Condicionado tipo Split Inverter Piso Teto de 48.000 BTU´s 220V Trifásico - Ciclo Quente/Frio Classificação Energética A ou B (Selo PROCEL), inclusive amortecedores vibra-stop</t>
  </si>
  <si>
    <t>S1807</t>
  </si>
  <si>
    <t>VENTILADORES</t>
  </si>
  <si>
    <t>S180702</t>
  </si>
  <si>
    <t>Ventilador de teto base madeira sem alojamento para luminária, ref. Tron ou equivalente, com comando de interruptor simples, sem dimer para regulagem de velocidade</t>
  </si>
  <si>
    <t>S1808</t>
  </si>
  <si>
    <t>S180803</t>
  </si>
  <si>
    <t>Campainha tipo timbre Pial, cod. 412.77 ou equivalente</t>
  </si>
  <si>
    <t>S180804</t>
  </si>
  <si>
    <t>Campainha tipo prato Pial, cod. 414.18</t>
  </si>
  <si>
    <t>S180809</t>
  </si>
  <si>
    <t>Chuveiro elétrico tipo ducha Lorenzet ou Corona</t>
  </si>
  <si>
    <t>S1810</t>
  </si>
  <si>
    <t>LUMINARIAS PARA LÂMPADAS LED</t>
  </si>
  <si>
    <t>S181001</t>
  </si>
  <si>
    <t>Luminaria sobrepor compl., corpo ch. aço pintada branca, refletor, aletas parabólicas alum.alta pureza e refletância inclusive 2 lâmpadas LED T8 9/10W temp. de cor 5000k c/ 60cm - Ref. CS216AL-N - AMES, 1261 - LUMAVI OU EQUIVALENTE</t>
  </si>
  <si>
    <t>S181002</t>
  </si>
  <si>
    <t>Luminaria sobrepor compl., corpo ch. aço pintada branca, refletor aletas parabólicas alum.alta pureza e refletância inclusive 2 lâmpadas LED T8 20W temp. de cor 5000k bivolt c/ 1,20m - Ref. CS232AL-N - AMES, 2447 - LUMAVI OU EQUIVALENTE</t>
  </si>
  <si>
    <t>S181003</t>
  </si>
  <si>
    <t>Luminaria embutir compl., corpo ch. aço pintada branca, refletor aletas parabólicas alum.alta pureza e refletância inclusive 2 lâmpadas LED T8 9W temp. de cor 5000k c/ 60cm - REF. CE216AL-N - AMES, 6024 - LUMAVI OU EQUIVALENTE</t>
  </si>
  <si>
    <t>S181004</t>
  </si>
  <si>
    <t>Luminaria embutir compl., corpo ch. aço pintada branca, refletor, aletas parabólicas alum.alta pureza e refletância inclusive 2 lâmpadas LED T8 18W temp. de cor 5000k c/ 1,20m - Ref. CE232AL-N - AMES, 6025 - LUMAVI -LDEF 2X32W - LUMILUZ OU EQUIVALENTE</t>
  </si>
  <si>
    <t>S181005</t>
  </si>
  <si>
    <t>Luminária sobrepor compl., corpo ch. aço pintada branca, refletor,aletas parabólicas alum.alta pureza e refletância inclusive 4 lâmpadas LED T8 9W temp. de cor 5000k bivolt c/ 60cm - CS416AL-N - AMES, 1452 - LUMAVI OU EQUIVALENTE</t>
  </si>
  <si>
    <t>S181007</t>
  </si>
  <si>
    <t>Luminária embutir compl., corpo ch. aço pintada branca, refletor,aletas parabólicas alum.alta pureza e refletância nclusive 4 lâmpadas LED T8 9W temp. de cor 5000k - Ref.CE416AL-N - AMES, 6026 - LUMAVI OU EQUIVALENTE</t>
  </si>
  <si>
    <t>S19</t>
  </si>
  <si>
    <t>PINTURA</t>
  </si>
  <si>
    <t>S1901</t>
  </si>
  <si>
    <t>SOBRE PAREDES E FORROS</t>
  </si>
  <si>
    <t>S190101</t>
  </si>
  <si>
    <t>S190102</t>
  </si>
  <si>
    <t>Emassamento de paredes e forros, com duas demãos de massa à base de óleo, marcas de referência Suvinil, Coral ou Metalatex</t>
  </si>
  <si>
    <t>S190103</t>
  </si>
  <si>
    <t>S190104</t>
  </si>
  <si>
    <t>S190105</t>
  </si>
  <si>
    <t>S190106</t>
  </si>
  <si>
    <t>S190107</t>
  </si>
  <si>
    <t>Pintura com nata de cimento sobre superfície áspera a três demãos</t>
  </si>
  <si>
    <t>S190108</t>
  </si>
  <si>
    <t>S190109</t>
  </si>
  <si>
    <t>S190114</t>
  </si>
  <si>
    <t>S190115</t>
  </si>
  <si>
    <t>S190116</t>
  </si>
  <si>
    <t>S190117</t>
  </si>
  <si>
    <t>S190121</t>
  </si>
  <si>
    <t>S1902</t>
  </si>
  <si>
    <t>SOBRE CONCRETO OU BLOCOS CERÂMICOS APARENTES</t>
  </si>
  <si>
    <t>S190201</t>
  </si>
  <si>
    <t>S190202</t>
  </si>
  <si>
    <t>S190203</t>
  </si>
  <si>
    <t>S190204</t>
  </si>
  <si>
    <t>S190205</t>
  </si>
  <si>
    <t>S190211</t>
  </si>
  <si>
    <t>S1903</t>
  </si>
  <si>
    <t>SOBRE MADEIRA</t>
  </si>
  <si>
    <t>S190301</t>
  </si>
  <si>
    <t>S190302</t>
  </si>
  <si>
    <t>S190303</t>
  </si>
  <si>
    <t>S190306</t>
  </si>
  <si>
    <t>S1904</t>
  </si>
  <si>
    <t>SOBRE METAL</t>
  </si>
  <si>
    <t>S190417</t>
  </si>
  <si>
    <t>S190418</t>
  </si>
  <si>
    <t>Pintura de superfície metálica com uma demão de primer Epoxi e duas demãos de tinta à base de Epoxi</t>
  </si>
  <si>
    <t>S1905</t>
  </si>
  <si>
    <t>SOBRE ELEMENTOS ESPECIAIS</t>
  </si>
  <si>
    <t>S190501</t>
  </si>
  <si>
    <t>S1906</t>
  </si>
  <si>
    <t>SOBRE PISOS</t>
  </si>
  <si>
    <t>S190601</t>
  </si>
  <si>
    <t>S190602</t>
  </si>
  <si>
    <t>S190603</t>
  </si>
  <si>
    <t>Pintura sobre pisos, marcas de referência Novacor, Coral ou Suvinil, a duas demãos, Linha Premium</t>
  </si>
  <si>
    <t>S190604</t>
  </si>
  <si>
    <t>S190605</t>
  </si>
  <si>
    <t>Aplicação de tinta epóxi de alta espessura semibrilhante sobre piso de concreto a três demãos, inclusive selador epóxi a uma demão - Ref. Intergard 2005 e 2001 - Internacional ou equivalente</t>
  </si>
  <si>
    <t>S20</t>
  </si>
  <si>
    <t>SERVIÇOS COMPLEMENTARES EXTERNOS</t>
  </si>
  <si>
    <t>S2001</t>
  </si>
  <si>
    <t>MUROS E FECHAMENTOS</t>
  </si>
  <si>
    <t>S200101</t>
  </si>
  <si>
    <t>Alambrado c/ tela losangular de arame fio 12 malha 2" revest. em PVC com tubo de ferro galvanizado vertical de 2 1/2" e horizontal de 1" incl. portão, pintados com esmalte sobre fundo anticorrosivo</t>
  </si>
  <si>
    <t>S200104</t>
  </si>
  <si>
    <t>Cerca de madeira com ripas de 7 x 2 cm, altura de 1.50 m e caibro de 8 x 8 cm em madeira de lei espaçados a cada 2.0 m</t>
  </si>
  <si>
    <t>S200105</t>
  </si>
  <si>
    <t>Cerca com tela fio 16 malha losangular de 2", fixadas c/ grampos em pontaletes de madeira de lei 8x8cm espaçados de 1.5m, com bases concretadas e com três fios tensores de arame galvanizado n.12</t>
  </si>
  <si>
    <t>S200107</t>
  </si>
  <si>
    <t>Cerca com cinco fios de arame liso n. 12 fixados com grampos em pontaletes de madeira de lei de 8 x 8cm a cada 2.0 m e altura livre de 1.6 m</t>
  </si>
  <si>
    <t>S200108</t>
  </si>
  <si>
    <t>Muro de arrimo de concreto ciclópico com aterro na parte posterior, inclusive forma de madeira e dreno de brita</t>
  </si>
  <si>
    <t>S200120</t>
  </si>
  <si>
    <t>Cerca H=2.30cm, c/tela losang. arame fio 12 malha 2" revest. em PVC com mourão curvo de concreto H=3,20m, secção T, fixado emsolo, a cada 3m, c/3 fios de arame farpado na parte curva, incl 3 fios tensores, chumbadores e sapata de 40x40x50cm</t>
  </si>
  <si>
    <t>S200124</t>
  </si>
  <si>
    <t>Muro de alvenaria de blocos cerâmicos 10x20x20cm, c/ pilares a cada 2 m, esp. 10cm e h=2.5m, revestido com chapisco, reboco e pintura acrílica a 2 demãos, incl. pilares, cintas e sapatas, empregando arg. cimento cal e areia</t>
  </si>
  <si>
    <t>S200128</t>
  </si>
  <si>
    <t>Alambrado sobre muro existente, executado em tela fio 12 malha 3", com 02 fios tensores, fixados em tubos de FG 11/2" colocados a cada 3m (h do alambrado =1,5m), inlcusive chumbamento no muro</t>
  </si>
  <si>
    <t>S200129</t>
  </si>
  <si>
    <t>Cerca com mourão de concreto reto H=2.5, base quadrada 10x10cm, fixado em solo a cada 3.0m, com 10 fios de arame galvanizado liso nº 10</t>
  </si>
  <si>
    <t>S200130</t>
  </si>
  <si>
    <t>Gradil H = 1.90m padrão SEDU em tudo de FG 2" e barra chata de 11/2"x1/4", para fixação sobre mureta conforme projeto, exclusive a mureta.</t>
  </si>
  <si>
    <t>S200131</t>
  </si>
  <si>
    <t>Gradil H = 1.90m padrão SEDU em tubo de FG 31/2" e barra chata de 2"x1/4" para fixação sobre mureta conforme projeto, exclusive a mureta.</t>
  </si>
  <si>
    <t>S2002</t>
  </si>
  <si>
    <t>PAVIMENTAÇÃO</t>
  </si>
  <si>
    <t>S200202</t>
  </si>
  <si>
    <t>S200206</t>
  </si>
  <si>
    <t>S200209</t>
  </si>
  <si>
    <t>S200214</t>
  </si>
  <si>
    <t>S200223</t>
  </si>
  <si>
    <t>S200229</t>
  </si>
  <si>
    <t>S200237</t>
  </si>
  <si>
    <t>S200243</t>
  </si>
  <si>
    <t>Canaleta no piso em concreto simples com dimensões internas de 20 x 10 cm e grelha em ferro diam. 1/2" a cada 3 cm fixados em cantoneira de 3/4" x 1/8" apoiada sobre requadro em cantoneira de 1" x 3/16"</t>
  </si>
  <si>
    <t>S200253</t>
  </si>
  <si>
    <t>S200254</t>
  </si>
  <si>
    <t>S2003</t>
  </si>
  <si>
    <t>PAISAGISMO</t>
  </si>
  <si>
    <t>S200303</t>
  </si>
  <si>
    <t>Fornecimento de grama tipo esmeralda em placas com espessura de 0.06 m, exclusive plantio</t>
  </si>
  <si>
    <t>S200305</t>
  </si>
  <si>
    <t>Fornecimento e espalhamento de areia média lavada</t>
  </si>
  <si>
    <t>S200306</t>
  </si>
  <si>
    <t>Fornecimento e espalhamento de brita 1 ou 2</t>
  </si>
  <si>
    <t>S200307</t>
  </si>
  <si>
    <t>Fornecimento e espalhamento de terra vegetal</t>
  </si>
  <si>
    <t>S200323</t>
  </si>
  <si>
    <t>Fornecimento e espalhamento de pó de pedra</t>
  </si>
  <si>
    <t>S200326</t>
  </si>
  <si>
    <t>Fornecimento e plantio de grama em placas tipo esmeralda, inclusive fornecimento de terra vegetal</t>
  </si>
  <si>
    <t>S2004</t>
  </si>
  <si>
    <t>TRATAMENTO, CONSERVAÇÃO E LIMPEZA</t>
  </si>
  <si>
    <t>S200401</t>
  </si>
  <si>
    <t>Limpeza geral da obra (edificação)</t>
  </si>
  <si>
    <t>S200402</t>
  </si>
  <si>
    <t>Limpeza geral de obras (quadras, praças e jardins)</t>
  </si>
  <si>
    <t>S200404</t>
  </si>
  <si>
    <t>Limpeza de pisos e revestimentos cerâmicos</t>
  </si>
  <si>
    <t>S2005</t>
  </si>
  <si>
    <t>DIVERSOS EXTERNOS</t>
  </si>
  <si>
    <t>S200511</t>
  </si>
  <si>
    <t>Banco de concreto aparente com tampo de 40x40x5 cm e base de 20x20x36 cm para mesa de jogos, conforme detalhe em projeto</t>
  </si>
  <si>
    <t>S200512</t>
  </si>
  <si>
    <t>Mesa de concreto aparente com tampo de 60x60x5 cm, base de 30x30x75 cm e tabuleiro 40x40cm embutido no concreto, feito com pastilhas de mármore branco e granito preto de 5x5x2cm conf. projeto</t>
  </si>
  <si>
    <t>S200513</t>
  </si>
  <si>
    <t>S200562</t>
  </si>
  <si>
    <t>Caixa pré-moldada de concreto para aparelho de ar condicionado de 18.000 BTU</t>
  </si>
  <si>
    <t>S200563</t>
  </si>
  <si>
    <t>Banco de concreto armado aparente com apoios de alvenaria assentada com argamassa de cimento, cal e areia, largura de 0,50m e espessura de 0,05m</t>
  </si>
  <si>
    <t>S200572</t>
  </si>
  <si>
    <t>Poço c/ anéis pré-moldados diam. 1.5m e profundidade de 7m, inclusive fornecimento</t>
  </si>
  <si>
    <t>S200573</t>
  </si>
  <si>
    <t>Bicicletário em tubo de ferro galvanizado 1" e ferro liso 1/2", inclusive pintura, conforme projeto padrão SEDU</t>
  </si>
  <si>
    <t>S200576</t>
  </si>
  <si>
    <t>Placa para inauguração de obra em alumínio polido e=4mm, dimensões 40 x 50 cm, gravação em baixo relevo, inclusive pintura e fixação</t>
  </si>
  <si>
    <t>S2007</t>
  </si>
  <si>
    <t>QUADRA DE ESPORTES (Ver nota 9 da planilha)</t>
  </si>
  <si>
    <t>S200702</t>
  </si>
  <si>
    <t>Piso quadra poliesp. fck=25MPa, esp.=10 cm, armado c/ tela Q138, concret camada única bombeável c/ brita n. 1, acab. sup. c/ rotoalisador, juntas c/ corte serra diamant. preench. c/ mastique, base 5cm solo brita 30% e resina endur</t>
  </si>
  <si>
    <t>S200703</t>
  </si>
  <si>
    <t>Pintura à base de epoxi, marcas de referência Suvinil, Coral ou Novacor, em faixas com largura de 5cm, para demarcação de quadras de esportes</t>
  </si>
  <si>
    <t>S200704</t>
  </si>
  <si>
    <t>Pintura com tinta à base de resinas acrílicas, marcas de referencia Suvinil, Coral ou Novacor, sobre piso de concreto a duas demãos</t>
  </si>
  <si>
    <t>S200705</t>
  </si>
  <si>
    <t>Rede para voleibol com malha grossa, faixas de lona superior e inferior</t>
  </si>
  <si>
    <t>S200706</t>
  </si>
  <si>
    <t>Suporte para tabela de basquete de concreto armado Fck = 15MPa, inclusive forma, armação, lançamento e desforma</t>
  </si>
  <si>
    <t>S200707</t>
  </si>
  <si>
    <t>Trave para futebol de salão de tubo de ferro galvanizado 3", com recuo, removível, dimensões oficiais 3x2m</t>
  </si>
  <si>
    <t>S200708</t>
  </si>
  <si>
    <t>Conjunto de poste de voleibol de tubo de ferro galvanizado 3"e parte móvel de 21/2", inclusive carretilha, furo com tubo de ferro galvanizado de 31/2"e tampão de furo</t>
  </si>
  <si>
    <t>S200709</t>
  </si>
  <si>
    <t>Tabela de basquete de madeira, com aro, inclusive colocação</t>
  </si>
  <si>
    <t>S200711</t>
  </si>
  <si>
    <t>Alambrado com tela fio 12, malha de 1", tubos de ferro galvanizado verticais de 2" e tubos de ferro galvanizado horizontais de 1" soldados nas partes superior e inferior, inclusive portão</t>
  </si>
  <si>
    <t>S200713</t>
  </si>
  <si>
    <t>Rede para futebol de salão</t>
  </si>
  <si>
    <t>S200714</t>
  </si>
  <si>
    <t>Preparo, regularização e compactação do terreno (compactador manual) para execução de piso de quadra</t>
  </si>
  <si>
    <t>S200715</t>
  </si>
  <si>
    <t>Mureta em alvenaria de blocos cerâmicos 10x20x20cmm, h=0.60cm, para fechamento de quadra, com pilaretes de travamento em concreto armado a cada 3m, inclusive chapisco</t>
  </si>
  <si>
    <t>S200716</t>
  </si>
  <si>
    <t>Parede em alvenaria de bloco cerâmico 10x20x20cm, h=2m, para proteção de fundo de gol (quadra poliesportiva), com pilares em concreto armado a cada 3m para travamento, inclusive chapisco</t>
  </si>
  <si>
    <t>S200717</t>
  </si>
  <si>
    <t>Goivete nas dimensões 2x1 executado sobre alvenaria chapiscada e rebocada</t>
  </si>
  <si>
    <t>S200720</t>
  </si>
  <si>
    <t>Forn e assent de telhas de liga de alumínio e zinco (galvalume), ondulada, esp. mínima 0.43mm, alt. mínima de onda 17mm, sobrep. lateral de uma onda e longit. 200mm c/ mínimo de 3 apoios, assent. c/ utiliz. de fitas anti-corrosiva</t>
  </si>
  <si>
    <t>S200721</t>
  </si>
  <si>
    <t>Rede de proteção em nylon malha 10x10 cm para proteção de quadra de esportes</t>
  </si>
  <si>
    <t>S200725</t>
  </si>
  <si>
    <t>Pintura a base de epoxi, marcas de referência Suvinil, Coral ou Novacor, em faixas largura de 8cm para demarcação de quadra de esportes</t>
  </si>
  <si>
    <t>S200726</t>
  </si>
  <si>
    <t>Recuperação de piso de quadra com demolição parcial do concreto e aplicação de granilite, inclusive regularização</t>
  </si>
  <si>
    <t>S200728</t>
  </si>
  <si>
    <t>Alambrado com tela losangular de arame fio 12, malha 2" revestido em PVC com tubo de ferro galvanizado vertical de 21/2" e horizontal de 1", inclusive portão, pintados com esmalte sobre fundo anti corrosivo</t>
  </si>
  <si>
    <t>S200738</t>
  </si>
  <si>
    <t>Estrut. metálica p/ quadra poliesp. coberta constituída por perfis formados a frio, aço estrutural ASTM A-570 G33 (terças) ASTM A-36 (demais perfis) c/ o sistema de trat. e pint conf descrito em notas da planilha</t>
  </si>
  <si>
    <t>S21</t>
  </si>
  <si>
    <t>SERVIÇOS COMPLEMENTARES INTERNOS</t>
  </si>
  <si>
    <t>S2101</t>
  </si>
  <si>
    <t>QUADROS DE GIZ / AVISO</t>
  </si>
  <si>
    <t>S210105</t>
  </si>
  <si>
    <t>Quadro de avisos de fórmica lisa brilhante</t>
  </si>
  <si>
    <t>S210109</t>
  </si>
  <si>
    <t>Quadro mural de azulejo extra 15 x 15 cm e moldura de madeira de lei de 7.0 x 2.5 cm nas dimensões de 2.09 x 1.04 m</t>
  </si>
  <si>
    <t>S210114</t>
  </si>
  <si>
    <t>Quadro pincel novo, completo, de laminado melamínico alta pressão, "LOUSA" quadriculado, cor branco brilhante, linha Lousas, padrão F608 Brancoline, esp. 1mm, incl. requadro madeira 2.5 x 5.0 cm e porta pincel, dim. 3.95 x 1.29 m</t>
  </si>
  <si>
    <t>S2102</t>
  </si>
  <si>
    <t>ARMÁRIOS E PRATELEIRAS</t>
  </si>
  <si>
    <t>S210210</t>
  </si>
  <si>
    <t>Prateleiras em granito cinza andorinha, esp. 2cm</t>
  </si>
  <si>
    <t>S2103</t>
  </si>
  <si>
    <t>DIVERSOS INTERNOS</t>
  </si>
  <si>
    <t>S210301</t>
  </si>
  <si>
    <t>Guarda corpo de tubo de ferro galvanizado, diâm. 3" e 2", h=0.8 m inclusive pintura a óleo ou esmalte</t>
  </si>
  <si>
    <t>S210302</t>
  </si>
  <si>
    <t>Corrimão de tubo de ferro galvanizado diâmetro 3" fixado na parede a cada 1.50m, inclusive pintura a óleo ou esmalte</t>
  </si>
  <si>
    <t>S210304</t>
  </si>
  <si>
    <t>Banco de concreto armado aparente Fck=15 MPa, com apoios de concreto, largura de 45cm, espessura de 7cm e altura de 45cm</t>
  </si>
  <si>
    <t>S210316</t>
  </si>
  <si>
    <t>Alçapão de visita ao barrilete de chapa de madeira de lei medindo 60x60cm, inclusive dobradiça, marco, alizar e fechadura, emassamento e pintura</t>
  </si>
  <si>
    <t>S210321</t>
  </si>
  <si>
    <t>Proteção para caixa de descarga em malha de ferro 3/4" fio 12, perfil "L" 1" e barra chata 3/4" x 1/8", conf. detalhe</t>
  </si>
  <si>
    <t>S210322</t>
  </si>
  <si>
    <t>Corrimão em tubo de ferro galvanizado diam. 2" com chumbadores a cada 1.5m</t>
  </si>
  <si>
    <t>S22</t>
  </si>
  <si>
    <t>APOIO</t>
  </si>
  <si>
    <t>S2208</t>
  </si>
  <si>
    <t>Locação de veículo tipo Gol 1.000 a gasolina ou equivalente, com até 1 (um) ano de uso, em bom estado de conservação com:</t>
  </si>
  <si>
    <t>S220803</t>
  </si>
  <si>
    <t>S31</t>
  </si>
  <si>
    <t>SERVIÇOS GERAIS</t>
  </si>
  <si>
    <t>MS</t>
  </si>
  <si>
    <t>S3108</t>
  </si>
  <si>
    <t>ENCARGOS COMPLEMENTARES - EQUIPAMENTOS DE PROTEÇÃO INDIVIDUAL</t>
  </si>
  <si>
    <t>S310801</t>
  </si>
  <si>
    <t>Capacete de obra</t>
  </si>
  <si>
    <t>S310802</t>
  </si>
  <si>
    <t>Uniforme de obra (Calça e camisa)</t>
  </si>
  <si>
    <t>S310803</t>
  </si>
  <si>
    <t>Veste de segurança</t>
  </si>
  <si>
    <t>S310804</t>
  </si>
  <si>
    <t>Bota de segurança (par)</t>
  </si>
  <si>
    <t>S310805</t>
  </si>
  <si>
    <t>Óculos de proteção</t>
  </si>
  <si>
    <t>S310806</t>
  </si>
  <si>
    <t>Luva de raspa (par)</t>
  </si>
  <si>
    <t>S310807</t>
  </si>
  <si>
    <t>Capa de chuva</t>
  </si>
  <si>
    <t>S310808</t>
  </si>
  <si>
    <t>Máscara de ar</t>
  </si>
  <si>
    <t>S310809</t>
  </si>
  <si>
    <t>Cinto de segurança</t>
  </si>
  <si>
    <t>S3109</t>
  </si>
  <si>
    <t>ENCARGOS COMPLEMENTARES - FERRAMENTAS MANUAIS</t>
  </si>
  <si>
    <t>S310901</t>
  </si>
  <si>
    <t>Picareta com cabo</t>
  </si>
  <si>
    <t>S310902</t>
  </si>
  <si>
    <t>Pá de pedreiro com cabo</t>
  </si>
  <si>
    <t>S310903</t>
  </si>
  <si>
    <t>Enxada com cabo</t>
  </si>
  <si>
    <t>S310904</t>
  </si>
  <si>
    <t>Serrote 26"</t>
  </si>
  <si>
    <t>S310905</t>
  </si>
  <si>
    <t>Martelo com cabo</t>
  </si>
  <si>
    <t>S310906</t>
  </si>
  <si>
    <t>Nivel de pedreiro</t>
  </si>
  <si>
    <t>S310907</t>
  </si>
  <si>
    <t>Alicate universal</t>
  </si>
  <si>
    <t>S310908</t>
  </si>
  <si>
    <t>Marreta 5 Kg com cabo</t>
  </si>
  <si>
    <t>S310909</t>
  </si>
  <si>
    <t>Chave de grifo 10"</t>
  </si>
  <si>
    <t>S310910</t>
  </si>
  <si>
    <t>Jogo de chave de fenda</t>
  </si>
  <si>
    <t>S310911</t>
  </si>
  <si>
    <t>Cavadeira de braço</t>
  </si>
  <si>
    <t>S310912</t>
  </si>
  <si>
    <t>Serra Tico-tico</t>
  </si>
  <si>
    <t>S310913</t>
  </si>
  <si>
    <t>Serra de disco (circular)</t>
  </si>
  <si>
    <t>S310914</t>
  </si>
  <si>
    <t>Carrinho de mão</t>
  </si>
  <si>
    <t>Preço Unitário</t>
  </si>
  <si>
    <t>DESCRICAO DA COMPOSICAO</t>
  </si>
  <si>
    <t>CUSTO TOTAL</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</si>
  <si>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</si>
  <si>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</si>
  <si>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</si>
  <si>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</si>
  <si>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</si>
  <si>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</si>
  <si>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</si>
  <si>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</si>
  <si>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</si>
  <si>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</si>
  <si>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</si>
  <si>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</si>
  <si>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</si>
  <si>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</si>
  <si>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</si>
  <si>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</si>
  <si>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</si>
  <si>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</si>
  <si>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</si>
  <si>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</si>
  <si>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</si>
  <si>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</si>
  <si>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</si>
  <si>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</si>
  <si>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</si>
  <si>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</si>
  <si>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</si>
  <si>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</si>
  <si>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</si>
  <si>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</si>
  <si>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</si>
  <si>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</si>
  <si>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</si>
  <si>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</si>
  <si>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</si>
  <si>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</si>
  <si>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</si>
  <si>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</si>
  <si>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</si>
  <si>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</si>
  <si>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</si>
  <si>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</si>
  <si>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</si>
  <si>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</si>
  <si>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</si>
  <si>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</si>
  <si>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</si>
  <si>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</si>
  <si>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</si>
  <si>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</si>
  <si>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</si>
  <si>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</si>
  <si>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</si>
  <si>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</si>
  <si>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</si>
  <si>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</si>
  <si>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</si>
  <si>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</si>
  <si>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</si>
  <si>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</si>
  <si>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</si>
  <si>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</si>
  <si>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</si>
  <si>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</si>
  <si>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</si>
  <si>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</si>
  <si>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</si>
  <si>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</si>
  <si>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</si>
  <si>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</si>
  <si>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</si>
  <si>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</si>
  <si>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</si>
  <si>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</si>
  <si>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</si>
  <si>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</si>
  <si>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</si>
  <si>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</si>
  <si>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</si>
  <si>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</si>
  <si>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</si>
  <si>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</si>
  <si>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</si>
  <si>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</si>
  <si>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</si>
  <si>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</si>
  <si>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</si>
  <si>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</si>
  <si>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</si>
  <si>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</si>
  <si>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</si>
  <si>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</si>
  <si>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</si>
  <si>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</si>
  <si>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</si>
  <si>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</si>
  <si>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</si>
  <si>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</si>
  <si>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</si>
  <si>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</si>
  <si>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</si>
  <si>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</si>
  <si>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</si>
  <si>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</si>
  <si>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</si>
  <si>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</si>
  <si>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</si>
  <si>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</si>
  <si>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</si>
  <si>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</si>
  <si>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</si>
  <si>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</si>
  <si>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</si>
  <si>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</si>
  <si>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</si>
  <si>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</si>
  <si>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</si>
  <si>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</si>
  <si>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</si>
  <si>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</si>
  <si>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</si>
  <si>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</si>
  <si>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</si>
  <si>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</si>
  <si>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</si>
  <si>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</si>
  <si>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</si>
  <si>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</si>
  <si>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</si>
  <si>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</si>
  <si>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</si>
  <si>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</si>
  <si>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</si>
  <si>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</si>
  <si>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</si>
  <si>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</si>
  <si>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</si>
  <si>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</si>
  <si>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</si>
  <si>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</si>
  <si>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</si>
  <si>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</si>
  <si>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</si>
  <si>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</si>
  <si>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</si>
  <si>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</si>
  <si>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</si>
  <si>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</si>
  <si>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</si>
  <si>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</si>
  <si>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</si>
  <si>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</si>
  <si>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</si>
  <si>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</si>
  <si>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</si>
  <si>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</si>
  <si>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</si>
  <si>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</si>
  <si>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</si>
  <si>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</si>
  <si>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</si>
  <si>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</si>
  <si>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</si>
  <si>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</si>
  <si>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</si>
  <si>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</si>
  <si>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</si>
  <si>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</si>
  <si>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</si>
  <si>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</si>
  <si>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</si>
  <si>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</si>
  <si>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</si>
  <si>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</si>
  <si>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</si>
  <si>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</si>
  <si>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</si>
  <si>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</si>
  <si>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</si>
  <si>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</si>
  <si>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</si>
  <si>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</si>
  <si>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</si>
  <si>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</si>
  <si>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</si>
  <si>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</si>
  <si>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</si>
  <si>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</si>
  <si>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</si>
  <si>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</si>
  <si>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</si>
  <si>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</si>
  <si>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</si>
  <si>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</si>
  <si>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</si>
  <si>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</si>
  <si>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</si>
  <si>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</si>
  <si>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</si>
  <si>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</si>
  <si>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</si>
  <si>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</si>
  <si>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</si>
  <si>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</si>
  <si>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</si>
  <si>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</si>
  <si>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</si>
  <si>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</si>
  <si>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</si>
  <si>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</si>
  <si>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</si>
  <si>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</si>
  <si>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GUARDA-CORPO PANORÂMICO COM PERFIS DE ALUMÍNIO E VIDRO LAMINADO 8 MM, FIXADO COM CHUMBADOR MECÂNICO. AF_04/2019_PS</t>
  </si>
  <si>
    <t>ALARGAMENTO DE BASE DE TUBULÃO A CÉU ABERTO, ESCAVAÇÃO MANUAL, CONCRETO USINADO E LANÇADO COM BOMBA OU DIRETAMENTE DO CAMINHÃO (EXCLUSIVE BOMBEAMENTO). AF_05/2020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</si>
  <si>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</si>
  <si>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</si>
  <si>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</si>
  <si>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</si>
  <si>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</si>
  <si>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</si>
  <si>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</si>
  <si>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</si>
  <si>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</si>
  <si>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</si>
  <si>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</si>
  <si>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</si>
  <si>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</si>
  <si>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</si>
  <si>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</si>
  <si>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</si>
  <si>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</si>
  <si>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</si>
  <si>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</si>
  <si>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</si>
  <si>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</si>
  <si>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</si>
  <si>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</si>
  <si>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</si>
  <si>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</si>
  <si>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</si>
  <si>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</si>
  <si>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</si>
  <si>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</si>
  <si>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</si>
  <si>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</si>
  <si>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</si>
  <si>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</si>
  <si>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</si>
  <si>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</si>
  <si>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</si>
  <si>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</si>
  <si>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</si>
  <si>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</si>
  <si>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</si>
  <si>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</si>
  <si>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</si>
  <si>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</si>
  <si>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</si>
  <si>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</si>
  <si>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</si>
  <si>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</si>
  <si>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</si>
  <si>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</si>
  <si>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</si>
  <si>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</si>
  <si>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</si>
  <si>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</si>
  <si>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</si>
  <si>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</si>
  <si>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</si>
  <si>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</si>
  <si>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</si>
  <si>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</si>
  <si>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</si>
  <si>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</si>
  <si>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</si>
  <si>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</si>
  <si>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</si>
  <si>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</si>
  <si>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</si>
  <si>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</si>
  <si>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</si>
  <si>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</si>
  <si>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</si>
  <si>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</si>
  <si>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</si>
  <si>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</si>
  <si>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</si>
  <si>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</si>
  <si>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</si>
  <si>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</si>
  <si>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</si>
  <si>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</si>
  <si>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</si>
  <si>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</si>
  <si>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</si>
  <si>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</si>
  <si>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</si>
  <si>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</si>
  <si>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</si>
  <si>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</si>
  <si>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</si>
  <si>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</si>
  <si>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</si>
  <si>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</si>
  <si>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</si>
  <si>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</si>
  <si>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</si>
  <si>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</si>
  <si>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</si>
  <si>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</si>
  <si>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</si>
  <si>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</si>
  <si>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</si>
  <si>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</si>
  <si>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</si>
  <si>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</si>
  <si>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</si>
  <si>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</si>
  <si>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</si>
  <si>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</si>
  <si>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</si>
  <si>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</si>
  <si>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</si>
  <si>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</si>
  <si>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</si>
  <si>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</si>
  <si>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</si>
  <si>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</si>
  <si>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</si>
  <si>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</si>
  <si>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</si>
  <si>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</si>
  <si>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</si>
  <si>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</si>
  <si>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</si>
  <si>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</si>
  <si>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</si>
  <si>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</si>
  <si>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</si>
  <si>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</si>
  <si>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</si>
  <si>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</si>
  <si>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</si>
  <si>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</si>
  <si>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</si>
  <si>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</si>
  <si>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</si>
  <si>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</si>
  <si>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</si>
  <si>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</si>
  <si>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</si>
  <si>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</si>
  <si>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</si>
  <si>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</si>
  <si>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</si>
  <si>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</si>
  <si>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</si>
  <si>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</si>
  <si>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</si>
  <si>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</si>
  <si>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</si>
  <si>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</si>
  <si>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</si>
  <si>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</si>
  <si>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</si>
  <si>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</si>
  <si>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</si>
  <si>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</si>
  <si>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</si>
  <si>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</si>
  <si>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</si>
  <si>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</si>
  <si>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</si>
  <si>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</si>
  <si>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</si>
  <si>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</si>
  <si>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</si>
  <si>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</si>
  <si>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</si>
  <si>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</si>
  <si>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</si>
  <si>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</si>
  <si>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</si>
  <si>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</si>
  <si>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</si>
  <si>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</si>
  <si>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</si>
  <si>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</si>
  <si>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</si>
  <si>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</si>
  <si>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</si>
  <si>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</si>
  <si>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</si>
  <si>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</si>
  <si>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</si>
  <si>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</si>
  <si>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</si>
  <si>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</si>
  <si>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</si>
  <si>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</si>
  <si>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</si>
  <si>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</si>
  <si>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</si>
  <si>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</si>
  <si>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</si>
  <si>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</si>
  <si>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</si>
  <si>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</si>
  <si>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</si>
  <si>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</si>
  <si>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</si>
  <si>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</si>
  <si>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</si>
  <si>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</si>
  <si>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</si>
  <si>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</si>
  <si>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</si>
  <si>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</si>
  <si>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</si>
  <si>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</si>
  <si>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</si>
  <si>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</si>
  <si>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</si>
  <si>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</si>
  <si>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</si>
  <si>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</si>
  <si>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</si>
  <si>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</si>
  <si>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</si>
  <si>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</si>
  <si>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</si>
  <si>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</si>
  <si>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</si>
  <si>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</si>
  <si>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</si>
  <si>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</si>
  <si>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</si>
  <si>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</si>
  <si>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</si>
  <si>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</si>
  <si>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</si>
  <si>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</si>
  <si>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</si>
  <si>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</si>
  <si>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</si>
  <si>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</si>
  <si>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</si>
  <si>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</si>
  <si>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</si>
  <si>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</si>
  <si>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</si>
  <si>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</si>
  <si>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</si>
  <si>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</si>
  <si>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</si>
  <si>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</si>
  <si>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</si>
  <si>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</si>
  <si>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</si>
  <si>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</si>
  <si>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</si>
  <si>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</si>
  <si>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</si>
  <si>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</si>
  <si>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</si>
  <si>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</si>
  <si>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</si>
  <si>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</si>
  <si>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</si>
  <si>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</si>
  <si>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</si>
  <si>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</si>
  <si>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</si>
  <si>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</si>
  <si>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</si>
  <si>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</si>
  <si>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</si>
  <si>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</si>
  <si>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</si>
  <si>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</si>
  <si>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</si>
  <si>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</si>
  <si>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</si>
  <si>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</si>
  <si>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</si>
  <si>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</si>
  <si>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</si>
  <si>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</si>
  <si>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</si>
  <si>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</si>
  <si>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</si>
  <si>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</si>
  <si>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</si>
  <si>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</si>
  <si>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</si>
  <si>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</si>
  <si>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</si>
  <si>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</si>
  <si>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</si>
  <si>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</si>
  <si>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</si>
  <si>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</si>
  <si>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</si>
  <si>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</si>
  <si>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</si>
  <si>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</si>
  <si>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</si>
  <si>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</si>
  <si>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</si>
  <si>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</si>
  <si>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</si>
  <si>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</si>
  <si>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</si>
  <si>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</si>
  <si>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</si>
  <si>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</si>
  <si>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</si>
  <si>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</si>
  <si>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</si>
  <si>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</si>
  <si>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</si>
  <si>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</si>
  <si>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</si>
  <si>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</si>
  <si>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</si>
  <si>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</si>
  <si>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</si>
  <si>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</si>
  <si>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</si>
  <si>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</si>
  <si>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</si>
  <si>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</si>
  <si>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</si>
  <si>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</si>
  <si>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</si>
  <si>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</si>
  <si>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</si>
  <si>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</si>
  <si>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</si>
  <si>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</si>
  <si>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</si>
  <si>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</si>
  <si>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</si>
  <si>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</si>
  <si>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</si>
  <si>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</si>
  <si>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</si>
  <si>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</si>
  <si>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</si>
  <si>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</si>
  <si>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</si>
  <si>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</si>
  <si>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</si>
  <si>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</si>
  <si>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</si>
  <si>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</si>
  <si>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</si>
  <si>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</si>
  <si>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</si>
  <si>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</si>
  <si>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</si>
  <si>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</si>
  <si>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</si>
  <si>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</si>
  <si>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</si>
  <si>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</si>
  <si>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</si>
  <si>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</si>
  <si>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</si>
  <si>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</si>
  <si>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</si>
  <si>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</si>
  <si>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</si>
  <si>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</si>
  <si>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</si>
  <si>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</si>
  <si>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</si>
  <si>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</si>
  <si>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</si>
  <si>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</si>
  <si>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</si>
  <si>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</si>
  <si>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</si>
  <si>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</si>
  <si>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</si>
  <si>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</si>
  <si>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</si>
  <si>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</si>
  <si>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</si>
  <si>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</si>
  <si>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</si>
  <si>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</si>
  <si>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</si>
  <si>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</si>
  <si>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</si>
  <si>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</si>
  <si>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</si>
  <si>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</si>
  <si>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</si>
  <si>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</si>
  <si>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</si>
  <si>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</si>
  <si>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</si>
  <si>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</si>
  <si>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</si>
  <si>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</si>
  <si>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</si>
  <si>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</si>
  <si>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</si>
  <si>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</si>
  <si>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</si>
  <si>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</si>
  <si>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</si>
  <si>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</si>
  <si>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</si>
  <si>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</si>
  <si>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</si>
  <si>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</si>
  <si>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</si>
  <si>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</si>
  <si>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</si>
  <si>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</si>
  <si>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</si>
  <si>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</si>
  <si>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</si>
  <si>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</si>
  <si>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</si>
  <si>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</si>
  <si>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</si>
  <si>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</si>
  <si>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</si>
  <si>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</si>
  <si>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</si>
  <si>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</si>
  <si>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</si>
  <si>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</si>
  <si>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</si>
  <si>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</si>
  <si>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</si>
  <si>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</si>
  <si>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</si>
  <si>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</si>
  <si>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</si>
  <si>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</si>
  <si>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</si>
  <si>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</si>
  <si>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</si>
  <si>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</si>
  <si>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</si>
  <si>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</si>
  <si>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</si>
  <si>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</si>
  <si>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</si>
  <si>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</si>
  <si>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</si>
  <si>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</si>
  <si>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</si>
  <si>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</si>
  <si>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</si>
  <si>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</si>
  <si>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</si>
  <si>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</si>
  <si>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</si>
  <si>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</si>
  <si>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</si>
  <si>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</si>
  <si>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</si>
  <si>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</si>
  <si>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</si>
  <si>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</si>
  <si>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</si>
  <si>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</si>
  <si>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</si>
  <si>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</si>
  <si>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</si>
  <si>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</si>
  <si>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</si>
  <si>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</si>
  <si>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</si>
  <si>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</si>
  <si>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</si>
  <si>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</si>
  <si>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</si>
  <si>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</si>
  <si>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</si>
  <si>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</si>
  <si>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</si>
  <si>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</si>
  <si>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</si>
  <si>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</si>
  <si>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</si>
  <si>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</si>
  <si>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</si>
  <si>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</si>
  <si>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</si>
  <si>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</si>
  <si>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</si>
  <si>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</si>
  <si>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</si>
  <si>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</si>
  <si>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</si>
  <si>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</si>
  <si>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</si>
  <si>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</si>
  <si>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</si>
  <si>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</si>
  <si>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</si>
  <si>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</si>
  <si>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</si>
  <si>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</si>
  <si>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</si>
  <si>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</si>
  <si>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</si>
  <si>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</si>
  <si>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</si>
  <si>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</si>
  <si>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</si>
  <si>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</si>
  <si>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</si>
  <si>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</si>
  <si>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</si>
  <si>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</si>
  <si>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</si>
  <si>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</si>
  <si>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</si>
  <si>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</si>
  <si>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</si>
  <si>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</si>
  <si>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</si>
  <si>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</si>
  <si>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</si>
  <si>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</si>
  <si>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</si>
  <si>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</si>
  <si>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</si>
  <si>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</si>
  <si>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</si>
  <si>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</si>
  <si>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</si>
  <si>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</si>
  <si>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</si>
  <si>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</si>
  <si>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</si>
  <si>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</si>
  <si>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</si>
  <si>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</si>
  <si>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</si>
  <si>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</si>
  <si>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</si>
  <si>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</si>
  <si>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</si>
  <si>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</si>
  <si>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</si>
  <si>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</si>
  <si>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</si>
  <si>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</si>
  <si>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</si>
  <si>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</si>
  <si>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</si>
  <si>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</si>
  <si>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</si>
  <si>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</si>
  <si>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</si>
  <si>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</si>
  <si>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</si>
  <si>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</si>
  <si>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</si>
  <si>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</si>
  <si>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</si>
  <si>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</si>
  <si>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</si>
  <si>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</si>
  <si>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</si>
  <si>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</si>
  <si>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</si>
  <si>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</si>
  <si>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</si>
  <si>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</si>
  <si>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</si>
  <si>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</si>
  <si>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</si>
  <si>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</si>
  <si>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</si>
  <si>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</si>
  <si>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</si>
  <si>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</si>
  <si>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</si>
  <si>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</si>
  <si>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</si>
  <si>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</si>
  <si>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</si>
  <si>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</si>
  <si>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</si>
  <si>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</si>
  <si>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</si>
  <si>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</si>
  <si>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</si>
  <si>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</si>
  <si>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</si>
  <si>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</si>
  <si>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</si>
  <si>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</si>
  <si>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</si>
  <si>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</si>
  <si>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</si>
  <si>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</si>
  <si>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</si>
  <si>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</si>
  <si>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</si>
  <si>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</si>
  <si>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</si>
  <si>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</si>
  <si>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</si>
  <si>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</si>
  <si>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</si>
  <si>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</si>
  <si>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</si>
  <si>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</si>
  <si>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</si>
  <si>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</si>
  <si>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</si>
  <si>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</si>
  <si>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</si>
  <si>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</si>
  <si>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</si>
  <si>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</si>
  <si>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</si>
  <si>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</si>
  <si>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</si>
  <si>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</si>
  <si>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</si>
  <si>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</si>
  <si>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</si>
  <si>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</si>
  <si>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</si>
  <si>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</si>
  <si>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</si>
  <si>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</si>
  <si>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</si>
  <si>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</si>
  <si>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</si>
  <si>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</si>
  <si>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</si>
  <si>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</si>
  <si>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</si>
  <si>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</si>
  <si>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</si>
  <si>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</si>
  <si>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</si>
  <si>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</si>
  <si>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</si>
  <si>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</si>
  <si>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</si>
  <si>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</si>
  <si>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</si>
  <si>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</si>
  <si>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</si>
  <si>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</si>
  <si>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</si>
  <si>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</si>
  <si>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</si>
  <si>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</si>
  <si>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</si>
  <si>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</si>
  <si>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</si>
  <si>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</si>
  <si>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</si>
  <si>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</si>
  <si>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</si>
  <si>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</si>
  <si>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</si>
  <si>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</si>
  <si>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</si>
  <si>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</si>
  <si>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</si>
  <si>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</si>
  <si>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</si>
  <si>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</si>
  <si>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</si>
  <si>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</si>
  <si>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</si>
  <si>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</si>
  <si>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</si>
  <si>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</si>
  <si>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</si>
  <si>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</si>
  <si>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</si>
  <si>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</si>
  <si>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</si>
  <si>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</si>
  <si>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</si>
  <si>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</si>
  <si>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</si>
  <si>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</si>
  <si>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</si>
  <si>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</si>
  <si>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</si>
  <si>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</si>
  <si>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</si>
  <si>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</si>
  <si>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</si>
  <si>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CONTRAPISO EM ARGAMASSA PRONTA, PREPARO MANUAL, APLICADO EM ÁREAS SECAS SOBRE LAJE, ADERIDO, ACABAMENTO NÃO REFORÇADO, ESPESSURA 2CM. AF_07/2021</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</si>
  <si>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</si>
  <si>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</si>
  <si>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</si>
  <si>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</si>
  <si>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</si>
  <si>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</si>
  <si>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</si>
  <si>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</si>
  <si>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</si>
  <si>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</si>
  <si>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</si>
  <si>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</si>
  <si>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</si>
  <si>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</si>
  <si>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</si>
  <si>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</si>
  <si>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</si>
  <si>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</si>
  <si>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</si>
  <si>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</si>
  <si>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</si>
  <si>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</si>
  <si>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</si>
  <si>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</si>
  <si>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</si>
  <si>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</si>
  <si>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</si>
  <si>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</si>
  <si>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</si>
  <si>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</si>
  <si>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</si>
  <si>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</si>
  <si>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</si>
  <si>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</si>
  <si>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</si>
  <si>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</si>
  <si>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</si>
  <si>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</si>
  <si>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</si>
  <si>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</si>
  <si>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</si>
  <si>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</si>
  <si>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</si>
  <si>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</si>
  <si>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</si>
  <si>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</si>
  <si>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</si>
  <si>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</si>
  <si>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</si>
  <si>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</si>
  <si>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</si>
  <si>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</si>
  <si>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</si>
  <si>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</si>
  <si>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</si>
  <si>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</si>
  <si>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</si>
  <si>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</si>
  <si>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</si>
  <si>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</si>
  <si>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</si>
  <si>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</si>
  <si>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</si>
  <si>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</si>
  <si>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</si>
  <si>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</si>
  <si>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</si>
  <si>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</si>
  <si>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</si>
  <si>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</si>
  <si>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</si>
  <si>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</si>
  <si>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</si>
  <si>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</si>
  <si>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</si>
  <si>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</si>
  <si>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</si>
  <si>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</si>
  <si>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</si>
  <si>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</si>
  <si>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</si>
  <si>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</si>
  <si>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</si>
  <si>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</si>
  <si>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</si>
  <si>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</si>
  <si>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</si>
  <si>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</si>
  <si>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</si>
  <si>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</si>
  <si>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</si>
  <si>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</si>
  <si>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</si>
  <si>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</si>
  <si>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</si>
  <si>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</si>
  <si>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</si>
  <si>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</si>
  <si>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</si>
  <si>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</si>
  <si>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</si>
  <si>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</si>
  <si>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</si>
  <si>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</si>
  <si>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</si>
  <si>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</si>
  <si>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</si>
  <si>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</si>
  <si>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</si>
  <si>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</si>
  <si>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</si>
  <si>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</si>
  <si>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</si>
  <si>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</si>
  <si>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</si>
  <si>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</si>
  <si>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</si>
  <si>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Retirada de caixa d'água de fibrocimento, inclusive tubulação de ligação</t>
  </si>
  <si>
    <t>Rede de água com padrão de entrada d'água diâm. 3/4", conf. espec. CESAN, incl. tubos e conexões para alimentação, distribuição, extravasor e limpeza, cons. o padrão a 25m, conf. projeto (1 utilização)</t>
  </si>
  <si>
    <t>Rede de água, com padrão de entrada d'água diâm. 3/4", conf. espec. CESAN, incl. tubos e conexões para alimentação, distribuição, extravasor e limpeza, cons. o padrão a 25m, conf. projeto (2 utilizações)</t>
  </si>
  <si>
    <t>Padrão de entrada d' água com cavalete de PVC para hidrômetro com diâmetro de 3/4" - padrão 1C da CESAN. Instalado em vão de muro protegido com gradeamento. Inclusive base de concreto magro, tubulação, conexões e registro. Conferir detalhe.</t>
  </si>
  <si>
    <t>Padrão de entrada d'água com caixa termoplástica para hidrômetro de 3/4" - padrão 1B da CESAN. Instalado embutido na alvenaria. Inclusive tubulação, conexões, registro, tubo camisa e caixa com tampa transparente. Conferir detalhe.</t>
  </si>
  <si>
    <t>Padrão entrada d'água com caixa enterrada para hidrômetro com diâmetro de 1" - padrão 2B da CESAN. Caixa em alvenaria 60x80x40cm e com tampa articulada de ferro fundido, registro e conexões para instalação de hidrômetro. Conferir detalhe</t>
  </si>
  <si>
    <t>Tubo de aço carbono galvanizado, com costura, classe leve, diâmetro 15mm (1/2"), inclusive conexões</t>
  </si>
  <si>
    <t>Tubo de aço carbono galvanizado, com costura, classe leve, diâmetro 20mm (3/4"), inclusive conexões</t>
  </si>
  <si>
    <t>Tubo de aço carbono galvanizado, com costura, classe leve, diâmetro 25mm (1"), inclusive conexões</t>
  </si>
  <si>
    <t>Tubo de aço carbono galvanizado, com costura, classe leve, diâmetro 32mm (1.1/4"), inclusive conexões</t>
  </si>
  <si>
    <t>Tubo de aço carbono galvanizado, com costura, classe leve, diâmetro 40mm (1.1/2"), inclusive conexões</t>
  </si>
  <si>
    <t>Tubo de aço carbono galvanizado, com costura, classe leve, diâmetro 50mm (2"), inclusive conexões</t>
  </si>
  <si>
    <t>Tubo de aço carbono galvanizado, com costura, classe leve, diâmetro 65mm (2.1/2"), inclusive conexões</t>
  </si>
  <si>
    <t>Tubo de aço carbono galvanizado, com costura, classe leve, diâmetro 80mm (3"), inclusive conexões</t>
  </si>
  <si>
    <t>Tubo de aço carbono galvanizado, com costura, classe leve, diâmetro 100mm (4"), inclusive conexões</t>
  </si>
  <si>
    <t>Tubo de PVC rígido soldável marrom, DN 20mm (1/2"), inclusive conexões</t>
  </si>
  <si>
    <t>Tubo de PVC rígido soldável marrom, DN 25mm (3/4"), inclusive conexões</t>
  </si>
  <si>
    <t>Tubo de PVC rígido soldável marrom, DN 32mm (1"), inclusive conexões</t>
  </si>
  <si>
    <t>Tubo de PVC rígido soldável marrom, DN 40mm (1.1/4"), inclusive conexões</t>
  </si>
  <si>
    <t>Tubo de PVC rígido soldável marrom, DN 50mm (1.1/2"), inclusive conexões</t>
  </si>
  <si>
    <t>Tubo de PVC rígido soldável marrom, DN 60mm (2"), inclusive conexões</t>
  </si>
  <si>
    <t>Tubo de PVC rígido soldável marrom, DN 75mm (2.1/2"), inclusive conexões</t>
  </si>
  <si>
    <t>Tubo de PVC rígido soldável marrom, DN 85mm (3"), inclusive conexões</t>
  </si>
  <si>
    <t>Adaptador de PVC soldável com flanges livres para caixa d'água, diâmetro 25mm x 3/4"</t>
  </si>
  <si>
    <t>Adaptador de PVC soldável com flanges livres para caixa d'água, diâmetro 32mm x 1"</t>
  </si>
  <si>
    <t>Adaptador de PVC soldável com flanges livres para caixa d'água, diâmetro 40mm x 1 1/4"</t>
  </si>
  <si>
    <t>Adaptador de PVC soldável com flanges livres para caixa d'água, diâmetro 50mm x 1 1/2"</t>
  </si>
  <si>
    <t>Adaptador de PVC soldável com flanges livres para caixa d'água, diâmetro 60mm x 2"</t>
  </si>
  <si>
    <t>Adaptador de PVC soldável com flanges livres para caixa d'água, diâmetro 75mm x 2 1/2"</t>
  </si>
  <si>
    <t>Adaptador de PVC soldável com anel para caixa d'água, DN 32mm</t>
  </si>
  <si>
    <t>Tubo de PVC rígido soldável branco, para esgoto, série normal, diâmetro 40mm (1 1/2"), inclusive conexões</t>
  </si>
  <si>
    <t>Tubo de PVC rígido soldável branco, para esgoto, série normal, diâmetro 50mm (2"), inclusive conexões</t>
  </si>
  <si>
    <t>Tubo de PVC rígido soldável branco, para esgoto, série normal, diâmetro 75mm (3"), inclusive conexões</t>
  </si>
  <si>
    <t>Tubo de PVC rígido soldável branco, para esgoto, série normal, diâmetro 100mm (4"), inclusive conexões</t>
  </si>
  <si>
    <t>Tubo de PVC rígido soldável branco, para esgoto, série normal, diâmetro 150mm (6"), inclusive conexões</t>
  </si>
  <si>
    <t>Adaptador de PVC com flanges livres para caixa d'água de 20mm x 1/2"</t>
  </si>
  <si>
    <t>FURO EM CONCRETO</t>
  </si>
  <si>
    <t>cm</t>
  </si>
  <si>
    <t>Suporte de fixação de eletrocalha de 300x100mm, no teto, através de suporte angular (1 und), porca sextavada e arruela 1/4' (4 und) , vergalhão com rosca total 1/4" (h=60cm), cantoneira ZZ (2 und) e parafuso e bucha S8 (2 und)</t>
  </si>
  <si>
    <t>Suporte de fixação de eletrocalha de 400x100mm, no teto, através de suporte angular (1 und), porca sextavada e arruela 1/4' (4 und), vergalhão rosca total 1/4" (h=60cm), cantoneira ZZ (2 und) e parafuso e bucha S8 (2 und)</t>
  </si>
  <si>
    <t>Eletroduto de PVC rígido roscável, diâmetro 1/2", inclusive conexões</t>
  </si>
  <si>
    <t>Eletroduto de PVC rígido roscável, diâmetro 3/4", inclusive conexões</t>
  </si>
  <si>
    <t>Eletroduto de PVC rígido roscável, diâmetro 1", inclusive conexões</t>
  </si>
  <si>
    <t>Eletroduto de PVC rígido roscável, diâmetro 1.1/4", inclusive conexões</t>
  </si>
  <si>
    <t>Eletroduto de PVC rígido roscável, diâmetro 1.1/2", inclusive conexões</t>
  </si>
  <si>
    <t>Eletroduto de PVC rígido roscável, diâmetro 2", inclusive conexões</t>
  </si>
  <si>
    <t>Eletroduto de PVC rígido roscável, diâmetro 3", inclusive conexões</t>
  </si>
  <si>
    <t>Eletroduto de PVC rígido roscável, diâmetro 4", inclusive conexões</t>
  </si>
  <si>
    <t>Eletroduto de PVC rígido roscável, diâmetro 6", inclusive conexões</t>
  </si>
  <si>
    <t>Eletroduto PEAD parede simples, corrugado, cor preta, diâmetro 1.1/2", referencia Kanaflex, Plastibras ou equivalente</t>
  </si>
  <si>
    <t>Eletroduto PEAD parede simples, corrugado, cor preta, diâmetro 1.1/4", referencia Kanaflex, Plastibras ou equivalente</t>
  </si>
  <si>
    <t>Eletroduto PEAD parede simples, corrugado, cor preta, diâmetro 2", referencia Kanaflex, Plastibras ou equivalente</t>
  </si>
  <si>
    <t>Eletroduto PEAD parede simples, corrugado, cor preta, diâmetro 3", referencia Kanaflex, Plastibras ou equivalente</t>
  </si>
  <si>
    <t>Eletroduto PEAD parede simples, corrugado, cor preta, diâmetro 4", referencia Kanaflex, Plastibras ou equivalente</t>
  </si>
  <si>
    <t>Eletroduto PEAD parede simples, corrugado, cor preta, diâmetro 6", referencia Kanaflex, Plastibras ou equivalente</t>
  </si>
  <si>
    <t>Mini-Disjuntor monopolar 16A, curva C, 5kA, 127/220Vca, referência Siemens, GE, Schneider ou equivalente</t>
  </si>
  <si>
    <t>Mini-Disjuntor monopolar 20A, curva C, 5kA, 127/220Vca, referência Siemens, GE, Schneider ou equivalente</t>
  </si>
  <si>
    <t>Mini-Disjuntor monopolar 25A, curva C, 5kA, 127/220Vca, referência Siemens, GE, Schneider ou equivalente</t>
  </si>
  <si>
    <t>Mini-Disjuntor monopolar 32A, curva C, 5kA, 127/220Vca, referência Siemens, GE, Schneider ou equivalente</t>
  </si>
  <si>
    <t>Mini-Disjuntor monopolar 40A, curva C, 5kA, 127/220Vca, referência Siemens, GE, Schneider ou equivalente</t>
  </si>
  <si>
    <t>Mini-Disjuntor bipolar 16A, curva C, 5kA, 127/220Vca, referência Siemens, GE, Schneider ou equivalente</t>
  </si>
  <si>
    <t>Mini-Disjuntor bipolar 20A, curva C, 5kA, 127/220Vca, referência Siemens, GE, Schneider ou equivalente</t>
  </si>
  <si>
    <t>Mini-Disjuntor bipolar 50A, curva C, 5kA, 127/220Vca, referência Siemens, GE, Schneider ou equivalente</t>
  </si>
  <si>
    <t>Mini-Disjuntor tripolar 16A, curva C, 5kA, 127/220Vca, referência Siemens, GE, Schneider ou equivalente</t>
  </si>
  <si>
    <t>Mini-Disjuntor tripolar 40A, curva C, 5kA, 127/220Vca, referência Siemens, GE, Schneider ou equivalente</t>
  </si>
  <si>
    <t>Mini-Disjuntor tripolar 50A, curva C, 5kA, 127/220Vca, referência Siemens, GE, Schneider ou equivalente</t>
  </si>
  <si>
    <t>Mini-Disjuntor tripolar 90 A, curva C, 5kA, 127/220Vca, referência Siemens, GE, Schneider ou equivalente</t>
  </si>
  <si>
    <t>Mini-Disjuntor tripolar 100A, curva C, 20kA, 127/220Vca, referência Siemens, GE, Schneider ou equivalente</t>
  </si>
  <si>
    <t>Mini-Disjuntor tripolar 70A, curva C, 5kA, 127/220Vca, referência Siemens, GE, Schneider ou equivalente</t>
  </si>
  <si>
    <t>Mini-Disjuntor monopolar 50A, curva C, 5kA, 127/220Vca, referência Siemens, GE, Schneider ou equivalente</t>
  </si>
  <si>
    <t>Mini-Disjuntor monopolar 63A, curva C, 5kA, 127/220Vca, referência Siemens, GE, Schneider ou equivalente</t>
  </si>
  <si>
    <t>Mini-Disjuntor monopolar 70A, curva C, 5kA, 127220Vca, referência Siemens, GE, Schneider ou equivalente</t>
  </si>
  <si>
    <t>Mini-Disjuntor monopolar 80A, curva C, 5kA, 127/220Vca, referência Siemens, GE, Schneider ou equivalente</t>
  </si>
  <si>
    <t>Mini-Disjuntor bipolar 25A, curva C, 5kA, 127/220Vca, referência Siemens, GE, Schneider ou equivalente</t>
  </si>
  <si>
    <t>Mini-Disjuntor bipolar 32A, curva C, 5kA, 127/220Vca, referência Siemens, GE, Schneider ou equivalente</t>
  </si>
  <si>
    <t>Mini-Disjuntor bipolar 40A, curva C, 5kA, 127/220Vca, referência Siemens, GE, Schneider ou equivalente</t>
  </si>
  <si>
    <t>Mini-Disjuntor bipolar 63A, curva C, 5kA, 127/220Vca, referência Siemens, GE, Schneider ou equivalente</t>
  </si>
  <si>
    <t>Mini-Disjuntor bipolar 70A, curva C, 5kA, 220/127Vca, referência Siemens, GE, Schneider ou equivalente</t>
  </si>
  <si>
    <t>ni-Disjuntor bipolar 80A, curva C, 5kA, 127/220Vca, referência Siemens, GE, Schneider ou equivalente</t>
  </si>
  <si>
    <t>Mini-Disjuntor tripolar 20A, curva C, 5kA, 127/220Vca, referência Siemens, GE, Schneider ou equivalente</t>
  </si>
  <si>
    <t>Mini-Disjuntor tripolar 25A, curva C, 5kA, 127/220Vca, referência Siemens, GE, Schneider ou equivalente</t>
  </si>
  <si>
    <t>Mini-Disjuntor tripolar 32A, curva C, 5kA, 127/220Vca, referência. Siemens, GE, Schneider ou equivalente</t>
  </si>
  <si>
    <t>Mini-Disjuntor tripolar 63A, curva C, 5kA, 127/220Vca, referência Siemens, GE, Schneider ou equivalente</t>
  </si>
  <si>
    <t>Mini-Disjuntor tripolar 80A, curva C, 5kA, 127/220Vca, referência Siemens, GE, Schneider ou equivalente</t>
  </si>
  <si>
    <t>Mini-Disjuntor tripolar 125A, curva C, 20kA, 127/220Vca, referência Siemens, GE, Schneider ou equivalente</t>
  </si>
  <si>
    <t>Disjuntor caixa moldada termomagnetico fixo, tripolar 175A, Icu: 50kA, 400/500Vca, referência Siemens, Soprano, Schneider ou equivalente</t>
  </si>
  <si>
    <t>Disjuntor caixa moldada termomagnetico fixo, tripolar 200A, Icu: 50kA, 400/500Vca, referência Siemens, Soprano, Schneider ou equivalente</t>
  </si>
  <si>
    <t>Disjuntor caixa moldada termomagnetico fixo, tripolar 400A, Icu: 65kA, 380/415Vca, referência Siemens, Soprano, Schneider ou equivalente</t>
  </si>
  <si>
    <t>Dispositivo de proteção contra surto (DPS) bipolar, 40kA, 275Vca, referência Siemens, Steck, Clamper ou equivalente</t>
  </si>
  <si>
    <t>Mini-Disjuntor monopolar 10A, curva C, 5kA, 127/220Vca, referência Siemens, GE, Schneider ou equivalente</t>
  </si>
  <si>
    <t>Mini-Disjuntor tripolar 125A, curva C, 15kA, 220/380Vca, referência Siemens, GE, Schneider ou equivalente</t>
  </si>
  <si>
    <t>Fusivel retardado NH gG(gL), tamanho 01 ? 100A, 120kA em 500Vca, referência Siemens, WEG, Negrini ou equivalente</t>
  </si>
  <si>
    <t>Fusivel retardado NH gG(gL), tamanho 01 ? 160A, 120kA em 500Vca, referência Siemens, WEG, Negrini ou equivalente</t>
  </si>
  <si>
    <t>Fusivel retardado NH gG(gL), tamanho 02 ? 250A, 120kA em 500Vca, referência Siemens, WEG, Negrini ou equivalente</t>
  </si>
  <si>
    <t>Fusivel retardado NH gG(gL), tamanho 02 ? 300A, 120kA em 500Vca, referência Siemens, WEG, Negrini ou equivalente</t>
  </si>
  <si>
    <t>Fusivel retardado NH gG(gL), tamanho 02 ? 355A, 120kA em 500Vca, referência Siemens, WEG, Negrini ou equivalente</t>
  </si>
  <si>
    <t>Fusivel retardado NH gG(gL), tamanho 01 ? 125A, 120kA em 500Vca, referência Siemens, WEG, Negrini ou equivalente</t>
  </si>
  <si>
    <t>Interruptor Diferencial Bipolar DR 25A, 30mA ? 6kA, referência Siemens, Schneider, WEG ou equivalente</t>
  </si>
  <si>
    <t>Interruptor Diferencial Bipolar DR 40A, 30mA ? 6kA, referência Siemens, Schneider, WEG ou equivalente</t>
  </si>
  <si>
    <t>Interruptor Diferencial Bipolar DR 80A, 30mA - 6kA, referência Siemens, Schneider, WEG ou equivalente</t>
  </si>
  <si>
    <t>Cabo de cobre termoplástico (PVC) flexível isolado 450/750V, antichama BWF livre de chumbo, 70ºC - 1,5mm2</t>
  </si>
  <si>
    <t>Cabo de cobre termoplástico (PVC) flexível isolado 450/750V, antichama BWF livre de chumbo, 70ºC - 2,5mm2</t>
  </si>
  <si>
    <t>Cabo de cobre termoplástico (PVC) flexível isolado 450/750V, antichama BWF livre de chumbo, 70ºC ? 4,0mm2</t>
  </si>
  <si>
    <t>Cabo de cobre termoplástico (PVC) flexível isolado 450/750V, antichama BWF livre de chumbo, 70ºC ? 6,0mm2</t>
  </si>
  <si>
    <t>Cabo de cobre termoplástico (PVC) flexível isolado 450/750V, antichama BWF livre de chumbo, 70ºC ? 10,0mm2</t>
  </si>
  <si>
    <t>Cabo de cobre termoplástico (PVC) flexível isolado 450/750V, antichama BWF livre de chumbo, 70ºC ? 16,0mm2</t>
  </si>
  <si>
    <t>Cabo de cobre termoplástico (PVC) flexível isolado 450/750V, antichama BWF livre de chumbo, 70ºC ? 25,0mm2</t>
  </si>
  <si>
    <t>Cabo de cobre nu, seção de 25,0 mm2, têmpera meio dura, encordoamento classe 2A</t>
  </si>
  <si>
    <t>Cabo de cobre nu, seção de 10,0 mm2, têmpera meio dura, encordoamento classe 2A</t>
  </si>
  <si>
    <t>Cabo de cobre termoplástico (PVC) flexível isolado 0,60/1kV, antichama, HEPR 90ºC ? 2,5mm2</t>
  </si>
  <si>
    <t>Cabo de cobre termoplástico (PVC) flexível isolado 0,60/1kV, antichama, HEPR 90ºC ? 6,0mm2</t>
  </si>
  <si>
    <t>Cabo de cobre termoplástico (PVC) flexível isolado 0,60/1kV, antichama, HEPR 90ºC ? 10,0mm2</t>
  </si>
  <si>
    <t>Cabo de cobre termoplástico (PVC) flexível isolado 0,60/1kV, antichama, HEPR 90ºC ? 16,0mm2</t>
  </si>
  <si>
    <t>Cabo de cobre termoplástico (PVC) flexível isolado 0,60/1kV, antichama, HEPR 90ºC ? 25,0mm2</t>
  </si>
  <si>
    <t>Cabo de cobre termoplástico (PVC) flexível isolado 0,60/1kV, antichama, HEPR 90ºC ? 35,0mm2</t>
  </si>
  <si>
    <t>Cabo de cobre termoplástico (PVC) flexível isolado 0,60/1kV, antichama, HEPR 90ºC ? 50,0mm2</t>
  </si>
  <si>
    <t>Cabo de cobre termoplástico (PVC) flexível isolado 0,60/1kV, antichama, HEPR 90ºC ? 95,0mm2</t>
  </si>
  <si>
    <t>Cabo de cobre termoplástico (PVC) flexível isolado 0,60/1kV, antichama, HEPR 90ºC ? 120,0mm2</t>
  </si>
  <si>
    <t>Cabo de cobre termoplástico (PVC) flexível isolado 0,60/1kV, antichama, HEPR 90ºC ? 300,0mm2</t>
  </si>
  <si>
    <t>Cabo de cobre termoplástico (PVC) flexível isolado 0,60/1kV, antichama, HEPR 90ºC ? 70,0mm2</t>
  </si>
  <si>
    <t>Cabo de cobre termoplástico (PVC) flexível isolado 0,60/1kV, antichama, HEPR 90ºC ? 150,0mm2</t>
  </si>
  <si>
    <t>Cabo de cobre termoplástico (PVC) flexível isolado 0,60/1kV, antichama, HEPR 90ºC ? 185,0mm2</t>
  </si>
  <si>
    <t>Cabo de cobre termoplástico (PVC) flexível isolado 0,60/1kV, antichama, HEPR 90ºC ? 240,0mm2</t>
  </si>
  <si>
    <t>Cabo de cobre termoplástico (PVC/ST2) blindado isolado 8,7/15kV, XLPE 90ºC ? 25,0mm2</t>
  </si>
  <si>
    <t>Cabo de cobre termoplástico (PVC/ST2) blindado isolado 8,7/15kV, XLPE 90ºC ? 35,0mm2</t>
  </si>
  <si>
    <t>Cabo de cobre termoplástico (PVC) flexível isolado 0,60/1kV, antichama, HEPR 90ºC ? 2x2,5mm2</t>
  </si>
  <si>
    <t>Cabo de cobre termoplástico (PVC) flexível isolado 0,60/1kV, antichama, HEPR 90ºC ? 3x2,5mm2</t>
  </si>
  <si>
    <t>Cabo de cobre termoplástico (PVC) flexível isolado 0,60/1kV, antichama, HEPR 90ºC ? 3x4,0mm2</t>
  </si>
  <si>
    <t>Painel de Fechamento Frontal 2 U's, inclusive fixação em Rack 19"</t>
  </si>
  <si>
    <t>Bandeja Simples Fixa 2 U's x 390mm carga máxima 20kg, inclusive fixação em Rack 19"</t>
  </si>
  <si>
    <t>Patch Panel 24 Portas RJ45/IDC Cat.6, inclusive fixação em Rack 19"</t>
  </si>
  <si>
    <t>Tanque vertical em polietileno, capacidade de 20.000 litros, com tampa de 1/4 de volta e vedação total, marcas de referência Fortlev, Bakof Tec, Rotoplastyc ou equivalente, incl. transporte horizontal manual até base de torre, transporte vertical com caminhão munck para içamento</t>
  </si>
  <si>
    <t>Poste circular de concreto de 11m padrão ESCELSA, incl. luminária tipo LED 1 pétala pot 100W, IP66, temp cor sup 5000K, vida util superior a 60.000 H, mod EDN100, HBP-100 ou 001100G3-1006 - AMES Iluminação, ECP, HDA Iluminação ou equiv</t>
  </si>
  <si>
    <t>Emassamento de paredes e forros, com duas demãos de massa corrida, referência Suvinil, Coral, Metalatex ou equivalente, inclusive uma demão de liquido selador PVA, referência Suvinil, Coral ou Metalatex ou equivalente</t>
  </si>
  <si>
    <t>Pintura em paredes e forros, aplicação manual, com três demãos de tinta látex premium, referência Suvinil, Coral e Metalatex, inclusive uma demão de liquido selador PVA, referência Suvinil, Coral ou Metalatex ou equivalente</t>
  </si>
  <si>
    <t>Pintura em paredes e forros, aplicação manual, com três demãos de tinta esmalte sintético premium, acabamento fosco, referência Suvinil, Coral ou Metalatex, inclusive uma demão de liquido selador acrílico, referência Suvinil, Coral ou Metalatex ou equivalente</t>
  </si>
  <si>
    <t>Pintura em paredes e forros, aplicação manual, com três demão de tinta látex acrílico premium, referência Coral e Metalatex, inclusive uma demão de liquido selador acrílico, referência Suvinil, Coral ou Metalatex ou equivalente</t>
  </si>
  <si>
    <t>Pintura a cal (tipo caiação), sobre paredes e forros, a três demãos</t>
  </si>
  <si>
    <t>Pintura de letra, aplicação manual, em parede, dim. 20x30cm com tinta látex acrílica, marcas de referência Suvinil, Coral ou Metalatex ou equivalente</t>
  </si>
  <si>
    <t>Preparo em paredes e forros, aplicação manual, com uma demão de líquido selador acrílico, referência Suvinil, Coral ou Metalatex ou equivalente</t>
  </si>
  <si>
    <t>Pintura, sobre paredes e forros, aplicação manual, com duas demãos de tinta látex PVA premium, referência Suvinil, Coral e Metalatex, inclusive uma demão de liquido selador PVA, referência Suvinil, Coral ou Metalatex ou equivalente</t>
  </si>
  <si>
    <t>Pintura, sobre paredes e forros, aplicação manual, com duas demãos de tinta esmalte sintético, referência Suvinil, Coral e Metalatex, inclusive uma demão de liquido selador PVA, referência Suvinil, Coral ou Metalatex ou equivalente</t>
  </si>
  <si>
    <t>Pintura sobre paredes e forros, aplicação manual, com duas demãos de tinta látex acrílico premium, acabamento fosco, referência Suvinil, Coral e Metalatex, inclusive uma demão de liquido selador acrílico, referência Suvinil, Coral ou Metalatex</t>
  </si>
  <si>
    <t>Preparo em paredes e forros, aplicação manual, com uma demão de líquido selador PVA, referência Suvinil, Coral ou Metalatex ou equivalente</t>
  </si>
  <si>
    <t>Pintura sobre concreto ou blocos cerâmicos aparentes, aplicação manual, com duas demãos de verniz acrílico a base de água, acabamento fosco, referência Suvinil, Coral, Metalatex ou equivalente</t>
  </si>
  <si>
    <t>Pintura sobre concreto ou blocos cerâmicos aparentes, aplicação manual, com uma demão de silicone incolor, referência Suvinil, Sika, Vedacit ou equivalente</t>
  </si>
  <si>
    <t>Pintura sobre concreto ou blocos de concreto, aplicação manual, com três demãos de tinta látex acrílico premium, referência Suvinil, Coral e Metalatex, inclusive uma demão de liquido selador acrílico, referência Suvinil, Coral ou Metalatex ou equivalente</t>
  </si>
  <si>
    <t>Pintura sobre cobogós de concreto, aplicação manual, com duas demãos de tinta látex acrílico premium, referência Suvinil, Coral e Metalatex, inclusive uma demão de liquido selador acrílico, referência Suvinil, Coral ou Metalatex ou equivalente</t>
  </si>
  <si>
    <t>Pintura a cal de meio-fio (tipo a caiação), aplicação manual, a três demãos</t>
  </si>
  <si>
    <t>Pintura sobre concreto ou blocos de concreto, aplicação manual, com duas demãos de tinta látex PVA premium, referência Suvinil, Coral e Metalatex, inclusive uma demão de liquido selador PVA, referência Suvinil, Coral ou Metalatex ou equivalente</t>
  </si>
  <si>
    <t>Emassamento de esquadrias e elementos de madeira, com duas demãos de massa à base água, referência Suvinil, Coral, Sherwin Williams ou equivalente, inclusive uma demão de fundo nivelador alquídico branco, referência Suvinil, Coral ou Metalatex ou equivalente</t>
  </si>
  <si>
    <t>Pintura de esquadrias e elementos de madeira, aplicação manual, com duas demãos de tinta esmalte sintético referência Suvinil, Coral ou Metalatex, inclusive fundo branco nivelador, referência Suvinil, Coral e Metalatex ou equivalente</t>
  </si>
  <si>
    <t>Pintura de esquadrias e elementos de madeira, aplicação manual, com três demão de verniz brilhante incolor, linha Premium Copal, referência Suvinil, Eucatex, Montana ou equivalente</t>
  </si>
  <si>
    <t>Pintura de esquadrias e elementos de madeira, aplicação manual, com três demãos de verniz fosco incolor, linha Tripla Proteção Premium, referência Suvinil, Coral, Metalatex ou equivalente</t>
  </si>
  <si>
    <t>Pintura fundo nivelador alquídico branco, aplicada a rolo, pincel ou trincha, em madeira, a uma demão, referência Suvinil, Coral ou equivalente</t>
  </si>
  <si>
    <t>Pintura sobre metal, aplicação manual, com duas demãos de tinta esmalte sintético, referência Suvinil, Coral ou Metalatex, inclusive uma demão de fundo anticorrosivo</t>
  </si>
  <si>
    <t>Pintura de letras em chapas de ferro, dimensões 20x30cm, aplicação manual, com duas demãos de tinta esmalte sintético, referência Suvinil, Coral, Metalatex ou equivalente, inclusive uma demão de fundo anti-corrosivo</t>
  </si>
  <si>
    <t>Pintura sobre piso, aplicação manual, para execução de faixa demarcatória L=5cm, com três demãos de tinta à base de epóxi, marcas de referência Suvinil, Coral ou Metalatex ou equivalente</t>
  </si>
  <si>
    <t>Pintura sobre piso, aplicação manual, com duas demãos de tinta à base de resinas acrílicas, marcas de referência Suvinil, Coral, Sherwin Williams NovaCor, Metalatex ou equivalente</t>
  </si>
  <si>
    <t>Pintura sobre piso, aplicação manual, para execução de faixa demarcatória L=8cm, com três demãos de tinta à base de epóxi, marcas de referência Suvinil, Coral ou Metalatex ou equivalente</t>
  </si>
  <si>
    <t>Fornecimento e instalação Portão de correr em Gradil Nylofor 3D, em painel de aço galvanizado, Dim.: 3,50 x 2,43m - Belgo ou equivalente, malha retangular 200x50mm e fio de aço Ø5,0mm, incl. poste de aço galv. 60x40mm</t>
  </si>
  <si>
    <t>Fornecimento e instalação Portão de Abrir em Gradil Nylofor 3D, em painel de aço galvanizado, Dim.: 1,00 x 2,43m - Belgo ou equivalente, malha retangular 200x50mm e fio de aço Ø5,0mm, incl. poste de aço galv. 60x40mm</t>
  </si>
  <si>
    <t>Escada tipo marinheiro de tubo de ferro 1" e 3/4", com h=4.20m, para acesso a caixa d'água, inclusive pintura em esmalte sintético, conforme detalhe em projeto</t>
  </si>
  <si>
    <t>Letra tipo Caixa em chapa de aço inox 304 escovado N16 - Largura: 7,5 cm, Altura: 15cm e Prof. 3cm, inclusive fixação invisível</t>
  </si>
  <si>
    <t>Letra tipo Caixa em chapa de aço inox 304 escovado N16 - Largura: 15 cm, Altura: 30cm e Prof. 3cm, inclusive fixação invisível</t>
  </si>
  <si>
    <t>(Gol 1.0 total flex - gasolina - preço LABOR) Seguro total, manutenção, combustível, eventuais taxas e emolumentos, bem como eventual substituição do veículo (se necessário), sem motorista, utilização até 2.000 (dois mil) km/mês</t>
  </si>
  <si>
    <t>S141523</t>
  </si>
  <si>
    <t>S1428</t>
  </si>
  <si>
    <t>S142801</t>
  </si>
  <si>
    <t>S142802</t>
  </si>
  <si>
    <t>S142803</t>
  </si>
  <si>
    <t>S160874</t>
  </si>
  <si>
    <t>S170563</t>
  </si>
  <si>
    <t>S190307</t>
  </si>
  <si>
    <t>S200132</t>
  </si>
  <si>
    <t>S200133</t>
  </si>
  <si>
    <t>S200581</t>
  </si>
  <si>
    <t>S200582</t>
  </si>
  <si>
    <t>MÊS 02</t>
  </si>
  <si>
    <t>SERVIÇO</t>
  </si>
  <si>
    <t>VALOR</t>
  </si>
  <si>
    <t>TOTAL (R$):</t>
  </si>
  <si>
    <t>TOTAL ACUMULADO (R$):</t>
  </si>
  <si>
    <t>02</t>
  </si>
  <si>
    <t>03</t>
  </si>
  <si>
    <t>PREÇO TOTAL:</t>
  </si>
  <si>
    <t>TOTAL GERAL:</t>
  </si>
  <si>
    <t xml:space="preserve">OBRA: </t>
  </si>
  <si>
    <t>SINAPI</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</si>
  <si>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</si>
  <si>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</si>
  <si>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</si>
  <si>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</si>
  <si>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</si>
  <si>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</si>
  <si>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</si>
  <si>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</si>
  <si>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</si>
  <si>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</si>
  <si>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</si>
  <si>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</si>
  <si>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</si>
  <si>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</si>
  <si>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</si>
  <si>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</si>
  <si>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</si>
  <si>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</si>
  <si>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</si>
  <si>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</si>
  <si>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</si>
  <si>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</si>
  <si>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</si>
  <si>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</si>
  <si>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</si>
  <si>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</si>
  <si>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</si>
  <si>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</si>
  <si>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</si>
  <si>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</si>
  <si>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</si>
  <si>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</si>
  <si>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</si>
  <si>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</si>
  <si>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</si>
  <si>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</si>
  <si>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</si>
  <si>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</si>
  <si>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</si>
  <si>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</si>
  <si>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</si>
  <si>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</si>
  <si>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</si>
  <si>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</si>
  <si>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</si>
  <si>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</si>
  <si>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</si>
  <si>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</si>
  <si>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</si>
  <si>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</si>
  <si>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</si>
  <si>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</si>
  <si>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</si>
  <si>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</si>
  <si>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</si>
  <si>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</si>
  <si>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</si>
  <si>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</si>
  <si>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</si>
  <si>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</si>
  <si>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</si>
  <si>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</si>
  <si>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</si>
  <si>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</si>
  <si>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</si>
  <si>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</si>
  <si>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</si>
  <si>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</si>
  <si>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</si>
  <si>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</si>
  <si>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</si>
  <si>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</si>
  <si>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</si>
  <si>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</si>
  <si>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</si>
  <si>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</si>
  <si>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</si>
  <si>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</si>
  <si>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</si>
  <si>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</si>
  <si>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</si>
  <si>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</si>
  <si>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</si>
  <si>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</si>
  <si>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</si>
  <si>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</si>
  <si>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</si>
  <si>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</si>
  <si>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</si>
  <si>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</si>
  <si>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</si>
  <si>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</si>
  <si>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</si>
  <si>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</si>
  <si>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</si>
  <si>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</si>
  <si>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</si>
  <si>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</si>
  <si>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</si>
  <si>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</si>
  <si>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</si>
  <si>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</si>
  <si>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</si>
  <si>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</si>
  <si>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</si>
  <si>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</si>
  <si>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</si>
  <si>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</si>
  <si>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</si>
  <si>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</si>
  <si>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</si>
  <si>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</si>
  <si>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</si>
  <si>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</si>
  <si>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</si>
  <si>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</si>
  <si>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</si>
  <si>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</si>
  <si>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</si>
  <si>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</si>
  <si>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</si>
  <si>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</si>
  <si>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</si>
  <si>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</si>
  <si>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</si>
  <si>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</si>
  <si>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</si>
  <si>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</si>
  <si>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</si>
  <si>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</si>
  <si>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</si>
  <si>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</si>
  <si>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</si>
  <si>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</si>
  <si>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</si>
  <si>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</si>
  <si>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</si>
  <si>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</si>
  <si>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</si>
  <si>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</si>
  <si>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</si>
  <si>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FABRICAÇÃO DE FÔRMA PARA ESCADA DUPLA COM 2 LANCES EM X E LAJE PLANA, EM MADEIRA SERRADA, E=25 MM. AF_11/2020</t>
  </si>
  <si>
    <t>FABRICAÇÃO DE FÔRMA PARA ESCADA DUPLA COM 2 LANCES EM X E LAJE CASCATA, EM MADEIRA SERRADA, E=25 MM. AF_11/2020</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</si>
  <si>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</si>
  <si>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</si>
  <si>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</si>
  <si>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</si>
  <si>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</si>
  <si>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</si>
  <si>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</si>
  <si>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</si>
  <si>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</si>
  <si>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</si>
  <si>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</si>
  <si>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</si>
  <si>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</si>
  <si>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</si>
  <si>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</si>
  <si>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</si>
  <si>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</si>
  <si>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</si>
  <si>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</si>
  <si>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</si>
  <si>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</si>
  <si>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</si>
  <si>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</si>
  <si>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</si>
  <si>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</si>
  <si>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</si>
  <si>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</si>
  <si>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</si>
  <si>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</si>
  <si>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</si>
  <si>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</si>
  <si>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</si>
  <si>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</si>
  <si>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</si>
  <si>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</si>
  <si>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</si>
  <si>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</si>
  <si>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</si>
  <si>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</si>
  <si>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</si>
  <si>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</si>
  <si>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</si>
  <si>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</si>
  <si>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</si>
  <si>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</si>
  <si>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</si>
  <si>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</si>
  <si>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</si>
  <si>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</si>
  <si>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</si>
  <si>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</si>
  <si>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</si>
  <si>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</si>
  <si>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</si>
  <si>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</si>
  <si>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</si>
  <si>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</si>
  <si>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</si>
  <si>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</si>
  <si>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</si>
  <si>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</si>
  <si>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</si>
  <si>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</si>
  <si>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</si>
  <si>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</si>
  <si>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</si>
  <si>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</si>
  <si>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</si>
  <si>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</si>
  <si>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</si>
  <si>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</si>
  <si>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</si>
  <si>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</si>
  <si>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</si>
  <si>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</si>
  <si>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</si>
  <si>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</si>
  <si>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</si>
  <si>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</si>
  <si>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</si>
  <si>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</si>
  <si>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</si>
  <si>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</si>
  <si>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</si>
  <si>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</si>
  <si>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</si>
  <si>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</si>
  <si>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</si>
  <si>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</si>
  <si>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</si>
  <si>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</si>
  <si>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</si>
  <si>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</si>
  <si>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</si>
  <si>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</si>
  <si>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</si>
  <si>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</si>
  <si>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</si>
  <si>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</si>
  <si>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</si>
  <si>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</si>
  <si>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</si>
  <si>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</si>
  <si>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</si>
  <si>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</si>
  <si>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</si>
  <si>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</si>
  <si>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</si>
  <si>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</si>
  <si>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</si>
  <si>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</si>
  <si>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</si>
  <si>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</si>
  <si>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</si>
  <si>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</si>
  <si>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</si>
  <si>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</si>
  <si>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</si>
  <si>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</si>
  <si>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</si>
  <si>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</si>
  <si>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</si>
  <si>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</si>
  <si>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</si>
  <si>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</si>
  <si>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</si>
  <si>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</si>
  <si>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</si>
  <si>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</si>
  <si>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</si>
  <si>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</si>
  <si>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</si>
  <si>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</si>
  <si>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</si>
  <si>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</si>
  <si>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</si>
  <si>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</si>
  <si>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</si>
  <si>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</si>
  <si>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</si>
  <si>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</si>
  <si>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</si>
  <si>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</si>
  <si>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</si>
  <si>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</si>
  <si>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</si>
  <si>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</si>
  <si>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</si>
  <si>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</si>
  <si>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</si>
  <si>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</si>
  <si>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</si>
  <si>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</si>
  <si>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</si>
  <si>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</si>
  <si>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</si>
  <si>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</si>
  <si>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</si>
  <si>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</si>
  <si>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</si>
  <si>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</si>
  <si>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</si>
  <si>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</si>
  <si>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</si>
  <si>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</si>
  <si>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</si>
  <si>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</si>
  <si>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</si>
  <si>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</si>
  <si>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</si>
  <si>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</si>
  <si>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</si>
  <si>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</si>
  <si>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</si>
  <si>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</si>
  <si>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</si>
  <si>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</si>
  <si>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</si>
  <si>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</si>
  <si>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</si>
  <si>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</si>
  <si>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</si>
  <si>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</si>
  <si>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</si>
  <si>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</si>
  <si>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</si>
  <si>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</si>
  <si>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</si>
  <si>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</si>
  <si>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</si>
  <si>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</si>
  <si>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</si>
  <si>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</si>
  <si>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</si>
  <si>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</si>
  <si>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</si>
  <si>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</si>
  <si>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</si>
  <si>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</si>
  <si>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</si>
  <si>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</si>
  <si>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</si>
  <si>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</si>
  <si>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</si>
  <si>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</si>
  <si>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</si>
  <si>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</si>
  <si>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</si>
  <si>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</si>
  <si>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</si>
  <si>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</si>
  <si>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</si>
  <si>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</si>
  <si>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</si>
  <si>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</si>
  <si>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</si>
  <si>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</si>
  <si>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</si>
  <si>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</si>
  <si>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</si>
  <si>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</si>
  <si>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</si>
  <si>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</si>
  <si>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</si>
  <si>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</si>
  <si>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</si>
  <si>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</si>
  <si>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</si>
  <si>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</si>
  <si>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</si>
  <si>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</si>
  <si>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</si>
  <si>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</si>
  <si>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</si>
  <si>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</si>
  <si>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</si>
  <si>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</si>
  <si>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</si>
  <si>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</si>
  <si>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</si>
  <si>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</si>
  <si>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</si>
  <si>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</si>
  <si>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</si>
  <si>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</si>
  <si>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</si>
  <si>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</si>
  <si>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</si>
  <si>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</si>
  <si>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</si>
  <si>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</si>
  <si>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</si>
  <si>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</si>
  <si>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</si>
  <si>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</si>
  <si>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</si>
  <si>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</si>
  <si>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</si>
  <si>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</si>
  <si>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</si>
  <si>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</si>
  <si>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</si>
  <si>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</si>
  <si>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</si>
  <si>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</si>
  <si>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</si>
  <si>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</si>
  <si>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</si>
  <si>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</si>
  <si>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</si>
  <si>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</si>
  <si>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</si>
  <si>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</si>
  <si>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</si>
  <si>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</si>
  <si>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</si>
  <si>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</si>
  <si>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</si>
  <si>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</si>
  <si>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</si>
  <si>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</si>
  <si>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</si>
  <si>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</si>
  <si>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</si>
  <si>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</si>
  <si>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</si>
  <si>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</si>
  <si>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</si>
  <si>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</si>
  <si>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</si>
  <si>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</si>
  <si>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</si>
  <si>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</si>
  <si>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</si>
  <si>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</si>
  <si>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</si>
  <si>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</si>
  <si>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</si>
  <si>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</si>
  <si>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</si>
  <si>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</si>
  <si>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</si>
  <si>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</si>
  <si>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</si>
  <si>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</si>
  <si>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</si>
  <si>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</si>
  <si>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</si>
  <si>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</si>
  <si>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</si>
  <si>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</si>
  <si>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</si>
  <si>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</si>
  <si>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</si>
  <si>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</si>
  <si>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</si>
  <si>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</si>
  <si>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</si>
  <si>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</si>
  <si>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</si>
  <si>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</si>
  <si>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</si>
  <si>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</si>
  <si>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</si>
  <si>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</si>
  <si>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</si>
  <si>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</si>
  <si>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</si>
  <si>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</si>
  <si>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</si>
  <si>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</si>
  <si>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</si>
  <si>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</si>
  <si>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</si>
  <si>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</si>
  <si>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</si>
  <si>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</si>
  <si>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</si>
  <si>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</si>
  <si>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</si>
  <si>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</si>
  <si>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</si>
  <si>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</si>
  <si>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</si>
  <si>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</si>
  <si>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</si>
  <si>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</si>
  <si>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</si>
  <si>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</si>
  <si>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</si>
  <si>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</si>
  <si>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</si>
  <si>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</si>
  <si>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</si>
  <si>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</si>
  <si>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</si>
  <si>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</si>
  <si>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</si>
  <si>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</si>
  <si>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</si>
  <si>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</si>
  <si>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</si>
  <si>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</si>
  <si>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</si>
  <si>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</si>
  <si>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</si>
  <si>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</si>
  <si>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</si>
  <si>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</si>
  <si>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</si>
  <si>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</si>
  <si>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</si>
  <si>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</si>
  <si>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</si>
  <si>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</si>
  <si>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</si>
  <si>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</si>
  <si>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</si>
  <si>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</si>
  <si>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</si>
  <si>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</si>
  <si>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</si>
  <si>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</si>
  <si>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</si>
  <si>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</si>
  <si>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</si>
  <si>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</si>
  <si>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</si>
  <si>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</si>
  <si>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</si>
  <si>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</si>
  <si>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</si>
  <si>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</si>
  <si>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</si>
  <si>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</si>
  <si>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</si>
  <si>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</si>
  <si>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</si>
  <si>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</si>
  <si>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</si>
  <si>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</si>
  <si>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</si>
  <si>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</si>
  <si>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</si>
  <si>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</si>
  <si>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</si>
  <si>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</si>
  <si>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</si>
  <si>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</si>
  <si>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</si>
  <si>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</si>
  <si>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</si>
  <si>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</si>
  <si>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</si>
  <si>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</si>
  <si>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</si>
  <si>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</si>
  <si>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</si>
  <si>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</si>
  <si>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</si>
  <si>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</si>
  <si>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</si>
  <si>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</si>
  <si>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</si>
  <si>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</si>
  <si>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</si>
  <si>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</si>
  <si>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</si>
  <si>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</si>
  <si>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</si>
  <si>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</si>
  <si>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</si>
  <si>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</si>
  <si>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</si>
  <si>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</si>
  <si>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</si>
  <si>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</si>
  <si>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</si>
  <si>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</si>
  <si>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</si>
  <si>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</si>
  <si>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</si>
  <si>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</si>
  <si>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</si>
  <si>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</si>
  <si>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</si>
  <si>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</si>
  <si>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</si>
  <si>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</si>
  <si>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</si>
  <si>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</si>
  <si>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</si>
  <si>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</si>
  <si>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</si>
  <si>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</si>
  <si>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</si>
  <si>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</si>
  <si>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</si>
  <si>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</si>
  <si>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</si>
  <si>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</si>
  <si>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</si>
  <si>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</si>
  <si>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</si>
  <si>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</si>
  <si>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</si>
  <si>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</si>
  <si>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</si>
  <si>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</si>
  <si>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</si>
  <si>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</si>
  <si>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</si>
  <si>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</si>
  <si>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</si>
  <si>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</si>
  <si>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</si>
  <si>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</si>
  <si>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</si>
  <si>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</si>
  <si>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</si>
  <si>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</si>
  <si>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</si>
  <si>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</si>
  <si>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</si>
  <si>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</si>
  <si>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</si>
  <si>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</si>
  <si>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</si>
  <si>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</si>
  <si>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</si>
  <si>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</si>
  <si>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</si>
  <si>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</si>
  <si>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</si>
  <si>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</si>
  <si>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</si>
  <si>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</si>
  <si>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</si>
  <si>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</si>
  <si>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</si>
  <si>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</si>
  <si>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</si>
  <si>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</si>
  <si>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</si>
  <si>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</si>
  <si>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</si>
  <si>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</si>
  <si>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</si>
  <si>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</si>
  <si>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</si>
  <si>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</si>
  <si>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</si>
  <si>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</si>
  <si>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</si>
  <si>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</si>
  <si>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</si>
  <si>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</si>
  <si>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</si>
  <si>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</si>
  <si>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</si>
  <si>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</si>
  <si>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</si>
  <si>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</si>
  <si>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</si>
  <si>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</si>
  <si>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</si>
  <si>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</si>
  <si>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</si>
  <si>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</si>
  <si>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</si>
  <si>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</si>
  <si>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</si>
  <si>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</si>
  <si>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</si>
  <si>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</si>
  <si>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</si>
  <si>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</si>
  <si>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</si>
  <si>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</si>
  <si>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</si>
  <si>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</si>
  <si>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</si>
  <si>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</si>
  <si>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</si>
  <si>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</si>
  <si>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</si>
  <si>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</si>
  <si>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</si>
  <si>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</si>
  <si>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</si>
  <si>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</si>
  <si>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</si>
  <si>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</si>
  <si>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</si>
  <si>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</si>
  <si>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</si>
  <si>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</si>
  <si>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</si>
  <si>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</si>
  <si>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</si>
  <si>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</si>
  <si>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</si>
  <si>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</si>
  <si>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</si>
  <si>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</si>
  <si>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</si>
  <si>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</si>
  <si>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</si>
  <si>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</si>
  <si>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</si>
  <si>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</si>
  <si>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</si>
  <si>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</si>
  <si>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</si>
  <si>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</si>
  <si>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</si>
  <si>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</si>
  <si>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</si>
  <si>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</si>
  <si>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</si>
  <si>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</si>
  <si>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</si>
  <si>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</si>
  <si>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</si>
  <si>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</si>
  <si>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Rodapé de granito cinza andorinha altura de 7 cm e espessura de 2 cm, assentado com argamassa de cimento, cal hidratada CH1 e areia no traço 1:0,5:8, inclusive rejuntamento com cimento branco</t>
  </si>
  <si>
    <t>Eletroduto flexível corrugado diâmetro 3/4", Amarelo ? Tigreflex ou equivalente</t>
  </si>
  <si>
    <t>Eletroduto flexível corrugado diâmetro 1", Amarelo ? Tigreflex ou equivalente</t>
  </si>
  <si>
    <t>Cabo de cobre termoplástico (PVC) flexível isolado 0,60/1kV, antichama, HEPR 90ºC ? 4,0mm2</t>
  </si>
  <si>
    <t>INSUMOS DE MAO DE OBRA</t>
  </si>
  <si>
    <t>MAO DE OBRA (SALARIOS)</t>
  </si>
  <si>
    <t>AJUDANTE (AJUDANTE PRATICO - SINDUSCON)</t>
  </si>
  <si>
    <t>AZULEJISTA (OFICIAL - SINDUSCON)</t>
  </si>
  <si>
    <t>CALCETEIRO/PINTOR (OFICIAL - SINDUSCON)</t>
  </si>
  <si>
    <t>CARPINTEIRO (OFICIAL - SINDUSCON)</t>
  </si>
  <si>
    <t>ELETRICISTA (OFICIAL - SINDUSCON)</t>
  </si>
  <si>
    <t>ELETROTECNICO MONTADOR - SINTRACONST</t>
  </si>
  <si>
    <t>ENCANADOR (OFICIAL - SINDUSCON)</t>
  </si>
  <si>
    <t>ARMADOR (OFICIAL - SINDUSCON)</t>
  </si>
  <si>
    <t>GRANITEIRO/MARMORISTA (OFICIAL - SINDUSCON)</t>
  </si>
  <si>
    <t>LADRILHISTA (OFICIAL - SINDUSCON)</t>
  </si>
  <si>
    <t>MONTADOR (SINTRACONST)</t>
  </si>
  <si>
    <t>ENGENHEIRO JUNIOR</t>
  </si>
  <si>
    <t>PASTILHEIRO (OFICIAL - SINDUSCON)</t>
  </si>
  <si>
    <t>PEDREIRO (OFICIAL - SINDUSCON)</t>
  </si>
  <si>
    <t>PINTOR (OFICIAL - SINDUSCON)</t>
  </si>
  <si>
    <t>SERRALHEIRO (OFICIAL - SINDUSCON)</t>
  </si>
  <si>
    <t>SERVENTE (AUXILIAR DE OBRAS - SINDUSCON)</t>
  </si>
  <si>
    <t>SOLDADOR (OFICIAL - SINDUSCON)</t>
  </si>
  <si>
    <t>TELHADISTA (OFICIAL - SINDUSCON)</t>
  </si>
  <si>
    <t>OPERADOR DE MAQUINAS AUXILIARES (OPERADOR DE MAQUINAS PESADAS I - SINDICOPES)</t>
  </si>
  <si>
    <t>MAO DE OBRA (SALARIOS) - CONTINUACAO</t>
  </si>
  <si>
    <t>TOPOGRAFO - (TECNICO 2O GRAU NIVEL C)</t>
  </si>
  <si>
    <t>NIVELADOR (SINTEC)</t>
  </si>
  <si>
    <t>AUXILIAR DE CAMPO (SINTEC)</t>
  </si>
  <si>
    <t>PINTOR (LETRISTA) - (SINTRACONST)</t>
  </si>
  <si>
    <t>AJUDANTE MONTADOR ELETROMECÂNICO - (AJUDANTE DE MONTAGEM SINTRACONST)</t>
  </si>
  <si>
    <t>MONTADOR DE ESTRUTURA - SINTRACONST</t>
  </si>
  <si>
    <t>MECANICO DE REFRIGERACAO - (SINDIFER)</t>
  </si>
  <si>
    <t>TECNICO DE REFRIGERACAO - (SINDIFER)</t>
  </si>
  <si>
    <t>MOTORISTA III - VEICULO C/ CAPAC. CARGA ACIMA DE 12 TONELADAS</t>
  </si>
  <si>
    <t>OPERADOR DE MAQUINAS PESADAS II - SINDICOPES</t>
  </si>
  <si>
    <t>INSUMOS BASICOS - CIVIL</t>
  </si>
  <si>
    <t>ELEMENTOS ESTRUTURAIS PRE-MOLDADOS</t>
  </si>
  <si>
    <t>MOURAO RETO DE CONCRETO BASE 10X10CM H=2.50M</t>
  </si>
  <si>
    <t>AGREGADOS, AGLOMERANTES, MISTURADOS</t>
  </si>
  <si>
    <t>CONCRETO USINADO FCK 30 MPA BRITA 0+1 ABATIMENTO 100 +/- 20MM</t>
  </si>
  <si>
    <t>REJUNTE EPOXI COR BRANCA</t>
  </si>
  <si>
    <t>REJUNTE JUNTAPLUS FINA COR CINZA</t>
  </si>
  <si>
    <t>REJUNTE PORCELANATO QUARTZOLIT</t>
  </si>
  <si>
    <t>AGREGADOS, AGLOMERANTES E MISTURAS</t>
  </si>
  <si>
    <t>AREIA LAVADA MEDIA</t>
  </si>
  <si>
    <t>CAL HIDRATADO P/ ARGAMASSA CH III</t>
  </si>
  <si>
    <t>CIMENTO PORTLAND CP III - 40</t>
  </si>
  <si>
    <t>CIMENTO BRANCO NAO ESTRUTURAL</t>
  </si>
  <si>
    <t>CIMENTO COLANTE INDUSTRIALIZADO AC I</t>
  </si>
  <si>
    <t>CONCRETO USINADO FCK 20 MPA BRITA 0+1 ABATIMENTO 100 +/- 20MM</t>
  </si>
  <si>
    <t>BRITA 1</t>
  </si>
  <si>
    <t>BRITA 2</t>
  </si>
  <si>
    <t>BRITA 3</t>
  </si>
  <si>
    <t>BRITA 4</t>
  </si>
  <si>
    <t>PEDRA DE MAO (RACHAO)</t>
  </si>
  <si>
    <t>PEDRISCO</t>
  </si>
  <si>
    <t>PO DE PEDRA</t>
  </si>
  <si>
    <t>BRITA N.3 E 4</t>
  </si>
  <si>
    <t>BARRO PARA ATERRO</t>
  </si>
  <si>
    <t>CONCRETO USINADO FCK 25 MPA BRITA 0+1 ABATIMENTO 100 +/- 20MM</t>
  </si>
  <si>
    <t>BRITA 1 E 2 (MEDIA)</t>
  </si>
  <si>
    <t>ARGAMASSA FINA PRE FABRICADA P/ ASSENT E REJUNTE DE PASTILHAS</t>
  </si>
  <si>
    <t>AREIA FINA</t>
  </si>
  <si>
    <t>AREIA PARA ATERRO</t>
  </si>
  <si>
    <t>ARGAMASSA PARA GRAUTEAMENTO TIPO SIKAGROUT</t>
  </si>
  <si>
    <t>REJUNTE PRE-FABRICADA</t>
  </si>
  <si>
    <t>ARGAM COLANTE FLEXIVEL AC III P/ ASSENT. PORCELANATO E PEDRAS (GRANITO E MÁRMORE)</t>
  </si>
  <si>
    <t>ARGAMASSA TIXOTROPICA SIKA MONOTOP 622 BR</t>
  </si>
  <si>
    <t>MADEIRAS</t>
  </si>
  <si>
    <t>FORMICA BRANCA ACABAMENTO FROST 0,80MM</t>
  </si>
  <si>
    <t>PECA EM MADEIRA PINUS 10 X 2.5 CM (BRUTA)</t>
  </si>
  <si>
    <t>PECA EM MADEIRA 7 X 2 CM (BRUTA)</t>
  </si>
  <si>
    <t>PECA EM MADEIRA 7X5CM (BRUTA)</t>
  </si>
  <si>
    <t>SARRAFO DE MADEIRA PINUS 10 X 2.5CM</t>
  </si>
  <si>
    <t>TABUA DE MADEIRA PINUS 30 X 2.5 CM (TAIPA DE 1ª)</t>
  </si>
  <si>
    <t>TABUA DE MADEIRA PINUS 30 X 2.5 CM</t>
  </si>
  <si>
    <t>MADEIRA DE LEI PARA TELHADO COLONIAL/TELHA FRANCESA</t>
  </si>
  <si>
    <t>PONTALETE DE MADEIRA BRUTA DE 3ª 8.0 X 8.0 CM</t>
  </si>
  <si>
    <t>SARRAFO DE MADEIRA DE LEI 8 X 2.5 CM (BRUTA)</t>
  </si>
  <si>
    <t>TACO P/ FIXACAO DE BATENTE/RODAPE 10X10X2,5 CM</t>
  </si>
  <si>
    <t>CHAPA COMPENSADO NAVAL ESP. 15 MM, DIM. 2.20 X 1.60 M</t>
  </si>
  <si>
    <t>FL</t>
  </si>
  <si>
    <t>CHAPA COMPENSADA RESINADA ESP. 6MM</t>
  </si>
  <si>
    <t>CHAPA COMPENSADA RESINADA ESP. 10MM</t>
  </si>
  <si>
    <t>CHAPA COMPENSADA RESINADA ESP. 12MM</t>
  </si>
  <si>
    <t>CHAPA COMPENSADA PLASTIFICADA ESP. 12MM</t>
  </si>
  <si>
    <t>PECA EM MADEIRA DE LEI 8.0 X 8.0 CM</t>
  </si>
  <si>
    <t>PECA EM MADEIRA DE LEI 5.0 X 10.0 CM (APARELHADA)</t>
  </si>
  <si>
    <t>PECA EM MADEIRA DE LEI 7.0 X 12.0 CM (APARELHADA)</t>
  </si>
  <si>
    <t>PECA EM MADEIRA DE LEI 15.0 X 20.0 CM (APARELHADA)</t>
  </si>
  <si>
    <t>RIPA EM MADEIRA DE LEI 1.5 X 5.0 CM</t>
  </si>
  <si>
    <t>RIPA EM MADEIRA DE LEI 1.5 X 4.0 CM</t>
  </si>
  <si>
    <t>MADEIRA DE LEI PARA TELHADO</t>
  </si>
  <si>
    <t>RIPA MADEIRA DE LEI DE 7 X 2 CM</t>
  </si>
  <si>
    <t>FORMICA LISA BRILHANTE</t>
  </si>
  <si>
    <t>MADEIRAS - CONTINUACAO</t>
  </si>
  <si>
    <t>TABUA EM MADEIRA DE LEI DE 20 CM DE LARGURA</t>
  </si>
  <si>
    <t>ESCORA DE EUCALIPTO (COMP.=3.50M)</t>
  </si>
  <si>
    <t>DZ</t>
  </si>
  <si>
    <t>PECA EM MADEIRA E LEI 6X16CM (BRUTA)</t>
  </si>
  <si>
    <t>PECA EM MADEIRA DE LEI 7X12CM (BRUTA)</t>
  </si>
  <si>
    <t>PECA EM MADEIRA DE LEI 7X5CM (BRUTA)</t>
  </si>
  <si>
    <t>PECA EM MADEIRA DE LEI 2X1 CM (BRUTA)</t>
  </si>
  <si>
    <t>PECA EM MADEIRA DE LEI 8.5 X 2 CM (BRUTA)</t>
  </si>
  <si>
    <t>FORMAS E ESCORAMENTOS</t>
  </si>
  <si>
    <t>ANDAIME MET TUBULAR FACHADA - LOCACAO (M/MÊS)</t>
  </si>
  <si>
    <t>ANDAIME PARA FACHADA (LOCAÇÃO MENSAL)</t>
  </si>
  <si>
    <t>PECA EM MADEIRA DE LEI 7 X 5 CM (APARELHADA)</t>
  </si>
  <si>
    <t>RIPA EM MADEIRA (MATERIAL DE 3ª) 5X2CM PINUS OU EQUIVALENTE</t>
  </si>
  <si>
    <t>ARMADURAS PARA CONCRETO</t>
  </si>
  <si>
    <t>ACO CA-50 DE 6.3MM</t>
  </si>
  <si>
    <t>ACO CA-50 DE 8.0MM</t>
  </si>
  <si>
    <t>ACO CA-50 DE 20.0MM</t>
  </si>
  <si>
    <t>ACO CA-60 DE 5.0MM</t>
  </si>
  <si>
    <t>TELA SOLDADA EM AÇO TIPO TELCON Q-138 P/ ARMADURA</t>
  </si>
  <si>
    <t>LAJES E PAINEIS PRE-FABRICADOS</t>
  </si>
  <si>
    <t>LAJE PRE-FABRICADA TRELIÇADA H=8CM - SOBRECARGA 200KG/M2 PARA FORRO - EXCLUSIVE CAPEAMENTO</t>
  </si>
  <si>
    <t>LAJE PRE-FABRICADA TRELIÇADA H= 8CM - SOBRECARGA 300 KG/M2 - PARA PISO - EXCLUSIVE CAPEAMENTO</t>
  </si>
  <si>
    <t>VEDACAO (TIJOLOS E BLOCOS)</t>
  </si>
  <si>
    <t>BLOCO DE CONCRETO 9 X 19 X 39CM - VEDACAO</t>
  </si>
  <si>
    <t>BLOCO DE CONCRETO 14 X 19 X 39CM - VEDACAO</t>
  </si>
  <si>
    <t>BLOCO DE CONCRETO 19 X 19 X 39CM - VEDACAO</t>
  </si>
  <si>
    <t>BLOCO DE CONCRETO 14 X 19 X 39CM - ESTRUTURAL</t>
  </si>
  <si>
    <t>BLOCO DE CONCRETO 19 X 19 X 39CM - ESTRUTURAL</t>
  </si>
  <si>
    <t>BLOCO DE CONCRETO 9 X 19 X 39 CM - ESTRUTURAL</t>
  </si>
  <si>
    <t>BLOCO CERÂMICO 08 FUROS 09X19X19CM - PRAÇA VITÓRIA</t>
  </si>
  <si>
    <t>BLOCO CERÂMICO 08 FUROS 09X19X19CM - DA FABRICA</t>
  </si>
  <si>
    <t>VEDACAO (ELEMENTOS VAZADOS)</t>
  </si>
  <si>
    <t>COBOGO DE CONCRETO TIPO RETO 20 X 20 X 10 CM - 4 FUROS</t>
  </si>
  <si>
    <t>COBOGO DE CONCRETO TIPO RETO 10 X 40 X 40CM - 9 FUROS</t>
  </si>
  <si>
    <t>VEDACAO (DIVISORIAS)</t>
  </si>
  <si>
    <t>GRANITO CINZA ANDORINHA E = 3 CM POLIDO NOS DOIS LADOS</t>
  </si>
  <si>
    <t>MATERIAIS PARA IMPERMEABILIZACAO</t>
  </si>
  <si>
    <t>ADITIVO IMPERMEABILIZANTE PEGA NORMAL P/ ARGAMASSA E CONCRETO - SIKA 1, VEDACIT PRO OU EQUIVALENTE</t>
  </si>
  <si>
    <t>SIKA TOP 107</t>
  </si>
  <si>
    <t>IMPERMEABILIZANTE PRETO FLEXIVEL IGOLFLEX OU EQUIVALENTE</t>
  </si>
  <si>
    <t>IMPERMEABILIZANTE ASFALTICO DISPERSO EM AGUA IGOL 2 - SIKA OU EQUIVALENTE</t>
  </si>
  <si>
    <t>SIKAFLEX 1A</t>
  </si>
  <si>
    <t>ML</t>
  </si>
  <si>
    <t>SIKA TOP 108 ARMATEC (INIBIDOR DE CORROSAO)</t>
  </si>
  <si>
    <t>MATERIAIS PARA IMPERMEABILIZACAO (CONT.)</t>
  </si>
  <si>
    <t>LONA PLASTICA PRETA 80 MICRAS</t>
  </si>
  <si>
    <t>POLIURETANO FLEXIVEL BISNAGA 360G TEL 5905</t>
  </si>
  <si>
    <t>TELHAS E DOMUS</t>
  </si>
  <si>
    <t>TELHA FIBROCIMENTO ONDULADA DE 6MM</t>
  </si>
  <si>
    <t>TELHA FIBROCIMENTO ONDULADA DE 8MM</t>
  </si>
  <si>
    <t>TELHA ALUMINIO TRAPEZOIDAL 0,5MM</t>
  </si>
  <si>
    <t>TELHA CERAMICA TIPO CAPA E CANAL PLAN - NATURAL</t>
  </si>
  <si>
    <t>CUMEEIRA CERAMICA TIPO CAPA E CANAL NAT - FABRICA</t>
  </si>
  <si>
    <t>CUMEEIRA CERAMICA CAPA E CANAL NAT - PÇA VITORIA</t>
  </si>
  <si>
    <t>TELHA ONDULADA DE ALUMÍNIO ESP. 0.5 MM</t>
  </si>
  <si>
    <t>TELHA AL/ZINCO ONDULADA (GALVALUME) ESP. 0.43MM</t>
  </si>
  <si>
    <t>TELHA METALICA ONDULADA ACO GALVALUME ESP 0.5MM PRE PINTADA 1 FACE COR RAL 9003 (BRANCA)</t>
  </si>
  <si>
    <t>TELHA METALICA EM ACO GALVALUME TRAPEZOIDAL 40 ESP. 0.50MM PRE-PINTADA NAS DUAS FACES</t>
  </si>
  <si>
    <t>TELHAS (ELEMENTOS DE ARREMATE)</t>
  </si>
  <si>
    <t>RUFO EM ALUMINIO ESP. 0.5 MM LARGURA 30 CM</t>
  </si>
  <si>
    <t>CUMEEIRA FIBROCIMENTO NORMAL (ONDULADA)</t>
  </si>
  <si>
    <t>FITAS ANTI-CORROSIVAS PRETA PARA ASSENT TELHAS</t>
  </si>
  <si>
    <t>CANTONEIRA ABAS IGUAIS DE FERRO ASTM A-36 - 1/8" X 1/2" X 1/2"</t>
  </si>
  <si>
    <t>ELEMENTOS DE FIXACAO (PARAFUSOS/FERRAGENS)</t>
  </si>
  <si>
    <t>CONJUNTO VEDACAO ELASTICA</t>
  </si>
  <si>
    <t>ARO EM METAL PARA BASQUETE</t>
  </si>
  <si>
    <t>CANTONEIRA ABAS IGUAIS DE FERRO ASTM A-36 - 1/8" X 3/4" X 3/4"</t>
  </si>
  <si>
    <t>PARAFUSO PARA MADEIRA DE 80MM</t>
  </si>
  <si>
    <t>PARAFUSO GALVANIZADO P/ TELHA (FIXAÇÃO EM MADEIRA), 5/16? X 110MM</t>
  </si>
  <si>
    <t>PARAFUSO S-8</t>
  </si>
  <si>
    <t>BUCHA PLASTICA COM PARAFUSO - 8MM</t>
  </si>
  <si>
    <t>BUCHA PLASTICA 8MM</t>
  </si>
  <si>
    <t>PARAFUSO CROMADO D = 4 MM</t>
  </si>
  <si>
    <t>BUCHA PLASTICA S-7</t>
  </si>
  <si>
    <t>PORCA SEXTAVADA 1/4"</t>
  </si>
  <si>
    <t>PREGO - PRECO MEDIO DAS BITOLAS</t>
  </si>
  <si>
    <t>PREGO 12X12</t>
  </si>
  <si>
    <t>PREGO 15X15</t>
  </si>
  <si>
    <t>PREGO 18X27</t>
  </si>
  <si>
    <t>PREGO 18X30</t>
  </si>
  <si>
    <t>PREGO 18X27 GALVANIZADO</t>
  </si>
  <si>
    <t>GRAMPO P/ CERCA GALVANIZADO 1" X 9"</t>
  </si>
  <si>
    <t>PARAFUSO PARA BUCHA S-5</t>
  </si>
  <si>
    <t>PARAFUSO PARA BUCHA PLASTICA N.7</t>
  </si>
  <si>
    <t>BUCHA PLASTICA S-5</t>
  </si>
  <si>
    <t>BUCHA PLASTICA S-8</t>
  </si>
  <si>
    <t>ELEMENTOS DE FIXACAO - CONTINUACAO</t>
  </si>
  <si>
    <t>CONJUNTO FIXACAO P/ TELHA DE ALUMINIO TRAPEZOIDAL</t>
  </si>
  <si>
    <t>PARAFUSO COM BUCHA S-10</t>
  </si>
  <si>
    <t>BARRA CHATA DE FERRO ASTM A-36 1/4" X 2"</t>
  </si>
  <si>
    <t>PARAFUSO GALV. C/PORCA E ARRUELA 16MM X 200MM</t>
  </si>
  <si>
    <t>BUCHA DE NYLON N.º8 REF.: TEL-5308</t>
  </si>
  <si>
    <t>BUCHA PLASTICA COM PARAFUSO - 6MM</t>
  </si>
  <si>
    <t>CANTONEIRA FERRO CROMADO,PEQ. P/DIVISÓRIA GRANITO OU MARMORE ESP 3CM</t>
  </si>
  <si>
    <t>PARAFUSO FERRO CROMADO, ROSCA COM DUAS CABEÇAS P/ DIVISÓRIA</t>
  </si>
  <si>
    <t>DOBRADICA FERRO CROMADO P/PORTA DE DIVISORIA DE MARMORE OU GRANITO ESP 3CM</t>
  </si>
  <si>
    <t>BATENTE FERRO CROMADO P/PORTA DE DIVISORIA DE MARMORE OU GRANITO ESP 3CM</t>
  </si>
  <si>
    <t>PARAFUSO COM BUCHA S8</t>
  </si>
  <si>
    <t>CONJUNTO P/ FIXAÇÃO TELHA ALUMINIO ONDULADA</t>
  </si>
  <si>
    <t>PARAFUSO CABEÇA QUADRADA MAQUINA GALVANIZADO A FOGO 16 X 100MM</t>
  </si>
  <si>
    <t>PARAFUSO AUTOATARRACHANTE DIM 4.2X32MM REF TEL5333</t>
  </si>
  <si>
    <t>ARRUELA LISA ACO INOX 1/4" - TEL-5303</t>
  </si>
  <si>
    <t>BUCHA DE NYLON N.º6 REF.: TEL-5306</t>
  </si>
  <si>
    <t>ELEMENTOS DE FIXAÇÃO - CONTINUAÇÃO</t>
  </si>
  <si>
    <t>KIT M5 100 PECAS PORCA-GAIOLA C/ PARAF PHILIPS</t>
  </si>
  <si>
    <t>ARAMES</t>
  </si>
  <si>
    <t>ARAME GALVANIZADO N.10 BWG</t>
  </si>
  <si>
    <t>ARAME GALVANIZADO N.12 BWG</t>
  </si>
  <si>
    <t>ARAME GALVANIZADO N.14 BWG</t>
  </si>
  <si>
    <t>ARAME GALVANIZADO N.16 BWG</t>
  </si>
  <si>
    <t>ARAME GALVANIZADO N.18 BWG</t>
  </si>
  <si>
    <t>ARAME RECOZIDO N.18 BWG</t>
  </si>
  <si>
    <t>ARAME GALVANIZADO N.14 AWG</t>
  </si>
  <si>
    <t>ARAME FARPADO GALVANIZAD FIO 16BWG</t>
  </si>
  <si>
    <t>FECHAMENTOS EXTERNOS</t>
  </si>
  <si>
    <t>MOURAO CONCRETO CURVO SECAO "T" H=3,20M</t>
  </si>
  <si>
    <t>TELA ARAME GALV. MALHA # 2" LOSANGULAR - FIO N.16 BWG</t>
  </si>
  <si>
    <t>TELA DE ARAME GALVANIZADO DE 1" FIO N.10 BWG</t>
  </si>
  <si>
    <t>TELA DE ARAME GALV. MALHA # 2" LOSANGULAR - FIO N.12 BWG - REVEST EM PVC</t>
  </si>
  <si>
    <t>FECHAMENTOS EXTERNOS (CONT.)</t>
  </si>
  <si>
    <t>TELA ARAME GALV. MALHA # 3" LOSANGULAR - FIO N. 12 BWG - REVEST EM PVC</t>
  </si>
  <si>
    <t>TELA ARAME GALV. MALHA # 1" QUADRADA - FIO N.12 BWG</t>
  </si>
  <si>
    <t>TELA ARAME GALV CORRUGADA "QUEBRA CHAMA" MALHA 3MM QUADRADA</t>
  </si>
  <si>
    <t>TELA MOSQUITEIRO EM NYLON MALHA 14 ABERTURA 1,5MM</t>
  </si>
  <si>
    <t>TELA MOSQUITEIRO ARAME GALV. MALHA # 18 FIO 32 QUADRADA</t>
  </si>
  <si>
    <t>TELA ARAME GALV. MALHA # 1/2" QUADRADA - FIO N.12 BWG</t>
  </si>
  <si>
    <t>TELA ARAME GALV. MALHA # 3/4" QUADRADA - FIO N.12 BWG</t>
  </si>
  <si>
    <t>BOMBEAMENTO DE CONCRETO</t>
  </si>
  <si>
    <t>TABULEIRO MARMORE BRANCO E GRANITO PRETO 40X40CM</t>
  </si>
  <si>
    <t>DESMOLDANTE PARA FORMAS</t>
  </si>
  <si>
    <t>MOLDURA CANTONEIRA ALUMINIO PERFIL L 3/4"X3/4X1/8"</t>
  </si>
  <si>
    <t>JUNTA PLASTICA DE 17 X 3 MM</t>
  </si>
  <si>
    <t>CABO ACO GALV. SM 6X7-AF 6,4MM (1/4")</t>
  </si>
  <si>
    <t>BARRA CHATA DE FERRO ASTM A-36 3/16" X 1"</t>
  </si>
  <si>
    <t>DIVERSOS (CONTINUACAO)</t>
  </si>
  <si>
    <t>BARRA CHATA DE FERRO ASTM A-36 1/4" X 1"</t>
  </si>
  <si>
    <t>DISCO DE CORTE DIAMANTADO SEGMENTADO PARA CONCRETO, DIAMETRO DE 350 MM, FURO DE 1 " (14 X 1 ")</t>
  </si>
  <si>
    <t>BARRA APOIO RETA INOX 40CM ACCESS - JACKWAL OU EQUIVALENTE</t>
  </si>
  <si>
    <t>FILETE EM ISOPOR 2X1CM</t>
  </si>
  <si>
    <t>BARRA APOIO RETA INOX 90CM ACCESS - JACKWAL OU EQUIVALENTE</t>
  </si>
  <si>
    <t>CILINDRO DE GAS DE COZINHA 45 KG (VAZIO)</t>
  </si>
  <si>
    <t>DUREPOX (250G)</t>
  </si>
  <si>
    <t>PARAF. INOX SEXT. M6X45MM, BUCHA N.8, ARRUELA 1/4"</t>
  </si>
  <si>
    <t>FIXADOR UNIV SPDA ESTANH TEL-5024 P/CABO 16 A 70MM</t>
  </si>
  <si>
    <t>BARRA APOIO RETA INOX 70CM ACCESS - JACKWAL OU EQUIVALENTE</t>
  </si>
  <si>
    <t>FITA DE PVC BRANCA AUTO-ADERENTE (NÃO ADESIVA) L=100MM X 10M</t>
  </si>
  <si>
    <t>BARRA APOIO RETA INOX 80CM ACCESS - JACKWAL OU EQUIVALENTE</t>
  </si>
  <si>
    <t>BARRA APOIO RETA INOX 60CM ACCESS - JACKWAL OU EQUIVALENTE</t>
  </si>
  <si>
    <t>SELANTE A BASE DE POLIURETANO SIKAFLEX UNIVERSAL OU EQUIVALENTE (CARTUCHO COM 300ML)</t>
  </si>
  <si>
    <t>INSUMOS DE ACABAMENTOS - CIVIL</t>
  </si>
  <si>
    <t>ESQUADRIAS DE MADEIRA - ANGELIM PEDRA</t>
  </si>
  <si>
    <t>ALIZAR / GUARNICAO EM MAD DE LEI 5.0 X 1.5 CM</t>
  </si>
  <si>
    <t>PORTA MADEIRA DE LEI LISA MEDIA SARRAFEADA ESP.30MM 0.80 X 1.80M P/ PINTURA</t>
  </si>
  <si>
    <t>MARCO MAD LEI 15X3CM BAT 0.90X2.10M ANGELIM PEDRA</t>
  </si>
  <si>
    <t>MARCO MAD LEI 15X3CM BAT 0.60X2.10M ANGELIM PEDRA</t>
  </si>
  <si>
    <t>MARCO MAD LEI 15X3CM BAT 0.70X2.10M ANGELIM PEDRA</t>
  </si>
  <si>
    <t>MARCO MAD LEI 15X3CM BAT 0.80X2.10M ANGELIM PEDRA</t>
  </si>
  <si>
    <t>MARCO EM MADEIRA DE LEI 15 X 3 CM</t>
  </si>
  <si>
    <t>ESQUADRIAS DE MADEIRA (CONT.)</t>
  </si>
  <si>
    <t>PORTA EM COMPENSADO LISA LEVE COLMEIA ESP.35MM,0.7X2.1M P/PINT.</t>
  </si>
  <si>
    <t>PORTA MADEIRA DE LEI LISA MEDIA SARRAFEADA ESP 30 MM 0.6X2.1M P/ PINTURA</t>
  </si>
  <si>
    <t>PORTA MADEIRA DE LEI LISA MEDIA SARRAFEADA ESP 30 MM 0.7X2.1M P/ PINTURA</t>
  </si>
  <si>
    <t>PORTA MADEIRA DE LEI LISA MEDIA SARRAFEADA ESP 30 MM 0.8X2.1M P/ PINTURA</t>
  </si>
  <si>
    <t>PORTA MADEIRA DE LEI LISA MEDIA SARRAFEADA ESP 30 MM 0.9X2.1M P/ PINTURA</t>
  </si>
  <si>
    <t>PORTA EM MADEIRA DE LEI LISA MEDIA SARRAFEADA P/ PINTURA 0.60 X 1.80M</t>
  </si>
  <si>
    <t>PORTA MADEIRA DE LEI LISA MEDIA SARRAFEADA ESP 30MM P/ PINTURA 0.80 X 1.60 M</t>
  </si>
  <si>
    <t>PORTA DE VENEZIANA EM MADEIRA DE LEI, 0.7 X 2.10M</t>
  </si>
  <si>
    <t>PORTA DE VENEZIANA EM MADEIRA DE LEI, 0.60 X 2.10M</t>
  </si>
  <si>
    <t>PORTA DE VENEZIANA EM MADEIRA DE LEI 0.80 X 2.10M</t>
  </si>
  <si>
    <t>ALIZAR / GUARNICAO EM MAD DE LEI 7X1.5CM</t>
  </si>
  <si>
    <t>PORTA MADEIRA DE LEI LISA MEDIA SARRAFEADA ESP 30MM P/ PINTURA 0.60 X 1.60M</t>
  </si>
  <si>
    <t>ALIZAR / GUARNICAO EM MAD DE LEI 5X2.5CM</t>
  </si>
  <si>
    <t>CAIXILHO MAD LEI 9X3CM P/ JANELA - ANGELIM PEDRA</t>
  </si>
  <si>
    <t>PORTA MAD LEI LISA MEDIA SARRAFEADA 30MM 0.70 X 2.10M C/VISOR 0.40 X 0.60M</t>
  </si>
  <si>
    <t>PORTA MAD LEI LISA MEDIA SARRAFEADA 30MM 0.80 X 2.10M C/ VISOR 0.40 X 0.60M</t>
  </si>
  <si>
    <t>PORTA MAD LEI LISA MEDIA SARRAFEADA 30MM 0.90 X 2.10M C/ VISOR 0.40 X 0.60M</t>
  </si>
  <si>
    <t>ESQUADRIAS METÁLICAS (CONT.)</t>
  </si>
  <si>
    <t>PORTA ABRIR VENEZIANA ALUM ANOD NATURAL LINHA 25/SUPREMA</t>
  </si>
  <si>
    <t>JANELA MAXIM-AR ALUMINIO ANOD. NATURAL LINHA 25/SUPREMA</t>
  </si>
  <si>
    <t>PORTA CORTA-FOGO P90 0,80 X 2,10M C/ MARCO</t>
  </si>
  <si>
    <t>PORTA CORTA FOGO P90 0.90X2.10X0,05M C/ MARCO</t>
  </si>
  <si>
    <t>PORTA CORTA FOGO P120 0.90X2.10X0,05M C/ MARCO</t>
  </si>
  <si>
    <t>JANELA DE CORRER ALUMINIO ANOD. NATURAL LINHA 25/SUPREMA</t>
  </si>
  <si>
    <t>FERRAGENS PARA ESQUADRIAS</t>
  </si>
  <si>
    <t>FECHADURA COMPLETA PARA PORTA INTERNA</t>
  </si>
  <si>
    <t>TARGETA FIO REDONDO 3"</t>
  </si>
  <si>
    <t>FECHADURA PARA PORTAO</t>
  </si>
  <si>
    <t>TARGETA FIO REDONDO 2"</t>
  </si>
  <si>
    <t>FECHADURA ALAVANCA E CHAVE YALE</t>
  </si>
  <si>
    <t>FECHADURA DE SEGURANCA ALIANCA MARCA REFERENCIA</t>
  </si>
  <si>
    <t>CADEADO 40MM</t>
  </si>
  <si>
    <t>CADEADO 30 MM</t>
  </si>
  <si>
    <t>PORTA CADEADO PARA CADEADO DE 30MM</t>
  </si>
  <si>
    <t>PORTA CADEADO PARA CADEADO DE 40MM</t>
  </si>
  <si>
    <t>FECHADURA TIPO "LIVRE-OCUPADO"</t>
  </si>
  <si>
    <t>DOBRADICA DE FERRO ZINCADO DE 3" X 2 1/2"</t>
  </si>
  <si>
    <t>FERRAGENS PARA ESQUADRIAS (CONT.)</t>
  </si>
  <si>
    <t>DOBRADICA EM LATAO CROMADO 3 X 2.1/2" C/ PARAFUSO</t>
  </si>
  <si>
    <t>TRINCO CHATO EM AÇO CROMADO DE EMBUTIR 20CM</t>
  </si>
  <si>
    <t>BASCULA LINHA 25 ALUMINIO ANOD NATURAL</t>
  </si>
  <si>
    <t>FECHADURA COM MAÇANETA TIPO BOLA E CHAVE YALE</t>
  </si>
  <si>
    <t>FECHADURA DE SOBREPOR TIPO CAIXAO E CHAVE COMUM</t>
  </si>
  <si>
    <t>FECH COM MAÇANETA TIPO ALAVANCA E CHAVE TIPO COMUM</t>
  </si>
  <si>
    <t>REVESTIMENTOS (CERÂMICA E SIMILARES)</t>
  </si>
  <si>
    <t>AZULEJO BRANCO 15X15CM</t>
  </si>
  <si>
    <t>REVESTIMENTOS (CERÂMICA E SIMILARES) - CONT.</t>
  </si>
  <si>
    <t>PASTILHA CERÂMICA 5X5CM COR BRANCA</t>
  </si>
  <si>
    <t>REVESTIMENTOS (PEDRAS NATURAIS)</t>
  </si>
  <si>
    <t>MARMORE BRANCO P/BANCADA ESP. 3 CM</t>
  </si>
  <si>
    <t>GRANITO CINZA ANDORINHA POLIDO ESP. 2CM P/ BANCAD</t>
  </si>
  <si>
    <t>ESQUADRIAS METÁLICAS (CONT)</t>
  </si>
  <si>
    <t>PORTAO ABRIR NYLOFOR-3D L=1.00M H=2.43M</t>
  </si>
  <si>
    <t>REVESTIMENTOS (ELEMENTOS DE ARREMATE)</t>
  </si>
  <si>
    <t>CANTONEIRA DE ALUMINIO SEXTAVADA P/ ACABAMENTO</t>
  </si>
  <si>
    <t>MOLDURA EM MADEIRA DE LEI DE 7.0 X 2.5 CM</t>
  </si>
  <si>
    <t>PEITORIL GRANITO CINZA ANDORINHA LARG.15CM,ESP.3CM</t>
  </si>
  <si>
    <t>PEITORIL MARMORE BRANCO, LARG. 40 CM</t>
  </si>
  <si>
    <t>PERFIL "U" EM ALUMINIO ANODIZADO FOSCO 1/2" X 1/2" ESP. 1/16"</t>
  </si>
  <si>
    <t>RODA PAREDE GRAN CINZA AND 7X2CM ACAB 2 LADOS</t>
  </si>
  <si>
    <t>PORTAO CORRER NYLOFOR 3D 3.50X2.43M, KIT COMPLETO</t>
  </si>
  <si>
    <t>FORROS</t>
  </si>
  <si>
    <t>FORRO DE GESSO COLOCADO, ACABAMENTO TIPO LISO</t>
  </si>
  <si>
    <t>FORROS (CONTINUAÇÃO)</t>
  </si>
  <si>
    <t>FERRAGENS P/ ESQUADRIAS (CONT)</t>
  </si>
  <si>
    <t>ROLDANA CROMADA C/ PINO DIAM. Ø 3" CANAL TIPO "V" 2"</t>
  </si>
  <si>
    <t>PORTA CADEADO E CADEADO 40MM</t>
  </si>
  <si>
    <t>PISOS (CERÂMICA E SIMILARES)</t>
  </si>
  <si>
    <t>XADREZ (PO CORANTE TIPO XADREZ MARCA DE REF.)</t>
  </si>
  <si>
    <t>PISOS (CERÂMICA E SIMILARES) - CONT.</t>
  </si>
  <si>
    <t>LADRILHO HIDRAULICO RANHURADO 20X20CM COLORIDO</t>
  </si>
  <si>
    <t>LADRILHO HIDRÁULICO PASTILHADO 20X20CM COLORIDO</t>
  </si>
  <si>
    <t>PISO CERAMICO 45X45 CM CARGO PLUS WHITE ELIANE - PEI 5</t>
  </si>
  <si>
    <t>TINTAS (CONTINUACAO)</t>
  </si>
  <si>
    <t>SELADOR EPOXI INTERGARD 2001 VERNIZ INCOLOR - INTERNACIONAL OU EQUIVALENTE</t>
  </si>
  <si>
    <t>PISOS CERAMICOS E GRANITO</t>
  </si>
  <si>
    <t>JUNTA DE DILATACAO PLASTICA</t>
  </si>
  <si>
    <t>FERRAGENS PARA ESQUADRIAS (CONTINUAÇÃO)</t>
  </si>
  <si>
    <t>GONZO DIAM 1" (MACHO/FEMEA) PARA PORTÃO (DE SOBREPOR)</t>
  </si>
  <si>
    <t>PAR</t>
  </si>
  <si>
    <t>PISOS (MADEIRA, PLÁSTICOS, ETC)</t>
  </si>
  <si>
    <t>AGREGADO DE ALTA RESISTENCIA PARA PISOS</t>
  </si>
  <si>
    <t>PISO VINILICO PAVIFLEX CHROMA CONCEPT 30X30CM - ESP.2MM - COLOCADO, INCLUSIVE ARGAMASSA DE REGULARIZAÇÃO</t>
  </si>
  <si>
    <t>TABUA MADEIRA DE LEI P/ PISO COM MACHO/FEMEA 15 CM X 2 CM (ASSOALHO)</t>
  </si>
  <si>
    <t>PISOS (MADEIRA, PLÁSTICOS, ETC) - CONT.</t>
  </si>
  <si>
    <t>PISO EMBORRAC PASTILHADO COR PRETA PLURIGOMA/EQUIV</t>
  </si>
  <si>
    <t>PISOS (ELEMENTOS DE ARREMATE)</t>
  </si>
  <si>
    <t>RODAPE DE PEROBA DE 1.5X7CM</t>
  </si>
  <si>
    <t>SOLEIRA GRANITO CINZA ANDORINHA ESP = 3CM, L= 3CM</t>
  </si>
  <si>
    <t>JUNTA PLASTICA "I" 27MM PARA PISOS</t>
  </si>
  <si>
    <t>RODA-PAREDE EM MADEIRA DE LEI DE 10.0 X 2.5 CM</t>
  </si>
  <si>
    <t>SOLEIRA GRANITO CINZA ANDORINHA ESP=2CM,L=15CM</t>
  </si>
  <si>
    <t>RODA-PAREDE EM MADEIRA DE LEI 20.0 X 1.5 CM</t>
  </si>
  <si>
    <t>RODAPE GRANITO CINZA ANDORINHA ESP. 2CM H=7CM ACAB. RETO</t>
  </si>
  <si>
    <t>PAVIMENTAÇÃO EXTERNA</t>
  </si>
  <si>
    <t>MEIO FIO CONCRETO PRE-MOLD. 12X15X30CM</t>
  </si>
  <si>
    <t>BLOCO CONCRETO TIPO PAVI-S ESP.8CM,35MPA(48UND/M2)</t>
  </si>
  <si>
    <t>BLOCO CONCRETO TIPO PAVI-S ESP.10CM - 35MPA</t>
  </si>
  <si>
    <t>BLOCO CONCRETO PAVI-S ESP. 6CM 35 MPA (48UN/M2)</t>
  </si>
  <si>
    <t>TINTA EPOXI INTERGARD INTERNATIONAL REF2005 (CINZA OU BRANCO) INCLUSIVE O COMPONENTE B - INTERNACIONAL OU EQUIVALENTE</t>
  </si>
  <si>
    <t>TINTAS (CONT.)</t>
  </si>
  <si>
    <t>LIXA DE MADEIRA GRAO 220 - NORTON OU EQUIVALENTE</t>
  </si>
  <si>
    <t>VIDROS E ACESSORIOS</t>
  </si>
  <si>
    <t>VIDRO LISO INCOLOR ESP.4MM,COLOCADO</t>
  </si>
  <si>
    <t>VIDRO MINI-BOREAL ESP.4MM, COLOCADO</t>
  </si>
  <si>
    <t>MASSA PARA VIDRO</t>
  </si>
  <si>
    <t>ESPELHO PRATA ESPESSURA 4 MM</t>
  </si>
  <si>
    <t>BOTAO FRANCES P/FIXACAO DE ESPELHOS, CROMADO</t>
  </si>
  <si>
    <t>VIDROS E ACESSORIOS (CONTINUAÇÃO)</t>
  </si>
  <si>
    <t>VIDRO ARAMADO ESP. 6MM, COLOCADO</t>
  </si>
  <si>
    <t>ESMALTE SINTETICO BRANCO FOSCO - LINHA PREMIUM</t>
  </si>
  <si>
    <t>TINTA EPOXI CATALISAVEL PARA ACABAMENTO</t>
  </si>
  <si>
    <t>TINTA LATEX PVA - LINHA PREMIUM</t>
  </si>
  <si>
    <t>TINTA LATEX ACRILICA FOSCA - LINHA PREMIUM</t>
  </si>
  <si>
    <t>TINTA A BASE DE EMULSAO ACRILICA (PARA PISOS)</t>
  </si>
  <si>
    <t>SELADOR ACRILICO</t>
  </si>
  <si>
    <t>SOLVENTE PARA TINTA A BASE DE EPOXI</t>
  </si>
  <si>
    <t>TINTA PARA PISOS</t>
  </si>
  <si>
    <t>TINTA ESMALTE SINT. BRILHANTE COR BRANCA - LINHA PREMIUM (GALÃO 3,6 LITROS)</t>
  </si>
  <si>
    <t>VERNIZES E OUTROS MATERIAIS PARA PINTURA</t>
  </si>
  <si>
    <t>AGUARRAS MINERAL</t>
  </si>
  <si>
    <t>CAL EM PO PARA PINTURA</t>
  </si>
  <si>
    <t>FUNDO BRANCO FOSCO NIVELADOR P/ MADEIRAS</t>
  </si>
  <si>
    <t>LIQUIDO SELADOR PARA PINTURA LATEX PVA</t>
  </si>
  <si>
    <t>LIXA P/ FERRO Nº 100 K-246 225X275MM - NORTON OU EQUIVALENTE</t>
  </si>
  <si>
    <t>LIXA PARA MADEIRA/MASSA Nº 150</t>
  </si>
  <si>
    <t>MASSA ACRILICA A BASE DAGUA SUVINIL/CORAL/EQUIVALENTE</t>
  </si>
  <si>
    <t>MASSA PARA MADEIRA A BASE DAGUA SUVINIL/CORAL/EQUIVALENTE</t>
  </si>
  <si>
    <t>MASSA A BASE DE PVA</t>
  </si>
  <si>
    <t>OLEO DE LINHACA</t>
  </si>
  <si>
    <t>PRIMER A BASE DE EPOXI</t>
  </si>
  <si>
    <t>SILICONE - HIDROFUGANTE</t>
  </si>
  <si>
    <t>TRINCHA 2"</t>
  </si>
  <si>
    <t>VERNIZ ACRILICO PARA CONCRETO</t>
  </si>
  <si>
    <t>ZARCAO</t>
  </si>
  <si>
    <t>REMOVEDOR</t>
  </si>
  <si>
    <t>IMUNIZANTE PARA MADEIRA</t>
  </si>
  <si>
    <t>VERNIZ TRIPLA PROTECAO INCOLOR FOSCO PREMIUM, SUVINIL OU EQUIVALENTE</t>
  </si>
  <si>
    <t>VERNIZ COPAL INCOLOR BRILHANTE PREMIUM, SUVINIL, EUCATEX, MONTANA OU EQUIVALENTE</t>
  </si>
  <si>
    <t>VERNIZES E OUTROS MATERIAIS PARA PINTURA (CONT.)</t>
  </si>
  <si>
    <t>DILUENTE P/ TINTA EPÓXI</t>
  </si>
  <si>
    <t>GRAMA EM PLACAS TIPO ESMERALDA</t>
  </si>
  <si>
    <t>TERRA VEGETAL</t>
  </si>
  <si>
    <t>PLACA DE OBRA CHAPA DE AÇO Nº 22, REQUADRO EM METALON - IMPRESSÃO DIGITAL</t>
  </si>
  <si>
    <t>ACIDO MURIATICO</t>
  </si>
  <si>
    <t>MASSA PLASTICA</t>
  </si>
  <si>
    <t>ESTRADO DE MADEIRA PADRÃO CASA GAS CONF PROJETO</t>
  </si>
  <si>
    <t>TRAVE P/ FUT SALAO 3,00X2,00M C/ RECUO FG D=3"</t>
  </si>
  <si>
    <t>POSTE VOLEIBOL FG D=2 1/2" C/ CARRETILHA E TAMPAO</t>
  </si>
  <si>
    <t>CJ</t>
  </si>
  <si>
    <t>DIVERSOS (CONTINUAÇÃO)</t>
  </si>
  <si>
    <t>REDE COM MALHA GROSSA PARA TRAVE DE FUTEBOL SALAO</t>
  </si>
  <si>
    <t>CESTA PARA ARO DE BASQUETE</t>
  </si>
  <si>
    <t>REDE VOLEIBOL MALHA GROSSA, LONA SUP. E INFERIOR</t>
  </si>
  <si>
    <t>CANTONEIRA ABAS IGUAIS DE FERRO ASTM A-36 - 1/8" X 1" X 1"</t>
  </si>
  <si>
    <t>CANTONEIRA ABAS IGUAIS DE FERRO ASTM A-36 - 3/16" X 1.1/2" X 1.1/2" GALV.</t>
  </si>
  <si>
    <t>CAIXA DE PRE-MOLDADO P/ AR CONDICIONADO 18.000 BTU</t>
  </si>
  <si>
    <t>ABRACADEIRA GUIA P/ MASTRO SIMPLES P/ 1 DESCIDA 1.1/2" - TEL-320</t>
  </si>
  <si>
    <t>REVESTIMENTOS (PEDRAS NATURAIS) - CONTINUAÇÃO</t>
  </si>
  <si>
    <t>GRANITO CINZA ANDORINHA ESP 2CM POLIDO NAS DUAS FACES</t>
  </si>
  <si>
    <t>INSUMOS DE ELETRICA</t>
  </si>
  <si>
    <t>POSTE CIRC.CONCRETO ALT.MONT.11M/300KG,PAD ESCELSA</t>
  </si>
  <si>
    <t>POSTE CIRCULAR DE CONCRETO 11M/600KG</t>
  </si>
  <si>
    <t>POSTE (CONT)</t>
  </si>
  <si>
    <t>MAO FRANCESA PLANA GALVANIZADA 32 X 726 MM</t>
  </si>
  <si>
    <t>POSTE DE CONCRETO DUPLO "T" (DT) 7 METROS - 200 DAN</t>
  </si>
  <si>
    <t>REDUÇÃO CONCÊNT ELETROC PERF "U" 200X150MM,ABA100</t>
  </si>
  <si>
    <t>REDUÇÃO CONCÊNT ELETROC PERF "U" 300X150MM,ABA100</t>
  </si>
  <si>
    <t>REDUÇÃO CONCÊNT ELETROC PERF "U" 400X150MM,ABA100</t>
  </si>
  <si>
    <t>SUPORTE ANGULAR P/ELETROCALHA DE 400X100MM</t>
  </si>
  <si>
    <t>PARA RAIOS E ACESSORIOS</t>
  </si>
  <si>
    <t>CURVA 90º BARRA CHATA ALUM 7/8"X1/8"X300MM TEL 778</t>
  </si>
  <si>
    <t>ISOLADORES E ESPACADORES</t>
  </si>
  <si>
    <t>ISOLADOR DE PINO POLIMERICO 15KV - ROSCA 25MM</t>
  </si>
  <si>
    <t>LAMPADAS (CONTINUAÇÃO)</t>
  </si>
  <si>
    <t>LAMPADA LED TUBULAR T8 9W 600MM BRANCO FRIO, BASE G13, BIVOLT - CERTIFICADA INMETRO</t>
  </si>
  <si>
    <t>ARMACAO SECUNDARIA 2 ESTRIBOS COM HASTE 16X150MM</t>
  </si>
  <si>
    <t>TRANSFORMADORES</t>
  </si>
  <si>
    <t>TRANSFOMADOR TRIFASICO A OLEO 225KVA - 15KV - 220/127V</t>
  </si>
  <si>
    <t>TRANSFOMADOR TRIFASICO A OLEO 75KVA - 15KV - 220/127V</t>
  </si>
  <si>
    <t>TRANSFOMADOR TRIFASICO A OLEO 150KVA - 15KV - 220/127V</t>
  </si>
  <si>
    <t>TRANSFOMADOR TRIFASICO A OLEO 112.5KVA - 15KV - 220/127V</t>
  </si>
  <si>
    <t>PARA-RAIOS - ACESSORIOS</t>
  </si>
  <si>
    <t>TELA BELINOX, L=245MM/E=1,5MM INOX-TEL-754</t>
  </si>
  <si>
    <t>QUADROS E CAIXAS ENTRADA/MEDIÇÃO</t>
  </si>
  <si>
    <t>CX PASS MET Nº6 "TELEBRAS" 120X120X15CM CH GALV</t>
  </si>
  <si>
    <t>QUADRO DIST EMBUTIR MET C/ BARRAMENTO TRIFASICO 18 CIRC - 100A C/ TRINCO</t>
  </si>
  <si>
    <t>QUADRO DIST EMBUTIR MET C/ BARRAMENTO TRIFASICO 40 CIRC - 100A C/ TRINCO</t>
  </si>
  <si>
    <t>QUADRO DIST EMBUTIR MET C/ BARRAMENTO TRIFASICO 24 CIRC - 100A C/ TRINCO</t>
  </si>
  <si>
    <t>QUADRO DIST EMBUTIR MET C/ BARRAMENTO TRIFASICO 32 CIRC - 100A C/ TRINCO</t>
  </si>
  <si>
    <t>CAIXA PARA TRANSFORMADOR DE CORRENTE (TC) ATE 112,5KVA - 200:5A</t>
  </si>
  <si>
    <t>CONJ CX MEDIDOR POLIFASICO P-980-005+CX DISJ P-940-003</t>
  </si>
  <si>
    <t>CAIXA PARA TRANSFORMADOR DE CORRENTE (TC) 112,5 ATE 300KVA - 400:5A</t>
  </si>
  <si>
    <t>CAIXA PVC 4" X 4" - IP40 - TIGRE OU EQUIVALENTE</t>
  </si>
  <si>
    <t>QUADROS E CAIXAS (CONTINUAÇÃO)</t>
  </si>
  <si>
    <t>CAIXA PVC 3" X 3" TIGREFLEX - SEXTAVADA</t>
  </si>
  <si>
    <t>QUADRO DIST EMBUTIR MET C/ BARRAMENTO TRIFASICO 16 CIRC - 100A C/ TRINCO</t>
  </si>
  <si>
    <t>QUADRO DIST EMBUTIR MET C/ BARRAMENTO TRIFASICO 28 CIRC - 100A C/ TRINCO</t>
  </si>
  <si>
    <t>QUADRO DIST EMBUTIR MET C/ BARRAMENTO TRIFASICO 44 CIRC - 150A C/ TRINCO</t>
  </si>
  <si>
    <t>QUADRO DIST EMBUTIR MET C/ BARRAMENTO TRIFASICO 54 CIRC - 100A C/ TRINCO</t>
  </si>
  <si>
    <t>QUADRO DIST EMBUTIR MET C/ BARRAMENTO TRIFASICO 44 CIRC - 100A C/ TRINCO</t>
  </si>
  <si>
    <t>QUADRO DIST EMB MET 3F 56/40 CIRC DIN/UL - 225A</t>
  </si>
  <si>
    <t>CAIXA PASSAG. CH 18 C/TAMPA PARAF. 400X400X120MM</t>
  </si>
  <si>
    <t>QUADRO DISTRIB EM PVC 12 CIRCUITOS - BARRAMENTO 100A</t>
  </si>
  <si>
    <t>QUADRO DIST EMBUTIR MET C/ BARRAMENTO TRIFASICO 34 CIRC - 100A C/ TRINCO</t>
  </si>
  <si>
    <t>ELETRODUTOS (AÇO ESMALTADO E CONEXÕES)</t>
  </si>
  <si>
    <t>ELETRODUTO GALVANIZADO ZINCADO 6"</t>
  </si>
  <si>
    <t>ELETRODUTO GALVANIZADO ZINCADO LEVE - 2.1/2"</t>
  </si>
  <si>
    <t>ELETRODUTO GALVANIZADO ZINCADO 4"</t>
  </si>
  <si>
    <t>CURVA 90º PARA ELETRODUTO GALVANIZADO ZINCADO 3"</t>
  </si>
  <si>
    <t>ELETRODUTO GALVANIZADO ZINCADO 3"</t>
  </si>
  <si>
    <t>REDUÇÃO DE FERRO GALVANIZADO Ø 50X32MM (2X1 1/4")</t>
  </si>
  <si>
    <t>CAIXAS DE PASSAGEM E ECONDULETES (CONTINUAÇÃO)</t>
  </si>
  <si>
    <t>CONDULETE ALUMINIO SEM ROSCA, TIPO B DIAMETRO 3/4" C/ TAMPA C/ VEDACAO</t>
  </si>
  <si>
    <t>CONDULETE ALUMINIO SEM ROSCA TIPO LR DIAM 3/4" C/ TAMPA C/ VEDACAO</t>
  </si>
  <si>
    <t>CONDULETE ALUMINIO SEM ROSCA TIPO X DIAM 3/4" C/ TAMPA COM VEDACAO</t>
  </si>
  <si>
    <t>ELETRODUTOS (PVC RIGIDO E CONEXÕES)</t>
  </si>
  <si>
    <t>ELETRODUTO DE PVC RIGIDO 1/2" - ROSCAVEL SEM LUVA</t>
  </si>
  <si>
    <t>ELETRODUTO DE PVC RIGIDO 3/4" - ROSCAVEL SEM LUVA</t>
  </si>
  <si>
    <t>ELETRODUTO DE PVC RIGIDO 1" - ROSCAVEL SEM LUVA</t>
  </si>
  <si>
    <t>ELETRODUTO DE PVC RIGIDO 1 1/4" - ROSCAVEL SEM LUVA</t>
  </si>
  <si>
    <t>ELETRODUTO DE PVC RIGIDO 1 1/2" - ROSCAVEL SEM LUVA</t>
  </si>
  <si>
    <t>ELETRODUTO DE PVC RIGIDO 2" - ROSCAVEL SEM LUVA</t>
  </si>
  <si>
    <t>ELETRODUTO DE PVC RIGIDO 3" - ROSCAVEL SEM LUVA</t>
  </si>
  <si>
    <t>ELETRODUTO DE PVC RIGIDO 4" - ROSCAVEL SEM LUVA</t>
  </si>
  <si>
    <t>CURVA DE PVC RIGIDO PARA ELETRODUTO DE 3/4"</t>
  </si>
  <si>
    <t>LUVA DE PVC RIGIDO PARA ELETRODUTO 3/4"</t>
  </si>
  <si>
    <t>ELETRODUTO CONDULETE PVC 3/4" APARENTE TIGRE/SIM.</t>
  </si>
  <si>
    <t>NIPLE PVC PARA ELETRODUTO 3"</t>
  </si>
  <si>
    <t>CANALETA SISTEMA X PIAL LEGRAND OU SIMILAR</t>
  </si>
  <si>
    <t>ELETRODUTO CONDULETE PVC 1" APARENTE TIGRE E EQUIV</t>
  </si>
  <si>
    <t>ELETRODUTO DE PVC RIGIDO 6"</t>
  </si>
  <si>
    <t>ACABAMENTO PARA CANALETA SISTEMA X PIAL - FINA</t>
  </si>
  <si>
    <t>CANALETA DE DISTRIBUICAO 20X10CM COMPRIMENTO 2,00 M, COM TAMPA, SEM ADESIVO E COM DIVISORIAS, REF. 308 01X LEGRAND SISTEMA X OU EQUIVALENTE</t>
  </si>
  <si>
    <t>ELETRODUTO FLEXIVEL CORRUGADO 25MM (3/4") PVC AMARELO TIGREFLEX OU EQUIVALENTE</t>
  </si>
  <si>
    <t>ELETRODUTO FLEXIVEL CORRUGADO 32MM (1") PVC AMARELO TIGREFLEX OU EQUIVALENTE</t>
  </si>
  <si>
    <t>ELETRODUTOS (PVC RIGIDO E CONEXÕES) - CONTINUAÇÃO</t>
  </si>
  <si>
    <t>DUTO CORRUGADO DE PEAD COR PRETA 6"</t>
  </si>
  <si>
    <t>DUTO CORRUGADO DE PEAD COR PRETA 1.1/2"</t>
  </si>
  <si>
    <t>DUTO CORRUGADO DE PEAD COR PRETA 2"</t>
  </si>
  <si>
    <t>DUTO CORRUGADO DE PEAD COR PRETA 4"</t>
  </si>
  <si>
    <t>ELETRODUTOS (PVC RIG/FLEX E CONEXOES - CONT</t>
  </si>
  <si>
    <t>DUTO CORRUGADO DE PEAD COR PRETA 3"</t>
  </si>
  <si>
    <t>DUTO CORRUGADO DE PEAD COR PRETA 1.1/4"</t>
  </si>
  <si>
    <t>CAIXAS DE PASSAGEM E CONDULETES</t>
  </si>
  <si>
    <t>CAIXA PVC OCTOGONAL 4X4" COM FUNDO MÓVEL - TIGRE OU EQUIVALENTE</t>
  </si>
  <si>
    <t>CABO FLEX ISOL. TERMOPLAST. 750V - 1,5 MM2 - 70º</t>
  </si>
  <si>
    <t>CABO FLEX ISOL. TERMOPLAST. 750V - 2,50 MM2 - 70º</t>
  </si>
  <si>
    <t>CABO FLEX ISOL. TERMOPLAST. 750V - 4,00 MM2 - 70º</t>
  </si>
  <si>
    <t>CABO FLEX ISOL. TERMOPLAST. 750V - 6,00 MM2 - 70º</t>
  </si>
  <si>
    <t>CABO FLEX ISOL. TERMOPLAST. 0,6/1KV - 95MM2 - 90º HEPR</t>
  </si>
  <si>
    <t>CABO FLEX ISOL. TERMOPLAST. 750V - 16MM2 - 70º</t>
  </si>
  <si>
    <t>CABO FLEX ISOL. TERMOPLAST. 750V - 25MM2 - 70º</t>
  </si>
  <si>
    <t>CABO FLEX ISOL. TERMOPLAST. 0,6/1KV - 185MM2 - 90º HEPR</t>
  </si>
  <si>
    <t>CABO DE COBRE NU TEMPERA MEIO DURA 6MM2 - CLASSE 1</t>
  </si>
  <si>
    <t>CABO DE COBRE NU TEMPERA MEIO DURA 16 MM2 - CLASSE 2A</t>
  </si>
  <si>
    <t>CABO DE COBRE NU TEMPERA MEIO DURA 10 MM2 - CLASSE 2A</t>
  </si>
  <si>
    <t>CABO COBRE NU TEMPERA MEIO DURA 25MM2 - CLASSE 2A</t>
  </si>
  <si>
    <t>CABO COBRE NU TEMPERA MEIO DURA 35MM2 - CLASSE 2A</t>
  </si>
  <si>
    <t>CABO COBRE NU TEMPERA MEIO DURA 50MM2 - CLASSE 2A</t>
  </si>
  <si>
    <t>CABO TELEFONICO CI C/ 30 PARES Ø 50 MM</t>
  </si>
  <si>
    <t>CABO FLEX ISOL. TERMOPLAST. 0,6/1KV - 16MM2 - 90º HEPR</t>
  </si>
  <si>
    <t>FIOS E CABOS (CONTINUAÇÃO)</t>
  </si>
  <si>
    <t>CABO COBRE UNIPOLAR 25 MM2 ISOLAMENTO 15KV</t>
  </si>
  <si>
    <t>CABO UTP 4 PARES CAT 5E</t>
  </si>
  <si>
    <t>CABO FLEX ISOL. TERMOPLAST. 0,6/1KV - 70MM2 - 90º HEPR</t>
  </si>
  <si>
    <t>CABO DE COBRE TERMOPLÁSTICO (PVC) FLEXÍVEL ISOLADO 0,60/1KV, ANTI-CHAMA, HEPR 90ºC ? 4X4,0MM2</t>
  </si>
  <si>
    <t>CABO DE COBRE TERMOPLÁSTICO (PVC) FLEXÍVEL ISOLADO 0,60/1KV, ANTI-CHAMA, HEPR 90ºC ? 4X16,0MM2</t>
  </si>
  <si>
    <t>CABO FLEX ISOL. TERMOPLAST. 0,6/1KV - 25MM2 - 90º HEPR</t>
  </si>
  <si>
    <t>CABO FLEX ISOL. TERMOPLAST. 0,6/1KV - 35MM2 - 90º HEPR</t>
  </si>
  <si>
    <t>CABO FLEX ISOL. TERMOPLAST. 0,6/1KV - 6,0MM2 - 90º HEPR</t>
  </si>
  <si>
    <t>CABO FLEX ISOL. TERMOPLAST. 0,6/1KV - 10MM2 - 90º HEPR</t>
  </si>
  <si>
    <t>CABO DE COBRE TERMOPLÁSTICO (PVC) FLEXÍVEL ISOLADO 0,60/1KV, ANTI-CHAMA, HEPR 90ºC ? 3X4,0MM2</t>
  </si>
  <si>
    <t>CABO FLEX ISOL. TERMOPLAST. 0,6/1KV - 50MM2 - 90º HEPR</t>
  </si>
  <si>
    <t>CABO FLEX ISOL. TERMOPLAST. 750V - 10MM2 - 70º</t>
  </si>
  <si>
    <t>CABO FLEX ISOL. TERMOPLAST. 0,6/1KV - 240MM2 - 90º HEPR</t>
  </si>
  <si>
    <t>CABO FLEX ISOL. TERMOPLAST. 0,6/1KV - 150MM2 - 90º HEPR</t>
  </si>
  <si>
    <t>CABO DE COBRE UNIPOLAR 35 MM2 COM ISOLAMENTO 15KV</t>
  </si>
  <si>
    <t>CABO FLEX ISOL. TERMOPLAST. 0,6/1KV - 2,5MM2 - 90º HEPR</t>
  </si>
  <si>
    <t>CABO FLEX ISOL. TERMOPLAST. 0,6/1KV - 4,0MM2 - 90º HEPR</t>
  </si>
  <si>
    <t>CABO FLEX ISOL. TERMOPLAST. 0,6/1KV - 120MM2 - 90º HEPR</t>
  </si>
  <si>
    <t>FIO DE COBRE RECOZIDO Nº 6 P/ AMARRAÇÃO</t>
  </si>
  <si>
    <t>CABO FLEX ISOL. TERMOPLAST. 0,6/1KV - 300MM2 - 90º HEPR</t>
  </si>
  <si>
    <t>CABO UTP 4P CAT.6</t>
  </si>
  <si>
    <t>FIOS E CABOS (CONTINUACAO)</t>
  </si>
  <si>
    <t>CABO TELEFONICO CI C/ 20 PARES Ø 50 MM</t>
  </si>
  <si>
    <t>FIOS E CABOS (CONT)</t>
  </si>
  <si>
    <t>CABO DE COBRE TERMOPLÁSTICO (PVC) FLEXÍVEL ISOLADO 0,60/1KV, ANTI-CHAMA, HEPR 90ºC ? 2X2,5MM2</t>
  </si>
  <si>
    <t>CABO COAXIAL P/ TV, SERIE -RG6-67% - 75 OHMS</t>
  </si>
  <si>
    <t>CABO DE COBRE TERMOPLÁSTICO (PVC) FLEXÍVEL ISOLADO 0,60/1KV, ANTI-CHAMA, HEPR 90ºC ? 3X2,5MM2</t>
  </si>
  <si>
    <t>JUNCAO SIMPLES LONGA P/ ELETROCALHA 300X100 MM</t>
  </si>
  <si>
    <t>JUNCAO SIMPLES CURTA P/ ELETROCALHA 200X100 MM</t>
  </si>
  <si>
    <t>QUADRO DISTR TRIFASICO QDETG UX 34 MOD (2X17) 150A CEMAR</t>
  </si>
  <si>
    <t>CONJ CX MEDIDOR MONOF P-980-009+CX DISJ P-940-003</t>
  </si>
  <si>
    <t>CAIXA MED POLIF P-980-009 CARGA ATE 41000W ESCELSA (CJ)</t>
  </si>
  <si>
    <t>CAIXA MED POLIF P-980-009 CARGA- 41000A57000W ESCE (CJ)</t>
  </si>
  <si>
    <t>CAIXA MED POLIF P-980-010 CARGA-57000A75000W ESCE (CJ)</t>
  </si>
  <si>
    <t>BASES E FUSIVEIS</t>
  </si>
  <si>
    <t>FUSIVEL RETARDADO NH - 01, IN=100A - GG(GL)</t>
  </si>
  <si>
    <t>FUSIVEL RETARDADO NH - 01, IN=160A - GG(GL)</t>
  </si>
  <si>
    <t>FUSIVEL NH 01 RETARDADO IN 125 A</t>
  </si>
  <si>
    <t>FUSIVEL RETARDADO NH - 02, IN=300A - GG(GL)</t>
  </si>
  <si>
    <t>BASES E FUSIVEIS (CONTINUACAO)</t>
  </si>
  <si>
    <t>FUSIVEL RETARDADO NH - 02, IN=250A - GG(GL)</t>
  </si>
  <si>
    <t>FUSÍVEL NH-02 RETARDADO, IN=355A</t>
  </si>
  <si>
    <t>DISJUNTORES (CONTINUAÇÃO)</t>
  </si>
  <si>
    <t>DISJUNTOR CAIXA MOLDADA TERMOMAGNETICO FIXO, TRIPOLAR 400A, ICU: 65KA, 380/415VCA</t>
  </si>
  <si>
    <t>DISJUNTORES</t>
  </si>
  <si>
    <t>DISJUNTOR CX MOLDADA TRIPOLAR 100A - CURVA C - 20KA 220/127V</t>
  </si>
  <si>
    <t>MINI DISJUNTOR TRIPOLAR 90A CURVA C 5KA 220/127V</t>
  </si>
  <si>
    <t>DISJUNTOR CX MOLDADA TERMOMAGNETICO TRIPOLAR 125A 20KA</t>
  </si>
  <si>
    <t>DISPOSITIVO INTERRUPTOR DR BIPOLAR 40A - 30MA</t>
  </si>
  <si>
    <t>MINI DISJUNTOR MONOPOLAR 16A CURVA C 5KA 220/127V</t>
  </si>
  <si>
    <t>MINI DISJUNTOR MONOPOLAR 20A CURVA C 5KA 220/127V</t>
  </si>
  <si>
    <t>MINI DISJUNTOR MONOPOLAR 25A CURVA C 5KA 220/127V</t>
  </si>
  <si>
    <t>MINI DISJUNTOR MONOPOLAR 32A CURVA C 5KA 220/127V</t>
  </si>
  <si>
    <t>MINI DISJUNTOR MONOPOLAR 40A CURVA C 5KA 220/127V</t>
  </si>
  <si>
    <t>MINI DISJUNTOR BIPOLAR 16A CURVA C 5KA 220/127V</t>
  </si>
  <si>
    <t>MINI DISJUNTOR BIPOLAR 20A CURVA C 5KA 220/127V</t>
  </si>
  <si>
    <t>MINI DISJUNTOR BIPOLAR 25A CURVA C 5KA 220/127V</t>
  </si>
  <si>
    <t>MINI DISJUNTOR BIPOLAR 32A CURVA C 5KA 220/127V</t>
  </si>
  <si>
    <t>MINI DISJUNTOR BIPOLAR 40A CURVA C 5KA 220/127V</t>
  </si>
  <si>
    <t>MINI DISJUNTOR BIPOLAR 50A CURVA C 5KA 220/127V</t>
  </si>
  <si>
    <t>MINI DISJUNTOR TRIPOLAR 16A CURVA C 5KA 220/127V</t>
  </si>
  <si>
    <t>MINI DISJUNTOR TRIPOLAR 20A CURVA C 5KA 220/127V</t>
  </si>
  <si>
    <t>MINI DISJUNTOR TRIPOLAR 25A CURVA C 5KA 220/127V</t>
  </si>
  <si>
    <t>MINI DISJUNTOR TRIPOLAR 32A CURVA C 5KA 220/127V</t>
  </si>
  <si>
    <t>MINI DISJUNTOR TRIPOLAR 40A CURVA C 5KA 220/127V</t>
  </si>
  <si>
    <t>MINI DISJUNTOR TRIPOLAR 50A CURVA C 5KA 220/127V</t>
  </si>
  <si>
    <t>MINI DISJUNTOR TRIPOLAR 70A CURVA C 5KA 220/127V</t>
  </si>
  <si>
    <t>DISPOSITIVO INTERRUPTOR DR BIPOLAR 25A - 30MA</t>
  </si>
  <si>
    <t>MINI DISJUNTOR TRIPOLAR 80A CURVA C 5KA 220/127V</t>
  </si>
  <si>
    <t>MINI DISJUNTOR TRIPOLAR 63A CURVA C 5KA 220/127V</t>
  </si>
  <si>
    <t>MINI DISJUNTOR MONOPOLAR 10A CURVA C 5KA 220/127V</t>
  </si>
  <si>
    <t>DISPOSITIVO INTERRUPTOR DR BIPOLAR 80A - 30 MA</t>
  </si>
  <si>
    <t>MINI DISJUNTOR MONOPOLAR 63A CURVA C 5KA 220/127V</t>
  </si>
  <si>
    <t>MINI DISJUNTOR MONOPOLAR 6A CURVA C 5KA 220/127V</t>
  </si>
  <si>
    <t>MINI DISJUNTOR MONOPOLAR 50A CURVA C 5KA 220/127V</t>
  </si>
  <si>
    <t>DISJUNTOR CAIXA MOLDADA TERMOMAGNETICO FIXO, TRIPOLAR 200A, ICU: 50KA, 400/500VCA</t>
  </si>
  <si>
    <t>DISJUNTOR CAIXA MOLDADA TERMOMAGNETICO FIXO, TRIPOLAR 175A, ICU: 50KA, 400/500VCA</t>
  </si>
  <si>
    <t>MINI DISJUNTOR MONOPOLAR 4A CURVA C 5KA 220/127V</t>
  </si>
  <si>
    <t>MINI DISJUNTOR MONOPOLAR 70A CURVA C 5KA 220/127V</t>
  </si>
  <si>
    <t>MINI DISJUNTOR MONOPOLAR 80A CURVA C 5KA 220/127V</t>
  </si>
  <si>
    <t>MINI DISJUNTOR BIPOLAR 63A CURVA C 5KA 220/127V</t>
  </si>
  <si>
    <t>MINI DISJUNTOR BIPOLAR 70A CURVA C 5KA 220/127V</t>
  </si>
  <si>
    <t>DISJUNTORES (CONTINUACAO)</t>
  </si>
  <si>
    <t>MINI DISJUNTOR BIPOLAR 80A CURVA C 5KA 220/127V</t>
  </si>
  <si>
    <t>DISJ TERMOMAG TRIP CX MOLDADA 250A 25KA 480/600VCA</t>
  </si>
  <si>
    <t>MINI DISJUNTOR MONOPOLAR 2A CURVA C 5KA 220/127V</t>
  </si>
  <si>
    <t>DISJ TERMOMAG TRIP CX MOLD 150A 25KA 480/600VCA</t>
  </si>
  <si>
    <t>CAIXA PASSAG. CH 18 C/TAMPA PARAF. 100X100X80MM</t>
  </si>
  <si>
    <t>CAIXA PASSAG. CH 18 C/TAMPA PARAF. 150X150X80MM</t>
  </si>
  <si>
    <t>CAIXA PASSAG. CH 18 C/TAMPA PARAF. 200X200X100MM</t>
  </si>
  <si>
    <t>CAIXA PASSAG. CH 18 C/TAMPA PARAF. 300X300X120MM</t>
  </si>
  <si>
    <t>CAIXA C/TAMPA DO TIPO CIE-2 20X20X12 CM (TELEFONE) (DE EMBUTIR)</t>
  </si>
  <si>
    <t>CAIXA C/TAMPA DO TIPO CIE-4 60X60X12 CM (TELEFONE) (DE EMBUTIR)</t>
  </si>
  <si>
    <t>CAIXA C/TAMPA DO TIPO CIE-5 80X80X12 CM (TELEFONE) (DE EMBUTIR)</t>
  </si>
  <si>
    <t>CAIXA C/TAMPA TIPO CIE-7 150X150X15 CM (TELEFONE) (DE EMBUTIR)</t>
  </si>
  <si>
    <t>CAIXA METALICA DA GOMES DIM. 20 X 20 X 15 CM</t>
  </si>
  <si>
    <t>CAIXA 4X4" EM ALUMINIO P/ PISO</t>
  </si>
  <si>
    <t>CAIXAS DE PASSAGEM E CONDULETES (CONTINUAÇÃO)</t>
  </si>
  <si>
    <t>CAIXA PVC 4 X 2" - IP40 - TIGRE OU EQUIVALENTE</t>
  </si>
  <si>
    <t>CONDULETE ALUMINIO SILICO, SAIDA T, ENTRADA ROSCA BSP 3/4" C/ VEDACAO E TAMPA</t>
  </si>
  <si>
    <t>BEBEDOURO P/ DEFIC. REF. BDF 300 - IBBL</t>
  </si>
  <si>
    <t>CONJ AR COND SPLIT INVERTER PISO TETO 48000 BTUS - CICLO QUENTE/FRIO - CLASSIFICACAO A OU B - 220V TRIFASICO</t>
  </si>
  <si>
    <t>CONJ A/C SPLIT HIWALL EVAP+COND INVERTER 18000BTU - CICLO FRIO - CLASSIFICACAO A (SELO PROCEL) 220V</t>
  </si>
  <si>
    <t>CONJ A/C SPLIT HIWALL (PAREDE) EVAP+COND INVERTER 9000BTU - CICLO FRIO - CLASSIFICACAO A (SELO PROCEL) 220V</t>
  </si>
  <si>
    <t>CONJ. A/C SPLIT HI-WALL EVAP+COND INVERTER 22000 BTU - CICLO FRIO - CLASSIFICACAO A (SELO PROCEL) 220V</t>
  </si>
  <si>
    <t>INTERRUPTORES, TOMADAS E ESPELHOS</t>
  </si>
  <si>
    <t>INTERRUPTOR (MODULO) 1 TECLA SIMPLES 10A/250V S/ ESPELHO</t>
  </si>
  <si>
    <t>INTERRUPTOR (MODULO) 1 TECLA PARALELO 10A/250V S/ ESPELHO</t>
  </si>
  <si>
    <t>INTERRUPTOR PULSADOR CAMPAINHA S/ ESPELHO (MODULO)</t>
  </si>
  <si>
    <t>TOMADA (MODULO) PAD BRAS 2 P+T 20A/250V NBR 14136 S/ ESPELH</t>
  </si>
  <si>
    <t>TOMADA (MODULO) PAD BRAS 2 P+T 10A/250V NBR 14136 S/ ESPELH</t>
  </si>
  <si>
    <t>TOMADA DE 3 POLOS 20A 250V S/ ESPELHO</t>
  </si>
  <si>
    <t>INTERRUPTORES, TOMADAS E ESPELHOS (CONT.)</t>
  </si>
  <si>
    <t>PLACA CEGA FRONTAL 1U P/ RACK 19"</t>
  </si>
  <si>
    <t>PLACA CEGA FRONTAL 2US P/ RACK 19"</t>
  </si>
  <si>
    <t>LUMINÁRIAS (CALHAS, PROJETORES, CONJUNTOS)</t>
  </si>
  <si>
    <t>RELE FOTOCONTROLADOR T2 AN2000 LN PP TECNOWATT/EQUIV</t>
  </si>
  <si>
    <t>ARANDELA COM DIFUSOR EM VIDRO 25CM</t>
  </si>
  <si>
    <t>LÂMPADAS</t>
  </si>
  <si>
    <t>LAMPADA LED BIVOLT BULBO E27 9W - LUZ BRANCA - FORMATO TRADICIONAL</t>
  </si>
  <si>
    <t>LAMPADA LED BIVOLT BULBO E27 20W - LUZ BRANCA - FORMATO TRADICIONAL</t>
  </si>
  <si>
    <t>LAMPADA FLUORESCENTE TUBULAR 20W</t>
  </si>
  <si>
    <t>LAMPADA FLUORESCENTE TUBULAR 40W</t>
  </si>
  <si>
    <t>LUMINÁRIAS (CONT.)</t>
  </si>
  <si>
    <t>BLOCO AUT. ILUM. EMERG. P/ ACLARAMENTO E/OU BALIZAMENTO 2X9W - AUT. 2 HORAS</t>
  </si>
  <si>
    <t>SUPORTE SIMPLES PARA TOPO DE POSTE DIAMETRO 110 - 114MM (ILUMINAÇÃO PÚBLICA) REF FORT LIGHT - REPUME - FORTE NOBRE OU EQUIV</t>
  </si>
  <si>
    <t>LUMINARIAS (CONT)</t>
  </si>
  <si>
    <t>LUMINARIA SOBR 2X09/10W (2X16W) CORPO CH ACO PINT ELETROST REFLETOR E ALETAS - REF. CS216AL-N - AMS; 1261 ? LUMAVI; SO004000 - CLARON/EQUIVALENTE</t>
  </si>
  <si>
    <t>LUMINARIA SOBR 2X18/20W (2X32W) CORPO CH ACO PINT ELETROST REFLETOR E ALETAS - REF. CS232AL-N - AMS; 2447 ? LUMAVI; SO005000 - CLARON/EQUIVALENTE</t>
  </si>
  <si>
    <t>LUMINARIA EMBUTIR 2X18/20W (2X32W) CORPO CH ACO PINT ELETROST REFLETOR E ALETAS - REF. CE232AL-N - AMES, 6025 - LUMAVI; SO0020000 ? CLARON/EQUIVALENTE</t>
  </si>
  <si>
    <t>LUMINARIAS (CONT )</t>
  </si>
  <si>
    <t>LUMINARIA SOBR 4X09/10W (2X16W) CORPO CH ACO PINT ELETROST REFLETOR E ALETAS - REF. CS416AL-N - AMES, 1452 ? LUMAVI; SO006000 - CLARON/EQUIVALENTE</t>
  </si>
  <si>
    <t>LUMINARIA EMB 2X09/10W (2X16W) CORPO CH ACO PINT ELETROST REFLETOR E ALETAS - REF. CE216AL-N - AMS, 6024 ? LUMAVI; SO0010000 - CLARON/EQUIVALENTE</t>
  </si>
  <si>
    <t>APARELHOS ELETRICOS</t>
  </si>
  <si>
    <t>CAMPAINHA TIMBRE PIAL COD. 41277 OU SIMILAR</t>
  </si>
  <si>
    <t>CAMPAINHA TIPO PRATO PIAL COD. 41418</t>
  </si>
  <si>
    <t>BOMBA CENTR MONOFASICA 110/220V 1/2CV REF: CAM W4C</t>
  </si>
  <si>
    <t>CHUVEIRO ELÉTRICO EM PVC - TIPO DUCHA</t>
  </si>
  <si>
    <t>BOMBA CENTRIFUGA TRIFASICA 2 CV - CAM W14</t>
  </si>
  <si>
    <t>BOMBA CENTR TRIFASICA 220/380V 5CV REF CAM 620 TJM</t>
  </si>
  <si>
    <t>APARELHOS ELETRICOS - CONTINUAÇÃO</t>
  </si>
  <si>
    <t>BOMBA CENTR MONOFASICA 110/220V 1 CV REF: CAM W10</t>
  </si>
  <si>
    <t>BOMBA CENTR MONOFASICA 110/220V 3/4CV REF: CAM W10</t>
  </si>
  <si>
    <t>CONJ A/C SPLIT HIWALL (PAREDE) EVAP+COND INVERTER 24000BTU - CICLO FRIO - CLASSIFICACAO A (SELO PROCEL) 220V</t>
  </si>
  <si>
    <t>CONJ A/C SPLIT HIWALL (PAREDE) EVAP+COND INVERTER 30000BTU - CICLO QUENTE/FRIO - CLASSIFICACAO A (SELO PROCEL) 220V</t>
  </si>
  <si>
    <t>CHUVEIRO PRESSMATIC ANT VANDALISMO 17125006</t>
  </si>
  <si>
    <t>APARELHOS ELÉTRICOS - CONTINUAÇÃO</t>
  </si>
  <si>
    <t>CONJ A/C SPLIT HIWALL (PAREDE) EVAP+COND INVERTER 12000BTU - CICLO FRIO - CLASSIFICACAO A (SELO PROCEL) 220V</t>
  </si>
  <si>
    <t>DISP PROT CONTR SURTOS DPS BIPOLAR 275VCA COR 40KA</t>
  </si>
  <si>
    <t>CAIXA POLIPROPILENO EQUIP 180X150X90MM TEL 902</t>
  </si>
  <si>
    <t>CONJ AR COND SPLIT INVERTER PISO TETO 36000 BTUS - CICLO QUENTE/FRIO - CLASSIFICACAO A OU B - 220V</t>
  </si>
  <si>
    <t>PARA-RAIOS E ACESSORIOS</t>
  </si>
  <si>
    <t>BASE EM ACO GALV P/ MASTROS 2" - 4 FUROS Ø8MM TEL-074</t>
  </si>
  <si>
    <t>CONJ ESTAIAMENTO TIPO RIGIDO 1,5M CADA ESTAIS X 1.1/2" - TEL 440</t>
  </si>
  <si>
    <t>CAIXA INSPECAO DO TERRA,PVC,DIÂM.30CM,TAMPA FERRO</t>
  </si>
  <si>
    <t>CONECTOR DE UMA DESCIDA PARA CABO 35MM2</t>
  </si>
  <si>
    <t>HASTE TIPO COPPERWELD - 5/8 "X 2.4M - ALTA CAMADA</t>
  </si>
  <si>
    <t>CAPTOR C/ ROSCA ACO INOX Ø 3/4" X 350MM, TEL-036</t>
  </si>
  <si>
    <t>ABRACADEIRA GUIA MASTRO REFORCADA P/ 1 DESCIDA 1.1/2" - TEL-340</t>
  </si>
  <si>
    <t>PARA-RAIOS POLIMERICO 12KV - 10KA COM SUPORTE</t>
  </si>
  <si>
    <t>ABRACADEIRA GUIA P/ MASTRO SIMPLES P/1 DESCIDA 2"</t>
  </si>
  <si>
    <t>ABRACADEIRA TIPO "D" COM CUNHA P/ ELETRODUTO 2" TEL 097</t>
  </si>
  <si>
    <t>CONECTOR MEDICAO EM BRONZE C/ 4 PARAFUSOS TEL-560</t>
  </si>
  <si>
    <t>CONECTOR DE PRESSAO P/CABO DE COBRE DE 35 MM2</t>
  </si>
  <si>
    <t>SUPORTE ISOLADOR P/APLICACAO EM QUINAS DE 90 GRAUS</t>
  </si>
  <si>
    <t>SUPORTE ISOLADOR C/ROLDANA P/APARAFUSAR C/CHAPA</t>
  </si>
  <si>
    <t>SUPORTE ISOLADOR REFORCADO P/APARAFUSAR C/CHAPA</t>
  </si>
  <si>
    <t>ABRACADEIRA GUIA P/ MASTRO REFORCADA P/ 1 DESCIDA 2" - TEL-350</t>
  </si>
  <si>
    <t>FIXADOR OMEGA EM LATAO PARA CABOS 35 MM² FURO DE 5MM</t>
  </si>
  <si>
    <t>PRESILHA DE LATAO FURO Ø5MM PARA CABOS 35-50MM² - TEL-744 - TERMOTECNICA OU EQUIVALENTE</t>
  </si>
  <si>
    <t>BASE EM ACO GALV P/ MASTROS 1.1/2" - 4 FUROS Ø8MM TEL-064</t>
  </si>
  <si>
    <t>ELETROFERRAGENS</t>
  </si>
  <si>
    <t>ABRACADEIRA GUIA P/ MASTRO SIMPLES P/ 1 DESCIDA 2" - TEL-330</t>
  </si>
  <si>
    <t>TAMPAO PARA ELETRODUTO 1", REF. TEL-5533</t>
  </si>
  <si>
    <t>TERMINAL COMPRESSÃO COBRE ESTANHADO 50MM2 TEL 5150</t>
  </si>
  <si>
    <t>MAO FRANCESA REFORCADA P/ ELETROCALHA 400MM</t>
  </si>
  <si>
    <t>TAMPA DE ENCAIXE P/ ELETROCALHA CH18, 400MM</t>
  </si>
  <si>
    <t>TAMPA DE ENCAIXE P/ ELETROCALHA CH18, 300MM</t>
  </si>
  <si>
    <t>TAMPA DE ENCAIXE P/ ELETROCALHA CH18, 150MM</t>
  </si>
  <si>
    <t>CABECOTE DE ALUMINIO FUNDIDO 2 1/2"</t>
  </si>
  <si>
    <t>BATERIA SELADA 12V 60AH</t>
  </si>
  <si>
    <t>CAIXA DE INSPECAO DE PVC Ø300X300MM - TEL-552</t>
  </si>
  <si>
    <t>TAMPA REFORCADA EM FºFº C/ ESCOTILHA - TEL-536</t>
  </si>
  <si>
    <t>ISOLADOR PORCELANA TIPO ROLDANA 80X80 MM P/ 2 CABOS - MARROM</t>
  </si>
  <si>
    <t>TERMINAL A COMPRESSAO TIPO OLHAL #70MM2</t>
  </si>
  <si>
    <t>ELETROCALHA STANDARD PERFURADA S/ TAMPA 150X50MM - CH16</t>
  </si>
  <si>
    <t>ELETROFERRAGENS (BUCHAS.ARRUELAS. BRACADEIRAS)</t>
  </si>
  <si>
    <t>PARAFUSO CABEÇA QUADRADA MAQUINA GALVANIZADO A FOGO 16 X 300MM</t>
  </si>
  <si>
    <t>ABRACADEIRA TIPO D COM CUNHA P/ ELETRODUTO Ø 1" - TEL-095</t>
  </si>
  <si>
    <t>TERMINAL CABO-BARRA EM LATÃO 2 X # 240 MM2</t>
  </si>
  <si>
    <t>BUCHA DE ALUMINIO FUNDIDO 3/4" C/ ROSCA BSP- WETZEL OU EQUIVALENTE</t>
  </si>
  <si>
    <t>BUCHA DE ALUMINIO FUNDIDO 1" C/ ROSCA BSP- WETZEL OU EQUIVALENTE</t>
  </si>
  <si>
    <t>BUCHA DE ALUMINIO FUNDIDO 1 1/2" C/ ROSCA BSP- WETZEL OU EQUIVALENTE</t>
  </si>
  <si>
    <t>BUCHA DE ALUMINIO FUNDIDO 2" C/ ROSCA BSP- WETZEL OU EQUIVALENTE</t>
  </si>
  <si>
    <t>BUCHA DE ALUMINIO FUNDIDO 3" C/ ROSCA BSP- WETZEL OU EQUIVALENTE</t>
  </si>
  <si>
    <t>BUCHA DE ALUMINIO FUNDIDO 4" C/ ROSCA BSP- WETZEL OU EQUIVALENTE</t>
  </si>
  <si>
    <t>BUCHA DE ALUMINIO FUNDIDO 6" C/ ROSCA BSP- WETZEL OU EQUIVALENTE</t>
  </si>
  <si>
    <t>ARRUELA DE ALUMINIO FUNDIDO 3/4" - WETZEL OU EQUIVALENTE</t>
  </si>
  <si>
    <t>ARRUELA DE ALUMINIO FUNDIDO 1" - WETZEL OU EQUIVALENTE</t>
  </si>
  <si>
    <t>ARRUELA DE ALUMINIO FUNDIDO 1 1/4" - WETZEL OU EQUIVALENTE</t>
  </si>
  <si>
    <t>ARRUELA DE ALUMINIO FUNDIDO 1 1/2" - WETZEL OU EQUIVALENTE</t>
  </si>
  <si>
    <t>ARRUELA DE ALUMINIO FUNDIDO 2" - WETZEL OU EQUIVALENTE</t>
  </si>
  <si>
    <t>ARRUELA DE ALUMINIO FUNDIDO 3" - WETZEL OU EQUIVALENTE</t>
  </si>
  <si>
    <t>ARRUELA DE ALUMINIO FUNDIDO 4" - WETZEL OU EQUIVALENTE</t>
  </si>
  <si>
    <t>ARRUELA DE ALUMINIO FUNDIDO 6" - WETZEL OU EQUIVALENTE</t>
  </si>
  <si>
    <t>ABRACADEIRA EM ACO GALV. P/ AMARRACAO DE ELETRODUTOS, TIPO "U" SIMPLES - 3/4"</t>
  </si>
  <si>
    <t>ABRACADEIRA EM ACO GALV. P/ AMARRACAO DE ELETRODUTOS, TIPO "U" SIMPLES - 1.1/2"</t>
  </si>
  <si>
    <t>CABECOTE DE ENTRADA 1" EM ALUMINIO FUNDIDO</t>
  </si>
  <si>
    <t>ABRACADEIRA TIPO COPO 1" C/ PARAFUSO/BUCHA</t>
  </si>
  <si>
    <t>CONJ PARAFUSO, PORCA E ARRUELA LATAO 5/16 X 11/4"</t>
  </si>
  <si>
    <t>CONJ PARAFUSO, PORCA E ARRUELA LATAO 3/8 X 11/2"</t>
  </si>
  <si>
    <t>VELCRO 20 MM P/ FIXACAO DE CABOS DE REDE LOGICA</t>
  </si>
  <si>
    <t>TAMPA DE ENCAIXE P/ ELETROCALHA CH18, 200MM</t>
  </si>
  <si>
    <t>PARAFUSO SEXTAVADA ACO GALV 1020 1/4" X 1/2"</t>
  </si>
  <si>
    <t>PARA-RAIOS E ACESSORIOS (CONT.)</t>
  </si>
  <si>
    <t>BARRA CHATA EM ALUMINIO 7/8" X 1/8" X 3M (70MM2) TEL-771</t>
  </si>
  <si>
    <t>NIPLE DUPLO ACO GALVANIZADO BSP Ø 4" (100MM)</t>
  </si>
  <si>
    <t>CAPTOR C/ ROSCA LATAO CROM Ø 3/4" X 250MM, TEL-010</t>
  </si>
  <si>
    <t>PARAFUSO M6X45MM, TEL-5346</t>
  </si>
  <si>
    <t>CORDOALHA CHATA FLEX. 100X25MM 2 FUROS TEL 5701</t>
  </si>
  <si>
    <t>ALICATE Z-201</t>
  </si>
  <si>
    <t>TERMINAL AEREO EM LATAO (MINICAPTOR) H=250MM X 10MM - TEL 2024 - TERMOTECNICA OU EQUIVALENTE</t>
  </si>
  <si>
    <t>CONJ ESTAIAMENTO TIPO RIGIDO 2M CADA ESTAIS X 2" - TEL-453</t>
  </si>
  <si>
    <t>CAIXA ACO EQUIP POT 380X320X175MM - TEL-903</t>
  </si>
  <si>
    <t>BARRA CHATA AÇO GALV. FOGO 7/8"X1/8"(3M) TEL-761</t>
  </si>
  <si>
    <t>TERMINAL CABO-BARRA EM LATÃO # 150 MM2</t>
  </si>
  <si>
    <t>ELETROCALHA STANDARD PERFURADA S/ TAMPA 200X100MM - CH16</t>
  </si>
  <si>
    <t>MAO FRANCESA REFORCADA P/ ELETROCALHA 300MM</t>
  </si>
  <si>
    <t>ELETROCALHA STANDARD PERFURADA S/ TAMPA 400X100MM - CH16</t>
  </si>
  <si>
    <t>DIVERSOS - CONTINUAÇÃO</t>
  </si>
  <si>
    <t>PARAFUSO CABEÇA QUADRADA MAQUINA GALVANIZADO A FOGO 16 X 200MM</t>
  </si>
  <si>
    <t>BANDEJA DESLIZANTE P/ RACK PADRAO 19" - 500MM</t>
  </si>
  <si>
    <t>SAIDA HORIZONTAL PARA ELETRODUTO Ø 3/4" (ELETROCALHA)</t>
  </si>
  <si>
    <t>TERMINAL CABO-BARRA EM LATÃO # 240 MM2</t>
  </si>
  <si>
    <t>CRUZETA DE MADEIRA P/ POSTE 90 X 135 X 2400MM</t>
  </si>
  <si>
    <t>PORCA QUADRADA DIAM. 16MM</t>
  </si>
  <si>
    <t>TERMINAL CABO-BARRA EM LATÃO # 300 MM2</t>
  </si>
  <si>
    <t>CANTONEIRA "ZZ" ALTA P/PERFILADO 38/38 - REF. 114-11-Z, MOPA</t>
  </si>
  <si>
    <t>VENTILADOR DE TETO COMERCIAL C/ ALETAS DE MADEIRA S/ LUMIN., INCL. COMANDO</t>
  </si>
  <si>
    <t>CENTRAL DE ALARME ENDERECAVEL 4 LACOS ATE 256 ENDERECOS</t>
  </si>
  <si>
    <t>INSUMOS ELETRICA CONTINUACAO</t>
  </si>
  <si>
    <t>TERMINAL CABO-BARRA EM LATÃO # 10 MM2</t>
  </si>
  <si>
    <t>TERMINAL CABO-BARRA EM LATÃO # 25 MM2</t>
  </si>
  <si>
    <t>TERMINAL CABO-BARRA EM LATÃO # 35 MM2</t>
  </si>
  <si>
    <t>TERMINAL CABO-BARRA EM LATÃO # ATÉ 4 MM2</t>
  </si>
  <si>
    <t>CONECTOR PARAFUSO FENDIDO SPLIT-BOLT (KS-17) P/CABO 4 - 10MM2 - BURNDY OU EQUIVALENTE</t>
  </si>
  <si>
    <t>SUSPENSAO VERTICAL PARA ELETROCALHA 200X100 MM</t>
  </si>
  <si>
    <t>TE HORIZONTAL 90º PERFURADA C/ TAMPA 200X100MM - CH16</t>
  </si>
  <si>
    <t>TE HORIZONTAL 90º PERFURADA C/ TAMPA 300X100MM - CH16</t>
  </si>
  <si>
    <t>GUIAS HORIZONTAIS FECHADO C/ TAMPA 1U P/ RACK</t>
  </si>
  <si>
    <t>GUIAS/ORGANIZADOR DE CABOS HORIZONTAIS FECHADO C/ TAMPA 2U P/ RACK</t>
  </si>
  <si>
    <t>SUPORTE ANGULAR P/ELETROCALHA DE 30X10CM</t>
  </si>
  <si>
    <t>ELETROFERRAGENS (DIVERSOS)</t>
  </si>
  <si>
    <t>CONECTOR SPLIT BOLT 35MM2 - ACAB. NATURAL TEL 5015</t>
  </si>
  <si>
    <t>SAIDA HORIZONTAL PARA ELETRODUTO Ø 1" (ELETROCALHA)</t>
  </si>
  <si>
    <t>MASTRO TELESCOPICO C/ REDUCAO P/ 3/4" 5M - TEL-480</t>
  </si>
  <si>
    <t>CURVA HORIZONTAL 90º PERFURADA 200X100MM - CH16</t>
  </si>
  <si>
    <t>CURVA HORIZONTAL 90º PERFURADA 300X100MM - CH16</t>
  </si>
  <si>
    <t>CURSOR P/FITA WALSIWA ERAFLEX</t>
  </si>
  <si>
    <t>PARAFUSO ALLEN CABEÇA ABAULADA M16 X 45MM</t>
  </si>
  <si>
    <t>PARAFUSO ALLEN CABEÇA ABAULADA M16 X 125MM</t>
  </si>
  <si>
    <t>PORCA QUADRADA PARA PARAFUSO M16</t>
  </si>
  <si>
    <t>FITA ISOLANTE NR 33 - 19MM X 20M</t>
  </si>
  <si>
    <t>BOCAL PORCELANA C/ ROSCA P/ LAMPADA INCANDESCENTE</t>
  </si>
  <si>
    <t>SAPATILHA PARA CABO DE AÇO</t>
  </si>
  <si>
    <t>TAMPA DE FERRO R2 DIM. 1070X520MM PADRAO TELEBRAS (TRAFEGO LEVE)</t>
  </si>
  <si>
    <t>SELA PARA CRUZETA DE MADEIRA</t>
  </si>
  <si>
    <t>CONECTOR PARAFUSO FENDIDO SPLIT-BOLT (KS-26) P/CABO 35 - 70MM2 - BURNDY OU EQUIVALENTE</t>
  </si>
  <si>
    <t>CANTONEIRA ABAS IGUAIS DE FERRO ASTM A-36 - 3/16" X 1.1/2" X 1.1/2"</t>
  </si>
  <si>
    <t>PARAFUSO ALLEN CABEÇA ABAULADA M16 X 150MM</t>
  </si>
  <si>
    <t>CABECOTE DE ALUMINIO FUNDIDO 3"</t>
  </si>
  <si>
    <t>CABECOTE DE ALUMINIO FUNDIDO 3/4"</t>
  </si>
  <si>
    <t>CABECOTE DE ALUMINIO FUNDIDO 1 1/2"</t>
  </si>
  <si>
    <t>CABECOTE DE ALUMINIO FUNDIDO 1 1/4"</t>
  </si>
  <si>
    <t>CANTONEIRA ABAS IGUAIS DE FERRO ASTM A-36 - 3/16" X 1" X 1"</t>
  </si>
  <si>
    <t>SOQUETE ANTI-VIBRATORIO P/LAMP FLUOR/LED PANAM/SIMILAR</t>
  </si>
  <si>
    <t>ARRUELA QUADRADA 38 X 38 X 3MM, C/ FURO 18MM.</t>
  </si>
  <si>
    <t>CRUZETA DE MADEIRA P/ POSTE 90 X 112,5 X 2400 MM</t>
  </si>
  <si>
    <t>OLHAL DE FERRO GALVANIZADO C/ PARAFUSO 16X200MM</t>
  </si>
  <si>
    <t>CANTONEIRA ABAS IGUAIS DE FERRO ASTM A-36 - 3/16" X 1.1/4" X 1.1/4"</t>
  </si>
  <si>
    <t>CABECOTE DE ALUMINIO FUNDIDO 4"</t>
  </si>
  <si>
    <t>FITA ISOLANTE AUTO FUSAO, C/10M</t>
  </si>
  <si>
    <t>TERMINAL MECANICO P/CABO 16MM2</t>
  </si>
  <si>
    <t>NIPLE PVC DUPLO 4"</t>
  </si>
  <si>
    <t>ARMACAO SECUNDARIA 1 ESTRIBO C/HASTE 16X150MM</t>
  </si>
  <si>
    <t>CABECOTE DE ALUMINIO FUNDIDO 6"</t>
  </si>
  <si>
    <t>NIPLE PVC DUPLO 6"</t>
  </si>
  <si>
    <t>PARAFUSO ALLEN CABEÇA ABAULADA M10 X 150MM</t>
  </si>
  <si>
    <t>ELETROCALHA STANDARD PERFURADA S/ TAMPA 300X100MM - CH16</t>
  </si>
  <si>
    <t>PINO DE CRUZETA 19MM P/ISOLADOR DE DISTRIBUICAO</t>
  </si>
  <si>
    <t>MAO FRANCESA 38X38MM SIMPLES P/ ELETROCALHA 200MM</t>
  </si>
  <si>
    <t>TERMINAL CABO-BARRA EM LATÃO # 6 MM2</t>
  </si>
  <si>
    <t>TERMINAL CABO-BARRA EM LATÃO # 16 MM2</t>
  </si>
  <si>
    <t>TERMINAL CABO-BARRA EM LATÃO # 50 MM2</t>
  </si>
  <si>
    <t>TERMINAL CABO-BARRA EM LATÃO # 70 MM2</t>
  </si>
  <si>
    <t>TERMINAL CABO-BARRA EM LATÃO # 95 MM2</t>
  </si>
  <si>
    <t>TERMINAL CABO-BARRA EM LATÃO # 120 MM2</t>
  </si>
  <si>
    <t>TERMINAL CABO-BARRA EM LATÃO # 185 MM2</t>
  </si>
  <si>
    <t>TERMINAL CABO-BARRA EM LATÃO 2 X # 185 MM2</t>
  </si>
  <si>
    <t>ARRUELA LISA EM LATAO 1/4"</t>
  </si>
  <si>
    <t>ACIONADOR MANUAL DE ALARME ENDERECAVEL TP QUEBRA VIDRO</t>
  </si>
  <si>
    <t>SAIDA HORIZONTAL PARA ELETRODUTO Ø 2" (ELETROCALHA)</t>
  </si>
  <si>
    <t>CINTA CIRCULAR ACO GALVANIZADO 200MM</t>
  </si>
  <si>
    <t>DIVERSOS (CONT.)</t>
  </si>
  <si>
    <t>SUPORTE P/ TRANSFORMADOR EM LIGA DE ALUMINIO P/ POSTE CONCRETO CIRCULAR - 225MM</t>
  </si>
  <si>
    <t>TERMINAL CABO-BARRA EM LATAO 2X # 300MM2</t>
  </si>
  <si>
    <t>CONSUMO DE ENERGIA ELETRICA COMERCIAL, BAIXA TENSAO CONSUMO ATE 100KWH, INCLUIDO ICMS, PIS/PASEP E CONFINS</t>
  </si>
  <si>
    <t>KWH</t>
  </si>
  <si>
    <t>INSUMOS DE REDE LOGICA / TELEFONIA/ CFTV/ SOM</t>
  </si>
  <si>
    <t>CABOS E CONEXOES</t>
  </si>
  <si>
    <t>PATCH CORD U/UTP GIGALAN RJ-45 CAT 6 - 1.50 M</t>
  </si>
  <si>
    <t>PATCH CORD U/UTP MULTILAN RJ-45 CAT 5E - 1.50 M</t>
  </si>
  <si>
    <t>CONECTOR RJ45 CAT 5E MACHO - PARA REDE DE DADOS</t>
  </si>
  <si>
    <t>CABO TELEFONICO CI C/ 100 PARES Ø 50 MM</t>
  </si>
  <si>
    <t>PATCH CORD U/UTP GIGALAN RJ-45 CAT 6 - 3.00 M</t>
  </si>
  <si>
    <t>CABO TELEFONICO CI C/ 50 PARES Ø 50 MM</t>
  </si>
  <si>
    <t>PATCH CORD U/UTP MULTILAN RJ-45 CAT 5E - 3.00 M</t>
  </si>
  <si>
    <t>TOMADAS</t>
  </si>
  <si>
    <t>ESPELHO 4X2" C/ 1 CONECTOR RJ-45 FEMEA CAT 5E</t>
  </si>
  <si>
    <t>TOMADA TELEFONE COM CONECTOR RJ11</t>
  </si>
  <si>
    <t>TOMADA COAXIAL 75 OHMS PARA TV C/ ESPELHO 4X2"</t>
  </si>
  <si>
    <t>ESPELHO 4" X 4" C/ 2 CONECTORES RJ-45 FEMEA CAT. 6</t>
  </si>
  <si>
    <t>ESPELHO 4" X 4" C/ 2 CONECTORES RJ45 FEMEA CAT. 5E</t>
  </si>
  <si>
    <t>ESPELHO 4" X 2" C/ 1 CONECTOR RJ-45 FEMEA CAT. 6</t>
  </si>
  <si>
    <t>CALHA PARA 6 TOMADAS FIXACAO PADRAO 19" - 20A</t>
  </si>
  <si>
    <t>CALHA PARA 8 TOMADAS FIXACAO PADRAO 19" - 20A</t>
  </si>
  <si>
    <t>EQUIPAMENTOS</t>
  </si>
  <si>
    <t>PATCH PANEL DE EMENDA RJ45/RJ45 24 PORTAS CAT 5E</t>
  </si>
  <si>
    <t>KIT COM 4 RODIZIO (2 C/ TRAVAS)</t>
  </si>
  <si>
    <t>RACK DE PISO FECHADO PADRAO 19" - 32US X 670MM - CONFECCIONADO EM ACO SAE 1020, PORTA FRONTAL E VISOR EM ACRILICO E CHAVE YALE, FECHAMENTO TRASEIRO E LATERAIS REMOVIVEIS COM VENTILACAO, PINTURA EPOXI</t>
  </si>
  <si>
    <t>BANDEJA FIXACAO SIMPLES 19" - 1 U X 290MM</t>
  </si>
  <si>
    <t>MINI RACK DE PAREDE PADRAO 19" - 8 US X 470MM - CONFECCIONADO EM ACO SAE 1020, PORTA FRONTAL E VISOR EM ACRILICO, LATERAIS REMOVIVEIS COM VENTILACAO, PINTURA EPOXI</t>
  </si>
  <si>
    <t>PATCH PANEL RJ45/IDC 24 PORTAS CAT 6, D-LINK, AMP, CABLIX, MAXI TELECOM, TILFLEX OU EQUIVALENTE</t>
  </si>
  <si>
    <t>PATCH PANEL RJ45/IDC 48 PORTAS CAT 5E, D-LINK, AMP, CABLIX, MAXI TELECOM, TILFLEX OU EQUIVALENTE</t>
  </si>
  <si>
    <t>PATCH PANEL RJ45/IDC 24 PORTAS CAT 5E, D-LINK, AMP, CABLIX, MAXI TELECOM, TILFLEX OU EQUIVALENTE</t>
  </si>
  <si>
    <t>BANDEJA FIXACAO SIMPLES 19" - 2 US X 390MM</t>
  </si>
  <si>
    <t>MINI RACK DE PAREDE PADRAO 19" - 6USX470MM - CONFECCIONADO EM ACO SAE 1020, PORTA FRONTAL E VISOR EM ACRILICO, LATERAIS REMOVIVEIS COM VENTILACAO, PINTURA EPOXI</t>
  </si>
  <si>
    <t>KIT 4 VENTILADORES BIVOLT P/ RACK INDOOR</t>
  </si>
  <si>
    <t>EQUIPAMENTOS (CONT)</t>
  </si>
  <si>
    <t>SWITCH 48 PORTAS RJ 10/100 + 2 10/100/1000</t>
  </si>
  <si>
    <t>NO BREAK 1,44KVA (980W) 120V SENOIDAL P/ RACK 19"</t>
  </si>
  <si>
    <t>MINI RACK DE PAREDE PADRAO 19" - 12US X 570MM - CONFECCIONADO EM ACO SAE 1020, PORTA FRONTAL E VISOR EM ACRILICO, LATERAIS REMOVIVEIS COM VENTILACAO, PINTURA EPOXI</t>
  </si>
  <si>
    <t>SWITCH 24 RJ 10/100 + 2 10/100/1000</t>
  </si>
  <si>
    <t>RACK DE PISO FECHADO PADRAO 19" - 40US X 670M - CONFECCIONADO EM ACO SAE 1020, PORTA FRONTAL E VISOR EM ACRILICO E CHAVE YALE, FECHAMENTO TRASEIRO E LATERAIS REMOVIVEIS COM VENTILACAO, PINTURA EPOXI</t>
  </si>
  <si>
    <t>PATCH PANEL RJ45/IDC 48 PORTAS CAT 6, D-LINK, AMP, CABLIX, MAXI TELECOM, TILFLEX OU EQUIVALENTE</t>
  </si>
  <si>
    <t>RACK DE PISO FECHADO PADRAO 19" - 36U´S X 670MM - CONFECCIONADO EM ACO SAE 1020, PORTA FRONTAL E VISOR EM ACRILICO E CHAVE YALE, FECHAMENTO TRASEIRO E LATERAIS REMOVIVEIS COM VENTILACAO, PINTURA EPOXI</t>
  </si>
  <si>
    <t>MINI RACK DE PAREDE PADRAO 19" - 16US X 570MM - CONFECCIONADO EM ACO SAE 1020, PORTA FRONTAL E VISOR EM ACRILICO, LATERAIS REMOVIVEIS COM VENTILACAO, PINTURA EPOXI</t>
  </si>
  <si>
    <t>RACK DE PISO FECHADO PADRAO 19" - 44US X 670MM - CONFECCIONADO EM AÇO SAE 1020 1,5MM, PORTA FRONTAL EMBUTIDA, VISOR FUMÊ 2,0MM,FECHADURA ESCAMOTEÁVEL,ALETAS DE VENTILAÇÃO, PINTURA EPÓXI PÓ TEXTURIZADA</t>
  </si>
  <si>
    <t>TERMINAL COMPRESSÃO COBRE ESTANHADO 35MM TEL 5135</t>
  </si>
  <si>
    <t>CONECTOR DE MEDICAO EM LATAO C/ 2 PARAFUSOS TEL-562</t>
  </si>
  <si>
    <t>GUIA DE CABOS VERTICAL P/ RACK ABERTO 40 US</t>
  </si>
  <si>
    <t>GUIA DE CABOS VERTICAL P/ RACK ABERTO 44 US</t>
  </si>
  <si>
    <t>BANDEJA FIXACAO DUPLA 19" - 1U X 500MM</t>
  </si>
  <si>
    <t>KIT 2 VENTILADORES BIVOLT P/ RACK INDOOR</t>
  </si>
  <si>
    <t>NO BREAK 2,2KVA (1,98KW) 220V SENOIDAL P/ RACK 19"</t>
  </si>
  <si>
    <t>INSUMOS DE HIDRAULICA</t>
  </si>
  <si>
    <t>TUBOS (CONCRETO)</t>
  </si>
  <si>
    <t>TUBO DE CONCRETO SIMPLES DIAM. 30CM - PS1 PONTA E BOLSA</t>
  </si>
  <si>
    <t>TUBO DE CONCRETO SIMPLES DIAM. 20CM - PS1 - PONTA E BOLSA</t>
  </si>
  <si>
    <t>TUBOS (CONCRETO-CONT.)</t>
  </si>
  <si>
    <t>BUJAO DE ACO GALVANIZADO 2 1/2"</t>
  </si>
  <si>
    <t>BUJAO DE ACO GALVANIZADO 3"</t>
  </si>
  <si>
    <t>BUJAO DE ACO GALVANIZADO 4"</t>
  </si>
  <si>
    <t>TUBOS (AÇO GALVANIZADO E CONEXÕES)</t>
  </si>
  <si>
    <t>LUVA DE REDUCAO ACO GALV 4X2 1/2"</t>
  </si>
  <si>
    <t>NIPLE DUPLO ACO GALVANIZADO BSP Ø 2.1/2" (65MM)</t>
  </si>
  <si>
    <t>TUBO DE ACO GALVANIZADO 21,30 X 2,25MM (1/2") LEVE</t>
  </si>
  <si>
    <t>TUBO DE ACO GALVANIZADO 26,90 X 2,25MM (3/4") LEVE</t>
  </si>
  <si>
    <t>TUBO DE ACO GALVANIZADO 33,40 X 2,65MM (1") LEVE</t>
  </si>
  <si>
    <t>TUBO DE ACO GALVANIZADO 42,40 X 2,65MM (1 1/4") LEVE</t>
  </si>
  <si>
    <t>TUBO DE ACO GALVANIZADO 48,30 X 3,00MM (1 1/2") LEVE</t>
  </si>
  <si>
    <t>TUBO DE ACO GALVANIZADO 60,30 X 3,00MM (2") LEVE</t>
  </si>
  <si>
    <t>TUBO DE ACO GALVANIZADO 76,10 X 3,35MM (2 1/2") LEVE</t>
  </si>
  <si>
    <t>TUBO DE ACO GALVANIZADO 88,90 X 3,35MM (3") LEVE</t>
  </si>
  <si>
    <t>TUBO DE ACO GALVANIZADO 114,30 X 3,75MM (4") LEVE</t>
  </si>
  <si>
    <t>TE 90 ACO GALVANIZADO BSP Ø 2" (50MM)</t>
  </si>
  <si>
    <t>TE 90 ACO GALVANIZADO BSP Ø 2.1/2" (65MM)</t>
  </si>
  <si>
    <t>TE 90 ACO GALVANIZADO BSP Ø 3" (75MM)</t>
  </si>
  <si>
    <t>COTOVELO 90 ACO GALVANIZADO DE 2" (50MM)</t>
  </si>
  <si>
    <t>COTOVELO 90° DE FERRO GALVANIZADO Ø 80MM (3")</t>
  </si>
  <si>
    <t>COTOVELO 90° DE FERRO GALVANIZADO Ø 65MM (2.1/2")</t>
  </si>
  <si>
    <t>COTOVELO 45° DE FERRO GALVANIZADO Ø 50MM (2")</t>
  </si>
  <si>
    <t>COTOVELO 45° DE FERRO GALVANIZADO Ø 80MM (3")</t>
  </si>
  <si>
    <t>COTOVELO 45° DE FERRO GALVANIZADO Ø 65MM (2.1/2")</t>
  </si>
  <si>
    <t>COTOVELO 90° DE FERRO GALVANIZADO Ø 100MM (4")</t>
  </si>
  <si>
    <t>COTOVELO 45° DE FERRO GALVANIZADO Ø 100MM (4")</t>
  </si>
  <si>
    <t>TUBOS ( FERRO GALVANIZADO)</t>
  </si>
  <si>
    <t>TE 90 ACO GALVANIZADO BSP Ø 4" (100MM)</t>
  </si>
  <si>
    <t>TUBOS (FERRO FUNDIDO E CONEXÕES)</t>
  </si>
  <si>
    <t>TUBO DE FERRO FUNDIDO DE 150MM PONTA E BOLSA (PB) - "TB SME"</t>
  </si>
  <si>
    <t>TUBOS (PVC RÍGIDO E CONEXÕES)</t>
  </si>
  <si>
    <t>ADAPTADOR PVC SOLDAVEL C/ ANEL P/ CAIXA D`AGUA DN 20MM</t>
  </si>
  <si>
    <t>ADAPTADOR PVC SOLDAVEL C/ ANEL P/ CAIXA D`AGUA DN 25MM</t>
  </si>
  <si>
    <t>ADAPTADOR PVC SOLDAVEL C/ ANEL P/ CAIXA D`AGUA DN 32MM</t>
  </si>
  <si>
    <t>ADAPTADOR PVC SOLDAVEL PARA REGISTRO 25MM X 3/4"</t>
  </si>
  <si>
    <t>ADAPTADOR PVC SOLDAVEL PARA REGISTRO 32MM X 1"</t>
  </si>
  <si>
    <t>ADAPTADOR PVC SOLDAVEL PARA REGISTRO 50MM X 1 1/2"</t>
  </si>
  <si>
    <t>BUCHA DE REDUCAO PVC SOLDAVEL LONGA 32X25MM</t>
  </si>
  <si>
    <t>BUCHA DE REDUCAO PVC SOLDAVEL LONGA 50X32MM</t>
  </si>
  <si>
    <t>JOELHO DE REDUCAO 90 PVC SOLDAVEL DE 32X25MM</t>
  </si>
  <si>
    <t>TUBOS (PVC RÍGIDO E CONEXÕES) - CONT.</t>
  </si>
  <si>
    <t>JOELHO 90 PVC SOLD/ROSCA REDUCAO 25X3/4"</t>
  </si>
  <si>
    <t>JOELHO DE REDUCAO 90 PVC SOLD/ROSCA DE 25X1/2"</t>
  </si>
  <si>
    <t>LUVA PVC SOLDAVEL/ROSCA DE 25X3/4"</t>
  </si>
  <si>
    <t>TUBO DE ESGOTO DE PVC SERIE "R" CINZA (6") - 150MM - TIGRE, AMANCO OU EQUIVALENTE</t>
  </si>
  <si>
    <t>TUBOS (PVC RIGIDO TP ESGOTO)</t>
  </si>
  <si>
    <t>CURVA 90° CURTA PVC ESGOTO 40MM</t>
  </si>
  <si>
    <t>CURVA 90° CURTA PVC ESGOTO 100MM</t>
  </si>
  <si>
    <t>CURVA 90° LONGA PVC ESGOTO 100 MM</t>
  </si>
  <si>
    <t>JOELHO 90 C/VISITA PVC ESG 100X50MM</t>
  </si>
  <si>
    <t>PLUG PVC ESGOTO DE 100MM</t>
  </si>
  <si>
    <t>TE PVC REDUCAO ESGOTO DE 150X100MM</t>
  </si>
  <si>
    <t>TUBOS (PVC RIGIDO SOLDAVEL E ESGOTO COM CONEXOES)</t>
  </si>
  <si>
    <t>TUBO DE PVC SOLDAVEL MARROM 20MM (AGUA FRIA) - TIGRE, AMANCO OU EQUIVALENTE</t>
  </si>
  <si>
    <t>TUBO DE PVC SOLDAVEL MARROM 25MM (AGUA FRIA) - TIGRE, AMANCO OU EQUIVALENTE</t>
  </si>
  <si>
    <t>TUBO DE PVC SOLDAVEL MARROM 32MM (AGUA FRIA) - TIGRE, AMANCO OU EQUIVALENTE</t>
  </si>
  <si>
    <t>TUBO DE PVC SOLDAVEL MARROM 40MM (AGUA FRIA) - TIGRE, AMANCO OU EQUIVALENTE</t>
  </si>
  <si>
    <t>TUBO DE PVC SOLDAVEL MARROM 50MM (AGUA FRIA) - TIGRE, AMANCO OU EQUIVALENTE</t>
  </si>
  <si>
    <t>TUBO DE PVC SOLDAVEL MARROM 60MM (AGUA FRIA) - TIGRE, AMANCO OU EQUIVALENTE</t>
  </si>
  <si>
    <t>TUBO DE PVC SOLDAVEL MARROM 75MM (AGUA FRIA) - TIGRE, AMANCO OU EQUIVALENTE</t>
  </si>
  <si>
    <t>TUBO DE PVC SOLDAVEL MARROM 85MM (AGUA FRIA) - TIGRE, AMANCO OU EQUIVALENTE</t>
  </si>
  <si>
    <t>JOELHO 90 DE PVC SOLDAVEL DE 25MM</t>
  </si>
  <si>
    <t>JOELHO 90 DE PVC SOLDAVEL DE 32MM</t>
  </si>
  <si>
    <t>JOELHO 90 DE PVC SOLDAVEL DE 50MM</t>
  </si>
  <si>
    <t>TE DE PVC SOLDAVEL DE 25MM</t>
  </si>
  <si>
    <t>TE DE PVC SOLDAVEL DE 32MM</t>
  </si>
  <si>
    <t>TUBO DE ESGOTO PRIMARIO DE PVC BRANCO SERIE NORMAL(1.1/2") - 40MM - TIGRE, AMANCO OU EQUIVALENTE</t>
  </si>
  <si>
    <t>TUBO DE ESGOTO PRIMARIO DE PVC BRANCO SERIE NORMAL (2") - 50MM - TIGRE, AMANCO OU EQUIVALENTE</t>
  </si>
  <si>
    <t>TUBO DE ESGOTO PRIMARIO DE PVC BRANCO SERIE NORMAL (3") - 75MM - TIGRE, AMANCO OU EQUIVALENTE</t>
  </si>
  <si>
    <t>TUBO DE ESGOTO PRIMARIO DE PVC BRANCO SERIE NORMAL (4") - 100MM - TIGRE, AMANCO OU EQUIVALENTE</t>
  </si>
  <si>
    <t>TUBO DE ESGOTO PRIMARIO DE PVC BRANCO SERIE NORMAL (6") - 150MM - TIGRE, AMANCO OU EQUIVALENTE</t>
  </si>
  <si>
    <t>TUBO DE ESGOTO PRIMARIO DE PVC BRANCO SERIE NORMAL (8") - 200MM - TIGRE, AMANCO OU EQUIVALENTE</t>
  </si>
  <si>
    <t>JOELHO 45 DE PVC P/ ESGOTO DE 40MM</t>
  </si>
  <si>
    <t>JOELHO 90 DE PVC P/ ESGOTO DE 40MM</t>
  </si>
  <si>
    <t>JOELHO 90 DE PVC P/ ESGOTO DE 75MM</t>
  </si>
  <si>
    <t>JOELHO 90 DE PVC P/ ESGOTO DE 100MM</t>
  </si>
  <si>
    <t>TE 90° PVC RIGIDO P/ ESGOTO DE 40MM (1 1/2")</t>
  </si>
  <si>
    <t>TE 90° PVC RIGIDO P/ ESGOTO DE 100MM (4")</t>
  </si>
  <si>
    <t>TUBO DE PVC DE 1 1/2" P/ DESCARGA</t>
  </si>
  <si>
    <t>LUVA DE PVC SOLDAVEL DE 25MM</t>
  </si>
  <si>
    <t>JOELHO 45 DE PVC P/ ESGOTO DE 150MM</t>
  </si>
  <si>
    <t>TE DE PVC SOLDAVEL DE 32X25MM</t>
  </si>
  <si>
    <t>JOELHO 45 DE PVC SOLDAVEL DE 25MM</t>
  </si>
  <si>
    <t>TUBOS (PVC RIGIDO E CONEXOES - CONT.)</t>
  </si>
  <si>
    <t>ANEL DE BORRACHA P/TUBO PVC 150MM (6")</t>
  </si>
  <si>
    <t>TUBOS (PVC RIGIDO E CONEXOES-ROSCAVEL)</t>
  </si>
  <si>
    <t>TUBO PVC RIGIDO ROSCAVEL DE 1"</t>
  </si>
  <si>
    <t>TUBO DE COBRE E CONEXOES</t>
  </si>
  <si>
    <t>TUBO DE COBRE FLEXIVEL 3/8" PAREDE 0,79MM (1/32") - 0,193 KG/M</t>
  </si>
  <si>
    <t>TUBO DE COBRE FLEXIVEL 3/4" PAREDE 0,79MM (1/32")</t>
  </si>
  <si>
    <t>TUBO DE COBRE E CONEXOES (CONT.)</t>
  </si>
  <si>
    <t>TUBO DE COBRE RIGIDO 7/8" PAREDE 1/32 (0,478 KG/M)</t>
  </si>
  <si>
    <t>TUBO DE COBRE RIGIDO 1.1/8" PAREDE 1/32 (0,619 KG/M)</t>
  </si>
  <si>
    <t>TUBO DE COBRE FLEXIVEL 1/4" PAREDE 0,79MM (1/32")</t>
  </si>
  <si>
    <t>TUBO DE COBRE FLEXIVEL 1/2" PAREDE 0,79MM (1/32") - 0,264 KG/M</t>
  </si>
  <si>
    <t>TUBO DE COBRE FLEXIVEL 5/8" PAREDE 0,79MM (1/32") - 0,334 KG/M</t>
  </si>
  <si>
    <t>TUBO DE COBRE RIGIDO 1.5/8" PAREDE 1/32" (0,904 KG/M)</t>
  </si>
  <si>
    <t>TUBO DE COBRE RIGIDO 1.3/8" PAREDE 1/32" (0,761 KG/M)</t>
  </si>
  <si>
    <t>TUBOS (PVC E CONEXOES - CONT)</t>
  </si>
  <si>
    <t>LIXA D AGUA N. 100</t>
  </si>
  <si>
    <t>TUBOS (PVC E CONEXOES - CONT.)</t>
  </si>
  <si>
    <t>BACIA SANITÁRIA CONVENCIONAL RAVENA P9, DECA</t>
  </si>
  <si>
    <t>REGISTROS</t>
  </si>
  <si>
    <t>REGISTRO DE GAVETA CROMADO 1/2" COM CANOPLA</t>
  </si>
  <si>
    <t>REGISTRO DE GAVETA CROMADO 3/4" COM CANOPLA</t>
  </si>
  <si>
    <t>REGISTRO DE GAVETA CROMADO 1" COM CANOPLA</t>
  </si>
  <si>
    <t>REGISTRO DE GAVETA CROMADO 1 1/2" COM CANOPLA</t>
  </si>
  <si>
    <t>REGISTRO DE PRESSAO CROMADO COM ACABAMENTO 1/2"</t>
  </si>
  <si>
    <t>REGISTRO DE PRESSAO CROMADO COM ACABAMENTO 3/4"</t>
  </si>
  <si>
    <t>REGISTRO DE GAVETA CROMADO 1 1/4" COM CANOPLA</t>
  </si>
  <si>
    <t>REGISTRO DE PRESSAO BRUTO COM VOLANTE 3/4"</t>
  </si>
  <si>
    <t>REGISTRO PRESSAO BRUTO COM VOLANTE 1/2"</t>
  </si>
  <si>
    <t>REGISTRO DE GAVETA BRUTO 100MM - 4"</t>
  </si>
  <si>
    <t>VÁLVULAS</t>
  </si>
  <si>
    <t>VALVULA DE ESCOAMENTO P/ PIA AMERICANA 1.1/2 X 3.3/4</t>
  </si>
  <si>
    <t>VALVULA DE SAIDA PARA LAVATORIO CROMADA 1"</t>
  </si>
  <si>
    <t>VALVULA DE ESCOAMENTO P/ PIA OU TANQUE 1.1/4" CROMADA</t>
  </si>
  <si>
    <t>VALVULA DE SAIDA P/MICTORIO CROMADA (11/2")</t>
  </si>
  <si>
    <t>VALVULA DE DESCARGA 1 1/2" C/ ACABAMENTO CROMADO</t>
  </si>
  <si>
    <t>VALVULA DE DESCARGA COM REGISTRO 1 1/2" S/ ACABAM.</t>
  </si>
  <si>
    <t>VALVULA RETENCAO HORIZONTAL BRONZE - 15MM (1/2)</t>
  </si>
  <si>
    <t>VALVULA RETENCAO HORIZONTAL BRONZE - 20MM (3/4)</t>
  </si>
  <si>
    <t>VALVULA RETENCAO HORIZONTAL BRONZE - 25MM (1)</t>
  </si>
  <si>
    <t>VALVULA RETENCAO HORIZONTAL BRONZE - 32MM (1 1/4)</t>
  </si>
  <si>
    <t>VALVULA RETENCAO HORIZONTAL BRONZE - 40MM (1 1/2)</t>
  </si>
  <si>
    <t>VALVULA RETENCAO HORIZONTAL BRONZE - 50MM (2)</t>
  </si>
  <si>
    <t>VALVULA RETENCAO HORIZONTAL BRONZE - 65MM (2 1/2)</t>
  </si>
  <si>
    <t>VALVULA RETENCAO HORIZONTAL BRONZE - 80MM (3")</t>
  </si>
  <si>
    <t>VALVULA RETENCAO HORIZONTAL BRONZE - 100MM (4)</t>
  </si>
  <si>
    <t>VALVULA RETENCAO VERTICAL BRONZE - 32MM (1 1/4")</t>
  </si>
  <si>
    <t>VALVULA RETENCAO VERTICAL BRONZE - 20 MM 3/4"</t>
  </si>
  <si>
    <t>VALVULA RETENCAO VERTICAL BRONZE - 15MM (1/2")</t>
  </si>
  <si>
    <t>VALVULA RETENCAO VERTICAL BRONZE - 40MM (11/2")</t>
  </si>
  <si>
    <t>VALVULA RETENCAO VERTICAL BRONZE - 50MM (2")</t>
  </si>
  <si>
    <t>VALVULA RETENCAO VERTICAL BRONZE - 65MM (21/2")</t>
  </si>
  <si>
    <t>VALVULA RETENCAO VERTICAL BRONZE - 80MM (3")</t>
  </si>
  <si>
    <t>VALVULA DE ESCOAMENTO P/ PIA AMERICANA 3.1/2 CROMADA</t>
  </si>
  <si>
    <t>VALVULA DE RETENCAO VERTICAL BRONZE - 25MM (1")</t>
  </si>
  <si>
    <t>VALVULA EM PVC P/ LAVAT PADRAO POPULAR 1" C/ UNHO</t>
  </si>
  <si>
    <t>VALVULA DE DESCARGA P/ MICTORIO 1.1/2"</t>
  </si>
  <si>
    <t>VÁLVULAS (CONTINUAÇÃO)</t>
  </si>
  <si>
    <t>VALVULA RETENCAO VERTICAL BRONZE - 100MM (4")</t>
  </si>
  <si>
    <t>VÁLVULA ESFERA NPT CLASSE 300 Ø 3/4"</t>
  </si>
  <si>
    <t>SIFÕES / ENGATES</t>
  </si>
  <si>
    <t>SIFAO METALICO TIPO COPO 1X1 1/2"</t>
  </si>
  <si>
    <t>SIFAO CROMADO 2"</t>
  </si>
  <si>
    <t>SIFAO METAL CROMADO P/ LAVATORIO 1" X 1 1/2"</t>
  </si>
  <si>
    <t>SIFAO DE PVC RIGIDO TIPO COPO 1" X 1 1/2"</t>
  </si>
  <si>
    <t>SIFAO ACO INOX CROMADO P/ LAVATORIO 1 1/4"</t>
  </si>
  <si>
    <t>SIFAO DE PVC DIAMETRO 2"</t>
  </si>
  <si>
    <t>SIFAO PVC PADRAO POPULAR P/ LAVATÓRIO 1"X1 1/2"</t>
  </si>
  <si>
    <t>ENGATE FLEXIVEL METAL CROMADO ESTEVES</t>
  </si>
  <si>
    <t>CAP 3/4 NPT - GALVANIZADO 300 LBS</t>
  </si>
  <si>
    <t>VALVULA DE RETENCAO MEIA LUVA 7/16" NS X 1/2" NPT</t>
  </si>
  <si>
    <t>PIGTAIL POL MX7/16 NS(24) - P45 - 0,50M</t>
  </si>
  <si>
    <t>TE NPT 3/4"- GALVANIZADO 300 LBS</t>
  </si>
  <si>
    <t>REGULADOR PRESSAO PRIM EST SAIDA 150KPA INC VALVULA P/ 02 CILIDROS</t>
  </si>
  <si>
    <t>ANEL DE VEDAÇÃO AZUL PARA BACIA SANITARIA</t>
  </si>
  <si>
    <t>CAIXAS DE DESCARGA E RESERVATORIOS</t>
  </si>
  <si>
    <t>CAIXA DESCARGA PLASTICA SOBREPOR BRANCA 6/9 LITROS</t>
  </si>
  <si>
    <t>RESERVATORIO DE POLIETILENO 1.000 L C/ TAMPA</t>
  </si>
  <si>
    <t>RESERVATORIO DE POLIETILENO 5.000 L C/ TAMPA</t>
  </si>
  <si>
    <t>RESERVATORIO DE POLIETILENO 1.500 L C/ TAMPA</t>
  </si>
  <si>
    <t>RESERVATORIO DE POLIETILENO 500 L C/ TAMPA</t>
  </si>
  <si>
    <t>RESERVATORIO/TANQUE DE POLIETILENO 20.000 L COM TAMPA ROSCAVEL DIAMETRO 60CM - FORTLEV, BAKOF TEC, ROTOPLASTYC OU EQUIVALENTE</t>
  </si>
  <si>
    <t>RESERVATORIO DE POLIETILENO 310 L C/ TAMPA</t>
  </si>
  <si>
    <t>RESERVATORIO DE POLIETILENO 3.000 L C/ TAMPA</t>
  </si>
  <si>
    <t>RESERVATORIO DE POLIETILENO 2.000 L C/ TAMPA</t>
  </si>
  <si>
    <t>RESERVATORIO DE POLIETILENO 15.000 L C/ TAMPA</t>
  </si>
  <si>
    <t>APARELHOS SANITÁRIOS E SIMILARES</t>
  </si>
  <si>
    <t>BACIA LOUÇA BRANCA DECA VOGUE PLUS REF. P 510</t>
  </si>
  <si>
    <t>CAIXA ACOPLADA P/ BACIA LOUCA INCL. VALVULA COM DUPLO ACIONAMENTO - REF. CD.00F - DECA OU EQUIVALENTE</t>
  </si>
  <si>
    <t>BACIA SIFONADA DE LOUCA BRANCA</t>
  </si>
  <si>
    <t>LAVATORIO DE LOUCA BRANCA SEM COLUNA</t>
  </si>
  <si>
    <t>MICTORIO COLETIVO ACO INOX, AISI 304 N.18 - L=30CM</t>
  </si>
  <si>
    <t>PIA DE ACO INOXIDAVEL COM CUBA SIMPLES 1.50X0.58M</t>
  </si>
  <si>
    <t>TANQUE SIMPLES 85 LTS ACO INOX, AISI 304 - TS Nº 2</t>
  </si>
  <si>
    <t>TANQUE SIMPLES 45 LTS ACO INOX, AISI 304 - TS Nº 1</t>
  </si>
  <si>
    <t>CABIDE DE LOUCA BRANCA COM 1 GANCHO</t>
  </si>
  <si>
    <t>CHUVEIRO DE PVC C/ BRACO</t>
  </si>
  <si>
    <t>CUBA LOUCA BRANCA DE EMBUTIR DIAM.36CM DECA L-41</t>
  </si>
  <si>
    <t>ESCOVARIO AÇO INOX, AISI 304 Nº 18 - (17X43X23CM)</t>
  </si>
  <si>
    <t>LAVATORIO EM ACO INOX, LIGA AISI 304 N.1</t>
  </si>
  <si>
    <t>MICTORIO ACO INOX LIGA AISI 304 N.18 C/VALVULA</t>
  </si>
  <si>
    <t>TANQUE DUPLO 90 LTS ACO INOX AISI 304 TD Nº 1</t>
  </si>
  <si>
    <t>BEBEDOURO EM ACO INOX, AISI 304 CH18 DIM. 45X275CM</t>
  </si>
  <si>
    <t>CUBA EM ACO INOX P/ PANELOES, AISI 304 CH 22</t>
  </si>
  <si>
    <t>PIA EM ACO INOX C/ 2 CUBAS NO. 1 0.60 X 2.50 M</t>
  </si>
  <si>
    <t>BEBEDOURO ACO INOX COLETIVO N.18 - L= 0.45 M</t>
  </si>
  <si>
    <t>TANQUE DUPLO EM MARMORITE - DIM. 100X60 CM</t>
  </si>
  <si>
    <t>PIA EM MARMORITE P/COZINHA DIM. 1.20 X 0.60 M</t>
  </si>
  <si>
    <t>CUBA LOUCA BRANCA OVAL DE EMBUTIR REF. L37</t>
  </si>
  <si>
    <t>TANQUE MARMORITE COM 1 BOJO DIM. 60X50CM</t>
  </si>
  <si>
    <t>CUBA ACO INOX RETANG. SIMPLES REF.302 MARCA STRAKE</t>
  </si>
  <si>
    <t>PIA ACO INOXI 01 CUBA N. 1 DIM. 0.60 X 1.80M</t>
  </si>
  <si>
    <t>PIA ACO INOXI 02 CUBAS N. 2 DIM. 0.60 X 2.10M</t>
  </si>
  <si>
    <t>LAVATORIO BRANCO COM COLUNA BRANCO PADRAO POPULAR</t>
  </si>
  <si>
    <t>LAVATORIO DE CANTO BRANCO REF. L101</t>
  </si>
  <si>
    <t>CUBA AÇO INOX RETANG. SIMPLES REF.301 MARCA STRAKE</t>
  </si>
  <si>
    <t>LAVATORIO DE CANTO BRANCO COLECAO MASTER - L76</t>
  </si>
  <si>
    <t>ACAB. ANTIVAND. REF. 01505006 P/ VALVULA DESCARGA</t>
  </si>
  <si>
    <t>BACIA SIF. LOUCA BRANCA VOGUE PLUS CONFORT - P51</t>
  </si>
  <si>
    <t>METAIS SANITÁRIOS</t>
  </si>
  <si>
    <t>TORNEIRA DE PRESSAO CROMADA DE USO GERAL 1/2</t>
  </si>
  <si>
    <t>TUBO DE LIGACAO CROMADO COM CANOPLA</t>
  </si>
  <si>
    <t>TORNEIRA ANGULAR DE JARDIM CROMADA 1/2" OU 3/4", ACIONAMENTO RESTRITO - DOCOL OU EQUIVALENTE</t>
  </si>
  <si>
    <t>DUCHA MANUAL ACQUA JET C/ REG.PRESSÃO REF. C 2195</t>
  </si>
  <si>
    <t>TORNEIRA JATO ESGUICHO EM ACO INOX DIAM. 3/8" - TAMANHO 15 CM P/ BEBEDOURO INDUSTRIAL</t>
  </si>
  <si>
    <t>TORNEIRA EM PVC PARA LAVATORIO</t>
  </si>
  <si>
    <t>TORN. CROMADA 1/2" LINHA PRATIKA REF.1157-P FABRIMAR</t>
  </si>
  <si>
    <t>TORNEIRA PRESSÃO CROMADA USO GERAL 3/4"</t>
  </si>
  <si>
    <t>FILTRO AQUALAR CURTO AP200 AQUALAR/EQUIV C/ REFIL(VELA)</t>
  </si>
  <si>
    <t>VALVULA DESCARGA ANTI-VANDALISMO P/ MICTORIO - PRESSMATIC - DOCOL OU EQUIVALENTE</t>
  </si>
  <si>
    <t>LAVATÓRIO COM COLUNA BRANCA CONFORT L51+CS1V</t>
  </si>
  <si>
    <t>TORNEIRA DE LAVATORIO PAREDE ANTI-VANDAL CROMADO BIOPRESS AV 140MM - 1182-AV-BIO-140 - FABRIMAR OU EQUIVALENTE</t>
  </si>
  <si>
    <t>TUBO LIGACAO MICTORIO ANTIVAND 00132606 DOCOL/EQU</t>
  </si>
  <si>
    <t>ACAB. VALV. DESC. PRESSMATIC BENEFIT 00184906 DOCOL</t>
  </si>
  <si>
    <t>BARRA DE APOIO INOX LATERAL ARTICULADA 80CM</t>
  </si>
  <si>
    <t>APARELHOS E EQUIPAMENTOS</t>
  </si>
  <si>
    <t>CHUVEIRO CROMADO COM DESVIADOR FLEXIVEL - LINHA MAX - DECA OU EQUIVALENTE</t>
  </si>
  <si>
    <t>EQUIPAMENTOS DE PROTEÇÃO CONTRA INCÊNDIO</t>
  </si>
  <si>
    <t>CAIXA DE INCENDIO/ABRIGO PARA MANGUEIRA 60X90X17CM C/ TAMPA E SUPORTE</t>
  </si>
  <si>
    <t>CAIXA DE ACO 40X60X40CM P/HIDRANTE DE RECALQUE</t>
  </si>
  <si>
    <t>ADAPTADOR LATAO ROSCA PARA ENGATE RAPIDO 63X63MM</t>
  </si>
  <si>
    <t>REGISTRO GLOBO ANGULAR 45º DE 63MM</t>
  </si>
  <si>
    <t>MANGUEIRA DE 63MM X 20 M C/ ENGATE STORZ</t>
  </si>
  <si>
    <t>REGISTRO GLOBO ANGULAR 90 DE 63MM</t>
  </si>
  <si>
    <t>TAMPAO COM CORRENTE PARA REGISTRO GLOBO ANGULAR</t>
  </si>
  <si>
    <t>CAIXA DE INCENDIO/ABRIGO PARA MANGUEIRA 80X90X17CM C/ TAMPA E SUPORTE</t>
  </si>
  <si>
    <t>CHAVE P/ CONEXOES TIPO STORZ DN 1 1/2X 2 1/2"</t>
  </si>
  <si>
    <t>MANGUEIRA DE INCENDIO 63MM X 15 M C/ ENGATE STORZ</t>
  </si>
  <si>
    <t>SINALIZ DE EMERGENCIA (SAIDA) ACRILICA AUTONOMA</t>
  </si>
  <si>
    <t>PLACA DE SINALIZAÇÃO DE EMERGÊNCIA DE ORIENTAÇÃO E SALVAMENTO , CONFORME ABNT NBR 13434/2004 E NT14/2010-ES</t>
  </si>
  <si>
    <t>ESGUICHO EM LATAO REGULAVEL 2.1/2"</t>
  </si>
  <si>
    <t>MANOMETRO 63 MM ESCALA DUPLA 0 A 4 KGF/CM2</t>
  </si>
  <si>
    <t>RALOS, CAIXAS E GRELHAS</t>
  </si>
  <si>
    <t>RALO SIFONADO EM PVC 100X40MM COM GRELHA EM PVC</t>
  </si>
  <si>
    <t>RALO SECO PVC 10 CM, COM GRELHA EM PVC</t>
  </si>
  <si>
    <t>CAIXA SIFONADA PVC 150X150X50MM,COM GRELHA EM PVC</t>
  </si>
  <si>
    <t>TAMPA P/ CAIXA SIFONADA EM PVC 15X15CM</t>
  </si>
  <si>
    <t>RALO SIFONADO 10X10CM C/ GRELHA QUADRADA PVC</t>
  </si>
  <si>
    <t>RALO SIFONADO EM PVC 100X40MM, C/ GRELHA CROMADA</t>
  </si>
  <si>
    <t>RALO SECO PVC 10CM, C/ GRELHA CROMADA</t>
  </si>
  <si>
    <t>RALO SIFONADO 100X40MM C/GRELHA PVC,AKROS MAR.REF.</t>
  </si>
  <si>
    <t>RALOS, CAIXAS E GRELHAS (CONT)</t>
  </si>
  <si>
    <t>TAMPA ACO INOX ROTATIVA P/ CAIXA SIFONADA 150X150MM</t>
  </si>
  <si>
    <t>TAMPA ACO INOX ROTATIVA PARA RALO 100X100MM</t>
  </si>
  <si>
    <t>TAMPA PVC PARA RALO 100X100MM</t>
  </si>
  <si>
    <t>CAPTAÇÃO ÁGUAS PLUVIAIS</t>
  </si>
  <si>
    <t>CHAPA GALVANIZADA Nº 26 DESENV 30 CM</t>
  </si>
  <si>
    <t>SUPORTE EM BARRA CHATA GALVANIZADA PARA CALHA</t>
  </si>
  <si>
    <t>CHAPA DE ACO GALVANIZADO Nº 16 (ESP. 1,55MM)</t>
  </si>
  <si>
    <t>CALHA EM CHAPA DE ACO GALVANIZADO N. 20 40X25X25CM</t>
  </si>
  <si>
    <t>CHAPA DE ACO GALVANIZADA Nº 14 (ESP. 1,95MM)</t>
  </si>
  <si>
    <t>CAPTACAO AGUAS PLUVIAIS (CONTINUACAO)</t>
  </si>
  <si>
    <t>TAMPA DE FERRO FUNDIDO ARTICULADA DIM: 40X60CM - TRAFEGO LEVE</t>
  </si>
  <si>
    <t>IRRIGACAO E DRENAGEM</t>
  </si>
  <si>
    <t>TUBO DRENO CORRUGADO, PERFURADO DE PEAD (POLIETILENO DE ALTA DENSIDADE), NBR 15073 / DNIT 093/2006 - DIAM. 100MM (4")</t>
  </si>
  <si>
    <t>FITA PERFURADA WALSYWA 19MM X 30M</t>
  </si>
  <si>
    <t>MANGUEIRA DE SOLDA DUPLA Ø 5/16"- 300 PSI (OXIGENIO/ACETILENO)</t>
  </si>
  <si>
    <t>CAIXA TERMOPLASTICA P/ HIDROMETRO DN 3/4" P/PAREDE</t>
  </si>
  <si>
    <t>TANQUE DE PRESSURIZACAO/CILINDRO COM MEMBRANA 8,10 OU 12 KGF VAZIO</t>
  </si>
  <si>
    <t>DIVERSOS (CONT)</t>
  </si>
  <si>
    <t>MANOMETRO 100MM ESCALA DUPLA 0 A 10 KGF/CM2 - 0 A 150 PSI - SAIDA TRASEIRA DE 1/2" NPT</t>
  </si>
  <si>
    <t>CHAPA ACO GALVANIZADA N. 24 (0.65MM - 5,645KG/M2)</t>
  </si>
  <si>
    <t>ASSENTO POLIESTER P/ BACIA VOGUE PLUS AP51 - DECA OU EQUIVALENTE</t>
  </si>
  <si>
    <t>FILTRO ANAER.ANEL CONCR.DIAM 1M,H=2.0M,C/ VISITA</t>
  </si>
  <si>
    <t>CX SIF MONTADA C/ GRELHA E PORTA GRELHA QUADRADO INOX 150X150X50MM</t>
  </si>
  <si>
    <t>LAVATORIO C/ COLUNA RAVENA DECA L91/C9 BRANCO</t>
  </si>
  <si>
    <t>ASSENTO POLIESTER C/ ABERTURA FRONTAL P/ BACIA VOGUE PLUS AP52 - DECA OU EQUIVALENTE</t>
  </si>
  <si>
    <t>BOLSA DE BORRACHA Ø 1.1/2" P/ BACIA SANIT.</t>
  </si>
  <si>
    <t>SOLDA (ESTANHO) 40 X 60 - 2,5MM - TRIFLUXO OU EQUIVALENTE</t>
  </si>
  <si>
    <t>ASSENTO DE PLASTICO PARA VASO SANITARIO</t>
  </si>
  <si>
    <t>FITA DE VEDACAO 18MM X 50M</t>
  </si>
  <si>
    <t>ADESIVO PARA TUBO DE PVC RIGIDO</t>
  </si>
  <si>
    <t>SOLUCAO LIMPADORA PARA PVC RIGIDO</t>
  </si>
  <si>
    <t>TORNEIRA DE BOIA EM LATAO(BOIA PLAST)DN 20MM (3/4)</t>
  </si>
  <si>
    <t>TORN.DE BOIA EM LATAO (BOIA PLAST) DN 25MM (1)</t>
  </si>
  <si>
    <t>TORNEIRA BOIA HASTE METALICA BALAO PLASTICO - 3/4"</t>
  </si>
  <si>
    <t>TORN.DE BOIA EM LATAO (BOIA PLAST)DN 32MM (1 1/4)</t>
  </si>
  <si>
    <t>FILTRO ANAEROBIO ANEIS CONCR. DIAM.1.20M, H=2.00M</t>
  </si>
  <si>
    <t>FOSSA ANEIS PRE-MOLDADOS DIAM. 2M,H=2M,TAMPA 60CM</t>
  </si>
  <si>
    <t>FILTRO ANAER. ANEIS CONCR.DIAM. 2M,H=2M,TAMPA 60CM</t>
  </si>
  <si>
    <t>CAVALETE PARA PADRAO DE ENTRADA D=3/4"</t>
  </si>
  <si>
    <t>ENGATE N.3 EM PVC CIPLA OU SIMILAR</t>
  </si>
  <si>
    <t>ENGATE DE PVC 1/2"X40MM, LUCONI MARCA DE REF.</t>
  </si>
  <si>
    <t>LUBRIFICANTE PARA TUBO DE PVC E FERRO FUNDIDO</t>
  </si>
  <si>
    <t>FOSSA ANÉIS CONCR. D=1.20M, H=2.0M C/VISITA 60 CM</t>
  </si>
  <si>
    <t>AUTOMATICO DE BOIA 2 FUNCOES 25A</t>
  </si>
  <si>
    <t>TAMPA PLASTICA PARA BACIA SIFONADA INFANTIL</t>
  </si>
  <si>
    <t>PRESSOSTATO 80/120 PSI C/ VALVULA DE ALIVIO 1/4"</t>
  </si>
  <si>
    <t>PRESSOSTATO 100/150 PSI C/ VALVULA DE ALIVIO 1/4"</t>
  </si>
  <si>
    <t>MANOMETRO 100 MM ESCALA DUPLA 0 A 7 KGF/CM2</t>
  </si>
  <si>
    <t>ANEL PRE-MOLDADO DE CONCRETO Ø 1.50 M - H= 0,50M</t>
  </si>
  <si>
    <t>TAMPA PRE-MOLDADA DIAMETRO 1.5M</t>
  </si>
  <si>
    <t>TUBOS E CONEXÕES FºFº TK P/ INST. BOMBAS (EE)</t>
  </si>
  <si>
    <t>REPARO DE VÁLVULA DE DESCARGA</t>
  </si>
  <si>
    <t>REMOCAO RESIDUOS CLASSE A CONAMA (CACAMBA) CLASSE II B (NBR10004) INCLUSIVE DESTINACAO FINAL</t>
  </si>
  <si>
    <t>BARRA CHATA DE FERRO ASTM A-36 1/4" X 1.1/4"</t>
  </si>
  <si>
    <t>TUBO ACO GALV 60,30 X 3,75MM (2") DIN 2440 - MEDIO</t>
  </si>
  <si>
    <t>TUBO ACO GALV. 33,70 X 3,35MM (1") DIN 2440 - MEDIO</t>
  </si>
  <si>
    <t>ALCAPAO DE MADEIRA DE LEI 60X60CM</t>
  </si>
  <si>
    <t>JATEAMENTO PADRÃO SA 2 1/2</t>
  </si>
  <si>
    <t>TUBO ACO GALV 26,90 X 2,65MM (3/4") DIN 2440 - MEDIO</t>
  </si>
  <si>
    <t>TUBO ACO GALV 76,10 X 3,75MM (2.1/2") DIN 2440 - MEDIO</t>
  </si>
  <si>
    <t>ART/CREA - OBRA OU SERVICO DE R$8.000,00 ATÉ 15.000,00</t>
  </si>
  <si>
    <t>ALUGUEL MENSAL CONTAINER P/ ALMOX 6.00X2.40X2.40M</t>
  </si>
  <si>
    <t>REDE EM CORDA DE NYLON P/PROTECAO QUADRA ESPORTES MALHA 10X10CM</t>
  </si>
  <si>
    <t>MOBILIZAÇÃO E DESMOB. CONTEINER P/BARRACÃO DE OBRA</t>
  </si>
  <si>
    <t>TUBO ACO GALV 48,30 X 3,35MM (1.1/2") DIN 2440 - MEDIO</t>
  </si>
  <si>
    <t>TAMPA DE FERRO FUNDIDO 40X40CM C/ INSCR - TRAFEGO LEVE</t>
  </si>
  <si>
    <t>MOLDE P/ SOLDA EXOTERMICA TIPO HCL 5/8" 50-5</t>
  </si>
  <si>
    <t>PÇ</t>
  </si>
  <si>
    <t>ADESIVO 60X60CM COM IMPRESSAO LOGO DIGITAL CONFORME PROJETO</t>
  </si>
  <si>
    <t>ALUGUEL MENSAL CONTAINER VESTIARIO 6.0X2.40X2.40M</t>
  </si>
  <si>
    <t>ALUGUEL CONTAINER REFEITORIO 6X2.40X2.40M</t>
  </si>
  <si>
    <t>ALUGUEL CONTAINER SANITARIO COLET 6X2.40X2.40M</t>
  </si>
  <si>
    <t>FITA PERF NIQUELADA P/ EQUALIZ ROLO 3M 20X0.8MM 7F</t>
  </si>
  <si>
    <t>PO EXOTERMICO IGNICAO C/ PALITO CARTUCHO 115</t>
  </si>
  <si>
    <t>BORRACHA ELASTOMERICA DIM. 1.1/8" ESP 9MM</t>
  </si>
  <si>
    <t>ALUGUEL CONTAINER ESCR+BANH 6X2.40X2.40M P+2J+1PT AR</t>
  </si>
  <si>
    <t>PLACA P/ INAUGURACAO OBRA EM ALUM POLIDO 40X50CM</t>
  </si>
  <si>
    <t>SUPORTE "Y" WALSYWA P/ FIXACAO DE ELETRODUTOS TETO</t>
  </si>
  <si>
    <t>DIVERSOS CONTINUACAO</t>
  </si>
  <si>
    <t>ALUGUEL CONTAINER ESCRITORIO SEM WC (6X2.40X2.40)M</t>
  </si>
  <si>
    <t>BORRACHA ELASTOMERICA DIAM. 1/2" (12MM) ESP. 9MM</t>
  </si>
  <si>
    <t>BORRACHA ELASTOMERICA DIAM. 1/4" ESP. 9MM</t>
  </si>
  <si>
    <t>BORRACHA ELASTOMERICA DIAM. 5/8" ESP. 9MM</t>
  </si>
  <si>
    <t>BORRACHA ELASTOMERICA DIAM. 7/8" ESP. 9MM</t>
  </si>
  <si>
    <t>BORRACHA ELASTOMERICA DIAM. 3/8" ESP. 9MM</t>
  </si>
  <si>
    <t>DETECTOR OPTICO ENDERECAVEL 24V</t>
  </si>
  <si>
    <t>TIJOLO ESMERIL 76,2X76,2X50,8 MM</t>
  </si>
  <si>
    <t>SIRENE ELETRONICA MEDIA TP CORNETA</t>
  </si>
  <si>
    <t>BORRACHA ELASTOMERICA DIAM. 1.5/8" ESP 9MM</t>
  </si>
  <si>
    <t>BORRACHA ELASTOMERICA DIM. 1 3/8" ESP.9MM</t>
  </si>
  <si>
    <t>AMORTECEDOR VIBRACAO TRAD MICRO III VIBRASTOP 3/8" - ATE 100KG</t>
  </si>
  <si>
    <t>DIVERSOS CONTINUAÇÃO</t>
  </si>
  <si>
    <t>BORRACHA ELASTOMERICA DIAM. 3/4" (19MM) ESP 9MM</t>
  </si>
  <si>
    <t>GAS REFRIGERANTE R22</t>
  </si>
  <si>
    <t>GAS REFRIGERANTE R407</t>
  </si>
  <si>
    <t>GAS REFRIGERANTE R410-A</t>
  </si>
  <si>
    <t>TUBO ACO GALV 101,60 X 4,25MM (3.1/2") DIN 2440 - MEDIO</t>
  </si>
  <si>
    <t>TRINCO REDONDO VERTICAL FERRO GALVANIZADO 15CM</t>
  </si>
  <si>
    <t>GALVANIZAÇÃO ELETROLITICA</t>
  </si>
  <si>
    <t>DIVERSOS CONT</t>
  </si>
  <si>
    <t>CHAPA DE ACO GALVANIZADA Nº 22 (ESP. 0,80MM)</t>
  </si>
  <si>
    <t>CHAPA ACO INOX 304 Nº 13 (2,50 MM) ACABAMENTO ESCOVADO</t>
  </si>
  <si>
    <t>INSUMOS DE MANUTENCAO - SERRALHERIA</t>
  </si>
  <si>
    <t>RECARGA DE CILINDRO DE OXIGENIO INDUSTRIAL</t>
  </si>
  <si>
    <t>RECARGA DE GAS ACETILENO INDUSTRIAL (PPU)</t>
  </si>
  <si>
    <t>BARRA CHATA DE FERRO ASTM A-36 1/8" X 3/4"</t>
  </si>
  <si>
    <t>BARRA CHATA DE FERRO ASTM A-36 1/4" X 1.1/2"</t>
  </si>
  <si>
    <t>CANTONEIRA ABAS IGUAIS DE FERRO ASTM A-36 - 1/4" X 1.1/4" X 1.1/4"</t>
  </si>
  <si>
    <t>BARRA DE FERRO REDONDA LISA SAE-1020 Ø 1/2"</t>
  </si>
  <si>
    <t>BARRA DE FERRO REDONDA LISA SAE-1020 Ø 5/8"</t>
  </si>
  <si>
    <t>BARRA DE FERRO REDONDA LISA SAE-1020 Ø 3/8"</t>
  </si>
  <si>
    <t>BARRA DE FERRO REDONDA LISA SAE-1020 Ø 5/16"</t>
  </si>
  <si>
    <t>PERFIL METALICO "T" 3/4 X 1/8"</t>
  </si>
  <si>
    <t>INSUMOS DE MANUTENÇAO SERRALHERIA (CONT)</t>
  </si>
  <si>
    <t>PERFIL METALICO "U" 200 X 50 X 3,8MM</t>
  </si>
  <si>
    <t>PERFIL 2L LAMINADO 38,10 X 38,10 X 3,18 X 200MM</t>
  </si>
  <si>
    <t>TUBO ACO GALV 114,30 X 4,50MM (4") DIN 2440 - MEDIO</t>
  </si>
  <si>
    <t>TUBO ACO GALV 88,90 X 4,00MM (3") DIN 2440 - MEDIO</t>
  </si>
  <si>
    <t>PERFIL "U" ENRIJECIDO 200 X 75 X 25 X 2,65MM (7,92KG/M)</t>
  </si>
  <si>
    <t>INSUMOS DE ELETRICA (CONT.)</t>
  </si>
  <si>
    <t>PARA RAIOS E ACESSORIOS (CONT)</t>
  </si>
  <si>
    <t>MASTRO SIMPLES FG DE 1 1/2"X3M</t>
  </si>
  <si>
    <t>LUMINARIA EMB 4X09/10W (2X16W) CORPO CH ACO PINT ELETROST REFLETOR E ALETAS - REF. CE416AL-N - AMES, 6026 ? LUMAVI; SO003000 - CLARON/EQUIVALENTE</t>
  </si>
  <si>
    <t>LUMINARIA PUBLICA LED PETALA POT 100W, IP66, TEMP COR SUP 5000K, VIDA UTIL SUPERIOR A 60.000 H, MOD. EDN100, HBP-100 OU 001100G3-1006 - AMES ILUMINAÇÃO, ECP, HDA ILUMINAÇÃO OU EQUIVALENTE</t>
  </si>
  <si>
    <t>QUADRO DISTRIB. PVC DE EMBUTIR P/ 12 CIRCUITOS S/ BARRAMENTO C/ TRINCO</t>
  </si>
  <si>
    <t>LAMPADA LED TUBULAR T8 18W 1200MM BRANCO FRIO, BASE G13, BIVOLT - CERTIFICADA INMETRO</t>
  </si>
  <si>
    <t>INSUMOS ACABAMENTOS - CIVIL</t>
  </si>
  <si>
    <t>REVESTIMENTOS CERAMICOS (PAREDES)</t>
  </si>
  <si>
    <t>CERAMICA LISA BRANCA REF POLAR 33X61 A - INCESA OU EQUIVALENE</t>
  </si>
  <si>
    <t>ESQUADRIAS METALICAS</t>
  </si>
  <si>
    <t>PORTA CORTA FOGO COM BARRA ANTIPANICO 1.00 X 2.10</t>
  </si>
  <si>
    <t>TINTAS E VERNIZES</t>
  </si>
  <si>
    <t>LIXA EM FOLHA DÁGUA GRANA Nº 240 - NORTON OU EQUIVALENTE</t>
  </si>
  <si>
    <t>ROD. FEDERAL - CONSTRUCAO</t>
  </si>
  <si>
    <t>CONTINUACAO - CONSTRUCAO DE ESTRADAS</t>
  </si>
  <si>
    <t>SOLO BRITA</t>
  </si>
  <si>
    <t>OFICINA</t>
  </si>
  <si>
    <t>COMBUSTIVEL</t>
  </si>
  <si>
    <t>GASOLINA COMUM</t>
  </si>
  <si>
    <t>OLEO DIESEL</t>
  </si>
  <si>
    <t>MATERIAL DE CONSUMO I</t>
  </si>
  <si>
    <t>ESTOPA BRANCA - KG</t>
  </si>
  <si>
    <t>FITA CREPE 24 MM X 50 M - 3M OU EQUIVALENTE</t>
  </si>
  <si>
    <t>RL</t>
  </si>
  <si>
    <t>EPI S</t>
  </si>
  <si>
    <t>EPI  S DE SEGURANCA</t>
  </si>
  <si>
    <t>CINTO DE SEGURANCA</t>
  </si>
  <si>
    <t>UNIFORME DE BRIM (CALCA / CAMISA)</t>
  </si>
  <si>
    <t>CAPA DE CHUVA</t>
  </si>
  <si>
    <t>VESTE DE SEGURANCA (COLETE REFLETIVO)</t>
  </si>
  <si>
    <t>CAPACETE DE OBRA COM CARNEIRA</t>
  </si>
  <si>
    <t>BOTA DE SEGURANÇA</t>
  </si>
  <si>
    <t>OCULOS DE PROTECAO</t>
  </si>
  <si>
    <t>LUVA DE RASPA</t>
  </si>
  <si>
    <t>MASCARA DE AR</t>
  </si>
  <si>
    <t>FERRAMENTAS</t>
  </si>
  <si>
    <t>FERRAMENTAS MANUAIS E ACESSORIOS</t>
  </si>
  <si>
    <t>PICARETA COM CABO</t>
  </si>
  <si>
    <t>PA DE PEDREIRO C/ CABO</t>
  </si>
  <si>
    <t>ENXADA COM CABO</t>
  </si>
  <si>
    <t>SERROTE DE 26"</t>
  </si>
  <si>
    <t>MARTELO 27CM COM CABO</t>
  </si>
  <si>
    <t>NIVEL DE PEDREIRO 12"</t>
  </si>
  <si>
    <t>ALICATE UNIVERSAL 8"</t>
  </si>
  <si>
    <t>MARRETA 5KG C/ CABO</t>
  </si>
  <si>
    <t>CHAVE AJUSTAVEL INGLESA "GRIFO" 10"</t>
  </si>
  <si>
    <t>JOGO DE CHAVE DE FENDA</t>
  </si>
  <si>
    <t>CAVADEIRA DE BRAÇO</t>
  </si>
  <si>
    <t>SERRA TICO TICO</t>
  </si>
  <si>
    <t>SERRA DE DISCO (CIRCULAR)</t>
  </si>
  <si>
    <t>CARRINHO DE MAO</t>
  </si>
  <si>
    <t>INSUMOS IOPES</t>
  </si>
  <si>
    <t>INSUMOS DIVERSOS SEDU</t>
  </si>
  <si>
    <t>PORTA MAD. MEXICANA ESP. 30 A 35MM (OITO PARTES HORIZONTAIS) C/VISOR P/ VERNIZ 0.80X2.10M</t>
  </si>
  <si>
    <t>PORTA MAD. MEXICANA ESP. 30 A 35MM (OITO PARTES HORIZONTAIS) 2F C/VISOR VERNIZ 1.60X2.10M</t>
  </si>
  <si>
    <t>PORTA MAD. MEXICANA ESP. 30 A 35MM (OITO PARTES HORIZONTAIS) C/VISOR P/ VERNIZ 0.60X2.10</t>
  </si>
  <si>
    <t>PORTA MAD. MEXICANA ESP. 30 A 35MM (OITO PARTES HORIZONTAIS) C/VISOR P/ VERNIZ 0.70X2.10</t>
  </si>
  <si>
    <t>PORTA MAD. MEXICANA ESP. 30 A 35MM (OITO PARTES HORIZONTAIS) C/VISOR P/ VERNIZ 0.90X2.10</t>
  </si>
  <si>
    <t>QUADRO BRANCO QUADRICULADO PADRAO SEDU 3.95X1.29M</t>
  </si>
  <si>
    <t>KIT 2 BARRAS DE APOIO LATERAL "U" ACO INOX POLIDO 304 Ø 1 1/4" COMP. 30CM</t>
  </si>
  <si>
    <t>INSUMOS SINAPI</t>
  </si>
  <si>
    <t>INSUMOS PRECO SINAPI</t>
  </si>
  <si>
    <t>MAQUINA ELETRICA P/ POLIMENTO PISO - REF TAB SINAPI</t>
  </si>
  <si>
    <t>MAQ. CORTAR ASFALTO/CONCRETO - REF TABELA SINAPI</t>
  </si>
  <si>
    <t>Categoria: Equipamento</t>
  </si>
  <si>
    <t>INSUMOS - EQUIPAMENTOS (EQUIPAMENTOS NOVOS)</t>
  </si>
  <si>
    <t>EQUIPAMENTOS (CUSTO HORARIO - CONT)</t>
  </si>
  <si>
    <t>TEODOLITO C/ PRECISAO +/- 6 SEGUNDOS (SINAPI 7247)</t>
  </si>
  <si>
    <t>NIVEL OTICO C/ PRECISAO +/- 0,7MM (SINAPI 7252)</t>
  </si>
  <si>
    <t>EQUIPAMENTOS CUSTO AQUISIÇÃO</t>
  </si>
  <si>
    <t>MACARICO DE CORTE E SOLDA ? WH 200 (ACETILENO E OXIGÊNIO) - FOX, WHITE MARTINS OU EQUIVALENTE</t>
  </si>
  <si>
    <t>EQUIPAMENTOS - CUSTO HORARIO (CONT)</t>
  </si>
  <si>
    <t>GOL 1.0 TOTAL FLEX 12V 5 PORTAS BASICO GASOLINA (PRECO AQUIS)</t>
  </si>
  <si>
    <t>EQUIPAMENTOS (CUSTO SINAPI / TCPO)</t>
  </si>
  <si>
    <t>BETONEIRA CAPACIDADE NOMINAL 400L, CAPACIDADE DE MISTURA 280L, MOTOR ELETRICO TRIFASICO 220/380V POTENCIA 2CV, SEM CARREGADOR</t>
  </si>
  <si>
    <t>CAMINHAO TOCO, PESO BRUTO TOTAL 16000 KG, CARGA UTIL MAXIMA 11130 KG, DISTANCIA ENTRE EIXOS 5,36 M, POTENCIA 185 CV (INCLUI CABINE E CHASSI, NAO INCLUI CARROCERIA)</t>
  </si>
  <si>
    <t>CACAMBA METALICA BASCULANTE COM CAPACIDADE DE 6 M3 (INCLUI MONTAGEM, NAO INCLUI CAMINHAO)</t>
  </si>
  <si>
    <t>MARTELO DEMOLIDOR PNEUMATICO MANUAL, PESO DE 28 KG, COM SILENCIADOR</t>
  </si>
  <si>
    <t>VIBRADOR DE IMERSAO, DIAMETRO DA PONTEIRA DE *45* MM, COM MOTOR ELETRICO TRIFASICO DE 2 HP (2 CV)</t>
  </si>
  <si>
    <t>GUINDAUTO HIDRAULICO, CAPACIDADE MAXIMA DE CARGA 6200 KG, MOMENTO MAXIMO DE CARGA 11,7 TM , ALCANCE MAXIMO HORIZONTAL 9,70 M, PARA MONTAGEM SOBRE CHASSI DE CAMINHAO PBT MINIMO 13000 KG (INCLUI MONTAGEM, NAO INCLUI CAMINHAO)</t>
  </si>
  <si>
    <t>PA CARREGADEIRA SOBRE RODAS, POTENCIA LIQUIDA 128 HP, CAPACIDADE DA CACAMBA DE 1,7 A 2,8 M3, PESO OPERACIONAL MAXIMO DE 11632 KG</t>
  </si>
  <si>
    <t>CORTADEIRA DE PISO DE CONCRETO E ASFALTO, PARA DISCO PADRAO DE DIAMETRO 350 MM (14") OU 450 MM (18") , MOTOR A GASOLINA, POTENCIA 13 HP, SEM DISCO</t>
  </si>
  <si>
    <t>COMPACTADOR DE SOLOS DE PERCURSAO (SOQUETE) COM MOTOR A GASOLINA 4 TEMPOS DE 4 HP (4 CV)</t>
  </si>
  <si>
    <t>COMPACTADOR DE SOLO TIPO PLACA VIBRATORIA REVERSIVEL, A GASOLINA, 4 TEMPOS, PESO DE 125 A 150 KG, FORCA CENTRIFUGA DE 2500 A 2800 KGF, LARG. TRABALHO DE 400 A 450 MM, FREQ VIBRACAO DE 4300 A 4500 RPM, VELOC. TRABALHO DE 15 A 20 M/MIN, POT. DE 5,5 A 6,0 HP</t>
  </si>
  <si>
    <t>RETROESCAVADEIRA SOBRE RODAS COM CARREGADEIRA, TRACAO 4 X 2, POTENCIA LIQUIDA 79 HP, PESO OPERACIONAL MINIMO DE 6570 KG, CAPACIDADE DA CARREGADEIRA DE 1,00 M3 E DA RETROESCAVADEIRA MINIMA DE 0,20 M3, PROFUNDIDADE DE ESCAVACAO MAXIMA DE 4,37 M</t>
  </si>
  <si>
    <t>TANQUE DE ACO PARA TRANSPORTE DE AGUA COM CAPACIDADE DE 6 M3 (INCLUI MONTAGEM, NAO INCLUI CAMINHAO)</t>
  </si>
  <si>
    <t>CAMINHAO TOCO, PESO BRUTO TOTAL 13200 KG, CARGA UTIL MAXIMA 9200 KG, DISTANCIA ENTRE EIXOS 3,31 M, POTENCIA 175 CV (INCLUI CABINE E CHASSI, NAO INCLUI CARROCERIA)</t>
  </si>
  <si>
    <t>04</t>
  </si>
  <si>
    <t>LOCAL:</t>
  </si>
  <si>
    <t>05</t>
  </si>
  <si>
    <t>06</t>
  </si>
  <si>
    <t>07</t>
  </si>
  <si>
    <t>CANTEIRO DE OBRAS</t>
  </si>
  <si>
    <t>08</t>
  </si>
  <si>
    <t>INFRAESTRUTURA</t>
  </si>
  <si>
    <t>SUPERESTRUTURA</t>
  </si>
  <si>
    <t>09</t>
  </si>
  <si>
    <t>PISO</t>
  </si>
  <si>
    <t>10</t>
  </si>
  <si>
    <t>11</t>
  </si>
  <si>
    <t>ESQUADRIAS</t>
  </si>
  <si>
    <t>12</t>
  </si>
  <si>
    <t>13</t>
  </si>
  <si>
    <t>INSTALAÇÕES HIDROSSANITÁRIAS</t>
  </si>
  <si>
    <t>14</t>
  </si>
  <si>
    <t>SERVIÇOS FINAIS</t>
  </si>
  <si>
    <t>MASSA
(kg)</t>
  </si>
  <si>
    <t>PREÇO UNITÁRIO S/ BDI (R$)</t>
  </si>
  <si>
    <t>PREÇO UNITÁRIO C/ BDI (R$)</t>
  </si>
  <si>
    <t>10.01</t>
  </si>
  <si>
    <t>INSTALAÇÕES DE ÁGUA FRIA</t>
  </si>
  <si>
    <t>10.02</t>
  </si>
  <si>
    <t>INSTALAÇÕES DE ESGOTO</t>
  </si>
  <si>
    <t>10.03</t>
  </si>
  <si>
    <t>INSTALAÇÕES DE ÁGUAS PLUVIAIS</t>
  </si>
  <si>
    <t>JANELAS</t>
  </si>
  <si>
    <t>LOUÇAS, METAIS E ACESSÓRIOS</t>
  </si>
  <si>
    <t>PROF.
LARGURA
(m)</t>
  </si>
  <si>
    <t>ALTURA.
(m)</t>
  </si>
  <si>
    <t>ESTRUTURA ANALÍTICA DE PROJETO</t>
  </si>
  <si>
    <t>RETIRADAS, REMOÇÕES E DEMOLIÇÕES</t>
  </si>
  <si>
    <t>SOBRE PAREDE</t>
  </si>
  <si>
    <t>SOBRE ESQUADRIA</t>
  </si>
  <si>
    <t>04.01</t>
  </si>
  <si>
    <t>ESTRUTURA DE CONCRETO ARMADO</t>
  </si>
  <si>
    <t>05.01</t>
  </si>
  <si>
    <t>PLANILHA ORÇAMENTÁRIA SINTÉTICA</t>
  </si>
  <si>
    <t>REFERENCIAL:</t>
  </si>
  <si>
    <t>CONTRATANTE:</t>
  </si>
  <si>
    <t>CONTRATO:</t>
  </si>
  <si>
    <t>PESO (%)</t>
  </si>
  <si>
    <t>11.01</t>
  </si>
  <si>
    <t>TOMADAS E INTERRUPTORES</t>
  </si>
  <si>
    <t>ILUMINAÇÃO</t>
  </si>
  <si>
    <t>QUADRO DE DESTRIBUIÇÃO E DIPOSISITIVOS</t>
  </si>
  <si>
    <t>CABOS E FIOS</t>
  </si>
  <si>
    <t>11.02</t>
  </si>
  <si>
    <t>MÊS 03</t>
  </si>
  <si>
    <t>MÊS 04</t>
  </si>
  <si>
    <t>MÊS 05</t>
  </si>
  <si>
    <t>MÊS 06</t>
  </si>
  <si>
    <t>MÊS 07</t>
  </si>
  <si>
    <t>MÊS 08</t>
  </si>
  <si>
    <t>TOTAL:</t>
  </si>
  <si>
    <t>PORTAS</t>
  </si>
  <si>
    <t>PERÍMETRO
EXTENSÃO
(m)</t>
  </si>
  <si>
    <t>LADOS</t>
  </si>
  <si>
    <t>NÍVEL FUNDAÇÃO</t>
  </si>
  <si>
    <t xml:space="preserve">Volume escavado - Volume concretado = </t>
  </si>
  <si>
    <t>VOLUME ESCAVADO
(M³)</t>
  </si>
  <si>
    <t>VOLUME CONCRETO
(M³)</t>
  </si>
  <si>
    <t>NÍVEL TÉRREO</t>
  </si>
  <si>
    <t>Tubo PVC rígido, cor branca, linha Esgoto Série R</t>
  </si>
  <si>
    <t>Quantitativo destinado a adequações identificadas durante a execução da obra.</t>
  </si>
  <si>
    <t>S010694</t>
  </si>
  <si>
    <t>S010692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</si>
  <si>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</si>
  <si>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</si>
  <si>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</si>
  <si>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</si>
  <si>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</si>
  <si>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</si>
  <si>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</si>
  <si>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</si>
  <si>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</si>
  <si>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</si>
  <si>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</si>
  <si>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</si>
  <si>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</si>
  <si>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</si>
  <si>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</si>
  <si>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</si>
  <si>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</si>
  <si>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</si>
  <si>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</si>
  <si>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</si>
  <si>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</si>
  <si>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</si>
  <si>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</si>
  <si>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</si>
  <si>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ARGAMASSA INDUSTRIALIZADA PARA REVESTIMENTOS, MISTURA E PROJEÇÃO DE 2 M³/H DE ARGAMASSA. AF_08/2019</t>
  </si>
  <si>
    <t>ARGAMASSA PARA REVESTIMENTO DECORATIVO MONOCAMADA (MONOCAPA), MISTURA E PROJEÇÃO DE 2 M3/H DE ARGAMASSA. AF_08/2019</t>
  </si>
  <si>
    <t>ARGAMASSA TRAÇO 1:1,93 (EM VOLUME DE CIMENTO E AREIA MÉDIA ÚMIDA), FCK 20MPA, PREPARO MECÂNICO COM MISTURADOR DUPLO HORIZONTAL DE ALTA TURBULÊNCIA. AF_03/2020</t>
  </si>
  <si>
    <t>ARGAMASSA TRAÇO 1:4 (CIMENTO E AREIA MÉDIA), PREPARO MECÂNICO COM BETONEIRA 400 L. AF_08/2019</t>
  </si>
  <si>
    <t>CORTE E DOBRA DE AÇO CA-50, DIÂMETRO DE 32 MM. AF_06/2022</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</si>
  <si>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</si>
  <si>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</si>
  <si>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</si>
  <si>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</si>
  <si>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</si>
  <si>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</si>
  <si>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</si>
  <si>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</si>
  <si>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</si>
  <si>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</si>
  <si>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</si>
  <si>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</si>
  <si>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</si>
  <si>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</si>
  <si>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</si>
  <si>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</si>
  <si>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</si>
  <si>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</si>
  <si>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</si>
  <si>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</si>
  <si>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</si>
  <si>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</si>
  <si>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</si>
  <si>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</si>
  <si>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</si>
  <si>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</si>
  <si>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</si>
  <si>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</si>
  <si>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</si>
  <si>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</si>
  <si>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</si>
  <si>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</si>
  <si>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</si>
  <si>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</si>
  <si>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</si>
  <si>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</si>
  <si>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</si>
  <si>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</si>
  <si>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</si>
  <si>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</si>
  <si>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</si>
  <si>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</si>
  <si>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</si>
  <si>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</si>
  <si>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</si>
  <si>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</si>
  <si>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</si>
  <si>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</si>
  <si>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</si>
  <si>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</si>
  <si>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</si>
  <si>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</si>
  <si>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</si>
  <si>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</si>
  <si>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</si>
  <si>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</si>
  <si>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</si>
  <si>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</si>
  <si>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</si>
  <si>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</si>
  <si>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</si>
  <si>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</si>
  <si>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</si>
  <si>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</si>
  <si>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</si>
  <si>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</si>
  <si>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</si>
  <si>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</si>
  <si>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</si>
  <si>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</si>
  <si>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</si>
  <si>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</si>
  <si>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</si>
  <si>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</si>
  <si>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</si>
  <si>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</si>
  <si>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</si>
  <si>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</si>
  <si>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</si>
  <si>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</si>
  <si>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</si>
  <si>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</si>
  <si>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</si>
  <si>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</si>
  <si>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</si>
  <si>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</si>
  <si>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</si>
  <si>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</si>
  <si>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</si>
  <si>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</si>
  <si>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</si>
  <si>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</si>
  <si>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</si>
  <si>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</si>
  <si>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</si>
  <si>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</si>
  <si>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</si>
  <si>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</si>
  <si>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</si>
  <si>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</si>
  <si>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</si>
  <si>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</si>
  <si>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</si>
  <si>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</si>
  <si>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</si>
  <si>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</si>
  <si>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</si>
  <si>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</si>
  <si>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</si>
  <si>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</si>
  <si>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</si>
  <si>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</si>
  <si>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</si>
  <si>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</si>
  <si>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</si>
  <si>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</si>
  <si>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</si>
  <si>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</si>
  <si>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</si>
  <si>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</si>
  <si>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</si>
  <si>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</si>
  <si>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</si>
  <si>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</si>
  <si>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</si>
  <si>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</si>
  <si>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</si>
  <si>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</si>
  <si>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</si>
  <si>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</si>
  <si>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</si>
  <si>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</si>
  <si>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</si>
  <si>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</si>
  <si>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</si>
  <si>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</si>
  <si>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</si>
  <si>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</si>
  <si>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</si>
  <si>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</si>
  <si>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</si>
  <si>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</si>
  <si>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</si>
  <si>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</si>
  <si>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</si>
  <si>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</si>
  <si>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</si>
  <si>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</si>
  <si>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</si>
  <si>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</si>
  <si>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</si>
  <si>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</si>
  <si>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</si>
  <si>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</si>
  <si>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</si>
  <si>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</si>
  <si>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</si>
  <si>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</si>
  <si>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</si>
  <si>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</si>
  <si>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</si>
  <si>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</si>
  <si>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</si>
  <si>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</si>
  <si>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</si>
  <si>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</si>
  <si>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</si>
  <si>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</si>
  <si>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</si>
  <si>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</si>
  <si>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</si>
  <si>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</si>
  <si>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</si>
  <si>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</si>
  <si>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</si>
  <si>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</si>
  <si>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</si>
  <si>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</si>
  <si>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</si>
  <si>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</si>
  <si>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</si>
  <si>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</si>
  <si>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</si>
  <si>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</si>
  <si>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</si>
  <si>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</si>
  <si>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</si>
  <si>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</si>
  <si>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</si>
  <si>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</si>
  <si>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</si>
  <si>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</si>
  <si>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</si>
  <si>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</si>
  <si>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</si>
  <si>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</si>
  <si>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</si>
  <si>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</si>
  <si>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</si>
  <si>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</si>
  <si>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</si>
  <si>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</si>
  <si>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</si>
  <si>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</si>
  <si>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</si>
  <si>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</si>
  <si>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</si>
  <si>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</si>
  <si>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</si>
  <si>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</si>
  <si>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</si>
  <si>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</si>
  <si>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</si>
  <si>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</si>
  <si>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</si>
  <si>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</si>
  <si>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</si>
  <si>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</si>
  <si>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</si>
  <si>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</si>
  <si>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</si>
  <si>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</si>
  <si>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</si>
  <si>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</si>
  <si>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</si>
  <si>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</si>
  <si>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</si>
  <si>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</si>
  <si>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</si>
  <si>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</si>
  <si>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</si>
  <si>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</si>
  <si>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</si>
  <si>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</si>
  <si>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</si>
  <si>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</si>
  <si>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</si>
  <si>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</si>
  <si>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</si>
  <si>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</si>
  <si>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</si>
  <si>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</si>
  <si>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</si>
  <si>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</si>
  <si>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</si>
  <si>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</si>
  <si>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</si>
  <si>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</si>
  <si>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</si>
  <si>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</si>
  <si>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</si>
  <si>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</si>
  <si>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</si>
  <si>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</si>
  <si>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</si>
  <si>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</si>
  <si>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</si>
  <si>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</si>
  <si>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</si>
  <si>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</si>
  <si>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</si>
  <si>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</si>
  <si>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</si>
  <si>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</si>
  <si>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</si>
  <si>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</si>
  <si>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</si>
  <si>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</si>
  <si>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</si>
  <si>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</si>
  <si>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</si>
  <si>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</si>
  <si>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</si>
  <si>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</si>
  <si>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</si>
  <si>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</si>
  <si>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</si>
  <si>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</si>
  <si>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</si>
  <si>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</si>
  <si>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</si>
  <si>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</si>
  <si>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</si>
  <si>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</si>
  <si>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</si>
  <si>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</si>
  <si>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</si>
  <si>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</si>
  <si>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</si>
  <si>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</si>
  <si>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</si>
  <si>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</si>
  <si>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</si>
  <si>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</si>
  <si>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</si>
  <si>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</si>
  <si>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</si>
  <si>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</si>
  <si>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</si>
  <si>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</si>
  <si>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</si>
  <si>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</si>
  <si>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</si>
  <si>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</si>
  <si>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</si>
  <si>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</si>
  <si>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</si>
  <si>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</si>
  <si>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</si>
  <si>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</si>
  <si>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</si>
  <si>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</si>
  <si>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</si>
  <si>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</si>
  <si>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</si>
  <si>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</si>
  <si>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</si>
  <si>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</si>
  <si>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</si>
  <si>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</si>
  <si>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</si>
  <si>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</si>
  <si>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</si>
  <si>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</si>
  <si>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</si>
  <si>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</si>
  <si>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</si>
  <si>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</si>
  <si>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</si>
  <si>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</si>
  <si>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</si>
  <si>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</si>
  <si>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</si>
  <si>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</si>
  <si>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</si>
  <si>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</si>
  <si>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</si>
  <si>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</si>
  <si>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</si>
  <si>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</si>
  <si>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</si>
  <si>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</si>
  <si>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</si>
  <si>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</si>
  <si>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</si>
  <si>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</si>
  <si>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</si>
  <si>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</si>
  <si>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</si>
  <si>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</si>
  <si>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</si>
  <si>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</si>
  <si>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</si>
  <si>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</si>
  <si>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</si>
  <si>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</si>
  <si>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</si>
  <si>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</si>
  <si>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</si>
  <si>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</si>
  <si>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</si>
  <si>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</si>
  <si>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</si>
  <si>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</si>
  <si>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</si>
  <si>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</si>
  <si>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</si>
  <si>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</si>
  <si>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</si>
  <si>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</si>
  <si>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ESCAVADEIRA HIDRÁULICA DE BRAÇO LONGO (LONGO ALCANCE) SOBRE ESTEIRAS, CAÇAMBA 0,52 M3, PESO OPERACIONAL 24 T, POTÊNCIA LÍQUIDA 155 HP - CHI DIURNO. AF_06/2023</t>
  </si>
  <si>
    <t>MINIESCAVADEIRA SOBRE ESTEIRAS, POTÊNCIA LÍQUIDA DE *30* HP, PESO OPERACIONAL DE *3.500* KG - CHI DIURNO. AF_04/2017</t>
  </si>
  <si>
    <t>MINIESCAVADEIRA SOBRE ESTEIRAS, POTÊNCIA LÍQUIDA DE *30* HP, PESO OPERACIONAL DE *3.500* KG - CHP DIURNO. AF_04/2017</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</si>
  <si>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</si>
  <si>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</si>
  <si>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</si>
  <si>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</si>
  <si>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</si>
  <si>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</si>
  <si>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</si>
  <si>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</si>
  <si>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</si>
  <si>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</si>
  <si>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</si>
  <si>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</si>
  <si>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</si>
  <si>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</si>
  <si>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</si>
  <si>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</si>
  <si>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</si>
  <si>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</si>
  <si>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</si>
  <si>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</si>
  <si>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</si>
  <si>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</si>
  <si>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</si>
  <si>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</si>
  <si>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</si>
  <si>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</si>
  <si>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</si>
  <si>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</si>
  <si>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</si>
  <si>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</si>
  <si>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</si>
  <si>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</si>
  <si>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</si>
  <si>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</si>
  <si>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</si>
  <si>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</si>
  <si>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</si>
  <si>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</si>
  <si>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</si>
  <si>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</si>
  <si>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</si>
  <si>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</si>
  <si>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</si>
  <si>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</si>
  <si>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</si>
  <si>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</si>
  <si>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</si>
  <si>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</si>
  <si>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</si>
  <si>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</si>
  <si>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</si>
  <si>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</si>
  <si>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</si>
  <si>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DRAGAGEM DE MATERIAIS DE 1A CATEGORIA E COMPOSTOS ORGÂNICOS E INORGÂNICOS COM ESCAVADEIRA HIDRÁULICA DE LONGO ALCANCE (CAÇAMBA: 0,52 M3/155 HP). AF_03/2024</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</si>
  <si>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</si>
  <si>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</si>
  <si>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</si>
  <si>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GUARDA-CORPO PARA POÇO DE CREMALHEIRA, COM MONTANTE METÁLICO FIXADO EM LAJE COM CHUMBADOR PARABOLT E FECHAMENTO EM PAINEL DE TELA METÁLICA (EXCLUSO PROTEÇÃO). AF_03/2024</t>
  </si>
  <si>
    <t>PONTEIRAS DE PROTEÇÃO DE PONTAS E VERGALHÕES EXPOSTOS EM FUNDAÇÕES. AF_03/2024</t>
  </si>
  <si>
    <t>PROTEÇÃO DE ACESSO A CREMALHEIRA, COM CANCELA FIXADA EM LAJE - 1 MONTAGEM (EXCLUSO CANCELA). AF_03/2024</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</si>
  <si>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</si>
  <si>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</si>
  <si>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</si>
  <si>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</si>
  <si>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</si>
  <si>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</si>
  <si>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</si>
  <si>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</si>
  <si>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</si>
  <si>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</si>
  <si>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</si>
  <si>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</si>
  <si>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</si>
  <si>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</si>
  <si>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</si>
  <si>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</si>
  <si>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</si>
  <si>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</si>
  <si>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</si>
  <si>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</si>
  <si>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</si>
  <si>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</si>
  <si>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</si>
  <si>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</si>
  <si>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</si>
  <si>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</si>
  <si>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</si>
  <si>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</si>
  <si>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</si>
  <si>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</si>
  <si>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</si>
  <si>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</si>
  <si>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</si>
  <si>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</si>
  <si>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</si>
  <si>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</si>
  <si>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</si>
  <si>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</si>
  <si>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</si>
  <si>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</si>
  <si>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</si>
  <si>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</si>
  <si>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</si>
  <si>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</si>
  <si>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</si>
  <si>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</si>
  <si>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</si>
  <si>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</si>
  <si>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</si>
  <si>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</si>
  <si>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</si>
  <si>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</si>
  <si>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</si>
  <si>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</si>
  <si>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</si>
  <si>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</si>
  <si>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</si>
  <si>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</si>
  <si>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</si>
  <si>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</si>
  <si>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</si>
  <si>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</si>
  <si>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</si>
  <si>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</si>
  <si>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</si>
  <si>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</si>
  <si>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</si>
  <si>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</si>
  <si>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</si>
  <si>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</si>
  <si>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</si>
  <si>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</si>
  <si>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</si>
  <si>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</si>
  <si>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</si>
  <si>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</si>
  <si>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</si>
  <si>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</si>
  <si>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</si>
  <si>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</si>
  <si>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</si>
  <si>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</si>
  <si>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</si>
  <si>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</si>
  <si>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</si>
  <si>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</si>
  <si>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</si>
  <si>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</si>
  <si>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</si>
  <si>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</si>
  <si>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</si>
  <si>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</si>
  <si>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</si>
  <si>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</si>
  <si>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</si>
  <si>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</si>
  <si>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</si>
  <si>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</si>
  <si>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</si>
  <si>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PEÇA CIRCULAR PRÉ-MOLDADA, VOLUME DE CONCRETO DE 10 A 30 LITROS, TAXA DE FIBRA DE POLIPROPILENO APROXIMADA DE 6 KG/M³. AF_03/2024_PS</t>
  </si>
  <si>
    <t>PEÇA RETANGULAR PRÉ-MOLDADA, VOLUME DE CONCRETO DE 30 A 70 LITROS, TAXA DE AÇO APROXIMADA DE 70KG/M³. AF_03/2024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</si>
  <si>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</si>
  <si>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</si>
  <si>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</si>
  <si>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</si>
  <si>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</si>
  <si>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</si>
  <si>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</si>
  <si>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</si>
  <si>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FABRICAÇÃO, MONTAGEM E DESMONTAGEM DE FÔRMA PARA CORTINA DE CONTENÇÃO, EM CHAPA DE MADEIRA COMPENSADA PLASTIFICADA, E = 18 MM, 10 UTILIZAÇÕES. AF_11/2024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</si>
  <si>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</si>
  <si>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</si>
  <si>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</si>
  <si>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</si>
  <si>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</si>
  <si>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</si>
  <si>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PERFURAÇÃO DE PAREDE DIAFRAGMA COM COROA DIAMANTADA DE DIÂMETRO DE 102 MM. AF_11/2023</t>
  </si>
  <si>
    <t>MONTAGEM E DESMONTAGEM DE FÔRMA DE VIGA, ESCORAMENTO METÁLICO, PÉ-DIREITO DUPLO, EM CHAPA DE MADEIRA RESINADA, 6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</si>
  <si>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</si>
  <si>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</si>
  <si>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</si>
  <si>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</si>
  <si>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</si>
  <si>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</si>
  <si>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</si>
  <si>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</si>
  <si>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</si>
  <si>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</si>
  <si>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</si>
  <si>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</si>
  <si>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</si>
  <si>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</si>
  <si>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</si>
  <si>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</si>
  <si>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</si>
  <si>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DE SUPERFÍCIE COM ARGAMASSA POLIMÉRICA / MEMBRANA ACRÍLICA, 4 DEMÃOS, REFORÇADA COM VÉU DE POLIÉSTER (MAV). AF_09/2023</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</si>
  <si>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</si>
  <si>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</si>
  <si>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</si>
  <si>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</si>
  <si>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</si>
  <si>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</si>
  <si>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</si>
  <si>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</si>
  <si>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</si>
  <si>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</si>
  <si>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</si>
  <si>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</si>
  <si>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</si>
  <si>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</si>
  <si>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</si>
  <si>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</si>
  <si>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</si>
  <si>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</si>
  <si>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</si>
  <si>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</si>
  <si>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</si>
  <si>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</si>
  <si>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</si>
  <si>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</si>
  <si>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</si>
  <si>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</si>
  <si>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</si>
  <si>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</si>
  <si>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</si>
  <si>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</si>
  <si>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</si>
  <si>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</si>
  <si>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</si>
  <si>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</si>
  <si>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</si>
  <si>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</si>
  <si>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</si>
  <si>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ESTRUTURA DE MADEIRA PROVISÓRIA PARA SUPORTE DE CAIXA DÁGUA ELEVADA DE 1000 LITROS. AF_03/2024</t>
  </si>
  <si>
    <t>ESTRUTURA DE MADEIRA PROVISÓRIA PARA SUPORTE DE CAIXA DÁGUA ELEVADA DE 3000 LITROS. AF_03/2024</t>
  </si>
  <si>
    <t>VASO SANITARIO SIFONADO CONVENCIONAL COM LOUÇA BRANCA, INCLUSO CONJUNTO DE LIGAÇÃO PARA BACIA SANITÁRIA AJUSTÁVEL - FORNECIMENTO E INSTALAÇÃO. AF_01/2020</t>
  </si>
  <si>
    <t>APLICAÇÃO DE ADUBO EM SOLO. AF_07/2024</t>
  </si>
  <si>
    <t>APLICAÇÃO DE CALCÁRIO PARA CORREÇÃO DO PH DO SOLO. AF_07/2024</t>
  </si>
  <si>
    <t>ESPALHAMENTO DE TERRA VEGETAL PARA O PLANTIO.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</si>
  <si>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</si>
  <si>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</si>
  <si>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</si>
  <si>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</si>
  <si>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</si>
  <si>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</si>
  <si>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</si>
  <si>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</si>
  <si>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</si>
  <si>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</si>
  <si>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</si>
  <si>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</si>
  <si>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</si>
  <si>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</si>
  <si>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</si>
  <si>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</si>
  <si>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</si>
  <si>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</si>
  <si>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</si>
  <si>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</si>
  <si>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</si>
  <si>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</si>
  <si>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</si>
  <si>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</si>
  <si>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</si>
  <si>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</si>
  <si>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</si>
  <si>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</si>
  <si>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</si>
  <si>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</si>
  <si>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</si>
  <si>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</si>
  <si>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</si>
  <si>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</si>
  <si>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</si>
  <si>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</si>
  <si>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</si>
  <si>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</si>
  <si>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</si>
  <si>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</si>
  <si>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</si>
  <si>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</si>
  <si>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</si>
  <si>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</si>
  <si>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</si>
  <si>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</si>
  <si>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</si>
  <si>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</si>
  <si>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</si>
  <si>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</si>
  <si>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</si>
  <si>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</si>
  <si>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</si>
  <si>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</si>
  <si>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</si>
  <si>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</si>
  <si>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</si>
  <si>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</si>
  <si>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</si>
  <si>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</si>
  <si>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</si>
  <si>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</si>
  <si>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</si>
  <si>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</si>
  <si>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</si>
  <si>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</si>
  <si>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</si>
  <si>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</si>
  <si>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</si>
  <si>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</si>
  <si>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</si>
  <si>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</si>
  <si>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</si>
  <si>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</si>
  <si>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</si>
  <si>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</si>
  <si>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</si>
  <si>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</si>
  <si>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</si>
  <si>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</si>
  <si>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</si>
  <si>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</si>
  <si>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</si>
  <si>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</si>
  <si>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</si>
  <si>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</si>
  <si>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</si>
  <si>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</si>
  <si>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</si>
  <si>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</si>
  <si>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</si>
  <si>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</si>
  <si>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</si>
  <si>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</si>
  <si>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</si>
  <si>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</si>
  <si>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</si>
  <si>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</si>
  <si>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</si>
  <si>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</si>
  <si>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</si>
  <si>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</si>
  <si>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</si>
  <si>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</si>
  <si>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</si>
  <si>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</si>
  <si>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</si>
  <si>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</si>
  <si>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</si>
  <si>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</si>
  <si>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MARTELO DEMOLIDOR ELETRICO, COM POTENCIA DE 2.000 W, FREQUENCIA DE 1.000 IMPACTOS POR MINUTO, FORCA DE IMPACTO ENTRE 60 E 65 J, PESO DE 30 KG</t>
  </si>
  <si>
    <t>SERVIÇOS - FEVEREIRO 2025</t>
  </si>
  <si>
    <t>Demolição de lajes, em concreto armado, de forma mecanizada com martelete demolidor elétrico, sem reaproveitamento</t>
  </si>
  <si>
    <t>SERVIÇOS ADMINISTRATIVOS E TÉCNICOS - MENSALISTAS</t>
  </si>
  <si>
    <t>Engenheiro Junior</t>
  </si>
  <si>
    <t>Engenheiro Pleno</t>
  </si>
  <si>
    <t>Engenhero Sênior</t>
  </si>
  <si>
    <t>Almoxarife</t>
  </si>
  <si>
    <t>Auxiliar de Almoxarife</t>
  </si>
  <si>
    <t>Vigia</t>
  </si>
  <si>
    <t>Encarregado de turma</t>
  </si>
  <si>
    <t>Mestre de Obras Senior</t>
  </si>
  <si>
    <t>Coordenador Tecnico Especialista</t>
  </si>
  <si>
    <t>Técnico Nível Superior</t>
  </si>
  <si>
    <t>Técnico Segundo Grau Nivel "A"</t>
  </si>
  <si>
    <t>Técnico Segundo Grau Nivel "B"</t>
  </si>
  <si>
    <t>Técnico Segundo Grau Nivel "C"</t>
  </si>
  <si>
    <t>Técnico Segundo Grau Nivel "D"</t>
  </si>
  <si>
    <t>Cotador (Auxiliar de Engenharia)</t>
  </si>
  <si>
    <t>Laje pré-fabricada treliçada (H=8cm) para forro simples revestido, vão até 3.5m, capeamento 2cm, elemento de enchimento bloco cerâmico, espessura final da laje - 10cm, Fck = 150Kg/cm2</t>
  </si>
  <si>
    <t>Laje pré-fabricada treliçada (H=8cm), sobrecarga 300 kg/m2, vão de 3.5 a 4.3m, capeamento 4cm, elemento de enchimento em bloco cerâmico, espessura final da laje ? 12cm, Fck = 150 Kg/cm2</t>
  </si>
  <si>
    <t>Escarificação manual de concreto, exclusive limpeza do concreto afetado por processo de hidrojateamento e tratamento de armaduras corroídas</t>
  </si>
  <si>
    <t>Escarificação manual de concreto, com profundidade máxima de 5cm, exclusive limpeza do concreto afetado por processo de hidrojateamento e tratamento de armaduras corroídas</t>
  </si>
  <si>
    <t>Tratamento de armaduras corroídas com lixamento manual com escova de aço, até a completa remoção de partículas soltas, materiais indesejáveis e corrosão, exclusive aplicação de argamassa cimentícia, polimérica com inibidor de corrosão</t>
  </si>
  <si>
    <t>Tratamento de armadura com duas demãos (esp. 1mm) de Sika Top 108 ou equivalente, exclusive aplicação de graute cimentício</t>
  </si>
  <si>
    <t>Retirada (corte) de armadura deteriorada, superior a 20% do diâmetro original</t>
  </si>
  <si>
    <t>Recomposição de concreto estrutural, com utilização de argamassa de uso geral Graute cimentício, com profundidade máxima 5cm</t>
  </si>
  <si>
    <t>Recomposição de concreto estrutural, com utilização de argamassa de uso geral Graute cimentício</t>
  </si>
  <si>
    <t>Impermeabilização de superfície com argamassa impemeabilizante, semiflexível bicomponente, 4 demãos , SIKA Top 107, VIAPLUS 1000 ou equivalente</t>
  </si>
  <si>
    <t>Aplicação de primer convertedor de ferrugem a 2 demãos, exclusive pintura de proteção e acabamento</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</si>
  <si>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dimensões:b=0.40m; B=0.70m e H=1.00m</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</si>
  <si>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 b=0.40m; B=0.90m e H=1,50m</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</si>
  <si>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 b=0.40m; B=1.05m e H=2.00m</t>
  </si>
  <si>
    <t>Muro de arrimo em concreto ciclópico Fck=15MPa com 30% de pedra de mão, c/ fornecimento, preparo e aplicação de concreto, fôrma em compensado plastificado com travamento e aproveitamento 8 vezes, base em concreto magro esp. 5 cm, filtro de areia drenante, dreno no pé do muro c/ tubo PEAD corrugado Ø100 mm, enchimento c/ brita envolvido c/ manta geotêxtil, exclusive escavação e reaterro, seções tipicas nas dimensões: b=0.40m; B=1.23 e H=2.50m</t>
  </si>
  <si>
    <t>Elemento vazado de concreto (Cobogó) 40 x 40 x 10 cm, tipo reto, assentados com argamassa de cimento e areia peneirada no traço 1:3, espessura das juntas 15 mm, preparo manual</t>
  </si>
  <si>
    <t>Alvenaria de embasamento com pedra de mão (rachão) empregando argamassa de cimento e areia traço 1:3, preparo manual</t>
  </si>
  <si>
    <t>Elemento vazado de concreto (Cobogó) 20 x 20 x 10cm, tipo cruzeta,assentados com argamassa de cimento e areia peneirada no traço 1:3, espessura das juntas 15 mm, preparo manual</t>
  </si>
  <si>
    <t>Divisória sanitária de granito cinza andorinha esp. 3 cm, assentada com argamassa de cimento e areia no traço 1:3</t>
  </si>
  <si>
    <t>Divisória sanitária de granito cinza andorinha esp. 3 cm, fixada com cantoneira de ferro cromado</t>
  </si>
  <si>
    <t>Assentamento de divisória sanitária de mármore ou granito com 3 cm de espessura, empregando argamassa de cimento e areia no traço 1:3, exclusive fornecimento da divisória</t>
  </si>
  <si>
    <t>Fornecimento e montagem de sistema de divisórias modulares tipo MD-1 (Alta/Painel/Painel), espessura de 35mm, painéis em chapa duraplac, pintura melamínica e protegidas por resina de brilho mate, cor: Cinza, miolo em estrutura celular (colméia), estrutura em perfil de aço na cor: preta</t>
  </si>
  <si>
    <t>Fornecimento e montagem de porta para divisórias sem visor, espessura de 35mm, painéis em chapa duraplac, pintura melamínica e protegidas por resina de brilho mate, cor: Cinza, miolo em estrutura celular (Colméia), estrutura em perfis de aço na cor: preta, inclusive dobradiça e fechadura tubular</t>
  </si>
  <si>
    <t>Verga/contraverga reta de concreto armado moldada in loco 10 x 5 cm, Fck = 15 MPa, inclusive forma, armação e desforma, comprimento inferior a 2.0 metros</t>
  </si>
  <si>
    <t>Verga/contraverga curva de concreto armado 10 x 5 cm, Fck = 15 MPa, inclusive forma, armação e desforma, comprimento inferior a 2.0 metros</t>
  </si>
  <si>
    <t>Alvenaria de blocos de concreto estrutural 14x19x39cm cheios "Classe B", com resistência mínima à compressão 15MPa, assentados c/ argamassa de cimento e areia média no traço 1:4, preparo com betoneira, esp. juntas 10mm e esp. da parede s/ revestimento 14cm</t>
  </si>
  <si>
    <t>Alvenaria de blocos de concreto estrutural 19x19x39cm cheios "Classe B", com resistência mínima à compressão 15MPa, assentados c/ argamassa de cimento e areia média no traço 1:4, preparo com betoneira, esp. juntas 10mm e esp. da parede s/ revestimento 19cm</t>
  </si>
  <si>
    <t>Alvenaria de blocos de concreto estrutural 9x19x39cm cheios "Classe B", com resistência mínima à compressão 15MPa, assentados c/ argamassa de cimento e areia média no traço 1:4, preparo com betoneira, esp. juntas 10mm e esp. da parede s/ revestimento 9cm</t>
  </si>
  <si>
    <t>Alvenaria de vedação com blocos de concreto 9x19x39cm, c/ resistência mínimo a compressão de 3 MPa, assentados c/ argamassa de cimento, cal hidratada CH1 e areia no traço 1:0,5:8, preparo com betoneira, esp. juntas 10mm e esp. da parede s/ revestimento 9cm</t>
  </si>
  <si>
    <t>Alvenaria de vedação com blocos de concreto 14x19x39cm, c/ resistência mínimo a compressão de 3 MPa, assentados c/ argamassa de cimento, cal hidratada CH1 e areia no traço 1:0,5:8, preparo com betoneira, esp. juntas 10mm e esp. da parede s/ revestimento 14cm</t>
  </si>
  <si>
    <t>Alvenaria de vedação com blocos de concreto 19x19x39cm, c/ resistência mínimo a compressão de 3 MPa, assentados c/ argamassa de cimento, cal hidratada CH1 e areia no traço 1:0,5:8, preparo com betoneira, esp. juntas 10mm e esp. da parede s/ revestimento 19cm</t>
  </si>
  <si>
    <t>Alvenaria de vedação com blocos cerâmicos furados 9x19x19cm, assentados c/ argamassa de cimento, cal hidratada CH1 e areia no traço 1:0,5:8, preparo com betoneira, juntas 10mm e esp. das paredes s/revestimento, 9cm (bloco comprado na praça de Vitória, posto obra)</t>
  </si>
  <si>
    <t>Alvenaria de vedação com blocos cerâmicos furados 9x19x19cm, assentados c/ argamassa de cimento, cal hidratada CH1 e areia no traço 1:0,5:8, preparo com betoneira, juntas 10mm e esp. das paredes s/revestimento, 9cm (bloco comprado na fábrica, posto obra)</t>
  </si>
  <si>
    <t>Alvenaria de vedação com blocos cerâmicos furados 9x19x19cm, assentados c/ argamassa de cimento, cal hidratada CH1 e areia no traço 1:0,5:8, preparo com betoneira, juntas 10mm e esp. das paredes s/revestimento, 19cm, bloco deitado (bloco comprado praça de Vitória, posto obra)</t>
  </si>
  <si>
    <t>Alvenaria de vedação com blocos cerâmicos furados 9x19x19cm, assentados c/ argamassa de cimento, cal hidratada CH1 e areia no traço 1:0,5:8, preparo com betoneira, juntas 10mm e esp. das paredes s/revestimento, 19cm, bloco deitado (bloco comprado fábrica, posto obra)</t>
  </si>
  <si>
    <t>Marco em madeira de lei tipo Peroba, Ipê, Angelim Pedra ou equivalente, com 15 x 3cm de batente, nas dimensões: 0,60 x 2,10 m</t>
  </si>
  <si>
    <t>Marco em madeira de lei tipo Peroba, Ipê, Angelim Pedra ou equivalente, com 15 x 3cm de batente, nas dimensões: 0,70 x 2,10 m</t>
  </si>
  <si>
    <t>Marco em madeira de lei tipo Peroba, Ipê, Angelim Pedra ou equivalente, com 15 x 3cm de batente, nas dimensões: 0,80 x 2,10 m</t>
  </si>
  <si>
    <t>Alizar em madeira de lei tipo Peroba, Ipê, Angelim Pedra ou equivalente, com 5 x 1,5cm</t>
  </si>
  <si>
    <t>Marco em madeira de lei tipo Peroba, Ipê, Angelim Pedra ou equivalente, com 15 x 3cm de batente, nas dimensões: 0,90 x 2,10 m</t>
  </si>
  <si>
    <t>Marco em madeira de lei tipo Peroba, Ipê, Angelim Pedra ou equivalente, com 15 x 3cm de batente</t>
  </si>
  <si>
    <t>Caixilho em madeira de lei tipo Peroba, Ipê, Angelim Pedra ou equivalente, com 9 x 3 cm para janela</t>
  </si>
  <si>
    <t>Alizar em madeira de lei tipo Peroba, Ipê, Angelim Pedra ou equivalente, com 7 x 1,5 cm</t>
  </si>
  <si>
    <t>Tarjeta fio redondo 3? para travamento de portas - IMAB, STAN, ALIANÇA ou equivalente</t>
  </si>
  <si>
    <t>Fechadura com maçaneta tipo alavanca e chave tipo yale - IMAB, STAN, ALIANÇA ou equivalente</t>
  </si>
  <si>
    <t>Fechadura com maçaneta tipo alavanca e chave comum para porta interna - IMAB, STAN, ALIANÇA ou equivalente</t>
  </si>
  <si>
    <t>Tarjeta tipo livre/ocupado - IMAB, STA, ALIANÇA ou equivalente</t>
  </si>
  <si>
    <t>Fechadura com maçaneta tipo bola e chave tipo yale - IMAB, STAN, ALIANÇA ou equivalente</t>
  </si>
  <si>
    <t>Fechadura de sobrepor, tipo caixão, com chave comum - IMAB, STAN, ALIANÇA ou equivalente</t>
  </si>
  <si>
    <t>Fechadura com maçaneta tipo alavanca e chave tipo banheiro - IMAB, STAN, ALIANÇA ou equivalente</t>
  </si>
  <si>
    <t>Dobradiça de latão cromado de 3 x 2.1/2?, inclusive parafusos - IMAB, STAN, ALIANÇA ou equivalente</t>
  </si>
  <si>
    <t>Porta em madeira de lei tipo angelim pedra ou equivalente,esp. 30 a 35mm c/ enchimento em madeira 1a qualidade, tipo sarrafeada para pintura, inclusive alizares, dobradiças e fechadura tipo alavanca em latão cromado LaFonte ou equivalente, exclusive marco, nas dimensões: 0,60 x 2,10 m</t>
  </si>
  <si>
    <t>Porta em madeira de lei tipo angelim pedra ou equivalente,esp. 30 a 35mm c/ enchimento em madeira 1a qualidade, tipo sarrafeada para pintura, inclusive alizares, dobradiças e fechadura tipo alavanca em latão cromado LaFonte ou equivalente, exclusive marco, nas dimensões: 0,70 x 2,10 m</t>
  </si>
  <si>
    <t>Porta em madeira de lei tipo angelim pedra ou equivalente,esp. 30 a 35mm c/ enchimento em madeira 1a qualidade, tipo sarrafeada para pintura, inclusive alizares, dobradiças e fechadura tipo alavanca em latão cromado LaFonte ou equivalente, exclusive marco, nas dimensões: 0,80 x 2,10 m</t>
  </si>
  <si>
    <t>Porta em madeira de lei tipo angelim pedra ou equivalente,esp. 30 a 35mm c/ enchimento em madeira 1a qualidade, tipo sarrafeada para pintura, inclusive alizares, dobradiças e fechadura tipo alavanca em latão cromado LaFonte ou equivalente, exclusive marco, nas dimensões: 0,90 x 2,10 m</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</si>
  <si>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0,60 x 1,80 m</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</si>
  <si>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0,80 x 1,80 m</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</si>
  <si>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0,60 x 1,60 m</t>
  </si>
  <si>
    <t>Porta em madeira de lei tipo angelim pedra ou equivalente, esp. 30 a 35mm c/enchimento em madeira 1a qualidade, tipo sarrafeada para pintura, inclusive fechadura tipo "livre/ocupado" em latão cromado Lafonte ou equivalente e ferragens para fixação em granito, exclusive marco, nas dimensões: 0,80 x 1,60 m</t>
  </si>
  <si>
    <t>Porta em madeira de lei angelim pedra ou equivalente, esp. 30 a 35mm, maciça, tipo veneziana, inclusive dobradiças, exclusive alizar, marco e fechadura, nas dimensões: 0,60 x 2,10 m</t>
  </si>
  <si>
    <t>Porta em madeira de lei angelim pedra ou equivalente, esp. 30 a 35mm, maciça, tipo veneziana, inclusive dobradiças, exclusive alizar, marco e fechadura, nas dimensões: 0,70 x 2,10 m</t>
  </si>
  <si>
    <t>Porta em madeira de lei angelim pedra ou equivalente, esp. 30 a 35mm, maciça, tipo veneziana, inclusive dobradiças, exclusive alizar, marco e fechadura, nas dimensões: 0,80 x 2,10 m</t>
  </si>
  <si>
    <t>Porta em madeira de lei angelim pedra ou equivalente, esp. 30 a 35mm c/ enchimento em madeira de 1ª qualidade, tipo sarrafeada com visor 0,40x0,60 m, inclusive alizares, dobradiças e fechaduras tipo alavanca em latão cromado La Fonte ou equivalente, exclusive marco, nas dimensões: 0,70 x 2,10 m</t>
  </si>
  <si>
    <t>Porta em madeira de lei angelim pedra ou equivalente, esp. 30 a 35mm c/ enchimento em madeira de 1ª qualidade, tipo sarrafeada com visor 0,40x0,60 m, inclusive alizares, dobradiças e fechaduras tipo alavanca em latão cromado La Fonte ou equivalente, exclusive marco, nas dimensões: 0,80 x 2,10 m</t>
  </si>
  <si>
    <t>Porta em madeira de lei angelim pedra ou equivalente, esp. 30 a 35mm c/ enchimento em madeira de 1ª qualidade, tipo sarrafeada com visor 0,40x0,60 m, inclusive alizares, dobradiças e fechaduras tipo alavanca em latão cromado La Fonte ou equivalente, exclusive marco, nas dimensões: 0,90 x 2,10 m</t>
  </si>
  <si>
    <t>Substituição de fechadura com maçaneta tipo alavanca e chave tipo yale - IMAB, STAN, ALIANÇA ou equivalente</t>
  </si>
  <si>
    <t>Substituição de fechadura com maçaneta tipo alavanca e chave comum para porta interna - IMAB, STAN, ALIANÇA ou equivalente</t>
  </si>
  <si>
    <t>Substituição de fechadura com maçaneta tipo bola e chave tipo yale - IMAB, STAN, ALIANÇA ou equivalente</t>
  </si>
  <si>
    <t>Recolocação de folha de porta em madeira de 1 folha, excl. ferragens, porta, marcos e alizares</t>
  </si>
  <si>
    <t>Substituição de tarjeta tipo livre/ocupado - IMAB, STA, ALIANÇA ou equivalente</t>
  </si>
  <si>
    <t>Substituição de targeta fio redondo 2", ref. IMAB, STAN, ALIANÇA ou equivalente</t>
  </si>
  <si>
    <t>Substituição de dobradiça de latão cromado de 3 x 2.1/2?, inclusive parafusos - IMAB, STAN, ALIANÇA ou equivalente</t>
  </si>
  <si>
    <t>Reparo na porta com plaina, inclusive retirada e recolocação de folha de porta</t>
  </si>
  <si>
    <t>Remoção e reinstalação de alizar de madeira, exclusive alizar</t>
  </si>
  <si>
    <t>Remoção e reinstalação de marco de madeira, exclusive marco, inclusive acessórios de fixação: pregos e argamassa de cimento, cal hidratado e areia, para chumbamento</t>
  </si>
  <si>
    <t>Porta de madeira de lei sarrafeada com enchimento em madeira de 1ª qualidade, esp. 30 a 35mm, semi-sólida, para pintura, inclusive alizares, dobradiças, fechadura tipo "livre/ocupado" em latão cromado La Fonte ou equivalente, exclusive marco, nas dimensões: 0.60 x 1.60 m</t>
  </si>
  <si>
    <t>Porta de madeira de lei sarrafeada com enchimento em madeira de 1ª qualidade, esp. 30 a 35mm, semi-sólida, para pintura, inclusive alizares, dobradiças, fechadura tipo "livre/ocupado" em latão cromado La Fonte ou equivalente, exclusive marco, nas dimensões: 0.80 x 1.60 m</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</si>
  <si>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0.60 x 2.10 m</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</si>
  <si>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0.70 x 2.10 m</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</si>
  <si>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0.80 x 2.10 m</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</si>
  <si>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0.90 x 2.10 m</t>
  </si>
  <si>
    <t>Porta de madeira de lei angelim pedra ou equivalente, esp. 30 a 35 mm, maciça, tipo mexicana, c/ friso p/ verniz, padrão SEDU, com visor 1,00 x 0,15m e vidro 4mm, inclusive alizares, dobradiças e fechadura tipo alavanca em latão cromado LaFonte ou equiv., exclusive marco, dimensões: 1.60 x 2.10 m (duas folhas)</t>
  </si>
  <si>
    <t>Índice de imperm.c/ manta asfáltica atendendo NBR 9952, asfalto polimérico, esp.4mm reforç.c/ filme int.em polietileno, regul.base c/ arg.1:4 esp.mín.15mm, proteção mec. arg. 1:4 esp.20mm, imprimação e juntas dilat.</t>
  </si>
  <si>
    <t>Índice de imperm.c/ manta asfáltica atendendo NBR 9952, asfalto polimerizado esp.3mm, reforç.c/ filme int. polietileno, regul. base c/ arg.1:4 esp.mín.15mm, proteção mec. arg.1:4 esp.20mm, imprimação e juntas dilat.</t>
  </si>
  <si>
    <t>Cerâmica 10 x 10 cm, branco brilhante ref Galeria Mesh BR telada, ELIANE, STRUFALDI, CERAL, empregando argamassa colante, inclusive rejuntamento junta plus cinza claro esp. 3 mm</t>
  </si>
  <si>
    <t>Regularização de base para revestimento cerâmico, com argamassa de cimento e areia no traço 1:5, espessura: 3 cm</t>
  </si>
  <si>
    <t>Porcelanato esmaltado, acabamento acetinado, dim. 60x60cm, ref. de cor CIMENTO CINZA BOLD Portobello/equiv, utilizando dupla colagem de argamassa colante para porcelanato tipo ACIII e rejunte 3mm para porcelanato</t>
  </si>
  <si>
    <t>Porcelanato natural retificado, acabamento acetinado, dim. 60x60cm, ref. PLATINA NA Eliane/equiv, utilizando dupla colagem de argamassa colante para porcelanato tipo ACIII e rejunte e rejunte 3mm para porcelanato</t>
  </si>
  <si>
    <t>Furo mecanizado em concreto, com martelo demolidor elétrico, para passagem de instalações hidráulicas, diâmetros menores ou iguais a 1.1/2"</t>
  </si>
  <si>
    <t>Furo mecanizado em concreto, com martelo demolidor elétrico, para passagem de instalações hidráulicas, diâmetros maiores 1.1/2" e menores ou iguais a 3"</t>
  </si>
  <si>
    <t>Furo mecanizado em concreto, com martelo demolidor elétrico, para passagem de instalações hidráulicas, diâmetros maiores 3" e menores ou iguais a 4"</t>
  </si>
  <si>
    <t>Quadro de distribuição em PVC para 08 circuitos, inclusive 6 disjuntores monopolares 15 A, sem barramento</t>
  </si>
  <si>
    <t>Cabo de cobre, têmpera mole, classe 5, isolamento não halogenado, 450/750V, com baixa emissao de fumaca, 70ºC em regime permanente - 1,50 mm2</t>
  </si>
  <si>
    <t>Cabo de cobre, tempera mole, classe 5, isolamento não halogenado, 450/750V, com baixa emissao de fumaca, 70ºC em regime permanente - 2,50 mm2</t>
  </si>
  <si>
    <t>Cabo de cobre, tempera mole, classe 5, isolamento não halogenado, 450/750V, com baixa emissao de fumaca, 70ºC em regime permanente - 4,0 mm2</t>
  </si>
  <si>
    <t>Cabo de cobre, tempera mole, classe 5, isolamento não halogenado, 450/750V, com baixa emissao de fumaca, 70ºC em regime permanente - 6,0 mm2</t>
  </si>
  <si>
    <t>Cabo de cobre, tempera mole, classe 5, isolamento não halogenado, 450/750V, com baixa emissao de fumaca, 70ºC em regime permanente - 10,0 mm2</t>
  </si>
  <si>
    <t>Cabo de cobre, tempera mole, classe 5, isolamento não halogenado, 450/750V, com baixa emissao de fumaca, 70ºC em regime permanente - 16,0 mm2</t>
  </si>
  <si>
    <t>Cabo de cobre, tempera mole, classe 5, isolamento não halogenado, 450/750V, com baixa emissao de fumaca, 70ºC em regime permanente - 25,0 mm2</t>
  </si>
  <si>
    <t>Terminal em bronze a pressão para ligação de cabo a barra até 4.0mm2</t>
  </si>
  <si>
    <t>Terminal em bronze a pressão para ligação de cabo a barra de 6.0 mm2</t>
  </si>
  <si>
    <t>Terminal em bronze a pressão para ligação de cabo a barra de 10.0 mm2</t>
  </si>
  <si>
    <t>erminal em bronze a pressão para ligação de cabo a barra de 16.0 mm2</t>
  </si>
  <si>
    <t>Terminal em bronze a pressão para ligação de cabo a barra de 25.0 mm2</t>
  </si>
  <si>
    <t>Terminal em bronze a pressão para ligação de cabo a barra de 35.0 mm2</t>
  </si>
  <si>
    <t>Terminal em bronze a pressão para ligação de cabo a barra de 50.0 mm2</t>
  </si>
  <si>
    <t>Terminal em bronze a pressão para ligação de cabo a barra de 70 mm2</t>
  </si>
  <si>
    <t>Terminal em bronze a pressão para ligação de cabo a barra de 95 mm2</t>
  </si>
  <si>
    <t>Terminal em bronze a pressão para ligação de cabo a barra de 120 mm2</t>
  </si>
  <si>
    <t>Terminal em bronze a pressão para ligação de cabo a barra de 150 mm2</t>
  </si>
  <si>
    <t>Terminal em bronze a pressão para ligação de cabo a barra de 185 mm2</t>
  </si>
  <si>
    <t>Terminal em bronze a pressão para ligação de cabo a barra de 240 mm2</t>
  </si>
  <si>
    <t>Terminal em bronze a pressão para ligação de cabo a barra de 300 mm2</t>
  </si>
  <si>
    <t>Terminal em bronze a pressão para ligação de cabo a barra duplo de 185 mm2</t>
  </si>
  <si>
    <t>Terminal em bronze a pressão para ligação de cabo a barra duplo de 240 mm2</t>
  </si>
  <si>
    <t>Terminal em bronze a pressão para ligação de cabo a barra duplo de 300 mm2</t>
  </si>
  <si>
    <t>Conector parafuso fendido split bolt para cabo até 10.0 mm2</t>
  </si>
  <si>
    <t>Conector parafuso fendido split bolt para cabo de 35.0 mm2</t>
  </si>
  <si>
    <t>Conector de porcelana 3 polos para cabos de 6 mm² (30A)</t>
  </si>
  <si>
    <t>Conector de porcelana 3 polos para cabos de 10 mm² (50A)</t>
  </si>
  <si>
    <t>Conector de aluminio tipo prensa cabos IP66 curto para Ø 1/2" com rosca, para cabos de 12,5 a 15mm</t>
  </si>
  <si>
    <t>Conector de aluminio tipo prensa cabos IP66 curto para Ø 3/4" com rosca, para cabos de 17,5 a 20mm</t>
  </si>
  <si>
    <t>Conector de aluminio tipo prensa cabos IP66 curto para Ø 1" com rosca, para cabos de 22,5 a 25mm</t>
  </si>
  <si>
    <t>Abrigo de gás para 2 cilindros 45 Kg, exec. em alv. bloco conc cheio, dim: 2.10x1.00x1.80m, inclusive cilindros e rede interna do abrigo compreendendo tubos e válvulas de esfera que interligam os cilindros, conforme Norma Técnica 18/2015 do CBMES, exclusive extintor de incêndio</t>
  </si>
  <si>
    <t>Abrigo de gás para 4 cilindros 45 Kg, exec. em alv. bloco conc cheio, dim: 4.05x1.00x1.80m, inclusive cilindros e rede interna do abrigo compreendendo tubos e válvulas de esfera que interligam os cilindros, conforme Norma Técnica 18/2015 do CBMES, exclusive extintor de incêndio</t>
  </si>
  <si>
    <t>Abrigo de parede para hidrante 60x90x17cm sobrepor, em chapa de aço com pintura eletrostática vermelha, visor transparente e inscrição "HIDRANTE", registro globo angular 45º 2.1/2? (63mm), adaptador em latão storz engate rápido 2.1/2?, mangueira de incêndio 20m ? 2.1/2? ? Tipo 2, com acoplamento em latão e esguicho regulável em latão 2.1/2? em latão, fornecimento e instalação</t>
  </si>
  <si>
    <t>Hidrante de recalque no passeio, composto por caixa metálica 40x60x40 cm, com registro globo angular 90º DN 65 mm (2.1/2?), adaptador Storz para engate rápido e tampão Storz com corrente de segurança, para conexão de viatura do Corpo de Bombeiros ao sistema de combate a incêndio</t>
  </si>
  <si>
    <t>Extintor de incêndio de água pressurizada capacidade 2A (10L), inclusive suporte de parede universal, parafuso e bucha S8, exclusive placa sinalizadora em PVC fotoluminescente e pintura de sinalização</t>
  </si>
  <si>
    <t>Extintor de incêndio portátil de pó químico ABC com capacidade 2A-20B:C (6 kg), inclusive suporte de parede universal, parafuso e bucha S8, exclusive placa sinalizadora em PVC fotoluminescente e pintura de sinalização</t>
  </si>
  <si>
    <t>Extintor de incêndio de gás carbônico CO2 5 B:C (6 Kg), inclusive suporte de parede universal, parafuso e bucha S8, exclusive placa sinalizadora em PVC fotoluminescente e pintura de sinalização</t>
  </si>
  <si>
    <t>Extintor de incêndio portátil de pó químico ABC com capacidade 2A-20B:C (4 kg), inclusive suporte de parede universal, parafuso e bucha S8, exclusive placa sinalizadora em PVC fotoluminescente e pintura de sinalização</t>
  </si>
  <si>
    <t>Placa de sinalização de segurança do tipo ?SAÍDA DE EMERGÊNCIA? com seta vertical, conforme Código 14 - 315/158 da ABNT NBR 13434 e Código S3 da NT 14/2010 do Corpo de Bombeiros do Espírito Santo (CBMES)</t>
  </si>
  <si>
    <t>Execução de abrigo para hidrante de recalque no passeio, em caixa de alvenaria 60x40x40 cm com blocos de concreto, incluindo registro angular Ø 65 mm (2 ½"), interligado à rede de incêndio, e tampa de ferro fundido 40x40 cm com moldura metálica e inscrição ?INCÊNDIO? pintada com tinta esmalte sintético vermelha a duas demãoes e uma demão de fundo anticorrosivo e lastro de brita 5cm</t>
  </si>
  <si>
    <t>Conjunto completo de Porta corta-fogo simples para saída de emergência Dim.: 80x210x5cm, conforme ABNT NBR 11742, classe P-90, chapa de aço galvanizada 24 com revestimento interno de fibra de manta cerâmica de baixa densidade, fechamento automático, inclusive contra-marco, três (3) dobradiças tipo mola com parafusos sextavados e fechadura tipo trinco sobrepor sem chave, exclusive sinalização e pintura de acabamento</t>
  </si>
  <si>
    <t>Conjunto completo de Porta corta-fogo simples para saída de emergência Dim.: 90x210x5cm, conforme ABNT NBR 11742, classe P-90, chapa de aço galvanizada 24 com revestimento interno de fibra de manta cerâmica de baixa densidade, fechamento automático, inclusive contra-marco, três (3) dobradiças tipo mola com parafusos sextavados e fechadura tipo trinco sobrepor sem chave, exclusive sinalização e pintura de acabamento</t>
  </si>
  <si>
    <t>Conjunto completo de Porta corta-fogo simples para saída de emergência Dim.: 90x210x5cm, conforme ABNT NBR 11742, classe P-120, chapa de aço galvanizada 24 com revestimento interno de fibra de manta cerâmica de baixa densidade, fechamento automático, inclusive contra-marco, três (3) dobradiças tipo mola com parafusos sextavados e fechadura tipo trinco sobrepor sem chave, exclusive sinalização e pintura de acabamento</t>
  </si>
  <si>
    <t>Tubo de aço carbono galvanizado, com costura, classe leve, diâmetro 50mm (2"), inclusive pintura com uma demão de primer Epoxi e duas demãos de tinta à base de Epoxi na cor vermelha</t>
  </si>
  <si>
    <t>Tubo de aço carbono galvanizado, com costura, classe leve, diâmetro 65mm (2.1/2"), inclusive pintura com uma demão de primer Epoxi e duas demãos de tinta à base de Epoxi na cor vermelha</t>
  </si>
  <si>
    <t>Tubo de aço carbono galvanizado, com costura, classe leve, diâmetro 80mm (3"), inclusive pintura com uma demão de primer Epoxi e duas demãos de tinta à base de Epoxi na cor vermelha</t>
  </si>
  <si>
    <t>Tubo de aço carbono galvanizado, com costura, classe leve, diâmetro 100mm (4"), inclusive pintura com uma demão de primer Epoxi e duas demãos de tinta à base de Epoxi na cor vermelha</t>
  </si>
  <si>
    <t>Registro de gaveta bruto diâmetro 2" (50mm), volante em aço com acabamento pintura epóxi vermelha ? Docol, Deca ou equivalente</t>
  </si>
  <si>
    <t>Registro de gaveta bruto diâmetro 2.1/2" (65mm), volante em aço com acabamento pintura epóxi vermelha ? Docol, Deca ou equivalente</t>
  </si>
  <si>
    <t>Registro de gaveta bruto diâmetro 3" (75mm) , volante em aço com acabamento pintura epóxi vermelha ? Docol, Deca ou equivalente</t>
  </si>
  <si>
    <t>Registro de gaveta bruto diâmetro 4" (100mm), volante em aço com acabamento pintura epóxi vermelha ? Docol, Deca ou equivalente</t>
  </si>
  <si>
    <t>Tê de ferro fundido maleável 90º classe leve, diâmetro 50mm (2"), inclusive pintura com uma demão de primer Epoxi e duas demãos de tinta à base de Epoxi na cor vermelha</t>
  </si>
  <si>
    <t>Tê de ferro fundido maleável 90º classe leve, diâmetro 65mm (2.1/2"), inclusive pintura com uma demão de primer Epoxi e duas demãos de tinta à base de Epoxi na cor vermelha</t>
  </si>
  <si>
    <t>Tê de ferro fundido maleável 90º classe leve, diâmetro 80mm (3"), inclusive pintura com uma demão de primer Epoxi e duas demãos de tinta à base de Epoxi na cor vermelha</t>
  </si>
  <si>
    <t>Tê de ferro fundido maleável 90º classe leve, diâmetro 100mm (4"), inclusive pintura com uma demão de primer Epoxi e duas demãos de tinta à base de Epoxi na cor vermelha</t>
  </si>
  <si>
    <t>Cotovelo de ferro fundido maleável 90º classe leve, diâmetro 50mm (2"), inclusive pintura com uma demão de primer Epoxi e duas demãos de tinta à base de Epoxi na cor vermelha</t>
  </si>
  <si>
    <t>Cotovelo de ferro fundido maleável 90º classe leve, diâmetro 65mm (2.1/2"), inclusive pintura com uma demão de primer Epoxi e duas demãos de tinta à base de Epoxi na cor vermelha</t>
  </si>
  <si>
    <t>Cotovelo de ferro fundido maleável 90º classe leve, diâmetro 80mm (3"), inclusive pintura com uma demão de primer Epoxi e duas demãos de tinta à base de Epoxi na cor vermelha</t>
  </si>
  <si>
    <t>Cotovelo de ferro fundido maleável 90º classe leve, diâmetro 100mm (4"), inclusive pintura com uma demão de primer Epoxi e duas demãos de tinta à base de Epoxi na cor vermelha</t>
  </si>
  <si>
    <t>Cotovelo de ferro fundido maleável 45º classe leve, diâmetro 50mm (2"), inclusive pintura com uma demão de primer Epoxi e duas demãos de tinta à base de Epoxi na cor vermelha</t>
  </si>
  <si>
    <t>Cotovelo de ferro fundido maleável 45º classe leve, diâmetro 65mm (2.1/2"), inclusive pintura com uma demão de primer Epoxi e duas demãos de tinta à base de Epoxi na cor vermelha</t>
  </si>
  <si>
    <t>Cotovelo de ferro fundido maleável 45º classe leve, diâmetro 80mm (3"), inclusive pintura com uma demão de primer Epoxi e duas demãos de tinta à base de Epoxi na cor vermelha</t>
  </si>
  <si>
    <t>Cotovelo de ferro fundido maleável 45º classe leve, diâmetro 100mm (4"), inclusive pintura com uma demão de primer Epoxi e duas demãos de tinta à base de Epoxi na cor vermelha</t>
  </si>
  <si>
    <t>Válvula de retenção horizontal em bronze, tipo portinhola diâmetro 2" (50mm), inclusive pintura com uma demão de primer Epoxi e duas demãos de tinta à base de Epoxi na cor vermelha</t>
  </si>
  <si>
    <t>Válvula de retenção horizontal em bronze, tipo portinhola diâmetro 2.1/2" (65mm), inclusive pintura com uma demão de primer Epoxi e duas demãos de tinta à base de Epoxi na cor vermelha</t>
  </si>
  <si>
    <t>Válvula de retenção horizontal em bronze, tipo portinhola diâmetro 3" (75mm), inclusive pintura com uma demão de primer Epoxi e duas demãos de tinta à base de Epoxi na cor vermelha</t>
  </si>
  <si>
    <t>Válvula de retenção horizontal em bronze, tipo portinhola diâmetro 4" (100mm), inclusive pintura com uma demão de primer Epoxi e duas demãos de tinta à base de Epoxi na cor vermelha</t>
  </si>
  <si>
    <t>Válvula de retenção vertical em bronze, classe 125 diâmetro 2" (50mm), inclusive pintura com uma demão de primer Epoxi e duas demãos de tinta à base de Epoxi na cor vermelha</t>
  </si>
  <si>
    <t>Válvula de retenção vertical em bronze, classe 125 diâmetro 2.1/2" (65mm), inclusive pintura com uma demão de primer Epoxi e duas demãos de tinta à base de Epoxi na cor vermelha</t>
  </si>
  <si>
    <t>Válvula de retenção vertical em bronze, classe 125 diâmetro 3" (75mm), inclusive pintura com uma demão de primer Epoxi e duas demãos de tinta à base de Epoxi na cor vermelha</t>
  </si>
  <si>
    <t>Válvula de retenção vertical em bronze, classe 125 diâmetro 4" (100mm), inclusive pintura com uma demão de primer Epoxi e duas demãos de tinta à base de Epoxi na cor vermelha</t>
  </si>
  <si>
    <t>Tanque de pressurização/cilindro de pressão, capacidade de 10 litros, fornecimento (vazio) e instalação, exclusive conexões</t>
  </si>
  <si>
    <t>Fornecimento e instalação de Bateria estacionária 12V - 60 AH, para centrais de alarme / iluminação de emergência, Moura ou equivalente</t>
  </si>
  <si>
    <t>Conjunto completo de Porta corta-fogo simples para saída de emergência Dim.: 100x210x5cm, conforme ABNT NBR 11742, classe P-90, chapa de aço galvanizada 24 com revestimento interno de fibra de manta cerâmica de baixa densidade, fechamento automático, inclusive contra-marco, três (3) dobradiças tipo mola com parafusos sextavados, barra antipânico e fechadura tipo trinco sobrepor sem chave, sinalização e pintura de acabamento</t>
  </si>
  <si>
    <t>Abrigo de parede para hidrante 80x90x17cm sobrepor, em chapa de aço com pintura eletrostática vermelha, visor transparente e inscrição "HIDRANTE", registro globo angular 45º 2.1/2? (63mm), adaptador em latão storz engate rápido 2.1/2?, 2 (duas) mangueiras de incêndio 15m ?2.1/2? - Tipo 2 e esguicho regulável em latão 2.1/2?, fornecimento e instalação</t>
  </si>
  <si>
    <t>Central de Alarme de Incêndio Endereçável, com capacidade para até 256 endereços, distribuídos em 4 laços, incluindo fornecimento, instalação e configuração completa</t>
  </si>
  <si>
    <t>Acionador manual de alarme de incêndio endereçável, tipo quebra-vidro, na cor vermelha, incluso martelo ? Fornecimento, instalação e configuração</t>
  </si>
  <si>
    <t>Detector de fumaça óptico (fotoelétrico) endereçável, alimentação bivolt 12/24V ? Fornecimento, instalação e configuração</t>
  </si>
  <si>
    <t>Sirene eletrônica média tipo corneta em ABS, IP52 ? 12 e 24V ? Fornecimento e instalação</t>
  </si>
  <si>
    <t>Indice de imperm.c/ manta asfáltica atendendo à norma 9952, asfalto polimerizado esp.3mm, reforçada com fio int. polietileno, reg. base com arg. 1:4 esp min 15mm, proteção mecânica arg. 1:4 esp. 20mm, imprimação e juntas de dilat</t>
  </si>
  <si>
    <t>Lavatório de louça branca com coluna ? Aspen Vogue Plus - Deca ou equivalente, inclusive válvula de saída cromada 1?, sifão em metal cromado 1? x 1/2", engate flexível trançado inox 1/2? x 30cm e parafusos para fixação, exclusive torneira</t>
  </si>
  <si>
    <t>Mictório de louça branca com sifão integrado antivandalismo - M715 - Deca ou equivalente, inclusive engate flexível trançado inox 1/2? x 30cm</t>
  </si>
  <si>
    <t>Cabide de louça branca com 2 ganchos ? Icasa, Celite ou equivalente</t>
  </si>
  <si>
    <t>Bacia convencional infantil de louça branca - Studio Kids - Deca ou equivalente, inclusive assento plástico, tubo de ligação metal cromado com canopla, anel de vedação e parafusos para fixação</t>
  </si>
  <si>
    <t>Cuba de louça branca de embutir redonda, 36cm - L-41 ? Deca ou equivalente, inclusive válvula de saída cromada 1?, sifão em metálico tipo copo cromado 1? x 1/2" e engate flexível trançado inox 1/2? x 30cm, exclusive torneira</t>
  </si>
  <si>
    <t>Bacia convencional de louça branca, padrão popular - Logasa, Celite ou equivalente, inclusive assento plástico, tubo de ligação metal cromado com canopla, anel de vedação e parafusos para fixação</t>
  </si>
  <si>
    <t>Lavatório de louça branca sem coluna, padrão popular - Colibri - Logasa ou equivalente, inclusive sifão em PVC rígido 1? x1/2?, válvula em PVC 1?, engate flexível em PVC 1/2" x 30cm e parafusos para fixação, exclusive torneira</t>
  </si>
  <si>
    <t>Cabide de louça branca com um gancho - A680 - Deca ou equivalente</t>
  </si>
  <si>
    <t>Lavatório de louça branca com coluna, padrão popular Izy ? Deca, Celite ou equivalente, inclusive sifão em PVC rígido 1? x1/2?, válvula em PVC 1?, engate flexível em PVC 1/2" x 30cm e parafusos para fixação, exclusive torneira</t>
  </si>
  <si>
    <t>Recolocação de bacia sanitária, inclusive fornecimento de tubo de ligação metal cromado com canopla, engate flexível trançado inox 1/2? x 30cm, anel de vedação e parafusos para fixação), exclusive bacia sanitária</t>
  </si>
  <si>
    <t>Recolocação de lavatório sanitário, inclusive fornecimento de , inclusive válvula de saída cromada 1?, sifão em metal cromado 1? x 1/2" e engate flexível trançado inox 1/2? x 30cm, exclusive lavatório</t>
  </si>
  <si>
    <t>Recolocação de lavatório sanitário, inclusive fornecimento de acessórios (Sifão, válvula e engate em PVC), exclusive lavatório</t>
  </si>
  <si>
    <t>Lavatório suspenso de Canto - Izy - L101 - Deca ou equivalente, inclusive válvula de saída cromada 1?, sifão em metal cromado 1? x 1/2", engate flexível trançado inox 1/2? x 30cm e parafusos para fixação, exclusive torneira</t>
  </si>
  <si>
    <t>Bacia convencional de louça branca sem abertura frontal para portadores de necessidades especiais, Vogue Plus Conforto - P510, inclusive assento em poliéster, ref. AP51 - Deca ou equivalente, tubo de ligação metal cromado com canopla, anel de vedação e parafusos para fixação</t>
  </si>
  <si>
    <t>Lavatório de louça branca com coluna suspensa, Vogue Plus Confort - L51+CS1V para portadores de necessidades especiais - DECA, inclusive válvula de saída cromada 1?, sifão em metal cromado 1? x 1/2", engate flexível trançado inox 1/2? x 30cm e parafusos para fixação, exclusive torneira</t>
  </si>
  <si>
    <t>Bacia sanitária de louça branca com caixa acoplada e válvula de acionamento simples - Izy - Deca, Celite ou equivalente, inclusive assento plástico, tubo de ligação metal cromado com canopla, engate flexível trançado inox 1/2? x 30cm, anel de vedação e parafusos para fixação</t>
  </si>
  <si>
    <t>Lavatório de louça branca com coluna, Ravena L91 + C9 - Deca ou equivalente, inclusive válvula de saída cromada 1?, sifão em metal cromado 1? x 1/2", engate flexível trançado inox 1/2? x 30cm e parafusos para fixação, exclusive torneira</t>
  </si>
  <si>
    <t>Lavatório suspenso de canto - L76 - Deca ou equivalente, para portadores de necessidades especiais, inclusive válvula de saída cromada 1?, sifão em metal cromado 1? x 1/2", engate flexível trançado inox 1/2? x 30cm e parafusos para fixação, exclusive torneira</t>
  </si>
  <si>
    <t>Cuba de louça branca de embutir oval - L37 - Deca ou equivalente, inclusive válvula de saída cromada 1?, sifão em metálico tipo copo cromado 1? x 1/2" e engate flexível trançado inox 1/2? x 30cm, exclusive torneira</t>
  </si>
  <si>
    <t>Bacia convencional de louça branca- Ravena - P9 - Deca ou equivalente, inclusive assento plástico, tubo de ligação metal cromado com canopla, anel de vedação e parafusos para fixação</t>
  </si>
  <si>
    <t>Bacia convencional de louça branca com abertura frontal para portadores de necessidades especiais, Vogue Plus Conforto - P51, inclusive assento em poliéster com abertura, ref. AP51 - Deca ou equivalente, tubo de ligação metal cromado com canopla, anel de vedação e parafusos para fixação</t>
  </si>
  <si>
    <t>Bacia sanitária de louça branca com caixa acoplada e válvula de duplo acionamento, Ravena - P9 - Deca ou equivalente, inclusive assento plástico, tubo de ligação metal cromado com canopla, engate flexível trançado inox 1/2? x 30cm, anel de vedação e parafusos para fixação</t>
  </si>
  <si>
    <t>Torneira bica baixa de mesa para lavatório PressMatic Alfa - Docol, Decamatic Smart - Deca ou equivalente</t>
  </si>
  <si>
    <t>Torneira de parede para tanque longa 3/4" 1158 Primor - Docol ou equivalente</t>
  </si>
  <si>
    <t>Torneira angular de acionamento restrito para jardim, 3/4" ? Docol ou equivalente</t>
  </si>
  <si>
    <t>Torneira para uso geral 1130 Trio - Docol ou equivalente</t>
  </si>
  <si>
    <t>Torneira em polipropileno de parede para pia Slim - Krona ou equivalente</t>
  </si>
  <si>
    <t>Torneira de parede para tanque longa 1/2" 1158 Primor ? Docol ou equivalente</t>
  </si>
  <si>
    <t>Torneira de parede de cozinha bica alta 360º Gali - Docol ou equivalente</t>
  </si>
  <si>
    <t>Registro de pressão bruto com volante, diâmetro 1/2" (15mm) ? Docol, Deca ou equivalente</t>
  </si>
  <si>
    <t>Registro de gaveta bruto ABNT diâmetro 1/2" (15mm) - Docol, Deca ou equivalente</t>
  </si>
  <si>
    <t>Registro de gaveta bruto ABNT diâmetro 3/4" (20mm) ? Docol, Deca ou equivalente</t>
  </si>
  <si>
    <t>Registro de gaveta bruto ABNT diâmetro 1" (25mm) ? Docol, Deca ou equivalente</t>
  </si>
  <si>
    <t>Registro de gaveta bruto ABNT diâmetro 1.1/4" (32mm) - Docol, Deca ou equivalente</t>
  </si>
  <si>
    <t>Registro de gaveta bruto ABNT diâmetro 1.1/2" (40mm) ? Docol, Deca ou equivalente</t>
  </si>
  <si>
    <t>Registro de gaveta bruto ABNT diâmetro 2" (50mm) ? Docol, Deca ou equivalente</t>
  </si>
  <si>
    <t>Registro de gaveta bruto industrial diâmetro 2.1/2? (65mm) ? Docol, Deca ou equivalente</t>
  </si>
  <si>
    <t>Registro de gaveta bruto industrial diâmetro 3? (75mm) ? Docol, Deca ou equivalente</t>
  </si>
  <si>
    <t>Registro de gaveta ABNT com acabamento canopla metal cromado C40, diâmetro 1.1/2" (40mm) - Docol, Deca ou equivalente</t>
  </si>
  <si>
    <t>Válvula de descarga com acabamento canopla metal cromado, diâmetro 1.1/4" (32mm), referência Docol, Deca ou equivalente</t>
  </si>
  <si>
    <t>Válvula de descarga com acabamento canopla metal cromado, diâmetro 40mm (1.1/2"), referência Fabrimar, Deca, Docol ou equivalente</t>
  </si>
  <si>
    <t>Válvula de PVC 1? para lavatório com unho - Astra, Cipla, Akros ou equivalente</t>
  </si>
  <si>
    <t>Válvula de PVC 2.1/4? para tanque com unho - Astra, Cipla, Akros ou equivalente</t>
  </si>
  <si>
    <t>Acabamento para válvula de descarga clássica ? Docol, Deca ou Equivalente</t>
  </si>
  <si>
    <t>Conjunto Parafuso de fixação para instalação em bacia ou mictório, inclusive colocação</t>
  </si>
  <si>
    <t>Torneira de parede para cozinha 1157-P-CR linha: Pratika ? Fabrimar ou equivalente</t>
  </si>
  <si>
    <t>Válvula de descarga com acabamento canopla metal cromado sistema antivandalismo, diâmetro 1.1/2" (40mm), referência Docol, Deca ou equivalente</t>
  </si>
  <si>
    <t>Torneira para lavatório de parede sistema antivandalismo Biopress 1182-AV-BIO-140 ? Fabrimar ou equivalente</t>
  </si>
  <si>
    <t>Chuveiro de vazão constante com vávula anti-vandalismo Pressmatic ? Docol ou equivalente</t>
  </si>
  <si>
    <t>Chuveiro em metal cromado com desviador flexível e ducha manual Linha Max 1975C ? Deca ou equivalente</t>
  </si>
  <si>
    <t>Válvula de retenção horizontal em bronze, tipo portinhola diâmetro 1/2" (15mm)</t>
  </si>
  <si>
    <t>Válvula de retenção horizontal em bronze, tipo portinhola diâmetro 3/4" (20mm)</t>
  </si>
  <si>
    <t>Válvula de retenção horizontal em bronze, tipo portinhola diâmetro 1" (25mm)</t>
  </si>
  <si>
    <t>Válvula de retenção horizontal em bronze, tipo portinhola diâmetro 1.1/4" (32mm)</t>
  </si>
  <si>
    <t>Válvula de retenção horizontal em bronze, tipo portinhola diâmetro 1.1/2" (40mm)</t>
  </si>
  <si>
    <t>Válvula de retenção horizontal em bronze, tipo portinhola diâmetro 2" (50mm)</t>
  </si>
  <si>
    <t>Válvula de retenção horizontal em bronze, tipo portinhola diâmetro 2.1/2" (65mm)</t>
  </si>
  <si>
    <t>Válvula de retenção horizontal em bronze, tipo portinhola diâmetro 3" (80mm)</t>
  </si>
  <si>
    <t>Válvula de Retenção Vertical em bronze, classe 125 diâmetro 1/2" (15mm)</t>
  </si>
  <si>
    <t>Válvula de Retenção Vertical em bronze, classe 125 diâmetro 3/4" (20mm)</t>
  </si>
  <si>
    <t>Válvula de Retenção Vertical em bronze, classe 125 diâmetro 1" (25mm)</t>
  </si>
  <si>
    <t>Válvula de Retenção Vertical em bronze, classe 125 diâmetro 1.1/4" (32mm)</t>
  </si>
  <si>
    <t>Válvula de Retenção Vertical em bronze, classe 125 diâmetro 1.1/2" (40mm)</t>
  </si>
  <si>
    <t>Válvula de Retenção Vertical em bronze, classe 125 diâmetro 2" (50mm)</t>
  </si>
  <si>
    <t>Válvula de Retenção Vertical em bronze, classe 125 diâmetro 2.1/2" (65mm)</t>
  </si>
  <si>
    <t>Válvula de Retenção Vertical em bronze, classe 125 diâmetro 3" (80mm)</t>
  </si>
  <si>
    <t>Luminária industrial a prova de tempo, 45 graus, Wetzel, Naville, Total Light, ou equivalente, exclusive lampada</t>
  </si>
  <si>
    <t>Arandela para lâmpada led bivolt E27, luz branca - formato tradicional</t>
  </si>
  <si>
    <t>Luminária com plafonier e globo de plástico dimensões 20x10cm, inclusive lampada LED 9W</t>
  </si>
  <si>
    <t>Tomada padrão brasileiro linha branca, NBR 14136 (1 módulos) - 2 polos + terra 10A/250V, inclusive suporte e placa 4x2"</t>
  </si>
  <si>
    <t>Tomada padrão brasileiro linha branca, NBR 14136 (1 módulos) - 2 polos + terra 20A/250V, inclusive suporte e placa 4x2"</t>
  </si>
  <si>
    <t>Emassamento de paredes e forros, com duas demãos de massa acrílica premium, referência Suvinil, Coral ou Sherwin Williams ou equivalente, inclusive uma demão de liquido selador acrílico, referência Suvinil, Coral ou Metalatex ou equivalente</t>
  </si>
  <si>
    <t>Cercamento em gradil em aço galvanizado soldado e revestido em poliéster por processo de pintura eletrostática 100micra, malha 5x20cm, fio diâm. 5,00mm. Inclusive acessórios e poste. Dimensões dos painéis: 2,50x2,03m - Nylofor ou equivalente</t>
  </si>
  <si>
    <t>Assentamento de meio-fio pré-moldado de concreto com dimensões de 15 x 12 x 30 x 100 cm, rejuntado com argamassa de cimento e areia no traço 1:3</t>
  </si>
  <si>
    <t>Execução de pavimentação com blocos intertravados de concreto tipo 'pavi-s', espessura de 8 cm e resistência mínima de 35 MPa, assentados sobre colchão de pó de pedra de 10 cm, com rejuntamento em areia, compactação com placa vibratória e cortes com cortadora de piso</t>
  </si>
  <si>
    <t>Execução de passeio cimentado com acabamento camurçado, em argamassa traço 1:3 (cimento e areia) com 1,5 cm de espessura, sobre lastro de concreto de 8 cm, incluindo preparo da caixa.</t>
  </si>
  <si>
    <t>Execução de pavimentação com blocos intertravados de concreto tipo 'pavi-s', espessura de 10 cm e resistência mínima de 35 MPa, assentados sobre colchão de pó de pedra de 10 cm, com rejuntamento em areia, compactação com placa vibratória e cortes com cortadora de piso</t>
  </si>
  <si>
    <t>Execução de lastro de brita nº 2, aplicado sob passeios e ciclovias, compreendendo a escavação do terreno natural, nivelamento e compactação mecânica da base, bem como o fornecimento, espalhamento e regularização da camada de brita</t>
  </si>
  <si>
    <t>Execução de meio-fio de concreto moldado in loco, com dimensões de 10 x 30 cm, utilizando fôrmas de chapa compensada resinada de 6 mm, incluindo escavação, reaterro e bota-fora</t>
  </si>
  <si>
    <t>Blocos pré-moldados de concreto intertravados tipo pavi-s ou equivalente, espessura de 6 cm e resistência a compressão mínima de 35MPa, assentados sobre colchão de pó de pedra na espessura de 10 cm e rejuntamento com areia, utilizando compactador de placa vibratória e cortadora de piso</t>
  </si>
  <si>
    <t>Fornecimento e assentamento de ladrilho hidráulico pastilhado (tátil de alerta), vermelho, dim. 20x20 cm, esp. 1.5cm, assentado com pasta de cimento colante AC-I, exclusive regularização e lastro</t>
  </si>
  <si>
    <t>Fornecimento e assentamento de ladrilho hidráulico ranhurado (tátil direcional), vermelho, dim. 20x20 cm, esp. 1.5cm, assentado com pasta de cimento colante AC-I, exclusive regularização e lastro</t>
  </si>
  <si>
    <t>Guarda corpo com corrimão duplo em tubo de aço inox AISI 304, Ø2? (montantes e travamento horizontal superior), Ø1.1/2" (corrimão duplo e travamento horizontal inferior) e Ø3/4" (tubos fixados na horizontal e suportes do corrimão, esp. 1,5mm, H=1,10m, canoplas de acabamento</t>
  </si>
  <si>
    <t>ITENS DE SERVIÇOS AUXILIARES</t>
  </si>
  <si>
    <t>SERVIÇOS AUXILIARES 01</t>
  </si>
  <si>
    <t>Argamassa traço 1:3 de cimento e areia média, preparo mecânico com betoneira 400 l</t>
  </si>
  <si>
    <t>Argamassa de cimento e areia sem peneirar traço 1:4, preparo mecânico com betoneira 400 l</t>
  </si>
  <si>
    <t>Argamassa mista de cimento, cal hidratada e areia sem peneirar traço 1:0,5:8, preparo mecânico com betoneira 400 l</t>
  </si>
  <si>
    <t>Fornecimento, preparo e aplicação de concreto Fck=15 MPa (brita 1) - (5% de perdas já incluído no custo)</t>
  </si>
  <si>
    <t>Tela soldada em aço CA-60 B, diâmetro 4.2mm, com malha de 10 x 10 cm, para armação</t>
  </si>
  <si>
    <t>Forma curva de tábuas de pinho e chapas de madeira compensada tipo resinada, de 6mm espessura, levando-se em conta a utilização 2 vezes (incluido o material, corte, montagem, escoramento e desfôrma)</t>
  </si>
  <si>
    <t>Junta de dilatação para piso 5x15mm, inclusive corte e preenchimento com mastique</t>
  </si>
  <si>
    <t>Dreno em muro de contenção, executado no pé do muro, com tubo de pead corrugado flexível perfurado 100mm (4"), enchimento com brita, envolvido com manta geotêxtil</t>
  </si>
  <si>
    <t>Forma para cortina de concreto ou parede estrutural em compensado plastificado # 12 mm , travamento com tirantes aço CA 50 Ø 6,3 mm e tensores - desmontagem</t>
  </si>
  <si>
    <t>Forma para cortina de concreto ou parede estrutural em compensado plastificado # 12 mm , travamento com tirantes aço CA-50 Ø 6,3 mm e tensores - montagem</t>
  </si>
  <si>
    <t>Forma para galeria de concreto e muro de arrimo moldados no local em compensado plastificado # 12 mm, travamento com barras de aço CA 50 Ø 6,3 mm e tensores - fabricação</t>
  </si>
  <si>
    <t>Forma para galeria de concreto e muro de arrimo moldados no local em compensado plastificado # 12 mm, travamento com barras de aço CA 50 Ø 6,3 mm e tensores, 8 reaproveitamentos</t>
  </si>
  <si>
    <t>Forma para vigas com tábuas e sarrafos - desmontagem</t>
  </si>
  <si>
    <t>Forma para vigas com tábuas e sarrafos - fabricação</t>
  </si>
  <si>
    <t>Forma para vigas com tábuas e sarrafos - montagem</t>
  </si>
  <si>
    <t>Forma para vigas com tábuas e sarrafos, 5 reaproveitamentos</t>
  </si>
  <si>
    <t>Concreto magro para lastro, traço 1:4,5:4,5 (em massa seca de cimento/ areia média/ brita 1) - preparo mecânico com betoneira 400 l.</t>
  </si>
  <si>
    <t>Alizar de madeira de lei de 1ª (Peroba, Ipê, Angelim Pedra ou equivalente) de 5 x 2,5 cm</t>
  </si>
  <si>
    <t>Regularização de base para revestimento de pisos c/ argamassa de alta resistência, empregando argamassa de cimento e areia no traço 1:3 e espessura de 3 cm</t>
  </si>
  <si>
    <t>Tubo de PVC rígido soldável marrom, DN 25mm (3/4")</t>
  </si>
  <si>
    <t>Joelho 90° de PVC soldável marrom, diâmetro 25mm (3/4")</t>
  </si>
  <si>
    <t>Luva de PVC soldável marrom, diâmetro 25mm (3/4")</t>
  </si>
  <si>
    <t>Adaptador de PVC soldável com anel para caixa d'água, DN 25mm</t>
  </si>
  <si>
    <t>Tubo de PVC rígido roscável, diâm. 1" (32mm), inclusive conexões</t>
  </si>
  <si>
    <t>Registro de gaveta bruto, diâmetro 20mm (3/4")</t>
  </si>
  <si>
    <t>Tubo de PVC rígido soldável branco, para esgoto, diâmetro 50mm (2")</t>
  </si>
  <si>
    <t>Poste de concreto, com seção circular, com 11m de comprimento e carga nominal no topo, de 200 kg, inclusive escavação e exclusive transporte</t>
  </si>
  <si>
    <t>Cruzeta (conjunto com 2 cruzetas) de 2400x90x135mm, sela para cruzeta, parafuso de cabeça abaulada diâm.10x150mm, arruela quadrada de 36mm furo de 18mm, porca quadrada</t>
  </si>
  <si>
    <t>cj</t>
  </si>
  <si>
    <t>Terminal mecânico para cabo de 16 e 25 mm2</t>
  </si>
  <si>
    <t>Caixa para medidor monofásico P-980-009 c/ caixa p/ disjuntor P-940-003, padrão ESCELSA</t>
  </si>
  <si>
    <t>Caixa para medidor polifásico P-980-009 até 41000W c/ caixa p/ disjuntor, padrão ESCELSA</t>
  </si>
  <si>
    <t>Niple para eletroduto de PVC roscável, diâmetro 85mm (3")</t>
  </si>
  <si>
    <t>Eletroduto de aço galvanizado, diâmetro 85mm (3")</t>
  </si>
  <si>
    <t>Eletroduto de aço galvanizado, inclusive conexões, diâmetro 65mm (2.1/2")</t>
  </si>
  <si>
    <t>Eletroduto de aço galvanizado, inclusive conexões, diâmetro 100 mm (4")</t>
  </si>
  <si>
    <t>Cabo de cobre nú, seção de 16.0 mm2</t>
  </si>
  <si>
    <t>Pintura de esquadrias e elementos de madeira, aplicação manual, com duas demãos de tinta esmalte sintético referência Suvinil, Coral ou Metalatex</t>
  </si>
  <si>
    <t>Pintura de superfície metálica, tubo diâmetro 2" com uma demão de primer Epoxi e duas demãos de tinta à base de Epoxi</t>
  </si>
  <si>
    <t>Pintura de superfície metálica, tubo diâmetro 3" com uma demão de primer Epoxi e duas demãos de tinta à base de Epoxi</t>
  </si>
  <si>
    <t>Fundo anticorrosivo zarcao, uma demao</t>
  </si>
  <si>
    <t>Pintura sobre metal, aplicação manual, com duas demãos de tinta esmalte sintético, referência Suvinil, Coral ou Metalatex</t>
  </si>
  <si>
    <t>Pintura de superfície metálica em conexões de diâmetro 2" (50mm) com uma demão de primer Epoxi e duas demãos de tinta à base de Epoxi</t>
  </si>
  <si>
    <t>Pintura de superfície metálica em conexões de diâmetro 2.1/2" (65mm) com uma demão de primer Epoxi e duas demãos de tinta à base de Epoxi</t>
  </si>
  <si>
    <t>Pintura de superfície metálica em conexões de diâmetro 3" (80mm) com uma demão de primer Epoxi e duas demãos de tinta à base de Epoxi</t>
  </si>
  <si>
    <t>Pintura de superfície metálica em conexões de diâmetro 4" (100mm) com uma demão de primer Epoxi e duas demãos de tinta à base de Epoxi</t>
  </si>
  <si>
    <t>Pintura de superfície metálica, tubo diâmetro 2.1/2" com uma demão de primer Epoxi e duas demãos de tinta à base de Epoxi</t>
  </si>
  <si>
    <t>Fornecimento e assentamento de tampão de ferro fundido com suporte articulado, para poço de visita, conforme padrão e especificações da PMV</t>
  </si>
  <si>
    <t>SERVIÇOS AUXILIARES 02</t>
  </si>
  <si>
    <t>Betoneira capacidade nominal de 400 l, capacidade de mistura 280 l, motor elétrico trifásico potência de 2 cv, sem carregador - chp diurno</t>
  </si>
  <si>
    <t>chp</t>
  </si>
  <si>
    <t>Caminhão basculante 6 m3 toco, peso bruto total 16.000 kg, carga útil máxima 11.130 kg, distância entre eixos 5,36 m, potência 185 cv, inclusive caçamba metálica - chp diurno</t>
  </si>
  <si>
    <t>Vibrador de imersão, diâmetro de ponteira 45mm, motor elétrico trifásico potência de 2 cv - chp diurno</t>
  </si>
  <si>
    <t>Guindauto hidráulico, capacidade máxima de carga 6200 kg, momento máximo de carga 11,7 tm, alcance máximo horizontal 9,70 m, inclusive caminhão toco pbt 16.000 kg, potência de 189 cv - chp diurno</t>
  </si>
  <si>
    <t>Pá carregadeira sobre rodas, potência líquida 128 hp, capacidade da caçamba 1,7 a 2,8 m3, peso operacional 11632 kg - chp diurno.</t>
  </si>
  <si>
    <t>Cortadora de piso com motor 4 tempos a gasolina, potência de 13 hp, com disco de corte diamantado segmentado para concreto, diâmetro de 350 mm, furo de 1" (14 x 1") - chp diurno</t>
  </si>
  <si>
    <t>Compactador de solos de percusão (soquete) com motor a gasolina, potência 3 cv - chp diurno</t>
  </si>
  <si>
    <t>Retroescavadeira sobre rodas com carregadeira, tração 4x2, potência líq. 79 hp, caçamba carreg. cap. mín. 1 m3, caçamba retro cap. 0,20 m3, peso operacional mín. 6.570 kg, profundidade escavação máx. 4,37 m - chp diurno</t>
  </si>
  <si>
    <t>Caminhão pipa 6.000 l, peso bruto total 13.000 kg, distância entre eixos 4,80 m, potência 189 cv inclusive tanque de aço para transporte de água, capacidade 6 m3 - chp diurno</t>
  </si>
  <si>
    <t>Martelo demolidor elétrico, com potência de 2.000 w, 1.000 impactos por minuto, peso de 30 kg - chp diurno</t>
  </si>
  <si>
    <t>Betoneira capacidade nominal de 400 l, capacidade de mistura 280 l, motor elétrico trifásico potência de 2 cv, sem carregador - chi diurno</t>
  </si>
  <si>
    <t>chi</t>
  </si>
  <si>
    <t>Guindauto hidráulico, capacidade máxima de carga 6200 kg, momento máximo de carga 11,7 tm, alcance máximo horizontal 9,70 m, inclusive caminhão toco pbt 16.000 kg, potência de 189 cv - chi diurno.</t>
  </si>
  <si>
    <t>Cortadora de piso com motor 4 tempos a gasolina, potência de 13 hp, com disco de corte diamantado segmentado para concreto, diâmetro de 350 mm, furo de 1" (14 x 1") - chi diurno</t>
  </si>
  <si>
    <t>Compactador de solos de percusão (soquete) com motor a gasolina, potência 3 cv - chi diurno</t>
  </si>
  <si>
    <t>Martelo demolidor elétrico, com potência de 2.000 w, 1.000 impactos por minuto, peso de 30 kg - chi diurno</t>
  </si>
  <si>
    <t>Betoneira capacidade nominal de 400 l, capacidade de mistura 280 l, motor elétrico trifásico potência de 2 cv, sem carregador - depreciação</t>
  </si>
  <si>
    <t>h</t>
  </si>
  <si>
    <t>Caminhão basculante 6m3 toco, peso bruto total 16.000kg, carga útil máx. 11.130kg, dist. entre eixos 5,36m, pot. 185cv, incl. caçamba metálica - depreciação</t>
  </si>
  <si>
    <t>Vibrador de imersão, diâmetro de ponteira 45mm, motor elétrico trifásico potência de 2 cv - depreciação</t>
  </si>
  <si>
    <t>Guindauto hidráulico, capacidade máxima de carga 6200 kg, momento máximo de carga 11,7 tm, alcance máximo horizontal 9,70 m, inclusive caminhão toco pbt 16.000 kg, potência de 189 cv - depreciação</t>
  </si>
  <si>
    <t>Pá carregadeira sobre rodas, potência líquida 128 hp, capacidade da caçamba 1,7 a 2,8 m3, peso operacional 11632 kg - depreciação</t>
  </si>
  <si>
    <t>Cortadora de piso com motor 4 tempos a gasolina, potência de 13 hp, com disco de corte diamantado segmentado para concreto, diâmetro de 350 mm, furo de 1" (14 x 1") - depreciação</t>
  </si>
  <si>
    <t>Compactador de solos de percussão (soquete) com motor a gasolina 4 tempos, potência 4 cv - depreciação</t>
  </si>
  <si>
    <t>Retroescavadeira sobre rodas com carregadeira, tração 4x2, potência líq. 79 hp, caçamba carreg. cap. mín. 1 m3, caçamba retro cap. 0,20 m3, peso operacional mín. 6.570 kg, profundidade escavação máx. 4,37 m - depreciação</t>
  </si>
  <si>
    <t>Caminhão pipa 6.000 l, peso bruto total 13.000 kg, distância entre eixos 4,80 m, potência 189 cv inclusive tanque de aço para transporte de água, capacidade 6 m3 - depreciação.</t>
  </si>
  <si>
    <t>Martelo demolidor elétrico, com potência de 2.000 w, 1.000 impactos por minuto, peso de 30 kg - depreciação</t>
  </si>
  <si>
    <t>Betoneira capacidade nominal de 400 l, capacidade de mistura 280 l, motor elétrico trifásico potência de 2 cv, sem carregador - juros</t>
  </si>
  <si>
    <t>Caminhão basculante 6m3 toco, peso bruto total 16.000kg, carga útil máx. 11.130kg, dist. entre eixos 5,36m, pot. 185cv, incl. caçamba metálica - juros.</t>
  </si>
  <si>
    <t>Vibrador de imersão, diâmetro de ponteira 45mm, motor elétrico trifásico potência de 2 cv - juros</t>
  </si>
  <si>
    <t>Guindauto hidráulico, capacidade máxima de carga 6200 kg, momento máximo de carga 11,7 tm, alcance máximo horizontal 9,70 m, inclusive caminhão toco pbt 16.000 kg, potência de 189 cv - juros.</t>
  </si>
  <si>
    <t>Pá carregadeira sobre rodas, potência líquida 128 hp, capacidade da caçamba 1,7 a 2,8 m3, peso operacional 11632 kg - juros.</t>
  </si>
  <si>
    <t>Cortadora de piso com motor 4 tempos a gasolina, potência de 13 hp, com disco de corte diamantado segmentado para concreto, diâmetro de 350 mm, furo de 1" (14 x 1") - juros</t>
  </si>
  <si>
    <t>Compactador de solos de percussão (soquete) com motor a gasolina 4 tempos, potência 4 cv - juros</t>
  </si>
  <si>
    <t>Retroescavadeira sobre rodas com carregadeira, tração 4x2, potência líq. 79 hp, caçamba carreg. cap. mín. 1 m3, caçamba retro cap. 0,20 m3, peso operacional mín. 6.570 kg, profundidade escavação máx. 4,37 m - juros</t>
  </si>
  <si>
    <t>Caminhão pipa 6.000 l, peso bruto total 13.000 kg, distância entre eixos 4,80 m, potência 189 cv inclusive tanque de aço para transporte de água, capacidade 6 m3 - juros</t>
  </si>
  <si>
    <t>Martelo demolidor elétrico, com potência de 2.000 w, 1.000 impactos por minuto, peso de 30 kg - juros</t>
  </si>
  <si>
    <t>Betoneira capacidade nominal de 400 l, capacidade de mistura 280 l, motor elétrico trifásico potência de 2 cv, sem carregador - manutenção</t>
  </si>
  <si>
    <t>Caminhão basculante 6m3 toco, peso bruto total 16.000kg, carga útil máx. 11.130kg, dist. entre eixos 5,36m, pot. 185 cv, incl. caçamba metálica - manutenção</t>
  </si>
  <si>
    <t>Vibrador de imersão, diâmetro de ponteira 45mm, motor elétrico trifásico potência de 2 cv - manutenção</t>
  </si>
  <si>
    <t>Guindauto hidráulico, capacidade máxima de carga 6200 kg, momento máximo de carga 11,7 tm, alcance máximo horizontal 9,70 m, inclusive caminhão toco pbt 16.000 kg, potência de 189 cv - manutenção.</t>
  </si>
  <si>
    <t>Pá carregadeira sobre rodas, potência líquida 128 hp, capacidade da caçamba 1,7 a 2,8 m3, peso operacional 11632 kg - manutenção.</t>
  </si>
  <si>
    <t>Cortadora de piso com motor 4 tempos a gasolina, potência de 13 hp, com disco de corte diamantado segmentado para concreto, diâmetro de 350 mm, furo de 1" (14 x 1") - manutenção</t>
  </si>
  <si>
    <t>Compactador de solos de percusão (soquete) com motor a gasolina, potência 3 cv - manutenção</t>
  </si>
  <si>
    <t>Retroescavadeira sobre rodas com carregadeira, tração 4x2, potência líq. 79 hp, caçamba carreg. cap. mín. 1 m3, caçamba retro cap. 0,20 m3, peso operacional mín. 6.570 kg, profundidade escavação máx. 4,37 m - manutenção</t>
  </si>
  <si>
    <t>Caminhão pipa 6.000 l, peso bruto total 13.000 kg, distância entre eixos 4,80 m, potência 189 cv inclusive tanque de aço para transporte de água, capacidade 6 m3 - manutenção</t>
  </si>
  <si>
    <t>Martelo demolidor elétrico, com potência de 2.000 w, 1.000 impactos por minuto, peso de 30 kg - manutenção</t>
  </si>
  <si>
    <t>Betoneira capacidade nominal de 400 l, capacidade de mistura 280 l, motor elétrico trifásico potência de 2 cv, sem carregador - materiais na operação</t>
  </si>
  <si>
    <t>Caminhão basculante 6m3 toco, peso bruto total 16.000 kg, carga útil máx. 11.130kg, dist. entre eixos 5,36m, pot. 185cv, incl. caçamba metálica - materiais na operação</t>
  </si>
  <si>
    <t>Vibrador de imersão, diâmetro de ponteira 45mm, motor elétrico trifásico potência de 2 cv - materiais na operação.</t>
  </si>
  <si>
    <t>Guindauto hidráulico, capacidade máxima de carga 6200 kg, momento máximo de carga 11,7 tm, alcance máximo horizontal 9,70 m, inclusive caminhão toco pbt 16.000 kg, potência de 189 cv - materiais na operação.</t>
  </si>
  <si>
    <t>Pá carregadeira sobre rodas, potência líquida 128 hp, capacidade da caçamba 1,7 a 2,8 m3, peso operacional 11632 kg - materiais na operação.</t>
  </si>
  <si>
    <t>Cortadora de piso com motor 4 tempos a gasolina, potência de 13 hp, com disco de corte diamantado segmentado para concreto, diâmetro de 350 mm, furo de 1" (14 x 1") - materiais na operação</t>
  </si>
  <si>
    <t>Compactador de solos de percusão (soquete) com motor a gasolina, potência 3 cv - materiais na operação</t>
  </si>
  <si>
    <t>Retroescavadeira sobre rodas com carregadeira, tração 4x2, potência líq. 79 hp, caçamba carreg. cap. mín. 1 m3, caçamba retro cap. 0,20 m3, peso operacional mín. 6.570 kg, profundidade escavação máx. 4,37 m - materiais na operação</t>
  </si>
  <si>
    <t>Caminhão pipa 6.000 l, peso bruto total 13.000 kg, distância entre eixos 4,80 m, potência 189 cv inclusive tanque de aço para transporte de água, capacidade 6 m3 - materiais na operação</t>
  </si>
  <si>
    <t>Martelo demolidor elétrico, com potência de 2.000 w, 1.000 impactos por minuto, peso de 30 kg - materiais na operação</t>
  </si>
  <si>
    <t>Caminhão basculante 6m3 toco, peso bruto total 16.000kg, carga útil máx. 11.130 kg, dist. entre eixos 5,36 m, pot. 185cv, incl. caçamba metálica - impostos e seguros</t>
  </si>
  <si>
    <t>Guindauto hidráulico, capacidade máxima de carga 6200 kg, momento máximo de carga 11,7 tm, alcance máximo horizontal 9,70 m, inclusive caminhão toco pbt 16.000 kg, potência de 189 cv - impostos e seguros.</t>
  </si>
  <si>
    <t>Caminhão pipa 6.000 l, peso bruto total 13.000 kg, distância entre eixos 4,80 m, potência 189 cv inclusive tanque de aço para transporte de água, capacidade 6 m3 - impostos e seguros</t>
  </si>
  <si>
    <t>S010344</t>
  </si>
  <si>
    <t>S0108</t>
  </si>
  <si>
    <t>S010801</t>
  </si>
  <si>
    <t>S010802</t>
  </si>
  <si>
    <t>S010803</t>
  </si>
  <si>
    <t>S010807</t>
  </si>
  <si>
    <t>S010808</t>
  </si>
  <si>
    <t>S010809</t>
  </si>
  <si>
    <t>S010810</t>
  </si>
  <si>
    <t>S010811</t>
  </si>
  <si>
    <t>S010812</t>
  </si>
  <si>
    <t>S010813</t>
  </si>
  <si>
    <t>S010814</t>
  </si>
  <si>
    <t>S010815</t>
  </si>
  <si>
    <t>S010816</t>
  </si>
  <si>
    <t>S010817</t>
  </si>
  <si>
    <t>S010818</t>
  </si>
  <si>
    <t>S050212</t>
  </si>
  <si>
    <t>S050213</t>
  </si>
  <si>
    <t>S150320</t>
  </si>
  <si>
    <t>S151441</t>
  </si>
  <si>
    <t>S151442</t>
  </si>
  <si>
    <t>S151443</t>
  </si>
  <si>
    <t>S151444</t>
  </si>
  <si>
    <t>S151445</t>
  </si>
  <si>
    <t>S151446</t>
  </si>
  <si>
    <t>S151447</t>
  </si>
  <si>
    <t>S170361</t>
  </si>
  <si>
    <t>S170362</t>
  </si>
  <si>
    <t>S170363</t>
  </si>
  <si>
    <t>S170364</t>
  </si>
  <si>
    <t>S170365</t>
  </si>
  <si>
    <t>S170366</t>
  </si>
  <si>
    <t>S170367</t>
  </si>
  <si>
    <t>S170368</t>
  </si>
  <si>
    <t>S170369</t>
  </si>
  <si>
    <t>S170370</t>
  </si>
  <si>
    <t>S170371</t>
  </si>
  <si>
    <t>S170372</t>
  </si>
  <si>
    <t>S170373</t>
  </si>
  <si>
    <t>S170374</t>
  </si>
  <si>
    <t>S170375</t>
  </si>
  <si>
    <t>S170376</t>
  </si>
  <si>
    <t>S200141</t>
  </si>
  <si>
    <t>S200583</t>
  </si>
  <si>
    <t>S99</t>
  </si>
  <si>
    <t>S9901</t>
  </si>
  <si>
    <t>S990101</t>
  </si>
  <si>
    <t>S990102</t>
  </si>
  <si>
    <t>S990103</t>
  </si>
  <si>
    <t>S990104</t>
  </si>
  <si>
    <t>S990105</t>
  </si>
  <si>
    <t>S990106</t>
  </si>
  <si>
    <t>S990107</t>
  </si>
  <si>
    <t>S990108</t>
  </si>
  <si>
    <t>S990109</t>
  </si>
  <si>
    <t>S990110</t>
  </si>
  <si>
    <t>S990111</t>
  </si>
  <si>
    <t>S990112</t>
  </si>
  <si>
    <t>S990113</t>
  </si>
  <si>
    <t>S990114</t>
  </si>
  <si>
    <t>S990115</t>
  </si>
  <si>
    <t>S990116</t>
  </si>
  <si>
    <t>S990117</t>
  </si>
  <si>
    <t>S990118</t>
  </si>
  <si>
    <t>S990119</t>
  </si>
  <si>
    <t>S990120</t>
  </si>
  <si>
    <t>S990121</t>
  </si>
  <si>
    <t>S990122</t>
  </si>
  <si>
    <t>S990123</t>
  </si>
  <si>
    <t>S990124</t>
  </si>
  <si>
    <t>S990125</t>
  </si>
  <si>
    <t>S990126</t>
  </si>
  <si>
    <t>S990127</t>
  </si>
  <si>
    <t>S990128</t>
  </si>
  <si>
    <t>S990129</t>
  </si>
  <si>
    <t>S990130</t>
  </si>
  <si>
    <t>S990131</t>
  </si>
  <si>
    <t>S990132</t>
  </si>
  <si>
    <t>S990133</t>
  </si>
  <si>
    <t>S990134</t>
  </si>
  <si>
    <t>S990135</t>
  </si>
  <si>
    <t>S990136</t>
  </si>
  <si>
    <t>S990137</t>
  </si>
  <si>
    <t>S990138</t>
  </si>
  <si>
    <t>S990139</t>
  </si>
  <si>
    <t>S990140</t>
  </si>
  <si>
    <t>S990141</t>
  </si>
  <si>
    <t>S990142</t>
  </si>
  <si>
    <t>S990143</t>
  </si>
  <si>
    <t>S990144</t>
  </si>
  <si>
    <t>S990145</t>
  </si>
  <si>
    <t>S990146</t>
  </si>
  <si>
    <t>S990147</t>
  </si>
  <si>
    <t>S9902</t>
  </si>
  <si>
    <t>S990201</t>
  </si>
  <si>
    <t>S990202</t>
  </si>
  <si>
    <t>S990203</t>
  </si>
  <si>
    <t>S990204</t>
  </si>
  <si>
    <t>S990205</t>
  </si>
  <si>
    <t>S990206</t>
  </si>
  <si>
    <t>S990207</t>
  </si>
  <si>
    <t>S990208</t>
  </si>
  <si>
    <t>S990209</t>
  </si>
  <si>
    <t>S990210</t>
  </si>
  <si>
    <t>S990211</t>
  </si>
  <si>
    <t>S990212</t>
  </si>
  <si>
    <t>S990213</t>
  </si>
  <si>
    <t>S990214</t>
  </si>
  <si>
    <t>S990215</t>
  </si>
  <si>
    <t>S990216</t>
  </si>
  <si>
    <t>S990217</t>
  </si>
  <si>
    <t>S990218</t>
  </si>
  <si>
    <t>S990219</t>
  </si>
  <si>
    <t>S990220</t>
  </si>
  <si>
    <t>S990221</t>
  </si>
  <si>
    <t>S990222</t>
  </si>
  <si>
    <t>S990223</t>
  </si>
  <si>
    <t>S990224</t>
  </si>
  <si>
    <t>S990225</t>
  </si>
  <si>
    <t>S990226</t>
  </si>
  <si>
    <t>S990227</t>
  </si>
  <si>
    <t>S990228</t>
  </si>
  <si>
    <t>S990229</t>
  </si>
  <si>
    <t>S990230</t>
  </si>
  <si>
    <t>S990231</t>
  </si>
  <si>
    <t>S990232</t>
  </si>
  <si>
    <t>S990233</t>
  </si>
  <si>
    <t>S990234</t>
  </si>
  <si>
    <t>S990235</t>
  </si>
  <si>
    <t>S990236</t>
  </si>
  <si>
    <t>S990237</t>
  </si>
  <si>
    <t>S990238</t>
  </si>
  <si>
    <t>S990239</t>
  </si>
  <si>
    <t>S990240</t>
  </si>
  <si>
    <t>S990241</t>
  </si>
  <si>
    <t>S990242</t>
  </si>
  <si>
    <t>S990243</t>
  </si>
  <si>
    <t>S990244</t>
  </si>
  <si>
    <t>S990245</t>
  </si>
  <si>
    <t>S990246</t>
  </si>
  <si>
    <t>S990247</t>
  </si>
  <si>
    <t>S990248</t>
  </si>
  <si>
    <t>S990249</t>
  </si>
  <si>
    <t>S990250</t>
  </si>
  <si>
    <t>S990251</t>
  </si>
  <si>
    <t>S990252</t>
  </si>
  <si>
    <t>S990253</t>
  </si>
  <si>
    <t>S990254</t>
  </si>
  <si>
    <t>S990255</t>
  </si>
  <si>
    <t>S990256</t>
  </si>
  <si>
    <t>S990257</t>
  </si>
  <si>
    <t>S990258</t>
  </si>
  <si>
    <t>MÃO DE OBRA (SALÁRIOS - MENSALISTAS)</t>
  </si>
  <si>
    <t>ENGENHEIRO PLENO</t>
  </si>
  <si>
    <t>ENGENHEIRO SENIOR</t>
  </si>
  <si>
    <t>TECNICO 2 GRAU NIVEL A</t>
  </si>
  <si>
    <t>TECNICO 2 GRAU NIVEL B</t>
  </si>
  <si>
    <t>TECNICO 2 GRAU NIVEL C</t>
  </si>
  <si>
    <t>MESTRE DE OBRAS SENIOR</t>
  </si>
  <si>
    <t>ENCARREGADO DE TURMA</t>
  </si>
  <si>
    <t>COORDENADOR TECNICO ESPECIALISTA</t>
  </si>
  <si>
    <t>TECNICO 2 GRAU NIVEL D</t>
  </si>
  <si>
    <t>ALMOXARIFE</t>
  </si>
  <si>
    <t>AUXILIAR DE ALMOXARIFE</t>
  </si>
  <si>
    <t>COTADOR</t>
  </si>
  <si>
    <t>TECNICO NIVEL SUPERIOR</t>
  </si>
  <si>
    <t>VIGIA</t>
  </si>
  <si>
    <t>SARRAFO DE MADEIRA PINUS 8 X 2.5 CM (BRUTA)</t>
  </si>
  <si>
    <t>ESPACADOR EM PVC CIRCULAR COMP.: 30 MM</t>
  </si>
  <si>
    <t>MANTA GEOTEXTIL DE POLIESTER BIDIM RT-10</t>
  </si>
  <si>
    <t>MANTA ASFALTICA 3MM TIPO III - APP (AREIA/POLIESTER/POLIESTER) NBR 9952, INCL. ARG. REGULAR., PRIMER E PROTECAO</t>
  </si>
  <si>
    <t>MANTA ASFALTICA 4MM TIPO III - APP (AREIA/POLIESTER/POLIESTER) NBR 9952, INCL. ARG. REGULAR. PRIMER E PROTECAO</t>
  </si>
  <si>
    <t>FUNDO CONVERTEDOR DE FERRUGEM - PFC - QUIMATIC OU EQUIVALENTE</t>
  </si>
  <si>
    <t>CONJUNTO PARAFUSO ACO INOX 304 ROSCA SOBERBA 7,2MM PARA FIXACAO DE BACIA/MICTORIOS</t>
  </si>
  <si>
    <t>PARAFUSO SEXTAVADO COM PORCA E ARRUELA 3/8" X 1.1/2" - ZINCADO</t>
  </si>
  <si>
    <t>CHUMBADOR TIPO CBA C/ PRISIONEIRO 3/8" X 80MM</t>
  </si>
  <si>
    <t>PREGO 17X21</t>
  </si>
  <si>
    <t>CHUMB. EXPANSÃO PB644 PARABOLT/SIM. D=6.3/C=44.4MM (1/4" X 1.3/4")</t>
  </si>
  <si>
    <t>PREGO CABECA DUPLA 17 X 27</t>
  </si>
  <si>
    <t>COLA BRANCA "PVA" CASCOLA, FORMICA, MUNDIAL OU EQUIVALENTE</t>
  </si>
  <si>
    <t>TUBO EM ACO INOX 1.1/2" (38,10MM) ESP: 1,5MM - POLIDO</t>
  </si>
  <si>
    <t>TENSOR PARA FORMAS P/ FIXACAO DE TIRANTE EM FORMAS PARA CONCRETO - 80 UTILIZAÇÕES</t>
  </si>
  <si>
    <t>CONE PLASTICO 1/2" P/ VEDACAO DE TUBO PROTETOR DE BARRAS DE ANCORAGEM EM FORMAS P/ CONCRETO</t>
  </si>
  <si>
    <t>TUBO DE ACO CARBONO SCHEDULE 40 Ø 3/4" - PRETO SEM COSTURA</t>
  </si>
  <si>
    <t>ESQUADRIAS METALICAS (CONTINUACAO)</t>
  </si>
  <si>
    <t>POSTE INTERMEDIARIO NYLOFOR 3D, C/ H=2,08M COM TAMPA</t>
  </si>
  <si>
    <t>FORRO PVC L=20CM COR BRANCO 7 A 8 MM COLOCADO COLOCADO -ESTRUTURADO POR PERFIS DE AÇO GALVANIZADO E TIRANTES RIGIDOS</t>
  </si>
  <si>
    <t>CONECTOR PORCELANA 3P P/ CABOS 10MM2 (50A)</t>
  </si>
  <si>
    <t>CONECTOR PORCELANA 3P P/ CABOS 6MM2 (30A)</t>
  </si>
  <si>
    <t>CABO FLEXIVEL 70ºC TEMPERA MOLE ANTICHAMA 450/750V - 1,5 MM2 - NBR NM 280, CLASSE 5</t>
  </si>
  <si>
    <t>CABO FLEXIVEL 70ºC TEMPERA MOLE ANTICHAMA 450/750V - 2,5 MM2 - NBR NM 280, CLASSE 5</t>
  </si>
  <si>
    <t>CABO FLEXIVEL 70ºC TEMPERA MOLE ANTICHAMA 450/750V - 4 MM2 - NBR NM 280, CLASSE 5</t>
  </si>
  <si>
    <t>CABO FLEXIVEL 70ºC TEMPERA MOLE ANTICHAMA 450/750V - 6 MM2 - NBR NM 280, CLASSE 5</t>
  </si>
  <si>
    <t>CABO FLEXIVEL 70ºC TEMPERA MOLE ANTICHAMA 450/750V - 10 MM2 - NBR NM 280, CLASSE 5</t>
  </si>
  <si>
    <t>CABO FLEXIVEL 70ºC TEMPERA MOLE ANTICHAMA 450/750V - 16 MM2 - NBR NM 280, CLASSE 5</t>
  </si>
  <si>
    <t>CABO FLEXIVEL 70ºC TEMPERA MOLE ANTICHAMA 450/750V - 25 MM2 - NBR NM 280, CLASSE 5</t>
  </si>
  <si>
    <t>CONECTOR DE ALUMINIO TIPO PRENSA CABOS IP66 CURTO 3/4" COM ROSCA</t>
  </si>
  <si>
    <t>ESPELHO 4X2", LINHA BRANCA COM SUPORTE PARA ENCAIXE</t>
  </si>
  <si>
    <t>ESPELHO 4X4", LINHA BRANCA COM SUPORTE PARA ENCAIXE</t>
  </si>
  <si>
    <t>CONECTOR DE ALUMINIO TIPO PRENSA CABOS IP66 CURTO 1/2" COM ROSCA</t>
  </si>
  <si>
    <t>CONECTOR DE ALUMINIO TIPO PRENSA CABOS IP66 CURTO 1" COM ROSCA</t>
  </si>
  <si>
    <t>ADAPTADOR SOLDAVEL LONGO PVC C/ FLANGES LIVRES P/ CAIXA D`AGUA DN 40MM X 1.1/4"</t>
  </si>
  <si>
    <t>ADAPTADOR SOLDAVEL LONGO PVC C/ FLANGES LIVRES P/ CAIXA D`AGUA DN 50MM X 1.1/2"</t>
  </si>
  <si>
    <t>ADAPTADOR SOLDAVEL LONGO PVC C/ FLANGES LIVRES P/ CAIXA D`AGUA DN 60MM X 2"</t>
  </si>
  <si>
    <t>ADAPTADOR SOLDAVEL LONGO PVC C/ FLANGES LIVRES P/ CAIXA D`AGUA DN 75MM X 2.2/12"</t>
  </si>
  <si>
    <t>REGISTRO DE GAVETA BRUTO ABNT 15MM - 1/2"</t>
  </si>
  <si>
    <t>REGISTRO DE GAVETA BRUTO ABNT 20MM - 3/4"</t>
  </si>
  <si>
    <t>REGISTRO DE GAVETA BRUTO ABNT 25MM - 1"</t>
  </si>
  <si>
    <t>REGISTRO DE GAVETA BRUTO ABNT 32MM - 1.1/4"</t>
  </si>
  <si>
    <t>REGISTRO DE GAVETA BRUTO ABNT 40MM - 1.1/2"</t>
  </si>
  <si>
    <t>REGISTRO DE GAVETA BRUTO ABNT 50MM - 2" COM VOLANTE</t>
  </si>
  <si>
    <t>REGISTRO DE GAVETA BRUTO INDUSTRIAL 65MM - 2.1/2" COM VOLANTE</t>
  </si>
  <si>
    <t>REGISTRO DE GAVETA BRUTO INDUSTRIAL 80MM - 3" COM VOLANTE</t>
  </si>
  <si>
    <t>VALVULA DE PVC 2.1/4" PARA TANQUE C/ UNHO</t>
  </si>
  <si>
    <t>VALVULA DE PVC 1" PARA LAVATORIO C/ UNHO</t>
  </si>
  <si>
    <t>VALVULA DE DESCARGA COM ACABAMENTO CANOPLA METAL CROMADO 1.1/4" - DOCOL OU EQUIVALENTE</t>
  </si>
  <si>
    <t>BACIA LOUCA BRANCA LINHA RAVENA P.909 - DECA OU EQUIVALENTE</t>
  </si>
  <si>
    <t>BACIA LOUCA BRANCA COM CAIXA ACOPLADA COM ACIONAMENTO SIMPLES</t>
  </si>
  <si>
    <t>CABIDE DE LOUCA BRANCA COM 2 GANCHOS - ICASA, CELITE OU EQUIVALENTE</t>
  </si>
  <si>
    <t>LAVATORIO DE LOUCA BRANCA COM COLUNA - ASPEN - DECA, CELITE OU EQUIVALENTE</t>
  </si>
  <si>
    <t>BACIA CONVENCIONAL INFANTIL DE LOUCA BRANCA - STUDIO KIDS - DECA OU EQUIVALENTE</t>
  </si>
  <si>
    <t>CABIDE 1 GANCHO REF.08 ACAB. CROMADO REF IDEA DOCOL, LORENZETTI OU EQUIV</t>
  </si>
  <si>
    <t>ACABAMENTO (CANOPLA) CLASSICA PARA VALVULA DE DESCARGA - DOCOL, DECA, HIDRA OU EQUIVALENTE</t>
  </si>
  <si>
    <t>BACIA CONVENCIONAL DE LOUÇA BRANCA - LOGASA, CELITE OU EQUIVALENTE</t>
  </si>
  <si>
    <t>LAVATORIO LOUÇA BRANCA SEM COLUNA LINHA COLIBRI - LOGASA OU EQUIVALENTE</t>
  </si>
  <si>
    <t>MICTORIO LOUCA BRANCA C/ SIFAO INTEGRADO ANTIVANDALISMO - M-715 - DECA OU EQUIVALENTE</t>
  </si>
  <si>
    <t>TORNEIRA LONGA DE PAREDE PARA TANQUE 3/4" (20MM) - REF. 1158-PRIMOR - DOCOL OU EQUIVALENTE</t>
  </si>
  <si>
    <t>TORNEIRA BICA BAIXA DE PRESSAO CROMADA P/ LAVATORIO 1/2" - PRESSMATIC ALFA, DOCOL, DECAMATIC SMART - DECA OU EQUIVALENTE</t>
  </si>
  <si>
    <t>TORNEIRA DE PVC BRANCA 1/2" PARA PIA SLIM - KRONA, TIGRE OU EQUIVALENTE</t>
  </si>
  <si>
    <t>TORNEIRA DE PAREDE DE COZINHA BICA ALTA REF. GALI - DOCOL OU EQUIVALENTE</t>
  </si>
  <si>
    <t>TORNEIRA LONGA DE PAREDE PARA TANQUE 1/2" (15MM) - REF. 1158-PRIMOR - DOCOL OU EQUIVALENTE</t>
  </si>
  <si>
    <t>EXTINTOR DE INCENDIO DE GAS CARBONICO CO2 5 B:C (6 KG)</t>
  </si>
  <si>
    <t>SUPORTE DE PAREDE UNIVERSAL PARA EXTINTOR</t>
  </si>
  <si>
    <t>EXTINTOR DE INCENDIO DE AGUA PRESSURIZADA 2A (10 LITROS)</t>
  </si>
  <si>
    <t>EXTINTOR DE INCENDIO DE PORTATIL PO QUIMICO SECO ABC 2A-20B:C (4KG)</t>
  </si>
  <si>
    <t>EXTINTOR DE INCENDIO PORTATIL PO QUIMICO SECO ABC 2A - 20B:C (6KG)</t>
  </si>
  <si>
    <t>TAMPAO E SUPORTE DE FERRO FUNDIDO Ø 60CM CLASSE D400 PARA PV</t>
  </si>
  <si>
    <t>ENGATE FLEXIVEL EM PVC 1/2" X 30CM</t>
  </si>
  <si>
    <t>ENGATE FLEXIVEL TRANÇADO INOX 1/2? X 30CM</t>
  </si>
  <si>
    <t>TUBO EM ACO INOX 3/4" ESP: 1,5MM - POLIDO</t>
  </si>
  <si>
    <t>DIVERSOS (SERVIÇOS SCO)</t>
  </si>
  <si>
    <t>TUBO EM ACO INOX 2" ESP: 1,5MM - POLIDO</t>
  </si>
  <si>
    <t>CANOPLA EM ACO INOX 2" ESP. 0,50MM</t>
  </si>
  <si>
    <t>QUADRO DISTRIB. PVC DE EMBUTIR P/ 8 CIRCUITOS SEM BARRAMENTO C/ TRINCO</t>
  </si>
  <si>
    <t>CONSUMO DE ENERGIA ELETRICA INDUSTRIAL ATE 2000 KWH, SEM DEMANDA</t>
  </si>
  <si>
    <t>LUMINARIAS (CONTINUAÇÃO)</t>
  </si>
  <si>
    <t>ARANDELA PROVA DE TEMPO 45º INDUSTRIAL C/ GRADE SEM LAMPADA REF. EY16 IND TGVP NAVILLE; WYN-26/2 WETZEL; TL3553-M TOTAL LIGHT OU EQUIV</t>
  </si>
  <si>
    <t>PLAFONIER DE PLASTICO COM GLOBO EM PLASTICO BRANCO LEITOSO DIM 20X10CM</t>
  </si>
  <si>
    <t>CERAMICA 10X10CM ELIANE BRANCO BRILHANTE GALERIA MESH (TELADA) OU EQUIVALENTE REF ELIANE CERAL, STRUFALD OU EQUIV</t>
  </si>
  <si>
    <t>PORCELANATO ACABAMENTO ACETINADO 60X60CM CIMENTO CINZA BOLD</t>
  </si>
  <si>
    <t>PORCELANATO NATURAL RETIFICADO, 60X60CM, PLATINA NA ELIANE/EQUIV</t>
  </si>
  <si>
    <t>FIXADOR PARA GRADIL NYLOFOR/EQUIV (FIXAÇÃO NO POSTE) COM TAMPA DE ACABAMENTO</t>
  </si>
  <si>
    <t>PAINEL GRADIL NYLOFOR 3D DIM 2.50M X 2.03M EM AÇO GALVANIZADO SOLDADO PROCESSO DE PINTURA ELETROSTÁTICA 100MICRA, MALHA 5X20CM, FIO DIÂM. 5,00MM</t>
  </si>
  <si>
    <t>Categoria: Serv.Terceiro</t>
  </si>
  <si>
    <t>SERVIÇO TERCERIZADO</t>
  </si>
  <si>
    <t>DIVISÓRIAS E FORROS</t>
  </si>
  <si>
    <t>DIVISORIA MODULARES TIPO MD-1 (ALTA/PAINEL/PAINEL) ESP.35MM, PAINEIS EM CHAPAS DURAPLAC, COR CINZA, MIOLO COLMEIA, ESTRUTRADA EM PERFIS DE AÇO NA COR PRETA</t>
  </si>
  <si>
    <t>PORTA P/ DIVISORIA 80X210 CM, SEM VISOR, MIOLO CELULAR 35MM, COR CINZA, COMPLETA, ESTRUTURADA EM PERFIL DE AÇO NA COR PRETA, INCLUSIVE DOBRADIÇAS E FECHADURA TUBULAR</t>
  </si>
  <si>
    <t>INSUMOS - FEVEREIRO 2025</t>
  </si>
  <si>
    <t>DETALHAMENTO DAS BONIFICAÇÕES E DESPESAS INDIRETAS (BDI)</t>
  </si>
  <si>
    <t>01 - REGIME DE CONTRIBUIÇÃO PREVIDENCIÁRIA:</t>
  </si>
  <si>
    <t>Sem Desoneração</t>
  </si>
  <si>
    <t>02 - TIPO DE OBRA:</t>
  </si>
  <si>
    <t>Edificações</t>
  </si>
  <si>
    <t>03 - INCIDÊNCIAS SOBRE O CUSTO:</t>
  </si>
  <si>
    <t>ADOTADO</t>
  </si>
  <si>
    <t>A</t>
  </si>
  <si>
    <t>Administração Central</t>
  </si>
  <si>
    <t>B</t>
  </si>
  <si>
    <t>Administração Local</t>
  </si>
  <si>
    <t>D</t>
  </si>
  <si>
    <t>Custos Financeiros</t>
  </si>
  <si>
    <t>E</t>
  </si>
  <si>
    <t>Risco, Garantias e Seguros</t>
  </si>
  <si>
    <t>F</t>
  </si>
  <si>
    <t>Lucro</t>
  </si>
  <si>
    <t>04 - INCIDÊNCIAS SOBRE O PREÇO DE VENDA:</t>
  </si>
  <si>
    <t>C</t>
  </si>
  <si>
    <t>Tributos</t>
  </si>
  <si>
    <t>ISS</t>
  </si>
  <si>
    <t>COFINS</t>
  </si>
  <si>
    <t>PIS</t>
  </si>
  <si>
    <t>05 - DEMONSTRATIVO DE CÁLCULO DO BDI:</t>
  </si>
  <si>
    <r>
      <t xml:space="preserve"> BDI = </t>
    </r>
    <r>
      <rPr>
        <u/>
        <sz val="10"/>
        <color rgb="FF000000"/>
        <rFont val="Arial"/>
        <family val="2"/>
      </rPr>
      <t>{ [ ( 1 + A + B + E ) ] * ( 1 + D ) * ( 1 + F ) }</t>
    </r>
    <r>
      <rPr>
        <sz val="10"/>
        <color rgb="FF000000"/>
        <rFont val="Arial"/>
        <family val="2"/>
      </rPr>
      <t xml:space="preserve"> -1</t>
    </r>
    <r>
      <rPr>
        <sz val="10"/>
        <color indexed="8"/>
        <rFont val="Arial"/>
        <family val="2"/>
      </rPr>
      <t xml:space="preserve"> =
( 1 - C )</t>
    </r>
  </si>
  <si>
    <t>Declaro para os devidos fins que o regime de Contribuição Previdenciária adotado para elaboração do orçamento foi Sem Desoneração, e que esta é a alternativa mais adequada para a Administração Pública.</t>
  </si>
  <si>
    <t xml:space="preserve">Representante </t>
  </si>
  <si>
    <t>Mimoso do Sul, 31 de maio de 2025</t>
  </si>
  <si>
    <t>SERVIÇOS AUXILIARES - FEVEREIRO 2025</t>
  </si>
  <si>
    <t>ARGAMASSA MISTA DE CIMENTO, CAL HIDRATADA E AREIA SEM PENEIRAR TRAÇO 1:0,5:8, PREPARO MECÂNICO COM BETONEIRA 400 L</t>
  </si>
  <si>
    <t>PISO CIMENTADO LISO COM 1.5 CM DE ESPESSURA, DE ARGAMASSA DE CIMENTO E AREIA NO TRAÇO 1:3 E JUNTAS PLÁSTICAS EM QUADROS DE 1 M</t>
  </si>
  <si>
    <t>S280202</t>
  </si>
  <si>
    <t>FORNECIMENTO E ASSENTAMENTO DE TAMPÃO DE FERRO FUNDIDO COM SUPORTE ARTICULADO, PARA POÇO DE VISITA, CONFORME PADRÃO E ESPECIFICAÇÕES DA PMV</t>
  </si>
  <si>
    <t>VIBRADOR DE IMERSÃO, DIÂMETRO DE PONTEIRA 45MM, MOTOR ELÉTRICO TRIFÁSICO POTÊNCIA DE 2 CV - DEPRECIAÇÃO</t>
  </si>
  <si>
    <t>VIBRADOR DE IMERSÃO, DIÂMETRO DE PONTEIRA 45MM, MOTOR ELÉTRICO TRIFÁSICO POTÊNCIA DE 2 CV - JUROS</t>
  </si>
  <si>
    <t>VIBRADOR DE IMERSÃO, DIÂMETRO DE PONTEIRA 45MM, MOTOR ELÉTRICO TRIFÁSICO POTÊNCIA DE 2 CV - MANUTENÇÃO</t>
  </si>
  <si>
    <t>VIBRADOR DE IMERSÃO, DIÂMETRO DE PONTEIRA 45MM, MOTOR ELÉTRICO TRIFÁSICO POTÊNCIA DE 2 CV - MATERIAIS NA OPERAÇÃO.</t>
  </si>
  <si>
    <t>S330308</t>
  </si>
  <si>
    <t>S330408</t>
  </si>
  <si>
    <t>S330508</t>
  </si>
  <si>
    <t>S330607</t>
  </si>
  <si>
    <t>PREÇO TOTAL (R$):</t>
  </si>
  <si>
    <t>MÊS 09</t>
  </si>
  <si>
    <t>MÊS 10</t>
  </si>
  <si>
    <t>REVESTIMENTO</t>
  </si>
  <si>
    <t>LADOS
(UND)</t>
  </si>
  <si>
    <t>Bebedouro</t>
  </si>
  <si>
    <t>Área quadra</t>
  </si>
  <si>
    <t>PAREDE</t>
  </si>
  <si>
    <t>RESERVATÓRIO</t>
  </si>
  <si>
    <t>SAPATAS</t>
  </si>
  <si>
    <t>P1</t>
  </si>
  <si>
    <t>P2</t>
  </si>
  <si>
    <t>P3</t>
  </si>
  <si>
    <t>P4</t>
  </si>
  <si>
    <t>P5</t>
  </si>
  <si>
    <t>P6</t>
  </si>
  <si>
    <t>P7</t>
  </si>
  <si>
    <t>P8</t>
  </si>
  <si>
    <t>P9</t>
  </si>
  <si>
    <t>P10</t>
  </si>
  <si>
    <t>P11</t>
  </si>
  <si>
    <t>P12</t>
  </si>
  <si>
    <t>VIGAS BALDRAME</t>
  </si>
  <si>
    <t>V1</t>
  </si>
  <si>
    <t>V2</t>
  </si>
  <si>
    <t>V3</t>
  </si>
  <si>
    <t>V4</t>
  </si>
  <si>
    <t>V5</t>
  </si>
  <si>
    <t>V6</t>
  </si>
  <si>
    <t>V7</t>
  </si>
  <si>
    <t>V8</t>
  </si>
  <si>
    <t>VOLUME LASTRO
(M³)</t>
  </si>
  <si>
    <t>PILARETE</t>
  </si>
  <si>
    <t>V1 (Fundo)</t>
  </si>
  <si>
    <t>V2 (Fundo)</t>
  </si>
  <si>
    <t>V3 (Fundo)</t>
  </si>
  <si>
    <t>V4 (Fundo)</t>
  </si>
  <si>
    <t>V1 (Laterais)</t>
  </si>
  <si>
    <t>V2 (Laterais)</t>
  </si>
  <si>
    <t>V3 (Laterais)</t>
  </si>
  <si>
    <t>V4 (Laterais)</t>
  </si>
  <si>
    <t>V5 (Laterais)</t>
  </si>
  <si>
    <t>V6 (Laterais)</t>
  </si>
  <si>
    <t>V7 (Laterais)</t>
  </si>
  <si>
    <t>V8 (Laterais)</t>
  </si>
  <si>
    <t>V1 (Superior)</t>
  </si>
  <si>
    <t>V2 (Superior)</t>
  </si>
  <si>
    <t>V3 (Superior)</t>
  </si>
  <si>
    <t>V4 (Superior)</t>
  </si>
  <si>
    <t>V5 (Superior)</t>
  </si>
  <si>
    <t>V6 (Superior)</t>
  </si>
  <si>
    <t>V7 (Superior)</t>
  </si>
  <si>
    <t>V8 (Superior)</t>
  </si>
  <si>
    <t>N1</t>
  </si>
  <si>
    <t>ø10.0 mm - P1</t>
  </si>
  <si>
    <t>ø10.0 mm - P2</t>
  </si>
  <si>
    <t>ø10.0 mm - P3</t>
  </si>
  <si>
    <t>ø10.0 mm - P4</t>
  </si>
  <si>
    <t>ø10.0 mm - P5</t>
  </si>
  <si>
    <t>ø10.0 mm - P6</t>
  </si>
  <si>
    <t>ø10.0 mm - P7</t>
  </si>
  <si>
    <t>ø10.0 mm - P8</t>
  </si>
  <si>
    <t>ø10.0 mm - P9</t>
  </si>
  <si>
    <t>ø10.0 mm - P10</t>
  </si>
  <si>
    <t>ø10.0 mm - P11</t>
  </si>
  <si>
    <t>ø10.0 mm - P12</t>
  </si>
  <si>
    <t>N2</t>
  </si>
  <si>
    <t>ø5.0 mm - P1</t>
  </si>
  <si>
    <t>ø5.0 mm - P2</t>
  </si>
  <si>
    <t>ø5.0 mm - P3</t>
  </si>
  <si>
    <t>ø5.0 mm - P4</t>
  </si>
  <si>
    <t>ø5.0 mm - P5</t>
  </si>
  <si>
    <t>ø5.0 mm - P6</t>
  </si>
  <si>
    <t>ø5.0 mm - P7</t>
  </si>
  <si>
    <t>ø5.0 mm - P8</t>
  </si>
  <si>
    <t>ø5.0 mm - P9</t>
  </si>
  <si>
    <t>ø5.0 mm - P10</t>
  </si>
  <si>
    <t>ø5.0 mm - P11</t>
  </si>
  <si>
    <t>ø5.0 mm - P12</t>
  </si>
  <si>
    <t>MASSA LINEAR
(kg/m)</t>
  </si>
  <si>
    <t>N4</t>
  </si>
  <si>
    <t>N5</t>
  </si>
  <si>
    <t>N6</t>
  </si>
  <si>
    <t>ARRANQUE</t>
  </si>
  <si>
    <t>ø5.0 mm - V1</t>
  </si>
  <si>
    <t>ø8.0 mm - V1</t>
  </si>
  <si>
    <t>ø8.0 mm - V2</t>
  </si>
  <si>
    <t>ø8.0 mm - V3</t>
  </si>
  <si>
    <t>ø8.0 mm - V4</t>
  </si>
  <si>
    <t>ø8.0 mm - V5</t>
  </si>
  <si>
    <t>ø8.0 mm - V6</t>
  </si>
  <si>
    <t>ø8.0 mm - V7</t>
  </si>
  <si>
    <t>ø8.0 mm - V8</t>
  </si>
  <si>
    <t>N30</t>
  </si>
  <si>
    <t>ø5.0 mm - V2</t>
  </si>
  <si>
    <t>ø5.0 mm - V3</t>
  </si>
  <si>
    <t>ø5.0 mm - V4</t>
  </si>
  <si>
    <t>ø5.0 mm - V5</t>
  </si>
  <si>
    <t>ø5.0 mm - V6</t>
  </si>
  <si>
    <t>ø5.0 mm - V7</t>
  </si>
  <si>
    <t>ø5.0 mm - V8</t>
  </si>
  <si>
    <t>PILARES</t>
  </si>
  <si>
    <t>VIGAS</t>
  </si>
  <si>
    <t>V5 (Fundo)</t>
  </si>
  <si>
    <t>V6 (Fundo)</t>
  </si>
  <si>
    <t>V7 (Fundo)</t>
  </si>
  <si>
    <t>V8 (Fundo)</t>
  </si>
  <si>
    <t>N8</t>
  </si>
  <si>
    <t>N9</t>
  </si>
  <si>
    <t>N10</t>
  </si>
  <si>
    <t>N7</t>
  </si>
  <si>
    <t>Alumínio - Basculante</t>
  </si>
  <si>
    <t>Alumínio - Guilhotina</t>
  </si>
  <si>
    <t>SALA DE AULA 01</t>
  </si>
  <si>
    <t>SALA DE AULA 02</t>
  </si>
  <si>
    <t>SALA DE AULA 03</t>
  </si>
  <si>
    <t>SALA DE AULA 04</t>
  </si>
  <si>
    <t>SALA DE AULA 05</t>
  </si>
  <si>
    <t>SALA DOS PROFESSORES</t>
  </si>
  <si>
    <t>BANHEIRO FUNCIONÁRIOS</t>
  </si>
  <si>
    <t>BANHEIRO FEMININO</t>
  </si>
  <si>
    <t>BANHEIRO MASCULINO</t>
  </si>
  <si>
    <t xml:space="preserve">COZINHA </t>
  </si>
  <si>
    <t>DESPENSA</t>
  </si>
  <si>
    <t>ÁREA DE SERVIÇO</t>
  </si>
  <si>
    <t>Portão - Duas Folhas - Abrir</t>
  </si>
  <si>
    <t>Alumínio - Duas Folhas - Correr</t>
  </si>
  <si>
    <t>Madeira - Uma Folha - Abrir</t>
  </si>
  <si>
    <t>REFEITÓRIO/PÁTIO</t>
  </si>
  <si>
    <t>BANHEIRO PNE</t>
  </si>
  <si>
    <t>LAVABO</t>
  </si>
  <si>
    <t>CALÇADA EXTERNA</t>
  </si>
  <si>
    <t>COZINHA</t>
  </si>
  <si>
    <t>DEPÓSITO</t>
  </si>
  <si>
    <t>ADMINISTRAÇÃO</t>
  </si>
  <si>
    <t>P1 - BANHEIRO FEMININO</t>
  </si>
  <si>
    <t>P1 - BANHEIRO MASCULINO</t>
  </si>
  <si>
    <t>P1 - BANHEIRO PNE</t>
  </si>
  <si>
    <t>P1 - BANHEIRO FUNCIONÁRIOS</t>
  </si>
  <si>
    <t>P1 - SALA DE AULA 01</t>
  </si>
  <si>
    <t>P1 - SALA DE AULA 02</t>
  </si>
  <si>
    <t>P1 - SALA DE AULA 03</t>
  </si>
  <si>
    <t>P1 - SALA DE AULA 04</t>
  </si>
  <si>
    <t>P1 - SALA DE AULA 05</t>
  </si>
  <si>
    <t>P1 - SALA DOS PROFESSORES</t>
  </si>
  <si>
    <t>P2 - LAVABO</t>
  </si>
  <si>
    <t>P2 - ÁREA COBERTA</t>
  </si>
  <si>
    <t>P2 - ÁREA DE SERVIÇO</t>
  </si>
  <si>
    <t>P2 - COZINHA</t>
  </si>
  <si>
    <t>P2 - DEPÓSITO</t>
  </si>
  <si>
    <t>P2 - SALA DOS PROFESSORES</t>
  </si>
  <si>
    <t>P2 - ADMINISTRAÇÃO</t>
  </si>
  <si>
    <t>P3 - PÁTIO</t>
  </si>
  <si>
    <t>ÁREA AMPLIADA</t>
  </si>
  <si>
    <t>Interno (Área de reboco)</t>
  </si>
  <si>
    <t>Interno (Área de emboço)</t>
  </si>
  <si>
    <t>Externo (Área de reboco)</t>
  </si>
  <si>
    <t>Externo (Área de emboço)</t>
  </si>
  <si>
    <t>TELHADO 01</t>
  </si>
  <si>
    <t>TELHADO 02</t>
  </si>
  <si>
    <t>TELHADO 03</t>
  </si>
  <si>
    <t>TELHADO 04</t>
  </si>
  <si>
    <t>TELHADO 05</t>
  </si>
  <si>
    <t>TELHADO 01 e TELHADO 02</t>
  </si>
  <si>
    <t>TELHADO 03 e TELHADO 04</t>
  </si>
  <si>
    <t>ESGOTO - SANITÁRIOS</t>
  </si>
  <si>
    <t>ESGOTO - OPERAÇÃO</t>
  </si>
  <si>
    <t>GRADES</t>
  </si>
  <si>
    <t>J1 - SALA DE AULA 01</t>
  </si>
  <si>
    <t>J1 - SALA DE AULA 02</t>
  </si>
  <si>
    <t>J1 - SALA DE AULA 03</t>
  </si>
  <si>
    <t>J1 - SALA DE AULA 04</t>
  </si>
  <si>
    <t>J1 - SALA DE AULA 05</t>
  </si>
  <si>
    <t>J1 - SALA DOS PROFESSORES</t>
  </si>
  <si>
    <t>J4 - DESPENSA</t>
  </si>
  <si>
    <t>P3 - PORTÃO</t>
  </si>
  <si>
    <t>P4 - BANHEIRO MASCULINO</t>
  </si>
  <si>
    <t>P4 - BANHEIRO FEMININO</t>
  </si>
  <si>
    <t>J2 - BANHEIRO FEMININO</t>
  </si>
  <si>
    <t>J2 - BANHEIRO MASCULINO</t>
  </si>
  <si>
    <t>J2 - BANHEIRO PNE</t>
  </si>
  <si>
    <t>J2 - BANHEIRO FUNCIONÁRIOS</t>
  </si>
  <si>
    <t xml:space="preserve">J3 - COZINHA </t>
  </si>
  <si>
    <t>ÁREA DE SERVIÇO (ACABAMENTO)</t>
  </si>
  <si>
    <t>COZINHA (ACABAMENTO)</t>
  </si>
  <si>
    <t>DEPÓSITO (ACABAMENTO)</t>
  </si>
  <si>
    <t xml:space="preserve">ÁREA EDIFICAÇÃO </t>
  </si>
  <si>
    <t>PROJEÇÃO FACHADA AMPLIAÇÃO</t>
  </si>
  <si>
    <t>TELHADO 03 - REPAROS PONTUAIS</t>
  </si>
  <si>
    <t>TELHADO 04 - REPAROS PONTUAIS</t>
  </si>
  <si>
    <t>COZINHA EXISTENTE</t>
  </si>
  <si>
    <t>ÁREA DE SERVIÇO EXISTENTE</t>
  </si>
  <si>
    <t>BANHEIROS EXISTENTES</t>
  </si>
  <si>
    <t>PAREDES INDICADAS</t>
  </si>
  <si>
    <t>07.01</t>
  </si>
  <si>
    <t>07.02</t>
  </si>
  <si>
    <t>09.01</t>
  </si>
  <si>
    <t>09.02</t>
  </si>
  <si>
    <t>03.01</t>
  </si>
  <si>
    <t>05.02</t>
  </si>
  <si>
    <t>09.03</t>
  </si>
  <si>
    <t>10.04</t>
  </si>
  <si>
    <t>10.05</t>
  </si>
  <si>
    <t>12.01</t>
  </si>
  <si>
    <t>12.02</t>
  </si>
  <si>
    <t>TELHAS REMOVIDAS</t>
  </si>
  <si>
    <t>MADEIRAMENTO REMOVIDO</t>
  </si>
  <si>
    <t>REVESTIMENTO CERÂMICO DEMOLIDO</t>
  </si>
  <si>
    <t>ARGAMASSA DEMOLIDA</t>
  </si>
  <si>
    <t>ALVENARIA DEMOLIDA</t>
  </si>
  <si>
    <t>CONCRETO DEMOLIDO</t>
  </si>
  <si>
    <t>OUTROS</t>
  </si>
  <si>
    <t>PORTAS DEMOLIDAS</t>
  </si>
  <si>
    <t>EMPOLAMENTO
(m³)</t>
  </si>
  <si>
    <t>GUAÇUÍ - ES</t>
  </si>
  <si>
    <t>REFORMA DA EMPEF HONÓRIO PEDRO DE SIQUEIRA</t>
  </si>
  <si>
    <t>PREFEITURA MUNICIPAL DE GUAÇUÍ</t>
  </si>
  <si>
    <t>09/2025</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</si>
  <si>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</si>
  <si>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</si>
  <si>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</si>
  <si>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</si>
  <si>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</si>
  <si>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</si>
  <si>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</si>
  <si>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</si>
  <si>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</si>
  <si>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</si>
  <si>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</si>
  <si>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</si>
  <si>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</si>
  <si>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</si>
  <si>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</si>
  <si>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</si>
  <si>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</si>
  <si>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</si>
  <si>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</si>
  <si>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</si>
  <si>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</si>
  <si>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</si>
  <si>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</si>
  <si>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</si>
  <si>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</si>
  <si>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</si>
  <si>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</si>
  <si>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</si>
  <si>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</si>
  <si>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</si>
  <si>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</si>
  <si>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</si>
  <si>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</si>
  <si>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</si>
  <si>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</si>
  <si>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</si>
  <si>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</si>
  <si>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</si>
  <si>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</si>
  <si>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</si>
  <si>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</si>
  <si>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</si>
  <si>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</si>
  <si>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</si>
  <si>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</si>
  <si>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</si>
  <si>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</si>
  <si>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</si>
  <si>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</si>
  <si>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</si>
  <si>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</si>
  <si>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</si>
  <si>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</si>
  <si>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</si>
  <si>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</si>
  <si>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</si>
  <si>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</si>
  <si>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</si>
  <si>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</si>
  <si>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</si>
  <si>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</si>
  <si>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</si>
  <si>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</si>
  <si>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</si>
  <si>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</si>
  <si>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</si>
  <si>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</si>
  <si>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</si>
  <si>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</si>
  <si>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</si>
  <si>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</si>
  <si>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</si>
  <si>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</si>
  <si>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</si>
  <si>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</si>
  <si>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</si>
  <si>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</si>
  <si>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</si>
  <si>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</si>
  <si>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</si>
  <si>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</si>
  <si>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</si>
  <si>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</si>
  <si>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</si>
  <si>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</si>
  <si>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</si>
  <si>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</si>
  <si>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</si>
  <si>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</si>
  <si>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</si>
  <si>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</si>
  <si>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</si>
  <si>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</si>
  <si>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</si>
  <si>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</si>
  <si>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</si>
  <si>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</si>
  <si>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</si>
  <si>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</si>
  <si>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</si>
  <si>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</si>
  <si>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</si>
  <si>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</si>
  <si>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</si>
  <si>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</si>
  <si>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</si>
  <si>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</si>
  <si>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</si>
  <si>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</si>
  <si>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</si>
  <si>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</si>
  <si>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</si>
  <si>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</si>
  <si>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</si>
  <si>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</si>
  <si>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</si>
  <si>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</si>
  <si>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</si>
  <si>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</si>
  <si>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</si>
  <si>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</si>
  <si>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</si>
  <si>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</si>
  <si>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</si>
  <si>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</si>
  <si>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</si>
  <si>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</si>
  <si>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</si>
  <si>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</si>
  <si>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</si>
  <si>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</si>
  <si>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</si>
  <si>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</si>
  <si>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</si>
  <si>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</si>
  <si>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</si>
  <si>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</si>
  <si>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</si>
  <si>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</si>
  <si>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</si>
  <si>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</si>
  <si>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</si>
  <si>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</si>
  <si>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</si>
  <si>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</si>
  <si>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</si>
  <si>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</si>
  <si>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</si>
  <si>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</si>
  <si>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</si>
  <si>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</si>
  <si>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</si>
  <si>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</si>
  <si>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</si>
  <si>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</si>
  <si>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</si>
  <si>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</si>
  <si>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</si>
  <si>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</si>
  <si>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</si>
  <si>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</si>
  <si>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</si>
  <si>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</si>
  <si>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</si>
  <si>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</si>
  <si>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</si>
  <si>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</si>
  <si>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</si>
  <si>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</si>
  <si>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</si>
  <si>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</si>
  <si>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</si>
  <si>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</si>
  <si>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</si>
  <si>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</si>
  <si>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</si>
  <si>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</si>
  <si>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</si>
  <si>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</si>
  <si>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</si>
  <si>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</si>
  <si>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</si>
  <si>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</si>
  <si>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</si>
  <si>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</si>
  <si>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</si>
  <si>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</si>
  <si>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</si>
  <si>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</si>
  <si>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</si>
  <si>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</si>
  <si>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</si>
  <si>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</si>
  <si>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</si>
  <si>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</si>
  <si>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</si>
  <si>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</si>
  <si>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</si>
  <si>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</si>
  <si>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</si>
  <si>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</si>
  <si>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</si>
  <si>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</si>
  <si>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</si>
  <si>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</si>
  <si>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</si>
  <si>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</si>
  <si>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</si>
  <si>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</si>
  <si>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</si>
  <si>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</si>
  <si>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</si>
  <si>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</si>
  <si>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</si>
  <si>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</si>
  <si>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</si>
  <si>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</si>
  <si>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</si>
  <si>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</si>
  <si>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</si>
  <si>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</si>
  <si>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</si>
  <si>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</si>
  <si>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</si>
  <si>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</si>
  <si>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</si>
  <si>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</si>
  <si>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</si>
  <si>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</si>
  <si>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</si>
  <si>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</si>
  <si>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</si>
  <si>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</si>
  <si>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</si>
  <si>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</si>
  <si>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</si>
  <si>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</si>
  <si>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</si>
  <si>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</si>
  <si>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</si>
  <si>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</si>
  <si>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</si>
  <si>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</si>
  <si>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</si>
  <si>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</si>
  <si>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</si>
  <si>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</si>
  <si>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</si>
  <si>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</si>
  <si>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</si>
  <si>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</si>
  <si>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</si>
  <si>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</si>
  <si>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</si>
  <si>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</si>
  <si>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</si>
  <si>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</si>
  <si>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</si>
  <si>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</si>
  <si>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</si>
  <si>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</si>
  <si>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</si>
  <si>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</si>
  <si>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</si>
  <si>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</si>
  <si>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</si>
  <si>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</si>
  <si>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</si>
  <si>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</si>
  <si>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</si>
  <si>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</si>
  <si>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</si>
  <si>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</si>
  <si>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</si>
  <si>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</si>
  <si>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</si>
  <si>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</si>
  <si>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</si>
  <si>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</si>
  <si>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</si>
  <si>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</si>
  <si>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</si>
  <si>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</si>
  <si>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</si>
  <si>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</si>
  <si>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</si>
  <si>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</si>
  <si>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</si>
  <si>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</si>
  <si>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</si>
  <si>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</si>
  <si>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</si>
  <si>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</si>
  <si>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</si>
  <si>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</si>
  <si>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</si>
  <si>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</si>
  <si>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</si>
  <si>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</si>
  <si>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</si>
  <si>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</si>
  <si>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</si>
  <si>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</si>
  <si>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</si>
  <si>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</si>
  <si>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</si>
  <si>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</si>
  <si>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</si>
  <si>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</si>
  <si>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</si>
  <si>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</si>
  <si>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</si>
  <si>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</si>
  <si>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</si>
  <si>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</si>
  <si>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</si>
  <si>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</si>
  <si>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</si>
  <si>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</si>
  <si>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</si>
  <si>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</si>
  <si>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</si>
  <si>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</si>
  <si>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</si>
  <si>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</si>
  <si>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</si>
  <si>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</si>
  <si>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</si>
  <si>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</si>
  <si>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</si>
  <si>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</si>
  <si>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</si>
  <si>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</si>
  <si>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</si>
  <si>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</si>
  <si>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</si>
  <si>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</si>
  <si>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</si>
  <si>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</si>
  <si>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</si>
  <si>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</si>
  <si>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</si>
  <si>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</si>
  <si>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</si>
  <si>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</si>
  <si>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</si>
  <si>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</si>
  <si>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</si>
  <si>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</si>
  <si>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</si>
  <si>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</si>
  <si>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</si>
  <si>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</si>
  <si>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</si>
  <si>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</si>
  <si>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</si>
  <si>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</si>
  <si>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</si>
  <si>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</si>
  <si>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</si>
  <si>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</si>
  <si>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</si>
  <si>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</si>
  <si>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</si>
  <si>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</si>
  <si>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</si>
  <si>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</si>
  <si>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</si>
  <si>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</si>
  <si>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</si>
  <si>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</si>
  <si>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</si>
  <si>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</si>
  <si>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</si>
  <si>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</si>
  <si>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</si>
  <si>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</si>
  <si>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</si>
  <si>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</si>
  <si>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</si>
  <si>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</si>
  <si>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</si>
  <si>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</si>
  <si>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</si>
  <si>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</si>
  <si>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</si>
  <si>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</si>
  <si>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</si>
  <si>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</si>
  <si>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</si>
  <si>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</si>
  <si>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</si>
  <si>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</si>
  <si>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</si>
  <si>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</si>
  <si>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</si>
  <si>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</si>
  <si>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</si>
  <si>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</si>
  <si>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</si>
  <si>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</si>
  <si>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</si>
  <si>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</si>
  <si>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</si>
  <si>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</si>
  <si>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</si>
  <si>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</si>
  <si>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</si>
  <si>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</si>
  <si>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</si>
  <si>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</si>
  <si>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</si>
  <si>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</si>
  <si>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</si>
  <si>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</si>
  <si>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</si>
  <si>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</si>
  <si>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</si>
  <si>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</si>
  <si>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</si>
  <si>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</si>
  <si>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</si>
  <si>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</si>
  <si>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</si>
  <si>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</si>
  <si>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</si>
  <si>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</si>
  <si>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</si>
  <si>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</si>
  <si>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</si>
  <si>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</si>
  <si>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</si>
  <si>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</si>
  <si>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</si>
  <si>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</si>
  <si>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</si>
  <si>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</si>
  <si>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</si>
  <si>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</si>
  <si>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</si>
  <si>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</si>
  <si>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</si>
  <si>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</si>
  <si>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</si>
  <si>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</si>
  <si>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</si>
  <si>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</si>
  <si>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</si>
  <si>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</si>
  <si>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</si>
  <si>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</si>
  <si>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</si>
  <si>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</si>
  <si>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</si>
  <si>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</si>
  <si>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</si>
  <si>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</si>
  <si>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</si>
  <si>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</si>
  <si>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</si>
  <si>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</si>
  <si>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</si>
  <si>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</si>
  <si>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</si>
  <si>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</si>
  <si>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</si>
  <si>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</si>
  <si>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</si>
  <si>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</si>
  <si>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</si>
  <si>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</si>
  <si>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</si>
  <si>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</si>
  <si>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</si>
  <si>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</si>
  <si>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</si>
  <si>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</si>
  <si>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</si>
  <si>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</si>
  <si>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</si>
  <si>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</si>
  <si>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</si>
  <si>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</si>
  <si>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</si>
  <si>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</si>
  <si>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</si>
  <si>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</si>
  <si>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</si>
  <si>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</si>
  <si>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</si>
  <si>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</si>
  <si>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</si>
  <si>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</si>
  <si>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</si>
  <si>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</si>
  <si>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</si>
  <si>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</si>
  <si>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</si>
  <si>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</si>
  <si>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</si>
  <si>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</si>
  <si>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</si>
  <si>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</si>
  <si>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</si>
  <si>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</si>
  <si>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</si>
  <si>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</si>
  <si>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</si>
  <si>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</si>
  <si>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</si>
  <si>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</si>
  <si>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</si>
  <si>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</si>
  <si>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</si>
  <si>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</si>
  <si>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</si>
  <si>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</si>
  <si>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</si>
  <si>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</si>
  <si>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</si>
  <si>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</si>
  <si>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</si>
  <si>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</si>
  <si>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</si>
  <si>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</si>
  <si>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</si>
  <si>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</si>
  <si>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</si>
  <si>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</si>
  <si>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</si>
  <si>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</si>
  <si>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</si>
  <si>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</si>
  <si>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</si>
  <si>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</si>
  <si>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</si>
  <si>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</si>
  <si>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</si>
  <si>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</si>
  <si>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</si>
  <si>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</si>
  <si>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</si>
  <si>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</si>
  <si>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</si>
  <si>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</si>
  <si>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</si>
  <si>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</si>
  <si>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</si>
  <si>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</si>
  <si>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</si>
  <si>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</si>
  <si>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</si>
  <si>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</si>
  <si>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</si>
  <si>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</si>
  <si>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</si>
  <si>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</si>
  <si>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</si>
  <si>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</si>
  <si>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</si>
  <si>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</si>
  <si>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</si>
  <si>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</si>
  <si>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</si>
  <si>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</si>
  <si>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</si>
  <si>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</si>
  <si>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</si>
  <si>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</si>
  <si>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</si>
  <si>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</si>
  <si>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</si>
  <si>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</si>
  <si>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</si>
  <si>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</si>
  <si>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</si>
  <si>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</si>
  <si>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</si>
  <si>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</si>
  <si>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</si>
  <si>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</si>
  <si>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</si>
  <si>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</si>
  <si>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</si>
  <si>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</si>
  <si>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</si>
  <si>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</si>
  <si>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</si>
  <si>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</si>
  <si>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</si>
  <si>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</si>
  <si>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</si>
  <si>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</si>
  <si>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</si>
  <si>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</si>
  <si>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</si>
  <si>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</si>
  <si>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</si>
  <si>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</si>
  <si>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</si>
  <si>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</si>
  <si>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</si>
  <si>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</si>
  <si>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</si>
  <si>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</si>
  <si>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</si>
  <si>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</si>
  <si>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</si>
  <si>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</si>
  <si>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</si>
  <si>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</si>
  <si>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</si>
  <si>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</si>
  <si>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</si>
  <si>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</si>
  <si>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</si>
  <si>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</si>
  <si>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</si>
  <si>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</si>
  <si>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</si>
  <si>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</si>
  <si>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</si>
  <si>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</si>
  <si>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</si>
  <si>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</si>
  <si>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</si>
  <si>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</si>
  <si>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</si>
  <si>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</si>
  <si>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</si>
  <si>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</si>
  <si>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</si>
  <si>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</si>
  <si>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</si>
  <si>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</si>
  <si>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</si>
  <si>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</si>
  <si>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</si>
  <si>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</si>
  <si>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</si>
  <si>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</si>
  <si>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</si>
  <si>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</si>
  <si>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</si>
  <si>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</si>
  <si>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</si>
  <si>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</si>
  <si>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</si>
  <si>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</si>
  <si>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</si>
  <si>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</si>
  <si>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</si>
  <si>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</si>
  <si>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</si>
  <si>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</si>
  <si>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</si>
  <si>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</si>
  <si>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</si>
  <si>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</si>
  <si>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</si>
  <si>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</si>
  <si>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</si>
  <si>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</si>
  <si>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</si>
  <si>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</si>
  <si>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</si>
  <si>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</si>
  <si>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</si>
  <si>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</si>
  <si>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</si>
  <si>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</si>
  <si>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</si>
  <si>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</si>
  <si>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</si>
  <si>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</si>
  <si>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</si>
  <si>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</si>
  <si>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</si>
  <si>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</si>
  <si>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</si>
  <si>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</si>
  <si>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</si>
  <si>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</si>
  <si>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</si>
  <si>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</si>
  <si>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</si>
  <si>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</si>
  <si>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</si>
  <si>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</si>
  <si>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</si>
  <si>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</si>
  <si>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</si>
  <si>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</si>
  <si>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</si>
  <si>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</si>
  <si>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</si>
  <si>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</si>
  <si>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</si>
  <si>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</si>
  <si>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</si>
  <si>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</si>
  <si>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</si>
  <si>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</si>
  <si>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</si>
  <si>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</si>
  <si>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</si>
  <si>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</si>
  <si>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</si>
  <si>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</si>
  <si>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</si>
  <si>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</si>
  <si>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</si>
  <si>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</si>
  <si>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</si>
  <si>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</si>
  <si>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</si>
  <si>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</si>
  <si>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</si>
  <si>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</si>
  <si>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</si>
  <si>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</si>
  <si>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</si>
  <si>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</si>
  <si>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</si>
  <si>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</si>
  <si>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</si>
  <si>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</si>
  <si>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</si>
  <si>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</si>
  <si>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</si>
  <si>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</si>
  <si>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</si>
  <si>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</si>
  <si>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</si>
  <si>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</si>
  <si>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</si>
  <si>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</si>
  <si>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</si>
  <si>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</si>
  <si>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</si>
  <si>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</si>
  <si>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</si>
  <si>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</si>
  <si>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</si>
  <si>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</si>
  <si>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</si>
  <si>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</si>
  <si>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</si>
  <si>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</si>
  <si>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</si>
  <si>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</si>
  <si>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</si>
  <si>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</si>
  <si>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</si>
  <si>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</si>
  <si>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</si>
  <si>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</si>
  <si>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</si>
  <si>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</si>
  <si>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</si>
  <si>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</si>
  <si>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</si>
  <si>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</si>
  <si>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</si>
  <si>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</si>
  <si>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</si>
  <si>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</si>
  <si>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</si>
  <si>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</si>
  <si>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</si>
  <si>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</si>
  <si>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</si>
  <si>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</si>
  <si>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</si>
  <si>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</si>
  <si>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</si>
  <si>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</si>
  <si>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</si>
  <si>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</si>
  <si>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</si>
  <si>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</si>
  <si>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</si>
  <si>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</si>
  <si>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</si>
  <si>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</si>
  <si>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</si>
  <si>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</si>
  <si>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</si>
  <si>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</si>
  <si>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</si>
  <si>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</si>
  <si>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</si>
  <si>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</si>
  <si>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</si>
  <si>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</si>
  <si>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</si>
  <si>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</si>
  <si>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</si>
  <si>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</si>
  <si>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</si>
  <si>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</si>
  <si>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</si>
  <si>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</si>
  <si>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</si>
  <si>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</si>
  <si>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</si>
  <si>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</si>
  <si>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</si>
  <si>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</si>
  <si>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</si>
  <si>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</si>
  <si>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</si>
  <si>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</si>
  <si>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</si>
  <si>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</si>
  <si>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</si>
  <si>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</si>
  <si>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</si>
  <si>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</si>
  <si>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</si>
  <si>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</si>
  <si>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</si>
  <si>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</si>
  <si>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</si>
  <si>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</si>
  <si>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</si>
  <si>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</si>
  <si>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</si>
  <si>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</si>
  <si>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</si>
  <si>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</si>
  <si>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</si>
  <si>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</si>
  <si>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</si>
  <si>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</si>
  <si>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</si>
  <si>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</si>
  <si>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</si>
  <si>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</si>
  <si>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</si>
  <si>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</si>
  <si>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</si>
  <si>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</si>
  <si>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</si>
  <si>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</si>
  <si>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</si>
  <si>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</si>
  <si>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</si>
  <si>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</si>
  <si>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</si>
  <si>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</si>
  <si>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</si>
  <si>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</si>
  <si>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</si>
  <si>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</si>
  <si>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</si>
  <si>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</si>
  <si>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</si>
  <si>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</si>
  <si>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</si>
  <si>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</si>
  <si>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</si>
  <si>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</si>
  <si>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</si>
  <si>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</si>
  <si>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</si>
  <si>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</si>
  <si>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</si>
  <si>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</si>
  <si>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</si>
  <si>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</si>
  <si>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</si>
  <si>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</si>
  <si>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</si>
  <si>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</si>
  <si>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</si>
  <si>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</si>
  <si>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</si>
  <si>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</si>
  <si>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</si>
  <si>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</si>
  <si>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</si>
  <si>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</si>
  <si>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</si>
  <si>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</si>
  <si>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</si>
  <si>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</si>
  <si>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</si>
  <si>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</si>
  <si>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</si>
  <si>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</si>
  <si>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</si>
  <si>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</si>
  <si>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</si>
  <si>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</si>
  <si>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</si>
  <si>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</si>
  <si>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</si>
  <si>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</si>
  <si>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</si>
  <si>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</si>
  <si>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</si>
  <si>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</si>
  <si>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</si>
  <si>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</si>
  <si>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</si>
  <si>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</si>
  <si>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</si>
  <si>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</si>
  <si>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</si>
  <si>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</si>
  <si>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</si>
  <si>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</si>
  <si>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</si>
  <si>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</si>
  <si>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</si>
  <si>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</si>
  <si>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</si>
  <si>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</si>
  <si>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</si>
  <si>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</si>
  <si>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</si>
  <si>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</si>
  <si>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</si>
  <si>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</si>
  <si>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</si>
  <si>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</si>
  <si>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</si>
  <si>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</si>
  <si>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</si>
  <si>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</si>
  <si>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</si>
  <si>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</si>
  <si>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</si>
  <si>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</si>
  <si>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</si>
  <si>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</si>
  <si>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</si>
  <si>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</si>
  <si>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</si>
  <si>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</si>
  <si>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</si>
  <si>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</si>
  <si>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</si>
  <si>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</si>
  <si>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</si>
  <si>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</si>
  <si>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</si>
  <si>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</si>
  <si>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</si>
  <si>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</si>
  <si>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</si>
  <si>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</si>
  <si>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</si>
  <si>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</si>
  <si>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</si>
  <si>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</si>
  <si>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</si>
  <si>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</si>
  <si>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</si>
  <si>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</si>
  <si>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</si>
  <si>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</si>
  <si>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</si>
  <si>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BATENTE DE AÇO GALVANIZADO, COM PERFIL PRÉ-FABRICADO, FIXADO COM ARGAMASSA, COM SOLDA, GRAPAS E FUROS PARA FERRAGENS INCLUSOS. AF_12/2019</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</si>
  <si>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</si>
  <si>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</si>
  <si>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</si>
  <si>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</si>
  <si>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</si>
  <si>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</si>
  <si>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</si>
  <si>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</si>
  <si>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</si>
  <si>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</si>
  <si>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</si>
  <si>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</si>
  <si>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</si>
  <si>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</si>
  <si>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</si>
  <si>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</si>
  <si>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</si>
  <si>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</si>
  <si>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</si>
  <si>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</si>
  <si>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</si>
  <si>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</si>
  <si>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</si>
  <si>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</si>
  <si>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</si>
  <si>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</si>
  <si>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</si>
  <si>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</si>
  <si>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</si>
  <si>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</si>
  <si>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</si>
  <si>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</si>
  <si>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</si>
  <si>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</si>
  <si>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</si>
  <si>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</si>
  <si>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</si>
  <si>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</si>
  <si>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</si>
  <si>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</si>
  <si>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</si>
  <si>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</si>
  <si>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</si>
  <si>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</si>
  <si>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</si>
  <si>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</si>
  <si>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</si>
  <si>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</si>
  <si>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</si>
  <si>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</si>
  <si>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</si>
  <si>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</si>
  <si>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</si>
  <si>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</si>
  <si>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</si>
  <si>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</si>
  <si>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</si>
  <si>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</si>
  <si>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</si>
  <si>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</si>
  <si>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</si>
  <si>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</si>
  <si>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</si>
  <si>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</si>
  <si>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</si>
  <si>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</si>
  <si>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</si>
  <si>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</si>
  <si>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</si>
  <si>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</si>
  <si>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</si>
  <si>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</si>
  <si>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</si>
  <si>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</si>
  <si>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</si>
  <si>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</si>
  <si>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</si>
  <si>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</si>
  <si>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</si>
  <si>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</si>
  <si>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</si>
  <si>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</si>
  <si>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</si>
  <si>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</si>
  <si>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</si>
  <si>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</si>
  <si>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</si>
  <si>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</si>
  <si>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</si>
  <si>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</si>
  <si>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</si>
  <si>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</si>
  <si>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</si>
  <si>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</si>
  <si>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</si>
  <si>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</si>
  <si>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</si>
  <si>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</si>
  <si>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</si>
  <si>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</si>
  <si>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</si>
  <si>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</si>
  <si>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</si>
  <si>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</si>
  <si>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</si>
  <si>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</si>
  <si>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</si>
  <si>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</si>
  <si>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</si>
  <si>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</si>
  <si>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</si>
  <si>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</si>
  <si>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</si>
  <si>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</si>
  <si>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</si>
  <si>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</si>
  <si>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</si>
  <si>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</si>
  <si>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</si>
  <si>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</si>
  <si>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</si>
  <si>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</si>
  <si>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EM FIBRA MINERAL, PARA AMBIENTES COMERCIAIS, INCLUSIVE ESTRUTURA DE FIXAÇÃO. AF_08/2023</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</si>
  <si>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</si>
  <si>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</si>
  <si>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</si>
  <si>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</si>
  <si>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</si>
  <si>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</si>
  <si>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</si>
  <si>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</si>
  <si>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</si>
  <si>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</si>
  <si>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</si>
  <si>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</si>
  <si>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</si>
  <si>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</si>
  <si>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</si>
  <si>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</si>
  <si>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</si>
  <si>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</si>
  <si>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</si>
  <si>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</si>
  <si>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</si>
  <si>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</si>
  <si>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</si>
  <si>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</si>
  <si>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</si>
  <si>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</si>
  <si>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</si>
  <si>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</si>
  <si>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</si>
  <si>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</si>
  <si>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</si>
  <si>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</si>
  <si>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</si>
  <si>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</si>
  <si>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</si>
  <si>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</si>
  <si>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</si>
  <si>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</si>
  <si>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</si>
  <si>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</si>
  <si>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</si>
  <si>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</si>
  <si>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</si>
  <si>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</si>
  <si>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</si>
  <si>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</si>
  <si>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</si>
  <si>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</si>
  <si>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</si>
  <si>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</si>
  <si>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</si>
  <si>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</si>
  <si>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</si>
  <si>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</si>
  <si>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</si>
  <si>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</si>
  <si>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</si>
  <si>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</si>
  <si>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</si>
  <si>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</si>
  <si>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</si>
  <si>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</si>
  <si>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</si>
  <si>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</si>
  <si>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</si>
  <si>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</si>
  <si>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</si>
  <si>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</si>
  <si>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</si>
  <si>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</si>
  <si>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</si>
  <si>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</si>
  <si>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</si>
  <si>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</si>
  <si>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</si>
  <si>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</si>
  <si>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</si>
  <si>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</si>
  <si>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</si>
  <si>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</si>
  <si>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</si>
  <si>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</si>
  <si>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</si>
  <si>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</si>
  <si>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</si>
  <si>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</si>
  <si>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</si>
  <si>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</si>
  <si>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</si>
  <si>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</si>
  <si>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</si>
  <si>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</si>
  <si>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</si>
  <si>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</si>
  <si>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</si>
  <si>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</si>
  <si>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</si>
  <si>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</si>
  <si>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</si>
  <si>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</si>
  <si>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</si>
  <si>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</si>
  <si>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</si>
  <si>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</si>
  <si>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</si>
  <si>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</si>
  <si>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</si>
  <si>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</si>
  <si>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</si>
  <si>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</si>
  <si>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</si>
  <si>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</si>
  <si>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</si>
  <si>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</si>
  <si>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</si>
  <si>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</si>
  <si>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</si>
  <si>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</si>
  <si>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</si>
  <si>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</si>
  <si>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</si>
  <si>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</si>
  <si>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</si>
  <si>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</si>
  <si>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</si>
  <si>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</si>
  <si>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</si>
  <si>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</si>
  <si>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</si>
  <si>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</si>
  <si>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</si>
  <si>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</si>
  <si>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</si>
  <si>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</si>
  <si>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</si>
  <si>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</si>
  <si>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</si>
  <si>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</si>
  <si>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</si>
  <si>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</si>
  <si>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</si>
  <si>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</si>
  <si>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</si>
  <si>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</si>
  <si>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</si>
  <si>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</si>
  <si>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</si>
  <si>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</si>
  <si>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</si>
  <si>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</si>
  <si>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</si>
  <si>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</si>
  <si>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</si>
  <si>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</si>
  <si>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</si>
  <si>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</si>
  <si>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</si>
  <si>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</si>
  <si>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</si>
  <si>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</si>
  <si>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</si>
  <si>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</si>
  <si>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</si>
  <si>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</si>
  <si>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</si>
  <si>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</si>
  <si>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</si>
  <si>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</si>
  <si>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</si>
  <si>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</si>
  <si>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</si>
  <si>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</si>
  <si>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</si>
  <si>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</si>
  <si>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</si>
  <si>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</si>
  <si>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</si>
  <si>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</si>
  <si>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</si>
  <si>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</si>
  <si>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</si>
  <si>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</si>
  <si>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</si>
  <si>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</si>
  <si>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</si>
  <si>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</si>
  <si>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</si>
  <si>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</si>
  <si>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</si>
  <si>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</si>
  <si>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</si>
  <si>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</si>
  <si>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</si>
  <si>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</si>
  <si>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</si>
  <si>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</si>
  <si>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</si>
  <si>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</si>
  <si>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</si>
  <si>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</si>
  <si>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</si>
  <si>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</si>
  <si>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</si>
  <si>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</si>
  <si>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</si>
  <si>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</si>
  <si>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</si>
  <si>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</si>
  <si>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</si>
  <si>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</si>
  <si>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</si>
  <si>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</si>
  <si>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</si>
  <si>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</si>
  <si>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</si>
  <si>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</si>
  <si>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</si>
  <si>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</si>
  <si>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</si>
  <si>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</si>
  <si>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</si>
  <si>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</si>
  <si>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</si>
  <si>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</si>
  <si>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</si>
  <si>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</si>
  <si>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</si>
  <si>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</si>
  <si>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</si>
  <si>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</si>
  <si>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</si>
  <si>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</si>
  <si>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</si>
  <si>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</si>
  <si>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</si>
  <si>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</si>
  <si>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</si>
  <si>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</si>
  <si>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</si>
  <si>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</si>
  <si>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</si>
  <si>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</si>
  <si>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</si>
  <si>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</si>
  <si>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</si>
  <si>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</si>
  <si>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</si>
  <si>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</si>
  <si>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</si>
  <si>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</si>
  <si>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</si>
  <si>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</si>
  <si>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</si>
  <si>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</si>
  <si>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</si>
  <si>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</si>
  <si>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</si>
  <si>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</si>
  <si>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</si>
  <si>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</si>
  <si>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</si>
  <si>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</si>
  <si>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</si>
  <si>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</si>
  <si>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</si>
  <si>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</si>
  <si>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</si>
  <si>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</si>
  <si>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</si>
  <si>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</si>
  <si>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</si>
  <si>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</si>
  <si>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</si>
  <si>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</si>
  <si>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</si>
  <si>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</si>
  <si>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</si>
  <si>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</si>
  <si>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</si>
  <si>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</si>
  <si>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</si>
  <si>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</si>
  <si>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</si>
  <si>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</si>
  <si>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</si>
  <si>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</si>
  <si>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</si>
  <si>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</si>
  <si>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</si>
  <si>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</si>
  <si>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</si>
  <si>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</si>
  <si>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</si>
  <si>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</si>
  <si>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</si>
  <si>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</si>
  <si>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</si>
  <si>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</si>
  <si>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</si>
  <si>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</si>
  <si>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</si>
  <si>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</si>
  <si>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</si>
  <si>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</si>
  <si>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</si>
  <si>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PVC, SOLDÁVEL, DN 25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</si>
  <si>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</si>
  <si>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</si>
  <si>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</si>
  <si>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</si>
  <si>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</si>
  <si>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</si>
  <si>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</si>
  <si>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</si>
  <si>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</si>
  <si>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</si>
  <si>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</si>
  <si>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</si>
  <si>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</si>
  <si>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</si>
  <si>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</si>
  <si>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</si>
  <si>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</si>
  <si>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</si>
  <si>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</si>
  <si>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</si>
  <si>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</si>
  <si>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</si>
  <si>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</si>
  <si>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</si>
  <si>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</si>
  <si>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</si>
  <si>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</si>
  <si>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</si>
  <si>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</si>
  <si>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</si>
  <si>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</si>
  <si>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</si>
  <si>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</si>
  <si>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</si>
  <si>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</si>
  <si>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</si>
  <si>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</si>
  <si>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</si>
  <si>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</si>
  <si>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</si>
  <si>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</si>
  <si>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</si>
  <si>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</si>
  <si>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</si>
  <si>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</si>
  <si>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</si>
  <si>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</si>
  <si>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</si>
  <si>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</si>
  <si>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</si>
  <si>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</si>
  <si>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</si>
  <si>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</si>
  <si>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</si>
  <si>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</si>
  <si>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</si>
  <si>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</si>
  <si>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</si>
  <si>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</si>
  <si>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</si>
  <si>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</si>
  <si>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</si>
  <si>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</si>
  <si>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</si>
  <si>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</si>
  <si>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</si>
  <si>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</si>
  <si>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</si>
  <si>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</si>
  <si>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</si>
  <si>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</si>
  <si>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</si>
  <si>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</si>
  <si>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</si>
  <si>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</si>
  <si>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</si>
  <si>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</si>
  <si>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</si>
  <si>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</si>
  <si>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</si>
  <si>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</si>
  <si>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</si>
  <si>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</si>
  <si>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</si>
  <si>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</si>
  <si>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</si>
  <si>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</si>
  <si>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</si>
  <si>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</si>
  <si>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</si>
  <si>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</si>
  <si>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</si>
  <si>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</si>
  <si>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</si>
  <si>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</si>
  <si>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</si>
  <si>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</si>
  <si>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</si>
  <si>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</si>
  <si>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</si>
  <si>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</si>
  <si>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</si>
  <si>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</si>
  <si>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</si>
  <si>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</si>
  <si>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</si>
  <si>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</si>
  <si>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</si>
  <si>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</si>
  <si>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</si>
  <si>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</si>
  <si>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</si>
  <si>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</si>
  <si>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</si>
  <si>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</si>
  <si>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</si>
  <si>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</si>
  <si>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</si>
  <si>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</si>
  <si>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</si>
  <si>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</si>
  <si>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</si>
  <si>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</si>
  <si>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</si>
  <si>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</si>
  <si>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</si>
  <si>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</si>
  <si>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</si>
  <si>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</si>
  <si>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</si>
  <si>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</si>
  <si>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</si>
  <si>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</si>
  <si>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</si>
  <si>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</si>
  <si>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</si>
  <si>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</si>
  <si>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</si>
  <si>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</si>
  <si>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</si>
  <si>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</si>
  <si>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</si>
  <si>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</si>
  <si>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</si>
  <si>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</si>
  <si>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</si>
  <si>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</si>
  <si>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</si>
  <si>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</si>
  <si>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</si>
  <si>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</si>
  <si>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</si>
  <si>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</si>
  <si>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</si>
  <si>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</si>
  <si>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</si>
  <si>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</si>
  <si>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</si>
  <si>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</si>
  <si>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</si>
  <si>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</si>
  <si>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</si>
  <si>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</si>
  <si>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</si>
  <si>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</si>
  <si>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</si>
  <si>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</si>
  <si>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</si>
  <si>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</si>
  <si>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</si>
  <si>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</si>
  <si>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</si>
  <si>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</si>
  <si>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RALO LINEAR, EM PVC COM GRELHA INOX, JUNTA SOLDÁVEL, FORNECIDO E INSTALADO EM RAMAL DE DESCARGA OU EM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</si>
  <si>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</si>
  <si>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</si>
  <si>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</si>
  <si>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</si>
  <si>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</si>
  <si>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</si>
  <si>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</si>
  <si>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</si>
  <si>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</si>
  <si>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</si>
  <si>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</si>
  <si>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</si>
  <si>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</si>
  <si>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</si>
  <si>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</si>
  <si>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</si>
  <si>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</si>
  <si>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</si>
  <si>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</si>
  <si>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</si>
  <si>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</si>
  <si>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</si>
  <si>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</si>
  <si>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</si>
  <si>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</si>
  <si>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</si>
  <si>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</si>
  <si>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</si>
  <si>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</si>
  <si>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</si>
  <si>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</si>
  <si>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</si>
  <si>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</si>
  <si>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</si>
  <si>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</si>
  <si>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</si>
  <si>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</si>
  <si>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</si>
  <si>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</si>
  <si>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</si>
  <si>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</si>
  <si>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</si>
  <si>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</si>
  <si>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</si>
  <si>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</si>
  <si>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</si>
  <si>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</si>
  <si>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</si>
  <si>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</si>
  <si>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</si>
  <si>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</si>
  <si>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</si>
  <si>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</si>
  <si>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</si>
  <si>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</si>
  <si>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</si>
  <si>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</si>
  <si>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</si>
  <si>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</si>
  <si>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</si>
  <si>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</si>
  <si>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</si>
  <si>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</si>
  <si>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</si>
  <si>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</si>
  <si>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</si>
  <si>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</si>
  <si>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</si>
  <si>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</si>
  <si>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</si>
  <si>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</si>
  <si>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</si>
  <si>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</si>
  <si>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</si>
  <si>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</si>
  <si>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</si>
  <si>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</si>
  <si>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</si>
  <si>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</si>
  <si>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</si>
  <si>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</si>
  <si>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</si>
  <si>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</si>
  <si>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</si>
  <si>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</si>
  <si>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</si>
  <si>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</si>
  <si>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</si>
  <si>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</si>
  <si>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</si>
  <si>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</si>
  <si>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</si>
  <si>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</si>
  <si>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</si>
  <si>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</si>
  <si>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</si>
  <si>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</si>
  <si>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</si>
  <si>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</si>
  <si>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</si>
  <si>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</si>
  <si>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</si>
  <si>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</si>
  <si>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</si>
  <si>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</si>
  <si>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</si>
  <si>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</si>
  <si>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</si>
  <si>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</si>
  <si>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</si>
  <si>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</si>
  <si>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</si>
  <si>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</si>
  <si>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</si>
  <si>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</si>
  <si>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</si>
  <si>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</si>
  <si>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</si>
  <si>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</si>
  <si>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</si>
  <si>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</si>
  <si>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</si>
  <si>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</si>
  <si>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</si>
  <si>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</si>
  <si>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</si>
  <si>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</si>
  <si>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</si>
  <si>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</si>
  <si>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</si>
  <si>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</si>
  <si>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</si>
  <si>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</si>
  <si>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</si>
  <si>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</si>
  <si>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</si>
  <si>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</si>
  <si>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</si>
  <si>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</si>
  <si>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</si>
  <si>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</si>
  <si>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</si>
  <si>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</si>
  <si>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</si>
  <si>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</si>
  <si>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</si>
  <si>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</si>
  <si>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</si>
  <si>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</si>
  <si>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</si>
  <si>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</si>
  <si>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</si>
  <si>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</si>
  <si>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</si>
  <si>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</si>
  <si>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</si>
  <si>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</si>
  <si>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</si>
  <si>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</si>
  <si>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</si>
  <si>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</si>
  <si>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</si>
  <si>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</si>
  <si>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</si>
  <si>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</si>
  <si>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</si>
  <si>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</si>
  <si>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</si>
  <si>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</si>
  <si>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</si>
  <si>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</si>
  <si>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</si>
  <si>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</si>
  <si>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</si>
  <si>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</si>
  <si>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</si>
  <si>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</si>
  <si>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</si>
  <si>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</si>
  <si>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</si>
  <si>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</si>
  <si>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</si>
  <si>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</si>
  <si>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</si>
  <si>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</si>
  <si>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</si>
  <si>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</si>
  <si>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</si>
  <si>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</si>
  <si>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</si>
  <si>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</si>
  <si>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</si>
  <si>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</si>
  <si>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</si>
  <si>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</si>
  <si>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</si>
  <si>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</si>
  <si>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</si>
  <si>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</si>
  <si>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</si>
  <si>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</si>
  <si>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</si>
  <si>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</si>
  <si>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</si>
  <si>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</si>
  <si>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</si>
  <si>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</si>
  <si>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</si>
  <si>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</si>
  <si>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</si>
  <si>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</si>
  <si>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</si>
  <si>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</si>
  <si>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</si>
  <si>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</si>
  <si>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</si>
  <si>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</si>
  <si>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</si>
  <si>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</si>
  <si>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</si>
  <si>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</si>
  <si>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</si>
  <si>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</si>
  <si>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</si>
  <si>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</si>
  <si>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</si>
  <si>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</si>
  <si>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</si>
  <si>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</si>
  <si>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</si>
  <si>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</si>
  <si>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</si>
  <si>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</si>
  <si>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</si>
  <si>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</si>
  <si>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</si>
  <si>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</si>
  <si>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</si>
  <si>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</si>
  <si>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</si>
  <si>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</si>
  <si>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</si>
  <si>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</si>
  <si>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</si>
  <si>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</si>
  <si>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</si>
  <si>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</si>
  <si>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</si>
  <si>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</si>
  <si>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</si>
  <si>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</si>
  <si>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</si>
  <si>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</si>
  <si>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</si>
  <si>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</si>
  <si>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</si>
  <si>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</si>
  <si>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</si>
  <si>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</si>
  <si>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</si>
  <si>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</si>
  <si>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</si>
  <si>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</si>
  <si>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</si>
  <si>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</si>
  <si>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</si>
  <si>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</si>
  <si>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</si>
  <si>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</si>
  <si>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</si>
  <si>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</si>
  <si>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</si>
  <si>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</si>
  <si>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</si>
  <si>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</si>
  <si>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</si>
  <si>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</si>
  <si>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</si>
  <si>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</si>
  <si>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</si>
  <si>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</si>
  <si>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</si>
  <si>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</si>
  <si>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</si>
  <si>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</si>
  <si>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</si>
  <si>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</si>
  <si>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</si>
  <si>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</si>
  <si>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</si>
  <si>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</si>
  <si>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</si>
  <si>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</si>
  <si>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</si>
  <si>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</si>
  <si>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</si>
  <si>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</si>
  <si>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</si>
  <si>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</si>
  <si>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</si>
  <si>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</si>
  <si>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</si>
  <si>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</si>
  <si>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</si>
  <si>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</si>
  <si>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</si>
  <si>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</si>
  <si>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</si>
  <si>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</si>
  <si>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</si>
  <si>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</si>
  <si>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</si>
  <si>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</si>
  <si>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</si>
  <si>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</si>
  <si>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</si>
  <si>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</si>
  <si>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</si>
  <si>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</si>
  <si>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</si>
  <si>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</si>
  <si>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</si>
  <si>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</si>
  <si>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</si>
  <si>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</si>
  <si>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</si>
  <si>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</si>
  <si>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</si>
  <si>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</si>
  <si>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</si>
  <si>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</si>
  <si>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</si>
  <si>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</si>
  <si>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</si>
  <si>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</si>
  <si>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</si>
  <si>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</si>
  <si>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</si>
  <si>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</si>
  <si>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</si>
  <si>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</si>
  <si>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</si>
  <si>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</si>
  <si>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</si>
  <si>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</si>
  <si>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</si>
  <si>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</si>
  <si>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</si>
  <si>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</si>
  <si>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</si>
  <si>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</si>
  <si>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</si>
  <si>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</si>
  <si>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</si>
  <si>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</si>
  <si>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</si>
  <si>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</si>
  <si>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</si>
  <si>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</si>
  <si>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</si>
  <si>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</si>
  <si>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</si>
  <si>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</si>
  <si>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</si>
  <si>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</si>
  <si>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</si>
  <si>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</si>
  <si>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</si>
  <si>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</si>
  <si>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</si>
  <si>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</si>
  <si>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</si>
  <si>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</si>
  <si>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</si>
  <si>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</si>
  <si>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</si>
  <si>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</si>
  <si>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</si>
  <si>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</si>
  <si>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</si>
  <si>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</si>
  <si>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</si>
  <si>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</si>
  <si>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</si>
  <si>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</si>
  <si>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</si>
  <si>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</si>
  <si>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</si>
  <si>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</si>
  <si>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</si>
  <si>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</si>
  <si>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</si>
  <si>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</si>
  <si>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</si>
  <si>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</si>
  <si>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</si>
  <si>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</si>
  <si>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</si>
  <si>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</si>
  <si>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</si>
  <si>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</si>
  <si>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</si>
  <si>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</si>
  <si>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</si>
  <si>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</si>
  <si>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</si>
  <si>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</si>
  <si>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</si>
  <si>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</si>
  <si>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</si>
  <si>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</si>
  <si>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</si>
  <si>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</si>
  <si>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</si>
  <si>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</si>
  <si>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</si>
  <si>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</si>
  <si>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</si>
  <si>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</si>
  <si>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</si>
  <si>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</si>
  <si>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</si>
  <si>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</si>
  <si>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</si>
  <si>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</si>
  <si>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</si>
  <si>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</si>
  <si>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</si>
  <si>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</si>
  <si>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</si>
  <si>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</si>
  <si>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</si>
  <si>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</si>
  <si>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</si>
  <si>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</si>
  <si>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</si>
  <si>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</si>
  <si>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</si>
  <si>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</si>
  <si>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</si>
  <si>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</si>
  <si>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</si>
  <si>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</si>
  <si>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</si>
  <si>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</si>
  <si>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</si>
  <si>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</si>
  <si>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</si>
  <si>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</si>
  <si>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</si>
  <si>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</si>
  <si>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</si>
  <si>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</si>
  <si>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</si>
  <si>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</si>
  <si>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</si>
  <si>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</si>
  <si>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</si>
  <si>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</si>
  <si>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</si>
  <si>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</si>
  <si>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</si>
  <si>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</si>
  <si>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</si>
  <si>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</si>
  <si>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</si>
  <si>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</si>
  <si>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</si>
  <si>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</si>
  <si>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</si>
  <si>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</si>
  <si>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</si>
  <si>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</si>
  <si>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</si>
  <si>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</si>
  <si>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</si>
  <si>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</si>
  <si>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</si>
  <si>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</si>
  <si>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</si>
  <si>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</si>
  <si>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</si>
  <si>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</si>
  <si>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</si>
  <si>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</si>
  <si>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</si>
  <si>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</si>
  <si>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</si>
  <si>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</si>
  <si>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</si>
  <si>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</si>
  <si>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</si>
  <si>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</si>
  <si>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</si>
  <si>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</si>
  <si>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</si>
  <si>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</si>
  <si>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</si>
  <si>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</si>
  <si>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</si>
  <si>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</si>
  <si>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</si>
  <si>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</si>
  <si>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</si>
  <si>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</si>
  <si>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</si>
  <si>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</si>
  <si>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</si>
  <si>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</si>
  <si>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</si>
  <si>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</si>
  <si>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</si>
  <si>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</si>
  <si>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</si>
  <si>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</si>
  <si>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</si>
  <si>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</si>
  <si>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</si>
  <si>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</si>
  <si>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</si>
  <si>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</si>
  <si>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</si>
  <si>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</si>
  <si>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</si>
  <si>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</si>
  <si>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</si>
  <si>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</si>
  <si>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</si>
  <si>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</si>
  <si>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</si>
  <si>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</si>
  <si>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</si>
  <si>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</si>
  <si>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</si>
  <si>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</si>
  <si>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</si>
  <si>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</si>
  <si>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</si>
  <si>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</si>
  <si>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</si>
  <si>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</si>
  <si>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</si>
  <si>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</si>
  <si>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</si>
  <si>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</si>
  <si>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</si>
  <si>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</si>
  <si>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</si>
  <si>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</si>
  <si>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</si>
  <si>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</si>
  <si>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</si>
  <si>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</si>
  <si>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</si>
  <si>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</si>
  <si>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</si>
  <si>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</si>
  <si>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</si>
  <si>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</si>
  <si>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</si>
  <si>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</si>
  <si>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</si>
  <si>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</si>
  <si>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</si>
  <si>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</si>
  <si>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</si>
  <si>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</si>
  <si>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</si>
  <si>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</si>
  <si>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</si>
  <si>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</si>
  <si>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</si>
  <si>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</si>
  <si>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</si>
  <si>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</si>
  <si>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</si>
  <si>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</si>
  <si>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</si>
  <si>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</si>
  <si>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</si>
  <si>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</si>
  <si>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</si>
  <si>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</si>
  <si>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</si>
  <si>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</si>
  <si>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</si>
  <si>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</si>
  <si>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</si>
  <si>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</si>
  <si>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</si>
  <si>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</si>
  <si>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</si>
  <si>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</si>
  <si>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</si>
  <si>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</si>
  <si>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</si>
  <si>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</si>
  <si>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</si>
  <si>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</si>
  <si>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</si>
  <si>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</si>
  <si>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PEDRA ASSENTADO SOBRE ARGAMASSA 1:3 (CIMENTO E AREIA).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</si>
  <si>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</si>
  <si>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</si>
  <si>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</si>
  <si>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</si>
  <si>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</si>
  <si>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</si>
  <si>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</si>
  <si>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</si>
  <si>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</si>
  <si>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</si>
  <si>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</si>
  <si>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</si>
  <si>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</si>
  <si>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</si>
  <si>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</si>
  <si>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</si>
  <si>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</si>
  <si>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</si>
  <si>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</si>
  <si>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</si>
  <si>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</si>
  <si>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</si>
  <si>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</si>
  <si>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</si>
  <si>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</si>
  <si>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</si>
  <si>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</si>
  <si>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</si>
  <si>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</si>
  <si>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</si>
  <si>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</si>
  <si>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</si>
  <si>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</si>
  <si>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</si>
  <si>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</si>
  <si>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</si>
  <si>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</si>
  <si>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</si>
  <si>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</si>
  <si>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</si>
  <si>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</si>
  <si>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</si>
  <si>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</si>
  <si>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</si>
  <si>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</si>
  <si>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</si>
  <si>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</si>
  <si>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</si>
  <si>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</si>
  <si>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</si>
  <si>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</si>
  <si>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</si>
  <si>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</si>
  <si>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</si>
  <si>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</si>
  <si>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</si>
  <si>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</si>
  <si>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</si>
  <si>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</si>
  <si>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</si>
  <si>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</si>
  <si>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</si>
  <si>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</si>
  <si>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</si>
  <si>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</si>
  <si>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</si>
  <si>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</si>
  <si>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</si>
  <si>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</si>
  <si>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</si>
  <si>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</si>
  <si>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</si>
  <si>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</si>
  <si>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</si>
  <si>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</si>
  <si>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</si>
  <si>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</si>
  <si>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</si>
  <si>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</si>
  <si>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</si>
  <si>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</si>
  <si>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</si>
  <si>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</si>
  <si>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</si>
  <si>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</si>
  <si>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</si>
  <si>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</si>
  <si>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</si>
  <si>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</si>
  <si>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</si>
  <si>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</si>
  <si>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</si>
  <si>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</si>
  <si>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</si>
  <si>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</si>
  <si>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</si>
  <si>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</si>
  <si>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</si>
  <si>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</si>
  <si>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</si>
  <si>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</si>
  <si>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</si>
  <si>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</si>
  <si>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</si>
  <si>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</si>
  <si>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</si>
  <si>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</si>
  <si>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</si>
  <si>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</si>
  <si>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</si>
  <si>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</si>
  <si>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</si>
  <si>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</si>
  <si>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</si>
  <si>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</si>
  <si>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</si>
  <si>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</si>
  <si>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</si>
  <si>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</si>
  <si>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</si>
  <si>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</si>
  <si>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</si>
  <si>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</si>
  <si>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</si>
  <si>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</si>
  <si>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</si>
  <si>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</si>
  <si>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</si>
  <si>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</si>
  <si>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</si>
  <si>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</si>
  <si>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</si>
  <si>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</si>
  <si>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</si>
  <si>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</si>
  <si>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</si>
  <si>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</si>
  <si>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</si>
  <si>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</si>
  <si>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</si>
  <si>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</si>
  <si>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</si>
  <si>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</si>
  <si>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</si>
  <si>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</si>
  <si>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</si>
  <si>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</si>
  <si>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</si>
  <si>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</si>
  <si>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</si>
  <si>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</si>
  <si>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</si>
  <si>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</si>
  <si>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</si>
  <si>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</si>
  <si>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</si>
  <si>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</si>
  <si>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</si>
  <si>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</si>
  <si>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</si>
  <si>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</si>
  <si>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</si>
  <si>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</si>
  <si>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</si>
  <si>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</si>
  <si>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</si>
  <si>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</si>
  <si>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</si>
  <si>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</si>
  <si>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</si>
  <si>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</si>
  <si>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</si>
  <si>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</si>
  <si>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</si>
  <si>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</si>
  <si>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</si>
  <si>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</si>
  <si>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</si>
  <si>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</si>
  <si>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</si>
  <si>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</si>
  <si>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</si>
  <si>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</si>
  <si>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</si>
  <si>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</si>
  <si>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</si>
  <si>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</si>
  <si>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</si>
  <si>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</si>
  <si>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</si>
  <si>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</si>
  <si>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</si>
  <si>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</si>
  <si>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</si>
  <si>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</si>
  <si>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</si>
  <si>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</si>
  <si>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</si>
  <si>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</si>
  <si>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</si>
  <si>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</si>
  <si>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</si>
  <si>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</si>
  <si>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</si>
  <si>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</si>
  <si>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</si>
  <si>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</si>
  <si>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</si>
  <si>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</si>
  <si>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</si>
  <si>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</si>
  <si>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</si>
  <si>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</si>
  <si>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</si>
  <si>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</si>
  <si>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</si>
  <si>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</si>
  <si>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</si>
  <si>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</si>
  <si>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</si>
  <si>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</si>
  <si>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</si>
  <si>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</si>
  <si>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</si>
  <si>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</si>
  <si>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</si>
  <si>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</si>
  <si>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</si>
  <si>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</si>
  <si>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</si>
  <si>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</si>
  <si>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</si>
  <si>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</si>
  <si>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</si>
  <si>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</si>
  <si>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</si>
  <si>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</si>
  <si>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</si>
  <si>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</si>
  <si>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</si>
  <si>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</si>
  <si>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</si>
  <si>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</si>
  <si>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</si>
  <si>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</si>
  <si>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</si>
  <si>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</si>
  <si>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</si>
  <si>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</si>
  <si>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</si>
  <si>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</si>
  <si>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</si>
  <si>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</si>
  <si>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</si>
  <si>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</si>
  <si>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</si>
  <si>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</si>
  <si>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</si>
  <si>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</si>
  <si>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</si>
  <si>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</si>
  <si>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</si>
  <si>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</si>
  <si>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</si>
  <si>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</si>
  <si>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</si>
  <si>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</si>
  <si>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</si>
  <si>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</si>
  <si>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</si>
  <si>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</si>
  <si>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</si>
  <si>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</si>
  <si>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</si>
  <si>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</si>
  <si>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</si>
  <si>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</si>
  <si>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</si>
  <si>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</si>
  <si>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</si>
  <si>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</si>
  <si>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</si>
  <si>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</si>
  <si>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</si>
  <si>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</si>
  <si>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</si>
  <si>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</si>
  <si>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</si>
  <si>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</si>
  <si>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</si>
  <si>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</si>
  <si>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</si>
  <si>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</si>
  <si>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</si>
  <si>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</si>
  <si>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</si>
  <si>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</si>
  <si>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</si>
  <si>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</si>
  <si>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</si>
  <si>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</si>
  <si>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</si>
  <si>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</si>
  <si>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</si>
  <si>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</si>
  <si>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</si>
  <si>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</si>
  <si>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</si>
  <si>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</si>
  <si>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</si>
  <si>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</si>
  <si>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</si>
  <si>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</si>
  <si>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</si>
  <si>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</si>
  <si>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</si>
  <si>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</si>
  <si>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</si>
  <si>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</si>
  <si>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</si>
  <si>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</si>
  <si>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</si>
  <si>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</si>
  <si>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</si>
  <si>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</si>
  <si>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</si>
  <si>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</si>
  <si>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</si>
  <si>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</si>
  <si>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</si>
  <si>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</si>
  <si>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</si>
  <si>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</si>
  <si>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</si>
  <si>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</si>
  <si>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</si>
  <si>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</si>
  <si>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</si>
  <si>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</si>
  <si>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</si>
  <si>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</si>
  <si>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</si>
  <si>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</si>
  <si>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</si>
  <si>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</si>
  <si>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</si>
  <si>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</si>
  <si>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</si>
  <si>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</si>
  <si>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</si>
  <si>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</si>
  <si>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</si>
  <si>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</si>
  <si>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</si>
  <si>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</si>
  <si>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</si>
  <si>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</si>
  <si>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</si>
  <si>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</si>
  <si>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</si>
  <si>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</si>
  <si>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</si>
  <si>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</si>
  <si>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</si>
  <si>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</si>
  <si>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</si>
  <si>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</si>
  <si>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</si>
  <si>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</si>
  <si>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</si>
  <si>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</si>
  <si>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</si>
  <si>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</si>
  <si>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</si>
  <si>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</si>
  <si>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</si>
  <si>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</si>
  <si>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</si>
  <si>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</si>
  <si>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</si>
  <si>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</si>
  <si>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</si>
  <si>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</si>
  <si>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</si>
  <si>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</si>
  <si>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</si>
  <si>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</si>
  <si>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</si>
  <si>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</si>
  <si>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</si>
  <si>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</si>
  <si>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</si>
  <si>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</si>
  <si>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</si>
  <si>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</si>
  <si>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</si>
  <si>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</si>
  <si>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</si>
  <si>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</si>
  <si>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</si>
  <si>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</si>
  <si>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</si>
  <si>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</si>
  <si>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</si>
  <si>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</si>
  <si>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</si>
  <si>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</si>
  <si>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</si>
  <si>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</si>
  <si>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</si>
  <si>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</si>
  <si>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</si>
  <si>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</si>
  <si>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</si>
  <si>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</si>
  <si>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</si>
  <si>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</si>
  <si>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</si>
  <si>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</si>
  <si>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</si>
  <si>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</si>
  <si>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</si>
  <si>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</si>
  <si>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</si>
  <si>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</si>
  <si>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</si>
  <si>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</si>
  <si>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</si>
  <si>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</si>
  <si>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</si>
  <si>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</si>
  <si>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</si>
  <si>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</si>
  <si>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</si>
  <si>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</si>
  <si>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</si>
  <si>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</si>
  <si>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</si>
  <si>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</si>
  <si>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</si>
  <si>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</si>
  <si>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</si>
  <si>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</si>
  <si>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</si>
  <si>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</si>
  <si>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</si>
  <si>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</si>
  <si>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</si>
  <si>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</si>
  <si>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</si>
  <si>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</si>
  <si>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</si>
  <si>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</si>
  <si>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</si>
  <si>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</si>
  <si>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</si>
  <si>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</si>
  <si>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</si>
  <si>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</si>
  <si>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</si>
  <si>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</si>
  <si>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</si>
  <si>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</si>
  <si>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</si>
  <si>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</si>
  <si>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</si>
  <si>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</si>
  <si>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</si>
  <si>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</si>
  <si>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</si>
  <si>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</si>
  <si>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</si>
  <si>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</si>
  <si>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</si>
  <si>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</si>
  <si>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</si>
  <si>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</si>
  <si>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</si>
  <si>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</si>
  <si>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</si>
  <si>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</si>
  <si>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</si>
  <si>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</si>
  <si>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</si>
  <si>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</si>
  <si>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</si>
  <si>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</si>
  <si>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</si>
  <si>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</si>
  <si>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</si>
  <si>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</si>
  <si>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</si>
  <si>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</si>
  <si>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</si>
  <si>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</si>
  <si>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</si>
  <si>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</si>
  <si>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</si>
  <si>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</si>
  <si>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</si>
  <si>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</si>
  <si>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</si>
  <si>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</si>
  <si>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</si>
  <si>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</si>
  <si>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</si>
  <si>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</si>
  <si>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</si>
  <si>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</si>
  <si>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</si>
  <si>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</si>
  <si>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</si>
  <si>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</si>
  <si>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</si>
  <si>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</si>
  <si>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</si>
  <si>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</si>
  <si>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</si>
  <si>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</si>
  <si>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</si>
  <si>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</si>
  <si>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</si>
  <si>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</si>
  <si>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</si>
  <si>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</si>
  <si>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</si>
  <si>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</si>
  <si>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</si>
  <si>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</si>
  <si>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</si>
  <si>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</si>
  <si>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</si>
  <si>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</si>
  <si>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</si>
  <si>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</si>
  <si>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</si>
  <si>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</si>
  <si>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</si>
  <si>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</si>
  <si>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</si>
  <si>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</si>
  <si>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</si>
  <si>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</si>
  <si>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</si>
  <si>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</si>
  <si>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</si>
  <si>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</si>
  <si>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</si>
  <si>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</si>
  <si>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</si>
  <si>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</si>
  <si>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</si>
  <si>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</si>
  <si>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</si>
  <si>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</si>
  <si>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</si>
  <si>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</si>
  <si>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</si>
  <si>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</si>
  <si>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</si>
  <si>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</si>
  <si>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</si>
  <si>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</si>
  <si>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</si>
  <si>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</si>
  <si>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</si>
  <si>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</si>
  <si>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</si>
  <si>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</si>
  <si>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</si>
  <si>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</si>
  <si>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</si>
  <si>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</si>
  <si>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</si>
  <si>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</si>
  <si>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</si>
  <si>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</si>
  <si>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</si>
  <si>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</si>
  <si>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</si>
  <si>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</si>
  <si>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</si>
  <si>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</si>
  <si>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</si>
  <si>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</si>
  <si>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</si>
  <si>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</si>
  <si>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</si>
  <si>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</si>
  <si>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</si>
  <si>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</si>
  <si>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</si>
  <si>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</si>
  <si>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</si>
  <si>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</si>
  <si>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</si>
  <si>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</si>
  <si>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</si>
  <si>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</si>
  <si>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</si>
  <si>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</si>
  <si>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</si>
  <si>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</si>
  <si>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</si>
  <si>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</si>
  <si>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</si>
  <si>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</si>
  <si>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</si>
  <si>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</si>
  <si>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</si>
  <si>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</si>
  <si>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</si>
  <si>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</si>
  <si>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</si>
  <si>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</si>
  <si>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</si>
  <si>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</si>
  <si>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</si>
  <si>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</si>
  <si>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</si>
  <si>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</si>
  <si>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</si>
  <si>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</si>
  <si>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</si>
  <si>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</si>
  <si>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</si>
  <si>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</si>
  <si>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</si>
  <si>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</si>
  <si>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</si>
  <si>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</si>
  <si>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</si>
  <si>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</si>
  <si>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</si>
  <si>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</si>
  <si>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</si>
  <si>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</si>
  <si>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</si>
  <si>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</si>
  <si>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</si>
  <si>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</si>
  <si>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</si>
  <si>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</si>
  <si>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</si>
  <si>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</si>
  <si>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</si>
  <si>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</si>
  <si>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</si>
  <si>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</si>
  <si>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</si>
  <si>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</si>
  <si>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</si>
  <si>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</si>
  <si>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</si>
  <si>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</si>
  <si>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</si>
  <si>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</si>
  <si>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</si>
  <si>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</si>
  <si>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</si>
  <si>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</si>
  <si>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</si>
  <si>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</si>
  <si>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</si>
  <si>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</si>
  <si>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</si>
  <si>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</si>
  <si>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</si>
  <si>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</si>
  <si>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</si>
  <si>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</si>
  <si>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</si>
  <si>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</si>
  <si>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</si>
  <si>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</si>
  <si>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</si>
  <si>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</si>
  <si>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</si>
  <si>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</si>
  <si>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</si>
  <si>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</si>
  <si>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</si>
  <si>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</si>
  <si>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</si>
  <si>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</si>
  <si>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</si>
  <si>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</si>
  <si>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</si>
  <si>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</si>
  <si>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</si>
  <si>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</si>
  <si>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</si>
  <si>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</si>
  <si>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</si>
  <si>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</si>
  <si>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</si>
  <si>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</si>
  <si>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</si>
  <si>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</si>
  <si>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</si>
  <si>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</si>
  <si>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</si>
  <si>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</si>
  <si>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</si>
  <si>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</si>
  <si>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</si>
  <si>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</si>
  <si>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</si>
  <si>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</si>
  <si>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</si>
  <si>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</si>
  <si>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FRONTAL DE CORRER, COM VIDRO TEMPERADO 8 MM, 190X100CM, 1 FOLHA FIXA, 1 FOLHA MÓVEL, PERFIS E FERRAGENS EM ALUMÍNIO. AF_01/2021</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</si>
  <si>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</si>
  <si>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</si>
  <si>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</si>
  <si>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</si>
  <si>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</si>
  <si>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</si>
  <si>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</si>
  <si>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</si>
  <si>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</si>
  <si>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</si>
  <si>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</si>
  <si>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</si>
  <si>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</si>
  <si>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</si>
  <si>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</si>
  <si>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</si>
  <si>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</si>
  <si>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</si>
  <si>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</si>
  <si>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</si>
  <si>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</si>
  <si>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</si>
  <si>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</si>
  <si>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</si>
  <si>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</si>
  <si>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</si>
  <si>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</si>
  <si>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</si>
  <si>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</si>
  <si>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</si>
  <si>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</si>
  <si>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</si>
  <si>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</si>
  <si>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</si>
  <si>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</si>
  <si>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</si>
  <si>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</si>
  <si>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</si>
  <si>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</si>
  <si>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</si>
  <si>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</si>
  <si>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</si>
  <si>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</si>
  <si>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</si>
  <si>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</si>
  <si>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</si>
  <si>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</si>
  <si>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</si>
  <si>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</si>
  <si>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</si>
  <si>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</si>
  <si>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</si>
  <si>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</si>
  <si>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</si>
  <si>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</si>
  <si>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</si>
  <si>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</si>
  <si>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</si>
  <si>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</si>
  <si>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</si>
  <si>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</si>
  <si>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</si>
  <si>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</si>
  <si>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</si>
  <si>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</si>
  <si>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</si>
  <si>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</si>
  <si>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</si>
  <si>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</si>
  <si>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</si>
  <si>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</si>
  <si>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</si>
  <si>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</si>
  <si>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</si>
  <si>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</si>
  <si>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</si>
  <si>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</si>
  <si>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</si>
  <si>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</si>
  <si>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</si>
  <si>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</si>
  <si>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</si>
  <si>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</si>
  <si>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</si>
  <si>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</si>
  <si>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</si>
  <si>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</si>
  <si>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</si>
  <si>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</si>
  <si>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</si>
  <si>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</si>
  <si>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</si>
  <si>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</si>
  <si>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</si>
  <si>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</si>
  <si>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</si>
  <si>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</si>
  <si>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</si>
  <si>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</si>
  <si>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</si>
  <si>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</si>
  <si>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</si>
  <si>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 - Sistema Nacional de Pesquisa de Custos e Índices da Construção Civil</t>
  </si>
  <si>
    <t>RELATÓRIO DE CUSTOS DE COMPOSIÇÕES - ENCARGOS SOCIAIS COM DESONERAÇÃO</t>
  </si>
  <si>
    <t>Mês de Referência:</t>
  </si>
  <si>
    <t>Data de emissão:</t>
  </si>
  <si>
    <t>10/10/2025</t>
  </si>
  <si>
    <t>Localidade:</t>
  </si>
  <si>
    <t>VITORIA - ES</t>
  </si>
  <si>
    <t>Encargos sociais:</t>
  </si>
  <si>
    <t>(SEM DESONERAÇÃO)</t>
  </si>
  <si>
    <t>Horista:</t>
  </si>
  <si>
    <t>Mensalista:</t>
  </si>
  <si>
    <t>Origem de preço:</t>
  </si>
  <si>
    <t>CR = COEFICIENTE DE REPRESENTATIVIDADE / C = COLETADO</t>
  </si>
  <si>
    <t>Código do
Insumo</t>
  </si>
  <si>
    <t>Descrição do Insumo</t>
  </si>
  <si>
    <t>Unidade</t>
  </si>
  <si>
    <t>VALOR (R$)</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</si>
  <si>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</si>
  <si>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</si>
  <si>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</si>
  <si>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</si>
  <si>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</si>
  <si>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</si>
  <si>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</si>
  <si>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</si>
  <si>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</si>
  <si>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</si>
  <si>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</si>
  <si>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</si>
  <si>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</si>
  <si>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</si>
  <si>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</si>
  <si>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</si>
  <si>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</si>
  <si>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</si>
  <si>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</si>
  <si>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</si>
  <si>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</si>
  <si>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</si>
  <si>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</si>
  <si>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</si>
  <si>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</si>
  <si>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</si>
  <si>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</si>
  <si>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</si>
  <si>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</si>
  <si>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</si>
  <si>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</si>
  <si>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</si>
  <si>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</si>
  <si>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</si>
  <si>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</si>
  <si>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</si>
  <si>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</si>
  <si>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</si>
  <si>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</si>
  <si>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</si>
  <si>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</si>
  <si>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</si>
  <si>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</si>
  <si>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</si>
  <si>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</si>
  <si>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</si>
  <si>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</si>
  <si>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</si>
  <si>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</si>
  <si>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</si>
  <si>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</si>
  <si>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</si>
  <si>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</si>
  <si>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</si>
  <si>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</si>
  <si>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</si>
  <si>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</si>
  <si>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</si>
  <si>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</si>
  <si>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</si>
  <si>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</si>
  <si>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</si>
  <si>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</si>
  <si>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</si>
  <si>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</si>
  <si>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</si>
  <si>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</si>
  <si>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</si>
  <si>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</si>
  <si>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</si>
  <si>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</si>
  <si>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</si>
  <si>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</si>
  <si>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</si>
  <si>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</si>
  <si>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</si>
  <si>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</si>
  <si>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</si>
  <si>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</si>
  <si>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</si>
  <si>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</si>
  <si>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</si>
  <si>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</si>
  <si>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</si>
  <si>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</si>
  <si>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</si>
  <si>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</si>
  <si>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</si>
  <si>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</si>
  <si>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</si>
  <si>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</si>
  <si>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</si>
  <si>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</si>
  <si>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</si>
  <si>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</si>
  <si>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</si>
  <si>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</si>
  <si>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</si>
  <si>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</si>
  <si>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</si>
  <si>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</si>
  <si>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</si>
  <si>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</si>
  <si>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</si>
  <si>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</si>
  <si>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</si>
  <si>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</si>
  <si>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</si>
  <si>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</si>
  <si>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</si>
  <si>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</si>
  <si>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</si>
  <si>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</si>
  <si>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</si>
  <si>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</si>
  <si>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</si>
  <si>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</si>
  <si>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</si>
  <si>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</si>
  <si>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</si>
  <si>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</si>
  <si>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</si>
  <si>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</si>
  <si>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</si>
  <si>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</si>
  <si>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</si>
  <si>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</si>
  <si>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</si>
  <si>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</si>
  <si>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</si>
  <si>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</si>
  <si>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</si>
  <si>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</si>
  <si>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</si>
  <si>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</si>
  <si>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</si>
  <si>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</si>
  <si>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</si>
  <si>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</si>
  <si>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</si>
  <si>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</si>
  <si>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</si>
  <si>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</si>
  <si>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</si>
  <si>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</si>
  <si>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</si>
  <si>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</si>
  <si>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</si>
  <si>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</si>
  <si>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</si>
  <si>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</si>
  <si>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</si>
  <si>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</si>
  <si>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</si>
  <si>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</si>
  <si>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</si>
  <si>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</si>
  <si>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</si>
  <si>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</si>
  <si>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</si>
  <si>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</si>
  <si>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</si>
  <si>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</si>
  <si>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</si>
  <si>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</si>
  <si>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</si>
  <si>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</si>
  <si>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</si>
  <si>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</si>
  <si>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</si>
  <si>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</si>
  <si>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</si>
  <si>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</si>
  <si>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</si>
  <si>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</si>
  <si>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</si>
  <si>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</si>
  <si>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</si>
  <si>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</si>
  <si>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</si>
  <si>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</si>
  <si>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</si>
  <si>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</si>
  <si>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</si>
  <si>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</si>
  <si>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</si>
  <si>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</si>
  <si>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</si>
  <si>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</si>
  <si>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</si>
  <si>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</si>
  <si>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</si>
  <si>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</si>
  <si>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</si>
  <si>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</si>
  <si>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</si>
  <si>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</si>
  <si>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</si>
  <si>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</si>
  <si>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</si>
  <si>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</si>
  <si>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</si>
  <si>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</si>
  <si>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</si>
  <si>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</si>
  <si>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</si>
  <si>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</si>
  <si>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</si>
  <si>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</si>
  <si>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</si>
  <si>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</si>
  <si>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</si>
  <si>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</si>
  <si>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</si>
  <si>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</si>
  <si>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</si>
  <si>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</si>
  <si>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</si>
  <si>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</si>
  <si>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</si>
  <si>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</si>
  <si>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</si>
  <si>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</si>
  <si>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</si>
  <si>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</si>
  <si>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</si>
  <si>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</si>
  <si>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</si>
  <si>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</si>
  <si>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</si>
  <si>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</si>
  <si>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</si>
  <si>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</si>
  <si>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</si>
  <si>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</si>
  <si>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</si>
  <si>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</si>
  <si>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</si>
  <si>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</si>
  <si>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</si>
  <si>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</si>
  <si>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</si>
  <si>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</si>
  <si>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</si>
  <si>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</si>
  <si>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</si>
  <si>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</si>
  <si>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</si>
  <si>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</si>
  <si>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</si>
  <si>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</si>
  <si>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</si>
  <si>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</si>
  <si>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</si>
  <si>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</si>
  <si>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</si>
  <si>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</si>
  <si>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</si>
  <si>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</si>
  <si>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</si>
  <si>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</si>
  <si>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</si>
  <si>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</si>
  <si>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</si>
  <si>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</si>
  <si>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</si>
  <si>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</si>
  <si>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</si>
  <si>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</si>
  <si>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</si>
  <si>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</si>
  <si>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</si>
  <si>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</si>
  <si>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</si>
  <si>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</si>
  <si>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</si>
  <si>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</si>
  <si>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</si>
  <si>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</si>
  <si>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</si>
  <si>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</si>
  <si>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</si>
  <si>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</si>
  <si>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</si>
  <si>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</si>
  <si>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</si>
  <si>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</si>
  <si>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</si>
  <si>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</si>
  <si>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</si>
  <si>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</si>
  <si>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</si>
  <si>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</si>
  <si>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</si>
  <si>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</si>
  <si>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</si>
  <si>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</si>
  <si>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</si>
  <si>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</si>
  <si>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</si>
  <si>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</si>
  <si>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</si>
  <si>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</si>
  <si>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</si>
  <si>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</si>
  <si>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</si>
  <si>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</si>
  <si>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</si>
  <si>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</si>
  <si>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</si>
  <si>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</si>
  <si>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</si>
  <si>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</si>
  <si>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</si>
  <si>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</si>
  <si>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</si>
  <si>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</si>
  <si>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</si>
  <si>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</si>
  <si>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</si>
  <si>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</si>
  <si>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</si>
  <si>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</si>
  <si>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</si>
  <si>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</si>
  <si>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</si>
  <si>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</si>
  <si>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</si>
  <si>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</si>
  <si>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</si>
  <si>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</si>
  <si>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</si>
  <si>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</si>
  <si>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</si>
  <si>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</si>
  <si>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</si>
  <si>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</si>
  <si>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</si>
  <si>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</si>
  <si>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</si>
  <si>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</si>
  <si>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</si>
  <si>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</si>
  <si>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</si>
  <si>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</si>
  <si>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</si>
  <si>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</si>
  <si>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</si>
  <si>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</si>
  <si>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</si>
  <si>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</si>
  <si>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</si>
  <si>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</si>
  <si>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</si>
  <si>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</si>
  <si>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</si>
  <si>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</si>
  <si>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</si>
  <si>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</si>
  <si>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</si>
  <si>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</si>
  <si>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</si>
  <si>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</si>
  <si>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</si>
  <si>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</si>
  <si>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</si>
  <si>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</si>
  <si>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</si>
  <si>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</si>
  <si>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</si>
  <si>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</si>
  <si>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</si>
  <si>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</si>
  <si>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</si>
  <si>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</si>
  <si>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</si>
  <si>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</si>
  <si>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</si>
  <si>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</si>
  <si>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</si>
  <si>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</si>
  <si>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</si>
  <si>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</si>
  <si>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</si>
  <si>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</si>
  <si>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</si>
  <si>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</si>
  <si>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</si>
  <si>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</si>
  <si>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</si>
  <si>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</si>
  <si>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</si>
  <si>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</si>
  <si>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</si>
  <si>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</si>
  <si>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</si>
  <si>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</si>
  <si>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</si>
  <si>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</si>
  <si>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</si>
  <si>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</si>
  <si>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</si>
  <si>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</si>
  <si>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</si>
  <si>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</si>
  <si>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</si>
  <si>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</si>
  <si>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</si>
  <si>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</si>
  <si>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</si>
  <si>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</si>
  <si>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</si>
  <si>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</si>
  <si>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</si>
  <si>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</si>
  <si>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</si>
  <si>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</si>
  <si>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</si>
  <si>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</si>
  <si>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</si>
  <si>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</si>
  <si>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</si>
  <si>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</si>
  <si>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</si>
  <si>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</si>
  <si>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</si>
  <si>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</si>
  <si>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</si>
  <si>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</si>
  <si>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</si>
  <si>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</si>
  <si>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</si>
  <si>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</si>
  <si>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</si>
  <si>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</si>
  <si>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</si>
  <si>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</si>
  <si>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</si>
  <si>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</si>
  <si>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</si>
  <si>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</si>
  <si>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</si>
  <si>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</si>
  <si>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</si>
  <si>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</si>
  <si>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</si>
  <si>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</si>
  <si>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</si>
  <si>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</si>
  <si>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</si>
  <si>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</si>
  <si>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</si>
  <si>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</si>
  <si>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</si>
  <si>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</si>
  <si>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</si>
  <si>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</si>
  <si>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</si>
  <si>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</si>
  <si>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</si>
  <si>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</si>
  <si>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 L, MOTOR ELETRICO TRIFASICO 220/380V, POTENCIA 2 CV, SEM CARREGADOR</t>
  </si>
  <si>
    <t>BETONEIRA, CAPACIDADE NOMINAL 600 L, CAPACIDADE DE MISTURA 360 L, MOTOR ELETRICO TRIFASICO 220/380V, POTENCIA 4CV, SEM CARREGADOR</t>
  </si>
  <si>
    <t>BETONEIRA, CAPACIDADE NOMINAL 600 L, CAPACIDADE DE MISTURA 440 L, MOTOR A DIESEL, POTENCIA 10 CV, COM CARREGADOR</t>
  </si>
  <si>
    <t>BETONEIRA, CAPACIDADE NOMINAL 600 L, CAPACIDADE DE MISTURA 440 L, MOTOR A GASOLINA, POTENCIA 10 HP,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</si>
  <si>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</si>
  <si>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</si>
  <si>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</si>
  <si>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</si>
  <si>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</si>
  <si>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</si>
  <si>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</si>
  <si>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</si>
  <si>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</si>
  <si>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</si>
  <si>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</si>
  <si>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</si>
  <si>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</si>
  <si>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</si>
  <si>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</si>
  <si>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</si>
  <si>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</si>
  <si>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</si>
  <si>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</si>
  <si>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</si>
  <si>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</si>
  <si>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</si>
  <si>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</si>
  <si>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</si>
  <si>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</si>
  <si>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</si>
  <si>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</si>
  <si>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</si>
  <si>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</si>
  <si>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</si>
  <si>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</si>
  <si>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</si>
  <si>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</si>
  <si>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</si>
  <si>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</si>
  <si>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</si>
  <si>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</si>
  <si>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</si>
  <si>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</si>
  <si>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</si>
  <si>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</si>
  <si>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</si>
  <si>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</si>
  <si>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</si>
  <si>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</si>
  <si>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</si>
  <si>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</si>
  <si>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</si>
  <si>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</si>
  <si>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</si>
  <si>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</si>
  <si>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</si>
  <si>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</si>
  <si>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</si>
  <si>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</si>
  <si>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</si>
  <si>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</si>
  <si>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</si>
  <si>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</si>
  <si>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</si>
  <si>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</si>
  <si>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</si>
  <si>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</si>
  <si>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</si>
  <si>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</si>
  <si>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</si>
  <si>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</si>
  <si>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</si>
  <si>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</si>
  <si>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</si>
  <si>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</si>
  <si>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</si>
  <si>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</si>
  <si>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</si>
  <si>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</si>
  <si>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</si>
  <si>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</si>
  <si>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</si>
  <si>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</si>
  <si>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</si>
  <si>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</si>
  <si>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</si>
  <si>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</si>
  <si>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</si>
  <si>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</si>
  <si>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</si>
  <si>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</si>
  <si>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</si>
  <si>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</si>
  <si>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</si>
  <si>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</si>
  <si>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</si>
  <si>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</si>
  <si>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</si>
  <si>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</si>
  <si>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</si>
  <si>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</si>
  <si>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</si>
  <si>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</si>
  <si>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</si>
  <si>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</si>
  <si>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</si>
  <si>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</si>
  <si>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</si>
  <si>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</si>
  <si>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</si>
  <si>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</si>
  <si>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</si>
  <si>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</si>
  <si>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</si>
  <si>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</si>
  <si>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</si>
  <si>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</si>
  <si>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</si>
  <si>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</si>
  <si>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</si>
  <si>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</si>
  <si>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</si>
  <si>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</si>
  <si>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</si>
  <si>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</si>
  <si>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</si>
  <si>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</si>
  <si>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</si>
  <si>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</si>
  <si>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</si>
  <si>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</si>
  <si>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</si>
  <si>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</si>
  <si>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</si>
  <si>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</si>
  <si>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</si>
  <si>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</si>
  <si>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</si>
  <si>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</si>
  <si>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</si>
  <si>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</si>
  <si>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</si>
  <si>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</si>
  <si>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</si>
  <si>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</si>
  <si>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</si>
  <si>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</si>
  <si>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</si>
  <si>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</si>
  <si>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</si>
  <si>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</si>
  <si>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</si>
  <si>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</si>
  <si>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</si>
  <si>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</si>
  <si>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</si>
  <si>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</si>
  <si>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</si>
  <si>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</si>
  <si>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</si>
  <si>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</si>
  <si>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</si>
  <si>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</si>
  <si>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</si>
  <si>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</si>
  <si>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</si>
  <si>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</si>
  <si>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</si>
  <si>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</si>
  <si>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</si>
  <si>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</si>
  <si>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</si>
  <si>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</si>
  <si>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</si>
  <si>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</si>
  <si>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</si>
  <si>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</si>
  <si>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</si>
  <si>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</si>
  <si>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</si>
  <si>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</si>
  <si>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</si>
  <si>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</si>
  <si>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</si>
  <si>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</si>
  <si>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</si>
  <si>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</si>
  <si>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</si>
  <si>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</si>
  <si>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</si>
  <si>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</si>
  <si>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</si>
  <si>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</si>
  <si>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</si>
  <si>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</si>
  <si>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</si>
  <si>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</si>
  <si>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</si>
  <si>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</si>
  <si>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</si>
  <si>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</si>
  <si>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</si>
  <si>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</si>
  <si>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</si>
  <si>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</si>
  <si>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</si>
  <si>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</si>
  <si>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</si>
  <si>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</si>
  <si>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</si>
  <si>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</si>
  <si>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</si>
  <si>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</si>
  <si>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</si>
  <si>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</si>
  <si>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</si>
  <si>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</si>
  <si>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</si>
  <si>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</si>
  <si>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</si>
  <si>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</si>
  <si>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</si>
  <si>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</si>
  <si>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</si>
  <si>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</si>
  <si>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</si>
  <si>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</si>
  <si>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</si>
  <si>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</si>
  <si>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</si>
  <si>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</si>
  <si>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</si>
  <si>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</si>
  <si>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</si>
  <si>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</si>
  <si>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</si>
  <si>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</si>
  <si>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</si>
  <si>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</si>
  <si>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</si>
  <si>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</si>
  <si>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</si>
  <si>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</si>
  <si>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</si>
  <si>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</si>
  <si>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</si>
  <si>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</si>
  <si>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</si>
  <si>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</si>
  <si>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</si>
  <si>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</si>
  <si>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</si>
  <si>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</si>
  <si>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</si>
  <si>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</si>
  <si>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</si>
  <si>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</si>
  <si>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</si>
  <si>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</si>
  <si>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</si>
  <si>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</si>
  <si>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</si>
  <si>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</si>
  <si>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</si>
  <si>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</si>
  <si>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</si>
  <si>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</si>
  <si>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</si>
  <si>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</si>
  <si>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</si>
  <si>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</si>
  <si>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</si>
  <si>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</si>
  <si>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</si>
  <si>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</si>
  <si>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</si>
  <si>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</si>
  <si>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</si>
  <si>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</si>
  <si>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</si>
  <si>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</si>
  <si>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</si>
  <si>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</si>
  <si>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</si>
  <si>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</si>
  <si>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</si>
  <si>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</si>
  <si>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</si>
  <si>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</si>
  <si>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</si>
  <si>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</si>
  <si>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</si>
  <si>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</si>
  <si>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</si>
  <si>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</si>
  <si>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</si>
  <si>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</si>
  <si>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</si>
  <si>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</si>
  <si>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</si>
  <si>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</si>
  <si>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</si>
  <si>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</si>
  <si>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</si>
  <si>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</si>
  <si>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</si>
  <si>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</si>
  <si>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</si>
  <si>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</si>
  <si>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</si>
  <si>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</si>
  <si>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</si>
  <si>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</si>
  <si>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</si>
  <si>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</si>
  <si>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</si>
  <si>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</si>
  <si>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</si>
  <si>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</si>
  <si>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</si>
  <si>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</si>
  <si>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</si>
  <si>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</si>
  <si>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</si>
  <si>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</si>
  <si>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</si>
  <si>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</si>
  <si>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</si>
  <si>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</si>
  <si>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</si>
  <si>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</si>
  <si>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</si>
  <si>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</si>
  <si>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</si>
  <si>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</si>
  <si>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</si>
  <si>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</si>
  <si>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</si>
  <si>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</si>
  <si>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</si>
  <si>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</si>
  <si>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</si>
  <si>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</si>
  <si>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</si>
  <si>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</si>
  <si>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</si>
  <si>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</si>
  <si>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</si>
  <si>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</si>
  <si>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</si>
  <si>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</si>
  <si>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</si>
  <si>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</si>
  <si>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</si>
  <si>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</si>
  <si>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</si>
  <si>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</si>
  <si>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</si>
  <si>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</si>
  <si>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</si>
  <si>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</si>
  <si>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</si>
  <si>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</si>
  <si>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</si>
  <si>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</si>
  <si>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</si>
  <si>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</si>
  <si>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</si>
  <si>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</si>
  <si>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</si>
  <si>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</si>
  <si>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</si>
  <si>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</si>
  <si>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</si>
  <si>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</si>
  <si>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</si>
  <si>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</si>
  <si>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</si>
  <si>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</si>
  <si>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</si>
  <si>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</si>
  <si>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</si>
  <si>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</si>
  <si>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</si>
  <si>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</si>
  <si>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</si>
  <si>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</si>
  <si>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</si>
  <si>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</si>
  <si>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</si>
  <si>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</si>
  <si>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</si>
  <si>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</si>
  <si>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</si>
  <si>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</si>
  <si>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</si>
  <si>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</si>
  <si>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</si>
  <si>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</si>
  <si>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</si>
  <si>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</si>
  <si>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</si>
  <si>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</si>
  <si>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</si>
  <si>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</si>
  <si>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</si>
  <si>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</si>
  <si>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</si>
  <si>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</si>
  <si>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</si>
  <si>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</si>
  <si>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</si>
  <si>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</si>
  <si>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</si>
  <si>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</si>
  <si>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</si>
  <si>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</si>
  <si>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</si>
  <si>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</si>
  <si>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</si>
  <si>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</si>
  <si>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</si>
  <si>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</si>
  <si>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</si>
  <si>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</si>
  <si>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</si>
  <si>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</si>
  <si>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</si>
  <si>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</si>
  <si>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</si>
  <si>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</si>
  <si>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</si>
  <si>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</si>
  <si>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</si>
  <si>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</si>
  <si>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</si>
  <si>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</si>
  <si>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</si>
  <si>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</si>
  <si>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</si>
  <si>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</si>
  <si>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</si>
  <si>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</si>
  <si>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</si>
  <si>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</si>
  <si>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</si>
  <si>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</si>
  <si>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</si>
  <si>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</si>
  <si>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</si>
  <si>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</si>
  <si>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</si>
  <si>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</si>
  <si>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</si>
  <si>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</si>
  <si>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</si>
  <si>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</si>
  <si>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</si>
  <si>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</si>
  <si>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</si>
  <si>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</si>
  <si>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</si>
  <si>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</si>
  <si>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</si>
  <si>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</si>
  <si>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</si>
  <si>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</si>
  <si>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</si>
  <si>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</si>
  <si>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</si>
  <si>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</si>
  <si>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</si>
  <si>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</si>
  <si>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</si>
  <si>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</si>
  <si>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</si>
  <si>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</si>
  <si>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</si>
  <si>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</si>
  <si>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</si>
  <si>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</si>
  <si>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</si>
  <si>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</si>
  <si>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</si>
  <si>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</si>
  <si>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</si>
  <si>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</si>
  <si>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</si>
  <si>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</si>
  <si>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</si>
  <si>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</si>
  <si>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</si>
  <si>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</si>
  <si>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</si>
  <si>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</si>
  <si>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</si>
  <si>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</si>
  <si>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</si>
  <si>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</si>
  <si>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</si>
  <si>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</si>
  <si>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</si>
  <si>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</si>
  <si>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</si>
  <si>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</si>
  <si>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</si>
  <si>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</si>
  <si>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</si>
  <si>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</si>
  <si>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</si>
  <si>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</si>
  <si>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</si>
  <si>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</si>
  <si>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</si>
  <si>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</si>
  <si>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</si>
  <si>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</si>
  <si>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</si>
  <si>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</si>
  <si>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</si>
  <si>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</si>
  <si>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</si>
  <si>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</si>
  <si>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</si>
  <si>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</si>
  <si>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</si>
  <si>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</si>
  <si>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</si>
  <si>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</si>
  <si>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</si>
  <si>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</si>
  <si>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</si>
  <si>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</si>
  <si>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</si>
  <si>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</si>
  <si>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</si>
  <si>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</si>
  <si>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</si>
  <si>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</si>
  <si>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</si>
  <si>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</si>
  <si>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</si>
  <si>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</si>
  <si>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</si>
  <si>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</si>
  <si>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</si>
  <si>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</si>
  <si>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</si>
  <si>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</si>
  <si>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</si>
  <si>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</si>
  <si>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</si>
  <si>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</si>
  <si>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</si>
  <si>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</si>
  <si>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</si>
  <si>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</si>
  <si>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</si>
  <si>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</si>
  <si>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</si>
  <si>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</si>
  <si>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</si>
  <si>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</si>
  <si>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</si>
  <si>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</si>
  <si>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</si>
  <si>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</si>
  <si>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</si>
  <si>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</si>
  <si>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</si>
  <si>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</si>
  <si>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</si>
  <si>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</si>
  <si>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</si>
  <si>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</si>
  <si>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</si>
  <si>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</si>
  <si>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</si>
  <si>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</si>
  <si>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</si>
  <si>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</si>
  <si>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</si>
  <si>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</si>
  <si>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</si>
  <si>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</si>
  <si>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</si>
  <si>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</si>
  <si>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</si>
  <si>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</si>
  <si>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</si>
  <si>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</si>
  <si>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</si>
  <si>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</si>
  <si>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</si>
  <si>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</si>
  <si>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</si>
  <si>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</si>
  <si>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</si>
  <si>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</si>
  <si>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</si>
  <si>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</si>
  <si>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</si>
  <si>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</si>
  <si>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</si>
  <si>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</si>
  <si>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</si>
  <si>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</si>
  <si>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</si>
  <si>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</si>
  <si>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</si>
  <si>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</si>
  <si>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</si>
  <si>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</si>
  <si>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</si>
  <si>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</si>
  <si>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</si>
  <si>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</si>
  <si>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</si>
  <si>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</si>
  <si>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</si>
  <si>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</si>
  <si>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</si>
  <si>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</si>
  <si>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</si>
  <si>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</si>
  <si>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</si>
  <si>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</si>
  <si>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</si>
  <si>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</si>
  <si>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</si>
  <si>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</si>
  <si>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</si>
  <si>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</si>
  <si>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</si>
  <si>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</si>
  <si>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</si>
  <si>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</si>
  <si>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</si>
  <si>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</si>
  <si>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</si>
  <si>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</si>
  <si>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</si>
  <si>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</si>
  <si>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</si>
  <si>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</si>
  <si>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</si>
  <si>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</si>
  <si>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</si>
  <si>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</si>
  <si>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</si>
  <si>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</si>
  <si>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</si>
  <si>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</si>
  <si>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</si>
  <si>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</si>
  <si>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</si>
  <si>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</si>
  <si>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</si>
  <si>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</si>
  <si>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</si>
  <si>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</si>
  <si>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</si>
  <si>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</si>
  <si>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</si>
  <si>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</si>
  <si>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</si>
  <si>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</si>
  <si>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</si>
  <si>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</si>
  <si>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</si>
  <si>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</si>
  <si>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</si>
  <si>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</si>
  <si>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</si>
  <si>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</si>
  <si>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</si>
  <si>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</si>
  <si>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</si>
  <si>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</si>
  <si>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</si>
  <si>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</si>
  <si>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</si>
  <si>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</si>
  <si>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</si>
  <si>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</si>
  <si>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</si>
  <si>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</si>
  <si>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</si>
  <si>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</si>
  <si>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</si>
  <si>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</si>
  <si>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</si>
  <si>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</si>
  <si>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</si>
  <si>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</si>
  <si>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</si>
  <si>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</si>
  <si>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</si>
  <si>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</si>
  <si>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</si>
  <si>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</si>
  <si>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</si>
  <si>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</si>
  <si>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</si>
  <si>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</si>
  <si>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</si>
  <si>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</si>
  <si>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</si>
  <si>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</si>
  <si>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</si>
  <si>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</si>
  <si>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</si>
  <si>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</si>
  <si>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</si>
  <si>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</si>
  <si>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</si>
  <si>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</si>
  <si>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</si>
  <si>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</si>
  <si>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</si>
  <si>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</si>
  <si>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</si>
  <si>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</si>
  <si>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</si>
  <si>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</si>
  <si>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</si>
  <si>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</si>
  <si>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</si>
  <si>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</si>
  <si>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</si>
  <si>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</si>
  <si>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</si>
  <si>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</si>
  <si>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</si>
  <si>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</si>
  <si>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</si>
  <si>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</si>
  <si>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</si>
  <si>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</si>
  <si>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</si>
  <si>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</si>
  <si>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</si>
  <si>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</si>
  <si>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</si>
  <si>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</si>
  <si>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</si>
  <si>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</si>
  <si>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</si>
  <si>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</si>
  <si>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</si>
  <si>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</si>
  <si>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</si>
  <si>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</si>
  <si>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</si>
  <si>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</si>
  <si>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</si>
  <si>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</si>
  <si>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</si>
  <si>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</si>
  <si>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</si>
  <si>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</si>
  <si>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</si>
  <si>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</si>
  <si>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</si>
  <si>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</si>
  <si>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</si>
  <si>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</si>
  <si>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</si>
  <si>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</si>
  <si>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</si>
  <si>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</si>
  <si>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</si>
  <si>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</si>
  <si>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</si>
  <si>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</si>
  <si>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</si>
  <si>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</si>
  <si>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</si>
  <si>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</si>
  <si>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</si>
  <si>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</si>
  <si>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</si>
  <si>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</si>
  <si>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</si>
  <si>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</si>
  <si>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</si>
  <si>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</si>
  <si>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</si>
  <si>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</si>
  <si>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</si>
  <si>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</si>
  <si>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</si>
  <si>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</si>
  <si>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</si>
  <si>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</si>
  <si>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</si>
  <si>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</si>
  <si>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</si>
  <si>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</si>
  <si>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</si>
  <si>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</si>
  <si>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</si>
  <si>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</si>
  <si>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</si>
  <si>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</si>
  <si>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</si>
  <si>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</si>
  <si>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</si>
  <si>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</si>
  <si>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</si>
  <si>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</si>
  <si>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</si>
  <si>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</si>
  <si>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</si>
  <si>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</si>
  <si>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</si>
  <si>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</si>
  <si>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</si>
  <si>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</si>
  <si>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</si>
  <si>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</si>
  <si>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</si>
  <si>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</si>
  <si>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</si>
  <si>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</si>
  <si>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</si>
  <si>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</si>
  <si>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</si>
  <si>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</si>
  <si>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</si>
  <si>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</si>
  <si>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</si>
  <si>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</si>
  <si>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</si>
  <si>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</si>
  <si>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</si>
  <si>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</si>
  <si>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</si>
  <si>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</si>
  <si>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</si>
  <si>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</si>
  <si>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</si>
  <si>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</si>
  <si>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</si>
  <si>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</si>
  <si>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</si>
  <si>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</si>
  <si>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</si>
  <si>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</si>
  <si>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</si>
  <si>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</si>
  <si>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</si>
  <si>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</si>
  <si>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</si>
  <si>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</si>
  <si>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</si>
  <si>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</si>
  <si>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</si>
  <si>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</si>
  <si>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</si>
  <si>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</si>
  <si>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</si>
  <si>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</si>
  <si>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</si>
  <si>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</si>
  <si>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</si>
  <si>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</si>
  <si>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</si>
  <si>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</si>
  <si>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</si>
  <si>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</si>
  <si>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</si>
  <si>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</si>
  <si>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</si>
  <si>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</si>
  <si>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</si>
  <si>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</si>
  <si>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</si>
  <si>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</si>
  <si>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</si>
  <si>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</si>
  <si>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</si>
  <si>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</si>
  <si>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</si>
  <si>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</si>
  <si>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</si>
  <si>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</si>
  <si>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</si>
  <si>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</si>
  <si>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</si>
  <si>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</si>
  <si>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</si>
  <si>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</si>
  <si>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</si>
  <si>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</si>
  <si>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</si>
  <si>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</si>
  <si>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</si>
  <si>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</si>
  <si>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</si>
  <si>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</si>
  <si>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</si>
  <si>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</si>
  <si>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</si>
  <si>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</si>
  <si>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</si>
  <si>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</si>
  <si>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</si>
  <si>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</si>
  <si>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</si>
  <si>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</si>
  <si>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</si>
  <si>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</si>
  <si>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</si>
  <si>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</si>
  <si>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</si>
  <si>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</si>
  <si>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</si>
  <si>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</si>
  <si>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</si>
  <si>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</si>
  <si>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</si>
  <si>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</si>
  <si>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</si>
  <si>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</si>
  <si>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</si>
  <si>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</si>
  <si>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</si>
  <si>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</si>
  <si>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</si>
  <si>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</si>
  <si>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</si>
  <si>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</si>
  <si>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</si>
  <si>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</si>
  <si>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</si>
  <si>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</si>
  <si>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</si>
  <si>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</si>
  <si>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</si>
  <si>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</si>
  <si>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</si>
  <si>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</si>
  <si>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</si>
  <si>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</si>
  <si>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</si>
  <si>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</si>
  <si>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</si>
  <si>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</si>
  <si>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</si>
  <si>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</si>
  <si>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</si>
  <si>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</si>
  <si>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</si>
  <si>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</si>
  <si>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</si>
  <si>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</si>
  <si>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</si>
  <si>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</si>
  <si>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</si>
  <si>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</si>
  <si>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</si>
  <si>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</si>
  <si>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</si>
  <si>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</si>
  <si>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</si>
  <si>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</si>
  <si>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</si>
  <si>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</si>
  <si>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</si>
  <si>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</si>
  <si>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</si>
  <si>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</si>
  <si>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</si>
  <si>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</si>
  <si>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</si>
  <si>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</si>
  <si>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</si>
  <si>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</si>
  <si>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</si>
  <si>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</si>
  <si>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</si>
  <si>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</si>
  <si>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</si>
  <si>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</si>
  <si>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</si>
  <si>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</si>
  <si>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</si>
  <si>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</si>
  <si>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</si>
  <si>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</si>
  <si>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</si>
  <si>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</si>
  <si>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</si>
  <si>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</si>
  <si>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</si>
  <si>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</si>
  <si>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</si>
  <si>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</si>
  <si>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</si>
  <si>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</si>
  <si>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</si>
  <si>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</si>
  <si>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</si>
  <si>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</si>
  <si>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</si>
  <si>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</si>
  <si>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</si>
  <si>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</si>
  <si>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</si>
  <si>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</si>
  <si>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</si>
  <si>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</si>
  <si>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</si>
  <si>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</si>
  <si>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</si>
  <si>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</si>
  <si>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</si>
  <si>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</si>
  <si>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</si>
  <si>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</si>
  <si>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</si>
  <si>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</si>
  <si>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</si>
  <si>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</si>
  <si>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</si>
  <si>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</si>
  <si>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</si>
  <si>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</si>
  <si>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</si>
  <si>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</si>
  <si>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</si>
  <si>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</si>
  <si>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</si>
  <si>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</si>
  <si>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</si>
  <si>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</si>
  <si>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</si>
  <si>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</si>
  <si>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</si>
  <si>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</si>
  <si>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</si>
  <si>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</si>
  <si>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</si>
  <si>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</si>
  <si>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</si>
  <si>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</si>
  <si>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</si>
  <si>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</si>
  <si>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</si>
  <si>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</si>
  <si>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</si>
  <si>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</si>
  <si>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</si>
  <si>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</si>
  <si>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</si>
  <si>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</si>
  <si>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</si>
  <si>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</si>
  <si>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</si>
  <si>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</si>
  <si>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</si>
  <si>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</si>
  <si>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</si>
  <si>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</si>
  <si>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</si>
  <si>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</si>
  <si>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</si>
  <si>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</si>
  <si>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</si>
  <si>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</si>
  <si>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</si>
  <si>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</si>
  <si>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</si>
  <si>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</si>
  <si>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</si>
  <si>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</si>
  <si>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</si>
  <si>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</si>
  <si>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</si>
  <si>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</si>
  <si>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</si>
  <si>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</si>
  <si>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</si>
  <si>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</si>
  <si>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</si>
  <si>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</si>
  <si>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</si>
  <si>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</si>
  <si>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</si>
  <si>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</si>
  <si>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</si>
  <si>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</si>
  <si>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</si>
  <si>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</si>
  <si>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</si>
  <si>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</si>
  <si>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</si>
  <si>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</si>
  <si>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</si>
  <si>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</si>
  <si>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</si>
  <si>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</si>
  <si>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</si>
  <si>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</si>
  <si>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</si>
  <si>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</si>
  <si>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</si>
  <si>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</si>
  <si>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</si>
  <si>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</si>
  <si>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</si>
  <si>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</si>
  <si>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</si>
  <si>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</si>
  <si>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</si>
  <si>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</si>
  <si>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</si>
  <si>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</si>
  <si>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</si>
  <si>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</si>
  <si>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</si>
  <si>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</si>
  <si>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</si>
  <si>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</si>
  <si>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</si>
  <si>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</si>
  <si>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</si>
  <si>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</si>
  <si>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</si>
  <si>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</si>
  <si>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</si>
  <si>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</si>
  <si>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</si>
  <si>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</si>
  <si>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</si>
  <si>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</si>
  <si>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</si>
  <si>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</si>
  <si>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</si>
  <si>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</si>
  <si>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</si>
  <si>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</si>
  <si>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</si>
  <si>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</si>
  <si>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</si>
  <si>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</si>
  <si>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</si>
  <si>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</si>
  <si>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</si>
  <si>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</si>
  <si>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</si>
  <si>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</si>
  <si>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</si>
  <si>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</si>
  <si>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</si>
  <si>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</si>
  <si>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</si>
  <si>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</si>
  <si>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</si>
  <si>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</si>
  <si>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</si>
  <si>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</si>
  <si>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</si>
  <si>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</si>
  <si>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</si>
  <si>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</si>
  <si>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</si>
  <si>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</si>
  <si>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</si>
  <si>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</si>
  <si>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</si>
  <si>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</si>
  <si>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</si>
  <si>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</si>
  <si>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</si>
  <si>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</si>
  <si>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</si>
  <si>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</si>
  <si>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</si>
  <si>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</si>
  <si>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</si>
  <si>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</si>
  <si>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</si>
  <si>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</si>
  <si>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</si>
  <si>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</si>
  <si>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</si>
  <si>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</si>
  <si>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</si>
  <si>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</si>
  <si>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</si>
  <si>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</si>
  <si>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</si>
  <si>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</si>
  <si>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</si>
  <si>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</si>
  <si>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</si>
  <si>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</si>
  <si>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</si>
  <si>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</si>
  <si>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</si>
  <si>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</si>
  <si>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</si>
  <si>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</si>
  <si>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</si>
  <si>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</si>
  <si>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</si>
  <si>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</si>
  <si>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</si>
  <si>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</si>
  <si>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</si>
  <si>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</si>
  <si>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</si>
  <si>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</si>
  <si>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</si>
  <si>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</si>
  <si>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</si>
  <si>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</si>
  <si>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</si>
  <si>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</si>
  <si>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</si>
  <si>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</si>
  <si>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</si>
  <si>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</si>
  <si>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</si>
  <si>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</si>
  <si>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</si>
  <si>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</si>
  <si>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</si>
  <si>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</si>
  <si>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</si>
  <si>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</si>
  <si>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</si>
  <si>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</si>
  <si>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</si>
  <si>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</si>
  <si>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</si>
  <si>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</si>
  <si>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</si>
  <si>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</si>
  <si>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</si>
  <si>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</si>
  <si>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</si>
  <si>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</si>
  <si>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</si>
  <si>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</si>
  <si>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</si>
  <si>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</si>
  <si>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</si>
  <si>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</si>
  <si>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</si>
  <si>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</si>
  <si>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</si>
  <si>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</si>
  <si>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</si>
  <si>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</si>
  <si>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</si>
  <si>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</si>
  <si>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</si>
  <si>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</si>
  <si>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</si>
  <si>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</si>
  <si>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</si>
  <si>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</si>
  <si>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</si>
  <si>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</si>
  <si>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</si>
  <si>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</si>
  <si>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</si>
  <si>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</si>
  <si>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</si>
  <si>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</si>
  <si>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</si>
  <si>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</si>
  <si>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</si>
  <si>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</si>
  <si>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</si>
  <si>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</si>
  <si>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</si>
  <si>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</si>
  <si>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</si>
  <si>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</si>
  <si>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</si>
  <si>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</si>
  <si>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</si>
  <si>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</si>
  <si>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</si>
  <si>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</si>
  <si>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</si>
  <si>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</si>
  <si>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</si>
  <si>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</si>
  <si>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</si>
  <si>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</si>
  <si>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</si>
  <si>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</si>
  <si>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</si>
  <si>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</si>
  <si>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</si>
  <si>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</si>
  <si>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</si>
  <si>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</si>
  <si>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</si>
  <si>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</si>
  <si>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</si>
  <si>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</si>
  <si>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</si>
  <si>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</si>
  <si>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</si>
  <si>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</si>
  <si>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</si>
  <si>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</si>
  <si>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</si>
  <si>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</si>
  <si>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</si>
  <si>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</si>
  <si>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</si>
  <si>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</si>
  <si>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</si>
  <si>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</si>
  <si>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</si>
  <si>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</si>
  <si>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</si>
  <si>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</si>
  <si>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</si>
  <si>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</si>
  <si>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</si>
  <si>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</si>
  <si>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</si>
  <si>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</si>
  <si>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</si>
  <si>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</si>
  <si>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</si>
  <si>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</si>
  <si>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</si>
  <si>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</si>
  <si>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</si>
  <si>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</si>
  <si>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</si>
  <si>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</si>
  <si>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</si>
  <si>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</si>
  <si>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</si>
  <si>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</si>
  <si>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</si>
  <si>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</si>
  <si>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</si>
  <si>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</si>
  <si>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</si>
  <si>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</si>
  <si>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</si>
  <si>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</si>
  <si>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</si>
  <si>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</si>
  <si>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</si>
  <si>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</si>
  <si>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</si>
  <si>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</si>
  <si>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</si>
  <si>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</si>
  <si>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</si>
  <si>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</si>
  <si>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</si>
  <si>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</si>
  <si>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</si>
  <si>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</si>
  <si>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</si>
  <si>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</si>
  <si>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</si>
  <si>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</si>
  <si>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</si>
  <si>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</si>
  <si>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</si>
  <si>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</si>
  <si>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</si>
  <si>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</si>
  <si>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</si>
  <si>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</si>
  <si>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</si>
  <si>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</si>
  <si>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</si>
  <si>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</si>
  <si>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</si>
  <si>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</si>
  <si>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</si>
  <si>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</si>
  <si>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</si>
  <si>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</si>
  <si>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</si>
  <si>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</si>
  <si>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</si>
  <si>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</si>
  <si>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</si>
  <si>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</si>
  <si>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</si>
  <si>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</si>
  <si>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</si>
  <si>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</si>
  <si>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</si>
  <si>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</si>
  <si>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</si>
  <si>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</si>
  <si>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</si>
  <si>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</si>
  <si>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</si>
  <si>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</si>
  <si>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</si>
  <si>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</si>
  <si>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</si>
  <si>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</si>
  <si>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</si>
  <si>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</si>
  <si>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</si>
  <si>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</si>
  <si>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</si>
  <si>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</si>
  <si>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</si>
  <si>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</si>
  <si>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</si>
  <si>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</si>
  <si>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</si>
  <si>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</si>
  <si>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</si>
  <si>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</si>
  <si>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</si>
  <si>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</si>
  <si>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</si>
  <si>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</si>
  <si>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</si>
  <si>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</si>
  <si>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</si>
  <si>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</si>
  <si>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</si>
  <si>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</si>
  <si>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</si>
  <si>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</si>
  <si>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</si>
  <si>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</si>
  <si>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</si>
  <si>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</si>
  <si>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</si>
  <si>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</si>
  <si>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</si>
  <si>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</si>
  <si>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</si>
  <si>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</si>
  <si>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</si>
  <si>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</si>
  <si>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</si>
  <si>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</si>
  <si>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</si>
  <si>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</si>
  <si>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</si>
  <si>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</si>
  <si>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</si>
  <si>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</si>
  <si>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</si>
  <si>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</si>
  <si>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</si>
  <si>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</si>
  <si>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</si>
  <si>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</si>
  <si>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</si>
  <si>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</si>
  <si>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</si>
  <si>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</si>
  <si>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</si>
  <si>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</si>
  <si>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</si>
  <si>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</si>
  <si>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</si>
  <si>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</si>
  <si>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</si>
  <si>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</si>
  <si>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</si>
  <si>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</si>
  <si>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</si>
  <si>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</si>
  <si>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</si>
  <si>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</si>
  <si>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</si>
  <si>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</si>
  <si>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</si>
  <si>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</si>
  <si>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</si>
  <si>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</si>
  <si>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</si>
  <si>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</si>
  <si>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</si>
  <si>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</si>
  <si>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</si>
  <si>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</si>
  <si>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</si>
  <si>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</si>
  <si>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</si>
  <si>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</si>
  <si>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</si>
  <si>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</si>
  <si>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</si>
  <si>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</si>
  <si>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</si>
  <si>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</si>
  <si>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</si>
  <si>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</si>
  <si>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</si>
  <si>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</si>
  <si>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</si>
  <si>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</si>
  <si>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</si>
  <si>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</si>
  <si>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</si>
  <si>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</si>
  <si>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</si>
  <si>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</si>
  <si>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</si>
  <si>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</si>
  <si>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</si>
  <si>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</si>
  <si>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</si>
  <si>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</si>
  <si>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</si>
  <si>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</si>
  <si>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</si>
  <si>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</si>
  <si>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</si>
  <si>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</si>
  <si>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</si>
  <si>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</si>
  <si>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</si>
  <si>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</si>
  <si>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</si>
  <si>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</si>
  <si>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</si>
  <si>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</si>
  <si>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</si>
  <si>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</si>
  <si>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</si>
  <si>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</si>
  <si>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</si>
  <si>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</si>
  <si>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</si>
  <si>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</si>
  <si>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</si>
  <si>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</si>
  <si>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</si>
  <si>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</si>
  <si>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</si>
  <si>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</si>
  <si>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</si>
  <si>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</si>
  <si>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</si>
  <si>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</si>
  <si>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</si>
  <si>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</si>
  <si>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</si>
  <si>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</si>
  <si>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</si>
  <si>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</si>
  <si>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</si>
  <si>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</si>
  <si>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</si>
  <si>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</si>
  <si>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</si>
  <si>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</si>
  <si>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</si>
  <si>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</si>
  <si>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</si>
  <si>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</si>
  <si>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</si>
  <si>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</si>
  <si>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</si>
  <si>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</si>
  <si>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</si>
  <si>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</si>
  <si>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</si>
  <si>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</si>
  <si>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</si>
  <si>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</si>
  <si>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</si>
  <si>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</si>
  <si>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</si>
  <si>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</si>
  <si>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</si>
  <si>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</si>
  <si>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</si>
  <si>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</si>
  <si>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</si>
  <si>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</si>
  <si>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</si>
  <si>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</si>
  <si>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</si>
  <si>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</si>
  <si>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</si>
  <si>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</si>
  <si>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</si>
  <si>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</si>
  <si>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</si>
  <si>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</si>
  <si>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</si>
  <si>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</si>
  <si>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</si>
  <si>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</si>
  <si>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</si>
  <si>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</si>
  <si>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</si>
  <si>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</si>
  <si>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</si>
  <si>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</si>
  <si>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</si>
  <si>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</si>
  <si>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</si>
  <si>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</si>
  <si>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</si>
  <si>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</si>
  <si>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</si>
  <si>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</si>
  <si>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</si>
  <si>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</si>
  <si>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</si>
  <si>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</si>
  <si>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</si>
  <si>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</si>
  <si>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</si>
  <si>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</si>
  <si>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</si>
  <si>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</si>
  <si>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</si>
  <si>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</si>
  <si>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</si>
  <si>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</si>
  <si>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</si>
  <si>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</si>
  <si>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</si>
  <si>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</si>
  <si>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</si>
  <si>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</si>
  <si>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</si>
  <si>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</si>
  <si>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</si>
  <si>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</si>
  <si>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</si>
  <si>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</si>
  <si>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</si>
  <si>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</si>
  <si>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</si>
  <si>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</si>
  <si>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</si>
  <si>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</si>
  <si>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</si>
  <si>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</si>
  <si>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</si>
  <si>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</si>
  <si>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</si>
  <si>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</si>
  <si>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</si>
  <si>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</si>
  <si>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</si>
  <si>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</si>
  <si>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</si>
  <si>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</si>
  <si>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</si>
  <si>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</si>
  <si>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</si>
  <si>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</si>
  <si>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</si>
  <si>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</si>
  <si>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</si>
  <si>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</si>
  <si>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</si>
  <si>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</si>
  <si>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</si>
  <si>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</si>
  <si>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</si>
  <si>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</si>
  <si>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</si>
  <si>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</si>
  <si>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</si>
  <si>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</si>
  <si>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</si>
  <si>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</si>
  <si>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</si>
  <si>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</si>
  <si>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</si>
  <si>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</si>
  <si>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</si>
  <si>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</si>
  <si>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</si>
  <si>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</si>
  <si>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</si>
  <si>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</si>
  <si>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</si>
  <si>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</si>
  <si>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</si>
  <si>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</si>
  <si>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</si>
  <si>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</si>
  <si>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</si>
  <si>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</si>
  <si>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</si>
  <si>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</si>
  <si>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</si>
  <si>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</si>
  <si>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</si>
  <si>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</si>
  <si>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</si>
  <si>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</si>
  <si>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</si>
  <si>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</si>
  <si>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</si>
  <si>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</si>
  <si>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</si>
  <si>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</si>
  <si>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</si>
  <si>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</si>
  <si>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</si>
  <si>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</si>
  <si>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</si>
  <si>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</si>
  <si>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</si>
  <si>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</si>
  <si>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</si>
  <si>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</si>
  <si>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</si>
  <si>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</si>
  <si>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</si>
  <si>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</si>
  <si>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</si>
  <si>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</si>
  <si>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</si>
  <si>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</si>
  <si>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</si>
  <si>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</si>
  <si>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</si>
  <si>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</si>
  <si>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</si>
  <si>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</si>
  <si>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</si>
  <si>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</si>
  <si>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</si>
  <si>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</si>
  <si>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</si>
  <si>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</si>
  <si>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</si>
  <si>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</si>
  <si>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</si>
  <si>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</si>
  <si>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</si>
  <si>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</si>
  <si>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</si>
  <si>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</si>
  <si>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</si>
  <si>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</si>
  <si>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</si>
  <si>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</si>
  <si>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</si>
  <si>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</si>
  <si>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</si>
  <si>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</si>
  <si>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</si>
  <si>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</si>
  <si>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</si>
  <si>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</si>
  <si>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</si>
  <si>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</si>
  <si>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</si>
  <si>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</si>
  <si>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</si>
  <si>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</si>
  <si>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</si>
  <si>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</si>
  <si>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</si>
  <si>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</si>
  <si>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</si>
  <si>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</si>
  <si>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</si>
  <si>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</si>
  <si>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</si>
  <si>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</si>
  <si>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</si>
  <si>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</si>
  <si>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</si>
  <si>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</si>
  <si>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</si>
  <si>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</si>
  <si>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</si>
  <si>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</si>
  <si>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</si>
  <si>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</si>
  <si>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</si>
  <si>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</si>
  <si>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</si>
  <si>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</si>
  <si>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</si>
  <si>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</si>
  <si>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</si>
  <si>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</si>
  <si>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</si>
  <si>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</si>
  <si>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</si>
  <si>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</si>
  <si>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</si>
  <si>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</si>
  <si>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</si>
  <si>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</si>
  <si>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</si>
  <si>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</si>
  <si>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</si>
  <si>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</si>
  <si>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</si>
  <si>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</si>
  <si>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</si>
  <si>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</si>
  <si>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</si>
  <si>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</si>
  <si>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</si>
  <si>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</si>
  <si>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</si>
  <si>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</si>
  <si>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</si>
  <si>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</si>
  <si>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</si>
  <si>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</si>
  <si>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</si>
  <si>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</si>
  <si>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</si>
  <si>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</si>
  <si>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</si>
  <si>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</si>
  <si>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</si>
  <si>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</si>
  <si>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</si>
  <si>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</si>
  <si>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</si>
  <si>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</si>
  <si>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</si>
  <si>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</si>
  <si>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</si>
  <si>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</si>
  <si>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</si>
  <si>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</si>
  <si>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</si>
  <si>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</si>
  <si>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</si>
  <si>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</si>
  <si>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</si>
  <si>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</si>
  <si>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</si>
  <si>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</si>
  <si>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</si>
  <si>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</si>
  <si>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</si>
  <si>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</si>
  <si>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</si>
  <si>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</si>
  <si>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</si>
  <si>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</si>
  <si>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</si>
  <si>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</si>
  <si>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</si>
  <si>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</si>
  <si>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</si>
  <si>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</si>
  <si>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</si>
  <si>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</si>
  <si>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</si>
  <si>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</si>
  <si>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</si>
  <si>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</si>
  <si>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</si>
  <si>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</si>
  <si>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</si>
  <si>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</si>
  <si>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</si>
  <si>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</si>
  <si>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</si>
  <si>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</si>
  <si>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</si>
  <si>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</si>
  <si>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</si>
  <si>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</si>
  <si>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</si>
  <si>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</si>
  <si>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</si>
  <si>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</si>
  <si>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</si>
  <si>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</si>
  <si>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</si>
  <si>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</si>
  <si>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</si>
  <si>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</si>
  <si>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</si>
  <si>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</si>
  <si>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</si>
  <si>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</si>
  <si>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</si>
  <si>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</si>
  <si>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</si>
  <si>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</si>
  <si>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</si>
  <si>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</si>
  <si>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</si>
  <si>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</si>
  <si>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</si>
  <si>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</si>
  <si>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</si>
  <si>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</si>
  <si>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</si>
  <si>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</si>
  <si>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</si>
  <si>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</si>
  <si>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</si>
  <si>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</si>
  <si>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</si>
  <si>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</si>
  <si>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</si>
  <si>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</si>
  <si>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</si>
  <si>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</si>
  <si>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</si>
  <si>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</si>
  <si>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</si>
  <si>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</si>
  <si>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</si>
  <si>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</si>
  <si>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</si>
  <si>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</si>
  <si>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</si>
  <si>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</si>
  <si>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</si>
  <si>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</si>
  <si>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</si>
  <si>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</si>
  <si>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</si>
  <si>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</si>
  <si>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</si>
  <si>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</si>
  <si>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</si>
  <si>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</si>
  <si>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</si>
  <si>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</si>
  <si>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</si>
  <si>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</si>
  <si>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</si>
  <si>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</si>
  <si>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</si>
  <si>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</si>
  <si>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</si>
  <si>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</si>
  <si>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</si>
  <si>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</si>
  <si>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</si>
  <si>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</si>
  <si>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</si>
  <si>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</si>
  <si>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</si>
  <si>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</si>
  <si>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</si>
  <si>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</si>
  <si>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</si>
  <si>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</si>
  <si>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</si>
  <si>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</si>
  <si>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</si>
  <si>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</si>
  <si>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</si>
  <si>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</si>
  <si>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</si>
  <si>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</si>
  <si>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</si>
  <si>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</si>
  <si>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</si>
  <si>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</si>
  <si>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</si>
  <si>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</si>
  <si>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</si>
  <si>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</si>
  <si>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</si>
  <si>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</si>
  <si>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</si>
  <si>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</si>
  <si>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</si>
  <si>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</si>
  <si>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</si>
  <si>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</si>
  <si>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</si>
  <si>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</si>
  <si>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</si>
  <si>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</si>
  <si>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</si>
  <si>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</si>
  <si>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</si>
  <si>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</si>
  <si>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</si>
  <si>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</si>
  <si>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</si>
  <si>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</si>
  <si>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</si>
  <si>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</si>
  <si>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</si>
  <si>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</si>
  <si>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</si>
  <si>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</si>
  <si>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</si>
  <si>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</si>
  <si>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</si>
  <si>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</si>
  <si>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</si>
  <si>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</si>
  <si>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</si>
  <si>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</si>
  <si>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</si>
  <si>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</si>
  <si>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</si>
  <si>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</si>
  <si>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</si>
  <si>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</si>
  <si>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</si>
  <si>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</si>
  <si>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</si>
  <si>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</si>
  <si>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</si>
  <si>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</si>
  <si>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</si>
  <si>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</si>
  <si>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</si>
  <si>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</si>
  <si>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</si>
  <si>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</si>
  <si>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</si>
  <si>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</si>
  <si>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</si>
  <si>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</si>
  <si>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</si>
  <si>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</si>
  <si>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</si>
  <si>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</si>
  <si>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</si>
  <si>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</si>
  <si>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</si>
  <si>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</si>
  <si>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</si>
  <si>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</si>
  <si>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</si>
  <si>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</si>
  <si>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</si>
  <si>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</si>
  <si>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</si>
  <si>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</si>
  <si>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</si>
  <si>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</si>
  <si>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</si>
  <si>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</si>
  <si>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</si>
  <si>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</si>
  <si>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</si>
  <si>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</si>
  <si>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</si>
  <si>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</si>
  <si>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</si>
  <si>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</si>
  <si>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</si>
  <si>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</si>
  <si>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</si>
  <si>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</si>
  <si>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</si>
  <si>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</si>
  <si>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</si>
  <si>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</si>
  <si>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</si>
  <si>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</si>
  <si>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</si>
  <si>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</si>
  <si>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</si>
  <si>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</si>
  <si>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</si>
  <si>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</si>
  <si>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</si>
  <si>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</si>
  <si>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</si>
  <si>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</si>
  <si>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</si>
  <si>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</si>
  <si>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</si>
  <si>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</si>
  <si>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</si>
  <si>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</si>
  <si>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</si>
  <si>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</si>
  <si>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</si>
  <si>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</si>
  <si>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</si>
  <si>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</si>
  <si>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</si>
  <si>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</si>
  <si>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</si>
  <si>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</si>
  <si>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</si>
  <si>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</si>
  <si>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</si>
  <si>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</si>
  <si>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</si>
  <si>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</si>
  <si>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</si>
  <si>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</si>
  <si>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</si>
  <si>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</si>
  <si>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</si>
  <si>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</si>
  <si>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</si>
  <si>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</si>
  <si>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</si>
  <si>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</si>
  <si>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</si>
  <si>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</si>
  <si>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</si>
  <si>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</si>
  <si>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</si>
  <si>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</si>
  <si>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</si>
  <si>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</si>
  <si>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</si>
  <si>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</si>
  <si>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</si>
  <si>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</si>
  <si>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</si>
  <si>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</si>
  <si>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</si>
  <si>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</si>
  <si>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</si>
  <si>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</si>
  <si>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</si>
  <si>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</si>
  <si>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</si>
  <si>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</si>
  <si>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</si>
  <si>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</si>
  <si>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</si>
  <si>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</si>
  <si>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200 KG/M2, VAO ATE 3,5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</si>
  <si>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</si>
  <si>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</si>
  <si>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</si>
  <si>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</si>
  <si>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</si>
  <si>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</si>
  <si>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</si>
  <si>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</si>
  <si>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</si>
  <si>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</si>
  <si>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</si>
  <si>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</si>
  <si>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</si>
  <si>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</si>
  <si>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</si>
  <si>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</si>
  <si>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</si>
  <si>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</si>
  <si>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</si>
  <si>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</si>
  <si>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</si>
  <si>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</si>
  <si>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</si>
  <si>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</si>
  <si>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</si>
  <si>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</si>
  <si>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</si>
  <si>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</si>
  <si>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</si>
  <si>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</si>
  <si>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</si>
  <si>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</si>
  <si>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</si>
  <si>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</si>
  <si>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</si>
  <si>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</si>
  <si>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</si>
  <si>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</si>
  <si>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</si>
  <si>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</si>
  <si>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</si>
  <si>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</si>
  <si>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</si>
  <si>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</si>
  <si>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</si>
  <si>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</si>
  <si>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</si>
  <si>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</si>
  <si>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</si>
  <si>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</si>
  <si>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</si>
  <si>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</si>
  <si>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</si>
  <si>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</si>
  <si>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</si>
  <si>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</si>
  <si>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</si>
  <si>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</si>
  <si>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</si>
  <si>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</si>
  <si>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</si>
  <si>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</si>
  <si>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</si>
  <si>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</si>
  <si>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</si>
  <si>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</si>
  <si>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</si>
  <si>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</si>
  <si>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</si>
  <si>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</si>
  <si>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</si>
  <si>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</si>
  <si>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</si>
  <si>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</si>
  <si>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</si>
  <si>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</si>
  <si>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</si>
  <si>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</si>
  <si>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</si>
  <si>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</si>
  <si>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</si>
  <si>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</si>
  <si>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</si>
  <si>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</si>
  <si>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</si>
  <si>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</si>
  <si>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</si>
  <si>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</si>
  <si>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</si>
  <si>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</si>
  <si>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</si>
  <si>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</si>
  <si>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</si>
  <si>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</si>
  <si>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</si>
  <si>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</si>
  <si>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</si>
  <si>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</si>
  <si>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</si>
  <si>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</si>
  <si>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</si>
  <si>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</si>
  <si>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</si>
  <si>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</si>
  <si>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</si>
  <si>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</si>
  <si>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</si>
  <si>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</si>
  <si>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</si>
  <si>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</si>
  <si>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</si>
  <si>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</si>
  <si>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</si>
  <si>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</si>
  <si>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</si>
  <si>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</si>
  <si>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</si>
  <si>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</si>
  <si>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</si>
  <si>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</si>
  <si>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</si>
  <si>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</si>
  <si>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</si>
  <si>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</si>
  <si>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</si>
  <si>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</si>
  <si>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</si>
  <si>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</si>
  <si>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</si>
  <si>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</si>
  <si>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</si>
  <si>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</si>
  <si>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</si>
  <si>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</si>
  <si>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</si>
  <si>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</si>
  <si>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</si>
  <si>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</si>
  <si>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</si>
  <si>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</si>
  <si>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</si>
  <si>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</si>
  <si>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</si>
  <si>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</si>
  <si>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</si>
  <si>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</si>
  <si>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</si>
  <si>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</si>
  <si>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</si>
  <si>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</si>
  <si>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</si>
  <si>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</si>
  <si>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</si>
  <si>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</si>
  <si>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</si>
  <si>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</si>
  <si>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</si>
  <si>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</si>
  <si>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</si>
  <si>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</si>
  <si>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</si>
  <si>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</si>
  <si>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</si>
  <si>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</si>
  <si>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</si>
  <si>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</si>
  <si>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</si>
  <si>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</si>
  <si>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</si>
  <si>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</si>
  <si>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</si>
  <si>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</si>
  <si>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</si>
  <si>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</si>
  <si>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</si>
  <si>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</si>
  <si>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</si>
  <si>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</si>
  <si>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</si>
  <si>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</si>
  <si>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</si>
  <si>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</si>
  <si>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</si>
  <si>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</si>
  <si>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</si>
  <si>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</si>
  <si>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</si>
  <si>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</si>
  <si>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</si>
  <si>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</si>
  <si>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</si>
  <si>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</si>
  <si>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</si>
  <si>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</si>
  <si>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</si>
  <si>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</si>
  <si>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</si>
  <si>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</si>
  <si>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</si>
  <si>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</si>
  <si>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</si>
  <si>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</si>
  <si>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</si>
  <si>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</si>
  <si>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</si>
  <si>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</si>
  <si>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</si>
  <si>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</si>
  <si>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</si>
  <si>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</si>
  <si>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</si>
  <si>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</si>
  <si>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</si>
  <si>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</si>
  <si>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</si>
  <si>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</si>
  <si>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</si>
  <si>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</si>
  <si>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</si>
  <si>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</si>
  <si>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</si>
  <si>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</si>
  <si>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</si>
  <si>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</si>
  <si>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</si>
  <si>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</si>
  <si>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</si>
  <si>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</si>
  <si>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</si>
  <si>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</si>
  <si>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</si>
  <si>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</si>
  <si>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</si>
  <si>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</si>
  <si>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</si>
  <si>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</si>
  <si>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</si>
  <si>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</si>
  <si>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</si>
  <si>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</si>
  <si>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</si>
  <si>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</si>
  <si>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</si>
  <si>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</si>
  <si>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</si>
  <si>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</si>
  <si>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</si>
  <si>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</si>
  <si>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</si>
  <si>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</si>
  <si>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</si>
  <si>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</si>
  <si>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</si>
  <si>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</si>
  <si>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</si>
  <si>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</si>
  <si>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</si>
  <si>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</si>
  <si>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</si>
  <si>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</si>
  <si>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</si>
  <si>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</si>
  <si>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</si>
  <si>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</si>
  <si>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</si>
  <si>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</si>
  <si>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</si>
  <si>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</si>
  <si>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</si>
  <si>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</si>
  <si>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</si>
  <si>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</si>
  <si>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</si>
  <si>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</si>
  <si>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</si>
  <si>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</si>
  <si>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</si>
  <si>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</si>
  <si>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</si>
  <si>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</si>
  <si>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</si>
  <si>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</si>
  <si>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</si>
  <si>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</si>
  <si>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</si>
  <si>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</si>
  <si>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</si>
  <si>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</si>
  <si>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</si>
  <si>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</si>
  <si>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</si>
  <si>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</si>
  <si>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</si>
  <si>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</si>
  <si>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</si>
  <si>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</si>
  <si>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</si>
  <si>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</si>
  <si>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</si>
  <si>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</si>
  <si>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</si>
  <si>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</si>
  <si>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</si>
  <si>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</si>
  <si>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</si>
  <si>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</si>
  <si>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</si>
  <si>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</si>
  <si>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</si>
  <si>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</si>
  <si>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</si>
  <si>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</si>
  <si>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</si>
  <si>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</si>
  <si>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</si>
  <si>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</si>
  <si>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</si>
  <si>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</si>
  <si>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</si>
  <si>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</si>
  <si>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</si>
  <si>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</si>
  <si>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</si>
  <si>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</si>
  <si>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</si>
  <si>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</si>
  <si>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</si>
  <si>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</si>
  <si>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</si>
  <si>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</si>
  <si>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</si>
  <si>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</si>
  <si>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</si>
  <si>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</si>
  <si>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</si>
  <si>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</si>
  <si>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</si>
  <si>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</si>
  <si>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</si>
  <si>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</si>
  <si>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</si>
  <si>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</si>
  <si>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</si>
  <si>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</si>
  <si>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</si>
  <si>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</si>
  <si>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</si>
  <si>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</si>
  <si>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</si>
  <si>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</si>
  <si>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</si>
  <si>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</si>
  <si>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</si>
  <si>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</si>
  <si>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</si>
  <si>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</si>
  <si>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</si>
  <si>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</si>
  <si>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</si>
  <si>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</si>
  <si>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</si>
  <si>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</si>
  <si>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</si>
  <si>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</si>
  <si>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</si>
  <si>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</si>
  <si>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</si>
  <si>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</si>
  <si>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</si>
  <si>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</si>
  <si>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</si>
  <si>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</si>
  <si>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</si>
  <si>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</si>
  <si>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</si>
  <si>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</si>
  <si>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</si>
  <si>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</si>
  <si>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</si>
  <si>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</si>
  <si>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</si>
  <si>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</si>
  <si>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</si>
  <si>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</si>
  <si>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</si>
  <si>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</si>
  <si>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</si>
  <si>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</si>
  <si>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</si>
  <si>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</si>
  <si>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</si>
  <si>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</si>
  <si>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</si>
  <si>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PNEUMATICO MANUAL, COM REDUCAO DE VIBRACAO, PESO DE 21 KG</t>
  </si>
  <si>
    <t>MARTELO DEMOLIDOR PNEUMATICO MANUAL, COM REDUCAO DE VIBRACAO, PESO DE 31,5 KG</t>
  </si>
  <si>
    <t>MARTELO DEMOLIDOR PNEUMATICO MANUAL, PADRAO, PESO DE 32 KG</t>
  </si>
  <si>
    <t>MARTELO PERFURADOR PNEUMATICO MANUAL, DE SUPERFICIE, COM AVANCO DE COLUNA, PESO DE *28* KG</t>
  </si>
  <si>
    <t>MARTELO PERFURADOR PNEUMATICO MANUAL, HASTE 19 X 108 MM, *11* KG</t>
  </si>
  <si>
    <t>MARTELO PERFURADOR PNEUMATICO MANUAL, PESO DE 25 KG, COM SILENCIADOR</t>
  </si>
  <si>
    <t>MARTELO ROMPEDOR PNEUMATICO MANUAL, HASTE 22 X 82,5 MM, 10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</si>
  <si>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</si>
  <si>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</si>
  <si>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</si>
  <si>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</si>
  <si>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</si>
  <si>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</si>
  <si>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</si>
  <si>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</si>
  <si>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</si>
  <si>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</si>
  <si>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</si>
  <si>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</si>
  <si>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</si>
  <si>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</si>
  <si>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</si>
  <si>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</si>
  <si>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</si>
  <si>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</si>
  <si>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</si>
  <si>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</si>
  <si>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</si>
  <si>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</si>
  <si>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</si>
  <si>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</si>
  <si>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</si>
  <si>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</si>
  <si>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</si>
  <si>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</si>
  <si>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</si>
  <si>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</si>
  <si>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</si>
  <si>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</si>
  <si>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</si>
  <si>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</si>
  <si>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</si>
  <si>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</si>
  <si>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</si>
  <si>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</si>
  <si>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</si>
  <si>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</si>
  <si>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</si>
  <si>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</si>
  <si>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</si>
  <si>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</si>
  <si>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</si>
  <si>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</si>
  <si>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</si>
  <si>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</si>
  <si>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</si>
  <si>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</si>
  <si>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</si>
  <si>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</si>
  <si>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</si>
  <si>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</si>
  <si>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</si>
  <si>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</si>
  <si>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</si>
  <si>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</si>
  <si>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</si>
  <si>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</si>
  <si>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</si>
  <si>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</si>
  <si>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</si>
  <si>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</si>
  <si>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</si>
  <si>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</si>
  <si>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</si>
  <si>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</si>
  <si>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</si>
  <si>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</si>
  <si>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</si>
  <si>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</si>
  <si>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</si>
  <si>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</si>
  <si>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</si>
  <si>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</si>
  <si>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</si>
  <si>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</si>
  <si>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</si>
  <si>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</si>
  <si>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</si>
  <si>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</si>
  <si>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</si>
  <si>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</si>
  <si>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</si>
  <si>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</si>
  <si>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</si>
  <si>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</si>
  <si>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</si>
  <si>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</si>
  <si>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</si>
  <si>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</si>
  <si>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</si>
  <si>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</si>
  <si>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</si>
  <si>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</si>
  <si>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</si>
  <si>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</si>
  <si>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</si>
  <si>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</si>
  <si>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</si>
  <si>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</si>
  <si>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</si>
  <si>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</si>
  <si>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</si>
  <si>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</si>
  <si>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</si>
  <si>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</si>
  <si>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</si>
  <si>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</si>
  <si>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</si>
  <si>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</si>
  <si>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</si>
  <si>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</si>
  <si>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</si>
  <si>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</si>
  <si>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</si>
  <si>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</si>
  <si>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</si>
  <si>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</si>
  <si>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</si>
  <si>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</si>
  <si>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</si>
  <si>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</si>
  <si>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</si>
  <si>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</si>
  <si>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</si>
  <si>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</si>
  <si>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</si>
  <si>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</si>
  <si>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</si>
  <si>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</si>
  <si>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</si>
  <si>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</si>
  <si>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</si>
  <si>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</si>
  <si>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</si>
  <si>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</si>
  <si>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</si>
  <si>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</si>
  <si>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</si>
  <si>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</si>
  <si>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</si>
  <si>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</si>
  <si>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</si>
  <si>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</si>
  <si>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</si>
  <si>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</si>
  <si>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</si>
  <si>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</si>
  <si>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</si>
  <si>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</si>
  <si>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</si>
  <si>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</si>
  <si>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</si>
  <si>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</si>
  <si>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</si>
  <si>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</si>
  <si>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</si>
  <si>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</si>
  <si>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</si>
  <si>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</si>
  <si>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</si>
  <si>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</si>
  <si>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</si>
  <si>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</si>
  <si>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</si>
  <si>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</si>
  <si>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</si>
  <si>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</si>
  <si>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</si>
  <si>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</si>
  <si>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</si>
  <si>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</si>
  <si>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</si>
  <si>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</si>
  <si>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</si>
  <si>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</si>
  <si>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</si>
  <si>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</si>
  <si>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</si>
  <si>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</si>
  <si>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</si>
  <si>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</si>
  <si>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</si>
  <si>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</si>
  <si>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</si>
  <si>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</si>
  <si>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</si>
  <si>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</si>
  <si>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</si>
  <si>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</si>
  <si>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</si>
  <si>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</si>
  <si>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</si>
  <si>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</si>
  <si>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</si>
  <si>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</si>
  <si>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</si>
  <si>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</si>
  <si>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</si>
  <si>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</si>
  <si>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</si>
  <si>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</si>
  <si>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</si>
  <si>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</si>
  <si>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</si>
  <si>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</si>
  <si>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</si>
  <si>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</si>
  <si>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</si>
  <si>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</si>
  <si>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</si>
  <si>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</si>
  <si>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</si>
  <si>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</si>
  <si>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</si>
  <si>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</si>
  <si>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</si>
  <si>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</si>
  <si>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</si>
  <si>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</si>
  <si>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</si>
  <si>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</si>
  <si>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</si>
  <si>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</si>
  <si>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</si>
  <si>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</si>
  <si>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</si>
  <si>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</si>
  <si>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</si>
  <si>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</si>
  <si>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</si>
  <si>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</si>
  <si>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</si>
  <si>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</si>
  <si>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</si>
  <si>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</si>
  <si>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</si>
  <si>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</si>
  <si>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</si>
  <si>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</si>
  <si>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</si>
  <si>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</si>
  <si>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</si>
  <si>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</si>
  <si>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</si>
  <si>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</si>
  <si>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</si>
  <si>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</si>
  <si>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</si>
  <si>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</si>
  <si>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</si>
  <si>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</si>
  <si>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</si>
  <si>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</si>
  <si>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</si>
  <si>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</si>
  <si>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</si>
  <si>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</si>
  <si>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</si>
  <si>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</si>
  <si>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</si>
  <si>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</si>
  <si>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</si>
  <si>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</si>
  <si>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</si>
  <si>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</si>
  <si>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</si>
  <si>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</si>
  <si>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</si>
  <si>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</si>
  <si>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</si>
  <si>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</si>
  <si>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</si>
  <si>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</si>
  <si>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</si>
  <si>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</si>
  <si>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</si>
  <si>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</si>
  <si>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</si>
  <si>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</si>
  <si>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</si>
  <si>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</si>
  <si>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</si>
  <si>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</si>
  <si>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</si>
  <si>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</si>
  <si>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</si>
  <si>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</si>
  <si>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</si>
  <si>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</si>
  <si>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</si>
  <si>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</si>
  <si>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</si>
  <si>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</si>
  <si>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</si>
  <si>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</si>
  <si>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</si>
  <si>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</si>
  <si>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</si>
  <si>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</si>
  <si>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</si>
  <si>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</si>
  <si>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</si>
  <si>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</si>
  <si>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</si>
  <si>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</si>
  <si>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</si>
  <si>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</si>
  <si>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</si>
  <si>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</si>
  <si>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</si>
  <si>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</si>
  <si>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</si>
  <si>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</si>
  <si>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</si>
  <si>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</si>
  <si>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</si>
  <si>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</si>
  <si>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</si>
  <si>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</si>
  <si>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</si>
  <si>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</si>
  <si>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</si>
  <si>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</si>
  <si>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</si>
  <si>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</si>
  <si>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</si>
  <si>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</si>
  <si>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</si>
  <si>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</si>
  <si>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</si>
  <si>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</si>
  <si>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</si>
  <si>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</si>
  <si>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</si>
  <si>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</si>
  <si>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</si>
  <si>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</si>
  <si>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</si>
  <si>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</si>
  <si>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</si>
  <si>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</si>
  <si>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</si>
  <si>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</si>
  <si>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</si>
  <si>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</si>
  <si>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</si>
  <si>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</si>
  <si>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</si>
  <si>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</si>
  <si>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</si>
  <si>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</si>
  <si>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</si>
  <si>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</si>
  <si>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</si>
  <si>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</si>
  <si>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</si>
  <si>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</si>
  <si>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</si>
  <si>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</si>
  <si>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</si>
  <si>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</si>
  <si>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</si>
  <si>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</si>
  <si>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</si>
  <si>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</si>
  <si>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</si>
  <si>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</si>
  <si>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</si>
  <si>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</si>
  <si>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</si>
  <si>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</si>
  <si>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</si>
  <si>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</si>
  <si>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</si>
  <si>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</si>
  <si>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</si>
  <si>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</si>
  <si>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</si>
  <si>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</si>
  <si>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</si>
  <si>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</si>
  <si>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</si>
  <si>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</si>
  <si>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</si>
  <si>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</si>
  <si>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</si>
  <si>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</si>
  <si>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</si>
  <si>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</si>
  <si>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</si>
  <si>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</si>
  <si>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</si>
  <si>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</si>
  <si>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</si>
  <si>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</si>
  <si>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</si>
  <si>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</si>
  <si>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</si>
  <si>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</si>
  <si>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</si>
  <si>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</si>
  <si>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</si>
  <si>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</si>
  <si>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</si>
  <si>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</si>
  <si>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</si>
  <si>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</si>
  <si>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</si>
  <si>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</si>
  <si>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</si>
  <si>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</si>
  <si>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</si>
  <si>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</si>
  <si>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</si>
  <si>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</si>
  <si>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</si>
  <si>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</si>
  <si>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</si>
  <si>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</si>
  <si>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</si>
  <si>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</si>
  <si>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</si>
  <si>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</si>
  <si>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</si>
  <si>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</si>
  <si>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</si>
  <si>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</si>
  <si>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</si>
  <si>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</si>
  <si>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</si>
  <si>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</si>
  <si>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</si>
  <si>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</si>
  <si>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</si>
  <si>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</si>
  <si>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</si>
  <si>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</si>
  <si>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</si>
  <si>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</si>
  <si>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</si>
  <si>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</si>
  <si>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</si>
  <si>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</si>
  <si>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</si>
  <si>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</si>
  <si>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</si>
  <si>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</si>
  <si>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</si>
  <si>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</si>
  <si>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</si>
  <si>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</si>
  <si>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</si>
  <si>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</si>
  <si>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</si>
  <si>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</si>
  <si>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</si>
  <si>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</si>
  <si>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</si>
  <si>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</si>
  <si>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</si>
  <si>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</si>
  <si>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</si>
  <si>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</si>
  <si>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</si>
  <si>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</si>
  <si>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</si>
  <si>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</si>
  <si>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</si>
  <si>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</si>
  <si>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</si>
  <si>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</si>
  <si>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</si>
  <si>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</si>
  <si>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</si>
  <si>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</si>
  <si>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</si>
  <si>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</si>
  <si>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</si>
  <si>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</si>
  <si>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</si>
  <si>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</si>
  <si>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</si>
  <si>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</si>
  <si>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</si>
  <si>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</si>
  <si>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</si>
  <si>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</si>
  <si>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</si>
  <si>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</si>
  <si>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</si>
  <si>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</si>
  <si>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</si>
  <si>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</si>
  <si>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</si>
  <si>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</si>
  <si>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</si>
  <si>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</si>
  <si>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</si>
  <si>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</si>
  <si>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</si>
  <si>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</si>
  <si>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</si>
  <si>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</si>
  <si>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</si>
  <si>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</si>
  <si>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</si>
  <si>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</si>
  <si>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</si>
  <si>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</si>
  <si>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</si>
  <si>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</si>
  <si>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</si>
  <si>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</si>
  <si>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</si>
  <si>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</si>
  <si>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</si>
  <si>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</si>
  <si>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</si>
  <si>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</si>
  <si>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</si>
  <si>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</si>
  <si>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</si>
  <si>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</si>
  <si>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</si>
  <si>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</si>
  <si>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</si>
  <si>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</si>
  <si>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</si>
  <si>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</si>
  <si>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</si>
  <si>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</si>
  <si>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</si>
  <si>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</si>
  <si>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</si>
  <si>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</si>
  <si>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</si>
  <si>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</si>
  <si>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</si>
  <si>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</si>
  <si>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</si>
  <si>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</si>
  <si>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</si>
  <si>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</si>
  <si>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</si>
  <si>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</si>
  <si>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</si>
  <si>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</si>
  <si>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</si>
  <si>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</si>
  <si>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</si>
  <si>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</si>
  <si>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</si>
  <si>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</si>
  <si>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</si>
  <si>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</si>
  <si>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</si>
  <si>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</si>
  <si>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</si>
  <si>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</si>
  <si>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</si>
  <si>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</si>
  <si>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</si>
  <si>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</si>
  <si>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</si>
  <si>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</si>
  <si>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</si>
  <si>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</si>
  <si>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</si>
  <si>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</si>
  <si>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</si>
  <si>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</si>
  <si>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</si>
  <si>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</si>
  <si>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</si>
  <si>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</si>
  <si>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</si>
  <si>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</si>
  <si>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</si>
  <si>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</si>
  <si>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</si>
  <si>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</si>
  <si>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</si>
  <si>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</si>
  <si>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</si>
  <si>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</si>
  <si>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</si>
  <si>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</si>
  <si>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</si>
  <si>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</si>
  <si>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</si>
  <si>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</si>
  <si>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</si>
  <si>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</si>
  <si>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</si>
  <si>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</si>
  <si>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</si>
  <si>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</si>
  <si>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</si>
  <si>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</si>
  <si>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</si>
  <si>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</si>
  <si>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</si>
  <si>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</si>
  <si>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</si>
  <si>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</si>
  <si>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</si>
  <si>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</si>
  <si>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</si>
  <si>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</si>
  <si>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</si>
  <si>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</si>
  <si>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</si>
  <si>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</si>
  <si>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</si>
  <si>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</si>
  <si>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</si>
  <si>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</si>
  <si>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</si>
  <si>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</si>
  <si>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</si>
  <si>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</si>
  <si>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</si>
  <si>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</si>
  <si>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</si>
  <si>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</si>
  <si>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</si>
  <si>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</si>
  <si>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</si>
  <si>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</si>
  <si>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</si>
  <si>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</si>
  <si>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</si>
  <si>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</si>
  <si>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</si>
  <si>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</si>
  <si>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</si>
  <si>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</si>
  <si>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</si>
  <si>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</si>
  <si>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</si>
  <si>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</si>
  <si>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</si>
  <si>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</si>
  <si>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</si>
  <si>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</si>
  <si>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</si>
  <si>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</si>
  <si>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</si>
  <si>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</si>
  <si>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</si>
  <si>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</si>
  <si>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</si>
  <si>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</si>
  <si>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</si>
  <si>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</si>
  <si>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</si>
  <si>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</si>
  <si>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</si>
  <si>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</si>
  <si>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</si>
  <si>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</si>
  <si>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</si>
  <si>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</si>
  <si>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</si>
  <si>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</si>
  <si>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</si>
  <si>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</si>
  <si>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</si>
  <si>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</si>
  <si>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</si>
  <si>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</si>
  <si>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</si>
  <si>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</si>
  <si>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</si>
  <si>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</si>
  <si>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</si>
  <si>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</si>
  <si>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</si>
  <si>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</si>
  <si>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</si>
  <si>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</si>
  <si>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</si>
  <si>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</si>
  <si>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</si>
  <si>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</si>
  <si>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</si>
  <si>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</si>
  <si>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</si>
  <si>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</si>
  <si>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</si>
  <si>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</si>
  <si>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</si>
  <si>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</si>
  <si>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</si>
  <si>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</si>
  <si>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</si>
  <si>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</si>
  <si>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</si>
  <si>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</si>
  <si>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</si>
  <si>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</si>
  <si>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</si>
  <si>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</si>
  <si>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</si>
  <si>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</si>
  <si>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</si>
  <si>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</si>
  <si>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</si>
  <si>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</si>
  <si>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</si>
  <si>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</si>
  <si>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</si>
  <si>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</si>
  <si>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</si>
  <si>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</si>
  <si>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</si>
  <si>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</si>
  <si>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</si>
  <si>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</si>
  <si>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</si>
  <si>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</si>
  <si>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</si>
  <si>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</si>
  <si>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</si>
  <si>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</si>
  <si>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</si>
  <si>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</si>
  <si>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</si>
  <si>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</si>
  <si>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</si>
  <si>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</si>
  <si>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</si>
  <si>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</si>
  <si>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</si>
  <si>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</si>
  <si>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</si>
  <si>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</si>
  <si>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</si>
  <si>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</si>
  <si>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</si>
  <si>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</si>
  <si>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</si>
  <si>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</si>
  <si>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</si>
  <si>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</si>
  <si>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</si>
  <si>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</si>
  <si>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</si>
  <si>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</si>
  <si>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</si>
  <si>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</si>
  <si>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</si>
  <si>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</si>
  <si>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</si>
  <si>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</si>
  <si>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</si>
  <si>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</si>
  <si>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</si>
  <si>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</si>
  <si>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</si>
  <si>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</si>
  <si>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</si>
  <si>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</si>
  <si>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</si>
  <si>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</si>
  <si>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</si>
  <si>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</si>
  <si>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</si>
  <si>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</si>
  <si>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</si>
  <si>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</si>
  <si>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</si>
  <si>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</si>
  <si>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</si>
  <si>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</si>
  <si>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</si>
  <si>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</si>
  <si>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</si>
  <si>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</si>
  <si>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</si>
  <si>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</si>
  <si>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</si>
  <si>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</si>
  <si>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</si>
  <si>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</si>
  <si>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</si>
  <si>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</si>
  <si>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</si>
  <si>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</si>
  <si>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</si>
  <si>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</si>
  <si>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</si>
  <si>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</si>
  <si>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</si>
  <si>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</si>
  <si>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</si>
  <si>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</si>
  <si>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</si>
  <si>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</si>
  <si>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</si>
  <si>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</si>
  <si>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</si>
  <si>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</si>
  <si>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</si>
  <si>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</si>
  <si>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</si>
  <si>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</si>
  <si>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</si>
  <si>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</si>
  <si>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</si>
  <si>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</si>
  <si>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</si>
  <si>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</si>
  <si>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</si>
  <si>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</si>
  <si>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</si>
  <si>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</si>
  <si>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</si>
  <si>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</si>
  <si>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</si>
  <si>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</si>
  <si>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</si>
  <si>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</si>
  <si>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</si>
  <si>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</si>
  <si>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</si>
  <si>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</si>
  <si>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</si>
  <si>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</si>
  <si>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</si>
  <si>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</si>
  <si>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</si>
  <si>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</si>
  <si>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</si>
  <si>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</si>
  <si>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</si>
  <si>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</si>
  <si>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</si>
  <si>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</si>
  <si>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</si>
  <si>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</si>
  <si>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</si>
  <si>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</si>
  <si>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</si>
  <si>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</si>
  <si>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</si>
  <si>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</si>
  <si>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</si>
  <si>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</si>
  <si>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</si>
  <si>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</si>
  <si>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</si>
  <si>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</si>
  <si>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</si>
  <si>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</si>
  <si>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</si>
  <si>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</si>
  <si>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</si>
  <si>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</si>
  <si>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</si>
  <si>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</si>
  <si>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</si>
  <si>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</si>
  <si>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</si>
  <si>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</si>
  <si>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</si>
  <si>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</si>
  <si>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</si>
  <si>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</si>
  <si>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</si>
  <si>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</si>
  <si>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</si>
  <si>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</si>
  <si>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</si>
  <si>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</si>
  <si>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</si>
  <si>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</si>
  <si>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</si>
  <si>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</si>
  <si>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</si>
  <si>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</si>
  <si>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</si>
  <si>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</si>
  <si>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</si>
  <si>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</si>
  <si>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</si>
  <si>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</si>
  <si>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</si>
  <si>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</si>
  <si>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</si>
  <si>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</si>
  <si>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</si>
  <si>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</si>
  <si>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</si>
  <si>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</si>
  <si>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</si>
  <si>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</si>
  <si>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</si>
  <si>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</si>
  <si>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</si>
  <si>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</si>
  <si>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</si>
  <si>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</si>
  <si>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</si>
  <si>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</si>
  <si>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</si>
  <si>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</si>
  <si>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</si>
  <si>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</si>
  <si>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</si>
  <si>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</si>
  <si>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</si>
  <si>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</si>
  <si>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</si>
  <si>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TICO-TICO COM MOTOR ELETRICO, POTENCIA DE 450 W, 60 HZ, 220 V, 3000 GPM, SEM LAMINA</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</si>
  <si>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</si>
  <si>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</si>
  <si>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</si>
  <si>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</si>
  <si>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</si>
  <si>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</si>
  <si>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</si>
  <si>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</si>
  <si>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</si>
  <si>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</si>
  <si>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</si>
  <si>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</si>
  <si>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</si>
  <si>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</si>
  <si>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</si>
  <si>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</si>
  <si>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</si>
  <si>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</si>
  <si>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</si>
  <si>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</si>
  <si>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</si>
  <si>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</si>
  <si>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</si>
  <si>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</si>
  <si>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</si>
  <si>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</si>
  <si>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</si>
  <si>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</si>
  <si>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</si>
  <si>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</si>
  <si>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</si>
  <si>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</si>
  <si>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</si>
  <si>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</si>
  <si>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</si>
  <si>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</si>
  <si>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</si>
  <si>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</si>
  <si>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</si>
  <si>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</si>
  <si>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</si>
  <si>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</si>
  <si>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</si>
  <si>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</si>
  <si>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</si>
  <si>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</si>
  <si>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</si>
  <si>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</si>
  <si>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</si>
  <si>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</si>
  <si>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</si>
  <si>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</si>
  <si>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</si>
  <si>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</si>
  <si>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</si>
  <si>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</si>
  <si>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</si>
  <si>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</si>
  <si>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</si>
  <si>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</si>
  <si>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</si>
  <si>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</si>
  <si>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</si>
  <si>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</si>
  <si>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</si>
  <si>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</si>
  <si>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</si>
  <si>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</si>
  <si>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</si>
  <si>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</si>
  <si>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</si>
  <si>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</si>
  <si>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</si>
  <si>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</si>
  <si>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</si>
  <si>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</si>
  <si>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</si>
  <si>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</si>
  <si>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</si>
  <si>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</si>
  <si>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</si>
  <si>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</si>
  <si>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</si>
  <si>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</si>
  <si>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</si>
  <si>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</si>
  <si>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</si>
  <si>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</si>
  <si>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</si>
  <si>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</si>
  <si>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</si>
  <si>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</si>
  <si>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</si>
  <si>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</si>
  <si>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</si>
  <si>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</si>
  <si>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</si>
  <si>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</si>
  <si>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</si>
  <si>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</si>
  <si>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</si>
  <si>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</si>
  <si>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</si>
  <si>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</si>
  <si>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</si>
  <si>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</si>
  <si>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</si>
  <si>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</si>
  <si>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</si>
  <si>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</si>
  <si>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</si>
  <si>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</si>
  <si>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</si>
  <si>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</si>
  <si>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</si>
  <si>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</si>
  <si>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</si>
  <si>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</si>
  <si>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</si>
  <si>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</si>
  <si>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</si>
  <si>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</si>
  <si>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</si>
  <si>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</si>
  <si>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</si>
  <si>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</si>
  <si>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</si>
  <si>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</si>
  <si>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</si>
  <si>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</si>
  <si>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</si>
  <si>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</si>
  <si>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</si>
  <si>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</si>
  <si>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</si>
  <si>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</si>
  <si>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</si>
  <si>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</si>
  <si>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</si>
  <si>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</si>
  <si>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</si>
  <si>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</si>
  <si>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</si>
  <si>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</si>
  <si>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</si>
  <si>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</si>
  <si>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</si>
  <si>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</si>
  <si>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</si>
  <si>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</si>
  <si>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</si>
  <si>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</si>
  <si>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</si>
  <si>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</si>
  <si>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</si>
  <si>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</si>
  <si>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</si>
  <si>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</si>
  <si>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</si>
  <si>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</si>
  <si>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</si>
  <si>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</si>
  <si>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</si>
  <si>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</si>
  <si>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</si>
  <si>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</si>
  <si>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</si>
  <si>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</si>
  <si>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</si>
  <si>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</si>
  <si>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</si>
  <si>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</si>
  <si>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</si>
  <si>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</si>
  <si>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</si>
  <si>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</si>
  <si>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</si>
  <si>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</si>
  <si>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</si>
  <si>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</si>
  <si>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</si>
  <si>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</si>
  <si>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</si>
  <si>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</si>
  <si>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</si>
  <si>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</si>
  <si>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</si>
  <si>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</si>
  <si>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</si>
  <si>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</si>
  <si>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</si>
  <si>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</si>
  <si>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</si>
  <si>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</si>
  <si>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</si>
  <si>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</si>
  <si>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</si>
  <si>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</si>
  <si>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</si>
  <si>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</si>
  <si>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</si>
  <si>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</si>
  <si>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</si>
  <si>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</si>
  <si>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</si>
  <si>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</si>
  <si>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</si>
  <si>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</si>
  <si>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</si>
  <si>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</si>
  <si>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</si>
  <si>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</si>
  <si>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</si>
  <si>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</si>
  <si>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</si>
  <si>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</si>
  <si>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</si>
  <si>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</si>
  <si>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</si>
  <si>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</si>
  <si>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</si>
  <si>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</si>
  <si>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</si>
  <si>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</si>
  <si>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</si>
  <si>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</si>
  <si>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</si>
  <si>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</si>
  <si>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</si>
  <si>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</si>
  <si>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</si>
  <si>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</si>
  <si>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</si>
  <si>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</si>
  <si>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</si>
  <si>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</si>
  <si>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</si>
  <si>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</si>
  <si>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</si>
  <si>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</si>
  <si>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</si>
  <si>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</si>
  <si>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</si>
  <si>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</si>
  <si>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</si>
  <si>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</si>
  <si>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</si>
  <si>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</si>
  <si>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</si>
  <si>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</si>
  <si>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</si>
  <si>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</si>
  <si>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</si>
  <si>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</si>
  <si>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</si>
  <si>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</si>
  <si>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</si>
  <si>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</si>
  <si>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</si>
  <si>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</si>
  <si>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</si>
  <si>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</si>
  <si>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</si>
  <si>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</si>
  <si>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</si>
  <si>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</si>
  <si>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</si>
  <si>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</si>
  <si>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</si>
  <si>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</si>
  <si>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</si>
  <si>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</si>
  <si>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</si>
  <si>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</si>
  <si>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</si>
  <si>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</si>
  <si>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</si>
  <si>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</si>
  <si>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</si>
  <si>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</si>
  <si>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</si>
  <si>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</si>
  <si>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</si>
  <si>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</si>
  <si>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</si>
  <si>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</si>
  <si>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</si>
  <si>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</si>
  <si>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</si>
  <si>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</si>
  <si>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</si>
  <si>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</si>
  <si>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</si>
  <si>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</si>
  <si>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</si>
  <si>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</si>
  <si>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</si>
  <si>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</si>
  <si>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</si>
  <si>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</si>
  <si>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</si>
  <si>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</si>
  <si>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</si>
  <si>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</si>
  <si>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</si>
  <si>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</si>
  <si>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</si>
  <si>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</si>
  <si>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</si>
  <si>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</si>
  <si>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</si>
  <si>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</si>
  <si>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</si>
  <si>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</si>
  <si>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</si>
  <si>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</si>
  <si>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</si>
  <si>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</si>
  <si>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</si>
  <si>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</si>
  <si>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</si>
  <si>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</si>
  <si>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</si>
  <si>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</si>
  <si>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</si>
  <si>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</si>
  <si>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</si>
  <si>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</si>
  <si>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</si>
  <si>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</si>
  <si>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</si>
  <si>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</si>
  <si>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</si>
  <si>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</si>
  <si>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</si>
  <si>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</si>
  <si>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</si>
  <si>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</si>
  <si>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</si>
  <si>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</si>
  <si>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</si>
  <si>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</si>
  <si>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</si>
  <si>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</si>
  <si>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</si>
  <si>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</si>
  <si>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</si>
  <si>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</si>
  <si>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</si>
  <si>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</si>
  <si>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</si>
  <si>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</si>
  <si>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</si>
  <si>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</si>
  <si>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</si>
  <si>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</si>
  <si>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</si>
  <si>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</si>
  <si>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</si>
  <si>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</si>
  <si>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</si>
  <si>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</si>
  <si>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</si>
  <si>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</si>
  <si>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</si>
  <si>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</si>
  <si>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</si>
  <si>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</si>
  <si>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</si>
  <si>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</si>
  <si>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</si>
  <si>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</si>
  <si>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</si>
  <si>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</si>
  <si>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</si>
  <si>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</si>
  <si>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</si>
  <si>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</si>
  <si>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</si>
  <si>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</si>
  <si>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</si>
  <si>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</si>
  <si>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</si>
  <si>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</si>
  <si>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</si>
  <si>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</si>
  <si>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</si>
  <si>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</si>
  <si>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</si>
  <si>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</si>
  <si>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</si>
  <si>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</si>
  <si>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</si>
  <si>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</si>
  <si>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</si>
  <si>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</si>
  <si>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</si>
  <si>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</si>
  <si>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</si>
  <si>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</si>
  <si>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</si>
  <si>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</si>
  <si>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</si>
  <si>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</si>
  <si>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</si>
  <si>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</si>
  <si>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</si>
  <si>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</si>
  <si>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</si>
  <si>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</si>
  <si>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</si>
  <si>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</si>
  <si>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</si>
  <si>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</si>
  <si>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</si>
  <si>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</si>
  <si>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</si>
  <si>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</si>
  <si>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</si>
  <si>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</si>
  <si>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</si>
  <si>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</si>
  <si>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</si>
  <si>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</si>
  <si>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</si>
  <si>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</si>
  <si>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</si>
  <si>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</si>
  <si>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</si>
  <si>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</si>
  <si>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</si>
  <si>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</si>
  <si>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</si>
  <si>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</si>
  <si>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</si>
  <si>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</si>
  <si>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</si>
  <si>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</si>
  <si>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</si>
  <si>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</si>
  <si>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</si>
  <si>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</si>
  <si>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</si>
  <si>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</si>
  <si>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</si>
  <si>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</si>
  <si>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</si>
  <si>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</si>
  <si>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</si>
  <si>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</si>
  <si>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</si>
  <si>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</si>
  <si>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</si>
  <si>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</si>
  <si>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</si>
  <si>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</si>
  <si>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</si>
  <si>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</si>
  <si>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</si>
  <si>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</si>
  <si>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</si>
  <si>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</si>
  <si>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</si>
  <si>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</si>
  <si>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</si>
  <si>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</si>
  <si>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</si>
  <si>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</si>
  <si>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</si>
  <si>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</si>
  <si>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</si>
  <si>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</si>
  <si>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</si>
  <si>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</si>
  <si>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</si>
  <si>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</si>
  <si>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</si>
  <si>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</si>
  <si>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</si>
  <si>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</si>
  <si>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</si>
  <si>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</si>
  <si>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</si>
  <si>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</si>
  <si>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</si>
  <si>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</si>
  <si>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</si>
  <si>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</si>
  <si>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</si>
  <si>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</si>
  <si>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</si>
  <si>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</si>
  <si>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</si>
  <si>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</si>
  <si>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</si>
  <si>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</si>
  <si>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</si>
  <si>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</si>
  <si>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</si>
  <si>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</si>
  <si>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</si>
  <si>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</si>
  <si>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</si>
  <si>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</si>
  <si>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</si>
  <si>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</si>
  <si>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</si>
  <si>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</si>
  <si>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</si>
  <si>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</si>
  <si>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</si>
  <si>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</si>
  <si>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</si>
  <si>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</si>
  <si>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</si>
  <si>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</si>
  <si>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</si>
  <si>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</si>
  <si>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</si>
  <si>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</si>
  <si>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</si>
  <si>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</si>
  <si>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</si>
  <si>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</si>
  <si>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</si>
  <si>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</si>
  <si>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</si>
  <si>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</si>
  <si>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</si>
  <si>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</si>
  <si>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</si>
  <si>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</si>
  <si>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</si>
  <si>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</si>
  <si>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</si>
  <si>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</si>
  <si>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</si>
  <si>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</si>
  <si>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</si>
  <si>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</si>
  <si>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</si>
  <si>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</si>
  <si>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</si>
  <si>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</si>
  <si>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</si>
  <si>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</si>
  <si>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</si>
  <si>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</si>
  <si>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</si>
  <si>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</si>
  <si>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</si>
  <si>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</si>
  <si>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</si>
  <si>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</si>
  <si>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</si>
  <si>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</si>
  <si>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</si>
  <si>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</si>
  <si>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</si>
  <si>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</si>
  <si>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</si>
  <si>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</si>
  <si>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</si>
  <si>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</si>
  <si>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</si>
  <si>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</si>
  <si>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</si>
  <si>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</si>
  <si>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</si>
  <si>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</si>
  <si>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</si>
  <si>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</si>
  <si>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</si>
  <si>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</si>
  <si>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</si>
  <si>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</si>
  <si>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</si>
  <si>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</si>
  <si>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</si>
  <si>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</si>
  <si>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</si>
  <si>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</si>
  <si>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</si>
  <si>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</si>
  <si>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</si>
  <si>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</si>
  <si>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</si>
  <si>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</si>
  <si>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</si>
  <si>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</si>
  <si>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</si>
  <si>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</si>
  <si>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</si>
  <si>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</si>
  <si>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</si>
  <si>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</si>
  <si>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</si>
  <si>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</si>
  <si>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</si>
  <si>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</si>
  <si>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</si>
  <si>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</si>
  <si>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</si>
  <si>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</si>
  <si>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</si>
  <si>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</si>
  <si>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</si>
  <si>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</si>
  <si>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</si>
  <si>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</si>
  <si>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</si>
  <si>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</si>
  <si>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</si>
  <si>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</si>
  <si>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</si>
  <si>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</si>
  <si>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</si>
  <si>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</si>
  <si>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</si>
  <si>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</si>
  <si>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</si>
  <si>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</si>
  <si>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</si>
  <si>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</si>
  <si>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</si>
  <si>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</si>
  <si>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</si>
  <si>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</si>
  <si>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</si>
  <si>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</si>
  <si>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</si>
  <si>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</si>
  <si>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</si>
  <si>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</si>
  <si>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</si>
  <si>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</si>
  <si>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</si>
  <si>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</si>
  <si>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</si>
  <si>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</si>
  <si>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</si>
  <si>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</si>
  <si>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</si>
  <si>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</si>
  <si>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</si>
  <si>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</si>
  <si>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</si>
  <si>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</si>
  <si>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</si>
  <si>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</si>
  <si>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</si>
  <si>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</si>
  <si>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</si>
  <si>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</si>
  <si>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</si>
  <si>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</si>
  <si>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</si>
  <si>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</si>
  <si>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</si>
  <si>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</si>
  <si>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</si>
  <si>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</si>
  <si>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</si>
  <si>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</si>
  <si>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</si>
  <si>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</si>
  <si>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</si>
  <si>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</si>
  <si>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</si>
  <si>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</si>
  <si>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</si>
  <si>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</si>
  <si>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</si>
  <si>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</si>
  <si>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</si>
  <si>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</si>
  <si>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</si>
  <si>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</si>
  <si>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</si>
  <si>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</si>
  <si>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</si>
  <si>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</si>
  <si>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</si>
  <si>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</si>
  <si>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</si>
  <si>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</si>
  <si>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</si>
  <si>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</si>
  <si>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</si>
  <si>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</si>
  <si>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</si>
  <si>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</si>
  <si>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</si>
  <si>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</si>
  <si>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</si>
  <si>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</si>
  <si>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</si>
  <si>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</si>
  <si>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</si>
  <si>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</si>
  <si>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</si>
  <si>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</si>
  <si>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</si>
  <si>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</si>
  <si>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</si>
  <si>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</si>
  <si>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</si>
  <si>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</si>
  <si>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</si>
  <si>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</si>
  <si>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</si>
  <si>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</si>
  <si>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</si>
  <si>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</si>
  <si>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</si>
  <si>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</si>
  <si>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</si>
  <si>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</si>
  <si>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</si>
  <si>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</si>
  <si>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</si>
  <si>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</si>
  <si>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</si>
  <si>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</si>
  <si>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</si>
  <si>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</si>
  <si>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</si>
  <si>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</si>
  <si>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</si>
  <si>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</si>
  <si>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</si>
  <si>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</si>
  <si>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</si>
  <si>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</si>
  <si>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</si>
  <si>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</si>
  <si>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</si>
  <si>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</si>
  <si>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</si>
  <si>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</si>
  <si>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</si>
  <si>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</si>
  <si>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</si>
  <si>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</si>
  <si>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</si>
  <si>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</si>
  <si>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</si>
  <si>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</si>
  <si>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</si>
  <si>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</si>
  <si>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</si>
  <si>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</si>
  <si>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</si>
  <si>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</si>
  <si>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</si>
  <si>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</si>
  <si>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</si>
  <si>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</si>
  <si>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</si>
  <si>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</si>
  <si>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</si>
  <si>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</si>
  <si>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</si>
  <si>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</si>
  <si>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</si>
  <si>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</si>
  <si>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</si>
  <si>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</si>
  <si>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</si>
  <si>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</si>
  <si>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</si>
  <si>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</si>
  <si>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</si>
  <si>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</si>
  <si>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</si>
  <si>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</si>
  <si>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</si>
  <si>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</si>
  <si>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</si>
  <si>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</si>
  <si>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</si>
  <si>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</si>
  <si>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</si>
  <si>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</si>
  <si>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</si>
  <si>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</si>
  <si>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</si>
  <si>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</si>
  <si>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</si>
  <si>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</si>
  <si>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</si>
  <si>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</si>
  <si>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</si>
  <si>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</si>
  <si>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</si>
  <si>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</si>
  <si>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</si>
  <si>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</si>
  <si>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</si>
  <si>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</si>
  <si>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</si>
  <si>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</si>
  <si>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</si>
  <si>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</si>
  <si>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</si>
  <si>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</si>
  <si>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</si>
  <si>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</si>
  <si>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</si>
  <si>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</si>
  <si>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</si>
  <si>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</si>
  <si>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</si>
  <si>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</si>
  <si>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</si>
  <si>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</si>
  <si>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</si>
  <si>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</si>
  <si>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</si>
  <si>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</si>
  <si>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</si>
  <si>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</si>
  <si>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</si>
  <si>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</si>
  <si>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</si>
  <si>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</si>
  <si>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</si>
  <si>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</si>
  <si>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</si>
  <si>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</si>
  <si>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</si>
  <si>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</si>
  <si>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</si>
  <si>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</si>
  <si>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</si>
  <si>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</si>
  <si>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</si>
  <si>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</si>
  <si>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</si>
  <si>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</si>
  <si>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</si>
  <si>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</si>
  <si>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</si>
  <si>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</si>
  <si>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</si>
  <si>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</si>
  <si>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</si>
  <si>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</si>
  <si>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</si>
  <si>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</si>
  <si>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</si>
  <si>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</si>
  <si>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</si>
  <si>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</si>
  <si>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</si>
  <si>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</si>
  <si>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</si>
  <si>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</si>
  <si>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</si>
  <si>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</si>
  <si>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</si>
  <si>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</si>
  <si>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</si>
  <si>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</si>
  <si>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</si>
  <si>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</si>
  <si>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</si>
  <si>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</si>
  <si>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</si>
  <si>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</si>
  <si>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</si>
  <si>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</si>
  <si>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</si>
  <si>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</si>
  <si>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</si>
  <si>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</si>
  <si>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</si>
  <si>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</si>
  <si>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</si>
  <si>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</si>
  <si>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</si>
  <si>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</si>
  <si>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</si>
  <si>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</si>
  <si>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</si>
  <si>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</si>
  <si>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</si>
  <si>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</si>
  <si>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</si>
  <si>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</si>
  <si>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</si>
  <si>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</si>
  <si>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</si>
  <si>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</si>
  <si>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</si>
  <si>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</si>
  <si>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</si>
  <si>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</si>
  <si>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</si>
  <si>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</si>
  <si>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</si>
  <si>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</si>
  <si>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</si>
  <si>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</si>
  <si>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</si>
  <si>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</si>
  <si>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</si>
  <si>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</si>
  <si>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</si>
  <si>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</si>
  <si>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</si>
  <si>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</si>
  <si>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</si>
  <si>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</si>
  <si>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</si>
  <si>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</si>
  <si>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</si>
  <si>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</si>
  <si>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</si>
  <si>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</si>
  <si>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</si>
  <si>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</si>
  <si>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</si>
  <si>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</si>
  <si>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</si>
  <si>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</si>
  <si>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</si>
  <si>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</si>
  <si>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</si>
  <si>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</si>
  <si>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</si>
  <si>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</si>
  <si>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</si>
  <si>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</si>
  <si>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</si>
  <si>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</si>
  <si>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</si>
  <si>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</si>
  <si>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</si>
  <si>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</si>
  <si>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</si>
  <si>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</si>
  <si>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</si>
  <si>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</si>
  <si>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</si>
  <si>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</si>
  <si>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</si>
  <si>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</si>
  <si>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</si>
  <si>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</si>
  <si>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</si>
  <si>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</si>
  <si>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</si>
  <si>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</si>
  <si>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</si>
  <si>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</si>
  <si>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</si>
  <si>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</si>
  <si>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</si>
  <si>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</si>
  <si>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</si>
  <si>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</si>
  <si>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</si>
  <si>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</si>
  <si>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</si>
  <si>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</si>
  <si>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</si>
  <si>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</si>
  <si>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</si>
  <si>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</si>
  <si>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</si>
  <si>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</si>
  <si>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</si>
  <si>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</si>
  <si>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</si>
  <si>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</si>
  <si>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</si>
  <si>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</si>
  <si>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</si>
  <si>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</si>
  <si>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</si>
  <si>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</si>
  <si>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</si>
  <si>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</si>
  <si>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</si>
  <si>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</si>
  <si>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</si>
  <si>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</si>
  <si>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</si>
  <si>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</si>
  <si>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</si>
  <si>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</si>
  <si>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</si>
  <si>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</si>
  <si>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</si>
  <si>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</si>
  <si>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</si>
  <si>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</si>
  <si>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</si>
  <si>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</si>
  <si>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</si>
  <si>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</si>
  <si>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</si>
  <si>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</si>
  <si>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</si>
  <si>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</si>
  <si>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</si>
  <si>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</si>
  <si>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</si>
  <si>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</si>
  <si>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</si>
  <si>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</si>
  <si>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</si>
  <si>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</si>
  <si>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</si>
  <si>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</si>
  <si>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</si>
  <si>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</si>
  <si>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</si>
  <si>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</si>
  <si>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</si>
  <si>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</si>
  <si>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</si>
  <si>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</si>
  <si>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</si>
  <si>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</si>
  <si>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</si>
  <si>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</si>
  <si>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</si>
  <si>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</si>
  <si>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</si>
  <si>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</si>
  <si>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</si>
  <si>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</si>
  <si>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</si>
  <si>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</si>
  <si>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</si>
  <si>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</si>
  <si>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</si>
  <si>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</si>
  <si>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</si>
  <si>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</si>
  <si>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</si>
  <si>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</si>
  <si>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</si>
  <si>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</si>
  <si>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</si>
  <si>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</si>
  <si>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</si>
  <si>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</si>
  <si>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</si>
  <si>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</si>
  <si>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</si>
  <si>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</si>
  <si>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</si>
  <si>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</si>
  <si>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</si>
  <si>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</si>
  <si>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</si>
  <si>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</si>
  <si>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 xml:space="preserve">        PRECOS DE SERVIÇOS - SINAPI - SETEMBRO 2025 - (SEM DESONERAÇÃO)</t>
  </si>
  <si>
    <t>DER-EDIF</t>
  </si>
  <si>
    <t xml:space="preserve">Victor Medeiros de Souza </t>
  </si>
  <si>
    <t>Engenheiro Civil</t>
  </si>
  <si>
    <t>CREA ES 060588/D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</si>
</sst>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5" formatCode="&quot;R$&quot;\ #,##0;\-&quot;R$&quot;\ #,##0"/>
    <numFmt numFmtId="44" formatCode="_-&quot;R$&quot;\ * #,##0.00_-;\-&quot;R$&quot;\ * #,##0.00_-;_-&quot;R$&quot;\ * &quot;-&quot;??_-;_-@_-"/>
    <numFmt numFmtId="43" formatCode="_-* #,##0.00_-;\-* #,##0.00_-;_-* &quot;-&quot;??_-;_-@_-"/>
    <numFmt numFmtId="164" formatCode="_(* #,##0.00_);_(* \(#,##0.00\);_(* &quot;-&quot;??_);_(@_)"/>
    <numFmt numFmtId="165" formatCode="#,##0.000"/>
    <numFmt numFmtId="166" formatCode="dd/mm/yy;@"/>
    <numFmt numFmtId="167" formatCode="#,##0.0000"/>
    <numFmt numFmtId="168" formatCode="_(&quot;R$ &quot;* #,##0.00_);_(&quot;R$ &quot;* \(#,##0.00\);_(&quot;R$ &quot;* &quot;-&quot;??_);_(@_)"/>
    <numFmt numFmtId="169" formatCode="_(* #,##0.000_);_(* \(#,##0.000\);_(* &quot;-&quot;??_);_(@_)"/>
    <numFmt numFmtId="170" formatCode="_-* #,##0.00_-;\-* #,##0.00_-;_-* &quot;-&quot;???_-;_-@_-"/>
    <numFmt numFmtId="171" formatCode="[$€]#,##0.00_);[Red]\([$€]#,##0.00\)"/>
    <numFmt numFmtId="172" formatCode="_-* #,##0.00&quot; R$&quot;_-;\-* #,##0.00&quot; R$&quot;_-;_-* \-??&quot; R$&quot;_-;_-@_-"/>
    <numFmt numFmtId="173" formatCode="&quot;R$&quot;#,##0_);\(&quot;R$&quot;#,##0\)"/>
    <numFmt numFmtId="174" formatCode="\$#,##0\ ;\(\$#,##0\)"/>
    <numFmt numFmtId="175" formatCode="_(&quot;Cr$&quot;* #,##0.00_);_(&quot;Cr$&quot;* \(#,##0.00\);_(&quot;Cr$&quot;* &quot;-&quot;??_);_(@_)"/>
    <numFmt numFmtId="176" formatCode="General_)"/>
    <numFmt numFmtId="177" formatCode="%#,#00"/>
    <numFmt numFmtId="178" formatCode="#.##000"/>
    <numFmt numFmtId="179" formatCode="#,"/>
    <numFmt numFmtId="180" formatCode="&quot;R$ &quot;#,##0.00_);\(&quot;R$ &quot;#,##0.00\)"/>
    <numFmt numFmtId="181" formatCode="&quot;R$ &quot;#,##0.00_);[Red]\(&quot;R$ &quot;#,##0.00\)"/>
    <numFmt numFmtId="182" formatCode="#,##0.00;[Red]#,##0.00"/>
    <numFmt numFmtId="183" formatCode="&quot;R$ &quot;#,##0_);[Red]\(&quot;R$ &quot;#,##0\)"/>
    <numFmt numFmtId="184" formatCode="dd/mm"/>
    <numFmt numFmtId="185" formatCode="#,##0.000_);[Red]\(#,##0.000\)"/>
    <numFmt numFmtId="186" formatCode="#,##0.00\ _$;[Red]\-#,##0.00\ _$"/>
    <numFmt numFmtId="187" formatCode="0.000"/>
    <numFmt numFmtId="188" formatCode="_-&quot;R$&quot;* #,##0.00_-;\-&quot;R$&quot;* #,##0.00_-;_-&quot;R$&quot;* &quot;-&quot;??_-;_-@_-"/>
    <numFmt numFmtId="189" formatCode="[$-416]mmm\-yy;@"/>
    <numFmt numFmtId="190" formatCode="0.000%"/>
    <numFmt numFmtId="191" formatCode="&quot;BDI:&quot;\ 0.00%"/>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4"/>
      <name val="Arial"/>
      <family val="2"/>
    </font>
    <font>
      <b/>
      <sz val="9"/>
      <name val="Arial"/>
      <family val="2"/>
    </font>
    <font>
      <b/>
      <sz val="16"/>
      <color indexed="24"/>
      <name val="Arial"/>
      <family val="2"/>
    </font>
    <font>
      <b/>
      <sz val="12"/>
      <color indexed="24"/>
      <name val="Arial"/>
      <family val="2"/>
    </font>
    <font>
      <sz val="10"/>
      <color indexed="24"/>
      <name val="Arial"/>
      <family val="2"/>
    </font>
    <font>
      <sz val="12"/>
      <color indexed="24"/>
      <name val="Arial"/>
      <family val="2"/>
    </font>
    <font>
      <sz val="10"/>
      <name val="Courier"/>
      <family val="3"/>
    </font>
    <font>
      <sz val="11"/>
      <color indexed="8"/>
      <name val="Calibri"/>
      <family val="2"/>
    </font>
    <font>
      <sz val="10"/>
      <name val="Times New Roman"/>
      <family val="1"/>
      <charset val="204"/>
    </font>
    <font>
      <sz val="10"/>
      <name val="Times New Roman"/>
      <family val="1"/>
    </font>
    <font>
      <sz val="11"/>
      <name val="Tahoma"/>
      <family val="2"/>
    </font>
    <font>
      <sz val="1"/>
      <color indexed="8"/>
      <name val="Courier"/>
      <family val="3"/>
    </font>
    <font>
      <sz val="1"/>
      <color indexed="18"/>
      <name val="Courier"/>
      <family val="3"/>
    </font>
    <font>
      <b/>
      <sz val="1"/>
      <color indexed="8"/>
      <name val="Courier"/>
      <family val="3"/>
    </font>
    <font>
      <u/>
      <sz val="10"/>
      <color indexed="12"/>
      <name val="Arial"/>
      <family val="2"/>
    </font>
    <font>
      <sz val="10"/>
      <name val="Arial"/>
      <family val="2"/>
    </font>
    <font>
      <sz val="8"/>
      <name val="Arial"/>
      <family val="2"/>
    </font>
    <font>
      <sz val="11"/>
      <color rgb="FF000000"/>
      <name val="Calibri"/>
      <family val="2"/>
      <charset val="204"/>
    </font>
    <font>
      <b/>
      <sz val="18"/>
      <name val="Arial"/>
      <family val="2"/>
    </font>
    <font>
      <b/>
      <sz val="11"/>
      <color theme="1"/>
      <name val="Calibri"/>
      <family val="2"/>
      <scheme val="minor"/>
    </font>
    <font>
      <b/>
      <sz val="10"/>
      <color theme="0"/>
      <name val="Arial"/>
      <family val="2"/>
    </font>
    <font>
      <sz val="10"/>
      <color theme="0"/>
      <name val="Arial"/>
      <family val="2"/>
    </font>
    <font>
      <b/>
      <sz val="9"/>
      <color rgb="FF0070C0"/>
      <name val="Arial"/>
      <family val="2"/>
    </font>
    <font>
      <b/>
      <sz val="11"/>
      <color rgb="FFC00000"/>
      <name val="Arial"/>
      <family val="2"/>
    </font>
    <font>
      <b/>
      <sz val="16"/>
      <color rgb="FF241547"/>
      <name val="Arial"/>
      <family val="2"/>
    </font>
    <font>
      <b/>
      <sz val="9"/>
      <color theme="0"/>
      <name val="Arial"/>
      <family val="2"/>
    </font>
    <font>
      <sz val="10"/>
      <color rgb="FF000000"/>
      <name val="Times New Roman"/>
      <family val="1"/>
    </font>
    <font>
      <sz val="8"/>
      <name val="Arial"/>
      <family val="2"/>
    </font>
    <font>
      <b/>
      <sz val="10"/>
      <color rgb="FF000000"/>
      <name val="Arial"/>
      <family val="2"/>
    </font>
    <font>
      <b/>
      <sz val="12"/>
      <color rgb="FFC00000"/>
      <name val="Arial"/>
      <family val="2"/>
    </font>
    <font>
      <b/>
      <sz val="16"/>
      <name val="Arial"/>
      <family val="2"/>
    </font>
    <font>
      <b/>
      <sz val="11"/>
      <color theme="0"/>
      <name val="Arial"/>
      <family val="2"/>
    </font>
    <font>
      <b/>
      <sz val="16"/>
      <color theme="0"/>
      <name val="Arial"/>
      <family val="2"/>
    </font>
    <font>
      <b/>
      <sz val="16"/>
      <color theme="0"/>
      <name val="Arial Black"/>
      <family val="2"/>
    </font>
    <font>
      <i/>
      <u/>
      <sz val="10"/>
      <name val="Arial"/>
      <family val="2"/>
    </font>
    <font>
      <i/>
      <sz val="10"/>
      <color rgb="FFFF0000"/>
      <name val="Arial"/>
      <family val="2"/>
    </font>
    <font>
      <sz val="10"/>
      <color rgb="FFFF0000"/>
      <name val="Arial"/>
      <family val="2"/>
    </font>
    <font>
      <sz val="10"/>
      <name val="Arial"/>
      <family val="2"/>
    </font>
    <font>
      <sz val="12"/>
      <name val="Arial"/>
      <family val="2"/>
    </font>
    <font>
      <b/>
      <sz val="12"/>
      <name val="Arial"/>
      <family val="2"/>
    </font>
    <font>
      <sz val="10"/>
      <color rgb="FF000000"/>
      <name val="Times New Roman"/>
      <family val="1"/>
    </font>
    <font>
      <sz val="10"/>
      <color indexed="8"/>
      <name val="Arial"/>
      <family val="2"/>
    </font>
    <font>
      <sz val="8"/>
      <color indexed="8"/>
      <name val="Arial"/>
      <family val="2"/>
    </font>
    <font>
      <sz val="8"/>
      <name val="Times New Roman"/>
      <family val="1"/>
    </font>
    <font>
      <sz val="10"/>
      <color rgb="FF000000"/>
      <name val="Arial"/>
      <family val="2"/>
    </font>
    <font>
      <b/>
      <sz val="8"/>
      <name val="Arial"/>
      <family val="2"/>
    </font>
    <font>
      <sz val="9"/>
      <name val="Arial"/>
      <family val="2"/>
    </font>
    <font>
      <b/>
      <sz val="10"/>
      <color indexed="8"/>
      <name val="Arial"/>
      <family val="2"/>
    </font>
    <font>
      <i/>
      <sz val="10"/>
      <color indexed="8"/>
      <name val="Arial"/>
      <family val="2"/>
    </font>
    <font>
      <u/>
      <sz val="10"/>
      <color rgb="FF000000"/>
      <name val="Arial"/>
      <family val="2"/>
    </font>
    <font>
      <b/>
      <sz val="12"/>
      <color theme="0"/>
      <name val="Arial Black"/>
      <family val="2"/>
    </font>
    <font>
      <b/>
      <sz val="12"/>
      <color theme="0"/>
      <name val="Arial"/>
      <family val="2"/>
    </font>
    <font>
      <b/>
      <sz val="11"/>
      <color indexed="8"/>
      <name val="Arial"/>
      <family val="2"/>
    </font>
    <font>
      <b/>
      <sz val="11"/>
      <name val="Arial"/>
      <family val="2"/>
    </font>
    <font>
      <sz val="11"/>
      <name val="Arial"/>
      <family val="1"/>
    </font>
    <font>
      <b/>
      <i/>
      <u/>
      <sz val="10"/>
      <name val="Arial"/>
      <family val="2"/>
    </font>
  </fonts>
  <fills count="2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A50028"/>
        <bgColor indexed="64"/>
      </patternFill>
    </fill>
    <fill>
      <patternFill patternType="solid">
        <fgColor rgb="FF646464"/>
        <bgColor indexed="64"/>
      </patternFill>
    </fill>
    <fill>
      <patternFill patternType="solid">
        <fgColor theme="2" tint="-0.249977111117893"/>
        <bgColor indexed="64"/>
      </patternFill>
    </fill>
    <fill>
      <patternFill patternType="solid">
        <fgColor rgb="FF76001C"/>
        <bgColor indexed="64"/>
      </patternFill>
    </fill>
  </fills>
  <borders count="30">
    <border>
      <left/>
      <right/>
      <top/>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rgb="FF000000"/>
      </left>
      <right style="thin">
        <color rgb="FF000000"/>
      </right>
      <top/>
      <bottom/>
      <diagonal/>
    </border>
    <border>
      <left style="thin">
        <color indexed="64"/>
      </left>
      <right style="thin">
        <color rgb="FF000000"/>
      </right>
      <top/>
      <bottom style="thin">
        <color indexed="64"/>
      </bottom>
      <diagonal/>
    </border>
    <border>
      <left style="thin">
        <color rgb="FF000000"/>
      </left>
      <right style="thin">
        <color indexed="64"/>
      </right>
      <top style="thin">
        <color rgb="FF000000"/>
      </top>
      <bottom/>
      <diagonal/>
    </border>
    <border>
      <left style="thin">
        <color auto="1"/>
      </left>
      <right style="thin">
        <color rgb="FF000000"/>
      </right>
      <top style="thin">
        <color rgb="FF000000"/>
      </top>
      <bottom style="thin">
        <color rgb="FF000000"/>
      </bottom>
      <diagonal/>
    </border>
    <border>
      <left style="thin">
        <color auto="1"/>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right/>
      <top style="thin">
        <color rgb="FF000000"/>
      </top>
      <bottom style="thin">
        <color rgb="FF000000"/>
      </bottom>
      <diagonal/>
    </border>
  </borders>
  <cellStyleXfs count="40972">
    <xf numFmtId="0" fontId="0" fillId="0" borderId="0"/>
    <xf numFmtId="164" fontId="6" fillId="0" borderId="0" applyFont="0" applyFill="0" applyBorder="0" applyAlignment="0" applyProtection="0"/>
    <xf numFmtId="0" fontId="6" fillId="0" borderId="0"/>
    <xf numFmtId="170" fontId="6" fillId="0" borderId="0" applyFont="0" applyFill="0" applyProtection="0"/>
    <xf numFmtId="12" fontId="6" fillId="0" borderId="0" applyFont="0" applyFill="0" applyProtection="0"/>
    <xf numFmtId="12" fontId="6" fillId="0" borderId="0" applyFont="0" applyFill="0" applyProtection="0"/>
    <xf numFmtId="170" fontId="6" fillId="0" borderId="0" applyFont="0" applyFill="0" applyProtection="0"/>
    <xf numFmtId="0" fontId="6" fillId="0" borderId="0"/>
    <xf numFmtId="170" fontId="6" fillId="0" borderId="0" applyFont="0" applyFill="0" applyProtection="0"/>
    <xf numFmtId="166" fontId="6" fillId="0" borderId="0" applyFont="0" applyFill="0" applyBorder="0" applyAlignment="0" applyProtection="0"/>
    <xf numFmtId="0" fontId="6" fillId="0" borderId="0"/>
    <xf numFmtId="0" fontId="6" fillId="0" borderId="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167" fontId="6" fillId="0" borderId="0" applyFont="0" applyFill="0" applyBorder="0" applyAlignment="0" applyProtection="0"/>
    <xf numFmtId="3" fontId="12" fillId="0" borderId="0" applyFont="0" applyFill="0" applyBorder="0" applyAlignment="0" applyProtection="0"/>
    <xf numFmtId="0" fontId="13"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2" fontId="13" fillId="0" borderId="0" applyFont="0" applyFill="0" applyBorder="0" applyAlignment="0" applyProtection="0"/>
    <xf numFmtId="0" fontId="14" fillId="0" borderId="0"/>
    <xf numFmtId="0" fontId="14" fillId="0" borderId="0"/>
    <xf numFmtId="172"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5" fontId="6" fillId="0" borderId="0" applyFont="0" applyFill="0" applyBorder="0" applyAlignment="0" applyProtection="0"/>
    <xf numFmtId="5" fontId="6" fillId="0" borderId="0" applyFont="0" applyFill="0" applyBorder="0" applyAlignment="0" applyProtection="0"/>
    <xf numFmtId="44" fontId="6"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74" fontId="13"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0" fontId="15" fillId="0" borderId="0"/>
    <xf numFmtId="0" fontId="6" fillId="0" borderId="0"/>
    <xf numFmtId="0" fontId="6" fillId="0" borderId="0"/>
    <xf numFmtId="0" fontId="6" fillId="0" borderId="0"/>
    <xf numFmtId="0" fontId="5" fillId="0" borderId="0"/>
    <xf numFmtId="0" fontId="5" fillId="0" borderId="0"/>
    <xf numFmtId="0" fontId="5" fillId="0" borderId="0"/>
    <xf numFmtId="171" fontId="6" fillId="0" borderId="0"/>
    <xf numFmtId="0" fontId="16" fillId="0" borderId="0" applyNumberFormat="0" applyFill="0" applyBorder="0" applyProtection="0">
      <alignment vertical="top" wrapText="1"/>
    </xf>
    <xf numFmtId="176" fontId="14" fillId="0" borderId="0"/>
    <xf numFmtId="176" fontId="1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6" fillId="0" borderId="0"/>
    <xf numFmtId="176" fontId="1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1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6" fillId="0" borderId="0"/>
    <xf numFmtId="176" fontId="14" fillId="0" borderId="0"/>
    <xf numFmtId="176" fontId="1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1" fontId="6"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1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1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177" fontId="19" fillId="0" borderId="0">
      <protection locked="0"/>
    </xf>
    <xf numFmtId="178" fontId="19"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8" fillId="0" borderId="0" applyFont="0" applyFill="0" applyBorder="0" applyAlignment="0" applyProtection="0"/>
    <xf numFmtId="9" fontId="6"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7" fillId="0" borderId="0" applyFont="0" applyFill="0" applyBorder="0" applyAlignment="0" applyProtection="0"/>
    <xf numFmtId="179" fontId="20" fillId="0" borderId="0">
      <protection locked="0"/>
    </xf>
    <xf numFmtId="169" fontId="6" fillId="0" borderId="0" applyFont="0" applyFill="0" applyBorder="0" applyAlignment="0" applyProtection="0"/>
    <xf numFmtId="16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80"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5" fontId="6" fillId="0" borderId="0" applyFont="0" applyFill="0" applyProtection="0"/>
    <xf numFmtId="181" fontId="6" fillId="0" borderId="0" applyFont="0" applyFill="0" applyProtection="0"/>
    <xf numFmtId="165" fontId="6" fillId="0" borderId="0" applyFont="0" applyFill="0" applyProtection="0"/>
    <xf numFmtId="165" fontId="6" fillId="0" borderId="0" applyFont="0" applyFill="0" applyProtection="0"/>
    <xf numFmtId="5" fontId="6" fillId="0" borderId="0" applyFont="0" applyFill="0" applyProtection="0"/>
    <xf numFmtId="5" fontId="6" fillId="0" borderId="0" applyFont="0" applyFill="0" applyProtection="0"/>
    <xf numFmtId="5" fontId="6" fillId="0" borderId="0" applyFont="0" applyFill="0" applyProtection="0"/>
    <xf numFmtId="5" fontId="6" fillId="0" borderId="0" applyFont="0" applyFill="0" applyProtection="0"/>
    <xf numFmtId="5" fontId="6" fillId="0" borderId="0" applyFont="0" applyFill="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6"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83"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9"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6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6" fillId="0" borderId="0" applyBorder="0">
      <alignment horizontal="center" vertical="center"/>
    </xf>
    <xf numFmtId="0" fontId="6" fillId="0" borderId="0" applyBorder="0">
      <alignment horizontal="center" vertical="center"/>
    </xf>
    <xf numFmtId="0" fontId="8" fillId="0" borderId="0">
      <alignment horizontal="centerContinuous" vertical="center"/>
    </xf>
    <xf numFmtId="179" fontId="21" fillId="0" borderId="0">
      <protection locked="0"/>
    </xf>
    <xf numFmtId="179" fontId="21" fillId="0" borderId="0">
      <protection locked="0"/>
    </xf>
    <xf numFmtId="184" fontId="14" fillId="0" borderId="0" applyFont="0" applyFill="0" applyBorder="0" applyAlignment="0" applyProtection="0"/>
    <xf numFmtId="185" fontId="14" fillId="0" borderId="0" applyFont="0" applyFill="0" applyBorder="0" applyAlignment="0" applyProtection="0"/>
    <xf numFmtId="186" fontId="14" fillId="0" borderId="0" applyFont="0" applyFill="0" applyBorder="0" applyAlignment="0" applyProtection="0"/>
    <xf numFmtId="185" fontId="14"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87" fontId="14"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3" fontId="13" fillId="0" borderId="0" applyFont="0" applyFill="0" applyBorder="0" applyAlignment="0" applyProtection="0"/>
    <xf numFmtId="0" fontId="22" fillId="0" borderId="0" applyNumberFormat="0" applyFill="0" applyBorder="0" applyAlignment="0" applyProtection="0">
      <alignment vertical="top"/>
      <protection locked="0"/>
    </xf>
    <xf numFmtId="44" fontId="6" fillId="0" borderId="0" applyFont="0" applyFill="0" applyBorder="0" applyAlignment="0" applyProtection="0"/>
    <xf numFmtId="44" fontId="5" fillId="0" borderId="0" applyFont="0" applyFill="0" applyBorder="0" applyAlignment="0" applyProtection="0"/>
    <xf numFmtId="13" fontId="6" fillId="0" borderId="0" applyFont="0" applyFill="0" applyProtection="0"/>
    <xf numFmtId="9" fontId="6" fillId="0" borderId="0" applyFont="0" applyFill="0" applyBorder="0" applyAlignment="0" applyProtection="0"/>
    <xf numFmtId="9" fontId="23" fillId="0" borderId="0" applyFont="0" applyFill="0" applyBorder="0" applyAlignment="0" applyProtection="0"/>
    <xf numFmtId="0" fontId="25" fillId="0" borderId="0"/>
    <xf numFmtId="164" fontId="6" fillId="0" borderId="0" applyFont="0" applyFill="0" applyBorder="0" applyAlignment="0" applyProtection="0"/>
    <xf numFmtId="0" fontId="17" fillId="0" borderId="0"/>
    <xf numFmtId="0" fontId="4" fillId="0" borderId="0"/>
    <xf numFmtId="44" fontId="6"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0" fontId="3" fillId="0" borderId="0"/>
    <xf numFmtId="9" fontId="6" fillId="0" borderId="0" applyFont="0" applyFill="0" applyBorder="0" applyAlignment="0" applyProtection="0"/>
    <xf numFmtId="43" fontId="34" fillId="0" borderId="0" applyFont="0" applyFill="0" applyBorder="0" applyAlignment="0" applyProtection="0"/>
    <xf numFmtId="0" fontId="2" fillId="0" borderId="0"/>
    <xf numFmtId="0" fontId="1" fillId="0" borderId="0"/>
    <xf numFmtId="44" fontId="45" fillId="0" borderId="0" applyFont="0" applyFill="0" applyBorder="0" applyAlignment="0" applyProtection="0"/>
    <xf numFmtId="0" fontId="48" fillId="0" borderId="0"/>
    <xf numFmtId="0" fontId="49" fillId="0" borderId="0"/>
    <xf numFmtId="0" fontId="51" fillId="0" borderId="0"/>
    <xf numFmtId="0" fontId="54" fillId="0" borderId="0"/>
    <xf numFmtId="0" fontId="62" fillId="0" borderId="0"/>
  </cellStyleXfs>
  <cellXfs count="364">
    <xf numFmtId="0" fontId="0" fillId="0" borderId="0" xfId="0"/>
    <xf numFmtId="0" fontId="6" fillId="15" borderId="0" xfId="0" applyFont="1" applyFill="1" applyAlignment="1">
      <alignment horizontal="left" vertical="center" wrapText="1"/>
    </xf>
    <xf numFmtId="2" fontId="6" fillId="15" borderId="0" xfId="0" applyNumberFormat="1" applyFont="1" applyFill="1" applyAlignment="1">
      <alignment horizontal="center" vertical="center" wrapText="1"/>
    </xf>
    <xf numFmtId="2" fontId="7" fillId="15" borderId="0" xfId="0" applyNumberFormat="1" applyFont="1" applyFill="1" applyAlignment="1">
      <alignment vertical="center" wrapText="1"/>
    </xf>
    <xf numFmtId="0" fontId="6" fillId="15" borderId="0" xfId="0" applyFont="1" applyFill="1" applyAlignment="1">
      <alignment horizontal="center" vertical="center"/>
    </xf>
    <xf numFmtId="4" fontId="6" fillId="15" borderId="0" xfId="0" applyNumberFormat="1" applyFont="1" applyFill="1" applyAlignment="1">
      <alignment horizontal="left" vertical="center"/>
    </xf>
    <xf numFmtId="2" fontId="6" fillId="15" borderId="0" xfId="0" applyNumberFormat="1" applyFont="1" applyFill="1" applyAlignment="1">
      <alignment horizontal="center" vertical="center"/>
    </xf>
    <xf numFmtId="4" fontId="6" fillId="15" borderId="0" xfId="0" applyNumberFormat="1" applyFont="1" applyFill="1" applyAlignment="1">
      <alignment horizontal="center" vertical="center"/>
    </xf>
    <xf numFmtId="4" fontId="7" fillId="15" borderId="6" xfId="0" applyNumberFormat="1" applyFont="1" applyFill="1" applyBorder="1" applyAlignment="1">
      <alignment vertical="center"/>
    </xf>
    <xf numFmtId="4" fontId="6" fillId="17" borderId="0" xfId="0" applyNumberFormat="1" applyFont="1" applyFill="1" applyAlignment="1">
      <alignment horizontal="center" vertical="center"/>
    </xf>
    <xf numFmtId="4" fontId="6" fillId="17" borderId="7" xfId="0" applyNumberFormat="1" applyFont="1" applyFill="1" applyBorder="1" applyAlignment="1">
      <alignment horizontal="center" vertical="center"/>
    </xf>
    <xf numFmtId="2" fontId="7" fillId="15" borderId="0" xfId="0" applyNumberFormat="1" applyFont="1" applyFill="1" applyAlignment="1">
      <alignment horizontal="center" vertical="center"/>
    </xf>
    <xf numFmtId="4" fontId="6" fillId="17" borderId="9" xfId="0" applyNumberFormat="1" applyFont="1" applyFill="1" applyBorder="1" applyAlignment="1">
      <alignment horizontal="center" vertical="center"/>
    </xf>
    <xf numFmtId="4" fontId="6" fillId="17" borderId="10" xfId="0" applyNumberFormat="1" applyFont="1" applyFill="1" applyBorder="1" applyAlignment="1">
      <alignment horizontal="center" vertical="center"/>
    </xf>
    <xf numFmtId="2" fontId="6" fillId="15" borderId="0" xfId="0" applyNumberFormat="1" applyFont="1" applyFill="1" applyAlignment="1">
      <alignment vertical="center"/>
    </xf>
    <xf numFmtId="2" fontId="7" fillId="15" borderId="6" xfId="40956" applyNumberFormat="1" applyFont="1" applyFill="1" applyBorder="1" applyAlignment="1">
      <alignment vertical="center" wrapText="1"/>
    </xf>
    <xf numFmtId="2" fontId="6" fillId="15" borderId="0" xfId="40956" applyNumberFormat="1" applyFont="1" applyFill="1" applyAlignment="1">
      <alignment horizontal="center" vertical="center"/>
    </xf>
    <xf numFmtId="2" fontId="6" fillId="15" borderId="0" xfId="1" applyNumberFormat="1" applyFill="1" applyAlignment="1">
      <alignment horizontal="center" vertical="center"/>
    </xf>
    <xf numFmtId="2" fontId="7" fillId="15" borderId="0" xfId="1" applyNumberFormat="1" applyFont="1" applyFill="1" applyAlignment="1">
      <alignment horizontal="center" vertical="center" wrapText="1"/>
    </xf>
    <xf numFmtId="2" fontId="7" fillId="15" borderId="0" xfId="1" applyNumberFormat="1" applyFont="1" applyFill="1" applyAlignment="1">
      <alignment horizontal="center" vertical="center"/>
    </xf>
    <xf numFmtId="164" fontId="7" fillId="15" borderId="7" xfId="1" applyFont="1" applyFill="1" applyBorder="1" applyAlignment="1">
      <alignment horizontal="center" vertical="center"/>
    </xf>
    <xf numFmtId="164" fontId="28" fillId="15" borderId="7" xfId="40956" applyNumberFormat="1" applyFont="1" applyFill="1" applyBorder="1" applyAlignment="1">
      <alignment horizontal="center" vertical="center"/>
    </xf>
    <xf numFmtId="4" fontId="7" fillId="15" borderId="0" xfId="40956" applyNumberFormat="1" applyFont="1" applyFill="1" applyAlignment="1">
      <alignment horizontal="left" vertical="center"/>
    </xf>
    <xf numFmtId="0" fontId="6" fillId="15" borderId="0" xfId="0" applyFont="1" applyFill="1" applyAlignment="1">
      <alignment vertical="center"/>
    </xf>
    <xf numFmtId="164" fontId="6" fillId="15" borderId="7" xfId="40956" applyNumberFormat="1" applyFont="1" applyFill="1" applyBorder="1" applyAlignment="1">
      <alignment horizontal="center" vertical="center"/>
    </xf>
    <xf numFmtId="164" fontId="7" fillId="15" borderId="0" xfId="38974" applyFont="1" applyFill="1" applyAlignment="1">
      <alignment horizontal="left" vertical="center"/>
    </xf>
    <xf numFmtId="164" fontId="7" fillId="15" borderId="0" xfId="38974" applyFont="1" applyFill="1" applyAlignment="1">
      <alignment horizontal="center" vertical="center"/>
    </xf>
    <xf numFmtId="164" fontId="7" fillId="15" borderId="25" xfId="40955" applyFont="1" applyFill="1" applyBorder="1" applyAlignment="1">
      <alignment horizontal="left" vertical="center" wrapText="1"/>
    </xf>
    <xf numFmtId="2" fontId="7" fillId="15" borderId="5" xfId="40956" applyNumberFormat="1" applyFont="1" applyFill="1" applyBorder="1" applyAlignment="1">
      <alignment horizontal="center" vertical="center"/>
    </xf>
    <xf numFmtId="2" fontId="7" fillId="15" borderId="5" xfId="40955" applyNumberFormat="1" applyFont="1" applyFill="1" applyBorder="1" applyAlignment="1">
      <alignment horizontal="center" vertical="center"/>
    </xf>
    <xf numFmtId="164" fontId="7" fillId="15" borderId="5" xfId="40955" applyFont="1" applyFill="1" applyBorder="1" applyAlignment="1">
      <alignment horizontal="center" vertical="center"/>
    </xf>
    <xf numFmtId="164" fontId="7" fillId="15" borderId="23" xfId="1" applyFont="1" applyFill="1" applyBorder="1" applyAlignment="1">
      <alignment horizontal="center" vertical="center"/>
    </xf>
    <xf numFmtId="2" fontId="7" fillId="15" borderId="23" xfId="40956" applyNumberFormat="1" applyFont="1" applyFill="1" applyBorder="1" applyAlignment="1">
      <alignment horizontal="center" vertical="center"/>
    </xf>
    <xf numFmtId="10" fontId="6" fillId="15" borderId="0" xfId="40956" applyNumberFormat="1" applyFont="1" applyFill="1" applyAlignment="1">
      <alignment horizontal="center" vertical="center"/>
    </xf>
    <xf numFmtId="4" fontId="6" fillId="15" borderId="0" xfId="40956" applyNumberFormat="1" applyFont="1" applyFill="1" applyAlignment="1">
      <alignment horizontal="center" vertical="center"/>
    </xf>
    <xf numFmtId="164" fontId="6" fillId="15" borderId="7" xfId="38974" applyFill="1" applyBorder="1" applyAlignment="1">
      <alignment horizontal="center" vertical="center"/>
    </xf>
    <xf numFmtId="164" fontId="6" fillId="15" borderId="0" xfId="1" applyFill="1" applyAlignment="1">
      <alignment horizontal="center" vertical="center"/>
    </xf>
    <xf numFmtId="4" fontId="0" fillId="0" borderId="0" xfId="0" applyNumberFormat="1" applyAlignment="1">
      <alignment horizontal="center" vertical="center"/>
    </xf>
    <xf numFmtId="10" fontId="7" fillId="15" borderId="0" xfId="33663" applyNumberFormat="1" applyFont="1" applyFill="1" applyAlignment="1">
      <alignment horizontal="left" vertical="center" wrapText="1"/>
    </xf>
    <xf numFmtId="4" fontId="6" fillId="15" borderId="0" xfId="1" applyNumberFormat="1" applyFill="1" applyAlignment="1">
      <alignment horizontal="left" vertical="center" wrapText="1"/>
    </xf>
    <xf numFmtId="0" fontId="6" fillId="0" borderId="11" xfId="0" applyFont="1" applyBorder="1" applyAlignment="1">
      <alignment horizontal="center" vertical="center" wrapText="1"/>
    </xf>
    <xf numFmtId="4" fontId="6" fillId="0" borderId="0" xfId="0" applyNumberFormat="1" applyFont="1" applyAlignment="1">
      <alignment horizontal="center" vertical="center"/>
    </xf>
    <xf numFmtId="0" fontId="0" fillId="0" borderId="0" xfId="0" applyAlignment="1">
      <alignment horizontal="center" vertical="center"/>
    </xf>
    <xf numFmtId="4" fontId="0" fillId="0" borderId="0" xfId="0" applyNumberFormat="1" applyAlignment="1">
      <alignment horizontal="center" vertical="center" wrapText="1"/>
    </xf>
    <xf numFmtId="4" fontId="0" fillId="0" borderId="0" xfId="0" applyNumberFormat="1" applyAlignment="1">
      <alignment horizontal="justify" vertical="center"/>
    </xf>
    <xf numFmtId="44" fontId="0" fillId="0" borderId="0" xfId="40949" applyFont="1" applyAlignment="1">
      <alignment horizontal="center" vertical="center"/>
    </xf>
    <xf numFmtId="44" fontId="6" fillId="0" borderId="0" xfId="40949" applyAlignment="1">
      <alignment horizontal="right" vertical="center"/>
    </xf>
    <xf numFmtId="0" fontId="6" fillId="0" borderId="0" xfId="0" applyFont="1" applyAlignment="1">
      <alignment horizontal="center" vertical="center"/>
    </xf>
    <xf numFmtId="4" fontId="0" fillId="0" borderId="0" xfId="0" applyNumberFormat="1" applyAlignment="1">
      <alignment horizontal="justify" vertical="center" wrapText="1"/>
    </xf>
    <xf numFmtId="4" fontId="6" fillId="15" borderId="0" xfId="38974" applyNumberFormat="1" applyFill="1" applyAlignment="1">
      <alignment horizontal="center" vertical="center"/>
    </xf>
    <xf numFmtId="0" fontId="27" fillId="0" borderId="26" xfId="0" applyFont="1" applyBorder="1" applyAlignment="1">
      <alignment horizontal="left" vertical="top" wrapText="1"/>
    </xf>
    <xf numFmtId="0" fontId="0" fillId="0" borderId="26" xfId="0" applyBorder="1" applyAlignment="1">
      <alignment horizontal="center" vertical="top" wrapText="1"/>
    </xf>
    <xf numFmtId="0" fontId="0" fillId="0" borderId="26" xfId="0" applyBorder="1" applyAlignment="1">
      <alignment horizontal="left" vertical="top" wrapText="1"/>
    </xf>
    <xf numFmtId="4" fontId="6" fillId="0" borderId="11" xfId="0" applyNumberFormat="1" applyFont="1" applyBorder="1" applyAlignment="1">
      <alignment horizontal="center" vertical="center"/>
    </xf>
    <xf numFmtId="0" fontId="6" fillId="0" borderId="0" xfId="0" applyFont="1" applyAlignment="1">
      <alignment horizontal="left" vertical="center" wrapText="1"/>
    </xf>
    <xf numFmtId="44" fontId="0" fillId="0" borderId="0" xfId="0" applyNumberFormat="1"/>
    <xf numFmtId="0" fontId="6" fillId="0" borderId="0" xfId="0" applyFont="1" applyAlignment="1">
      <alignment horizontal="left" vertical="top"/>
    </xf>
    <xf numFmtId="2" fontId="6" fillId="0" borderId="11" xfId="0" applyNumberFormat="1" applyFont="1" applyBorder="1" applyAlignment="1">
      <alignment horizontal="center" vertical="center"/>
    </xf>
    <xf numFmtId="0" fontId="6" fillId="0" borderId="11" xfId="0" applyFont="1" applyBorder="1" applyAlignment="1">
      <alignment horizontal="justify" vertical="center" wrapText="1"/>
    </xf>
    <xf numFmtId="0" fontId="6" fillId="0" borderId="11" xfId="0" applyFont="1" applyBorder="1" applyAlignment="1">
      <alignment horizontal="center" vertical="center"/>
    </xf>
    <xf numFmtId="2" fontId="7" fillId="15" borderId="6" xfId="40956" applyNumberFormat="1" applyFont="1" applyFill="1" applyBorder="1" applyAlignment="1">
      <alignment vertical="center"/>
    </xf>
    <xf numFmtId="3" fontId="6" fillId="15" borderId="24" xfId="40956" applyNumberFormat="1" applyFont="1" applyFill="1" applyBorder="1" applyAlignment="1">
      <alignment vertical="center"/>
    </xf>
    <xf numFmtId="0" fontId="7" fillId="15" borderId="6" xfId="40956" applyFont="1" applyFill="1" applyBorder="1" applyAlignment="1">
      <alignment vertical="center"/>
    </xf>
    <xf numFmtId="0" fontId="7" fillId="15" borderId="9" xfId="1" applyNumberFormat="1" applyFont="1" applyFill="1" applyBorder="1" applyAlignment="1">
      <alignment horizontal="center" vertical="center"/>
    </xf>
    <xf numFmtId="4" fontId="7" fillId="15" borderId="6" xfId="0" applyNumberFormat="1" applyFont="1" applyFill="1" applyBorder="1" applyAlignment="1">
      <alignment vertical="center" wrapText="1"/>
    </xf>
    <xf numFmtId="0" fontId="9" fillId="15" borderId="0" xfId="1" applyNumberFormat="1" applyFont="1" applyFill="1" applyBorder="1" applyAlignment="1">
      <alignment vertical="center"/>
    </xf>
    <xf numFmtId="0" fontId="7" fillId="15" borderId="9" xfId="0" applyFont="1" applyFill="1" applyBorder="1" applyAlignment="1">
      <alignment vertical="center"/>
    </xf>
    <xf numFmtId="0" fontId="9" fillId="15" borderId="9" xfId="1" applyNumberFormat="1" applyFont="1" applyFill="1" applyBorder="1" applyAlignment="1">
      <alignment vertical="center"/>
    </xf>
    <xf numFmtId="4" fontId="29" fillId="15" borderId="0" xfId="40956" applyNumberFormat="1" applyFont="1" applyFill="1" applyAlignment="1">
      <alignment horizontal="left" vertical="center"/>
    </xf>
    <xf numFmtId="2" fontId="29" fillId="15" borderId="0" xfId="40956" applyNumberFormat="1" applyFont="1" applyFill="1" applyAlignment="1">
      <alignment horizontal="center" vertical="center"/>
    </xf>
    <xf numFmtId="0" fontId="6" fillId="0" borderId="0" xfId="0" applyFont="1"/>
    <xf numFmtId="44" fontId="6" fillId="0" borderId="0" xfId="0" applyNumberFormat="1" applyFont="1"/>
    <xf numFmtId="0" fontId="0" fillId="0" borderId="26" xfId="0" applyBorder="1" applyAlignment="1">
      <alignment horizontal="right" vertical="top" wrapText="1"/>
    </xf>
    <xf numFmtId="4" fontId="0" fillId="0" borderId="26" xfId="0" applyNumberFormat="1" applyBorder="1" applyAlignment="1">
      <alignment horizontal="right" vertical="top" wrapText="1"/>
    </xf>
    <xf numFmtId="0" fontId="27" fillId="18" borderId="19" xfId="0" applyFont="1" applyFill="1" applyBorder="1" applyAlignment="1">
      <alignment horizontal="left" wrapText="1"/>
    </xf>
    <xf numFmtId="0" fontId="27" fillId="18" borderId="27" xfId="0" applyFont="1" applyFill="1" applyBorder="1" applyAlignment="1">
      <alignment horizontal="left" wrapText="1"/>
    </xf>
    <xf numFmtId="0" fontId="27" fillId="18" borderId="27" xfId="0" applyFont="1" applyFill="1" applyBorder="1" applyAlignment="1">
      <alignment horizontal="center" wrapText="1"/>
    </xf>
    <xf numFmtId="0" fontId="27" fillId="18" borderId="28" xfId="0" applyFont="1" applyFill="1" applyBorder="1" applyAlignment="1">
      <alignment horizontal="right" wrapText="1"/>
    </xf>
    <xf numFmtId="0" fontId="0" fillId="18" borderId="11" xfId="0" applyFill="1" applyBorder="1"/>
    <xf numFmtId="0" fontId="7" fillId="18" borderId="11" xfId="0" applyFont="1" applyFill="1" applyBorder="1" applyAlignment="1">
      <alignment horizontal="center" vertical="center"/>
    </xf>
    <xf numFmtId="0" fontId="0" fillId="0" borderId="26" xfId="0" applyBorder="1" applyAlignment="1">
      <alignment vertical="top" wrapText="1"/>
    </xf>
    <xf numFmtId="0" fontId="6" fillId="19" borderId="11" xfId="0" applyFont="1" applyFill="1" applyBorder="1" applyAlignment="1">
      <alignment horizontal="center" vertical="center"/>
    </xf>
    <xf numFmtId="0" fontId="7" fillId="19" borderId="11" xfId="0" applyFont="1" applyFill="1" applyBorder="1" applyAlignment="1">
      <alignment horizontal="center" vertical="center"/>
    </xf>
    <xf numFmtId="0" fontId="7" fillId="19" borderId="11" xfId="0" applyFont="1" applyFill="1" applyBorder="1" applyAlignment="1">
      <alignment horizontal="left" vertical="center" wrapText="1"/>
    </xf>
    <xf numFmtId="0" fontId="6" fillId="19" borderId="11" xfId="0" applyFont="1" applyFill="1" applyBorder="1" applyAlignment="1">
      <alignment horizontal="center"/>
    </xf>
    <xf numFmtId="0" fontId="6" fillId="19" borderId="11" xfId="0" applyFont="1" applyFill="1" applyBorder="1" applyAlignment="1">
      <alignment horizontal="left" wrapText="1"/>
    </xf>
    <xf numFmtId="0" fontId="0" fillId="20" borderId="11" xfId="0" applyFill="1" applyBorder="1" applyAlignment="1">
      <alignment horizontal="center"/>
    </xf>
    <xf numFmtId="0" fontId="0" fillId="20" borderId="11" xfId="0" applyFill="1" applyBorder="1" applyAlignment="1">
      <alignment horizontal="left" wrapText="1"/>
    </xf>
    <xf numFmtId="191" fontId="7" fillId="0" borderId="0" xfId="1" applyNumberFormat="1" applyFont="1" applyFill="1" applyAlignment="1">
      <alignment horizontal="left" vertical="center" wrapText="1"/>
    </xf>
    <xf numFmtId="4" fontId="6" fillId="0" borderId="0" xfId="0" applyNumberFormat="1" applyFont="1" applyAlignment="1">
      <alignment horizontal="left" vertical="center"/>
    </xf>
    <xf numFmtId="0" fontId="6" fillId="16" borderId="25" xfId="0" applyFont="1" applyFill="1" applyBorder="1" applyAlignment="1">
      <alignment vertical="center"/>
    </xf>
    <xf numFmtId="2" fontId="6" fillId="16" borderId="5" xfId="0" applyNumberFormat="1" applyFont="1" applyFill="1" applyBorder="1" applyAlignment="1">
      <alignment horizontal="center" vertical="center" wrapText="1"/>
    </xf>
    <xf numFmtId="2" fontId="6" fillId="16" borderId="5" xfId="0" applyNumberFormat="1" applyFont="1" applyFill="1" applyBorder="1" applyAlignment="1">
      <alignment horizontal="center" vertical="center"/>
    </xf>
    <xf numFmtId="164" fontId="6" fillId="16" borderId="5" xfId="1" applyFill="1" applyBorder="1" applyAlignment="1">
      <alignment horizontal="center" vertical="center"/>
    </xf>
    <xf numFmtId="2" fontId="6" fillId="16" borderId="23" xfId="0" applyNumberFormat="1" applyFont="1" applyFill="1" applyBorder="1" applyAlignment="1">
      <alignment horizontal="center" vertical="center"/>
    </xf>
    <xf numFmtId="2" fontId="7" fillId="15" borderId="0" xfId="0" applyNumberFormat="1" applyFont="1" applyFill="1" applyAlignment="1">
      <alignment horizontal="left" vertical="center" wrapText="1"/>
    </xf>
    <xf numFmtId="0" fontId="32" fillId="15" borderId="7" xfId="1" applyNumberFormat="1" applyFont="1" applyFill="1" applyBorder="1" applyAlignment="1">
      <alignment vertical="center"/>
    </xf>
    <xf numFmtId="0" fontId="32" fillId="15" borderId="10" xfId="1" applyNumberFormat="1" applyFont="1" applyFill="1" applyBorder="1" applyAlignment="1">
      <alignment vertical="center"/>
    </xf>
    <xf numFmtId="2" fontId="6" fillId="16" borderId="25" xfId="0" applyNumberFormat="1" applyFont="1" applyFill="1" applyBorder="1" applyAlignment="1">
      <alignment horizontal="center" vertical="center"/>
    </xf>
    <xf numFmtId="0" fontId="6" fillId="16" borderId="5" xfId="0" applyFont="1" applyFill="1" applyBorder="1" applyAlignment="1">
      <alignment horizontal="center" vertical="center" wrapText="1"/>
    </xf>
    <xf numFmtId="0" fontId="6" fillId="16" borderId="5" xfId="0" applyFont="1" applyFill="1" applyBorder="1" applyAlignment="1">
      <alignment horizontal="justify" vertical="center" wrapText="1"/>
    </xf>
    <xf numFmtId="0" fontId="6" fillId="16" borderId="5" xfId="0" applyFont="1" applyFill="1" applyBorder="1" applyAlignment="1">
      <alignment horizontal="center" vertical="center"/>
    </xf>
    <xf numFmtId="4" fontId="6" fillId="16" borderId="5" xfId="0" applyNumberFormat="1" applyFont="1" applyFill="1" applyBorder="1" applyAlignment="1">
      <alignment horizontal="center" vertical="center"/>
    </xf>
    <xf numFmtId="44" fontId="6" fillId="16" borderId="5" xfId="40949" applyFont="1" applyFill="1" applyBorder="1" applyAlignment="1">
      <alignment horizontal="right" vertical="center"/>
    </xf>
    <xf numFmtId="4" fontId="7" fillId="15" borderId="8" xfId="0" applyNumberFormat="1" applyFont="1" applyFill="1" applyBorder="1" applyAlignment="1">
      <alignment vertical="center"/>
    </xf>
    <xf numFmtId="0" fontId="31" fillId="15" borderId="3" xfId="0" applyFont="1" applyFill="1" applyBorder="1" applyAlignment="1">
      <alignment horizontal="centerContinuous" vertical="center"/>
    </xf>
    <xf numFmtId="0" fontId="31" fillId="15" borderId="3" xfId="0" applyFont="1" applyFill="1" applyBorder="1" applyAlignment="1">
      <alignment horizontal="centerContinuous" vertical="center" wrapText="1"/>
    </xf>
    <xf numFmtId="0" fontId="37" fillId="15" borderId="3" xfId="0" applyFont="1" applyFill="1" applyBorder="1" applyAlignment="1">
      <alignment horizontal="centerContinuous" vertical="center"/>
    </xf>
    <xf numFmtId="4" fontId="38" fillId="15" borderId="2" xfId="0" applyNumberFormat="1" applyFont="1" applyFill="1" applyBorder="1" applyAlignment="1">
      <alignment horizontal="centerContinuous" vertical="center"/>
    </xf>
    <xf numFmtId="4" fontId="7" fillId="15" borderId="0" xfId="1" applyNumberFormat="1" applyFont="1" applyFill="1" applyBorder="1" applyAlignment="1">
      <alignment horizontal="left" vertical="center" wrapText="1"/>
    </xf>
    <xf numFmtId="0" fontId="7" fillId="15" borderId="0" xfId="0" applyFont="1" applyFill="1" applyAlignment="1">
      <alignment horizontal="left" vertical="center"/>
    </xf>
    <xf numFmtId="4" fontId="7" fillId="15" borderId="0" xfId="0" applyNumberFormat="1" applyFont="1" applyFill="1" applyAlignment="1">
      <alignment vertical="center" wrapText="1"/>
    </xf>
    <xf numFmtId="0" fontId="7" fillId="15" borderId="9" xfId="0" applyFont="1" applyFill="1" applyBorder="1" applyAlignment="1">
      <alignment vertical="center" wrapText="1"/>
    </xf>
    <xf numFmtId="4" fontId="0" fillId="15" borderId="0" xfId="0" applyNumberFormat="1" applyFill="1" applyAlignment="1">
      <alignment horizontal="center" vertical="center"/>
    </xf>
    <xf numFmtId="4" fontId="7" fillId="15" borderId="0" xfId="0" applyNumberFormat="1" applyFont="1" applyFill="1" applyAlignment="1">
      <alignment horizontal="left" vertical="center"/>
    </xf>
    <xf numFmtId="0" fontId="7" fillId="15" borderId="0" xfId="1" applyNumberFormat="1" applyFont="1" applyFill="1" applyBorder="1" applyAlignment="1">
      <alignment horizontal="left" vertical="center"/>
    </xf>
    <xf numFmtId="10" fontId="7" fillId="15" borderId="0" xfId="1" applyNumberFormat="1" applyFont="1" applyFill="1" applyBorder="1" applyAlignment="1">
      <alignment horizontal="left" vertical="center"/>
    </xf>
    <xf numFmtId="17" fontId="7" fillId="15" borderId="0" xfId="0" applyNumberFormat="1" applyFont="1" applyFill="1" applyAlignment="1">
      <alignment horizontal="left" vertical="center"/>
    </xf>
    <xf numFmtId="0" fontId="39" fillId="22" borderId="5" xfId="0" applyFont="1" applyFill="1" applyBorder="1" applyAlignment="1">
      <alignment horizontal="centerContinuous" vertical="center"/>
    </xf>
    <xf numFmtId="0" fontId="39" fillId="22" borderId="5" xfId="0" applyFont="1" applyFill="1" applyBorder="1" applyAlignment="1">
      <alignment horizontal="centerContinuous" vertical="center" wrapText="1"/>
    </xf>
    <xf numFmtId="0" fontId="33" fillId="22" borderId="5" xfId="1" applyNumberFormat="1" applyFont="1" applyFill="1" applyBorder="1" applyAlignment="1">
      <alignment horizontal="centerContinuous" vertical="center"/>
    </xf>
    <xf numFmtId="0" fontId="28" fillId="22" borderId="5" xfId="1" applyNumberFormat="1" applyFont="1" applyFill="1" applyBorder="1" applyAlignment="1">
      <alignment horizontal="centerContinuous" vertical="center"/>
    </xf>
    <xf numFmtId="10" fontId="29" fillId="22" borderId="5" xfId="1" applyNumberFormat="1" applyFont="1" applyFill="1" applyBorder="1" applyAlignment="1">
      <alignment horizontal="centerContinuous" vertical="center"/>
    </xf>
    <xf numFmtId="0" fontId="40" fillId="22" borderId="23" xfId="1" applyNumberFormat="1" applyFont="1" applyFill="1" applyBorder="1" applyAlignment="1">
      <alignment horizontal="centerContinuous" vertical="center"/>
    </xf>
    <xf numFmtId="0" fontId="28" fillId="22" borderId="11" xfId="0" applyFont="1" applyFill="1" applyBorder="1" applyAlignment="1">
      <alignment horizontal="center" vertical="center" wrapText="1"/>
    </xf>
    <xf numFmtId="0" fontId="33" fillId="22" borderId="11" xfId="0" applyFont="1" applyFill="1" applyBorder="1" applyAlignment="1">
      <alignment horizontal="center" vertical="center" wrapText="1"/>
    </xf>
    <xf numFmtId="44" fontId="28" fillId="22" borderId="11" xfId="40949" applyFont="1" applyFill="1" applyBorder="1" applyAlignment="1">
      <alignment horizontal="center" vertical="center" wrapText="1"/>
    </xf>
    <xf numFmtId="190" fontId="28" fillId="22" borderId="23" xfId="1" applyNumberFormat="1" applyFont="1" applyFill="1" applyBorder="1" applyAlignment="1">
      <alignment horizontal="center" vertical="center" wrapText="1"/>
    </xf>
    <xf numFmtId="49" fontId="28" fillId="22" borderId="11" xfId="0" applyNumberFormat="1" applyFont="1" applyFill="1" applyBorder="1" applyAlignment="1">
      <alignment horizontal="center" vertical="center" wrapText="1"/>
    </xf>
    <xf numFmtId="0" fontId="30" fillId="22" borderId="11" xfId="0" applyFont="1" applyFill="1" applyBorder="1" applyAlignment="1">
      <alignment horizontal="center" vertical="center" wrapText="1"/>
    </xf>
    <xf numFmtId="4" fontId="7" fillId="15" borderId="2" xfId="0" applyNumberFormat="1" applyFont="1" applyFill="1" applyBorder="1" applyAlignment="1">
      <alignment vertical="center"/>
    </xf>
    <xf numFmtId="4" fontId="7" fillId="15" borderId="3" xfId="0" applyNumberFormat="1" applyFont="1" applyFill="1" applyBorder="1" applyAlignment="1">
      <alignment vertical="center" wrapText="1"/>
    </xf>
    <xf numFmtId="4" fontId="7" fillId="15" borderId="3" xfId="0" applyNumberFormat="1" applyFont="1" applyFill="1" applyBorder="1" applyAlignment="1">
      <alignment horizontal="left" vertical="center"/>
    </xf>
    <xf numFmtId="4" fontId="7" fillId="15" borderId="4" xfId="0" applyNumberFormat="1" applyFont="1" applyFill="1" applyBorder="1" applyAlignment="1">
      <alignment horizontal="left" vertical="center"/>
    </xf>
    <xf numFmtId="17" fontId="7" fillId="15" borderId="7" xfId="0" quotePrefix="1" applyNumberFormat="1" applyFont="1" applyFill="1" applyBorder="1" applyAlignment="1">
      <alignment horizontal="left" vertical="center"/>
    </xf>
    <xf numFmtId="4" fontId="41" fillId="22" borderId="25" xfId="0" applyNumberFormat="1" applyFont="1" applyFill="1" applyBorder="1" applyAlignment="1">
      <alignment horizontal="centerContinuous" vertical="center"/>
    </xf>
    <xf numFmtId="0" fontId="28" fillId="22" borderId="13" xfId="0" applyFont="1" applyFill="1" applyBorder="1" applyAlignment="1">
      <alignment horizontal="center" vertical="center" wrapText="1"/>
    </xf>
    <xf numFmtId="44" fontId="28" fillId="22" borderId="13" xfId="40949" applyFont="1" applyFill="1" applyBorder="1" applyAlignment="1">
      <alignment horizontal="center" vertical="center" wrapText="1"/>
    </xf>
    <xf numFmtId="0" fontId="28" fillId="22" borderId="11" xfId="0" applyFont="1" applyFill="1" applyBorder="1" applyAlignment="1">
      <alignment horizontal="right" vertical="center" wrapText="1"/>
    </xf>
    <xf numFmtId="10" fontId="28" fillId="22" borderId="11" xfId="40949" applyNumberFormat="1" applyFont="1" applyFill="1" applyBorder="1" applyAlignment="1">
      <alignment horizontal="center" vertical="center" wrapText="1"/>
    </xf>
    <xf numFmtId="44" fontId="0" fillId="0" borderId="0" xfId="0" applyNumberFormat="1" applyAlignment="1">
      <alignment horizontal="center" vertical="center"/>
    </xf>
    <xf numFmtId="10" fontId="6" fillId="0" borderId="0" xfId="0" applyNumberFormat="1" applyFont="1" applyAlignment="1">
      <alignment horizontal="center" vertical="center"/>
    </xf>
    <xf numFmtId="4" fontId="6" fillId="15" borderId="0" xfId="0" applyNumberFormat="1" applyFont="1" applyFill="1" applyAlignment="1">
      <alignment horizontal="center" vertical="center" wrapText="1"/>
    </xf>
    <xf numFmtId="44" fontId="7" fillId="16" borderId="5" xfId="40949" applyFont="1" applyFill="1" applyBorder="1" applyAlignment="1">
      <alignment horizontal="right" vertical="center"/>
    </xf>
    <xf numFmtId="44" fontId="6" fillId="0" borderId="0" xfId="40949" applyFont="1" applyAlignment="1">
      <alignment horizontal="center" vertical="center"/>
    </xf>
    <xf numFmtId="44" fontId="6" fillId="0" borderId="11" xfId="40949" applyFont="1" applyFill="1" applyBorder="1" applyAlignment="1">
      <alignment horizontal="right" vertical="center"/>
    </xf>
    <xf numFmtId="2" fontId="28" fillId="22" borderId="25" xfId="40956" applyNumberFormat="1" applyFont="1" applyFill="1" applyBorder="1" applyAlignment="1">
      <alignment horizontal="left" vertical="center"/>
    </xf>
    <xf numFmtId="2" fontId="28" fillId="22" borderId="25" xfId="40956" applyNumberFormat="1" applyFont="1" applyFill="1" applyBorder="1" applyAlignment="1">
      <alignment horizontal="centerContinuous" vertical="center" wrapText="1"/>
    </xf>
    <xf numFmtId="2" fontId="28" fillId="22" borderId="5" xfId="40956" applyNumberFormat="1" applyFont="1" applyFill="1" applyBorder="1" applyAlignment="1">
      <alignment horizontal="centerContinuous" vertical="center"/>
    </xf>
    <xf numFmtId="2" fontId="28" fillId="22" borderId="5" xfId="1" applyNumberFormat="1" applyFont="1" applyFill="1" applyBorder="1" applyAlignment="1">
      <alignment horizontal="center" vertical="center" wrapText="1"/>
    </xf>
    <xf numFmtId="4" fontId="28" fillId="22" borderId="5" xfId="1" applyNumberFormat="1" applyFont="1" applyFill="1" applyBorder="1" applyAlignment="1">
      <alignment horizontal="center" vertical="center" wrapText="1"/>
    </xf>
    <xf numFmtId="164" fontId="28" fillId="22" borderId="23" xfId="1" applyFont="1" applyFill="1" applyBorder="1" applyAlignment="1">
      <alignment horizontal="centerContinuous" vertical="center"/>
    </xf>
    <xf numFmtId="2" fontId="28" fillId="22" borderId="23" xfId="40956" applyNumberFormat="1" applyFont="1" applyFill="1" applyBorder="1" applyAlignment="1">
      <alignment horizontal="centerContinuous" vertical="center"/>
    </xf>
    <xf numFmtId="4" fontId="29" fillId="0" borderId="0" xfId="40956" applyNumberFormat="1" applyFont="1" applyAlignment="1">
      <alignment horizontal="left" vertical="center"/>
    </xf>
    <xf numFmtId="2" fontId="29" fillId="0" borderId="0" xfId="40956" applyNumberFormat="1" applyFont="1" applyAlignment="1">
      <alignment horizontal="center" vertical="center"/>
    </xf>
    <xf numFmtId="0" fontId="28" fillId="22" borderId="12" xfId="40956" applyFont="1" applyFill="1" applyBorder="1" applyAlignment="1">
      <alignment horizontal="center" vertical="center"/>
    </xf>
    <xf numFmtId="2" fontId="28" fillId="22" borderId="12" xfId="40956" applyNumberFormat="1" applyFont="1" applyFill="1" applyBorder="1" applyAlignment="1">
      <alignment horizontal="center" vertical="center" wrapText="1"/>
    </xf>
    <xf numFmtId="2" fontId="28" fillId="22" borderId="12" xfId="40956" applyNumberFormat="1" applyFont="1" applyFill="1" applyBorder="1" applyAlignment="1">
      <alignment horizontal="center" vertical="center"/>
    </xf>
    <xf numFmtId="2" fontId="28" fillId="22" borderId="12" xfId="1" applyNumberFormat="1" applyFont="1" applyFill="1" applyBorder="1" applyAlignment="1">
      <alignment horizontal="center" vertical="center" wrapText="1"/>
    </xf>
    <xf numFmtId="4" fontId="28" fillId="22" borderId="12" xfId="1" applyNumberFormat="1" applyFont="1" applyFill="1" applyBorder="1" applyAlignment="1">
      <alignment horizontal="center" vertical="center" wrapText="1"/>
    </xf>
    <xf numFmtId="164" fontId="28" fillId="22" borderId="12" xfId="1" applyFont="1" applyFill="1" applyBorder="1" applyAlignment="1">
      <alignment horizontal="center" vertical="center"/>
    </xf>
    <xf numFmtId="0" fontId="42" fillId="15" borderId="0" xfId="0" applyFont="1" applyFill="1" applyAlignment="1">
      <alignment horizontal="left" vertical="center" wrapText="1"/>
    </xf>
    <xf numFmtId="2" fontId="6" fillId="15" borderId="0" xfId="38974" applyNumberFormat="1" applyFill="1" applyAlignment="1">
      <alignment horizontal="center" vertical="center"/>
    </xf>
    <xf numFmtId="2" fontId="6" fillId="0" borderId="0" xfId="40956" applyNumberFormat="1" applyFont="1" applyAlignment="1">
      <alignment horizontal="center" vertical="center"/>
    </xf>
    <xf numFmtId="0" fontId="43" fillId="15" borderId="0" xfId="0" applyFont="1" applyFill="1" applyAlignment="1">
      <alignment horizontal="left" vertical="center" wrapText="1"/>
    </xf>
    <xf numFmtId="4" fontId="44" fillId="15" borderId="0" xfId="38974" applyNumberFormat="1" applyFont="1" applyFill="1" applyAlignment="1">
      <alignment horizontal="center" vertical="center"/>
    </xf>
    <xf numFmtId="2" fontId="44" fillId="15" borderId="0" xfId="0" applyNumberFormat="1" applyFont="1" applyFill="1" applyAlignment="1">
      <alignment horizontal="center" vertical="center"/>
    </xf>
    <xf numFmtId="2" fontId="44" fillId="15" borderId="0" xfId="38974" applyNumberFormat="1" applyFont="1" applyFill="1" applyAlignment="1">
      <alignment horizontal="center" vertical="center"/>
    </xf>
    <xf numFmtId="4" fontId="44" fillId="15" borderId="0" xfId="40956" applyNumberFormat="1" applyFont="1" applyFill="1" applyAlignment="1">
      <alignment horizontal="center" vertical="center"/>
    </xf>
    <xf numFmtId="164" fontId="44" fillId="15" borderId="7" xfId="38974" applyFont="1" applyFill="1" applyBorder="1" applyAlignment="1">
      <alignment horizontal="center" vertical="center"/>
    </xf>
    <xf numFmtId="10" fontId="44" fillId="15" borderId="0" xfId="40956" applyNumberFormat="1" applyFont="1" applyFill="1" applyAlignment="1">
      <alignment horizontal="center" vertical="center"/>
    </xf>
    <xf numFmtId="0" fontId="6" fillId="15" borderId="6" xfId="0" applyFont="1" applyFill="1" applyBorder="1" applyAlignment="1">
      <alignment horizontal="left" vertical="center" wrapText="1"/>
    </xf>
    <xf numFmtId="10" fontId="6" fillId="15" borderId="0" xfId="38974" applyNumberFormat="1" applyFill="1" applyAlignment="1">
      <alignment horizontal="center" vertical="center"/>
    </xf>
    <xf numFmtId="4" fontId="7" fillId="15" borderId="0" xfId="38974" applyNumberFormat="1" applyFont="1" applyFill="1" applyAlignment="1">
      <alignment horizontal="center" vertical="center"/>
    </xf>
    <xf numFmtId="3" fontId="6" fillId="15" borderId="6" xfId="40956" applyNumberFormat="1" applyFont="1" applyFill="1" applyBorder="1" applyAlignment="1">
      <alignment vertical="center"/>
    </xf>
    <xf numFmtId="4" fontId="6" fillId="15" borderId="0" xfId="38974" applyNumberFormat="1" applyFont="1" applyFill="1" applyAlignment="1">
      <alignment horizontal="center" vertical="center"/>
    </xf>
    <xf numFmtId="164" fontId="6" fillId="15" borderId="7" xfId="38974" applyFont="1" applyFill="1" applyBorder="1" applyAlignment="1">
      <alignment horizontal="center" vertical="center"/>
    </xf>
    <xf numFmtId="2" fontId="6" fillId="15" borderId="0" xfId="38974" applyNumberFormat="1" applyFont="1" applyFill="1" applyAlignment="1">
      <alignment horizontal="center" vertical="center"/>
    </xf>
    <xf numFmtId="2" fontId="7" fillId="15" borderId="8" xfId="40956" applyNumberFormat="1" applyFont="1" applyFill="1" applyBorder="1" applyAlignment="1">
      <alignment vertical="center" wrapText="1"/>
    </xf>
    <xf numFmtId="49" fontId="6" fillId="15" borderId="0" xfId="0" applyNumberFormat="1" applyFont="1" applyFill="1" applyAlignment="1">
      <alignment horizontal="left" vertical="center" wrapText="1"/>
    </xf>
    <xf numFmtId="2" fontId="7" fillId="15" borderId="0" xfId="40956" applyNumberFormat="1" applyFont="1" applyFill="1" applyAlignment="1">
      <alignment horizontal="center" vertical="center"/>
    </xf>
    <xf numFmtId="44" fontId="0" fillId="0" borderId="0" xfId="40949" applyFont="1" applyFill="1" applyAlignment="1">
      <alignment horizontal="center" vertical="center"/>
    </xf>
    <xf numFmtId="4" fontId="6" fillId="0" borderId="0" xfId="0" applyNumberFormat="1" applyFont="1" applyAlignment="1">
      <alignment horizontal="justify" vertical="center" wrapText="1"/>
    </xf>
    <xf numFmtId="3" fontId="6" fillId="0" borderId="0" xfId="0" applyNumberFormat="1" applyFont="1" applyAlignment="1">
      <alignment horizontal="center" vertical="center" wrapText="1"/>
    </xf>
    <xf numFmtId="4" fontId="0" fillId="0" borderId="0" xfId="0" applyNumberFormat="1" applyAlignment="1">
      <alignment horizontal="left" vertical="center"/>
    </xf>
    <xf numFmtId="4" fontId="6" fillId="0" borderId="0" xfId="0" applyNumberFormat="1" applyFont="1" applyAlignment="1">
      <alignment horizontal="left" vertical="center" wrapText="1"/>
    </xf>
    <xf numFmtId="4" fontId="6" fillId="0" borderId="0" xfId="1" applyNumberFormat="1" applyFill="1" applyAlignment="1">
      <alignment horizontal="left" vertical="center" wrapText="1"/>
    </xf>
    <xf numFmtId="44" fontId="7" fillId="0" borderId="0" xfId="40966" applyFont="1" applyFill="1" applyAlignment="1">
      <alignment horizontal="left" vertical="center" wrapText="1"/>
    </xf>
    <xf numFmtId="2" fontId="6" fillId="0" borderId="13" xfId="0" applyNumberFormat="1" applyFont="1" applyBorder="1" applyAlignment="1">
      <alignment horizontal="center" vertical="center"/>
    </xf>
    <xf numFmtId="0" fontId="27" fillId="0" borderId="14" xfId="0" applyFont="1" applyBorder="1" applyAlignment="1">
      <alignment vertical="top" wrapText="1"/>
    </xf>
    <xf numFmtId="0" fontId="27" fillId="0" borderId="29" xfId="0" applyFont="1" applyBorder="1" applyAlignment="1">
      <alignment vertical="top" wrapText="1"/>
    </xf>
    <xf numFmtId="0" fontId="0" fillId="19" borderId="11" xfId="0" applyFill="1" applyBorder="1" applyAlignment="1">
      <alignment horizontal="center"/>
    </xf>
    <xf numFmtId="0" fontId="0" fillId="19" borderId="11" xfId="0" applyFill="1" applyBorder="1" applyAlignment="1">
      <alignment horizontal="left" wrapText="1"/>
    </xf>
    <xf numFmtId="44" fontId="6" fillId="19" borderId="11" xfId="40966" applyFont="1" applyFill="1" applyBorder="1" applyAlignment="1">
      <alignment horizontal="center" vertical="center"/>
    </xf>
    <xf numFmtId="44" fontId="7" fillId="19" borderId="11" xfId="40966" applyFont="1" applyFill="1" applyBorder="1" applyAlignment="1">
      <alignment horizontal="center" vertical="center"/>
    </xf>
    <xf numFmtId="44" fontId="6" fillId="19" borderId="11" xfId="40966" applyFont="1" applyFill="1" applyBorder="1" applyAlignment="1">
      <alignment horizontal="center"/>
    </xf>
    <xf numFmtId="44" fontId="0" fillId="19" borderId="11" xfId="40966" applyFont="1" applyFill="1" applyBorder="1" applyAlignment="1">
      <alignment horizontal="center"/>
    </xf>
    <xf numFmtId="44" fontId="0" fillId="20" borderId="11" xfId="40966" applyFont="1" applyFill="1" applyBorder="1" applyAlignment="1">
      <alignment horizontal="center"/>
    </xf>
    <xf numFmtId="44" fontId="6" fillId="0" borderId="0" xfId="40966" applyFont="1" applyAlignment="1">
      <alignment horizontal="center" vertical="center"/>
    </xf>
    <xf numFmtId="0" fontId="27" fillId="0" borderId="26" xfId="0" applyFont="1" applyBorder="1" applyAlignment="1">
      <alignment vertical="top" wrapText="1"/>
    </xf>
    <xf numFmtId="0" fontId="0" fillId="0" borderId="0" xfId="0" applyAlignment="1">
      <alignment vertical="top" wrapText="1"/>
    </xf>
    <xf numFmtId="0" fontId="0" fillId="0" borderId="0" xfId="0" applyAlignment="1">
      <alignment horizontal="center" vertical="top" wrapText="1"/>
    </xf>
    <xf numFmtId="4" fontId="0" fillId="0" borderId="0" xfId="0" applyNumberFormat="1" applyAlignment="1">
      <alignment horizontal="right" vertical="top" wrapText="1"/>
    </xf>
    <xf numFmtId="0" fontId="27" fillId="0" borderId="11" xfId="0" applyFont="1" applyBorder="1" applyAlignment="1">
      <alignment vertical="top" wrapText="1"/>
    </xf>
    <xf numFmtId="0" fontId="0" fillId="0" borderId="11" xfId="0" applyBorder="1" applyAlignment="1">
      <alignment vertical="top" wrapText="1"/>
    </xf>
    <xf numFmtId="0" fontId="0" fillId="0" borderId="11" xfId="0" applyBorder="1" applyAlignment="1">
      <alignment horizontal="center" vertical="top" wrapText="1"/>
    </xf>
    <xf numFmtId="0" fontId="0" fillId="0" borderId="11" xfId="0" applyBorder="1" applyAlignment="1">
      <alignment horizontal="right" vertical="top" wrapText="1"/>
    </xf>
    <xf numFmtId="4" fontId="0" fillId="0" borderId="11" xfId="0" applyNumberFormat="1" applyBorder="1" applyAlignment="1">
      <alignment horizontal="right" vertical="top" wrapText="1"/>
    </xf>
    <xf numFmtId="0" fontId="50" fillId="15" borderId="0" xfId="40968" applyFont="1" applyFill="1" applyAlignment="1">
      <alignment vertical="center"/>
    </xf>
    <xf numFmtId="0" fontId="24" fillId="15" borderId="7" xfId="40969" applyFont="1" applyFill="1" applyBorder="1"/>
    <xf numFmtId="0" fontId="24" fillId="15" borderId="0" xfId="40969" applyFont="1" applyFill="1"/>
    <xf numFmtId="0" fontId="53" fillId="15" borderId="0" xfId="40969" applyFont="1" applyFill="1" applyAlignment="1">
      <alignment vertical="center"/>
    </xf>
    <xf numFmtId="0" fontId="24" fillId="15" borderId="7" xfId="40969" applyFont="1" applyFill="1" applyBorder="1" applyAlignment="1">
      <alignment horizontal="left" vertical="center"/>
    </xf>
    <xf numFmtId="0" fontId="24" fillId="15" borderId="0" xfId="40969" applyFont="1" applyFill="1" applyAlignment="1">
      <alignment horizontal="left" vertical="center"/>
    </xf>
    <xf numFmtId="0" fontId="50" fillId="15" borderId="6" xfId="40968" applyFont="1" applyFill="1" applyBorder="1" applyAlignment="1">
      <alignment vertical="center"/>
    </xf>
    <xf numFmtId="0" fontId="50" fillId="15" borderId="7" xfId="40968" applyFont="1" applyFill="1" applyBorder="1" applyAlignment="1">
      <alignment vertical="center"/>
    </xf>
    <xf numFmtId="0" fontId="6" fillId="0" borderId="13" xfId="40970" applyFont="1" applyBorder="1" applyAlignment="1">
      <alignment horizontal="center" vertical="center"/>
    </xf>
    <xf numFmtId="0" fontId="6" fillId="0" borderId="0" xfId="40970" applyFont="1" applyAlignment="1">
      <alignment horizontal="center" vertical="center"/>
    </xf>
    <xf numFmtId="0" fontId="49" fillId="15" borderId="6" xfId="40968" applyFill="1" applyBorder="1" applyAlignment="1">
      <alignment vertical="center"/>
    </xf>
    <xf numFmtId="0" fontId="49" fillId="15" borderId="0" xfId="10" applyFont="1" applyFill="1" applyAlignment="1">
      <alignment vertical="center"/>
    </xf>
    <xf numFmtId="0" fontId="49" fillId="15" borderId="7" xfId="40968" applyFill="1" applyBorder="1" applyAlignment="1">
      <alignment vertical="center"/>
    </xf>
    <xf numFmtId="0" fontId="49" fillId="15" borderId="0" xfId="40968" applyFill="1" applyAlignment="1">
      <alignment vertical="center"/>
    </xf>
    <xf numFmtId="0" fontId="55" fillId="15" borderId="11" xfId="40968" applyFont="1" applyFill="1" applyBorder="1" applyAlignment="1">
      <alignment horizontal="center" vertical="center"/>
    </xf>
    <xf numFmtId="0" fontId="49" fillId="15" borderId="11" xfId="40968" applyFill="1" applyBorder="1" applyAlignment="1">
      <alignment vertical="center"/>
    </xf>
    <xf numFmtId="10" fontId="49" fillId="15" borderId="11" xfId="40968" applyNumberFormat="1" applyFill="1" applyBorder="1" applyAlignment="1">
      <alignment horizontal="center" vertical="center"/>
    </xf>
    <xf numFmtId="0" fontId="49" fillId="15" borderId="0" xfId="40968" applyFill="1" applyAlignment="1">
      <alignment horizontal="center" vertical="center"/>
    </xf>
    <xf numFmtId="0" fontId="55" fillId="15" borderId="0" xfId="40968" applyFont="1" applyFill="1" applyAlignment="1">
      <alignment horizontal="center" vertical="center"/>
    </xf>
    <xf numFmtId="0" fontId="56" fillId="15" borderId="11" xfId="40968" applyFont="1" applyFill="1" applyBorder="1" applyAlignment="1">
      <alignment vertical="center"/>
    </xf>
    <xf numFmtId="10" fontId="56" fillId="15" borderId="11" xfId="40968" applyNumberFormat="1" applyFont="1" applyFill="1" applyBorder="1" applyAlignment="1">
      <alignment horizontal="center" vertical="center"/>
    </xf>
    <xf numFmtId="0" fontId="55" fillId="16" borderId="11" xfId="40968" applyFont="1" applyFill="1" applyBorder="1" applyAlignment="1">
      <alignment horizontal="center" vertical="center"/>
    </xf>
    <xf numFmtId="0" fontId="49" fillId="15" borderId="25" xfId="40968" applyFill="1" applyBorder="1" applyAlignment="1">
      <alignment horizontal="center" vertical="center" wrapText="1"/>
    </xf>
    <xf numFmtId="0" fontId="49" fillId="15" borderId="3" xfId="40968" applyFill="1" applyBorder="1" applyAlignment="1">
      <alignment horizontal="center" vertical="center"/>
    </xf>
    <xf numFmtId="0" fontId="49" fillId="15" borderId="8" xfId="40968" applyFill="1" applyBorder="1" applyAlignment="1">
      <alignment vertical="center"/>
    </xf>
    <xf numFmtId="0" fontId="49" fillId="15" borderId="9" xfId="40968" applyFill="1" applyBorder="1" applyAlignment="1">
      <alignment vertical="center"/>
    </xf>
    <xf numFmtId="0" fontId="49" fillId="15" borderId="10" xfId="40968" applyFill="1" applyBorder="1" applyAlignment="1">
      <alignment vertical="center"/>
    </xf>
    <xf numFmtId="4" fontId="7" fillId="15" borderId="0" xfId="40967" applyNumberFormat="1" applyFont="1" applyFill="1" applyAlignment="1">
      <alignment vertical="center"/>
    </xf>
    <xf numFmtId="4" fontId="7" fillId="15" borderId="0" xfId="40967" applyNumberFormat="1" applyFont="1" applyFill="1" applyAlignment="1">
      <alignment horizontal="left" vertical="center"/>
    </xf>
    <xf numFmtId="44" fontId="7" fillId="16" borderId="23" xfId="40949" applyFont="1" applyFill="1" applyBorder="1" applyAlignment="1">
      <alignment horizontal="center" vertical="center"/>
    </xf>
    <xf numFmtId="0" fontId="6" fillId="0" borderId="26" xfId="0" applyFont="1" applyBorder="1" applyAlignment="1">
      <alignment horizontal="left" vertical="top" wrapText="1"/>
    </xf>
    <xf numFmtId="0" fontId="6" fillId="0" borderId="26" xfId="0" applyFont="1" applyBorder="1" applyAlignment="1">
      <alignment horizontal="center" vertical="top" wrapText="1"/>
    </xf>
    <xf numFmtId="0" fontId="0" fillId="23" borderId="11" xfId="0" applyFill="1" applyBorder="1"/>
    <xf numFmtId="0" fontId="7" fillId="23" borderId="11" xfId="0" applyFont="1" applyFill="1" applyBorder="1" applyAlignment="1">
      <alignment horizontal="center" vertical="center"/>
    </xf>
    <xf numFmtId="0" fontId="27" fillId="23" borderId="19" xfId="0" applyFont="1" applyFill="1" applyBorder="1" applyAlignment="1">
      <alignment horizontal="left" wrapText="1"/>
    </xf>
    <xf numFmtId="0" fontId="27" fillId="23" borderId="27" xfId="0" applyFont="1" applyFill="1" applyBorder="1" applyAlignment="1">
      <alignment horizontal="left" wrapText="1"/>
    </xf>
    <xf numFmtId="0" fontId="27" fillId="23" borderId="27" xfId="0" applyFont="1" applyFill="1" applyBorder="1" applyAlignment="1">
      <alignment horizontal="center" wrapText="1"/>
    </xf>
    <xf numFmtId="0" fontId="27" fillId="23" borderId="28" xfId="0" applyFont="1" applyFill="1" applyBorder="1" applyAlignment="1">
      <alignment horizontal="right" wrapText="1"/>
    </xf>
    <xf numFmtId="0" fontId="7" fillId="15" borderId="7" xfId="2" applyFont="1" applyFill="1" applyBorder="1" applyAlignment="1">
      <alignment horizontal="left" vertical="center" wrapText="1"/>
    </xf>
    <xf numFmtId="0" fontId="28" fillId="22" borderId="21" xfId="0" applyFont="1" applyFill="1" applyBorder="1" applyAlignment="1">
      <alignment horizontal="center" vertical="center" wrapText="1"/>
    </xf>
    <xf numFmtId="0" fontId="28" fillId="22" borderId="14" xfId="0" applyFont="1" applyFill="1" applyBorder="1" applyAlignment="1">
      <alignment horizontal="center" vertical="center" wrapText="1"/>
    </xf>
    <xf numFmtId="0" fontId="28" fillId="22" borderId="15" xfId="0" applyFont="1" applyFill="1" applyBorder="1" applyAlignment="1">
      <alignment horizontal="center" vertical="center" wrapText="1"/>
    </xf>
    <xf numFmtId="0" fontId="6" fillId="17" borderId="6" xfId="2" applyFill="1" applyBorder="1" applyAlignment="1">
      <alignment horizontal="center" vertical="center" wrapText="1"/>
    </xf>
    <xf numFmtId="188" fontId="6" fillId="15" borderId="12" xfId="0" applyNumberFormat="1" applyFont="1" applyFill="1" applyBorder="1" applyAlignment="1">
      <alignment horizontal="center" vertical="center" wrapText="1"/>
    </xf>
    <xf numFmtId="10" fontId="52" fillId="15" borderId="12" xfId="40953" applyNumberFormat="1" applyFont="1" applyFill="1" applyBorder="1" applyAlignment="1">
      <alignment horizontal="center" vertical="center" shrinkToFit="1"/>
    </xf>
    <xf numFmtId="4" fontId="7" fillId="15" borderId="0" xfId="2" applyNumberFormat="1" applyFont="1" applyFill="1" applyAlignment="1">
      <alignment horizontal="left" vertical="center" wrapText="1"/>
    </xf>
    <xf numFmtId="0" fontId="7" fillId="15" borderId="0" xfId="2" applyFont="1" applyFill="1" applyAlignment="1">
      <alignment horizontal="left" vertical="center" wrapText="1"/>
    </xf>
    <xf numFmtId="44" fontId="6" fillId="0" borderId="0" xfId="0" applyNumberFormat="1" applyFont="1" applyAlignment="1">
      <alignment horizontal="left" vertical="top"/>
    </xf>
    <xf numFmtId="0" fontId="46" fillId="0" borderId="0" xfId="0" applyFont="1" applyAlignment="1">
      <alignment horizontal="left" vertical="top"/>
    </xf>
    <xf numFmtId="0" fontId="58" fillId="22" borderId="2" xfId="0" applyFont="1" applyFill="1" applyBorder="1" applyAlignment="1">
      <alignment horizontal="centerContinuous" vertical="center"/>
    </xf>
    <xf numFmtId="4" fontId="59" fillId="22" borderId="3" xfId="0" applyNumberFormat="1" applyFont="1" applyFill="1" applyBorder="1" applyAlignment="1">
      <alignment horizontal="centerContinuous" vertical="center" wrapText="1"/>
    </xf>
    <xf numFmtId="4" fontId="59" fillId="22" borderId="3" xfId="0" applyNumberFormat="1" applyFont="1" applyFill="1" applyBorder="1" applyAlignment="1">
      <alignment horizontal="centerContinuous" vertical="center"/>
    </xf>
    <xf numFmtId="44" fontId="59" fillId="22" borderId="4" xfId="40949" applyFont="1" applyFill="1" applyBorder="1" applyAlignment="1">
      <alignment horizontal="centerContinuous" vertical="center"/>
    </xf>
    <xf numFmtId="4" fontId="47" fillId="15" borderId="0" xfId="1" applyNumberFormat="1" applyFont="1" applyFill="1" applyAlignment="1">
      <alignment horizontal="left" vertical="center" wrapText="1"/>
    </xf>
    <xf numFmtId="4" fontId="46" fillId="15" borderId="0" xfId="0" applyNumberFormat="1" applyFont="1" applyFill="1" applyAlignment="1">
      <alignment horizontal="center" vertical="center"/>
    </xf>
    <xf numFmtId="4" fontId="46" fillId="15" borderId="0" xfId="0" applyNumberFormat="1" applyFont="1" applyFill="1" applyAlignment="1">
      <alignment horizontal="left" vertical="center"/>
    </xf>
    <xf numFmtId="2" fontId="46" fillId="15" borderId="0" xfId="0" applyNumberFormat="1" applyFont="1" applyFill="1" applyAlignment="1">
      <alignment horizontal="center" vertical="center"/>
    </xf>
    <xf numFmtId="2" fontId="7" fillId="15" borderId="3" xfId="0" applyNumberFormat="1" applyFont="1" applyFill="1" applyBorder="1" applyAlignment="1">
      <alignment vertical="center" wrapText="1"/>
    </xf>
    <xf numFmtId="2" fontId="6" fillId="15" borderId="3" xfId="0" applyNumberFormat="1" applyFont="1" applyFill="1" applyBorder="1" applyAlignment="1">
      <alignment horizontal="center" vertical="center"/>
    </xf>
    <xf numFmtId="4" fontId="6" fillId="15" borderId="3" xfId="0" applyNumberFormat="1" applyFont="1" applyFill="1" applyBorder="1" applyAlignment="1">
      <alignment horizontal="center" vertical="center"/>
    </xf>
    <xf numFmtId="4" fontId="6" fillId="17" borderId="3" xfId="0" applyNumberFormat="1" applyFont="1" applyFill="1" applyBorder="1" applyAlignment="1">
      <alignment horizontal="center" vertical="center"/>
    </xf>
    <xf numFmtId="4" fontId="6" fillId="17" borderId="4" xfId="0" applyNumberFormat="1" applyFont="1" applyFill="1" applyBorder="1" applyAlignment="1">
      <alignment horizontal="center" vertical="center"/>
    </xf>
    <xf numFmtId="2" fontId="7" fillId="15" borderId="9" xfId="0" applyNumberFormat="1" applyFont="1" applyFill="1" applyBorder="1" applyAlignment="1">
      <alignment vertical="center" wrapText="1"/>
    </xf>
    <xf numFmtId="2" fontId="6" fillId="15" borderId="9" xfId="0" applyNumberFormat="1" applyFont="1" applyFill="1" applyBorder="1" applyAlignment="1">
      <alignment horizontal="center" vertical="center"/>
    </xf>
    <xf numFmtId="2" fontId="7" fillId="15" borderId="9" xfId="0" applyNumberFormat="1" applyFont="1" applyFill="1" applyBorder="1" applyAlignment="1">
      <alignment horizontal="center" vertical="center"/>
    </xf>
    <xf numFmtId="4" fontId="6" fillId="15" borderId="9" xfId="0" applyNumberFormat="1" applyFont="1" applyFill="1" applyBorder="1" applyAlignment="1">
      <alignment horizontal="center" vertical="center"/>
    </xf>
    <xf numFmtId="4" fontId="6" fillId="15" borderId="4" xfId="1" applyNumberFormat="1" applyFill="1" applyBorder="1" applyAlignment="1">
      <alignment horizontal="left" vertical="center" wrapText="1"/>
    </xf>
    <xf numFmtId="0" fontId="7" fillId="16" borderId="11" xfId="40970" applyFont="1" applyFill="1" applyBorder="1" applyAlignment="1">
      <alignment horizontal="center" vertical="center"/>
    </xf>
    <xf numFmtId="10" fontId="60" fillId="16" borderId="11" xfId="40968" applyNumberFormat="1" applyFont="1" applyFill="1" applyBorder="1" applyAlignment="1">
      <alignment horizontal="center" vertical="center"/>
    </xf>
    <xf numFmtId="0" fontId="6" fillId="20" borderId="11" xfId="0" applyFont="1" applyFill="1" applyBorder="1" applyAlignment="1">
      <alignment horizontal="left" wrapText="1"/>
    </xf>
    <xf numFmtId="0" fontId="6" fillId="0" borderId="11" xfId="0" applyFont="1" applyBorder="1" applyAlignment="1">
      <alignment vertical="top" wrapText="1"/>
    </xf>
    <xf numFmtId="188" fontId="29" fillId="22" borderId="11" xfId="0" applyNumberFormat="1" applyFont="1" applyFill="1" applyBorder="1" applyAlignment="1">
      <alignment horizontal="left" vertical="center" wrapText="1"/>
    </xf>
    <xf numFmtId="188" fontId="29" fillId="22" borderId="11" xfId="33663" applyNumberFormat="1" applyFont="1" applyFill="1" applyBorder="1" applyAlignment="1">
      <alignment horizontal="center" vertical="center"/>
    </xf>
    <xf numFmtId="44" fontId="29" fillId="22" borderId="11" xfId="0" applyNumberFormat="1" applyFont="1" applyFill="1" applyBorder="1" applyAlignment="1">
      <alignment horizontal="left" vertical="center"/>
    </xf>
    <xf numFmtId="2" fontId="7" fillId="0" borderId="0" xfId="1" applyNumberFormat="1" applyFont="1" applyFill="1" applyAlignment="1">
      <alignment horizontal="left" vertical="center" wrapText="1"/>
    </xf>
    <xf numFmtId="2" fontId="6" fillId="0" borderId="0" xfId="1" applyNumberFormat="1" applyFont="1" applyFill="1" applyAlignment="1">
      <alignment horizontal="left" vertical="center" wrapText="1"/>
    </xf>
    <xf numFmtId="2" fontId="7" fillId="0" borderId="0" xfId="40966" applyNumberFormat="1" applyFont="1" applyFill="1" applyAlignment="1">
      <alignment horizontal="left" vertical="center" wrapText="1"/>
    </xf>
    <xf numFmtId="189" fontId="28" fillId="22" borderId="20" xfId="0" applyNumberFormat="1" applyFont="1" applyFill="1" applyBorder="1" applyAlignment="1">
      <alignment horizontal="center" vertical="center" wrapText="1"/>
    </xf>
    <xf numFmtId="44" fontId="6" fillId="0" borderId="0" xfId="0" applyNumberFormat="1" applyFont="1" applyAlignment="1">
      <alignment horizontal="center" vertical="center"/>
    </xf>
    <xf numFmtId="188" fontId="29" fillId="22" borderId="11" xfId="0" applyNumberFormat="1" applyFont="1" applyFill="1" applyBorder="1" applyAlignment="1">
      <alignment horizontal="center" vertical="center" wrapText="1"/>
    </xf>
    <xf numFmtId="44" fontId="29" fillId="22" borderId="11" xfId="0" applyNumberFormat="1" applyFont="1" applyFill="1" applyBorder="1" applyAlignment="1">
      <alignment horizontal="center" vertical="center"/>
    </xf>
    <xf numFmtId="2" fontId="7" fillId="15" borderId="0" xfId="40956" applyNumberFormat="1" applyFont="1" applyFill="1" applyAlignment="1">
      <alignment horizontal="center" vertical="center" wrapText="1"/>
    </xf>
    <xf numFmtId="0" fontId="42" fillId="15" borderId="6" xfId="0" applyFont="1" applyFill="1" applyBorder="1" applyAlignment="1">
      <alignment horizontal="left" vertical="center" wrapText="1"/>
    </xf>
    <xf numFmtId="2" fontId="7" fillId="15" borderId="0" xfId="40956" applyNumberFormat="1" applyFont="1" applyFill="1" applyAlignment="1">
      <alignment vertical="center" wrapText="1"/>
    </xf>
    <xf numFmtId="2" fontId="7" fillId="15" borderId="24" xfId="40956" applyNumberFormat="1" applyFont="1" applyFill="1" applyBorder="1" applyAlignment="1">
      <alignment vertical="center"/>
    </xf>
    <xf numFmtId="0" fontId="7" fillId="15" borderId="6" xfId="0" applyFont="1" applyFill="1" applyBorder="1" applyAlignment="1">
      <alignment horizontal="center" vertical="center" wrapText="1"/>
    </xf>
    <xf numFmtId="10" fontId="7" fillId="15" borderId="7" xfId="1" applyNumberFormat="1" applyFont="1" applyFill="1" applyBorder="1" applyAlignment="1">
      <alignment horizontal="left" vertical="center"/>
    </xf>
    <xf numFmtId="0" fontId="7" fillId="15" borderId="0" xfId="0" applyFont="1" applyFill="1" applyAlignment="1">
      <alignment horizontal="left" vertical="center" wrapText="1"/>
    </xf>
    <xf numFmtId="187" fontId="6" fillId="15" borderId="0" xfId="0" applyNumberFormat="1" applyFont="1" applyFill="1" applyAlignment="1">
      <alignment horizontal="center" vertical="center"/>
    </xf>
    <xf numFmtId="0" fontId="63" fillId="15" borderId="0" xfId="0" applyFont="1" applyFill="1" applyAlignment="1">
      <alignment horizontal="left" vertical="center" wrapText="1"/>
    </xf>
    <xf numFmtId="2" fontId="0" fillId="15" borderId="0" xfId="0" applyNumberFormat="1" applyFill="1" applyAlignment="1">
      <alignment horizontal="center" vertical="center"/>
    </xf>
    <xf numFmtId="0" fontId="0" fillId="15" borderId="0" xfId="0" applyFill="1"/>
    <xf numFmtId="0" fontId="63" fillId="15" borderId="6" xfId="0" applyFont="1" applyFill="1" applyBorder="1" applyAlignment="1">
      <alignment horizontal="left" vertical="center" wrapText="1"/>
    </xf>
    <xf numFmtId="9" fontId="6" fillId="15" borderId="0" xfId="40953" applyFont="1" applyFill="1" applyAlignment="1">
      <alignment horizontal="center" vertical="center"/>
    </xf>
    <xf numFmtId="0" fontId="0" fillId="0" borderId="26" xfId="0" applyBorder="1" applyAlignment="1">
      <alignment horizontal="center" vertical="center" wrapText="1"/>
    </xf>
    <xf numFmtId="49" fontId="7" fillId="24" borderId="11" xfId="0" applyNumberFormat="1" applyFont="1" applyFill="1" applyBorder="1" applyAlignment="1">
      <alignment horizontal="center" vertical="center" wrapText="1"/>
    </xf>
    <xf numFmtId="0" fontId="7" fillId="24" borderId="11" xfId="0" applyFont="1" applyFill="1" applyBorder="1" applyAlignment="1">
      <alignment horizontal="center" vertical="center" wrapText="1"/>
    </xf>
    <xf numFmtId="10" fontId="9" fillId="24" borderId="11" xfId="40953" applyNumberFormat="1" applyFont="1" applyFill="1" applyBorder="1" applyAlignment="1">
      <alignment horizontal="center" vertical="center" wrapText="1"/>
    </xf>
    <xf numFmtId="44" fontId="7" fillId="24" borderId="11" xfId="40949" applyFont="1" applyFill="1" applyBorder="1" applyAlignment="1">
      <alignment horizontal="center" vertical="center" wrapText="1"/>
    </xf>
    <xf numFmtId="2" fontId="28" fillId="24" borderId="25" xfId="40956" applyNumberFormat="1" applyFont="1" applyFill="1" applyBorder="1" applyAlignment="1">
      <alignment vertical="center"/>
    </xf>
    <xf numFmtId="2" fontId="28" fillId="24" borderId="25" xfId="40956" applyNumberFormat="1" applyFont="1" applyFill="1" applyBorder="1" applyAlignment="1">
      <alignment horizontal="centerContinuous" vertical="center" wrapText="1"/>
    </xf>
    <xf numFmtId="2" fontId="28" fillId="24" borderId="5" xfId="40956" applyNumberFormat="1" applyFont="1" applyFill="1" applyBorder="1" applyAlignment="1">
      <alignment horizontal="centerContinuous" vertical="center"/>
    </xf>
    <xf numFmtId="2" fontId="28" fillId="24" borderId="5" xfId="1" applyNumberFormat="1" applyFont="1" applyFill="1" applyBorder="1" applyAlignment="1">
      <alignment horizontal="center" vertical="center" wrapText="1"/>
    </xf>
    <xf numFmtId="4" fontId="28" fillId="24" borderId="5" xfId="1" applyNumberFormat="1" applyFont="1" applyFill="1" applyBorder="1" applyAlignment="1">
      <alignment horizontal="center" vertical="center" wrapText="1"/>
    </xf>
    <xf numFmtId="164" fontId="28" fillId="24" borderId="23" xfId="1" applyFont="1" applyFill="1" applyBorder="1" applyAlignment="1">
      <alignment horizontal="centerContinuous" vertical="center"/>
    </xf>
    <xf numFmtId="2" fontId="28" fillId="24" borderId="23" xfId="40956" applyNumberFormat="1" applyFont="1" applyFill="1" applyBorder="1" applyAlignment="1">
      <alignment horizontal="centerContinuous" vertical="center"/>
    </xf>
    <xf numFmtId="2" fontId="28" fillId="24" borderId="25" xfId="40956" applyNumberFormat="1" applyFont="1" applyFill="1" applyBorder="1" applyAlignment="1">
      <alignment horizontal="left" vertical="center"/>
    </xf>
    <xf numFmtId="49" fontId="28" fillId="24" borderId="11" xfId="0" applyNumberFormat="1" applyFont="1" applyFill="1" applyBorder="1" applyAlignment="1">
      <alignment horizontal="center" vertical="center" wrapText="1"/>
    </xf>
    <xf numFmtId="0" fontId="28" fillId="24" borderId="11" xfId="0" applyFont="1" applyFill="1" applyBorder="1" applyAlignment="1">
      <alignment horizontal="center" vertical="center" wrapText="1"/>
    </xf>
    <xf numFmtId="0" fontId="33" fillId="24" borderId="11" xfId="0" applyFont="1" applyFill="1" applyBorder="1" applyAlignment="1">
      <alignment horizontal="center" vertical="center" wrapText="1"/>
    </xf>
    <xf numFmtId="0" fontId="30" fillId="24" borderId="11" xfId="0" applyFont="1" applyFill="1" applyBorder="1" applyAlignment="1">
      <alignment horizontal="center" vertical="center" wrapText="1"/>
    </xf>
    <xf numFmtId="44" fontId="28" fillId="24" borderId="11" xfId="40949" applyFont="1" applyFill="1" applyBorder="1" applyAlignment="1">
      <alignment horizontal="center" vertical="center" wrapText="1"/>
    </xf>
    <xf numFmtId="0" fontId="0" fillId="19" borderId="0" xfId="0" applyFill="1" applyAlignment="1">
      <alignment horizontal="center"/>
    </xf>
    <xf numFmtId="0" fontId="0" fillId="19" borderId="0" xfId="0" applyFill="1" applyAlignment="1">
      <alignment horizontal="left" wrapText="1"/>
    </xf>
    <xf numFmtId="44" fontId="0" fillId="19" borderId="0" xfId="40966" applyFont="1" applyFill="1" applyBorder="1" applyAlignment="1">
      <alignment horizontal="center"/>
    </xf>
    <xf numFmtId="0" fontId="46" fillId="19" borderId="11" xfId="0" applyFont="1" applyFill="1" applyBorder="1" applyAlignment="1">
      <alignment horizontal="center" vertical="center"/>
    </xf>
    <xf numFmtId="0" fontId="61" fillId="19" borderId="11" xfId="0" applyFont="1" applyFill="1" applyBorder="1" applyAlignment="1">
      <alignment horizontal="left" vertical="center" wrapText="1"/>
    </xf>
    <xf numFmtId="44" fontId="46" fillId="19" borderId="11" xfId="40966" applyFont="1" applyFill="1" applyBorder="1" applyAlignment="1">
      <alignment horizontal="center" vertical="center"/>
    </xf>
    <xf numFmtId="0" fontId="47" fillId="19" borderId="13" xfId="0" applyFont="1" applyFill="1" applyBorder="1" applyAlignment="1">
      <alignment horizontal="center" vertical="center"/>
    </xf>
    <xf numFmtId="0" fontId="47" fillId="19" borderId="13" xfId="0" applyFont="1" applyFill="1" applyBorder="1" applyAlignment="1">
      <alignment horizontal="left" vertical="center" wrapText="1"/>
    </xf>
    <xf numFmtId="44" fontId="47" fillId="19" borderId="13" xfId="40966" applyFont="1" applyFill="1" applyBorder="1" applyAlignment="1">
      <alignment horizontal="center" vertical="center"/>
    </xf>
    <xf numFmtId="4" fontId="6" fillId="15" borderId="0" xfId="1" applyNumberFormat="1" applyFill="1" applyAlignment="1">
      <alignment horizontal="center" vertical="center"/>
    </xf>
    <xf numFmtId="164" fontId="6" fillId="15" borderId="7" xfId="1" applyFill="1" applyBorder="1" applyAlignment="1">
      <alignment horizontal="center" vertical="center"/>
    </xf>
    <xf numFmtId="44" fontId="46" fillId="0" borderId="0" xfId="22101" applyNumberFormat="1" applyFont="1" applyAlignment="1">
      <alignment vertical="center"/>
    </xf>
    <xf numFmtId="44" fontId="7" fillId="15" borderId="0" xfId="0" applyNumberFormat="1" applyFont="1" applyFill="1" applyAlignment="1">
      <alignment horizontal="center" vertical="center"/>
    </xf>
    <xf numFmtId="4" fontId="0" fillId="0" borderId="0" xfId="0" applyNumberFormat="1" applyAlignment="1">
      <alignment horizontal="center" vertical="center"/>
    </xf>
    <xf numFmtId="0" fontId="7" fillId="0" borderId="0" xfId="0" applyFont="1" applyAlignment="1">
      <alignment horizontal="center" vertical="center"/>
    </xf>
    <xf numFmtId="0" fontId="58" fillId="22" borderId="25" xfId="0" applyFont="1" applyFill="1" applyBorder="1" applyAlignment="1">
      <alignment horizontal="center"/>
    </xf>
    <xf numFmtId="0" fontId="58" fillId="22" borderId="5" xfId="0" applyFont="1" applyFill="1" applyBorder="1" applyAlignment="1">
      <alignment horizontal="center"/>
    </xf>
    <xf numFmtId="0" fontId="58" fillId="22" borderId="23" xfId="0" applyFont="1" applyFill="1" applyBorder="1" applyAlignment="1">
      <alignment horizontal="center"/>
    </xf>
    <xf numFmtId="2" fontId="6" fillId="15" borderId="0" xfId="0" applyNumberFormat="1" applyFont="1" applyFill="1" applyAlignment="1">
      <alignment horizontal="left" vertical="center" wrapText="1"/>
    </xf>
    <xf numFmtId="0" fontId="28" fillId="22" borderId="8" xfId="0" applyFont="1" applyFill="1" applyBorder="1" applyAlignment="1">
      <alignment horizontal="right" vertical="center" wrapText="1"/>
    </xf>
    <xf numFmtId="0" fontId="28" fillId="22" borderId="9" xfId="0" applyFont="1" applyFill="1" applyBorder="1" applyAlignment="1">
      <alignment horizontal="right" vertical="center" wrapText="1"/>
    </xf>
    <xf numFmtId="44" fontId="28" fillId="22" borderId="12" xfId="40949" applyFont="1" applyFill="1" applyBorder="1" applyAlignment="1">
      <alignment horizontal="center" vertical="center" wrapText="1"/>
    </xf>
    <xf numFmtId="44" fontId="28" fillId="22" borderId="13" xfId="40949" applyFont="1" applyFill="1" applyBorder="1" applyAlignment="1">
      <alignment horizontal="center" vertical="center" wrapText="1"/>
    </xf>
    <xf numFmtId="49" fontId="36" fillId="21" borderId="22" xfId="0" applyNumberFormat="1" applyFont="1" applyFill="1" applyBorder="1" applyAlignment="1">
      <alignment horizontal="center" vertical="center" shrinkToFit="1"/>
    </xf>
    <xf numFmtId="49" fontId="36" fillId="21" borderId="17" xfId="0" applyNumberFormat="1" applyFont="1" applyFill="1" applyBorder="1" applyAlignment="1">
      <alignment horizontal="center" vertical="center" shrinkToFit="1"/>
    </xf>
    <xf numFmtId="0" fontId="7" fillId="21" borderId="15" xfId="0" applyFont="1" applyFill="1" applyBorder="1" applyAlignment="1">
      <alignment horizontal="left" vertical="center" wrapText="1"/>
    </xf>
    <xf numFmtId="0" fontId="7" fillId="21" borderId="18" xfId="0" applyFont="1" applyFill="1" applyBorder="1" applyAlignment="1">
      <alignment horizontal="left" vertical="center" wrapText="1"/>
    </xf>
    <xf numFmtId="44" fontId="7" fillId="21" borderId="16" xfId="40949" applyFont="1" applyFill="1" applyBorder="1" applyAlignment="1">
      <alignment horizontal="center" vertical="center" wrapText="1"/>
    </xf>
    <xf numFmtId="44" fontId="7" fillId="21" borderId="17" xfId="40949" applyFont="1" applyFill="1" applyBorder="1" applyAlignment="1">
      <alignment horizontal="center"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58" fillId="22" borderId="25" xfId="2" applyFont="1" applyFill="1" applyBorder="1" applyAlignment="1">
      <alignment horizontal="center" vertical="center"/>
    </xf>
    <xf numFmtId="0" fontId="58" fillId="22" borderId="5" xfId="2" applyFont="1" applyFill="1" applyBorder="1" applyAlignment="1">
      <alignment horizontal="center" vertical="center"/>
    </xf>
    <xf numFmtId="0" fontId="58" fillId="22" borderId="23" xfId="2" applyFont="1" applyFill="1" applyBorder="1" applyAlignment="1">
      <alignment horizontal="center" vertical="center"/>
    </xf>
    <xf numFmtId="4" fontId="7" fillId="15" borderId="0" xfId="2" applyNumberFormat="1" applyFont="1" applyFill="1" applyAlignment="1">
      <alignment horizontal="left" vertical="center" wrapText="1"/>
    </xf>
    <xf numFmtId="4" fontId="7" fillId="15" borderId="7" xfId="2" applyNumberFormat="1" applyFont="1" applyFill="1" applyBorder="1" applyAlignment="1">
      <alignment horizontal="left" vertical="center" wrapText="1"/>
    </xf>
    <xf numFmtId="4" fontId="7" fillId="15" borderId="3" xfId="2" applyNumberFormat="1" applyFont="1" applyFill="1" applyBorder="1" applyAlignment="1">
      <alignment horizontal="left" vertical="center" wrapText="1"/>
    </xf>
    <xf numFmtId="4" fontId="7" fillId="15" borderId="4" xfId="2" applyNumberFormat="1" applyFont="1" applyFill="1" applyBorder="1" applyAlignment="1">
      <alignment horizontal="left" vertical="center" wrapText="1"/>
    </xf>
    <xf numFmtId="0" fontId="49" fillId="15" borderId="0" xfId="40968" applyFill="1" applyAlignment="1">
      <alignment horizontal="left" vertical="center" wrapText="1"/>
    </xf>
    <xf numFmtId="0" fontId="58" fillId="22" borderId="8" xfId="0" applyFont="1" applyFill="1" applyBorder="1" applyAlignment="1">
      <alignment horizontal="center" vertical="center"/>
    </xf>
    <xf numFmtId="0" fontId="58" fillId="22" borderId="9" xfId="0" applyFont="1" applyFill="1" applyBorder="1" applyAlignment="1">
      <alignment horizontal="center" vertical="center"/>
    </xf>
    <xf numFmtId="0" fontId="58" fillId="22" borderId="10" xfId="0" applyFont="1" applyFill="1" applyBorder="1" applyAlignment="1">
      <alignment horizontal="center" vertical="center"/>
    </xf>
    <xf numFmtId="0" fontId="27" fillId="0" borderId="11" xfId="0" applyFont="1" applyBorder="1" applyAlignment="1">
      <alignment vertical="top" wrapText="1"/>
    </xf>
  </cellXfs>
  <cellStyles count="40972">
    <cellStyle name="20% - Ênfase1 2" xfId="12" xr:uid="{00000000-0005-0000-0000-000000000000}"/>
    <cellStyle name="20% - Ênfase1 2 10" xfId="13" xr:uid="{00000000-0005-0000-0000-000001000000}"/>
    <cellStyle name="20% - Ênfase1 2 10 2" xfId="14" xr:uid="{00000000-0005-0000-0000-000002000000}"/>
    <cellStyle name="20% - Ênfase1 2 11" xfId="15" xr:uid="{00000000-0005-0000-0000-000003000000}"/>
    <cellStyle name="20% - Ênfase1 2 12" xfId="16" xr:uid="{00000000-0005-0000-0000-000004000000}"/>
    <cellStyle name="20% - Ênfase1 2 2" xfId="17" xr:uid="{00000000-0005-0000-0000-000005000000}"/>
    <cellStyle name="20% - Ênfase1 2 2 10" xfId="18" xr:uid="{00000000-0005-0000-0000-000006000000}"/>
    <cellStyle name="20% - Ênfase1 2 2 11" xfId="19" xr:uid="{00000000-0005-0000-0000-000007000000}"/>
    <cellStyle name="20% - Ênfase1 2 2 2" xfId="20" xr:uid="{00000000-0005-0000-0000-000008000000}"/>
    <cellStyle name="20% - Ênfase1 2 2 2 2" xfId="21" xr:uid="{00000000-0005-0000-0000-000009000000}"/>
    <cellStyle name="20% - Ênfase1 2 2 2 2 2" xfId="22" xr:uid="{00000000-0005-0000-0000-00000A000000}"/>
    <cellStyle name="20% - Ênfase1 2 2 2 2 2 2" xfId="23" xr:uid="{00000000-0005-0000-0000-00000B000000}"/>
    <cellStyle name="20% - Ênfase1 2 2 2 2 2 2 2" xfId="24" xr:uid="{00000000-0005-0000-0000-00000C000000}"/>
    <cellStyle name="20% - Ênfase1 2 2 2 2 2 2 2 2" xfId="25" xr:uid="{00000000-0005-0000-0000-00000D000000}"/>
    <cellStyle name="20% - Ênfase1 2 2 2 2 2 2 3" xfId="26" xr:uid="{00000000-0005-0000-0000-00000E000000}"/>
    <cellStyle name="20% - Ênfase1 2 2 2 2 2 2 4" xfId="27" xr:uid="{00000000-0005-0000-0000-00000F000000}"/>
    <cellStyle name="20% - Ênfase1 2 2 2 2 2 3" xfId="28" xr:uid="{00000000-0005-0000-0000-000010000000}"/>
    <cellStyle name="20% - Ênfase1 2 2 2 2 2 3 2" xfId="29" xr:uid="{00000000-0005-0000-0000-000011000000}"/>
    <cellStyle name="20% - Ênfase1 2 2 2 2 2 3 2 2" xfId="30" xr:uid="{00000000-0005-0000-0000-000012000000}"/>
    <cellStyle name="20% - Ênfase1 2 2 2 2 2 3 3" xfId="31" xr:uid="{00000000-0005-0000-0000-000013000000}"/>
    <cellStyle name="20% - Ênfase1 2 2 2 2 2 3 4" xfId="32" xr:uid="{00000000-0005-0000-0000-000014000000}"/>
    <cellStyle name="20% - Ênfase1 2 2 2 2 2 4" xfId="33" xr:uid="{00000000-0005-0000-0000-000015000000}"/>
    <cellStyle name="20% - Ênfase1 2 2 2 2 2 4 2" xfId="34" xr:uid="{00000000-0005-0000-0000-000016000000}"/>
    <cellStyle name="20% - Ênfase1 2 2 2 2 2 5" xfId="35" xr:uid="{00000000-0005-0000-0000-000017000000}"/>
    <cellStyle name="20% - Ênfase1 2 2 2 2 2 6" xfId="36" xr:uid="{00000000-0005-0000-0000-000018000000}"/>
    <cellStyle name="20% - Ênfase1 2 2 2 2 3" xfId="37" xr:uid="{00000000-0005-0000-0000-000019000000}"/>
    <cellStyle name="20% - Ênfase1 2 2 2 2 3 2" xfId="38" xr:uid="{00000000-0005-0000-0000-00001A000000}"/>
    <cellStyle name="20% - Ênfase1 2 2 2 2 3 2 2" xfId="39" xr:uid="{00000000-0005-0000-0000-00001B000000}"/>
    <cellStyle name="20% - Ênfase1 2 2 2 2 3 3" xfId="40" xr:uid="{00000000-0005-0000-0000-00001C000000}"/>
    <cellStyle name="20% - Ênfase1 2 2 2 2 3 4" xfId="41" xr:uid="{00000000-0005-0000-0000-00001D000000}"/>
    <cellStyle name="20% - Ênfase1 2 2 2 2 4" xfId="42" xr:uid="{00000000-0005-0000-0000-00001E000000}"/>
    <cellStyle name="20% - Ênfase1 2 2 2 2 4 2" xfId="43" xr:uid="{00000000-0005-0000-0000-00001F000000}"/>
    <cellStyle name="20% - Ênfase1 2 2 2 2 4 2 2" xfId="44" xr:uid="{00000000-0005-0000-0000-000020000000}"/>
    <cellStyle name="20% - Ênfase1 2 2 2 2 4 3" xfId="45" xr:uid="{00000000-0005-0000-0000-000021000000}"/>
    <cellStyle name="20% - Ênfase1 2 2 2 2 4 4" xfId="46" xr:uid="{00000000-0005-0000-0000-000022000000}"/>
    <cellStyle name="20% - Ênfase1 2 2 2 2 5" xfId="47" xr:uid="{00000000-0005-0000-0000-000023000000}"/>
    <cellStyle name="20% - Ênfase1 2 2 2 2 5 2" xfId="48" xr:uid="{00000000-0005-0000-0000-000024000000}"/>
    <cellStyle name="20% - Ênfase1 2 2 2 2 6" xfId="49" xr:uid="{00000000-0005-0000-0000-000025000000}"/>
    <cellStyle name="20% - Ênfase1 2 2 2 2 7" xfId="50" xr:uid="{00000000-0005-0000-0000-000026000000}"/>
    <cellStyle name="20% - Ênfase1 2 2 2 3" xfId="51" xr:uid="{00000000-0005-0000-0000-000027000000}"/>
    <cellStyle name="20% - Ênfase1 2 2 2 3 2" xfId="52" xr:uid="{00000000-0005-0000-0000-000028000000}"/>
    <cellStyle name="20% - Ênfase1 2 2 2 3 2 2" xfId="53" xr:uid="{00000000-0005-0000-0000-000029000000}"/>
    <cellStyle name="20% - Ênfase1 2 2 2 3 2 2 2" xfId="54" xr:uid="{00000000-0005-0000-0000-00002A000000}"/>
    <cellStyle name="20% - Ênfase1 2 2 2 3 2 3" xfId="55" xr:uid="{00000000-0005-0000-0000-00002B000000}"/>
    <cellStyle name="20% - Ênfase1 2 2 2 3 2 4" xfId="56" xr:uid="{00000000-0005-0000-0000-00002C000000}"/>
    <cellStyle name="20% - Ênfase1 2 2 2 3 3" xfId="57" xr:uid="{00000000-0005-0000-0000-00002D000000}"/>
    <cellStyle name="20% - Ênfase1 2 2 2 3 3 2" xfId="58" xr:uid="{00000000-0005-0000-0000-00002E000000}"/>
    <cellStyle name="20% - Ênfase1 2 2 2 3 3 2 2" xfId="59" xr:uid="{00000000-0005-0000-0000-00002F000000}"/>
    <cellStyle name="20% - Ênfase1 2 2 2 3 3 3" xfId="60" xr:uid="{00000000-0005-0000-0000-000030000000}"/>
    <cellStyle name="20% - Ênfase1 2 2 2 3 3 4" xfId="61" xr:uid="{00000000-0005-0000-0000-000031000000}"/>
    <cellStyle name="20% - Ênfase1 2 2 2 3 4" xfId="62" xr:uid="{00000000-0005-0000-0000-000032000000}"/>
    <cellStyle name="20% - Ênfase1 2 2 2 3 4 2" xfId="63" xr:uid="{00000000-0005-0000-0000-000033000000}"/>
    <cellStyle name="20% - Ênfase1 2 2 2 3 5" xfId="64" xr:uid="{00000000-0005-0000-0000-000034000000}"/>
    <cellStyle name="20% - Ênfase1 2 2 2 3 6" xfId="65" xr:uid="{00000000-0005-0000-0000-000035000000}"/>
    <cellStyle name="20% - Ênfase1 2 2 2 4" xfId="66" xr:uid="{00000000-0005-0000-0000-000036000000}"/>
    <cellStyle name="20% - Ênfase1 2 2 2 4 2" xfId="67" xr:uid="{00000000-0005-0000-0000-000037000000}"/>
    <cellStyle name="20% - Ênfase1 2 2 2 4 2 2" xfId="68" xr:uid="{00000000-0005-0000-0000-000038000000}"/>
    <cellStyle name="20% - Ênfase1 2 2 2 4 3" xfId="69" xr:uid="{00000000-0005-0000-0000-000039000000}"/>
    <cellStyle name="20% - Ênfase1 2 2 2 4 4" xfId="70" xr:uid="{00000000-0005-0000-0000-00003A000000}"/>
    <cellStyle name="20% - Ênfase1 2 2 2 5" xfId="71" xr:uid="{00000000-0005-0000-0000-00003B000000}"/>
    <cellStyle name="20% - Ênfase1 2 2 2 5 2" xfId="72" xr:uid="{00000000-0005-0000-0000-00003C000000}"/>
    <cellStyle name="20% - Ênfase1 2 2 2 5 2 2" xfId="73" xr:uid="{00000000-0005-0000-0000-00003D000000}"/>
    <cellStyle name="20% - Ênfase1 2 2 2 5 3" xfId="74" xr:uid="{00000000-0005-0000-0000-00003E000000}"/>
    <cellStyle name="20% - Ênfase1 2 2 2 5 4" xfId="75" xr:uid="{00000000-0005-0000-0000-00003F000000}"/>
    <cellStyle name="20% - Ênfase1 2 2 2 6" xfId="76" xr:uid="{00000000-0005-0000-0000-000040000000}"/>
    <cellStyle name="20% - Ênfase1 2 2 2 6 2" xfId="77" xr:uid="{00000000-0005-0000-0000-000041000000}"/>
    <cellStyle name="20% - Ênfase1 2 2 2 7" xfId="78" xr:uid="{00000000-0005-0000-0000-000042000000}"/>
    <cellStyle name="20% - Ênfase1 2 2 2 8" xfId="79" xr:uid="{00000000-0005-0000-0000-000043000000}"/>
    <cellStyle name="20% - Ênfase1 2 2 3" xfId="80" xr:uid="{00000000-0005-0000-0000-000044000000}"/>
    <cellStyle name="20% - Ênfase1 2 2 3 2" xfId="81" xr:uid="{00000000-0005-0000-0000-000045000000}"/>
    <cellStyle name="20% - Ênfase1 2 2 3 2 2" xfId="82" xr:uid="{00000000-0005-0000-0000-000046000000}"/>
    <cellStyle name="20% - Ênfase1 2 2 3 2 2 2" xfId="83" xr:uid="{00000000-0005-0000-0000-000047000000}"/>
    <cellStyle name="20% - Ênfase1 2 2 3 2 2 2 2" xfId="84" xr:uid="{00000000-0005-0000-0000-000048000000}"/>
    <cellStyle name="20% - Ênfase1 2 2 3 2 2 2 2 2" xfId="85" xr:uid="{00000000-0005-0000-0000-000049000000}"/>
    <cellStyle name="20% - Ênfase1 2 2 3 2 2 2 3" xfId="86" xr:uid="{00000000-0005-0000-0000-00004A000000}"/>
    <cellStyle name="20% - Ênfase1 2 2 3 2 2 2 4" xfId="87" xr:uid="{00000000-0005-0000-0000-00004B000000}"/>
    <cellStyle name="20% - Ênfase1 2 2 3 2 2 3" xfId="88" xr:uid="{00000000-0005-0000-0000-00004C000000}"/>
    <cellStyle name="20% - Ênfase1 2 2 3 2 2 3 2" xfId="89" xr:uid="{00000000-0005-0000-0000-00004D000000}"/>
    <cellStyle name="20% - Ênfase1 2 2 3 2 2 3 2 2" xfId="90" xr:uid="{00000000-0005-0000-0000-00004E000000}"/>
    <cellStyle name="20% - Ênfase1 2 2 3 2 2 3 3" xfId="91" xr:uid="{00000000-0005-0000-0000-00004F000000}"/>
    <cellStyle name="20% - Ênfase1 2 2 3 2 2 3 4" xfId="92" xr:uid="{00000000-0005-0000-0000-000050000000}"/>
    <cellStyle name="20% - Ênfase1 2 2 3 2 2 4" xfId="93" xr:uid="{00000000-0005-0000-0000-000051000000}"/>
    <cellStyle name="20% - Ênfase1 2 2 3 2 2 4 2" xfId="94" xr:uid="{00000000-0005-0000-0000-000052000000}"/>
    <cellStyle name="20% - Ênfase1 2 2 3 2 2 5" xfId="95" xr:uid="{00000000-0005-0000-0000-000053000000}"/>
    <cellStyle name="20% - Ênfase1 2 2 3 2 2 6" xfId="96" xr:uid="{00000000-0005-0000-0000-000054000000}"/>
    <cellStyle name="20% - Ênfase1 2 2 3 2 3" xfId="97" xr:uid="{00000000-0005-0000-0000-000055000000}"/>
    <cellStyle name="20% - Ênfase1 2 2 3 2 3 2" xfId="98" xr:uid="{00000000-0005-0000-0000-000056000000}"/>
    <cellStyle name="20% - Ênfase1 2 2 3 2 3 2 2" xfId="99" xr:uid="{00000000-0005-0000-0000-000057000000}"/>
    <cellStyle name="20% - Ênfase1 2 2 3 2 3 3" xfId="100" xr:uid="{00000000-0005-0000-0000-000058000000}"/>
    <cellStyle name="20% - Ênfase1 2 2 3 2 3 4" xfId="101" xr:uid="{00000000-0005-0000-0000-000059000000}"/>
    <cellStyle name="20% - Ênfase1 2 2 3 2 4" xfId="102" xr:uid="{00000000-0005-0000-0000-00005A000000}"/>
    <cellStyle name="20% - Ênfase1 2 2 3 2 4 2" xfId="103" xr:uid="{00000000-0005-0000-0000-00005B000000}"/>
    <cellStyle name="20% - Ênfase1 2 2 3 2 4 2 2" xfId="104" xr:uid="{00000000-0005-0000-0000-00005C000000}"/>
    <cellStyle name="20% - Ênfase1 2 2 3 2 4 3" xfId="105" xr:uid="{00000000-0005-0000-0000-00005D000000}"/>
    <cellStyle name="20% - Ênfase1 2 2 3 2 4 4" xfId="106" xr:uid="{00000000-0005-0000-0000-00005E000000}"/>
    <cellStyle name="20% - Ênfase1 2 2 3 2 5" xfId="107" xr:uid="{00000000-0005-0000-0000-00005F000000}"/>
    <cellStyle name="20% - Ênfase1 2 2 3 2 5 2" xfId="108" xr:uid="{00000000-0005-0000-0000-000060000000}"/>
    <cellStyle name="20% - Ênfase1 2 2 3 2 6" xfId="109" xr:uid="{00000000-0005-0000-0000-000061000000}"/>
    <cellStyle name="20% - Ênfase1 2 2 3 2 7" xfId="110" xr:uid="{00000000-0005-0000-0000-000062000000}"/>
    <cellStyle name="20% - Ênfase1 2 2 3 3" xfId="111" xr:uid="{00000000-0005-0000-0000-000063000000}"/>
    <cellStyle name="20% - Ênfase1 2 2 3 3 2" xfId="112" xr:uid="{00000000-0005-0000-0000-000064000000}"/>
    <cellStyle name="20% - Ênfase1 2 2 3 3 2 2" xfId="113" xr:uid="{00000000-0005-0000-0000-000065000000}"/>
    <cellStyle name="20% - Ênfase1 2 2 3 3 2 2 2" xfId="114" xr:uid="{00000000-0005-0000-0000-000066000000}"/>
    <cellStyle name="20% - Ênfase1 2 2 3 3 2 3" xfId="115" xr:uid="{00000000-0005-0000-0000-000067000000}"/>
    <cellStyle name="20% - Ênfase1 2 2 3 3 2 4" xfId="116" xr:uid="{00000000-0005-0000-0000-000068000000}"/>
    <cellStyle name="20% - Ênfase1 2 2 3 3 3" xfId="117" xr:uid="{00000000-0005-0000-0000-000069000000}"/>
    <cellStyle name="20% - Ênfase1 2 2 3 3 3 2" xfId="118" xr:uid="{00000000-0005-0000-0000-00006A000000}"/>
    <cellStyle name="20% - Ênfase1 2 2 3 3 3 2 2" xfId="119" xr:uid="{00000000-0005-0000-0000-00006B000000}"/>
    <cellStyle name="20% - Ênfase1 2 2 3 3 3 3" xfId="120" xr:uid="{00000000-0005-0000-0000-00006C000000}"/>
    <cellStyle name="20% - Ênfase1 2 2 3 3 3 4" xfId="121" xr:uid="{00000000-0005-0000-0000-00006D000000}"/>
    <cellStyle name="20% - Ênfase1 2 2 3 3 4" xfId="122" xr:uid="{00000000-0005-0000-0000-00006E000000}"/>
    <cellStyle name="20% - Ênfase1 2 2 3 3 4 2" xfId="123" xr:uid="{00000000-0005-0000-0000-00006F000000}"/>
    <cellStyle name="20% - Ênfase1 2 2 3 3 5" xfId="124" xr:uid="{00000000-0005-0000-0000-000070000000}"/>
    <cellStyle name="20% - Ênfase1 2 2 3 3 6" xfId="125" xr:uid="{00000000-0005-0000-0000-000071000000}"/>
    <cellStyle name="20% - Ênfase1 2 2 3 4" xfId="126" xr:uid="{00000000-0005-0000-0000-000072000000}"/>
    <cellStyle name="20% - Ênfase1 2 2 3 4 2" xfId="127" xr:uid="{00000000-0005-0000-0000-000073000000}"/>
    <cellStyle name="20% - Ênfase1 2 2 3 4 2 2" xfId="128" xr:uid="{00000000-0005-0000-0000-000074000000}"/>
    <cellStyle name="20% - Ênfase1 2 2 3 4 3" xfId="129" xr:uid="{00000000-0005-0000-0000-000075000000}"/>
    <cellStyle name="20% - Ênfase1 2 2 3 4 4" xfId="130" xr:uid="{00000000-0005-0000-0000-000076000000}"/>
    <cellStyle name="20% - Ênfase1 2 2 3 5" xfId="131" xr:uid="{00000000-0005-0000-0000-000077000000}"/>
    <cellStyle name="20% - Ênfase1 2 2 3 5 2" xfId="132" xr:uid="{00000000-0005-0000-0000-000078000000}"/>
    <cellStyle name="20% - Ênfase1 2 2 3 5 2 2" xfId="133" xr:uid="{00000000-0005-0000-0000-000079000000}"/>
    <cellStyle name="20% - Ênfase1 2 2 3 5 3" xfId="134" xr:uid="{00000000-0005-0000-0000-00007A000000}"/>
    <cellStyle name="20% - Ênfase1 2 2 3 5 4" xfId="135" xr:uid="{00000000-0005-0000-0000-00007B000000}"/>
    <cellStyle name="20% - Ênfase1 2 2 3 6" xfId="136" xr:uid="{00000000-0005-0000-0000-00007C000000}"/>
    <cellStyle name="20% - Ênfase1 2 2 3 6 2" xfId="137" xr:uid="{00000000-0005-0000-0000-00007D000000}"/>
    <cellStyle name="20% - Ênfase1 2 2 3 7" xfId="138" xr:uid="{00000000-0005-0000-0000-00007E000000}"/>
    <cellStyle name="20% - Ênfase1 2 2 3 8" xfId="139" xr:uid="{00000000-0005-0000-0000-00007F000000}"/>
    <cellStyle name="20% - Ênfase1 2 2 4" xfId="140" xr:uid="{00000000-0005-0000-0000-000080000000}"/>
    <cellStyle name="20% - Ênfase1 2 2 4 2" xfId="141" xr:uid="{00000000-0005-0000-0000-000081000000}"/>
    <cellStyle name="20% - Ênfase1 2 2 4 2 2" xfId="142" xr:uid="{00000000-0005-0000-0000-000082000000}"/>
    <cellStyle name="20% - Ênfase1 2 2 4 2 2 2" xfId="143" xr:uid="{00000000-0005-0000-0000-000083000000}"/>
    <cellStyle name="20% - Ênfase1 2 2 4 2 2 2 2" xfId="144" xr:uid="{00000000-0005-0000-0000-000084000000}"/>
    <cellStyle name="20% - Ênfase1 2 2 4 2 2 2 2 2" xfId="145" xr:uid="{00000000-0005-0000-0000-000085000000}"/>
    <cellStyle name="20% - Ênfase1 2 2 4 2 2 2 3" xfId="146" xr:uid="{00000000-0005-0000-0000-000086000000}"/>
    <cellStyle name="20% - Ênfase1 2 2 4 2 2 2 4" xfId="147" xr:uid="{00000000-0005-0000-0000-000087000000}"/>
    <cellStyle name="20% - Ênfase1 2 2 4 2 2 3" xfId="148" xr:uid="{00000000-0005-0000-0000-000088000000}"/>
    <cellStyle name="20% - Ênfase1 2 2 4 2 2 3 2" xfId="149" xr:uid="{00000000-0005-0000-0000-000089000000}"/>
    <cellStyle name="20% - Ênfase1 2 2 4 2 2 3 2 2" xfId="150" xr:uid="{00000000-0005-0000-0000-00008A000000}"/>
    <cellStyle name="20% - Ênfase1 2 2 4 2 2 3 3" xfId="151" xr:uid="{00000000-0005-0000-0000-00008B000000}"/>
    <cellStyle name="20% - Ênfase1 2 2 4 2 2 3 4" xfId="152" xr:uid="{00000000-0005-0000-0000-00008C000000}"/>
    <cellStyle name="20% - Ênfase1 2 2 4 2 2 4" xfId="153" xr:uid="{00000000-0005-0000-0000-00008D000000}"/>
    <cellStyle name="20% - Ênfase1 2 2 4 2 2 4 2" xfId="154" xr:uid="{00000000-0005-0000-0000-00008E000000}"/>
    <cellStyle name="20% - Ênfase1 2 2 4 2 2 5" xfId="155" xr:uid="{00000000-0005-0000-0000-00008F000000}"/>
    <cellStyle name="20% - Ênfase1 2 2 4 2 2 6" xfId="156" xr:uid="{00000000-0005-0000-0000-000090000000}"/>
    <cellStyle name="20% - Ênfase1 2 2 4 2 3" xfId="157" xr:uid="{00000000-0005-0000-0000-000091000000}"/>
    <cellStyle name="20% - Ênfase1 2 2 4 2 3 2" xfId="158" xr:uid="{00000000-0005-0000-0000-000092000000}"/>
    <cellStyle name="20% - Ênfase1 2 2 4 2 3 2 2" xfId="159" xr:uid="{00000000-0005-0000-0000-000093000000}"/>
    <cellStyle name="20% - Ênfase1 2 2 4 2 3 3" xfId="160" xr:uid="{00000000-0005-0000-0000-000094000000}"/>
    <cellStyle name="20% - Ênfase1 2 2 4 2 3 4" xfId="161" xr:uid="{00000000-0005-0000-0000-000095000000}"/>
    <cellStyle name="20% - Ênfase1 2 2 4 2 4" xfId="162" xr:uid="{00000000-0005-0000-0000-000096000000}"/>
    <cellStyle name="20% - Ênfase1 2 2 4 2 4 2" xfId="163" xr:uid="{00000000-0005-0000-0000-000097000000}"/>
    <cellStyle name="20% - Ênfase1 2 2 4 2 4 2 2" xfId="164" xr:uid="{00000000-0005-0000-0000-000098000000}"/>
    <cellStyle name="20% - Ênfase1 2 2 4 2 4 3" xfId="165" xr:uid="{00000000-0005-0000-0000-000099000000}"/>
    <cellStyle name="20% - Ênfase1 2 2 4 2 4 4" xfId="166" xr:uid="{00000000-0005-0000-0000-00009A000000}"/>
    <cellStyle name="20% - Ênfase1 2 2 4 2 5" xfId="167" xr:uid="{00000000-0005-0000-0000-00009B000000}"/>
    <cellStyle name="20% - Ênfase1 2 2 4 2 5 2" xfId="168" xr:uid="{00000000-0005-0000-0000-00009C000000}"/>
    <cellStyle name="20% - Ênfase1 2 2 4 2 6" xfId="169" xr:uid="{00000000-0005-0000-0000-00009D000000}"/>
    <cellStyle name="20% - Ênfase1 2 2 4 2 7" xfId="170" xr:uid="{00000000-0005-0000-0000-00009E000000}"/>
    <cellStyle name="20% - Ênfase1 2 2 4 3" xfId="171" xr:uid="{00000000-0005-0000-0000-00009F000000}"/>
    <cellStyle name="20% - Ênfase1 2 2 4 3 2" xfId="172" xr:uid="{00000000-0005-0000-0000-0000A0000000}"/>
    <cellStyle name="20% - Ênfase1 2 2 4 3 2 2" xfId="173" xr:uid="{00000000-0005-0000-0000-0000A1000000}"/>
    <cellStyle name="20% - Ênfase1 2 2 4 3 2 2 2" xfId="174" xr:uid="{00000000-0005-0000-0000-0000A2000000}"/>
    <cellStyle name="20% - Ênfase1 2 2 4 3 2 3" xfId="175" xr:uid="{00000000-0005-0000-0000-0000A3000000}"/>
    <cellStyle name="20% - Ênfase1 2 2 4 3 2 4" xfId="176" xr:uid="{00000000-0005-0000-0000-0000A4000000}"/>
    <cellStyle name="20% - Ênfase1 2 2 4 3 3" xfId="177" xr:uid="{00000000-0005-0000-0000-0000A5000000}"/>
    <cellStyle name="20% - Ênfase1 2 2 4 3 3 2" xfId="178" xr:uid="{00000000-0005-0000-0000-0000A6000000}"/>
    <cellStyle name="20% - Ênfase1 2 2 4 3 3 2 2" xfId="179" xr:uid="{00000000-0005-0000-0000-0000A7000000}"/>
    <cellStyle name="20% - Ênfase1 2 2 4 3 3 3" xfId="180" xr:uid="{00000000-0005-0000-0000-0000A8000000}"/>
    <cellStyle name="20% - Ênfase1 2 2 4 3 3 4" xfId="181" xr:uid="{00000000-0005-0000-0000-0000A9000000}"/>
    <cellStyle name="20% - Ênfase1 2 2 4 3 4" xfId="182" xr:uid="{00000000-0005-0000-0000-0000AA000000}"/>
    <cellStyle name="20% - Ênfase1 2 2 4 3 4 2" xfId="183" xr:uid="{00000000-0005-0000-0000-0000AB000000}"/>
    <cellStyle name="20% - Ênfase1 2 2 4 3 5" xfId="184" xr:uid="{00000000-0005-0000-0000-0000AC000000}"/>
    <cellStyle name="20% - Ênfase1 2 2 4 3 6" xfId="185" xr:uid="{00000000-0005-0000-0000-0000AD000000}"/>
    <cellStyle name="20% - Ênfase1 2 2 4 4" xfId="186" xr:uid="{00000000-0005-0000-0000-0000AE000000}"/>
    <cellStyle name="20% - Ênfase1 2 2 4 4 2" xfId="187" xr:uid="{00000000-0005-0000-0000-0000AF000000}"/>
    <cellStyle name="20% - Ênfase1 2 2 4 4 2 2" xfId="188" xr:uid="{00000000-0005-0000-0000-0000B0000000}"/>
    <cellStyle name="20% - Ênfase1 2 2 4 4 3" xfId="189" xr:uid="{00000000-0005-0000-0000-0000B1000000}"/>
    <cellStyle name="20% - Ênfase1 2 2 4 4 4" xfId="190" xr:uid="{00000000-0005-0000-0000-0000B2000000}"/>
    <cellStyle name="20% - Ênfase1 2 2 4 5" xfId="191" xr:uid="{00000000-0005-0000-0000-0000B3000000}"/>
    <cellStyle name="20% - Ênfase1 2 2 4 5 2" xfId="192" xr:uid="{00000000-0005-0000-0000-0000B4000000}"/>
    <cellStyle name="20% - Ênfase1 2 2 4 5 2 2" xfId="193" xr:uid="{00000000-0005-0000-0000-0000B5000000}"/>
    <cellStyle name="20% - Ênfase1 2 2 4 5 3" xfId="194" xr:uid="{00000000-0005-0000-0000-0000B6000000}"/>
    <cellStyle name="20% - Ênfase1 2 2 4 5 4" xfId="195" xr:uid="{00000000-0005-0000-0000-0000B7000000}"/>
    <cellStyle name="20% - Ênfase1 2 2 4 6" xfId="196" xr:uid="{00000000-0005-0000-0000-0000B8000000}"/>
    <cellStyle name="20% - Ênfase1 2 2 4 6 2" xfId="197" xr:uid="{00000000-0005-0000-0000-0000B9000000}"/>
    <cellStyle name="20% - Ênfase1 2 2 4 7" xfId="198" xr:uid="{00000000-0005-0000-0000-0000BA000000}"/>
    <cellStyle name="20% - Ênfase1 2 2 4 8" xfId="199" xr:uid="{00000000-0005-0000-0000-0000BB000000}"/>
    <cellStyle name="20% - Ênfase1 2 2 5" xfId="200" xr:uid="{00000000-0005-0000-0000-0000BC000000}"/>
    <cellStyle name="20% - Ênfase1 2 2 5 2" xfId="201" xr:uid="{00000000-0005-0000-0000-0000BD000000}"/>
    <cellStyle name="20% - Ênfase1 2 2 5 2 2" xfId="202" xr:uid="{00000000-0005-0000-0000-0000BE000000}"/>
    <cellStyle name="20% - Ênfase1 2 2 5 2 2 2" xfId="203" xr:uid="{00000000-0005-0000-0000-0000BF000000}"/>
    <cellStyle name="20% - Ênfase1 2 2 5 2 2 2 2" xfId="204" xr:uid="{00000000-0005-0000-0000-0000C0000000}"/>
    <cellStyle name="20% - Ênfase1 2 2 5 2 2 3" xfId="205" xr:uid="{00000000-0005-0000-0000-0000C1000000}"/>
    <cellStyle name="20% - Ênfase1 2 2 5 2 2 4" xfId="206" xr:uid="{00000000-0005-0000-0000-0000C2000000}"/>
    <cellStyle name="20% - Ênfase1 2 2 5 2 3" xfId="207" xr:uid="{00000000-0005-0000-0000-0000C3000000}"/>
    <cellStyle name="20% - Ênfase1 2 2 5 2 3 2" xfId="208" xr:uid="{00000000-0005-0000-0000-0000C4000000}"/>
    <cellStyle name="20% - Ênfase1 2 2 5 2 3 2 2" xfId="209" xr:uid="{00000000-0005-0000-0000-0000C5000000}"/>
    <cellStyle name="20% - Ênfase1 2 2 5 2 3 3" xfId="210" xr:uid="{00000000-0005-0000-0000-0000C6000000}"/>
    <cellStyle name="20% - Ênfase1 2 2 5 2 3 4" xfId="211" xr:uid="{00000000-0005-0000-0000-0000C7000000}"/>
    <cellStyle name="20% - Ênfase1 2 2 5 2 4" xfId="212" xr:uid="{00000000-0005-0000-0000-0000C8000000}"/>
    <cellStyle name="20% - Ênfase1 2 2 5 2 4 2" xfId="213" xr:uid="{00000000-0005-0000-0000-0000C9000000}"/>
    <cellStyle name="20% - Ênfase1 2 2 5 2 5" xfId="214" xr:uid="{00000000-0005-0000-0000-0000CA000000}"/>
    <cellStyle name="20% - Ênfase1 2 2 5 2 6" xfId="215" xr:uid="{00000000-0005-0000-0000-0000CB000000}"/>
    <cellStyle name="20% - Ênfase1 2 2 5 3" xfId="216" xr:uid="{00000000-0005-0000-0000-0000CC000000}"/>
    <cellStyle name="20% - Ênfase1 2 2 5 3 2" xfId="217" xr:uid="{00000000-0005-0000-0000-0000CD000000}"/>
    <cellStyle name="20% - Ênfase1 2 2 5 3 2 2" xfId="218" xr:uid="{00000000-0005-0000-0000-0000CE000000}"/>
    <cellStyle name="20% - Ênfase1 2 2 5 3 3" xfId="219" xr:uid="{00000000-0005-0000-0000-0000CF000000}"/>
    <cellStyle name="20% - Ênfase1 2 2 5 3 4" xfId="220" xr:uid="{00000000-0005-0000-0000-0000D0000000}"/>
    <cellStyle name="20% - Ênfase1 2 2 5 4" xfId="221" xr:uid="{00000000-0005-0000-0000-0000D1000000}"/>
    <cellStyle name="20% - Ênfase1 2 2 5 4 2" xfId="222" xr:uid="{00000000-0005-0000-0000-0000D2000000}"/>
    <cellStyle name="20% - Ênfase1 2 2 5 4 2 2" xfId="223" xr:uid="{00000000-0005-0000-0000-0000D3000000}"/>
    <cellStyle name="20% - Ênfase1 2 2 5 4 3" xfId="224" xr:uid="{00000000-0005-0000-0000-0000D4000000}"/>
    <cellStyle name="20% - Ênfase1 2 2 5 4 4" xfId="225" xr:uid="{00000000-0005-0000-0000-0000D5000000}"/>
    <cellStyle name="20% - Ênfase1 2 2 5 5" xfId="226" xr:uid="{00000000-0005-0000-0000-0000D6000000}"/>
    <cellStyle name="20% - Ênfase1 2 2 5 5 2" xfId="227" xr:uid="{00000000-0005-0000-0000-0000D7000000}"/>
    <cellStyle name="20% - Ênfase1 2 2 5 6" xfId="228" xr:uid="{00000000-0005-0000-0000-0000D8000000}"/>
    <cellStyle name="20% - Ênfase1 2 2 5 7" xfId="229" xr:uid="{00000000-0005-0000-0000-0000D9000000}"/>
    <cellStyle name="20% - Ênfase1 2 2 6" xfId="230" xr:uid="{00000000-0005-0000-0000-0000DA000000}"/>
    <cellStyle name="20% - Ênfase1 2 2 6 2" xfId="231" xr:uid="{00000000-0005-0000-0000-0000DB000000}"/>
    <cellStyle name="20% - Ênfase1 2 2 6 2 2" xfId="232" xr:uid="{00000000-0005-0000-0000-0000DC000000}"/>
    <cellStyle name="20% - Ênfase1 2 2 6 2 2 2" xfId="233" xr:uid="{00000000-0005-0000-0000-0000DD000000}"/>
    <cellStyle name="20% - Ênfase1 2 2 6 2 3" xfId="234" xr:uid="{00000000-0005-0000-0000-0000DE000000}"/>
    <cellStyle name="20% - Ênfase1 2 2 6 2 4" xfId="235" xr:uid="{00000000-0005-0000-0000-0000DF000000}"/>
    <cellStyle name="20% - Ênfase1 2 2 6 3" xfId="236" xr:uid="{00000000-0005-0000-0000-0000E0000000}"/>
    <cellStyle name="20% - Ênfase1 2 2 6 3 2" xfId="237" xr:uid="{00000000-0005-0000-0000-0000E1000000}"/>
    <cellStyle name="20% - Ênfase1 2 2 6 3 2 2" xfId="238" xr:uid="{00000000-0005-0000-0000-0000E2000000}"/>
    <cellStyle name="20% - Ênfase1 2 2 6 3 3" xfId="239" xr:uid="{00000000-0005-0000-0000-0000E3000000}"/>
    <cellStyle name="20% - Ênfase1 2 2 6 3 4" xfId="240" xr:uid="{00000000-0005-0000-0000-0000E4000000}"/>
    <cellStyle name="20% - Ênfase1 2 2 6 4" xfId="241" xr:uid="{00000000-0005-0000-0000-0000E5000000}"/>
    <cellStyle name="20% - Ênfase1 2 2 6 4 2" xfId="242" xr:uid="{00000000-0005-0000-0000-0000E6000000}"/>
    <cellStyle name="20% - Ênfase1 2 2 6 5" xfId="243" xr:uid="{00000000-0005-0000-0000-0000E7000000}"/>
    <cellStyle name="20% - Ênfase1 2 2 6 6" xfId="244" xr:uid="{00000000-0005-0000-0000-0000E8000000}"/>
    <cellStyle name="20% - Ênfase1 2 2 7" xfId="245" xr:uid="{00000000-0005-0000-0000-0000E9000000}"/>
    <cellStyle name="20% - Ênfase1 2 2 7 2" xfId="246" xr:uid="{00000000-0005-0000-0000-0000EA000000}"/>
    <cellStyle name="20% - Ênfase1 2 2 7 2 2" xfId="247" xr:uid="{00000000-0005-0000-0000-0000EB000000}"/>
    <cellStyle name="20% - Ênfase1 2 2 7 3" xfId="248" xr:uid="{00000000-0005-0000-0000-0000EC000000}"/>
    <cellStyle name="20% - Ênfase1 2 2 7 4" xfId="249" xr:uid="{00000000-0005-0000-0000-0000ED000000}"/>
    <cellStyle name="20% - Ênfase1 2 2 8" xfId="250" xr:uid="{00000000-0005-0000-0000-0000EE000000}"/>
    <cellStyle name="20% - Ênfase1 2 2 8 2" xfId="251" xr:uid="{00000000-0005-0000-0000-0000EF000000}"/>
    <cellStyle name="20% - Ênfase1 2 2 8 2 2" xfId="252" xr:uid="{00000000-0005-0000-0000-0000F0000000}"/>
    <cellStyle name="20% - Ênfase1 2 2 8 3" xfId="253" xr:uid="{00000000-0005-0000-0000-0000F1000000}"/>
    <cellStyle name="20% - Ênfase1 2 2 8 4" xfId="254" xr:uid="{00000000-0005-0000-0000-0000F2000000}"/>
    <cellStyle name="20% - Ênfase1 2 2 9" xfId="255" xr:uid="{00000000-0005-0000-0000-0000F3000000}"/>
    <cellStyle name="20% - Ênfase1 2 2 9 2" xfId="256" xr:uid="{00000000-0005-0000-0000-0000F4000000}"/>
    <cellStyle name="20% - Ênfase1 2 3" xfId="257" xr:uid="{00000000-0005-0000-0000-0000F5000000}"/>
    <cellStyle name="20% - Ênfase1 2 3 2" xfId="258" xr:uid="{00000000-0005-0000-0000-0000F6000000}"/>
    <cellStyle name="20% - Ênfase1 2 3 2 2" xfId="259" xr:uid="{00000000-0005-0000-0000-0000F7000000}"/>
    <cellStyle name="20% - Ênfase1 2 3 2 2 2" xfId="260" xr:uid="{00000000-0005-0000-0000-0000F8000000}"/>
    <cellStyle name="20% - Ênfase1 2 3 2 2 2 2" xfId="261" xr:uid="{00000000-0005-0000-0000-0000F9000000}"/>
    <cellStyle name="20% - Ênfase1 2 3 2 2 2 2 2" xfId="262" xr:uid="{00000000-0005-0000-0000-0000FA000000}"/>
    <cellStyle name="20% - Ênfase1 2 3 2 2 2 3" xfId="263" xr:uid="{00000000-0005-0000-0000-0000FB000000}"/>
    <cellStyle name="20% - Ênfase1 2 3 2 2 2 4" xfId="264" xr:uid="{00000000-0005-0000-0000-0000FC000000}"/>
    <cellStyle name="20% - Ênfase1 2 3 2 2 3" xfId="265" xr:uid="{00000000-0005-0000-0000-0000FD000000}"/>
    <cellStyle name="20% - Ênfase1 2 3 2 2 3 2" xfId="266" xr:uid="{00000000-0005-0000-0000-0000FE000000}"/>
    <cellStyle name="20% - Ênfase1 2 3 2 2 3 2 2" xfId="267" xr:uid="{00000000-0005-0000-0000-0000FF000000}"/>
    <cellStyle name="20% - Ênfase1 2 3 2 2 3 3" xfId="268" xr:uid="{00000000-0005-0000-0000-000000010000}"/>
    <cellStyle name="20% - Ênfase1 2 3 2 2 3 4" xfId="269" xr:uid="{00000000-0005-0000-0000-000001010000}"/>
    <cellStyle name="20% - Ênfase1 2 3 2 2 4" xfId="270" xr:uid="{00000000-0005-0000-0000-000002010000}"/>
    <cellStyle name="20% - Ênfase1 2 3 2 2 4 2" xfId="271" xr:uid="{00000000-0005-0000-0000-000003010000}"/>
    <cellStyle name="20% - Ênfase1 2 3 2 2 5" xfId="272" xr:uid="{00000000-0005-0000-0000-000004010000}"/>
    <cellStyle name="20% - Ênfase1 2 3 2 2 6" xfId="273" xr:uid="{00000000-0005-0000-0000-000005010000}"/>
    <cellStyle name="20% - Ênfase1 2 3 2 3" xfId="274" xr:uid="{00000000-0005-0000-0000-000006010000}"/>
    <cellStyle name="20% - Ênfase1 2 3 2 3 2" xfId="275" xr:uid="{00000000-0005-0000-0000-000007010000}"/>
    <cellStyle name="20% - Ênfase1 2 3 2 3 2 2" xfId="276" xr:uid="{00000000-0005-0000-0000-000008010000}"/>
    <cellStyle name="20% - Ênfase1 2 3 2 3 3" xfId="277" xr:uid="{00000000-0005-0000-0000-000009010000}"/>
    <cellStyle name="20% - Ênfase1 2 3 2 3 4" xfId="278" xr:uid="{00000000-0005-0000-0000-00000A010000}"/>
    <cellStyle name="20% - Ênfase1 2 3 2 4" xfId="279" xr:uid="{00000000-0005-0000-0000-00000B010000}"/>
    <cellStyle name="20% - Ênfase1 2 3 2 4 2" xfId="280" xr:uid="{00000000-0005-0000-0000-00000C010000}"/>
    <cellStyle name="20% - Ênfase1 2 3 2 4 2 2" xfId="281" xr:uid="{00000000-0005-0000-0000-00000D010000}"/>
    <cellStyle name="20% - Ênfase1 2 3 2 4 3" xfId="282" xr:uid="{00000000-0005-0000-0000-00000E010000}"/>
    <cellStyle name="20% - Ênfase1 2 3 2 4 4" xfId="283" xr:uid="{00000000-0005-0000-0000-00000F010000}"/>
    <cellStyle name="20% - Ênfase1 2 3 2 5" xfId="284" xr:uid="{00000000-0005-0000-0000-000010010000}"/>
    <cellStyle name="20% - Ênfase1 2 3 2 5 2" xfId="285" xr:uid="{00000000-0005-0000-0000-000011010000}"/>
    <cellStyle name="20% - Ênfase1 2 3 2 6" xfId="286" xr:uid="{00000000-0005-0000-0000-000012010000}"/>
    <cellStyle name="20% - Ênfase1 2 3 2 7" xfId="287" xr:uid="{00000000-0005-0000-0000-000013010000}"/>
    <cellStyle name="20% - Ênfase1 2 3 3" xfId="288" xr:uid="{00000000-0005-0000-0000-000014010000}"/>
    <cellStyle name="20% - Ênfase1 2 3 3 2" xfId="289" xr:uid="{00000000-0005-0000-0000-000015010000}"/>
    <cellStyle name="20% - Ênfase1 2 3 3 2 2" xfId="290" xr:uid="{00000000-0005-0000-0000-000016010000}"/>
    <cellStyle name="20% - Ênfase1 2 3 3 2 2 2" xfId="291" xr:uid="{00000000-0005-0000-0000-000017010000}"/>
    <cellStyle name="20% - Ênfase1 2 3 3 2 3" xfId="292" xr:uid="{00000000-0005-0000-0000-000018010000}"/>
    <cellStyle name="20% - Ênfase1 2 3 3 2 4" xfId="293" xr:uid="{00000000-0005-0000-0000-000019010000}"/>
    <cellStyle name="20% - Ênfase1 2 3 3 3" xfId="294" xr:uid="{00000000-0005-0000-0000-00001A010000}"/>
    <cellStyle name="20% - Ênfase1 2 3 3 3 2" xfId="295" xr:uid="{00000000-0005-0000-0000-00001B010000}"/>
    <cellStyle name="20% - Ênfase1 2 3 3 3 2 2" xfId="296" xr:uid="{00000000-0005-0000-0000-00001C010000}"/>
    <cellStyle name="20% - Ênfase1 2 3 3 3 3" xfId="297" xr:uid="{00000000-0005-0000-0000-00001D010000}"/>
    <cellStyle name="20% - Ênfase1 2 3 3 3 4" xfId="298" xr:uid="{00000000-0005-0000-0000-00001E010000}"/>
    <cellStyle name="20% - Ênfase1 2 3 3 4" xfId="299" xr:uid="{00000000-0005-0000-0000-00001F010000}"/>
    <cellStyle name="20% - Ênfase1 2 3 3 4 2" xfId="300" xr:uid="{00000000-0005-0000-0000-000020010000}"/>
    <cellStyle name="20% - Ênfase1 2 3 3 5" xfId="301" xr:uid="{00000000-0005-0000-0000-000021010000}"/>
    <cellStyle name="20% - Ênfase1 2 3 3 6" xfId="302" xr:uid="{00000000-0005-0000-0000-000022010000}"/>
    <cellStyle name="20% - Ênfase1 2 3 4" xfId="303" xr:uid="{00000000-0005-0000-0000-000023010000}"/>
    <cellStyle name="20% - Ênfase1 2 3 4 2" xfId="304" xr:uid="{00000000-0005-0000-0000-000024010000}"/>
    <cellStyle name="20% - Ênfase1 2 3 4 2 2" xfId="305" xr:uid="{00000000-0005-0000-0000-000025010000}"/>
    <cellStyle name="20% - Ênfase1 2 3 4 3" xfId="306" xr:uid="{00000000-0005-0000-0000-000026010000}"/>
    <cellStyle name="20% - Ênfase1 2 3 4 4" xfId="307" xr:uid="{00000000-0005-0000-0000-000027010000}"/>
    <cellStyle name="20% - Ênfase1 2 3 5" xfId="308" xr:uid="{00000000-0005-0000-0000-000028010000}"/>
    <cellStyle name="20% - Ênfase1 2 3 5 2" xfId="309" xr:uid="{00000000-0005-0000-0000-000029010000}"/>
    <cellStyle name="20% - Ênfase1 2 3 5 2 2" xfId="310" xr:uid="{00000000-0005-0000-0000-00002A010000}"/>
    <cellStyle name="20% - Ênfase1 2 3 5 3" xfId="311" xr:uid="{00000000-0005-0000-0000-00002B010000}"/>
    <cellStyle name="20% - Ênfase1 2 3 5 4" xfId="312" xr:uid="{00000000-0005-0000-0000-00002C010000}"/>
    <cellStyle name="20% - Ênfase1 2 3 6" xfId="313" xr:uid="{00000000-0005-0000-0000-00002D010000}"/>
    <cellStyle name="20% - Ênfase1 2 3 6 2" xfId="314" xr:uid="{00000000-0005-0000-0000-00002E010000}"/>
    <cellStyle name="20% - Ênfase1 2 3 7" xfId="315" xr:uid="{00000000-0005-0000-0000-00002F010000}"/>
    <cellStyle name="20% - Ênfase1 2 3 8" xfId="316" xr:uid="{00000000-0005-0000-0000-000030010000}"/>
    <cellStyle name="20% - Ênfase1 2 4" xfId="317" xr:uid="{00000000-0005-0000-0000-000031010000}"/>
    <cellStyle name="20% - Ênfase1 2 4 2" xfId="318" xr:uid="{00000000-0005-0000-0000-000032010000}"/>
    <cellStyle name="20% - Ênfase1 2 4 2 2" xfId="319" xr:uid="{00000000-0005-0000-0000-000033010000}"/>
    <cellStyle name="20% - Ênfase1 2 4 2 2 2" xfId="320" xr:uid="{00000000-0005-0000-0000-000034010000}"/>
    <cellStyle name="20% - Ênfase1 2 4 2 2 2 2" xfId="321" xr:uid="{00000000-0005-0000-0000-000035010000}"/>
    <cellStyle name="20% - Ênfase1 2 4 2 2 2 2 2" xfId="322" xr:uid="{00000000-0005-0000-0000-000036010000}"/>
    <cellStyle name="20% - Ênfase1 2 4 2 2 2 3" xfId="323" xr:uid="{00000000-0005-0000-0000-000037010000}"/>
    <cellStyle name="20% - Ênfase1 2 4 2 2 2 4" xfId="324" xr:uid="{00000000-0005-0000-0000-000038010000}"/>
    <cellStyle name="20% - Ênfase1 2 4 2 2 3" xfId="325" xr:uid="{00000000-0005-0000-0000-000039010000}"/>
    <cellStyle name="20% - Ênfase1 2 4 2 2 3 2" xfId="326" xr:uid="{00000000-0005-0000-0000-00003A010000}"/>
    <cellStyle name="20% - Ênfase1 2 4 2 2 3 2 2" xfId="327" xr:uid="{00000000-0005-0000-0000-00003B010000}"/>
    <cellStyle name="20% - Ênfase1 2 4 2 2 3 3" xfId="328" xr:uid="{00000000-0005-0000-0000-00003C010000}"/>
    <cellStyle name="20% - Ênfase1 2 4 2 2 3 4" xfId="329" xr:uid="{00000000-0005-0000-0000-00003D010000}"/>
    <cellStyle name="20% - Ênfase1 2 4 2 2 4" xfId="330" xr:uid="{00000000-0005-0000-0000-00003E010000}"/>
    <cellStyle name="20% - Ênfase1 2 4 2 2 4 2" xfId="331" xr:uid="{00000000-0005-0000-0000-00003F010000}"/>
    <cellStyle name="20% - Ênfase1 2 4 2 2 5" xfId="332" xr:uid="{00000000-0005-0000-0000-000040010000}"/>
    <cellStyle name="20% - Ênfase1 2 4 2 2 6" xfId="333" xr:uid="{00000000-0005-0000-0000-000041010000}"/>
    <cellStyle name="20% - Ênfase1 2 4 2 3" xfId="334" xr:uid="{00000000-0005-0000-0000-000042010000}"/>
    <cellStyle name="20% - Ênfase1 2 4 2 3 2" xfId="335" xr:uid="{00000000-0005-0000-0000-000043010000}"/>
    <cellStyle name="20% - Ênfase1 2 4 2 3 2 2" xfId="336" xr:uid="{00000000-0005-0000-0000-000044010000}"/>
    <cellStyle name="20% - Ênfase1 2 4 2 3 3" xfId="337" xr:uid="{00000000-0005-0000-0000-000045010000}"/>
    <cellStyle name="20% - Ênfase1 2 4 2 3 4" xfId="338" xr:uid="{00000000-0005-0000-0000-000046010000}"/>
    <cellStyle name="20% - Ênfase1 2 4 2 4" xfId="339" xr:uid="{00000000-0005-0000-0000-000047010000}"/>
    <cellStyle name="20% - Ênfase1 2 4 2 4 2" xfId="340" xr:uid="{00000000-0005-0000-0000-000048010000}"/>
    <cellStyle name="20% - Ênfase1 2 4 2 4 2 2" xfId="341" xr:uid="{00000000-0005-0000-0000-000049010000}"/>
    <cellStyle name="20% - Ênfase1 2 4 2 4 3" xfId="342" xr:uid="{00000000-0005-0000-0000-00004A010000}"/>
    <cellStyle name="20% - Ênfase1 2 4 2 4 4" xfId="343" xr:uid="{00000000-0005-0000-0000-00004B010000}"/>
    <cellStyle name="20% - Ênfase1 2 4 2 5" xfId="344" xr:uid="{00000000-0005-0000-0000-00004C010000}"/>
    <cellStyle name="20% - Ênfase1 2 4 2 5 2" xfId="345" xr:uid="{00000000-0005-0000-0000-00004D010000}"/>
    <cellStyle name="20% - Ênfase1 2 4 2 6" xfId="346" xr:uid="{00000000-0005-0000-0000-00004E010000}"/>
    <cellStyle name="20% - Ênfase1 2 4 2 7" xfId="347" xr:uid="{00000000-0005-0000-0000-00004F010000}"/>
    <cellStyle name="20% - Ênfase1 2 4 3" xfId="348" xr:uid="{00000000-0005-0000-0000-000050010000}"/>
    <cellStyle name="20% - Ênfase1 2 4 3 2" xfId="349" xr:uid="{00000000-0005-0000-0000-000051010000}"/>
    <cellStyle name="20% - Ênfase1 2 4 3 2 2" xfId="350" xr:uid="{00000000-0005-0000-0000-000052010000}"/>
    <cellStyle name="20% - Ênfase1 2 4 3 2 2 2" xfId="351" xr:uid="{00000000-0005-0000-0000-000053010000}"/>
    <cellStyle name="20% - Ênfase1 2 4 3 2 3" xfId="352" xr:uid="{00000000-0005-0000-0000-000054010000}"/>
    <cellStyle name="20% - Ênfase1 2 4 3 2 4" xfId="353" xr:uid="{00000000-0005-0000-0000-000055010000}"/>
    <cellStyle name="20% - Ênfase1 2 4 3 3" xfId="354" xr:uid="{00000000-0005-0000-0000-000056010000}"/>
    <cellStyle name="20% - Ênfase1 2 4 3 3 2" xfId="355" xr:uid="{00000000-0005-0000-0000-000057010000}"/>
    <cellStyle name="20% - Ênfase1 2 4 3 3 2 2" xfId="356" xr:uid="{00000000-0005-0000-0000-000058010000}"/>
    <cellStyle name="20% - Ênfase1 2 4 3 3 3" xfId="357" xr:uid="{00000000-0005-0000-0000-000059010000}"/>
    <cellStyle name="20% - Ênfase1 2 4 3 3 4" xfId="358" xr:uid="{00000000-0005-0000-0000-00005A010000}"/>
    <cellStyle name="20% - Ênfase1 2 4 3 4" xfId="359" xr:uid="{00000000-0005-0000-0000-00005B010000}"/>
    <cellStyle name="20% - Ênfase1 2 4 3 4 2" xfId="360" xr:uid="{00000000-0005-0000-0000-00005C010000}"/>
    <cellStyle name="20% - Ênfase1 2 4 3 5" xfId="361" xr:uid="{00000000-0005-0000-0000-00005D010000}"/>
    <cellStyle name="20% - Ênfase1 2 4 3 6" xfId="362" xr:uid="{00000000-0005-0000-0000-00005E010000}"/>
    <cellStyle name="20% - Ênfase1 2 4 4" xfId="363" xr:uid="{00000000-0005-0000-0000-00005F010000}"/>
    <cellStyle name="20% - Ênfase1 2 4 4 2" xfId="364" xr:uid="{00000000-0005-0000-0000-000060010000}"/>
    <cellStyle name="20% - Ênfase1 2 4 4 2 2" xfId="365" xr:uid="{00000000-0005-0000-0000-000061010000}"/>
    <cellStyle name="20% - Ênfase1 2 4 4 3" xfId="366" xr:uid="{00000000-0005-0000-0000-000062010000}"/>
    <cellStyle name="20% - Ênfase1 2 4 4 4" xfId="367" xr:uid="{00000000-0005-0000-0000-000063010000}"/>
    <cellStyle name="20% - Ênfase1 2 4 5" xfId="368" xr:uid="{00000000-0005-0000-0000-000064010000}"/>
    <cellStyle name="20% - Ênfase1 2 4 5 2" xfId="369" xr:uid="{00000000-0005-0000-0000-000065010000}"/>
    <cellStyle name="20% - Ênfase1 2 4 5 2 2" xfId="370" xr:uid="{00000000-0005-0000-0000-000066010000}"/>
    <cellStyle name="20% - Ênfase1 2 4 5 3" xfId="371" xr:uid="{00000000-0005-0000-0000-000067010000}"/>
    <cellStyle name="20% - Ênfase1 2 4 5 4" xfId="372" xr:uid="{00000000-0005-0000-0000-000068010000}"/>
    <cellStyle name="20% - Ênfase1 2 4 6" xfId="373" xr:uid="{00000000-0005-0000-0000-000069010000}"/>
    <cellStyle name="20% - Ênfase1 2 4 6 2" xfId="374" xr:uid="{00000000-0005-0000-0000-00006A010000}"/>
    <cellStyle name="20% - Ênfase1 2 4 7" xfId="375" xr:uid="{00000000-0005-0000-0000-00006B010000}"/>
    <cellStyle name="20% - Ênfase1 2 4 8" xfId="376" xr:uid="{00000000-0005-0000-0000-00006C010000}"/>
    <cellStyle name="20% - Ênfase1 2 5" xfId="377" xr:uid="{00000000-0005-0000-0000-00006D010000}"/>
    <cellStyle name="20% - Ênfase1 2 5 2" xfId="378" xr:uid="{00000000-0005-0000-0000-00006E010000}"/>
    <cellStyle name="20% - Ênfase1 2 5 2 2" xfId="379" xr:uid="{00000000-0005-0000-0000-00006F010000}"/>
    <cellStyle name="20% - Ênfase1 2 5 2 2 2" xfId="380" xr:uid="{00000000-0005-0000-0000-000070010000}"/>
    <cellStyle name="20% - Ênfase1 2 5 2 2 2 2" xfId="381" xr:uid="{00000000-0005-0000-0000-000071010000}"/>
    <cellStyle name="20% - Ênfase1 2 5 2 2 2 2 2" xfId="382" xr:uid="{00000000-0005-0000-0000-000072010000}"/>
    <cellStyle name="20% - Ênfase1 2 5 2 2 2 3" xfId="383" xr:uid="{00000000-0005-0000-0000-000073010000}"/>
    <cellStyle name="20% - Ênfase1 2 5 2 2 2 4" xfId="384" xr:uid="{00000000-0005-0000-0000-000074010000}"/>
    <cellStyle name="20% - Ênfase1 2 5 2 2 3" xfId="385" xr:uid="{00000000-0005-0000-0000-000075010000}"/>
    <cellStyle name="20% - Ênfase1 2 5 2 2 3 2" xfId="386" xr:uid="{00000000-0005-0000-0000-000076010000}"/>
    <cellStyle name="20% - Ênfase1 2 5 2 2 3 2 2" xfId="387" xr:uid="{00000000-0005-0000-0000-000077010000}"/>
    <cellStyle name="20% - Ênfase1 2 5 2 2 3 3" xfId="388" xr:uid="{00000000-0005-0000-0000-000078010000}"/>
    <cellStyle name="20% - Ênfase1 2 5 2 2 3 4" xfId="389" xr:uid="{00000000-0005-0000-0000-000079010000}"/>
    <cellStyle name="20% - Ênfase1 2 5 2 2 4" xfId="390" xr:uid="{00000000-0005-0000-0000-00007A010000}"/>
    <cellStyle name="20% - Ênfase1 2 5 2 2 4 2" xfId="391" xr:uid="{00000000-0005-0000-0000-00007B010000}"/>
    <cellStyle name="20% - Ênfase1 2 5 2 2 5" xfId="392" xr:uid="{00000000-0005-0000-0000-00007C010000}"/>
    <cellStyle name="20% - Ênfase1 2 5 2 2 6" xfId="393" xr:uid="{00000000-0005-0000-0000-00007D010000}"/>
    <cellStyle name="20% - Ênfase1 2 5 2 3" xfId="394" xr:uid="{00000000-0005-0000-0000-00007E010000}"/>
    <cellStyle name="20% - Ênfase1 2 5 2 3 2" xfId="395" xr:uid="{00000000-0005-0000-0000-00007F010000}"/>
    <cellStyle name="20% - Ênfase1 2 5 2 3 2 2" xfId="396" xr:uid="{00000000-0005-0000-0000-000080010000}"/>
    <cellStyle name="20% - Ênfase1 2 5 2 3 3" xfId="397" xr:uid="{00000000-0005-0000-0000-000081010000}"/>
    <cellStyle name="20% - Ênfase1 2 5 2 3 4" xfId="398" xr:uid="{00000000-0005-0000-0000-000082010000}"/>
    <cellStyle name="20% - Ênfase1 2 5 2 4" xfId="399" xr:uid="{00000000-0005-0000-0000-000083010000}"/>
    <cellStyle name="20% - Ênfase1 2 5 2 4 2" xfId="400" xr:uid="{00000000-0005-0000-0000-000084010000}"/>
    <cellStyle name="20% - Ênfase1 2 5 2 4 2 2" xfId="401" xr:uid="{00000000-0005-0000-0000-000085010000}"/>
    <cellStyle name="20% - Ênfase1 2 5 2 4 3" xfId="402" xr:uid="{00000000-0005-0000-0000-000086010000}"/>
    <cellStyle name="20% - Ênfase1 2 5 2 4 4" xfId="403" xr:uid="{00000000-0005-0000-0000-000087010000}"/>
    <cellStyle name="20% - Ênfase1 2 5 2 5" xfId="404" xr:uid="{00000000-0005-0000-0000-000088010000}"/>
    <cellStyle name="20% - Ênfase1 2 5 2 5 2" xfId="405" xr:uid="{00000000-0005-0000-0000-000089010000}"/>
    <cellStyle name="20% - Ênfase1 2 5 2 6" xfId="406" xr:uid="{00000000-0005-0000-0000-00008A010000}"/>
    <cellStyle name="20% - Ênfase1 2 5 2 7" xfId="407" xr:uid="{00000000-0005-0000-0000-00008B010000}"/>
    <cellStyle name="20% - Ênfase1 2 5 3" xfId="408" xr:uid="{00000000-0005-0000-0000-00008C010000}"/>
    <cellStyle name="20% - Ênfase1 2 5 3 2" xfId="409" xr:uid="{00000000-0005-0000-0000-00008D010000}"/>
    <cellStyle name="20% - Ênfase1 2 5 3 2 2" xfId="410" xr:uid="{00000000-0005-0000-0000-00008E010000}"/>
    <cellStyle name="20% - Ênfase1 2 5 3 2 2 2" xfId="411" xr:uid="{00000000-0005-0000-0000-00008F010000}"/>
    <cellStyle name="20% - Ênfase1 2 5 3 2 3" xfId="412" xr:uid="{00000000-0005-0000-0000-000090010000}"/>
    <cellStyle name="20% - Ênfase1 2 5 3 2 4" xfId="413" xr:uid="{00000000-0005-0000-0000-000091010000}"/>
    <cellStyle name="20% - Ênfase1 2 5 3 3" xfId="414" xr:uid="{00000000-0005-0000-0000-000092010000}"/>
    <cellStyle name="20% - Ênfase1 2 5 3 3 2" xfId="415" xr:uid="{00000000-0005-0000-0000-000093010000}"/>
    <cellStyle name="20% - Ênfase1 2 5 3 3 2 2" xfId="416" xr:uid="{00000000-0005-0000-0000-000094010000}"/>
    <cellStyle name="20% - Ênfase1 2 5 3 3 3" xfId="417" xr:uid="{00000000-0005-0000-0000-000095010000}"/>
    <cellStyle name="20% - Ênfase1 2 5 3 3 4" xfId="418" xr:uid="{00000000-0005-0000-0000-000096010000}"/>
    <cellStyle name="20% - Ênfase1 2 5 3 4" xfId="419" xr:uid="{00000000-0005-0000-0000-000097010000}"/>
    <cellStyle name="20% - Ênfase1 2 5 3 4 2" xfId="420" xr:uid="{00000000-0005-0000-0000-000098010000}"/>
    <cellStyle name="20% - Ênfase1 2 5 3 5" xfId="421" xr:uid="{00000000-0005-0000-0000-000099010000}"/>
    <cellStyle name="20% - Ênfase1 2 5 3 6" xfId="422" xr:uid="{00000000-0005-0000-0000-00009A010000}"/>
    <cellStyle name="20% - Ênfase1 2 5 4" xfId="423" xr:uid="{00000000-0005-0000-0000-00009B010000}"/>
    <cellStyle name="20% - Ênfase1 2 5 4 2" xfId="424" xr:uid="{00000000-0005-0000-0000-00009C010000}"/>
    <cellStyle name="20% - Ênfase1 2 5 4 2 2" xfId="425" xr:uid="{00000000-0005-0000-0000-00009D010000}"/>
    <cellStyle name="20% - Ênfase1 2 5 4 3" xfId="426" xr:uid="{00000000-0005-0000-0000-00009E010000}"/>
    <cellStyle name="20% - Ênfase1 2 5 4 4" xfId="427" xr:uid="{00000000-0005-0000-0000-00009F010000}"/>
    <cellStyle name="20% - Ênfase1 2 5 5" xfId="428" xr:uid="{00000000-0005-0000-0000-0000A0010000}"/>
    <cellStyle name="20% - Ênfase1 2 5 5 2" xfId="429" xr:uid="{00000000-0005-0000-0000-0000A1010000}"/>
    <cellStyle name="20% - Ênfase1 2 5 5 2 2" xfId="430" xr:uid="{00000000-0005-0000-0000-0000A2010000}"/>
    <cellStyle name="20% - Ênfase1 2 5 5 3" xfId="431" xr:uid="{00000000-0005-0000-0000-0000A3010000}"/>
    <cellStyle name="20% - Ênfase1 2 5 5 4" xfId="432" xr:uid="{00000000-0005-0000-0000-0000A4010000}"/>
    <cellStyle name="20% - Ênfase1 2 5 6" xfId="433" xr:uid="{00000000-0005-0000-0000-0000A5010000}"/>
    <cellStyle name="20% - Ênfase1 2 5 6 2" xfId="434" xr:uid="{00000000-0005-0000-0000-0000A6010000}"/>
    <cellStyle name="20% - Ênfase1 2 5 7" xfId="435" xr:uid="{00000000-0005-0000-0000-0000A7010000}"/>
    <cellStyle name="20% - Ênfase1 2 5 8" xfId="436" xr:uid="{00000000-0005-0000-0000-0000A8010000}"/>
    <cellStyle name="20% - Ênfase1 2 6" xfId="437" xr:uid="{00000000-0005-0000-0000-0000A9010000}"/>
    <cellStyle name="20% - Ênfase1 2 6 2" xfId="438" xr:uid="{00000000-0005-0000-0000-0000AA010000}"/>
    <cellStyle name="20% - Ênfase1 2 6 2 2" xfId="439" xr:uid="{00000000-0005-0000-0000-0000AB010000}"/>
    <cellStyle name="20% - Ênfase1 2 6 2 2 2" xfId="440" xr:uid="{00000000-0005-0000-0000-0000AC010000}"/>
    <cellStyle name="20% - Ênfase1 2 6 2 2 2 2" xfId="441" xr:uid="{00000000-0005-0000-0000-0000AD010000}"/>
    <cellStyle name="20% - Ênfase1 2 6 2 2 3" xfId="442" xr:uid="{00000000-0005-0000-0000-0000AE010000}"/>
    <cellStyle name="20% - Ênfase1 2 6 2 2 4" xfId="443" xr:uid="{00000000-0005-0000-0000-0000AF010000}"/>
    <cellStyle name="20% - Ênfase1 2 6 2 3" xfId="444" xr:uid="{00000000-0005-0000-0000-0000B0010000}"/>
    <cellStyle name="20% - Ênfase1 2 6 2 3 2" xfId="445" xr:uid="{00000000-0005-0000-0000-0000B1010000}"/>
    <cellStyle name="20% - Ênfase1 2 6 2 3 2 2" xfId="446" xr:uid="{00000000-0005-0000-0000-0000B2010000}"/>
    <cellStyle name="20% - Ênfase1 2 6 2 3 3" xfId="447" xr:uid="{00000000-0005-0000-0000-0000B3010000}"/>
    <cellStyle name="20% - Ênfase1 2 6 2 3 4" xfId="448" xr:uid="{00000000-0005-0000-0000-0000B4010000}"/>
    <cellStyle name="20% - Ênfase1 2 6 2 4" xfId="449" xr:uid="{00000000-0005-0000-0000-0000B5010000}"/>
    <cellStyle name="20% - Ênfase1 2 6 2 4 2" xfId="450" xr:uid="{00000000-0005-0000-0000-0000B6010000}"/>
    <cellStyle name="20% - Ênfase1 2 6 2 5" xfId="451" xr:uid="{00000000-0005-0000-0000-0000B7010000}"/>
    <cellStyle name="20% - Ênfase1 2 6 2 6" xfId="452" xr:uid="{00000000-0005-0000-0000-0000B8010000}"/>
    <cellStyle name="20% - Ênfase1 2 6 3" xfId="453" xr:uid="{00000000-0005-0000-0000-0000B9010000}"/>
    <cellStyle name="20% - Ênfase1 2 6 3 2" xfId="454" xr:uid="{00000000-0005-0000-0000-0000BA010000}"/>
    <cellStyle name="20% - Ênfase1 2 6 3 2 2" xfId="455" xr:uid="{00000000-0005-0000-0000-0000BB010000}"/>
    <cellStyle name="20% - Ênfase1 2 6 3 3" xfId="456" xr:uid="{00000000-0005-0000-0000-0000BC010000}"/>
    <cellStyle name="20% - Ênfase1 2 6 3 4" xfId="457" xr:uid="{00000000-0005-0000-0000-0000BD010000}"/>
    <cellStyle name="20% - Ênfase1 2 6 4" xfId="458" xr:uid="{00000000-0005-0000-0000-0000BE010000}"/>
    <cellStyle name="20% - Ênfase1 2 6 4 2" xfId="459" xr:uid="{00000000-0005-0000-0000-0000BF010000}"/>
    <cellStyle name="20% - Ênfase1 2 6 4 2 2" xfId="460" xr:uid="{00000000-0005-0000-0000-0000C0010000}"/>
    <cellStyle name="20% - Ênfase1 2 6 4 3" xfId="461" xr:uid="{00000000-0005-0000-0000-0000C1010000}"/>
    <cellStyle name="20% - Ênfase1 2 6 4 4" xfId="462" xr:uid="{00000000-0005-0000-0000-0000C2010000}"/>
    <cellStyle name="20% - Ênfase1 2 6 5" xfId="463" xr:uid="{00000000-0005-0000-0000-0000C3010000}"/>
    <cellStyle name="20% - Ênfase1 2 6 5 2" xfId="464" xr:uid="{00000000-0005-0000-0000-0000C4010000}"/>
    <cellStyle name="20% - Ênfase1 2 6 6" xfId="465" xr:uid="{00000000-0005-0000-0000-0000C5010000}"/>
    <cellStyle name="20% - Ênfase1 2 6 7" xfId="466" xr:uid="{00000000-0005-0000-0000-0000C6010000}"/>
    <cellStyle name="20% - Ênfase1 2 7" xfId="467" xr:uid="{00000000-0005-0000-0000-0000C7010000}"/>
    <cellStyle name="20% - Ênfase1 2 7 2" xfId="468" xr:uid="{00000000-0005-0000-0000-0000C8010000}"/>
    <cellStyle name="20% - Ênfase1 2 7 2 2" xfId="469" xr:uid="{00000000-0005-0000-0000-0000C9010000}"/>
    <cellStyle name="20% - Ênfase1 2 7 2 2 2" xfId="470" xr:uid="{00000000-0005-0000-0000-0000CA010000}"/>
    <cellStyle name="20% - Ênfase1 2 7 2 3" xfId="471" xr:uid="{00000000-0005-0000-0000-0000CB010000}"/>
    <cellStyle name="20% - Ênfase1 2 7 2 4" xfId="472" xr:uid="{00000000-0005-0000-0000-0000CC010000}"/>
    <cellStyle name="20% - Ênfase1 2 7 3" xfId="473" xr:uid="{00000000-0005-0000-0000-0000CD010000}"/>
    <cellStyle name="20% - Ênfase1 2 7 3 2" xfId="474" xr:uid="{00000000-0005-0000-0000-0000CE010000}"/>
    <cellStyle name="20% - Ênfase1 2 7 3 2 2" xfId="475" xr:uid="{00000000-0005-0000-0000-0000CF010000}"/>
    <cellStyle name="20% - Ênfase1 2 7 3 3" xfId="476" xr:uid="{00000000-0005-0000-0000-0000D0010000}"/>
    <cellStyle name="20% - Ênfase1 2 7 3 4" xfId="477" xr:uid="{00000000-0005-0000-0000-0000D1010000}"/>
    <cellStyle name="20% - Ênfase1 2 7 4" xfId="478" xr:uid="{00000000-0005-0000-0000-0000D2010000}"/>
    <cellStyle name="20% - Ênfase1 2 7 4 2" xfId="479" xr:uid="{00000000-0005-0000-0000-0000D3010000}"/>
    <cellStyle name="20% - Ênfase1 2 7 5" xfId="480" xr:uid="{00000000-0005-0000-0000-0000D4010000}"/>
    <cellStyle name="20% - Ênfase1 2 7 6" xfId="481" xr:uid="{00000000-0005-0000-0000-0000D5010000}"/>
    <cellStyle name="20% - Ênfase1 2 8" xfId="482" xr:uid="{00000000-0005-0000-0000-0000D6010000}"/>
    <cellStyle name="20% - Ênfase1 2 8 2" xfId="483" xr:uid="{00000000-0005-0000-0000-0000D7010000}"/>
    <cellStyle name="20% - Ênfase1 2 8 2 2" xfId="484" xr:uid="{00000000-0005-0000-0000-0000D8010000}"/>
    <cellStyle name="20% - Ênfase1 2 8 3" xfId="485" xr:uid="{00000000-0005-0000-0000-0000D9010000}"/>
    <cellStyle name="20% - Ênfase1 2 8 4" xfId="486" xr:uid="{00000000-0005-0000-0000-0000DA010000}"/>
    <cellStyle name="20% - Ênfase1 2 9" xfId="487" xr:uid="{00000000-0005-0000-0000-0000DB010000}"/>
    <cellStyle name="20% - Ênfase1 2 9 2" xfId="488" xr:uid="{00000000-0005-0000-0000-0000DC010000}"/>
    <cellStyle name="20% - Ênfase1 2 9 2 2" xfId="489" xr:uid="{00000000-0005-0000-0000-0000DD010000}"/>
    <cellStyle name="20% - Ênfase1 2 9 3" xfId="490" xr:uid="{00000000-0005-0000-0000-0000DE010000}"/>
    <cellStyle name="20% - Ênfase1 2 9 4" xfId="491" xr:uid="{00000000-0005-0000-0000-0000DF010000}"/>
    <cellStyle name="20% - Ênfase1 3" xfId="492" xr:uid="{00000000-0005-0000-0000-0000E0010000}"/>
    <cellStyle name="20% - Ênfase1 3 10" xfId="493" xr:uid="{00000000-0005-0000-0000-0000E1010000}"/>
    <cellStyle name="20% - Ênfase1 3 10 2" xfId="494" xr:uid="{00000000-0005-0000-0000-0000E2010000}"/>
    <cellStyle name="20% - Ênfase1 3 11" xfId="495" xr:uid="{00000000-0005-0000-0000-0000E3010000}"/>
    <cellStyle name="20% - Ênfase1 3 12" xfId="496" xr:uid="{00000000-0005-0000-0000-0000E4010000}"/>
    <cellStyle name="20% - Ênfase1 3 2" xfId="497" xr:uid="{00000000-0005-0000-0000-0000E5010000}"/>
    <cellStyle name="20% - Ênfase1 3 2 10" xfId="498" xr:uid="{00000000-0005-0000-0000-0000E6010000}"/>
    <cellStyle name="20% - Ênfase1 3 2 11" xfId="499" xr:uid="{00000000-0005-0000-0000-0000E7010000}"/>
    <cellStyle name="20% - Ênfase1 3 2 2" xfId="500" xr:uid="{00000000-0005-0000-0000-0000E8010000}"/>
    <cellStyle name="20% - Ênfase1 3 2 2 2" xfId="501" xr:uid="{00000000-0005-0000-0000-0000E9010000}"/>
    <cellStyle name="20% - Ênfase1 3 2 2 2 2" xfId="502" xr:uid="{00000000-0005-0000-0000-0000EA010000}"/>
    <cellStyle name="20% - Ênfase1 3 2 2 2 2 2" xfId="503" xr:uid="{00000000-0005-0000-0000-0000EB010000}"/>
    <cellStyle name="20% - Ênfase1 3 2 2 2 2 2 2" xfId="504" xr:uid="{00000000-0005-0000-0000-0000EC010000}"/>
    <cellStyle name="20% - Ênfase1 3 2 2 2 2 2 2 2" xfId="505" xr:uid="{00000000-0005-0000-0000-0000ED010000}"/>
    <cellStyle name="20% - Ênfase1 3 2 2 2 2 2 3" xfId="506" xr:uid="{00000000-0005-0000-0000-0000EE010000}"/>
    <cellStyle name="20% - Ênfase1 3 2 2 2 2 2 4" xfId="507" xr:uid="{00000000-0005-0000-0000-0000EF010000}"/>
    <cellStyle name="20% - Ênfase1 3 2 2 2 2 3" xfId="508" xr:uid="{00000000-0005-0000-0000-0000F0010000}"/>
    <cellStyle name="20% - Ênfase1 3 2 2 2 2 3 2" xfId="509" xr:uid="{00000000-0005-0000-0000-0000F1010000}"/>
    <cellStyle name="20% - Ênfase1 3 2 2 2 2 3 2 2" xfId="510" xr:uid="{00000000-0005-0000-0000-0000F2010000}"/>
    <cellStyle name="20% - Ênfase1 3 2 2 2 2 3 3" xfId="511" xr:uid="{00000000-0005-0000-0000-0000F3010000}"/>
    <cellStyle name="20% - Ênfase1 3 2 2 2 2 3 4" xfId="512" xr:uid="{00000000-0005-0000-0000-0000F4010000}"/>
    <cellStyle name="20% - Ênfase1 3 2 2 2 2 4" xfId="513" xr:uid="{00000000-0005-0000-0000-0000F5010000}"/>
    <cellStyle name="20% - Ênfase1 3 2 2 2 2 4 2" xfId="514" xr:uid="{00000000-0005-0000-0000-0000F6010000}"/>
    <cellStyle name="20% - Ênfase1 3 2 2 2 2 5" xfId="515" xr:uid="{00000000-0005-0000-0000-0000F7010000}"/>
    <cellStyle name="20% - Ênfase1 3 2 2 2 2 6" xfId="516" xr:uid="{00000000-0005-0000-0000-0000F8010000}"/>
    <cellStyle name="20% - Ênfase1 3 2 2 2 3" xfId="517" xr:uid="{00000000-0005-0000-0000-0000F9010000}"/>
    <cellStyle name="20% - Ênfase1 3 2 2 2 3 2" xfId="518" xr:uid="{00000000-0005-0000-0000-0000FA010000}"/>
    <cellStyle name="20% - Ênfase1 3 2 2 2 3 2 2" xfId="519" xr:uid="{00000000-0005-0000-0000-0000FB010000}"/>
    <cellStyle name="20% - Ênfase1 3 2 2 2 3 3" xfId="520" xr:uid="{00000000-0005-0000-0000-0000FC010000}"/>
    <cellStyle name="20% - Ênfase1 3 2 2 2 3 4" xfId="521" xr:uid="{00000000-0005-0000-0000-0000FD010000}"/>
    <cellStyle name="20% - Ênfase1 3 2 2 2 4" xfId="522" xr:uid="{00000000-0005-0000-0000-0000FE010000}"/>
    <cellStyle name="20% - Ênfase1 3 2 2 2 4 2" xfId="523" xr:uid="{00000000-0005-0000-0000-0000FF010000}"/>
    <cellStyle name="20% - Ênfase1 3 2 2 2 4 2 2" xfId="524" xr:uid="{00000000-0005-0000-0000-000000020000}"/>
    <cellStyle name="20% - Ênfase1 3 2 2 2 4 3" xfId="525" xr:uid="{00000000-0005-0000-0000-000001020000}"/>
    <cellStyle name="20% - Ênfase1 3 2 2 2 4 4" xfId="526" xr:uid="{00000000-0005-0000-0000-000002020000}"/>
    <cellStyle name="20% - Ênfase1 3 2 2 2 5" xfId="527" xr:uid="{00000000-0005-0000-0000-000003020000}"/>
    <cellStyle name="20% - Ênfase1 3 2 2 2 5 2" xfId="528" xr:uid="{00000000-0005-0000-0000-000004020000}"/>
    <cellStyle name="20% - Ênfase1 3 2 2 2 6" xfId="529" xr:uid="{00000000-0005-0000-0000-000005020000}"/>
    <cellStyle name="20% - Ênfase1 3 2 2 2 7" xfId="530" xr:uid="{00000000-0005-0000-0000-000006020000}"/>
    <cellStyle name="20% - Ênfase1 3 2 2 3" xfId="531" xr:uid="{00000000-0005-0000-0000-000007020000}"/>
    <cellStyle name="20% - Ênfase1 3 2 2 3 2" xfId="532" xr:uid="{00000000-0005-0000-0000-000008020000}"/>
    <cellStyle name="20% - Ênfase1 3 2 2 3 2 2" xfId="533" xr:uid="{00000000-0005-0000-0000-000009020000}"/>
    <cellStyle name="20% - Ênfase1 3 2 2 3 2 2 2" xfId="534" xr:uid="{00000000-0005-0000-0000-00000A020000}"/>
    <cellStyle name="20% - Ênfase1 3 2 2 3 2 3" xfId="535" xr:uid="{00000000-0005-0000-0000-00000B020000}"/>
    <cellStyle name="20% - Ênfase1 3 2 2 3 2 4" xfId="536" xr:uid="{00000000-0005-0000-0000-00000C020000}"/>
    <cellStyle name="20% - Ênfase1 3 2 2 3 3" xfId="537" xr:uid="{00000000-0005-0000-0000-00000D020000}"/>
    <cellStyle name="20% - Ênfase1 3 2 2 3 3 2" xfId="538" xr:uid="{00000000-0005-0000-0000-00000E020000}"/>
    <cellStyle name="20% - Ênfase1 3 2 2 3 3 2 2" xfId="539" xr:uid="{00000000-0005-0000-0000-00000F020000}"/>
    <cellStyle name="20% - Ênfase1 3 2 2 3 3 3" xfId="540" xr:uid="{00000000-0005-0000-0000-000010020000}"/>
    <cellStyle name="20% - Ênfase1 3 2 2 3 3 4" xfId="541" xr:uid="{00000000-0005-0000-0000-000011020000}"/>
    <cellStyle name="20% - Ênfase1 3 2 2 3 4" xfId="542" xr:uid="{00000000-0005-0000-0000-000012020000}"/>
    <cellStyle name="20% - Ênfase1 3 2 2 3 4 2" xfId="543" xr:uid="{00000000-0005-0000-0000-000013020000}"/>
    <cellStyle name="20% - Ênfase1 3 2 2 3 5" xfId="544" xr:uid="{00000000-0005-0000-0000-000014020000}"/>
    <cellStyle name="20% - Ênfase1 3 2 2 3 6" xfId="545" xr:uid="{00000000-0005-0000-0000-000015020000}"/>
    <cellStyle name="20% - Ênfase1 3 2 2 4" xfId="546" xr:uid="{00000000-0005-0000-0000-000016020000}"/>
    <cellStyle name="20% - Ênfase1 3 2 2 4 2" xfId="547" xr:uid="{00000000-0005-0000-0000-000017020000}"/>
    <cellStyle name="20% - Ênfase1 3 2 2 4 2 2" xfId="548" xr:uid="{00000000-0005-0000-0000-000018020000}"/>
    <cellStyle name="20% - Ênfase1 3 2 2 4 3" xfId="549" xr:uid="{00000000-0005-0000-0000-000019020000}"/>
    <cellStyle name="20% - Ênfase1 3 2 2 4 4" xfId="550" xr:uid="{00000000-0005-0000-0000-00001A020000}"/>
    <cellStyle name="20% - Ênfase1 3 2 2 5" xfId="551" xr:uid="{00000000-0005-0000-0000-00001B020000}"/>
    <cellStyle name="20% - Ênfase1 3 2 2 5 2" xfId="552" xr:uid="{00000000-0005-0000-0000-00001C020000}"/>
    <cellStyle name="20% - Ênfase1 3 2 2 5 2 2" xfId="553" xr:uid="{00000000-0005-0000-0000-00001D020000}"/>
    <cellStyle name="20% - Ênfase1 3 2 2 5 3" xfId="554" xr:uid="{00000000-0005-0000-0000-00001E020000}"/>
    <cellStyle name="20% - Ênfase1 3 2 2 5 4" xfId="555" xr:uid="{00000000-0005-0000-0000-00001F020000}"/>
    <cellStyle name="20% - Ênfase1 3 2 2 6" xfId="556" xr:uid="{00000000-0005-0000-0000-000020020000}"/>
    <cellStyle name="20% - Ênfase1 3 2 2 6 2" xfId="557" xr:uid="{00000000-0005-0000-0000-000021020000}"/>
    <cellStyle name="20% - Ênfase1 3 2 2 7" xfId="558" xr:uid="{00000000-0005-0000-0000-000022020000}"/>
    <cellStyle name="20% - Ênfase1 3 2 2 8" xfId="559" xr:uid="{00000000-0005-0000-0000-000023020000}"/>
    <cellStyle name="20% - Ênfase1 3 2 3" xfId="560" xr:uid="{00000000-0005-0000-0000-000024020000}"/>
    <cellStyle name="20% - Ênfase1 3 2 3 2" xfId="561" xr:uid="{00000000-0005-0000-0000-000025020000}"/>
    <cellStyle name="20% - Ênfase1 3 2 3 2 2" xfId="562" xr:uid="{00000000-0005-0000-0000-000026020000}"/>
    <cellStyle name="20% - Ênfase1 3 2 3 2 2 2" xfId="563" xr:uid="{00000000-0005-0000-0000-000027020000}"/>
    <cellStyle name="20% - Ênfase1 3 2 3 2 2 2 2" xfId="564" xr:uid="{00000000-0005-0000-0000-000028020000}"/>
    <cellStyle name="20% - Ênfase1 3 2 3 2 2 2 2 2" xfId="565" xr:uid="{00000000-0005-0000-0000-000029020000}"/>
    <cellStyle name="20% - Ênfase1 3 2 3 2 2 2 3" xfId="566" xr:uid="{00000000-0005-0000-0000-00002A020000}"/>
    <cellStyle name="20% - Ênfase1 3 2 3 2 2 2 4" xfId="567" xr:uid="{00000000-0005-0000-0000-00002B020000}"/>
    <cellStyle name="20% - Ênfase1 3 2 3 2 2 3" xfId="568" xr:uid="{00000000-0005-0000-0000-00002C020000}"/>
    <cellStyle name="20% - Ênfase1 3 2 3 2 2 3 2" xfId="569" xr:uid="{00000000-0005-0000-0000-00002D020000}"/>
    <cellStyle name="20% - Ênfase1 3 2 3 2 2 3 2 2" xfId="570" xr:uid="{00000000-0005-0000-0000-00002E020000}"/>
    <cellStyle name="20% - Ênfase1 3 2 3 2 2 3 3" xfId="571" xr:uid="{00000000-0005-0000-0000-00002F020000}"/>
    <cellStyle name="20% - Ênfase1 3 2 3 2 2 3 4" xfId="572" xr:uid="{00000000-0005-0000-0000-000030020000}"/>
    <cellStyle name="20% - Ênfase1 3 2 3 2 2 4" xfId="573" xr:uid="{00000000-0005-0000-0000-000031020000}"/>
    <cellStyle name="20% - Ênfase1 3 2 3 2 2 4 2" xfId="574" xr:uid="{00000000-0005-0000-0000-000032020000}"/>
    <cellStyle name="20% - Ênfase1 3 2 3 2 2 5" xfId="575" xr:uid="{00000000-0005-0000-0000-000033020000}"/>
    <cellStyle name="20% - Ênfase1 3 2 3 2 2 6" xfId="576" xr:uid="{00000000-0005-0000-0000-000034020000}"/>
    <cellStyle name="20% - Ênfase1 3 2 3 2 3" xfId="577" xr:uid="{00000000-0005-0000-0000-000035020000}"/>
    <cellStyle name="20% - Ênfase1 3 2 3 2 3 2" xfId="578" xr:uid="{00000000-0005-0000-0000-000036020000}"/>
    <cellStyle name="20% - Ênfase1 3 2 3 2 3 2 2" xfId="579" xr:uid="{00000000-0005-0000-0000-000037020000}"/>
    <cellStyle name="20% - Ênfase1 3 2 3 2 3 3" xfId="580" xr:uid="{00000000-0005-0000-0000-000038020000}"/>
    <cellStyle name="20% - Ênfase1 3 2 3 2 3 4" xfId="581" xr:uid="{00000000-0005-0000-0000-000039020000}"/>
    <cellStyle name="20% - Ênfase1 3 2 3 2 4" xfId="582" xr:uid="{00000000-0005-0000-0000-00003A020000}"/>
    <cellStyle name="20% - Ênfase1 3 2 3 2 4 2" xfId="583" xr:uid="{00000000-0005-0000-0000-00003B020000}"/>
    <cellStyle name="20% - Ênfase1 3 2 3 2 4 2 2" xfId="584" xr:uid="{00000000-0005-0000-0000-00003C020000}"/>
    <cellStyle name="20% - Ênfase1 3 2 3 2 4 3" xfId="585" xr:uid="{00000000-0005-0000-0000-00003D020000}"/>
    <cellStyle name="20% - Ênfase1 3 2 3 2 4 4" xfId="586" xr:uid="{00000000-0005-0000-0000-00003E020000}"/>
    <cellStyle name="20% - Ênfase1 3 2 3 2 5" xfId="587" xr:uid="{00000000-0005-0000-0000-00003F020000}"/>
    <cellStyle name="20% - Ênfase1 3 2 3 2 5 2" xfId="588" xr:uid="{00000000-0005-0000-0000-000040020000}"/>
    <cellStyle name="20% - Ênfase1 3 2 3 2 6" xfId="589" xr:uid="{00000000-0005-0000-0000-000041020000}"/>
    <cellStyle name="20% - Ênfase1 3 2 3 2 7" xfId="590" xr:uid="{00000000-0005-0000-0000-000042020000}"/>
    <cellStyle name="20% - Ênfase1 3 2 3 3" xfId="591" xr:uid="{00000000-0005-0000-0000-000043020000}"/>
    <cellStyle name="20% - Ênfase1 3 2 3 3 2" xfId="592" xr:uid="{00000000-0005-0000-0000-000044020000}"/>
    <cellStyle name="20% - Ênfase1 3 2 3 3 2 2" xfId="593" xr:uid="{00000000-0005-0000-0000-000045020000}"/>
    <cellStyle name="20% - Ênfase1 3 2 3 3 2 2 2" xfId="594" xr:uid="{00000000-0005-0000-0000-000046020000}"/>
    <cellStyle name="20% - Ênfase1 3 2 3 3 2 3" xfId="595" xr:uid="{00000000-0005-0000-0000-000047020000}"/>
    <cellStyle name="20% - Ênfase1 3 2 3 3 2 4" xfId="596" xr:uid="{00000000-0005-0000-0000-000048020000}"/>
    <cellStyle name="20% - Ênfase1 3 2 3 3 3" xfId="597" xr:uid="{00000000-0005-0000-0000-000049020000}"/>
    <cellStyle name="20% - Ênfase1 3 2 3 3 3 2" xfId="598" xr:uid="{00000000-0005-0000-0000-00004A020000}"/>
    <cellStyle name="20% - Ênfase1 3 2 3 3 3 2 2" xfId="599" xr:uid="{00000000-0005-0000-0000-00004B020000}"/>
    <cellStyle name="20% - Ênfase1 3 2 3 3 3 3" xfId="600" xr:uid="{00000000-0005-0000-0000-00004C020000}"/>
    <cellStyle name="20% - Ênfase1 3 2 3 3 3 4" xfId="601" xr:uid="{00000000-0005-0000-0000-00004D020000}"/>
    <cellStyle name="20% - Ênfase1 3 2 3 3 4" xfId="602" xr:uid="{00000000-0005-0000-0000-00004E020000}"/>
    <cellStyle name="20% - Ênfase1 3 2 3 3 4 2" xfId="603" xr:uid="{00000000-0005-0000-0000-00004F020000}"/>
    <cellStyle name="20% - Ênfase1 3 2 3 3 5" xfId="604" xr:uid="{00000000-0005-0000-0000-000050020000}"/>
    <cellStyle name="20% - Ênfase1 3 2 3 3 6" xfId="605" xr:uid="{00000000-0005-0000-0000-000051020000}"/>
    <cellStyle name="20% - Ênfase1 3 2 3 4" xfId="606" xr:uid="{00000000-0005-0000-0000-000052020000}"/>
    <cellStyle name="20% - Ênfase1 3 2 3 4 2" xfId="607" xr:uid="{00000000-0005-0000-0000-000053020000}"/>
    <cellStyle name="20% - Ênfase1 3 2 3 4 2 2" xfId="608" xr:uid="{00000000-0005-0000-0000-000054020000}"/>
    <cellStyle name="20% - Ênfase1 3 2 3 4 3" xfId="609" xr:uid="{00000000-0005-0000-0000-000055020000}"/>
    <cellStyle name="20% - Ênfase1 3 2 3 4 4" xfId="610" xr:uid="{00000000-0005-0000-0000-000056020000}"/>
    <cellStyle name="20% - Ênfase1 3 2 3 5" xfId="611" xr:uid="{00000000-0005-0000-0000-000057020000}"/>
    <cellStyle name="20% - Ênfase1 3 2 3 5 2" xfId="612" xr:uid="{00000000-0005-0000-0000-000058020000}"/>
    <cellStyle name="20% - Ênfase1 3 2 3 5 2 2" xfId="613" xr:uid="{00000000-0005-0000-0000-000059020000}"/>
    <cellStyle name="20% - Ênfase1 3 2 3 5 3" xfId="614" xr:uid="{00000000-0005-0000-0000-00005A020000}"/>
    <cellStyle name="20% - Ênfase1 3 2 3 5 4" xfId="615" xr:uid="{00000000-0005-0000-0000-00005B020000}"/>
    <cellStyle name="20% - Ênfase1 3 2 3 6" xfId="616" xr:uid="{00000000-0005-0000-0000-00005C020000}"/>
    <cellStyle name="20% - Ênfase1 3 2 3 6 2" xfId="617" xr:uid="{00000000-0005-0000-0000-00005D020000}"/>
    <cellStyle name="20% - Ênfase1 3 2 3 7" xfId="618" xr:uid="{00000000-0005-0000-0000-00005E020000}"/>
    <cellStyle name="20% - Ênfase1 3 2 3 8" xfId="619" xr:uid="{00000000-0005-0000-0000-00005F020000}"/>
    <cellStyle name="20% - Ênfase1 3 2 4" xfId="620" xr:uid="{00000000-0005-0000-0000-000060020000}"/>
    <cellStyle name="20% - Ênfase1 3 2 4 2" xfId="621" xr:uid="{00000000-0005-0000-0000-000061020000}"/>
    <cellStyle name="20% - Ênfase1 3 2 4 2 2" xfId="622" xr:uid="{00000000-0005-0000-0000-000062020000}"/>
    <cellStyle name="20% - Ênfase1 3 2 4 2 2 2" xfId="623" xr:uid="{00000000-0005-0000-0000-000063020000}"/>
    <cellStyle name="20% - Ênfase1 3 2 4 2 2 2 2" xfId="624" xr:uid="{00000000-0005-0000-0000-000064020000}"/>
    <cellStyle name="20% - Ênfase1 3 2 4 2 2 2 2 2" xfId="625" xr:uid="{00000000-0005-0000-0000-000065020000}"/>
    <cellStyle name="20% - Ênfase1 3 2 4 2 2 2 3" xfId="626" xr:uid="{00000000-0005-0000-0000-000066020000}"/>
    <cellStyle name="20% - Ênfase1 3 2 4 2 2 2 4" xfId="627" xr:uid="{00000000-0005-0000-0000-000067020000}"/>
    <cellStyle name="20% - Ênfase1 3 2 4 2 2 3" xfId="628" xr:uid="{00000000-0005-0000-0000-000068020000}"/>
    <cellStyle name="20% - Ênfase1 3 2 4 2 2 3 2" xfId="629" xr:uid="{00000000-0005-0000-0000-000069020000}"/>
    <cellStyle name="20% - Ênfase1 3 2 4 2 2 3 2 2" xfId="630" xr:uid="{00000000-0005-0000-0000-00006A020000}"/>
    <cellStyle name="20% - Ênfase1 3 2 4 2 2 3 3" xfId="631" xr:uid="{00000000-0005-0000-0000-00006B020000}"/>
    <cellStyle name="20% - Ênfase1 3 2 4 2 2 3 4" xfId="632" xr:uid="{00000000-0005-0000-0000-00006C020000}"/>
    <cellStyle name="20% - Ênfase1 3 2 4 2 2 4" xfId="633" xr:uid="{00000000-0005-0000-0000-00006D020000}"/>
    <cellStyle name="20% - Ênfase1 3 2 4 2 2 4 2" xfId="634" xr:uid="{00000000-0005-0000-0000-00006E020000}"/>
    <cellStyle name="20% - Ênfase1 3 2 4 2 2 5" xfId="635" xr:uid="{00000000-0005-0000-0000-00006F020000}"/>
    <cellStyle name="20% - Ênfase1 3 2 4 2 2 6" xfId="636" xr:uid="{00000000-0005-0000-0000-000070020000}"/>
    <cellStyle name="20% - Ênfase1 3 2 4 2 3" xfId="637" xr:uid="{00000000-0005-0000-0000-000071020000}"/>
    <cellStyle name="20% - Ênfase1 3 2 4 2 3 2" xfId="638" xr:uid="{00000000-0005-0000-0000-000072020000}"/>
    <cellStyle name="20% - Ênfase1 3 2 4 2 3 2 2" xfId="639" xr:uid="{00000000-0005-0000-0000-000073020000}"/>
    <cellStyle name="20% - Ênfase1 3 2 4 2 3 3" xfId="640" xr:uid="{00000000-0005-0000-0000-000074020000}"/>
    <cellStyle name="20% - Ênfase1 3 2 4 2 3 4" xfId="641" xr:uid="{00000000-0005-0000-0000-000075020000}"/>
    <cellStyle name="20% - Ênfase1 3 2 4 2 4" xfId="642" xr:uid="{00000000-0005-0000-0000-000076020000}"/>
    <cellStyle name="20% - Ênfase1 3 2 4 2 4 2" xfId="643" xr:uid="{00000000-0005-0000-0000-000077020000}"/>
    <cellStyle name="20% - Ênfase1 3 2 4 2 4 2 2" xfId="644" xr:uid="{00000000-0005-0000-0000-000078020000}"/>
    <cellStyle name="20% - Ênfase1 3 2 4 2 4 3" xfId="645" xr:uid="{00000000-0005-0000-0000-000079020000}"/>
    <cellStyle name="20% - Ênfase1 3 2 4 2 4 4" xfId="646" xr:uid="{00000000-0005-0000-0000-00007A020000}"/>
    <cellStyle name="20% - Ênfase1 3 2 4 2 5" xfId="647" xr:uid="{00000000-0005-0000-0000-00007B020000}"/>
    <cellStyle name="20% - Ênfase1 3 2 4 2 5 2" xfId="648" xr:uid="{00000000-0005-0000-0000-00007C020000}"/>
    <cellStyle name="20% - Ênfase1 3 2 4 2 6" xfId="649" xr:uid="{00000000-0005-0000-0000-00007D020000}"/>
    <cellStyle name="20% - Ênfase1 3 2 4 2 7" xfId="650" xr:uid="{00000000-0005-0000-0000-00007E020000}"/>
    <cellStyle name="20% - Ênfase1 3 2 4 3" xfId="651" xr:uid="{00000000-0005-0000-0000-00007F020000}"/>
    <cellStyle name="20% - Ênfase1 3 2 4 3 2" xfId="652" xr:uid="{00000000-0005-0000-0000-000080020000}"/>
    <cellStyle name="20% - Ênfase1 3 2 4 3 2 2" xfId="653" xr:uid="{00000000-0005-0000-0000-000081020000}"/>
    <cellStyle name="20% - Ênfase1 3 2 4 3 2 2 2" xfId="654" xr:uid="{00000000-0005-0000-0000-000082020000}"/>
    <cellStyle name="20% - Ênfase1 3 2 4 3 2 3" xfId="655" xr:uid="{00000000-0005-0000-0000-000083020000}"/>
    <cellStyle name="20% - Ênfase1 3 2 4 3 2 4" xfId="656" xr:uid="{00000000-0005-0000-0000-000084020000}"/>
    <cellStyle name="20% - Ênfase1 3 2 4 3 3" xfId="657" xr:uid="{00000000-0005-0000-0000-000085020000}"/>
    <cellStyle name="20% - Ênfase1 3 2 4 3 3 2" xfId="658" xr:uid="{00000000-0005-0000-0000-000086020000}"/>
    <cellStyle name="20% - Ênfase1 3 2 4 3 3 2 2" xfId="659" xr:uid="{00000000-0005-0000-0000-000087020000}"/>
    <cellStyle name="20% - Ênfase1 3 2 4 3 3 3" xfId="660" xr:uid="{00000000-0005-0000-0000-000088020000}"/>
    <cellStyle name="20% - Ênfase1 3 2 4 3 3 4" xfId="661" xr:uid="{00000000-0005-0000-0000-000089020000}"/>
    <cellStyle name="20% - Ênfase1 3 2 4 3 4" xfId="662" xr:uid="{00000000-0005-0000-0000-00008A020000}"/>
    <cellStyle name="20% - Ênfase1 3 2 4 3 4 2" xfId="663" xr:uid="{00000000-0005-0000-0000-00008B020000}"/>
    <cellStyle name="20% - Ênfase1 3 2 4 3 5" xfId="664" xr:uid="{00000000-0005-0000-0000-00008C020000}"/>
    <cellStyle name="20% - Ênfase1 3 2 4 3 6" xfId="665" xr:uid="{00000000-0005-0000-0000-00008D020000}"/>
    <cellStyle name="20% - Ênfase1 3 2 4 4" xfId="666" xr:uid="{00000000-0005-0000-0000-00008E020000}"/>
    <cellStyle name="20% - Ênfase1 3 2 4 4 2" xfId="667" xr:uid="{00000000-0005-0000-0000-00008F020000}"/>
    <cellStyle name="20% - Ênfase1 3 2 4 4 2 2" xfId="668" xr:uid="{00000000-0005-0000-0000-000090020000}"/>
    <cellStyle name="20% - Ênfase1 3 2 4 4 3" xfId="669" xr:uid="{00000000-0005-0000-0000-000091020000}"/>
    <cellStyle name="20% - Ênfase1 3 2 4 4 4" xfId="670" xr:uid="{00000000-0005-0000-0000-000092020000}"/>
    <cellStyle name="20% - Ênfase1 3 2 4 5" xfId="671" xr:uid="{00000000-0005-0000-0000-000093020000}"/>
    <cellStyle name="20% - Ênfase1 3 2 4 5 2" xfId="672" xr:uid="{00000000-0005-0000-0000-000094020000}"/>
    <cellStyle name="20% - Ênfase1 3 2 4 5 2 2" xfId="673" xr:uid="{00000000-0005-0000-0000-000095020000}"/>
    <cellStyle name="20% - Ênfase1 3 2 4 5 3" xfId="674" xr:uid="{00000000-0005-0000-0000-000096020000}"/>
    <cellStyle name="20% - Ênfase1 3 2 4 5 4" xfId="675" xr:uid="{00000000-0005-0000-0000-000097020000}"/>
    <cellStyle name="20% - Ênfase1 3 2 4 6" xfId="676" xr:uid="{00000000-0005-0000-0000-000098020000}"/>
    <cellStyle name="20% - Ênfase1 3 2 4 6 2" xfId="677" xr:uid="{00000000-0005-0000-0000-000099020000}"/>
    <cellStyle name="20% - Ênfase1 3 2 4 7" xfId="678" xr:uid="{00000000-0005-0000-0000-00009A020000}"/>
    <cellStyle name="20% - Ênfase1 3 2 4 8" xfId="679" xr:uid="{00000000-0005-0000-0000-00009B020000}"/>
    <cellStyle name="20% - Ênfase1 3 2 5" xfId="680" xr:uid="{00000000-0005-0000-0000-00009C020000}"/>
    <cellStyle name="20% - Ênfase1 3 2 5 2" xfId="681" xr:uid="{00000000-0005-0000-0000-00009D020000}"/>
    <cellStyle name="20% - Ênfase1 3 2 5 2 2" xfId="682" xr:uid="{00000000-0005-0000-0000-00009E020000}"/>
    <cellStyle name="20% - Ênfase1 3 2 5 2 2 2" xfId="683" xr:uid="{00000000-0005-0000-0000-00009F020000}"/>
    <cellStyle name="20% - Ênfase1 3 2 5 2 2 2 2" xfId="684" xr:uid="{00000000-0005-0000-0000-0000A0020000}"/>
    <cellStyle name="20% - Ênfase1 3 2 5 2 2 3" xfId="685" xr:uid="{00000000-0005-0000-0000-0000A1020000}"/>
    <cellStyle name="20% - Ênfase1 3 2 5 2 2 4" xfId="686" xr:uid="{00000000-0005-0000-0000-0000A2020000}"/>
    <cellStyle name="20% - Ênfase1 3 2 5 2 3" xfId="687" xr:uid="{00000000-0005-0000-0000-0000A3020000}"/>
    <cellStyle name="20% - Ênfase1 3 2 5 2 3 2" xfId="688" xr:uid="{00000000-0005-0000-0000-0000A4020000}"/>
    <cellStyle name="20% - Ênfase1 3 2 5 2 3 2 2" xfId="689" xr:uid="{00000000-0005-0000-0000-0000A5020000}"/>
    <cellStyle name="20% - Ênfase1 3 2 5 2 3 3" xfId="690" xr:uid="{00000000-0005-0000-0000-0000A6020000}"/>
    <cellStyle name="20% - Ênfase1 3 2 5 2 3 4" xfId="691" xr:uid="{00000000-0005-0000-0000-0000A7020000}"/>
    <cellStyle name="20% - Ênfase1 3 2 5 2 4" xfId="692" xr:uid="{00000000-0005-0000-0000-0000A8020000}"/>
    <cellStyle name="20% - Ênfase1 3 2 5 2 4 2" xfId="693" xr:uid="{00000000-0005-0000-0000-0000A9020000}"/>
    <cellStyle name="20% - Ênfase1 3 2 5 2 5" xfId="694" xr:uid="{00000000-0005-0000-0000-0000AA020000}"/>
    <cellStyle name="20% - Ênfase1 3 2 5 2 6" xfId="695" xr:uid="{00000000-0005-0000-0000-0000AB020000}"/>
    <cellStyle name="20% - Ênfase1 3 2 5 3" xfId="696" xr:uid="{00000000-0005-0000-0000-0000AC020000}"/>
    <cellStyle name="20% - Ênfase1 3 2 5 3 2" xfId="697" xr:uid="{00000000-0005-0000-0000-0000AD020000}"/>
    <cellStyle name="20% - Ênfase1 3 2 5 3 2 2" xfId="698" xr:uid="{00000000-0005-0000-0000-0000AE020000}"/>
    <cellStyle name="20% - Ênfase1 3 2 5 3 3" xfId="699" xr:uid="{00000000-0005-0000-0000-0000AF020000}"/>
    <cellStyle name="20% - Ênfase1 3 2 5 3 4" xfId="700" xr:uid="{00000000-0005-0000-0000-0000B0020000}"/>
    <cellStyle name="20% - Ênfase1 3 2 5 4" xfId="701" xr:uid="{00000000-0005-0000-0000-0000B1020000}"/>
    <cellStyle name="20% - Ênfase1 3 2 5 4 2" xfId="702" xr:uid="{00000000-0005-0000-0000-0000B2020000}"/>
    <cellStyle name="20% - Ênfase1 3 2 5 4 2 2" xfId="703" xr:uid="{00000000-0005-0000-0000-0000B3020000}"/>
    <cellStyle name="20% - Ênfase1 3 2 5 4 3" xfId="704" xr:uid="{00000000-0005-0000-0000-0000B4020000}"/>
    <cellStyle name="20% - Ênfase1 3 2 5 4 4" xfId="705" xr:uid="{00000000-0005-0000-0000-0000B5020000}"/>
    <cellStyle name="20% - Ênfase1 3 2 5 5" xfId="706" xr:uid="{00000000-0005-0000-0000-0000B6020000}"/>
    <cellStyle name="20% - Ênfase1 3 2 5 5 2" xfId="707" xr:uid="{00000000-0005-0000-0000-0000B7020000}"/>
    <cellStyle name="20% - Ênfase1 3 2 5 6" xfId="708" xr:uid="{00000000-0005-0000-0000-0000B8020000}"/>
    <cellStyle name="20% - Ênfase1 3 2 5 7" xfId="709" xr:uid="{00000000-0005-0000-0000-0000B9020000}"/>
    <cellStyle name="20% - Ênfase1 3 2 6" xfId="710" xr:uid="{00000000-0005-0000-0000-0000BA020000}"/>
    <cellStyle name="20% - Ênfase1 3 2 6 2" xfId="711" xr:uid="{00000000-0005-0000-0000-0000BB020000}"/>
    <cellStyle name="20% - Ênfase1 3 2 6 2 2" xfId="712" xr:uid="{00000000-0005-0000-0000-0000BC020000}"/>
    <cellStyle name="20% - Ênfase1 3 2 6 2 2 2" xfId="713" xr:uid="{00000000-0005-0000-0000-0000BD020000}"/>
    <cellStyle name="20% - Ênfase1 3 2 6 2 3" xfId="714" xr:uid="{00000000-0005-0000-0000-0000BE020000}"/>
    <cellStyle name="20% - Ênfase1 3 2 6 2 4" xfId="715" xr:uid="{00000000-0005-0000-0000-0000BF020000}"/>
    <cellStyle name="20% - Ênfase1 3 2 6 3" xfId="716" xr:uid="{00000000-0005-0000-0000-0000C0020000}"/>
    <cellStyle name="20% - Ênfase1 3 2 6 3 2" xfId="717" xr:uid="{00000000-0005-0000-0000-0000C1020000}"/>
    <cellStyle name="20% - Ênfase1 3 2 6 3 2 2" xfId="718" xr:uid="{00000000-0005-0000-0000-0000C2020000}"/>
    <cellStyle name="20% - Ênfase1 3 2 6 3 3" xfId="719" xr:uid="{00000000-0005-0000-0000-0000C3020000}"/>
    <cellStyle name="20% - Ênfase1 3 2 6 3 4" xfId="720" xr:uid="{00000000-0005-0000-0000-0000C4020000}"/>
    <cellStyle name="20% - Ênfase1 3 2 6 4" xfId="721" xr:uid="{00000000-0005-0000-0000-0000C5020000}"/>
    <cellStyle name="20% - Ênfase1 3 2 6 4 2" xfId="722" xr:uid="{00000000-0005-0000-0000-0000C6020000}"/>
    <cellStyle name="20% - Ênfase1 3 2 6 5" xfId="723" xr:uid="{00000000-0005-0000-0000-0000C7020000}"/>
    <cellStyle name="20% - Ênfase1 3 2 6 6" xfId="724" xr:uid="{00000000-0005-0000-0000-0000C8020000}"/>
    <cellStyle name="20% - Ênfase1 3 2 7" xfId="725" xr:uid="{00000000-0005-0000-0000-0000C9020000}"/>
    <cellStyle name="20% - Ênfase1 3 2 7 2" xfId="726" xr:uid="{00000000-0005-0000-0000-0000CA020000}"/>
    <cellStyle name="20% - Ênfase1 3 2 7 2 2" xfId="727" xr:uid="{00000000-0005-0000-0000-0000CB020000}"/>
    <cellStyle name="20% - Ênfase1 3 2 7 3" xfId="728" xr:uid="{00000000-0005-0000-0000-0000CC020000}"/>
    <cellStyle name="20% - Ênfase1 3 2 7 4" xfId="729" xr:uid="{00000000-0005-0000-0000-0000CD020000}"/>
    <cellStyle name="20% - Ênfase1 3 2 8" xfId="730" xr:uid="{00000000-0005-0000-0000-0000CE020000}"/>
    <cellStyle name="20% - Ênfase1 3 2 8 2" xfId="731" xr:uid="{00000000-0005-0000-0000-0000CF020000}"/>
    <cellStyle name="20% - Ênfase1 3 2 8 2 2" xfId="732" xr:uid="{00000000-0005-0000-0000-0000D0020000}"/>
    <cellStyle name="20% - Ênfase1 3 2 8 3" xfId="733" xr:uid="{00000000-0005-0000-0000-0000D1020000}"/>
    <cellStyle name="20% - Ênfase1 3 2 8 4" xfId="734" xr:uid="{00000000-0005-0000-0000-0000D2020000}"/>
    <cellStyle name="20% - Ênfase1 3 2 9" xfId="735" xr:uid="{00000000-0005-0000-0000-0000D3020000}"/>
    <cellStyle name="20% - Ênfase1 3 2 9 2" xfId="736" xr:uid="{00000000-0005-0000-0000-0000D4020000}"/>
    <cellStyle name="20% - Ênfase1 3 3" xfId="737" xr:uid="{00000000-0005-0000-0000-0000D5020000}"/>
    <cellStyle name="20% - Ênfase1 3 3 2" xfId="738" xr:uid="{00000000-0005-0000-0000-0000D6020000}"/>
    <cellStyle name="20% - Ênfase1 3 3 2 2" xfId="739" xr:uid="{00000000-0005-0000-0000-0000D7020000}"/>
    <cellStyle name="20% - Ênfase1 3 3 2 2 2" xfId="740" xr:uid="{00000000-0005-0000-0000-0000D8020000}"/>
    <cellStyle name="20% - Ênfase1 3 3 2 2 2 2" xfId="741" xr:uid="{00000000-0005-0000-0000-0000D9020000}"/>
    <cellStyle name="20% - Ênfase1 3 3 2 2 2 2 2" xfId="742" xr:uid="{00000000-0005-0000-0000-0000DA020000}"/>
    <cellStyle name="20% - Ênfase1 3 3 2 2 2 3" xfId="743" xr:uid="{00000000-0005-0000-0000-0000DB020000}"/>
    <cellStyle name="20% - Ênfase1 3 3 2 2 2 4" xfId="744" xr:uid="{00000000-0005-0000-0000-0000DC020000}"/>
    <cellStyle name="20% - Ênfase1 3 3 2 2 3" xfId="745" xr:uid="{00000000-0005-0000-0000-0000DD020000}"/>
    <cellStyle name="20% - Ênfase1 3 3 2 2 3 2" xfId="746" xr:uid="{00000000-0005-0000-0000-0000DE020000}"/>
    <cellStyle name="20% - Ênfase1 3 3 2 2 3 2 2" xfId="747" xr:uid="{00000000-0005-0000-0000-0000DF020000}"/>
    <cellStyle name="20% - Ênfase1 3 3 2 2 3 3" xfId="748" xr:uid="{00000000-0005-0000-0000-0000E0020000}"/>
    <cellStyle name="20% - Ênfase1 3 3 2 2 3 4" xfId="749" xr:uid="{00000000-0005-0000-0000-0000E1020000}"/>
    <cellStyle name="20% - Ênfase1 3 3 2 2 4" xfId="750" xr:uid="{00000000-0005-0000-0000-0000E2020000}"/>
    <cellStyle name="20% - Ênfase1 3 3 2 2 4 2" xfId="751" xr:uid="{00000000-0005-0000-0000-0000E3020000}"/>
    <cellStyle name="20% - Ênfase1 3 3 2 2 5" xfId="752" xr:uid="{00000000-0005-0000-0000-0000E4020000}"/>
    <cellStyle name="20% - Ênfase1 3 3 2 2 6" xfId="753" xr:uid="{00000000-0005-0000-0000-0000E5020000}"/>
    <cellStyle name="20% - Ênfase1 3 3 2 3" xfId="754" xr:uid="{00000000-0005-0000-0000-0000E6020000}"/>
    <cellStyle name="20% - Ênfase1 3 3 2 3 2" xfId="755" xr:uid="{00000000-0005-0000-0000-0000E7020000}"/>
    <cellStyle name="20% - Ênfase1 3 3 2 3 2 2" xfId="756" xr:uid="{00000000-0005-0000-0000-0000E8020000}"/>
    <cellStyle name="20% - Ênfase1 3 3 2 3 3" xfId="757" xr:uid="{00000000-0005-0000-0000-0000E9020000}"/>
    <cellStyle name="20% - Ênfase1 3 3 2 3 4" xfId="758" xr:uid="{00000000-0005-0000-0000-0000EA020000}"/>
    <cellStyle name="20% - Ênfase1 3 3 2 4" xfId="759" xr:uid="{00000000-0005-0000-0000-0000EB020000}"/>
    <cellStyle name="20% - Ênfase1 3 3 2 4 2" xfId="760" xr:uid="{00000000-0005-0000-0000-0000EC020000}"/>
    <cellStyle name="20% - Ênfase1 3 3 2 4 2 2" xfId="761" xr:uid="{00000000-0005-0000-0000-0000ED020000}"/>
    <cellStyle name="20% - Ênfase1 3 3 2 4 3" xfId="762" xr:uid="{00000000-0005-0000-0000-0000EE020000}"/>
    <cellStyle name="20% - Ênfase1 3 3 2 4 4" xfId="763" xr:uid="{00000000-0005-0000-0000-0000EF020000}"/>
    <cellStyle name="20% - Ênfase1 3 3 2 5" xfId="764" xr:uid="{00000000-0005-0000-0000-0000F0020000}"/>
    <cellStyle name="20% - Ênfase1 3 3 2 5 2" xfId="765" xr:uid="{00000000-0005-0000-0000-0000F1020000}"/>
    <cellStyle name="20% - Ênfase1 3 3 2 6" xfId="766" xr:uid="{00000000-0005-0000-0000-0000F2020000}"/>
    <cellStyle name="20% - Ênfase1 3 3 2 7" xfId="767" xr:uid="{00000000-0005-0000-0000-0000F3020000}"/>
    <cellStyle name="20% - Ênfase1 3 3 3" xfId="768" xr:uid="{00000000-0005-0000-0000-0000F4020000}"/>
    <cellStyle name="20% - Ênfase1 3 3 3 2" xfId="769" xr:uid="{00000000-0005-0000-0000-0000F5020000}"/>
    <cellStyle name="20% - Ênfase1 3 3 3 2 2" xfId="770" xr:uid="{00000000-0005-0000-0000-0000F6020000}"/>
    <cellStyle name="20% - Ênfase1 3 3 3 2 2 2" xfId="771" xr:uid="{00000000-0005-0000-0000-0000F7020000}"/>
    <cellStyle name="20% - Ênfase1 3 3 3 2 3" xfId="772" xr:uid="{00000000-0005-0000-0000-0000F8020000}"/>
    <cellStyle name="20% - Ênfase1 3 3 3 2 4" xfId="773" xr:uid="{00000000-0005-0000-0000-0000F9020000}"/>
    <cellStyle name="20% - Ênfase1 3 3 3 3" xfId="774" xr:uid="{00000000-0005-0000-0000-0000FA020000}"/>
    <cellStyle name="20% - Ênfase1 3 3 3 3 2" xfId="775" xr:uid="{00000000-0005-0000-0000-0000FB020000}"/>
    <cellStyle name="20% - Ênfase1 3 3 3 3 2 2" xfId="776" xr:uid="{00000000-0005-0000-0000-0000FC020000}"/>
    <cellStyle name="20% - Ênfase1 3 3 3 3 3" xfId="777" xr:uid="{00000000-0005-0000-0000-0000FD020000}"/>
    <cellStyle name="20% - Ênfase1 3 3 3 3 4" xfId="778" xr:uid="{00000000-0005-0000-0000-0000FE020000}"/>
    <cellStyle name="20% - Ênfase1 3 3 3 4" xfId="779" xr:uid="{00000000-0005-0000-0000-0000FF020000}"/>
    <cellStyle name="20% - Ênfase1 3 3 3 4 2" xfId="780" xr:uid="{00000000-0005-0000-0000-000000030000}"/>
    <cellStyle name="20% - Ênfase1 3 3 3 5" xfId="781" xr:uid="{00000000-0005-0000-0000-000001030000}"/>
    <cellStyle name="20% - Ênfase1 3 3 3 6" xfId="782" xr:uid="{00000000-0005-0000-0000-000002030000}"/>
    <cellStyle name="20% - Ênfase1 3 3 4" xfId="783" xr:uid="{00000000-0005-0000-0000-000003030000}"/>
    <cellStyle name="20% - Ênfase1 3 3 4 2" xfId="784" xr:uid="{00000000-0005-0000-0000-000004030000}"/>
    <cellStyle name="20% - Ênfase1 3 3 4 2 2" xfId="785" xr:uid="{00000000-0005-0000-0000-000005030000}"/>
    <cellStyle name="20% - Ênfase1 3 3 4 3" xfId="786" xr:uid="{00000000-0005-0000-0000-000006030000}"/>
    <cellStyle name="20% - Ênfase1 3 3 4 4" xfId="787" xr:uid="{00000000-0005-0000-0000-000007030000}"/>
    <cellStyle name="20% - Ênfase1 3 3 5" xfId="788" xr:uid="{00000000-0005-0000-0000-000008030000}"/>
    <cellStyle name="20% - Ênfase1 3 3 5 2" xfId="789" xr:uid="{00000000-0005-0000-0000-000009030000}"/>
    <cellStyle name="20% - Ênfase1 3 3 5 2 2" xfId="790" xr:uid="{00000000-0005-0000-0000-00000A030000}"/>
    <cellStyle name="20% - Ênfase1 3 3 5 3" xfId="791" xr:uid="{00000000-0005-0000-0000-00000B030000}"/>
    <cellStyle name="20% - Ênfase1 3 3 5 4" xfId="792" xr:uid="{00000000-0005-0000-0000-00000C030000}"/>
    <cellStyle name="20% - Ênfase1 3 3 6" xfId="793" xr:uid="{00000000-0005-0000-0000-00000D030000}"/>
    <cellStyle name="20% - Ênfase1 3 3 6 2" xfId="794" xr:uid="{00000000-0005-0000-0000-00000E030000}"/>
    <cellStyle name="20% - Ênfase1 3 3 7" xfId="795" xr:uid="{00000000-0005-0000-0000-00000F030000}"/>
    <cellStyle name="20% - Ênfase1 3 3 8" xfId="796" xr:uid="{00000000-0005-0000-0000-000010030000}"/>
    <cellStyle name="20% - Ênfase1 3 4" xfId="797" xr:uid="{00000000-0005-0000-0000-000011030000}"/>
    <cellStyle name="20% - Ênfase1 3 4 2" xfId="798" xr:uid="{00000000-0005-0000-0000-000012030000}"/>
    <cellStyle name="20% - Ênfase1 3 4 2 2" xfId="799" xr:uid="{00000000-0005-0000-0000-000013030000}"/>
    <cellStyle name="20% - Ênfase1 3 4 2 2 2" xfId="800" xr:uid="{00000000-0005-0000-0000-000014030000}"/>
    <cellStyle name="20% - Ênfase1 3 4 2 2 2 2" xfId="801" xr:uid="{00000000-0005-0000-0000-000015030000}"/>
    <cellStyle name="20% - Ênfase1 3 4 2 2 2 2 2" xfId="802" xr:uid="{00000000-0005-0000-0000-000016030000}"/>
    <cellStyle name="20% - Ênfase1 3 4 2 2 2 3" xfId="803" xr:uid="{00000000-0005-0000-0000-000017030000}"/>
    <cellStyle name="20% - Ênfase1 3 4 2 2 2 4" xfId="804" xr:uid="{00000000-0005-0000-0000-000018030000}"/>
    <cellStyle name="20% - Ênfase1 3 4 2 2 3" xfId="805" xr:uid="{00000000-0005-0000-0000-000019030000}"/>
    <cellStyle name="20% - Ênfase1 3 4 2 2 3 2" xfId="806" xr:uid="{00000000-0005-0000-0000-00001A030000}"/>
    <cellStyle name="20% - Ênfase1 3 4 2 2 3 2 2" xfId="807" xr:uid="{00000000-0005-0000-0000-00001B030000}"/>
    <cellStyle name="20% - Ênfase1 3 4 2 2 3 3" xfId="808" xr:uid="{00000000-0005-0000-0000-00001C030000}"/>
    <cellStyle name="20% - Ênfase1 3 4 2 2 3 4" xfId="809" xr:uid="{00000000-0005-0000-0000-00001D030000}"/>
    <cellStyle name="20% - Ênfase1 3 4 2 2 4" xfId="810" xr:uid="{00000000-0005-0000-0000-00001E030000}"/>
    <cellStyle name="20% - Ênfase1 3 4 2 2 4 2" xfId="811" xr:uid="{00000000-0005-0000-0000-00001F030000}"/>
    <cellStyle name="20% - Ênfase1 3 4 2 2 5" xfId="812" xr:uid="{00000000-0005-0000-0000-000020030000}"/>
    <cellStyle name="20% - Ênfase1 3 4 2 2 6" xfId="813" xr:uid="{00000000-0005-0000-0000-000021030000}"/>
    <cellStyle name="20% - Ênfase1 3 4 2 3" xfId="814" xr:uid="{00000000-0005-0000-0000-000022030000}"/>
    <cellStyle name="20% - Ênfase1 3 4 2 3 2" xfId="815" xr:uid="{00000000-0005-0000-0000-000023030000}"/>
    <cellStyle name="20% - Ênfase1 3 4 2 3 2 2" xfId="816" xr:uid="{00000000-0005-0000-0000-000024030000}"/>
    <cellStyle name="20% - Ênfase1 3 4 2 3 3" xfId="817" xr:uid="{00000000-0005-0000-0000-000025030000}"/>
    <cellStyle name="20% - Ênfase1 3 4 2 3 4" xfId="818" xr:uid="{00000000-0005-0000-0000-000026030000}"/>
    <cellStyle name="20% - Ênfase1 3 4 2 4" xfId="819" xr:uid="{00000000-0005-0000-0000-000027030000}"/>
    <cellStyle name="20% - Ênfase1 3 4 2 4 2" xfId="820" xr:uid="{00000000-0005-0000-0000-000028030000}"/>
    <cellStyle name="20% - Ênfase1 3 4 2 4 2 2" xfId="821" xr:uid="{00000000-0005-0000-0000-000029030000}"/>
    <cellStyle name="20% - Ênfase1 3 4 2 4 3" xfId="822" xr:uid="{00000000-0005-0000-0000-00002A030000}"/>
    <cellStyle name="20% - Ênfase1 3 4 2 4 4" xfId="823" xr:uid="{00000000-0005-0000-0000-00002B030000}"/>
    <cellStyle name="20% - Ênfase1 3 4 2 5" xfId="824" xr:uid="{00000000-0005-0000-0000-00002C030000}"/>
    <cellStyle name="20% - Ênfase1 3 4 2 5 2" xfId="825" xr:uid="{00000000-0005-0000-0000-00002D030000}"/>
    <cellStyle name="20% - Ênfase1 3 4 2 6" xfId="826" xr:uid="{00000000-0005-0000-0000-00002E030000}"/>
    <cellStyle name="20% - Ênfase1 3 4 2 7" xfId="827" xr:uid="{00000000-0005-0000-0000-00002F030000}"/>
    <cellStyle name="20% - Ênfase1 3 4 3" xfId="828" xr:uid="{00000000-0005-0000-0000-000030030000}"/>
    <cellStyle name="20% - Ênfase1 3 4 3 2" xfId="829" xr:uid="{00000000-0005-0000-0000-000031030000}"/>
    <cellStyle name="20% - Ênfase1 3 4 3 2 2" xfId="830" xr:uid="{00000000-0005-0000-0000-000032030000}"/>
    <cellStyle name="20% - Ênfase1 3 4 3 2 2 2" xfId="831" xr:uid="{00000000-0005-0000-0000-000033030000}"/>
    <cellStyle name="20% - Ênfase1 3 4 3 2 3" xfId="832" xr:uid="{00000000-0005-0000-0000-000034030000}"/>
    <cellStyle name="20% - Ênfase1 3 4 3 2 4" xfId="833" xr:uid="{00000000-0005-0000-0000-000035030000}"/>
    <cellStyle name="20% - Ênfase1 3 4 3 3" xfId="834" xr:uid="{00000000-0005-0000-0000-000036030000}"/>
    <cellStyle name="20% - Ênfase1 3 4 3 3 2" xfId="835" xr:uid="{00000000-0005-0000-0000-000037030000}"/>
    <cellStyle name="20% - Ênfase1 3 4 3 3 2 2" xfId="836" xr:uid="{00000000-0005-0000-0000-000038030000}"/>
    <cellStyle name="20% - Ênfase1 3 4 3 3 3" xfId="837" xr:uid="{00000000-0005-0000-0000-000039030000}"/>
    <cellStyle name="20% - Ênfase1 3 4 3 3 4" xfId="838" xr:uid="{00000000-0005-0000-0000-00003A030000}"/>
    <cellStyle name="20% - Ênfase1 3 4 3 4" xfId="839" xr:uid="{00000000-0005-0000-0000-00003B030000}"/>
    <cellStyle name="20% - Ênfase1 3 4 3 4 2" xfId="840" xr:uid="{00000000-0005-0000-0000-00003C030000}"/>
    <cellStyle name="20% - Ênfase1 3 4 3 5" xfId="841" xr:uid="{00000000-0005-0000-0000-00003D030000}"/>
    <cellStyle name="20% - Ênfase1 3 4 3 6" xfId="842" xr:uid="{00000000-0005-0000-0000-00003E030000}"/>
    <cellStyle name="20% - Ênfase1 3 4 4" xfId="843" xr:uid="{00000000-0005-0000-0000-00003F030000}"/>
    <cellStyle name="20% - Ênfase1 3 4 4 2" xfId="844" xr:uid="{00000000-0005-0000-0000-000040030000}"/>
    <cellStyle name="20% - Ênfase1 3 4 4 2 2" xfId="845" xr:uid="{00000000-0005-0000-0000-000041030000}"/>
    <cellStyle name="20% - Ênfase1 3 4 4 3" xfId="846" xr:uid="{00000000-0005-0000-0000-000042030000}"/>
    <cellStyle name="20% - Ênfase1 3 4 4 4" xfId="847" xr:uid="{00000000-0005-0000-0000-000043030000}"/>
    <cellStyle name="20% - Ênfase1 3 4 5" xfId="848" xr:uid="{00000000-0005-0000-0000-000044030000}"/>
    <cellStyle name="20% - Ênfase1 3 4 5 2" xfId="849" xr:uid="{00000000-0005-0000-0000-000045030000}"/>
    <cellStyle name="20% - Ênfase1 3 4 5 2 2" xfId="850" xr:uid="{00000000-0005-0000-0000-000046030000}"/>
    <cellStyle name="20% - Ênfase1 3 4 5 3" xfId="851" xr:uid="{00000000-0005-0000-0000-000047030000}"/>
    <cellStyle name="20% - Ênfase1 3 4 5 4" xfId="852" xr:uid="{00000000-0005-0000-0000-000048030000}"/>
    <cellStyle name="20% - Ênfase1 3 4 6" xfId="853" xr:uid="{00000000-0005-0000-0000-000049030000}"/>
    <cellStyle name="20% - Ênfase1 3 4 6 2" xfId="854" xr:uid="{00000000-0005-0000-0000-00004A030000}"/>
    <cellStyle name="20% - Ênfase1 3 4 7" xfId="855" xr:uid="{00000000-0005-0000-0000-00004B030000}"/>
    <cellStyle name="20% - Ênfase1 3 4 8" xfId="856" xr:uid="{00000000-0005-0000-0000-00004C030000}"/>
    <cellStyle name="20% - Ênfase1 3 5" xfId="857" xr:uid="{00000000-0005-0000-0000-00004D030000}"/>
    <cellStyle name="20% - Ênfase1 3 5 2" xfId="858" xr:uid="{00000000-0005-0000-0000-00004E030000}"/>
    <cellStyle name="20% - Ênfase1 3 5 2 2" xfId="859" xr:uid="{00000000-0005-0000-0000-00004F030000}"/>
    <cellStyle name="20% - Ênfase1 3 5 2 2 2" xfId="860" xr:uid="{00000000-0005-0000-0000-000050030000}"/>
    <cellStyle name="20% - Ênfase1 3 5 2 2 2 2" xfId="861" xr:uid="{00000000-0005-0000-0000-000051030000}"/>
    <cellStyle name="20% - Ênfase1 3 5 2 2 2 2 2" xfId="862" xr:uid="{00000000-0005-0000-0000-000052030000}"/>
    <cellStyle name="20% - Ênfase1 3 5 2 2 2 3" xfId="863" xr:uid="{00000000-0005-0000-0000-000053030000}"/>
    <cellStyle name="20% - Ênfase1 3 5 2 2 2 4" xfId="864" xr:uid="{00000000-0005-0000-0000-000054030000}"/>
    <cellStyle name="20% - Ênfase1 3 5 2 2 3" xfId="865" xr:uid="{00000000-0005-0000-0000-000055030000}"/>
    <cellStyle name="20% - Ênfase1 3 5 2 2 3 2" xfId="866" xr:uid="{00000000-0005-0000-0000-000056030000}"/>
    <cellStyle name="20% - Ênfase1 3 5 2 2 3 2 2" xfId="867" xr:uid="{00000000-0005-0000-0000-000057030000}"/>
    <cellStyle name="20% - Ênfase1 3 5 2 2 3 3" xfId="868" xr:uid="{00000000-0005-0000-0000-000058030000}"/>
    <cellStyle name="20% - Ênfase1 3 5 2 2 3 4" xfId="869" xr:uid="{00000000-0005-0000-0000-000059030000}"/>
    <cellStyle name="20% - Ênfase1 3 5 2 2 4" xfId="870" xr:uid="{00000000-0005-0000-0000-00005A030000}"/>
    <cellStyle name="20% - Ênfase1 3 5 2 2 4 2" xfId="871" xr:uid="{00000000-0005-0000-0000-00005B030000}"/>
    <cellStyle name="20% - Ênfase1 3 5 2 2 5" xfId="872" xr:uid="{00000000-0005-0000-0000-00005C030000}"/>
    <cellStyle name="20% - Ênfase1 3 5 2 2 6" xfId="873" xr:uid="{00000000-0005-0000-0000-00005D030000}"/>
    <cellStyle name="20% - Ênfase1 3 5 2 3" xfId="874" xr:uid="{00000000-0005-0000-0000-00005E030000}"/>
    <cellStyle name="20% - Ênfase1 3 5 2 3 2" xfId="875" xr:uid="{00000000-0005-0000-0000-00005F030000}"/>
    <cellStyle name="20% - Ênfase1 3 5 2 3 2 2" xfId="876" xr:uid="{00000000-0005-0000-0000-000060030000}"/>
    <cellStyle name="20% - Ênfase1 3 5 2 3 3" xfId="877" xr:uid="{00000000-0005-0000-0000-000061030000}"/>
    <cellStyle name="20% - Ênfase1 3 5 2 3 4" xfId="878" xr:uid="{00000000-0005-0000-0000-000062030000}"/>
    <cellStyle name="20% - Ênfase1 3 5 2 4" xfId="879" xr:uid="{00000000-0005-0000-0000-000063030000}"/>
    <cellStyle name="20% - Ênfase1 3 5 2 4 2" xfId="880" xr:uid="{00000000-0005-0000-0000-000064030000}"/>
    <cellStyle name="20% - Ênfase1 3 5 2 4 2 2" xfId="881" xr:uid="{00000000-0005-0000-0000-000065030000}"/>
    <cellStyle name="20% - Ênfase1 3 5 2 4 3" xfId="882" xr:uid="{00000000-0005-0000-0000-000066030000}"/>
    <cellStyle name="20% - Ênfase1 3 5 2 4 4" xfId="883" xr:uid="{00000000-0005-0000-0000-000067030000}"/>
    <cellStyle name="20% - Ênfase1 3 5 2 5" xfId="884" xr:uid="{00000000-0005-0000-0000-000068030000}"/>
    <cellStyle name="20% - Ênfase1 3 5 2 5 2" xfId="885" xr:uid="{00000000-0005-0000-0000-000069030000}"/>
    <cellStyle name="20% - Ênfase1 3 5 2 6" xfId="886" xr:uid="{00000000-0005-0000-0000-00006A030000}"/>
    <cellStyle name="20% - Ênfase1 3 5 2 7" xfId="887" xr:uid="{00000000-0005-0000-0000-00006B030000}"/>
    <cellStyle name="20% - Ênfase1 3 5 3" xfId="888" xr:uid="{00000000-0005-0000-0000-00006C030000}"/>
    <cellStyle name="20% - Ênfase1 3 5 3 2" xfId="889" xr:uid="{00000000-0005-0000-0000-00006D030000}"/>
    <cellStyle name="20% - Ênfase1 3 5 3 2 2" xfId="890" xr:uid="{00000000-0005-0000-0000-00006E030000}"/>
    <cellStyle name="20% - Ênfase1 3 5 3 2 2 2" xfId="891" xr:uid="{00000000-0005-0000-0000-00006F030000}"/>
    <cellStyle name="20% - Ênfase1 3 5 3 2 3" xfId="892" xr:uid="{00000000-0005-0000-0000-000070030000}"/>
    <cellStyle name="20% - Ênfase1 3 5 3 2 4" xfId="893" xr:uid="{00000000-0005-0000-0000-000071030000}"/>
    <cellStyle name="20% - Ênfase1 3 5 3 3" xfId="894" xr:uid="{00000000-0005-0000-0000-000072030000}"/>
    <cellStyle name="20% - Ênfase1 3 5 3 3 2" xfId="895" xr:uid="{00000000-0005-0000-0000-000073030000}"/>
    <cellStyle name="20% - Ênfase1 3 5 3 3 2 2" xfId="896" xr:uid="{00000000-0005-0000-0000-000074030000}"/>
    <cellStyle name="20% - Ênfase1 3 5 3 3 3" xfId="897" xr:uid="{00000000-0005-0000-0000-000075030000}"/>
    <cellStyle name="20% - Ênfase1 3 5 3 3 4" xfId="898" xr:uid="{00000000-0005-0000-0000-000076030000}"/>
    <cellStyle name="20% - Ênfase1 3 5 3 4" xfId="899" xr:uid="{00000000-0005-0000-0000-000077030000}"/>
    <cellStyle name="20% - Ênfase1 3 5 3 4 2" xfId="900" xr:uid="{00000000-0005-0000-0000-000078030000}"/>
    <cellStyle name="20% - Ênfase1 3 5 3 5" xfId="901" xr:uid="{00000000-0005-0000-0000-000079030000}"/>
    <cellStyle name="20% - Ênfase1 3 5 3 6" xfId="902" xr:uid="{00000000-0005-0000-0000-00007A030000}"/>
    <cellStyle name="20% - Ênfase1 3 5 4" xfId="903" xr:uid="{00000000-0005-0000-0000-00007B030000}"/>
    <cellStyle name="20% - Ênfase1 3 5 4 2" xfId="904" xr:uid="{00000000-0005-0000-0000-00007C030000}"/>
    <cellStyle name="20% - Ênfase1 3 5 4 2 2" xfId="905" xr:uid="{00000000-0005-0000-0000-00007D030000}"/>
    <cellStyle name="20% - Ênfase1 3 5 4 3" xfId="906" xr:uid="{00000000-0005-0000-0000-00007E030000}"/>
    <cellStyle name="20% - Ênfase1 3 5 4 4" xfId="907" xr:uid="{00000000-0005-0000-0000-00007F030000}"/>
    <cellStyle name="20% - Ênfase1 3 5 5" xfId="908" xr:uid="{00000000-0005-0000-0000-000080030000}"/>
    <cellStyle name="20% - Ênfase1 3 5 5 2" xfId="909" xr:uid="{00000000-0005-0000-0000-000081030000}"/>
    <cellStyle name="20% - Ênfase1 3 5 5 2 2" xfId="910" xr:uid="{00000000-0005-0000-0000-000082030000}"/>
    <cellStyle name="20% - Ênfase1 3 5 5 3" xfId="911" xr:uid="{00000000-0005-0000-0000-000083030000}"/>
    <cellStyle name="20% - Ênfase1 3 5 5 4" xfId="912" xr:uid="{00000000-0005-0000-0000-000084030000}"/>
    <cellStyle name="20% - Ênfase1 3 5 6" xfId="913" xr:uid="{00000000-0005-0000-0000-000085030000}"/>
    <cellStyle name="20% - Ênfase1 3 5 6 2" xfId="914" xr:uid="{00000000-0005-0000-0000-000086030000}"/>
    <cellStyle name="20% - Ênfase1 3 5 7" xfId="915" xr:uid="{00000000-0005-0000-0000-000087030000}"/>
    <cellStyle name="20% - Ênfase1 3 5 8" xfId="916" xr:uid="{00000000-0005-0000-0000-000088030000}"/>
    <cellStyle name="20% - Ênfase1 3 6" xfId="917" xr:uid="{00000000-0005-0000-0000-000089030000}"/>
    <cellStyle name="20% - Ênfase1 3 6 2" xfId="918" xr:uid="{00000000-0005-0000-0000-00008A030000}"/>
    <cellStyle name="20% - Ênfase1 3 6 2 2" xfId="919" xr:uid="{00000000-0005-0000-0000-00008B030000}"/>
    <cellStyle name="20% - Ênfase1 3 6 2 2 2" xfId="920" xr:uid="{00000000-0005-0000-0000-00008C030000}"/>
    <cellStyle name="20% - Ênfase1 3 6 2 2 2 2" xfId="921" xr:uid="{00000000-0005-0000-0000-00008D030000}"/>
    <cellStyle name="20% - Ênfase1 3 6 2 2 3" xfId="922" xr:uid="{00000000-0005-0000-0000-00008E030000}"/>
    <cellStyle name="20% - Ênfase1 3 6 2 2 4" xfId="923" xr:uid="{00000000-0005-0000-0000-00008F030000}"/>
    <cellStyle name="20% - Ênfase1 3 6 2 3" xfId="924" xr:uid="{00000000-0005-0000-0000-000090030000}"/>
    <cellStyle name="20% - Ênfase1 3 6 2 3 2" xfId="925" xr:uid="{00000000-0005-0000-0000-000091030000}"/>
    <cellStyle name="20% - Ênfase1 3 6 2 3 2 2" xfId="926" xr:uid="{00000000-0005-0000-0000-000092030000}"/>
    <cellStyle name="20% - Ênfase1 3 6 2 3 3" xfId="927" xr:uid="{00000000-0005-0000-0000-000093030000}"/>
    <cellStyle name="20% - Ênfase1 3 6 2 3 4" xfId="928" xr:uid="{00000000-0005-0000-0000-000094030000}"/>
    <cellStyle name="20% - Ênfase1 3 6 2 4" xfId="929" xr:uid="{00000000-0005-0000-0000-000095030000}"/>
    <cellStyle name="20% - Ênfase1 3 6 2 4 2" xfId="930" xr:uid="{00000000-0005-0000-0000-000096030000}"/>
    <cellStyle name="20% - Ênfase1 3 6 2 5" xfId="931" xr:uid="{00000000-0005-0000-0000-000097030000}"/>
    <cellStyle name="20% - Ênfase1 3 6 2 6" xfId="932" xr:uid="{00000000-0005-0000-0000-000098030000}"/>
    <cellStyle name="20% - Ênfase1 3 6 3" xfId="933" xr:uid="{00000000-0005-0000-0000-000099030000}"/>
    <cellStyle name="20% - Ênfase1 3 6 3 2" xfId="934" xr:uid="{00000000-0005-0000-0000-00009A030000}"/>
    <cellStyle name="20% - Ênfase1 3 6 3 2 2" xfId="935" xr:uid="{00000000-0005-0000-0000-00009B030000}"/>
    <cellStyle name="20% - Ênfase1 3 6 3 3" xfId="936" xr:uid="{00000000-0005-0000-0000-00009C030000}"/>
    <cellStyle name="20% - Ênfase1 3 6 3 4" xfId="937" xr:uid="{00000000-0005-0000-0000-00009D030000}"/>
    <cellStyle name="20% - Ênfase1 3 6 4" xfId="938" xr:uid="{00000000-0005-0000-0000-00009E030000}"/>
    <cellStyle name="20% - Ênfase1 3 6 4 2" xfId="939" xr:uid="{00000000-0005-0000-0000-00009F030000}"/>
    <cellStyle name="20% - Ênfase1 3 6 4 2 2" xfId="940" xr:uid="{00000000-0005-0000-0000-0000A0030000}"/>
    <cellStyle name="20% - Ênfase1 3 6 4 3" xfId="941" xr:uid="{00000000-0005-0000-0000-0000A1030000}"/>
    <cellStyle name="20% - Ênfase1 3 6 4 4" xfId="942" xr:uid="{00000000-0005-0000-0000-0000A2030000}"/>
    <cellStyle name="20% - Ênfase1 3 6 5" xfId="943" xr:uid="{00000000-0005-0000-0000-0000A3030000}"/>
    <cellStyle name="20% - Ênfase1 3 6 5 2" xfId="944" xr:uid="{00000000-0005-0000-0000-0000A4030000}"/>
    <cellStyle name="20% - Ênfase1 3 6 6" xfId="945" xr:uid="{00000000-0005-0000-0000-0000A5030000}"/>
    <cellStyle name="20% - Ênfase1 3 6 7" xfId="946" xr:uid="{00000000-0005-0000-0000-0000A6030000}"/>
    <cellStyle name="20% - Ênfase1 3 7" xfId="947" xr:uid="{00000000-0005-0000-0000-0000A7030000}"/>
    <cellStyle name="20% - Ênfase1 3 7 2" xfId="948" xr:uid="{00000000-0005-0000-0000-0000A8030000}"/>
    <cellStyle name="20% - Ênfase1 3 7 2 2" xfId="949" xr:uid="{00000000-0005-0000-0000-0000A9030000}"/>
    <cellStyle name="20% - Ênfase1 3 7 2 2 2" xfId="950" xr:uid="{00000000-0005-0000-0000-0000AA030000}"/>
    <cellStyle name="20% - Ênfase1 3 7 2 3" xfId="951" xr:uid="{00000000-0005-0000-0000-0000AB030000}"/>
    <cellStyle name="20% - Ênfase1 3 7 2 4" xfId="952" xr:uid="{00000000-0005-0000-0000-0000AC030000}"/>
    <cellStyle name="20% - Ênfase1 3 7 3" xfId="953" xr:uid="{00000000-0005-0000-0000-0000AD030000}"/>
    <cellStyle name="20% - Ênfase1 3 7 3 2" xfId="954" xr:uid="{00000000-0005-0000-0000-0000AE030000}"/>
    <cellStyle name="20% - Ênfase1 3 7 3 2 2" xfId="955" xr:uid="{00000000-0005-0000-0000-0000AF030000}"/>
    <cellStyle name="20% - Ênfase1 3 7 3 3" xfId="956" xr:uid="{00000000-0005-0000-0000-0000B0030000}"/>
    <cellStyle name="20% - Ênfase1 3 7 3 4" xfId="957" xr:uid="{00000000-0005-0000-0000-0000B1030000}"/>
    <cellStyle name="20% - Ênfase1 3 7 4" xfId="958" xr:uid="{00000000-0005-0000-0000-0000B2030000}"/>
    <cellStyle name="20% - Ênfase1 3 7 4 2" xfId="959" xr:uid="{00000000-0005-0000-0000-0000B3030000}"/>
    <cellStyle name="20% - Ênfase1 3 7 5" xfId="960" xr:uid="{00000000-0005-0000-0000-0000B4030000}"/>
    <cellStyle name="20% - Ênfase1 3 7 6" xfId="961" xr:uid="{00000000-0005-0000-0000-0000B5030000}"/>
    <cellStyle name="20% - Ênfase1 3 8" xfId="962" xr:uid="{00000000-0005-0000-0000-0000B6030000}"/>
    <cellStyle name="20% - Ênfase1 3 8 2" xfId="963" xr:uid="{00000000-0005-0000-0000-0000B7030000}"/>
    <cellStyle name="20% - Ênfase1 3 8 2 2" xfId="964" xr:uid="{00000000-0005-0000-0000-0000B8030000}"/>
    <cellStyle name="20% - Ênfase1 3 8 3" xfId="965" xr:uid="{00000000-0005-0000-0000-0000B9030000}"/>
    <cellStyle name="20% - Ênfase1 3 8 4" xfId="966" xr:uid="{00000000-0005-0000-0000-0000BA030000}"/>
    <cellStyle name="20% - Ênfase1 3 9" xfId="967" xr:uid="{00000000-0005-0000-0000-0000BB030000}"/>
    <cellStyle name="20% - Ênfase1 3 9 2" xfId="968" xr:uid="{00000000-0005-0000-0000-0000BC030000}"/>
    <cellStyle name="20% - Ênfase1 3 9 2 2" xfId="969" xr:uid="{00000000-0005-0000-0000-0000BD030000}"/>
    <cellStyle name="20% - Ênfase1 3 9 3" xfId="970" xr:uid="{00000000-0005-0000-0000-0000BE030000}"/>
    <cellStyle name="20% - Ênfase1 3 9 4" xfId="971" xr:uid="{00000000-0005-0000-0000-0000BF030000}"/>
    <cellStyle name="20% - Ênfase1 4" xfId="972" xr:uid="{00000000-0005-0000-0000-0000C0030000}"/>
    <cellStyle name="20% - Ênfase1 4 10" xfId="973" xr:uid="{00000000-0005-0000-0000-0000C1030000}"/>
    <cellStyle name="20% - Ênfase1 4 11" xfId="974" xr:uid="{00000000-0005-0000-0000-0000C2030000}"/>
    <cellStyle name="20% - Ênfase1 4 2" xfId="975" xr:uid="{00000000-0005-0000-0000-0000C3030000}"/>
    <cellStyle name="20% - Ênfase1 4 2 2" xfId="976" xr:uid="{00000000-0005-0000-0000-0000C4030000}"/>
    <cellStyle name="20% - Ênfase1 4 2 2 2" xfId="977" xr:uid="{00000000-0005-0000-0000-0000C5030000}"/>
    <cellStyle name="20% - Ênfase1 4 2 2 2 2" xfId="978" xr:uid="{00000000-0005-0000-0000-0000C6030000}"/>
    <cellStyle name="20% - Ênfase1 4 2 2 2 2 2" xfId="979" xr:uid="{00000000-0005-0000-0000-0000C7030000}"/>
    <cellStyle name="20% - Ênfase1 4 2 2 2 2 2 2" xfId="980" xr:uid="{00000000-0005-0000-0000-0000C8030000}"/>
    <cellStyle name="20% - Ênfase1 4 2 2 2 2 3" xfId="981" xr:uid="{00000000-0005-0000-0000-0000C9030000}"/>
    <cellStyle name="20% - Ênfase1 4 2 2 2 2 4" xfId="982" xr:uid="{00000000-0005-0000-0000-0000CA030000}"/>
    <cellStyle name="20% - Ênfase1 4 2 2 2 3" xfId="983" xr:uid="{00000000-0005-0000-0000-0000CB030000}"/>
    <cellStyle name="20% - Ênfase1 4 2 2 2 3 2" xfId="984" xr:uid="{00000000-0005-0000-0000-0000CC030000}"/>
    <cellStyle name="20% - Ênfase1 4 2 2 2 3 2 2" xfId="985" xr:uid="{00000000-0005-0000-0000-0000CD030000}"/>
    <cellStyle name="20% - Ênfase1 4 2 2 2 3 3" xfId="986" xr:uid="{00000000-0005-0000-0000-0000CE030000}"/>
    <cellStyle name="20% - Ênfase1 4 2 2 2 3 4" xfId="987" xr:uid="{00000000-0005-0000-0000-0000CF030000}"/>
    <cellStyle name="20% - Ênfase1 4 2 2 2 4" xfId="988" xr:uid="{00000000-0005-0000-0000-0000D0030000}"/>
    <cellStyle name="20% - Ênfase1 4 2 2 2 4 2" xfId="989" xr:uid="{00000000-0005-0000-0000-0000D1030000}"/>
    <cellStyle name="20% - Ênfase1 4 2 2 2 5" xfId="990" xr:uid="{00000000-0005-0000-0000-0000D2030000}"/>
    <cellStyle name="20% - Ênfase1 4 2 2 2 6" xfId="991" xr:uid="{00000000-0005-0000-0000-0000D3030000}"/>
    <cellStyle name="20% - Ênfase1 4 2 2 3" xfId="992" xr:uid="{00000000-0005-0000-0000-0000D4030000}"/>
    <cellStyle name="20% - Ênfase1 4 2 2 3 2" xfId="993" xr:uid="{00000000-0005-0000-0000-0000D5030000}"/>
    <cellStyle name="20% - Ênfase1 4 2 2 3 2 2" xfId="994" xr:uid="{00000000-0005-0000-0000-0000D6030000}"/>
    <cellStyle name="20% - Ênfase1 4 2 2 3 3" xfId="995" xr:uid="{00000000-0005-0000-0000-0000D7030000}"/>
    <cellStyle name="20% - Ênfase1 4 2 2 3 4" xfId="996" xr:uid="{00000000-0005-0000-0000-0000D8030000}"/>
    <cellStyle name="20% - Ênfase1 4 2 2 4" xfId="997" xr:uid="{00000000-0005-0000-0000-0000D9030000}"/>
    <cellStyle name="20% - Ênfase1 4 2 2 4 2" xfId="998" xr:uid="{00000000-0005-0000-0000-0000DA030000}"/>
    <cellStyle name="20% - Ênfase1 4 2 2 4 2 2" xfId="999" xr:uid="{00000000-0005-0000-0000-0000DB030000}"/>
    <cellStyle name="20% - Ênfase1 4 2 2 4 3" xfId="1000" xr:uid="{00000000-0005-0000-0000-0000DC030000}"/>
    <cellStyle name="20% - Ênfase1 4 2 2 4 4" xfId="1001" xr:uid="{00000000-0005-0000-0000-0000DD030000}"/>
    <cellStyle name="20% - Ênfase1 4 2 2 5" xfId="1002" xr:uid="{00000000-0005-0000-0000-0000DE030000}"/>
    <cellStyle name="20% - Ênfase1 4 2 2 5 2" xfId="1003" xr:uid="{00000000-0005-0000-0000-0000DF030000}"/>
    <cellStyle name="20% - Ênfase1 4 2 2 6" xfId="1004" xr:uid="{00000000-0005-0000-0000-0000E0030000}"/>
    <cellStyle name="20% - Ênfase1 4 2 2 7" xfId="1005" xr:uid="{00000000-0005-0000-0000-0000E1030000}"/>
    <cellStyle name="20% - Ênfase1 4 2 3" xfId="1006" xr:uid="{00000000-0005-0000-0000-0000E2030000}"/>
    <cellStyle name="20% - Ênfase1 4 2 3 2" xfId="1007" xr:uid="{00000000-0005-0000-0000-0000E3030000}"/>
    <cellStyle name="20% - Ênfase1 4 2 3 2 2" xfId="1008" xr:uid="{00000000-0005-0000-0000-0000E4030000}"/>
    <cellStyle name="20% - Ênfase1 4 2 3 2 2 2" xfId="1009" xr:uid="{00000000-0005-0000-0000-0000E5030000}"/>
    <cellStyle name="20% - Ênfase1 4 2 3 2 3" xfId="1010" xr:uid="{00000000-0005-0000-0000-0000E6030000}"/>
    <cellStyle name="20% - Ênfase1 4 2 3 2 4" xfId="1011" xr:uid="{00000000-0005-0000-0000-0000E7030000}"/>
    <cellStyle name="20% - Ênfase1 4 2 3 3" xfId="1012" xr:uid="{00000000-0005-0000-0000-0000E8030000}"/>
    <cellStyle name="20% - Ênfase1 4 2 3 3 2" xfId="1013" xr:uid="{00000000-0005-0000-0000-0000E9030000}"/>
    <cellStyle name="20% - Ênfase1 4 2 3 3 2 2" xfId="1014" xr:uid="{00000000-0005-0000-0000-0000EA030000}"/>
    <cellStyle name="20% - Ênfase1 4 2 3 3 3" xfId="1015" xr:uid="{00000000-0005-0000-0000-0000EB030000}"/>
    <cellStyle name="20% - Ênfase1 4 2 3 3 4" xfId="1016" xr:uid="{00000000-0005-0000-0000-0000EC030000}"/>
    <cellStyle name="20% - Ênfase1 4 2 3 4" xfId="1017" xr:uid="{00000000-0005-0000-0000-0000ED030000}"/>
    <cellStyle name="20% - Ênfase1 4 2 3 4 2" xfId="1018" xr:uid="{00000000-0005-0000-0000-0000EE030000}"/>
    <cellStyle name="20% - Ênfase1 4 2 3 5" xfId="1019" xr:uid="{00000000-0005-0000-0000-0000EF030000}"/>
    <cellStyle name="20% - Ênfase1 4 2 3 6" xfId="1020" xr:uid="{00000000-0005-0000-0000-0000F0030000}"/>
    <cellStyle name="20% - Ênfase1 4 2 4" xfId="1021" xr:uid="{00000000-0005-0000-0000-0000F1030000}"/>
    <cellStyle name="20% - Ênfase1 4 2 4 2" xfId="1022" xr:uid="{00000000-0005-0000-0000-0000F2030000}"/>
    <cellStyle name="20% - Ênfase1 4 2 4 2 2" xfId="1023" xr:uid="{00000000-0005-0000-0000-0000F3030000}"/>
    <cellStyle name="20% - Ênfase1 4 2 4 3" xfId="1024" xr:uid="{00000000-0005-0000-0000-0000F4030000}"/>
    <cellStyle name="20% - Ênfase1 4 2 4 4" xfId="1025" xr:uid="{00000000-0005-0000-0000-0000F5030000}"/>
    <cellStyle name="20% - Ênfase1 4 2 5" xfId="1026" xr:uid="{00000000-0005-0000-0000-0000F6030000}"/>
    <cellStyle name="20% - Ênfase1 4 2 5 2" xfId="1027" xr:uid="{00000000-0005-0000-0000-0000F7030000}"/>
    <cellStyle name="20% - Ênfase1 4 2 5 2 2" xfId="1028" xr:uid="{00000000-0005-0000-0000-0000F8030000}"/>
    <cellStyle name="20% - Ênfase1 4 2 5 3" xfId="1029" xr:uid="{00000000-0005-0000-0000-0000F9030000}"/>
    <cellStyle name="20% - Ênfase1 4 2 5 4" xfId="1030" xr:uid="{00000000-0005-0000-0000-0000FA030000}"/>
    <cellStyle name="20% - Ênfase1 4 2 6" xfId="1031" xr:uid="{00000000-0005-0000-0000-0000FB030000}"/>
    <cellStyle name="20% - Ênfase1 4 2 6 2" xfId="1032" xr:uid="{00000000-0005-0000-0000-0000FC030000}"/>
    <cellStyle name="20% - Ênfase1 4 2 7" xfId="1033" xr:uid="{00000000-0005-0000-0000-0000FD030000}"/>
    <cellStyle name="20% - Ênfase1 4 2 8" xfId="1034" xr:uid="{00000000-0005-0000-0000-0000FE030000}"/>
    <cellStyle name="20% - Ênfase1 4 3" xfId="1035" xr:uid="{00000000-0005-0000-0000-0000FF030000}"/>
    <cellStyle name="20% - Ênfase1 4 3 2" xfId="1036" xr:uid="{00000000-0005-0000-0000-000000040000}"/>
    <cellStyle name="20% - Ênfase1 4 3 2 2" xfId="1037" xr:uid="{00000000-0005-0000-0000-000001040000}"/>
    <cellStyle name="20% - Ênfase1 4 3 2 2 2" xfId="1038" xr:uid="{00000000-0005-0000-0000-000002040000}"/>
    <cellStyle name="20% - Ênfase1 4 3 2 2 2 2" xfId="1039" xr:uid="{00000000-0005-0000-0000-000003040000}"/>
    <cellStyle name="20% - Ênfase1 4 3 2 2 2 2 2" xfId="1040" xr:uid="{00000000-0005-0000-0000-000004040000}"/>
    <cellStyle name="20% - Ênfase1 4 3 2 2 2 3" xfId="1041" xr:uid="{00000000-0005-0000-0000-000005040000}"/>
    <cellStyle name="20% - Ênfase1 4 3 2 2 2 4" xfId="1042" xr:uid="{00000000-0005-0000-0000-000006040000}"/>
    <cellStyle name="20% - Ênfase1 4 3 2 2 3" xfId="1043" xr:uid="{00000000-0005-0000-0000-000007040000}"/>
    <cellStyle name="20% - Ênfase1 4 3 2 2 3 2" xfId="1044" xr:uid="{00000000-0005-0000-0000-000008040000}"/>
    <cellStyle name="20% - Ênfase1 4 3 2 2 3 2 2" xfId="1045" xr:uid="{00000000-0005-0000-0000-000009040000}"/>
    <cellStyle name="20% - Ênfase1 4 3 2 2 3 3" xfId="1046" xr:uid="{00000000-0005-0000-0000-00000A040000}"/>
    <cellStyle name="20% - Ênfase1 4 3 2 2 3 4" xfId="1047" xr:uid="{00000000-0005-0000-0000-00000B040000}"/>
    <cellStyle name="20% - Ênfase1 4 3 2 2 4" xfId="1048" xr:uid="{00000000-0005-0000-0000-00000C040000}"/>
    <cellStyle name="20% - Ênfase1 4 3 2 2 4 2" xfId="1049" xr:uid="{00000000-0005-0000-0000-00000D040000}"/>
    <cellStyle name="20% - Ênfase1 4 3 2 2 5" xfId="1050" xr:uid="{00000000-0005-0000-0000-00000E040000}"/>
    <cellStyle name="20% - Ênfase1 4 3 2 2 6" xfId="1051" xr:uid="{00000000-0005-0000-0000-00000F040000}"/>
    <cellStyle name="20% - Ênfase1 4 3 2 3" xfId="1052" xr:uid="{00000000-0005-0000-0000-000010040000}"/>
    <cellStyle name="20% - Ênfase1 4 3 2 3 2" xfId="1053" xr:uid="{00000000-0005-0000-0000-000011040000}"/>
    <cellStyle name="20% - Ênfase1 4 3 2 3 2 2" xfId="1054" xr:uid="{00000000-0005-0000-0000-000012040000}"/>
    <cellStyle name="20% - Ênfase1 4 3 2 3 3" xfId="1055" xr:uid="{00000000-0005-0000-0000-000013040000}"/>
    <cellStyle name="20% - Ênfase1 4 3 2 3 4" xfId="1056" xr:uid="{00000000-0005-0000-0000-000014040000}"/>
    <cellStyle name="20% - Ênfase1 4 3 2 4" xfId="1057" xr:uid="{00000000-0005-0000-0000-000015040000}"/>
    <cellStyle name="20% - Ênfase1 4 3 2 4 2" xfId="1058" xr:uid="{00000000-0005-0000-0000-000016040000}"/>
    <cellStyle name="20% - Ênfase1 4 3 2 4 2 2" xfId="1059" xr:uid="{00000000-0005-0000-0000-000017040000}"/>
    <cellStyle name="20% - Ênfase1 4 3 2 4 3" xfId="1060" xr:uid="{00000000-0005-0000-0000-000018040000}"/>
    <cellStyle name="20% - Ênfase1 4 3 2 4 4" xfId="1061" xr:uid="{00000000-0005-0000-0000-000019040000}"/>
    <cellStyle name="20% - Ênfase1 4 3 2 5" xfId="1062" xr:uid="{00000000-0005-0000-0000-00001A040000}"/>
    <cellStyle name="20% - Ênfase1 4 3 2 5 2" xfId="1063" xr:uid="{00000000-0005-0000-0000-00001B040000}"/>
    <cellStyle name="20% - Ênfase1 4 3 2 6" xfId="1064" xr:uid="{00000000-0005-0000-0000-00001C040000}"/>
    <cellStyle name="20% - Ênfase1 4 3 2 7" xfId="1065" xr:uid="{00000000-0005-0000-0000-00001D040000}"/>
    <cellStyle name="20% - Ênfase1 4 3 3" xfId="1066" xr:uid="{00000000-0005-0000-0000-00001E040000}"/>
    <cellStyle name="20% - Ênfase1 4 3 3 2" xfId="1067" xr:uid="{00000000-0005-0000-0000-00001F040000}"/>
    <cellStyle name="20% - Ênfase1 4 3 3 2 2" xfId="1068" xr:uid="{00000000-0005-0000-0000-000020040000}"/>
    <cellStyle name="20% - Ênfase1 4 3 3 2 2 2" xfId="1069" xr:uid="{00000000-0005-0000-0000-000021040000}"/>
    <cellStyle name="20% - Ênfase1 4 3 3 2 3" xfId="1070" xr:uid="{00000000-0005-0000-0000-000022040000}"/>
    <cellStyle name="20% - Ênfase1 4 3 3 2 4" xfId="1071" xr:uid="{00000000-0005-0000-0000-000023040000}"/>
    <cellStyle name="20% - Ênfase1 4 3 3 3" xfId="1072" xr:uid="{00000000-0005-0000-0000-000024040000}"/>
    <cellStyle name="20% - Ênfase1 4 3 3 3 2" xfId="1073" xr:uid="{00000000-0005-0000-0000-000025040000}"/>
    <cellStyle name="20% - Ênfase1 4 3 3 3 2 2" xfId="1074" xr:uid="{00000000-0005-0000-0000-000026040000}"/>
    <cellStyle name="20% - Ênfase1 4 3 3 3 3" xfId="1075" xr:uid="{00000000-0005-0000-0000-000027040000}"/>
    <cellStyle name="20% - Ênfase1 4 3 3 3 4" xfId="1076" xr:uid="{00000000-0005-0000-0000-000028040000}"/>
    <cellStyle name="20% - Ênfase1 4 3 3 4" xfId="1077" xr:uid="{00000000-0005-0000-0000-000029040000}"/>
    <cellStyle name="20% - Ênfase1 4 3 3 4 2" xfId="1078" xr:uid="{00000000-0005-0000-0000-00002A040000}"/>
    <cellStyle name="20% - Ênfase1 4 3 3 5" xfId="1079" xr:uid="{00000000-0005-0000-0000-00002B040000}"/>
    <cellStyle name="20% - Ênfase1 4 3 3 6" xfId="1080" xr:uid="{00000000-0005-0000-0000-00002C040000}"/>
    <cellStyle name="20% - Ênfase1 4 3 4" xfId="1081" xr:uid="{00000000-0005-0000-0000-00002D040000}"/>
    <cellStyle name="20% - Ênfase1 4 3 4 2" xfId="1082" xr:uid="{00000000-0005-0000-0000-00002E040000}"/>
    <cellStyle name="20% - Ênfase1 4 3 4 2 2" xfId="1083" xr:uid="{00000000-0005-0000-0000-00002F040000}"/>
    <cellStyle name="20% - Ênfase1 4 3 4 3" xfId="1084" xr:uid="{00000000-0005-0000-0000-000030040000}"/>
    <cellStyle name="20% - Ênfase1 4 3 4 4" xfId="1085" xr:uid="{00000000-0005-0000-0000-000031040000}"/>
    <cellStyle name="20% - Ênfase1 4 3 5" xfId="1086" xr:uid="{00000000-0005-0000-0000-000032040000}"/>
    <cellStyle name="20% - Ênfase1 4 3 5 2" xfId="1087" xr:uid="{00000000-0005-0000-0000-000033040000}"/>
    <cellStyle name="20% - Ênfase1 4 3 5 2 2" xfId="1088" xr:uid="{00000000-0005-0000-0000-000034040000}"/>
    <cellStyle name="20% - Ênfase1 4 3 5 3" xfId="1089" xr:uid="{00000000-0005-0000-0000-000035040000}"/>
    <cellStyle name="20% - Ênfase1 4 3 5 4" xfId="1090" xr:uid="{00000000-0005-0000-0000-000036040000}"/>
    <cellStyle name="20% - Ênfase1 4 3 6" xfId="1091" xr:uid="{00000000-0005-0000-0000-000037040000}"/>
    <cellStyle name="20% - Ênfase1 4 3 6 2" xfId="1092" xr:uid="{00000000-0005-0000-0000-000038040000}"/>
    <cellStyle name="20% - Ênfase1 4 3 7" xfId="1093" xr:uid="{00000000-0005-0000-0000-000039040000}"/>
    <cellStyle name="20% - Ênfase1 4 3 8" xfId="1094" xr:uid="{00000000-0005-0000-0000-00003A040000}"/>
    <cellStyle name="20% - Ênfase1 4 4" xfId="1095" xr:uid="{00000000-0005-0000-0000-00003B040000}"/>
    <cellStyle name="20% - Ênfase1 4 4 2" xfId="1096" xr:uid="{00000000-0005-0000-0000-00003C040000}"/>
    <cellStyle name="20% - Ênfase1 4 4 2 2" xfId="1097" xr:uid="{00000000-0005-0000-0000-00003D040000}"/>
    <cellStyle name="20% - Ênfase1 4 4 2 2 2" xfId="1098" xr:uid="{00000000-0005-0000-0000-00003E040000}"/>
    <cellStyle name="20% - Ênfase1 4 4 2 2 2 2" xfId="1099" xr:uid="{00000000-0005-0000-0000-00003F040000}"/>
    <cellStyle name="20% - Ênfase1 4 4 2 2 2 2 2" xfId="1100" xr:uid="{00000000-0005-0000-0000-000040040000}"/>
    <cellStyle name="20% - Ênfase1 4 4 2 2 2 3" xfId="1101" xr:uid="{00000000-0005-0000-0000-000041040000}"/>
    <cellStyle name="20% - Ênfase1 4 4 2 2 2 4" xfId="1102" xr:uid="{00000000-0005-0000-0000-000042040000}"/>
    <cellStyle name="20% - Ênfase1 4 4 2 2 3" xfId="1103" xr:uid="{00000000-0005-0000-0000-000043040000}"/>
    <cellStyle name="20% - Ênfase1 4 4 2 2 3 2" xfId="1104" xr:uid="{00000000-0005-0000-0000-000044040000}"/>
    <cellStyle name="20% - Ênfase1 4 4 2 2 3 2 2" xfId="1105" xr:uid="{00000000-0005-0000-0000-000045040000}"/>
    <cellStyle name="20% - Ênfase1 4 4 2 2 3 3" xfId="1106" xr:uid="{00000000-0005-0000-0000-000046040000}"/>
    <cellStyle name="20% - Ênfase1 4 4 2 2 3 4" xfId="1107" xr:uid="{00000000-0005-0000-0000-000047040000}"/>
    <cellStyle name="20% - Ênfase1 4 4 2 2 4" xfId="1108" xr:uid="{00000000-0005-0000-0000-000048040000}"/>
    <cellStyle name="20% - Ênfase1 4 4 2 2 4 2" xfId="1109" xr:uid="{00000000-0005-0000-0000-000049040000}"/>
    <cellStyle name="20% - Ênfase1 4 4 2 2 5" xfId="1110" xr:uid="{00000000-0005-0000-0000-00004A040000}"/>
    <cellStyle name="20% - Ênfase1 4 4 2 2 6" xfId="1111" xr:uid="{00000000-0005-0000-0000-00004B040000}"/>
    <cellStyle name="20% - Ênfase1 4 4 2 3" xfId="1112" xr:uid="{00000000-0005-0000-0000-00004C040000}"/>
    <cellStyle name="20% - Ênfase1 4 4 2 3 2" xfId="1113" xr:uid="{00000000-0005-0000-0000-00004D040000}"/>
    <cellStyle name="20% - Ênfase1 4 4 2 3 2 2" xfId="1114" xr:uid="{00000000-0005-0000-0000-00004E040000}"/>
    <cellStyle name="20% - Ênfase1 4 4 2 3 3" xfId="1115" xr:uid="{00000000-0005-0000-0000-00004F040000}"/>
    <cellStyle name="20% - Ênfase1 4 4 2 3 4" xfId="1116" xr:uid="{00000000-0005-0000-0000-000050040000}"/>
    <cellStyle name="20% - Ênfase1 4 4 2 4" xfId="1117" xr:uid="{00000000-0005-0000-0000-000051040000}"/>
    <cellStyle name="20% - Ênfase1 4 4 2 4 2" xfId="1118" xr:uid="{00000000-0005-0000-0000-000052040000}"/>
    <cellStyle name="20% - Ênfase1 4 4 2 4 2 2" xfId="1119" xr:uid="{00000000-0005-0000-0000-000053040000}"/>
    <cellStyle name="20% - Ênfase1 4 4 2 4 3" xfId="1120" xr:uid="{00000000-0005-0000-0000-000054040000}"/>
    <cellStyle name="20% - Ênfase1 4 4 2 4 4" xfId="1121" xr:uid="{00000000-0005-0000-0000-000055040000}"/>
    <cellStyle name="20% - Ênfase1 4 4 2 5" xfId="1122" xr:uid="{00000000-0005-0000-0000-000056040000}"/>
    <cellStyle name="20% - Ênfase1 4 4 2 5 2" xfId="1123" xr:uid="{00000000-0005-0000-0000-000057040000}"/>
    <cellStyle name="20% - Ênfase1 4 4 2 6" xfId="1124" xr:uid="{00000000-0005-0000-0000-000058040000}"/>
    <cellStyle name="20% - Ênfase1 4 4 2 7" xfId="1125" xr:uid="{00000000-0005-0000-0000-000059040000}"/>
    <cellStyle name="20% - Ênfase1 4 4 3" xfId="1126" xr:uid="{00000000-0005-0000-0000-00005A040000}"/>
    <cellStyle name="20% - Ênfase1 4 4 3 2" xfId="1127" xr:uid="{00000000-0005-0000-0000-00005B040000}"/>
    <cellStyle name="20% - Ênfase1 4 4 3 2 2" xfId="1128" xr:uid="{00000000-0005-0000-0000-00005C040000}"/>
    <cellStyle name="20% - Ênfase1 4 4 3 2 2 2" xfId="1129" xr:uid="{00000000-0005-0000-0000-00005D040000}"/>
    <cellStyle name="20% - Ênfase1 4 4 3 2 3" xfId="1130" xr:uid="{00000000-0005-0000-0000-00005E040000}"/>
    <cellStyle name="20% - Ênfase1 4 4 3 2 4" xfId="1131" xr:uid="{00000000-0005-0000-0000-00005F040000}"/>
    <cellStyle name="20% - Ênfase1 4 4 3 3" xfId="1132" xr:uid="{00000000-0005-0000-0000-000060040000}"/>
    <cellStyle name="20% - Ênfase1 4 4 3 3 2" xfId="1133" xr:uid="{00000000-0005-0000-0000-000061040000}"/>
    <cellStyle name="20% - Ênfase1 4 4 3 3 2 2" xfId="1134" xr:uid="{00000000-0005-0000-0000-000062040000}"/>
    <cellStyle name="20% - Ênfase1 4 4 3 3 3" xfId="1135" xr:uid="{00000000-0005-0000-0000-000063040000}"/>
    <cellStyle name="20% - Ênfase1 4 4 3 3 4" xfId="1136" xr:uid="{00000000-0005-0000-0000-000064040000}"/>
    <cellStyle name="20% - Ênfase1 4 4 3 4" xfId="1137" xr:uid="{00000000-0005-0000-0000-000065040000}"/>
    <cellStyle name="20% - Ênfase1 4 4 3 4 2" xfId="1138" xr:uid="{00000000-0005-0000-0000-000066040000}"/>
    <cellStyle name="20% - Ênfase1 4 4 3 5" xfId="1139" xr:uid="{00000000-0005-0000-0000-000067040000}"/>
    <cellStyle name="20% - Ênfase1 4 4 3 6" xfId="1140" xr:uid="{00000000-0005-0000-0000-000068040000}"/>
    <cellStyle name="20% - Ênfase1 4 4 4" xfId="1141" xr:uid="{00000000-0005-0000-0000-000069040000}"/>
    <cellStyle name="20% - Ênfase1 4 4 4 2" xfId="1142" xr:uid="{00000000-0005-0000-0000-00006A040000}"/>
    <cellStyle name="20% - Ênfase1 4 4 4 2 2" xfId="1143" xr:uid="{00000000-0005-0000-0000-00006B040000}"/>
    <cellStyle name="20% - Ênfase1 4 4 4 3" xfId="1144" xr:uid="{00000000-0005-0000-0000-00006C040000}"/>
    <cellStyle name="20% - Ênfase1 4 4 4 4" xfId="1145" xr:uid="{00000000-0005-0000-0000-00006D040000}"/>
    <cellStyle name="20% - Ênfase1 4 4 5" xfId="1146" xr:uid="{00000000-0005-0000-0000-00006E040000}"/>
    <cellStyle name="20% - Ênfase1 4 4 5 2" xfId="1147" xr:uid="{00000000-0005-0000-0000-00006F040000}"/>
    <cellStyle name="20% - Ênfase1 4 4 5 2 2" xfId="1148" xr:uid="{00000000-0005-0000-0000-000070040000}"/>
    <cellStyle name="20% - Ênfase1 4 4 5 3" xfId="1149" xr:uid="{00000000-0005-0000-0000-000071040000}"/>
    <cellStyle name="20% - Ênfase1 4 4 5 4" xfId="1150" xr:uid="{00000000-0005-0000-0000-000072040000}"/>
    <cellStyle name="20% - Ênfase1 4 4 6" xfId="1151" xr:uid="{00000000-0005-0000-0000-000073040000}"/>
    <cellStyle name="20% - Ênfase1 4 4 6 2" xfId="1152" xr:uid="{00000000-0005-0000-0000-000074040000}"/>
    <cellStyle name="20% - Ênfase1 4 4 7" xfId="1153" xr:uid="{00000000-0005-0000-0000-000075040000}"/>
    <cellStyle name="20% - Ênfase1 4 4 8" xfId="1154" xr:uid="{00000000-0005-0000-0000-000076040000}"/>
    <cellStyle name="20% - Ênfase1 4 5" xfId="1155" xr:uid="{00000000-0005-0000-0000-000077040000}"/>
    <cellStyle name="20% - Ênfase1 4 5 2" xfId="1156" xr:uid="{00000000-0005-0000-0000-000078040000}"/>
    <cellStyle name="20% - Ênfase1 4 5 2 2" xfId="1157" xr:uid="{00000000-0005-0000-0000-000079040000}"/>
    <cellStyle name="20% - Ênfase1 4 5 2 2 2" xfId="1158" xr:uid="{00000000-0005-0000-0000-00007A040000}"/>
    <cellStyle name="20% - Ênfase1 4 5 2 2 2 2" xfId="1159" xr:uid="{00000000-0005-0000-0000-00007B040000}"/>
    <cellStyle name="20% - Ênfase1 4 5 2 2 3" xfId="1160" xr:uid="{00000000-0005-0000-0000-00007C040000}"/>
    <cellStyle name="20% - Ênfase1 4 5 2 2 4" xfId="1161" xr:uid="{00000000-0005-0000-0000-00007D040000}"/>
    <cellStyle name="20% - Ênfase1 4 5 2 3" xfId="1162" xr:uid="{00000000-0005-0000-0000-00007E040000}"/>
    <cellStyle name="20% - Ênfase1 4 5 2 3 2" xfId="1163" xr:uid="{00000000-0005-0000-0000-00007F040000}"/>
    <cellStyle name="20% - Ênfase1 4 5 2 3 2 2" xfId="1164" xr:uid="{00000000-0005-0000-0000-000080040000}"/>
    <cellStyle name="20% - Ênfase1 4 5 2 3 3" xfId="1165" xr:uid="{00000000-0005-0000-0000-000081040000}"/>
    <cellStyle name="20% - Ênfase1 4 5 2 3 4" xfId="1166" xr:uid="{00000000-0005-0000-0000-000082040000}"/>
    <cellStyle name="20% - Ênfase1 4 5 2 4" xfId="1167" xr:uid="{00000000-0005-0000-0000-000083040000}"/>
    <cellStyle name="20% - Ênfase1 4 5 2 4 2" xfId="1168" xr:uid="{00000000-0005-0000-0000-000084040000}"/>
    <cellStyle name="20% - Ênfase1 4 5 2 5" xfId="1169" xr:uid="{00000000-0005-0000-0000-000085040000}"/>
    <cellStyle name="20% - Ênfase1 4 5 2 6" xfId="1170" xr:uid="{00000000-0005-0000-0000-000086040000}"/>
    <cellStyle name="20% - Ênfase1 4 5 3" xfId="1171" xr:uid="{00000000-0005-0000-0000-000087040000}"/>
    <cellStyle name="20% - Ênfase1 4 5 3 2" xfId="1172" xr:uid="{00000000-0005-0000-0000-000088040000}"/>
    <cellStyle name="20% - Ênfase1 4 5 3 2 2" xfId="1173" xr:uid="{00000000-0005-0000-0000-000089040000}"/>
    <cellStyle name="20% - Ênfase1 4 5 3 3" xfId="1174" xr:uid="{00000000-0005-0000-0000-00008A040000}"/>
    <cellStyle name="20% - Ênfase1 4 5 3 4" xfId="1175" xr:uid="{00000000-0005-0000-0000-00008B040000}"/>
    <cellStyle name="20% - Ênfase1 4 5 4" xfId="1176" xr:uid="{00000000-0005-0000-0000-00008C040000}"/>
    <cellStyle name="20% - Ênfase1 4 5 4 2" xfId="1177" xr:uid="{00000000-0005-0000-0000-00008D040000}"/>
    <cellStyle name="20% - Ênfase1 4 5 4 2 2" xfId="1178" xr:uid="{00000000-0005-0000-0000-00008E040000}"/>
    <cellStyle name="20% - Ênfase1 4 5 4 3" xfId="1179" xr:uid="{00000000-0005-0000-0000-00008F040000}"/>
    <cellStyle name="20% - Ênfase1 4 5 4 4" xfId="1180" xr:uid="{00000000-0005-0000-0000-000090040000}"/>
    <cellStyle name="20% - Ênfase1 4 5 5" xfId="1181" xr:uid="{00000000-0005-0000-0000-000091040000}"/>
    <cellStyle name="20% - Ênfase1 4 5 5 2" xfId="1182" xr:uid="{00000000-0005-0000-0000-000092040000}"/>
    <cellStyle name="20% - Ênfase1 4 5 6" xfId="1183" xr:uid="{00000000-0005-0000-0000-000093040000}"/>
    <cellStyle name="20% - Ênfase1 4 5 7" xfId="1184" xr:uid="{00000000-0005-0000-0000-000094040000}"/>
    <cellStyle name="20% - Ênfase1 4 6" xfId="1185" xr:uid="{00000000-0005-0000-0000-000095040000}"/>
    <cellStyle name="20% - Ênfase1 4 6 2" xfId="1186" xr:uid="{00000000-0005-0000-0000-000096040000}"/>
    <cellStyle name="20% - Ênfase1 4 6 2 2" xfId="1187" xr:uid="{00000000-0005-0000-0000-000097040000}"/>
    <cellStyle name="20% - Ênfase1 4 6 2 2 2" xfId="1188" xr:uid="{00000000-0005-0000-0000-000098040000}"/>
    <cellStyle name="20% - Ênfase1 4 6 2 3" xfId="1189" xr:uid="{00000000-0005-0000-0000-000099040000}"/>
    <cellStyle name="20% - Ênfase1 4 6 2 4" xfId="1190" xr:uid="{00000000-0005-0000-0000-00009A040000}"/>
    <cellStyle name="20% - Ênfase1 4 6 3" xfId="1191" xr:uid="{00000000-0005-0000-0000-00009B040000}"/>
    <cellStyle name="20% - Ênfase1 4 6 3 2" xfId="1192" xr:uid="{00000000-0005-0000-0000-00009C040000}"/>
    <cellStyle name="20% - Ênfase1 4 6 3 2 2" xfId="1193" xr:uid="{00000000-0005-0000-0000-00009D040000}"/>
    <cellStyle name="20% - Ênfase1 4 6 3 3" xfId="1194" xr:uid="{00000000-0005-0000-0000-00009E040000}"/>
    <cellStyle name="20% - Ênfase1 4 6 3 4" xfId="1195" xr:uid="{00000000-0005-0000-0000-00009F040000}"/>
    <cellStyle name="20% - Ênfase1 4 6 4" xfId="1196" xr:uid="{00000000-0005-0000-0000-0000A0040000}"/>
    <cellStyle name="20% - Ênfase1 4 6 4 2" xfId="1197" xr:uid="{00000000-0005-0000-0000-0000A1040000}"/>
    <cellStyle name="20% - Ênfase1 4 6 5" xfId="1198" xr:uid="{00000000-0005-0000-0000-0000A2040000}"/>
    <cellStyle name="20% - Ênfase1 4 6 6" xfId="1199" xr:uid="{00000000-0005-0000-0000-0000A3040000}"/>
    <cellStyle name="20% - Ênfase1 4 7" xfId="1200" xr:uid="{00000000-0005-0000-0000-0000A4040000}"/>
    <cellStyle name="20% - Ênfase1 4 7 2" xfId="1201" xr:uid="{00000000-0005-0000-0000-0000A5040000}"/>
    <cellStyle name="20% - Ênfase1 4 7 2 2" xfId="1202" xr:uid="{00000000-0005-0000-0000-0000A6040000}"/>
    <cellStyle name="20% - Ênfase1 4 7 3" xfId="1203" xr:uid="{00000000-0005-0000-0000-0000A7040000}"/>
    <cellStyle name="20% - Ênfase1 4 7 4" xfId="1204" xr:uid="{00000000-0005-0000-0000-0000A8040000}"/>
    <cellStyle name="20% - Ênfase1 4 8" xfId="1205" xr:uid="{00000000-0005-0000-0000-0000A9040000}"/>
    <cellStyle name="20% - Ênfase1 4 8 2" xfId="1206" xr:uid="{00000000-0005-0000-0000-0000AA040000}"/>
    <cellStyle name="20% - Ênfase1 4 8 2 2" xfId="1207" xr:uid="{00000000-0005-0000-0000-0000AB040000}"/>
    <cellStyle name="20% - Ênfase1 4 8 3" xfId="1208" xr:uid="{00000000-0005-0000-0000-0000AC040000}"/>
    <cellStyle name="20% - Ênfase1 4 8 4" xfId="1209" xr:uid="{00000000-0005-0000-0000-0000AD040000}"/>
    <cellStyle name="20% - Ênfase1 4 9" xfId="1210" xr:uid="{00000000-0005-0000-0000-0000AE040000}"/>
    <cellStyle name="20% - Ênfase1 4 9 2" xfId="1211" xr:uid="{00000000-0005-0000-0000-0000AF040000}"/>
    <cellStyle name="20% - Ênfase1 5" xfId="1212" xr:uid="{00000000-0005-0000-0000-0000B0040000}"/>
    <cellStyle name="20% - Ênfase1 5 2" xfId="1213" xr:uid="{00000000-0005-0000-0000-0000B1040000}"/>
    <cellStyle name="20% - Ênfase1 5 2 2" xfId="1214" xr:uid="{00000000-0005-0000-0000-0000B2040000}"/>
    <cellStyle name="20% - Ênfase1 5 2 2 2" xfId="1215" xr:uid="{00000000-0005-0000-0000-0000B3040000}"/>
    <cellStyle name="20% - Ênfase1 5 2 2 2 2" xfId="1216" xr:uid="{00000000-0005-0000-0000-0000B4040000}"/>
    <cellStyle name="20% - Ênfase1 5 2 2 2 2 2" xfId="1217" xr:uid="{00000000-0005-0000-0000-0000B5040000}"/>
    <cellStyle name="20% - Ênfase1 5 2 2 2 3" xfId="1218" xr:uid="{00000000-0005-0000-0000-0000B6040000}"/>
    <cellStyle name="20% - Ênfase1 5 2 2 2 4" xfId="1219" xr:uid="{00000000-0005-0000-0000-0000B7040000}"/>
    <cellStyle name="20% - Ênfase1 5 2 2 3" xfId="1220" xr:uid="{00000000-0005-0000-0000-0000B8040000}"/>
    <cellStyle name="20% - Ênfase1 5 2 2 3 2" xfId="1221" xr:uid="{00000000-0005-0000-0000-0000B9040000}"/>
    <cellStyle name="20% - Ênfase1 5 2 2 3 2 2" xfId="1222" xr:uid="{00000000-0005-0000-0000-0000BA040000}"/>
    <cellStyle name="20% - Ênfase1 5 2 2 3 3" xfId="1223" xr:uid="{00000000-0005-0000-0000-0000BB040000}"/>
    <cellStyle name="20% - Ênfase1 5 2 2 3 4" xfId="1224" xr:uid="{00000000-0005-0000-0000-0000BC040000}"/>
    <cellStyle name="20% - Ênfase1 5 2 2 4" xfId="1225" xr:uid="{00000000-0005-0000-0000-0000BD040000}"/>
    <cellStyle name="20% - Ênfase1 5 2 2 4 2" xfId="1226" xr:uid="{00000000-0005-0000-0000-0000BE040000}"/>
    <cellStyle name="20% - Ênfase1 5 2 2 5" xfId="1227" xr:uid="{00000000-0005-0000-0000-0000BF040000}"/>
    <cellStyle name="20% - Ênfase1 5 2 2 6" xfId="1228" xr:uid="{00000000-0005-0000-0000-0000C0040000}"/>
    <cellStyle name="20% - Ênfase1 5 2 3" xfId="1229" xr:uid="{00000000-0005-0000-0000-0000C1040000}"/>
    <cellStyle name="20% - Ênfase1 5 2 3 2" xfId="1230" xr:uid="{00000000-0005-0000-0000-0000C2040000}"/>
    <cellStyle name="20% - Ênfase1 5 2 3 2 2" xfId="1231" xr:uid="{00000000-0005-0000-0000-0000C3040000}"/>
    <cellStyle name="20% - Ênfase1 5 2 3 3" xfId="1232" xr:uid="{00000000-0005-0000-0000-0000C4040000}"/>
    <cellStyle name="20% - Ênfase1 5 2 3 4" xfId="1233" xr:uid="{00000000-0005-0000-0000-0000C5040000}"/>
    <cellStyle name="20% - Ênfase1 5 2 4" xfId="1234" xr:uid="{00000000-0005-0000-0000-0000C6040000}"/>
    <cellStyle name="20% - Ênfase1 5 2 4 2" xfId="1235" xr:uid="{00000000-0005-0000-0000-0000C7040000}"/>
    <cellStyle name="20% - Ênfase1 5 2 4 2 2" xfId="1236" xr:uid="{00000000-0005-0000-0000-0000C8040000}"/>
    <cellStyle name="20% - Ênfase1 5 2 4 3" xfId="1237" xr:uid="{00000000-0005-0000-0000-0000C9040000}"/>
    <cellStyle name="20% - Ênfase1 5 2 4 4" xfId="1238" xr:uid="{00000000-0005-0000-0000-0000CA040000}"/>
    <cellStyle name="20% - Ênfase1 5 2 5" xfId="1239" xr:uid="{00000000-0005-0000-0000-0000CB040000}"/>
    <cellStyle name="20% - Ênfase1 5 2 5 2" xfId="1240" xr:uid="{00000000-0005-0000-0000-0000CC040000}"/>
    <cellStyle name="20% - Ênfase1 5 2 6" xfId="1241" xr:uid="{00000000-0005-0000-0000-0000CD040000}"/>
    <cellStyle name="20% - Ênfase1 5 2 7" xfId="1242" xr:uid="{00000000-0005-0000-0000-0000CE040000}"/>
    <cellStyle name="20% - Ênfase1 5 3" xfId="1243" xr:uid="{00000000-0005-0000-0000-0000CF040000}"/>
    <cellStyle name="20% - Ênfase1 5 3 2" xfId="1244" xr:uid="{00000000-0005-0000-0000-0000D0040000}"/>
    <cellStyle name="20% - Ênfase1 5 3 2 2" xfId="1245" xr:uid="{00000000-0005-0000-0000-0000D1040000}"/>
    <cellStyle name="20% - Ênfase1 5 3 2 2 2" xfId="1246" xr:uid="{00000000-0005-0000-0000-0000D2040000}"/>
    <cellStyle name="20% - Ênfase1 5 3 2 3" xfId="1247" xr:uid="{00000000-0005-0000-0000-0000D3040000}"/>
    <cellStyle name="20% - Ênfase1 5 3 2 4" xfId="1248" xr:uid="{00000000-0005-0000-0000-0000D4040000}"/>
    <cellStyle name="20% - Ênfase1 5 3 3" xfId="1249" xr:uid="{00000000-0005-0000-0000-0000D5040000}"/>
    <cellStyle name="20% - Ênfase1 5 3 3 2" xfId="1250" xr:uid="{00000000-0005-0000-0000-0000D6040000}"/>
    <cellStyle name="20% - Ênfase1 5 3 3 2 2" xfId="1251" xr:uid="{00000000-0005-0000-0000-0000D7040000}"/>
    <cellStyle name="20% - Ênfase1 5 3 3 3" xfId="1252" xr:uid="{00000000-0005-0000-0000-0000D8040000}"/>
    <cellStyle name="20% - Ênfase1 5 3 3 4" xfId="1253" xr:uid="{00000000-0005-0000-0000-0000D9040000}"/>
    <cellStyle name="20% - Ênfase1 5 3 4" xfId="1254" xr:uid="{00000000-0005-0000-0000-0000DA040000}"/>
    <cellStyle name="20% - Ênfase1 5 3 4 2" xfId="1255" xr:uid="{00000000-0005-0000-0000-0000DB040000}"/>
    <cellStyle name="20% - Ênfase1 5 3 5" xfId="1256" xr:uid="{00000000-0005-0000-0000-0000DC040000}"/>
    <cellStyle name="20% - Ênfase1 5 3 6" xfId="1257" xr:uid="{00000000-0005-0000-0000-0000DD040000}"/>
    <cellStyle name="20% - Ênfase1 5 4" xfId="1258" xr:uid="{00000000-0005-0000-0000-0000DE040000}"/>
    <cellStyle name="20% - Ênfase1 5 4 2" xfId="1259" xr:uid="{00000000-0005-0000-0000-0000DF040000}"/>
    <cellStyle name="20% - Ênfase1 5 4 2 2" xfId="1260" xr:uid="{00000000-0005-0000-0000-0000E0040000}"/>
    <cellStyle name="20% - Ênfase1 5 4 3" xfId="1261" xr:uid="{00000000-0005-0000-0000-0000E1040000}"/>
    <cellStyle name="20% - Ênfase1 5 4 4" xfId="1262" xr:uid="{00000000-0005-0000-0000-0000E2040000}"/>
    <cellStyle name="20% - Ênfase1 5 5" xfId="1263" xr:uid="{00000000-0005-0000-0000-0000E3040000}"/>
    <cellStyle name="20% - Ênfase1 5 5 2" xfId="1264" xr:uid="{00000000-0005-0000-0000-0000E4040000}"/>
    <cellStyle name="20% - Ênfase1 5 5 2 2" xfId="1265" xr:uid="{00000000-0005-0000-0000-0000E5040000}"/>
    <cellStyle name="20% - Ênfase1 5 5 3" xfId="1266" xr:uid="{00000000-0005-0000-0000-0000E6040000}"/>
    <cellStyle name="20% - Ênfase1 5 5 4" xfId="1267" xr:uid="{00000000-0005-0000-0000-0000E7040000}"/>
    <cellStyle name="20% - Ênfase1 5 6" xfId="1268" xr:uid="{00000000-0005-0000-0000-0000E8040000}"/>
    <cellStyle name="20% - Ênfase1 5 6 2" xfId="1269" xr:uid="{00000000-0005-0000-0000-0000E9040000}"/>
    <cellStyle name="20% - Ênfase1 5 7" xfId="1270" xr:uid="{00000000-0005-0000-0000-0000EA040000}"/>
    <cellStyle name="20% - Ênfase1 5 8" xfId="1271" xr:uid="{00000000-0005-0000-0000-0000EB040000}"/>
    <cellStyle name="20% - Ênfase1 6" xfId="1272" xr:uid="{00000000-0005-0000-0000-0000EC040000}"/>
    <cellStyle name="20% - Ênfase1 6 2" xfId="1273" xr:uid="{00000000-0005-0000-0000-0000ED040000}"/>
    <cellStyle name="20% - Ênfase1 6 2 2" xfId="1274" xr:uid="{00000000-0005-0000-0000-0000EE040000}"/>
    <cellStyle name="20% - Ênfase1 6 2 2 2" xfId="1275" xr:uid="{00000000-0005-0000-0000-0000EF040000}"/>
    <cellStyle name="20% - Ênfase1 6 2 2 2 2" xfId="1276" xr:uid="{00000000-0005-0000-0000-0000F0040000}"/>
    <cellStyle name="20% - Ênfase1 6 2 2 2 2 2" xfId="1277" xr:uid="{00000000-0005-0000-0000-0000F1040000}"/>
    <cellStyle name="20% - Ênfase1 6 2 2 2 3" xfId="1278" xr:uid="{00000000-0005-0000-0000-0000F2040000}"/>
    <cellStyle name="20% - Ênfase1 6 2 2 2 4" xfId="1279" xr:uid="{00000000-0005-0000-0000-0000F3040000}"/>
    <cellStyle name="20% - Ênfase1 6 2 2 3" xfId="1280" xr:uid="{00000000-0005-0000-0000-0000F4040000}"/>
    <cellStyle name="20% - Ênfase1 6 2 2 3 2" xfId="1281" xr:uid="{00000000-0005-0000-0000-0000F5040000}"/>
    <cellStyle name="20% - Ênfase1 6 2 2 3 2 2" xfId="1282" xr:uid="{00000000-0005-0000-0000-0000F6040000}"/>
    <cellStyle name="20% - Ênfase1 6 2 2 3 3" xfId="1283" xr:uid="{00000000-0005-0000-0000-0000F7040000}"/>
    <cellStyle name="20% - Ênfase1 6 2 2 3 4" xfId="1284" xr:uid="{00000000-0005-0000-0000-0000F8040000}"/>
    <cellStyle name="20% - Ênfase1 6 2 2 4" xfId="1285" xr:uid="{00000000-0005-0000-0000-0000F9040000}"/>
    <cellStyle name="20% - Ênfase1 6 2 2 4 2" xfId="1286" xr:uid="{00000000-0005-0000-0000-0000FA040000}"/>
    <cellStyle name="20% - Ênfase1 6 2 2 5" xfId="1287" xr:uid="{00000000-0005-0000-0000-0000FB040000}"/>
    <cellStyle name="20% - Ênfase1 6 2 2 6" xfId="1288" xr:uid="{00000000-0005-0000-0000-0000FC040000}"/>
    <cellStyle name="20% - Ênfase1 6 2 3" xfId="1289" xr:uid="{00000000-0005-0000-0000-0000FD040000}"/>
    <cellStyle name="20% - Ênfase1 6 2 3 2" xfId="1290" xr:uid="{00000000-0005-0000-0000-0000FE040000}"/>
    <cellStyle name="20% - Ênfase1 6 2 3 2 2" xfId="1291" xr:uid="{00000000-0005-0000-0000-0000FF040000}"/>
    <cellStyle name="20% - Ênfase1 6 2 3 3" xfId="1292" xr:uid="{00000000-0005-0000-0000-000000050000}"/>
    <cellStyle name="20% - Ênfase1 6 2 3 4" xfId="1293" xr:uid="{00000000-0005-0000-0000-000001050000}"/>
    <cellStyle name="20% - Ênfase1 6 2 4" xfId="1294" xr:uid="{00000000-0005-0000-0000-000002050000}"/>
    <cellStyle name="20% - Ênfase1 6 2 4 2" xfId="1295" xr:uid="{00000000-0005-0000-0000-000003050000}"/>
    <cellStyle name="20% - Ênfase1 6 2 4 2 2" xfId="1296" xr:uid="{00000000-0005-0000-0000-000004050000}"/>
    <cellStyle name="20% - Ênfase1 6 2 4 3" xfId="1297" xr:uid="{00000000-0005-0000-0000-000005050000}"/>
    <cellStyle name="20% - Ênfase1 6 2 4 4" xfId="1298" xr:uid="{00000000-0005-0000-0000-000006050000}"/>
    <cellStyle name="20% - Ênfase1 6 2 5" xfId="1299" xr:uid="{00000000-0005-0000-0000-000007050000}"/>
    <cellStyle name="20% - Ênfase1 6 2 5 2" xfId="1300" xr:uid="{00000000-0005-0000-0000-000008050000}"/>
    <cellStyle name="20% - Ênfase1 6 2 6" xfId="1301" xr:uid="{00000000-0005-0000-0000-000009050000}"/>
    <cellStyle name="20% - Ênfase1 6 2 7" xfId="1302" xr:uid="{00000000-0005-0000-0000-00000A050000}"/>
    <cellStyle name="20% - Ênfase1 6 3" xfId="1303" xr:uid="{00000000-0005-0000-0000-00000B050000}"/>
    <cellStyle name="20% - Ênfase1 6 3 2" xfId="1304" xr:uid="{00000000-0005-0000-0000-00000C050000}"/>
    <cellStyle name="20% - Ênfase1 6 3 2 2" xfId="1305" xr:uid="{00000000-0005-0000-0000-00000D050000}"/>
    <cellStyle name="20% - Ênfase1 6 3 2 2 2" xfId="1306" xr:uid="{00000000-0005-0000-0000-00000E050000}"/>
    <cellStyle name="20% - Ênfase1 6 3 2 3" xfId="1307" xr:uid="{00000000-0005-0000-0000-00000F050000}"/>
    <cellStyle name="20% - Ênfase1 6 3 2 4" xfId="1308" xr:uid="{00000000-0005-0000-0000-000010050000}"/>
    <cellStyle name="20% - Ênfase1 6 3 3" xfId="1309" xr:uid="{00000000-0005-0000-0000-000011050000}"/>
    <cellStyle name="20% - Ênfase1 6 3 3 2" xfId="1310" xr:uid="{00000000-0005-0000-0000-000012050000}"/>
    <cellStyle name="20% - Ênfase1 6 3 3 2 2" xfId="1311" xr:uid="{00000000-0005-0000-0000-000013050000}"/>
    <cellStyle name="20% - Ênfase1 6 3 3 3" xfId="1312" xr:uid="{00000000-0005-0000-0000-000014050000}"/>
    <cellStyle name="20% - Ênfase1 6 3 3 4" xfId="1313" xr:uid="{00000000-0005-0000-0000-000015050000}"/>
    <cellStyle name="20% - Ênfase1 6 3 4" xfId="1314" xr:uid="{00000000-0005-0000-0000-000016050000}"/>
    <cellStyle name="20% - Ênfase1 6 3 4 2" xfId="1315" xr:uid="{00000000-0005-0000-0000-000017050000}"/>
    <cellStyle name="20% - Ênfase1 6 3 5" xfId="1316" xr:uid="{00000000-0005-0000-0000-000018050000}"/>
    <cellStyle name="20% - Ênfase1 6 3 6" xfId="1317" xr:uid="{00000000-0005-0000-0000-000019050000}"/>
    <cellStyle name="20% - Ênfase1 6 4" xfId="1318" xr:uid="{00000000-0005-0000-0000-00001A050000}"/>
    <cellStyle name="20% - Ênfase1 6 4 2" xfId="1319" xr:uid="{00000000-0005-0000-0000-00001B050000}"/>
    <cellStyle name="20% - Ênfase1 6 4 2 2" xfId="1320" xr:uid="{00000000-0005-0000-0000-00001C050000}"/>
    <cellStyle name="20% - Ênfase1 6 4 3" xfId="1321" xr:uid="{00000000-0005-0000-0000-00001D050000}"/>
    <cellStyle name="20% - Ênfase1 6 4 4" xfId="1322" xr:uid="{00000000-0005-0000-0000-00001E050000}"/>
    <cellStyle name="20% - Ênfase1 6 5" xfId="1323" xr:uid="{00000000-0005-0000-0000-00001F050000}"/>
    <cellStyle name="20% - Ênfase1 6 5 2" xfId="1324" xr:uid="{00000000-0005-0000-0000-000020050000}"/>
    <cellStyle name="20% - Ênfase1 6 5 2 2" xfId="1325" xr:uid="{00000000-0005-0000-0000-000021050000}"/>
    <cellStyle name="20% - Ênfase1 6 5 3" xfId="1326" xr:uid="{00000000-0005-0000-0000-000022050000}"/>
    <cellStyle name="20% - Ênfase1 6 5 4" xfId="1327" xr:uid="{00000000-0005-0000-0000-000023050000}"/>
    <cellStyle name="20% - Ênfase1 6 6" xfId="1328" xr:uid="{00000000-0005-0000-0000-000024050000}"/>
    <cellStyle name="20% - Ênfase1 6 6 2" xfId="1329" xr:uid="{00000000-0005-0000-0000-000025050000}"/>
    <cellStyle name="20% - Ênfase1 6 7" xfId="1330" xr:uid="{00000000-0005-0000-0000-000026050000}"/>
    <cellStyle name="20% - Ênfase1 6 8" xfId="1331" xr:uid="{00000000-0005-0000-0000-000027050000}"/>
    <cellStyle name="20% - Ênfase1 7" xfId="1332" xr:uid="{00000000-0005-0000-0000-000028050000}"/>
    <cellStyle name="20% - Ênfase1 7 2" xfId="1333" xr:uid="{00000000-0005-0000-0000-000029050000}"/>
    <cellStyle name="20% - Ênfase1 7 2 2" xfId="1334" xr:uid="{00000000-0005-0000-0000-00002A050000}"/>
    <cellStyle name="20% - Ênfase1 7 2 2 2" xfId="1335" xr:uid="{00000000-0005-0000-0000-00002B050000}"/>
    <cellStyle name="20% - Ênfase1 7 2 2 2 2" xfId="1336" xr:uid="{00000000-0005-0000-0000-00002C050000}"/>
    <cellStyle name="20% - Ênfase1 7 2 2 2 2 2" xfId="1337" xr:uid="{00000000-0005-0000-0000-00002D050000}"/>
    <cellStyle name="20% - Ênfase1 7 2 2 2 3" xfId="1338" xr:uid="{00000000-0005-0000-0000-00002E050000}"/>
    <cellStyle name="20% - Ênfase1 7 2 2 2 4" xfId="1339" xr:uid="{00000000-0005-0000-0000-00002F050000}"/>
    <cellStyle name="20% - Ênfase1 7 2 2 3" xfId="1340" xr:uid="{00000000-0005-0000-0000-000030050000}"/>
    <cellStyle name="20% - Ênfase1 7 2 2 3 2" xfId="1341" xr:uid="{00000000-0005-0000-0000-000031050000}"/>
    <cellStyle name="20% - Ênfase1 7 2 2 3 2 2" xfId="1342" xr:uid="{00000000-0005-0000-0000-000032050000}"/>
    <cellStyle name="20% - Ênfase1 7 2 2 3 3" xfId="1343" xr:uid="{00000000-0005-0000-0000-000033050000}"/>
    <cellStyle name="20% - Ênfase1 7 2 2 3 4" xfId="1344" xr:uid="{00000000-0005-0000-0000-000034050000}"/>
    <cellStyle name="20% - Ênfase1 7 2 2 4" xfId="1345" xr:uid="{00000000-0005-0000-0000-000035050000}"/>
    <cellStyle name="20% - Ênfase1 7 2 2 4 2" xfId="1346" xr:uid="{00000000-0005-0000-0000-000036050000}"/>
    <cellStyle name="20% - Ênfase1 7 2 2 5" xfId="1347" xr:uid="{00000000-0005-0000-0000-000037050000}"/>
    <cellStyle name="20% - Ênfase1 7 2 2 6" xfId="1348" xr:uid="{00000000-0005-0000-0000-000038050000}"/>
    <cellStyle name="20% - Ênfase1 7 2 3" xfId="1349" xr:uid="{00000000-0005-0000-0000-000039050000}"/>
    <cellStyle name="20% - Ênfase1 7 2 3 2" xfId="1350" xr:uid="{00000000-0005-0000-0000-00003A050000}"/>
    <cellStyle name="20% - Ênfase1 7 2 3 2 2" xfId="1351" xr:uid="{00000000-0005-0000-0000-00003B050000}"/>
    <cellStyle name="20% - Ênfase1 7 2 3 3" xfId="1352" xr:uid="{00000000-0005-0000-0000-00003C050000}"/>
    <cellStyle name="20% - Ênfase1 7 2 3 4" xfId="1353" xr:uid="{00000000-0005-0000-0000-00003D050000}"/>
    <cellStyle name="20% - Ênfase1 7 2 4" xfId="1354" xr:uid="{00000000-0005-0000-0000-00003E050000}"/>
    <cellStyle name="20% - Ênfase1 7 2 4 2" xfId="1355" xr:uid="{00000000-0005-0000-0000-00003F050000}"/>
    <cellStyle name="20% - Ênfase1 7 2 4 2 2" xfId="1356" xr:uid="{00000000-0005-0000-0000-000040050000}"/>
    <cellStyle name="20% - Ênfase1 7 2 4 3" xfId="1357" xr:uid="{00000000-0005-0000-0000-000041050000}"/>
    <cellStyle name="20% - Ênfase1 7 2 4 4" xfId="1358" xr:uid="{00000000-0005-0000-0000-000042050000}"/>
    <cellStyle name="20% - Ênfase1 7 2 5" xfId="1359" xr:uid="{00000000-0005-0000-0000-000043050000}"/>
    <cellStyle name="20% - Ênfase1 7 2 5 2" xfId="1360" xr:uid="{00000000-0005-0000-0000-000044050000}"/>
    <cellStyle name="20% - Ênfase1 7 2 6" xfId="1361" xr:uid="{00000000-0005-0000-0000-000045050000}"/>
    <cellStyle name="20% - Ênfase1 7 2 7" xfId="1362" xr:uid="{00000000-0005-0000-0000-000046050000}"/>
    <cellStyle name="20% - Ênfase1 7 3" xfId="1363" xr:uid="{00000000-0005-0000-0000-000047050000}"/>
    <cellStyle name="20% - Ênfase1 7 3 2" xfId="1364" xr:uid="{00000000-0005-0000-0000-000048050000}"/>
    <cellStyle name="20% - Ênfase1 7 3 2 2" xfId="1365" xr:uid="{00000000-0005-0000-0000-000049050000}"/>
    <cellStyle name="20% - Ênfase1 7 3 2 2 2" xfId="1366" xr:uid="{00000000-0005-0000-0000-00004A050000}"/>
    <cellStyle name="20% - Ênfase1 7 3 2 3" xfId="1367" xr:uid="{00000000-0005-0000-0000-00004B050000}"/>
    <cellStyle name="20% - Ênfase1 7 3 2 4" xfId="1368" xr:uid="{00000000-0005-0000-0000-00004C050000}"/>
    <cellStyle name="20% - Ênfase1 7 3 3" xfId="1369" xr:uid="{00000000-0005-0000-0000-00004D050000}"/>
    <cellStyle name="20% - Ênfase1 7 3 3 2" xfId="1370" xr:uid="{00000000-0005-0000-0000-00004E050000}"/>
    <cellStyle name="20% - Ênfase1 7 3 3 2 2" xfId="1371" xr:uid="{00000000-0005-0000-0000-00004F050000}"/>
    <cellStyle name="20% - Ênfase1 7 3 3 3" xfId="1372" xr:uid="{00000000-0005-0000-0000-000050050000}"/>
    <cellStyle name="20% - Ênfase1 7 3 3 4" xfId="1373" xr:uid="{00000000-0005-0000-0000-000051050000}"/>
    <cellStyle name="20% - Ênfase1 7 3 4" xfId="1374" xr:uid="{00000000-0005-0000-0000-000052050000}"/>
    <cellStyle name="20% - Ênfase1 7 3 4 2" xfId="1375" xr:uid="{00000000-0005-0000-0000-000053050000}"/>
    <cellStyle name="20% - Ênfase1 7 3 5" xfId="1376" xr:uid="{00000000-0005-0000-0000-000054050000}"/>
    <cellStyle name="20% - Ênfase1 7 3 6" xfId="1377" xr:uid="{00000000-0005-0000-0000-000055050000}"/>
    <cellStyle name="20% - Ênfase1 7 4" xfId="1378" xr:uid="{00000000-0005-0000-0000-000056050000}"/>
    <cellStyle name="20% - Ênfase1 7 4 2" xfId="1379" xr:uid="{00000000-0005-0000-0000-000057050000}"/>
    <cellStyle name="20% - Ênfase1 7 4 2 2" xfId="1380" xr:uid="{00000000-0005-0000-0000-000058050000}"/>
    <cellStyle name="20% - Ênfase1 7 4 3" xfId="1381" xr:uid="{00000000-0005-0000-0000-000059050000}"/>
    <cellStyle name="20% - Ênfase1 7 4 4" xfId="1382" xr:uid="{00000000-0005-0000-0000-00005A050000}"/>
    <cellStyle name="20% - Ênfase1 7 5" xfId="1383" xr:uid="{00000000-0005-0000-0000-00005B050000}"/>
    <cellStyle name="20% - Ênfase1 7 5 2" xfId="1384" xr:uid="{00000000-0005-0000-0000-00005C050000}"/>
    <cellStyle name="20% - Ênfase1 7 5 2 2" xfId="1385" xr:uid="{00000000-0005-0000-0000-00005D050000}"/>
    <cellStyle name="20% - Ênfase1 7 5 3" xfId="1386" xr:uid="{00000000-0005-0000-0000-00005E050000}"/>
    <cellStyle name="20% - Ênfase1 7 5 4" xfId="1387" xr:uid="{00000000-0005-0000-0000-00005F050000}"/>
    <cellStyle name="20% - Ênfase1 7 6" xfId="1388" xr:uid="{00000000-0005-0000-0000-000060050000}"/>
    <cellStyle name="20% - Ênfase1 7 6 2" xfId="1389" xr:uid="{00000000-0005-0000-0000-000061050000}"/>
    <cellStyle name="20% - Ênfase1 7 7" xfId="1390" xr:uid="{00000000-0005-0000-0000-000062050000}"/>
    <cellStyle name="20% - Ênfase1 7 8" xfId="1391" xr:uid="{00000000-0005-0000-0000-000063050000}"/>
    <cellStyle name="20% - Ênfase1 8" xfId="1392" xr:uid="{00000000-0005-0000-0000-000064050000}"/>
    <cellStyle name="20% - Ênfase1 8 2" xfId="1393" xr:uid="{00000000-0005-0000-0000-000065050000}"/>
    <cellStyle name="20% - Ênfase1 8 2 2" xfId="1394" xr:uid="{00000000-0005-0000-0000-000066050000}"/>
    <cellStyle name="20% - Ênfase1 8 2 2 2" xfId="1395" xr:uid="{00000000-0005-0000-0000-000067050000}"/>
    <cellStyle name="20% - Ênfase1 8 2 2 2 2" xfId="1396" xr:uid="{00000000-0005-0000-0000-000068050000}"/>
    <cellStyle name="20% - Ênfase1 8 2 2 3" xfId="1397" xr:uid="{00000000-0005-0000-0000-000069050000}"/>
    <cellStyle name="20% - Ênfase1 8 2 2 4" xfId="1398" xr:uid="{00000000-0005-0000-0000-00006A050000}"/>
    <cellStyle name="20% - Ênfase1 8 2 3" xfId="1399" xr:uid="{00000000-0005-0000-0000-00006B050000}"/>
    <cellStyle name="20% - Ênfase1 8 2 3 2" xfId="1400" xr:uid="{00000000-0005-0000-0000-00006C050000}"/>
    <cellStyle name="20% - Ênfase1 8 2 3 2 2" xfId="1401" xr:uid="{00000000-0005-0000-0000-00006D050000}"/>
    <cellStyle name="20% - Ênfase1 8 2 3 3" xfId="1402" xr:uid="{00000000-0005-0000-0000-00006E050000}"/>
    <cellStyle name="20% - Ênfase1 8 2 3 4" xfId="1403" xr:uid="{00000000-0005-0000-0000-00006F050000}"/>
    <cellStyle name="20% - Ênfase1 8 2 4" xfId="1404" xr:uid="{00000000-0005-0000-0000-000070050000}"/>
    <cellStyle name="20% - Ênfase1 8 2 4 2" xfId="1405" xr:uid="{00000000-0005-0000-0000-000071050000}"/>
    <cellStyle name="20% - Ênfase1 8 2 5" xfId="1406" xr:uid="{00000000-0005-0000-0000-000072050000}"/>
    <cellStyle name="20% - Ênfase1 8 2 6" xfId="1407" xr:uid="{00000000-0005-0000-0000-000073050000}"/>
    <cellStyle name="20% - Ênfase1 8 3" xfId="1408" xr:uid="{00000000-0005-0000-0000-000074050000}"/>
    <cellStyle name="20% - Ênfase1 8 3 2" xfId="1409" xr:uid="{00000000-0005-0000-0000-000075050000}"/>
    <cellStyle name="20% - Ênfase1 8 3 2 2" xfId="1410" xr:uid="{00000000-0005-0000-0000-000076050000}"/>
    <cellStyle name="20% - Ênfase1 8 3 3" xfId="1411" xr:uid="{00000000-0005-0000-0000-000077050000}"/>
    <cellStyle name="20% - Ênfase1 8 3 4" xfId="1412" xr:uid="{00000000-0005-0000-0000-000078050000}"/>
    <cellStyle name="20% - Ênfase1 8 4" xfId="1413" xr:uid="{00000000-0005-0000-0000-000079050000}"/>
    <cellStyle name="20% - Ênfase1 8 4 2" xfId="1414" xr:uid="{00000000-0005-0000-0000-00007A050000}"/>
    <cellStyle name="20% - Ênfase1 8 4 2 2" xfId="1415" xr:uid="{00000000-0005-0000-0000-00007B050000}"/>
    <cellStyle name="20% - Ênfase1 8 4 3" xfId="1416" xr:uid="{00000000-0005-0000-0000-00007C050000}"/>
    <cellStyle name="20% - Ênfase1 8 4 4" xfId="1417" xr:uid="{00000000-0005-0000-0000-00007D050000}"/>
    <cellStyle name="20% - Ênfase1 8 5" xfId="1418" xr:uid="{00000000-0005-0000-0000-00007E050000}"/>
    <cellStyle name="20% - Ênfase1 8 5 2" xfId="1419" xr:uid="{00000000-0005-0000-0000-00007F050000}"/>
    <cellStyle name="20% - Ênfase1 8 6" xfId="1420" xr:uid="{00000000-0005-0000-0000-000080050000}"/>
    <cellStyle name="20% - Ênfase1 8 7" xfId="1421" xr:uid="{00000000-0005-0000-0000-000081050000}"/>
    <cellStyle name="20% - Ênfase1 9" xfId="1422" xr:uid="{00000000-0005-0000-0000-000082050000}"/>
    <cellStyle name="20% - Ênfase1 9 2" xfId="1423" xr:uid="{00000000-0005-0000-0000-000083050000}"/>
    <cellStyle name="20% - Ênfase1 9 2 2" xfId="1424" xr:uid="{00000000-0005-0000-0000-000084050000}"/>
    <cellStyle name="20% - Ênfase1 9 2 2 2" xfId="1425" xr:uid="{00000000-0005-0000-0000-000085050000}"/>
    <cellStyle name="20% - Ênfase1 9 2 3" xfId="1426" xr:uid="{00000000-0005-0000-0000-000086050000}"/>
    <cellStyle name="20% - Ênfase1 9 2 4" xfId="1427" xr:uid="{00000000-0005-0000-0000-000087050000}"/>
    <cellStyle name="20% - Ênfase1 9 3" xfId="1428" xr:uid="{00000000-0005-0000-0000-000088050000}"/>
    <cellStyle name="20% - Ênfase1 9 3 2" xfId="1429" xr:uid="{00000000-0005-0000-0000-000089050000}"/>
    <cellStyle name="20% - Ênfase1 9 3 2 2" xfId="1430" xr:uid="{00000000-0005-0000-0000-00008A050000}"/>
    <cellStyle name="20% - Ênfase1 9 3 3" xfId="1431" xr:uid="{00000000-0005-0000-0000-00008B050000}"/>
    <cellStyle name="20% - Ênfase1 9 3 4" xfId="1432" xr:uid="{00000000-0005-0000-0000-00008C050000}"/>
    <cellStyle name="20% - Ênfase1 9 4" xfId="1433" xr:uid="{00000000-0005-0000-0000-00008D050000}"/>
    <cellStyle name="20% - Ênfase1 9 4 2" xfId="1434" xr:uid="{00000000-0005-0000-0000-00008E050000}"/>
    <cellStyle name="20% - Ênfase1 9 5" xfId="1435" xr:uid="{00000000-0005-0000-0000-00008F050000}"/>
    <cellStyle name="20% - Ênfase1 9 6" xfId="1436" xr:uid="{00000000-0005-0000-0000-000090050000}"/>
    <cellStyle name="20% - Ênfase2 2" xfId="1437" xr:uid="{00000000-0005-0000-0000-000091050000}"/>
    <cellStyle name="20% - Ênfase2 2 10" xfId="1438" xr:uid="{00000000-0005-0000-0000-000092050000}"/>
    <cellStyle name="20% - Ênfase2 2 10 2" xfId="1439" xr:uid="{00000000-0005-0000-0000-000093050000}"/>
    <cellStyle name="20% - Ênfase2 2 11" xfId="1440" xr:uid="{00000000-0005-0000-0000-000094050000}"/>
    <cellStyle name="20% - Ênfase2 2 12" xfId="1441" xr:uid="{00000000-0005-0000-0000-000095050000}"/>
    <cellStyle name="20% - Ênfase2 2 2" xfId="1442" xr:uid="{00000000-0005-0000-0000-000096050000}"/>
    <cellStyle name="20% - Ênfase2 2 2 10" xfId="1443" xr:uid="{00000000-0005-0000-0000-000097050000}"/>
    <cellStyle name="20% - Ênfase2 2 2 11" xfId="1444" xr:uid="{00000000-0005-0000-0000-000098050000}"/>
    <cellStyle name="20% - Ênfase2 2 2 2" xfId="1445" xr:uid="{00000000-0005-0000-0000-000099050000}"/>
    <cellStyle name="20% - Ênfase2 2 2 2 2" xfId="1446" xr:uid="{00000000-0005-0000-0000-00009A050000}"/>
    <cellStyle name="20% - Ênfase2 2 2 2 2 2" xfId="1447" xr:uid="{00000000-0005-0000-0000-00009B050000}"/>
    <cellStyle name="20% - Ênfase2 2 2 2 2 2 2" xfId="1448" xr:uid="{00000000-0005-0000-0000-00009C050000}"/>
    <cellStyle name="20% - Ênfase2 2 2 2 2 2 2 2" xfId="1449" xr:uid="{00000000-0005-0000-0000-00009D050000}"/>
    <cellStyle name="20% - Ênfase2 2 2 2 2 2 2 2 2" xfId="1450" xr:uid="{00000000-0005-0000-0000-00009E050000}"/>
    <cellStyle name="20% - Ênfase2 2 2 2 2 2 2 3" xfId="1451" xr:uid="{00000000-0005-0000-0000-00009F050000}"/>
    <cellStyle name="20% - Ênfase2 2 2 2 2 2 2 4" xfId="1452" xr:uid="{00000000-0005-0000-0000-0000A0050000}"/>
    <cellStyle name="20% - Ênfase2 2 2 2 2 2 3" xfId="1453" xr:uid="{00000000-0005-0000-0000-0000A1050000}"/>
    <cellStyle name="20% - Ênfase2 2 2 2 2 2 3 2" xfId="1454" xr:uid="{00000000-0005-0000-0000-0000A2050000}"/>
    <cellStyle name="20% - Ênfase2 2 2 2 2 2 3 2 2" xfId="1455" xr:uid="{00000000-0005-0000-0000-0000A3050000}"/>
    <cellStyle name="20% - Ênfase2 2 2 2 2 2 3 3" xfId="1456" xr:uid="{00000000-0005-0000-0000-0000A4050000}"/>
    <cellStyle name="20% - Ênfase2 2 2 2 2 2 3 4" xfId="1457" xr:uid="{00000000-0005-0000-0000-0000A5050000}"/>
    <cellStyle name="20% - Ênfase2 2 2 2 2 2 4" xfId="1458" xr:uid="{00000000-0005-0000-0000-0000A6050000}"/>
    <cellStyle name="20% - Ênfase2 2 2 2 2 2 4 2" xfId="1459" xr:uid="{00000000-0005-0000-0000-0000A7050000}"/>
    <cellStyle name="20% - Ênfase2 2 2 2 2 2 5" xfId="1460" xr:uid="{00000000-0005-0000-0000-0000A8050000}"/>
    <cellStyle name="20% - Ênfase2 2 2 2 2 2 6" xfId="1461" xr:uid="{00000000-0005-0000-0000-0000A9050000}"/>
    <cellStyle name="20% - Ênfase2 2 2 2 2 3" xfId="1462" xr:uid="{00000000-0005-0000-0000-0000AA050000}"/>
    <cellStyle name="20% - Ênfase2 2 2 2 2 3 2" xfId="1463" xr:uid="{00000000-0005-0000-0000-0000AB050000}"/>
    <cellStyle name="20% - Ênfase2 2 2 2 2 3 2 2" xfId="1464" xr:uid="{00000000-0005-0000-0000-0000AC050000}"/>
    <cellStyle name="20% - Ênfase2 2 2 2 2 3 3" xfId="1465" xr:uid="{00000000-0005-0000-0000-0000AD050000}"/>
    <cellStyle name="20% - Ênfase2 2 2 2 2 3 4" xfId="1466" xr:uid="{00000000-0005-0000-0000-0000AE050000}"/>
    <cellStyle name="20% - Ênfase2 2 2 2 2 4" xfId="1467" xr:uid="{00000000-0005-0000-0000-0000AF050000}"/>
    <cellStyle name="20% - Ênfase2 2 2 2 2 4 2" xfId="1468" xr:uid="{00000000-0005-0000-0000-0000B0050000}"/>
    <cellStyle name="20% - Ênfase2 2 2 2 2 4 2 2" xfId="1469" xr:uid="{00000000-0005-0000-0000-0000B1050000}"/>
    <cellStyle name="20% - Ênfase2 2 2 2 2 4 3" xfId="1470" xr:uid="{00000000-0005-0000-0000-0000B2050000}"/>
    <cellStyle name="20% - Ênfase2 2 2 2 2 4 4" xfId="1471" xr:uid="{00000000-0005-0000-0000-0000B3050000}"/>
    <cellStyle name="20% - Ênfase2 2 2 2 2 5" xfId="1472" xr:uid="{00000000-0005-0000-0000-0000B4050000}"/>
    <cellStyle name="20% - Ênfase2 2 2 2 2 5 2" xfId="1473" xr:uid="{00000000-0005-0000-0000-0000B5050000}"/>
    <cellStyle name="20% - Ênfase2 2 2 2 2 6" xfId="1474" xr:uid="{00000000-0005-0000-0000-0000B6050000}"/>
    <cellStyle name="20% - Ênfase2 2 2 2 2 7" xfId="1475" xr:uid="{00000000-0005-0000-0000-0000B7050000}"/>
    <cellStyle name="20% - Ênfase2 2 2 2 3" xfId="1476" xr:uid="{00000000-0005-0000-0000-0000B8050000}"/>
    <cellStyle name="20% - Ênfase2 2 2 2 3 2" xfId="1477" xr:uid="{00000000-0005-0000-0000-0000B9050000}"/>
    <cellStyle name="20% - Ênfase2 2 2 2 3 2 2" xfId="1478" xr:uid="{00000000-0005-0000-0000-0000BA050000}"/>
    <cellStyle name="20% - Ênfase2 2 2 2 3 2 2 2" xfId="1479" xr:uid="{00000000-0005-0000-0000-0000BB050000}"/>
    <cellStyle name="20% - Ênfase2 2 2 2 3 2 3" xfId="1480" xr:uid="{00000000-0005-0000-0000-0000BC050000}"/>
    <cellStyle name="20% - Ênfase2 2 2 2 3 2 4" xfId="1481" xr:uid="{00000000-0005-0000-0000-0000BD050000}"/>
    <cellStyle name="20% - Ênfase2 2 2 2 3 3" xfId="1482" xr:uid="{00000000-0005-0000-0000-0000BE050000}"/>
    <cellStyle name="20% - Ênfase2 2 2 2 3 3 2" xfId="1483" xr:uid="{00000000-0005-0000-0000-0000BF050000}"/>
    <cellStyle name="20% - Ênfase2 2 2 2 3 3 2 2" xfId="1484" xr:uid="{00000000-0005-0000-0000-0000C0050000}"/>
    <cellStyle name="20% - Ênfase2 2 2 2 3 3 3" xfId="1485" xr:uid="{00000000-0005-0000-0000-0000C1050000}"/>
    <cellStyle name="20% - Ênfase2 2 2 2 3 3 4" xfId="1486" xr:uid="{00000000-0005-0000-0000-0000C2050000}"/>
    <cellStyle name="20% - Ênfase2 2 2 2 3 4" xfId="1487" xr:uid="{00000000-0005-0000-0000-0000C3050000}"/>
    <cellStyle name="20% - Ênfase2 2 2 2 3 4 2" xfId="1488" xr:uid="{00000000-0005-0000-0000-0000C4050000}"/>
    <cellStyle name="20% - Ênfase2 2 2 2 3 5" xfId="1489" xr:uid="{00000000-0005-0000-0000-0000C5050000}"/>
    <cellStyle name="20% - Ênfase2 2 2 2 3 6" xfId="1490" xr:uid="{00000000-0005-0000-0000-0000C6050000}"/>
    <cellStyle name="20% - Ênfase2 2 2 2 4" xfId="1491" xr:uid="{00000000-0005-0000-0000-0000C7050000}"/>
    <cellStyle name="20% - Ênfase2 2 2 2 4 2" xfId="1492" xr:uid="{00000000-0005-0000-0000-0000C8050000}"/>
    <cellStyle name="20% - Ênfase2 2 2 2 4 2 2" xfId="1493" xr:uid="{00000000-0005-0000-0000-0000C9050000}"/>
    <cellStyle name="20% - Ênfase2 2 2 2 4 3" xfId="1494" xr:uid="{00000000-0005-0000-0000-0000CA050000}"/>
    <cellStyle name="20% - Ênfase2 2 2 2 4 4" xfId="1495" xr:uid="{00000000-0005-0000-0000-0000CB050000}"/>
    <cellStyle name="20% - Ênfase2 2 2 2 5" xfId="1496" xr:uid="{00000000-0005-0000-0000-0000CC050000}"/>
    <cellStyle name="20% - Ênfase2 2 2 2 5 2" xfId="1497" xr:uid="{00000000-0005-0000-0000-0000CD050000}"/>
    <cellStyle name="20% - Ênfase2 2 2 2 5 2 2" xfId="1498" xr:uid="{00000000-0005-0000-0000-0000CE050000}"/>
    <cellStyle name="20% - Ênfase2 2 2 2 5 3" xfId="1499" xr:uid="{00000000-0005-0000-0000-0000CF050000}"/>
    <cellStyle name="20% - Ênfase2 2 2 2 5 4" xfId="1500" xr:uid="{00000000-0005-0000-0000-0000D0050000}"/>
    <cellStyle name="20% - Ênfase2 2 2 2 6" xfId="1501" xr:uid="{00000000-0005-0000-0000-0000D1050000}"/>
    <cellStyle name="20% - Ênfase2 2 2 2 6 2" xfId="1502" xr:uid="{00000000-0005-0000-0000-0000D2050000}"/>
    <cellStyle name="20% - Ênfase2 2 2 2 7" xfId="1503" xr:uid="{00000000-0005-0000-0000-0000D3050000}"/>
    <cellStyle name="20% - Ênfase2 2 2 2 8" xfId="1504" xr:uid="{00000000-0005-0000-0000-0000D4050000}"/>
    <cellStyle name="20% - Ênfase2 2 2 3" xfId="1505" xr:uid="{00000000-0005-0000-0000-0000D5050000}"/>
    <cellStyle name="20% - Ênfase2 2 2 3 2" xfId="1506" xr:uid="{00000000-0005-0000-0000-0000D6050000}"/>
    <cellStyle name="20% - Ênfase2 2 2 3 2 2" xfId="1507" xr:uid="{00000000-0005-0000-0000-0000D7050000}"/>
    <cellStyle name="20% - Ênfase2 2 2 3 2 2 2" xfId="1508" xr:uid="{00000000-0005-0000-0000-0000D8050000}"/>
    <cellStyle name="20% - Ênfase2 2 2 3 2 2 2 2" xfId="1509" xr:uid="{00000000-0005-0000-0000-0000D9050000}"/>
    <cellStyle name="20% - Ênfase2 2 2 3 2 2 2 2 2" xfId="1510" xr:uid="{00000000-0005-0000-0000-0000DA050000}"/>
    <cellStyle name="20% - Ênfase2 2 2 3 2 2 2 3" xfId="1511" xr:uid="{00000000-0005-0000-0000-0000DB050000}"/>
    <cellStyle name="20% - Ênfase2 2 2 3 2 2 2 4" xfId="1512" xr:uid="{00000000-0005-0000-0000-0000DC050000}"/>
    <cellStyle name="20% - Ênfase2 2 2 3 2 2 3" xfId="1513" xr:uid="{00000000-0005-0000-0000-0000DD050000}"/>
    <cellStyle name="20% - Ênfase2 2 2 3 2 2 3 2" xfId="1514" xr:uid="{00000000-0005-0000-0000-0000DE050000}"/>
    <cellStyle name="20% - Ênfase2 2 2 3 2 2 3 2 2" xfId="1515" xr:uid="{00000000-0005-0000-0000-0000DF050000}"/>
    <cellStyle name="20% - Ênfase2 2 2 3 2 2 3 3" xfId="1516" xr:uid="{00000000-0005-0000-0000-0000E0050000}"/>
    <cellStyle name="20% - Ênfase2 2 2 3 2 2 3 4" xfId="1517" xr:uid="{00000000-0005-0000-0000-0000E1050000}"/>
    <cellStyle name="20% - Ênfase2 2 2 3 2 2 4" xfId="1518" xr:uid="{00000000-0005-0000-0000-0000E2050000}"/>
    <cellStyle name="20% - Ênfase2 2 2 3 2 2 4 2" xfId="1519" xr:uid="{00000000-0005-0000-0000-0000E3050000}"/>
    <cellStyle name="20% - Ênfase2 2 2 3 2 2 5" xfId="1520" xr:uid="{00000000-0005-0000-0000-0000E4050000}"/>
    <cellStyle name="20% - Ênfase2 2 2 3 2 2 6" xfId="1521" xr:uid="{00000000-0005-0000-0000-0000E5050000}"/>
    <cellStyle name="20% - Ênfase2 2 2 3 2 3" xfId="1522" xr:uid="{00000000-0005-0000-0000-0000E6050000}"/>
    <cellStyle name="20% - Ênfase2 2 2 3 2 3 2" xfId="1523" xr:uid="{00000000-0005-0000-0000-0000E7050000}"/>
    <cellStyle name="20% - Ênfase2 2 2 3 2 3 2 2" xfId="1524" xr:uid="{00000000-0005-0000-0000-0000E8050000}"/>
    <cellStyle name="20% - Ênfase2 2 2 3 2 3 3" xfId="1525" xr:uid="{00000000-0005-0000-0000-0000E9050000}"/>
    <cellStyle name="20% - Ênfase2 2 2 3 2 3 4" xfId="1526" xr:uid="{00000000-0005-0000-0000-0000EA050000}"/>
    <cellStyle name="20% - Ênfase2 2 2 3 2 4" xfId="1527" xr:uid="{00000000-0005-0000-0000-0000EB050000}"/>
    <cellStyle name="20% - Ênfase2 2 2 3 2 4 2" xfId="1528" xr:uid="{00000000-0005-0000-0000-0000EC050000}"/>
    <cellStyle name="20% - Ênfase2 2 2 3 2 4 2 2" xfId="1529" xr:uid="{00000000-0005-0000-0000-0000ED050000}"/>
    <cellStyle name="20% - Ênfase2 2 2 3 2 4 3" xfId="1530" xr:uid="{00000000-0005-0000-0000-0000EE050000}"/>
    <cellStyle name="20% - Ênfase2 2 2 3 2 4 4" xfId="1531" xr:uid="{00000000-0005-0000-0000-0000EF050000}"/>
    <cellStyle name="20% - Ênfase2 2 2 3 2 5" xfId="1532" xr:uid="{00000000-0005-0000-0000-0000F0050000}"/>
    <cellStyle name="20% - Ênfase2 2 2 3 2 5 2" xfId="1533" xr:uid="{00000000-0005-0000-0000-0000F1050000}"/>
    <cellStyle name="20% - Ênfase2 2 2 3 2 6" xfId="1534" xr:uid="{00000000-0005-0000-0000-0000F2050000}"/>
    <cellStyle name="20% - Ênfase2 2 2 3 2 7" xfId="1535" xr:uid="{00000000-0005-0000-0000-0000F3050000}"/>
    <cellStyle name="20% - Ênfase2 2 2 3 3" xfId="1536" xr:uid="{00000000-0005-0000-0000-0000F4050000}"/>
    <cellStyle name="20% - Ênfase2 2 2 3 3 2" xfId="1537" xr:uid="{00000000-0005-0000-0000-0000F5050000}"/>
    <cellStyle name="20% - Ênfase2 2 2 3 3 2 2" xfId="1538" xr:uid="{00000000-0005-0000-0000-0000F6050000}"/>
    <cellStyle name="20% - Ênfase2 2 2 3 3 2 2 2" xfId="1539" xr:uid="{00000000-0005-0000-0000-0000F7050000}"/>
    <cellStyle name="20% - Ênfase2 2 2 3 3 2 3" xfId="1540" xr:uid="{00000000-0005-0000-0000-0000F8050000}"/>
    <cellStyle name="20% - Ênfase2 2 2 3 3 2 4" xfId="1541" xr:uid="{00000000-0005-0000-0000-0000F9050000}"/>
    <cellStyle name="20% - Ênfase2 2 2 3 3 3" xfId="1542" xr:uid="{00000000-0005-0000-0000-0000FA050000}"/>
    <cellStyle name="20% - Ênfase2 2 2 3 3 3 2" xfId="1543" xr:uid="{00000000-0005-0000-0000-0000FB050000}"/>
    <cellStyle name="20% - Ênfase2 2 2 3 3 3 2 2" xfId="1544" xr:uid="{00000000-0005-0000-0000-0000FC050000}"/>
    <cellStyle name="20% - Ênfase2 2 2 3 3 3 3" xfId="1545" xr:uid="{00000000-0005-0000-0000-0000FD050000}"/>
    <cellStyle name="20% - Ênfase2 2 2 3 3 3 4" xfId="1546" xr:uid="{00000000-0005-0000-0000-0000FE050000}"/>
    <cellStyle name="20% - Ênfase2 2 2 3 3 4" xfId="1547" xr:uid="{00000000-0005-0000-0000-0000FF050000}"/>
    <cellStyle name="20% - Ênfase2 2 2 3 3 4 2" xfId="1548" xr:uid="{00000000-0005-0000-0000-000000060000}"/>
    <cellStyle name="20% - Ênfase2 2 2 3 3 5" xfId="1549" xr:uid="{00000000-0005-0000-0000-000001060000}"/>
    <cellStyle name="20% - Ênfase2 2 2 3 3 6" xfId="1550" xr:uid="{00000000-0005-0000-0000-000002060000}"/>
    <cellStyle name="20% - Ênfase2 2 2 3 4" xfId="1551" xr:uid="{00000000-0005-0000-0000-000003060000}"/>
    <cellStyle name="20% - Ênfase2 2 2 3 4 2" xfId="1552" xr:uid="{00000000-0005-0000-0000-000004060000}"/>
    <cellStyle name="20% - Ênfase2 2 2 3 4 2 2" xfId="1553" xr:uid="{00000000-0005-0000-0000-000005060000}"/>
    <cellStyle name="20% - Ênfase2 2 2 3 4 3" xfId="1554" xr:uid="{00000000-0005-0000-0000-000006060000}"/>
    <cellStyle name="20% - Ênfase2 2 2 3 4 4" xfId="1555" xr:uid="{00000000-0005-0000-0000-000007060000}"/>
    <cellStyle name="20% - Ênfase2 2 2 3 5" xfId="1556" xr:uid="{00000000-0005-0000-0000-000008060000}"/>
    <cellStyle name="20% - Ênfase2 2 2 3 5 2" xfId="1557" xr:uid="{00000000-0005-0000-0000-000009060000}"/>
    <cellStyle name="20% - Ênfase2 2 2 3 5 2 2" xfId="1558" xr:uid="{00000000-0005-0000-0000-00000A060000}"/>
    <cellStyle name="20% - Ênfase2 2 2 3 5 3" xfId="1559" xr:uid="{00000000-0005-0000-0000-00000B060000}"/>
    <cellStyle name="20% - Ênfase2 2 2 3 5 4" xfId="1560" xr:uid="{00000000-0005-0000-0000-00000C060000}"/>
    <cellStyle name="20% - Ênfase2 2 2 3 6" xfId="1561" xr:uid="{00000000-0005-0000-0000-00000D060000}"/>
    <cellStyle name="20% - Ênfase2 2 2 3 6 2" xfId="1562" xr:uid="{00000000-0005-0000-0000-00000E060000}"/>
    <cellStyle name="20% - Ênfase2 2 2 3 7" xfId="1563" xr:uid="{00000000-0005-0000-0000-00000F060000}"/>
    <cellStyle name="20% - Ênfase2 2 2 3 8" xfId="1564" xr:uid="{00000000-0005-0000-0000-000010060000}"/>
    <cellStyle name="20% - Ênfase2 2 2 4" xfId="1565" xr:uid="{00000000-0005-0000-0000-000011060000}"/>
    <cellStyle name="20% - Ênfase2 2 2 4 2" xfId="1566" xr:uid="{00000000-0005-0000-0000-000012060000}"/>
    <cellStyle name="20% - Ênfase2 2 2 4 2 2" xfId="1567" xr:uid="{00000000-0005-0000-0000-000013060000}"/>
    <cellStyle name="20% - Ênfase2 2 2 4 2 2 2" xfId="1568" xr:uid="{00000000-0005-0000-0000-000014060000}"/>
    <cellStyle name="20% - Ênfase2 2 2 4 2 2 2 2" xfId="1569" xr:uid="{00000000-0005-0000-0000-000015060000}"/>
    <cellStyle name="20% - Ênfase2 2 2 4 2 2 2 2 2" xfId="1570" xr:uid="{00000000-0005-0000-0000-000016060000}"/>
    <cellStyle name="20% - Ênfase2 2 2 4 2 2 2 3" xfId="1571" xr:uid="{00000000-0005-0000-0000-000017060000}"/>
    <cellStyle name="20% - Ênfase2 2 2 4 2 2 2 4" xfId="1572" xr:uid="{00000000-0005-0000-0000-000018060000}"/>
    <cellStyle name="20% - Ênfase2 2 2 4 2 2 3" xfId="1573" xr:uid="{00000000-0005-0000-0000-000019060000}"/>
    <cellStyle name="20% - Ênfase2 2 2 4 2 2 3 2" xfId="1574" xr:uid="{00000000-0005-0000-0000-00001A060000}"/>
    <cellStyle name="20% - Ênfase2 2 2 4 2 2 3 2 2" xfId="1575" xr:uid="{00000000-0005-0000-0000-00001B060000}"/>
    <cellStyle name="20% - Ênfase2 2 2 4 2 2 3 3" xfId="1576" xr:uid="{00000000-0005-0000-0000-00001C060000}"/>
    <cellStyle name="20% - Ênfase2 2 2 4 2 2 3 4" xfId="1577" xr:uid="{00000000-0005-0000-0000-00001D060000}"/>
    <cellStyle name="20% - Ênfase2 2 2 4 2 2 4" xfId="1578" xr:uid="{00000000-0005-0000-0000-00001E060000}"/>
    <cellStyle name="20% - Ênfase2 2 2 4 2 2 4 2" xfId="1579" xr:uid="{00000000-0005-0000-0000-00001F060000}"/>
    <cellStyle name="20% - Ênfase2 2 2 4 2 2 5" xfId="1580" xr:uid="{00000000-0005-0000-0000-000020060000}"/>
    <cellStyle name="20% - Ênfase2 2 2 4 2 2 6" xfId="1581" xr:uid="{00000000-0005-0000-0000-000021060000}"/>
    <cellStyle name="20% - Ênfase2 2 2 4 2 3" xfId="1582" xr:uid="{00000000-0005-0000-0000-000022060000}"/>
    <cellStyle name="20% - Ênfase2 2 2 4 2 3 2" xfId="1583" xr:uid="{00000000-0005-0000-0000-000023060000}"/>
    <cellStyle name="20% - Ênfase2 2 2 4 2 3 2 2" xfId="1584" xr:uid="{00000000-0005-0000-0000-000024060000}"/>
    <cellStyle name="20% - Ênfase2 2 2 4 2 3 3" xfId="1585" xr:uid="{00000000-0005-0000-0000-000025060000}"/>
    <cellStyle name="20% - Ênfase2 2 2 4 2 3 4" xfId="1586" xr:uid="{00000000-0005-0000-0000-000026060000}"/>
    <cellStyle name="20% - Ênfase2 2 2 4 2 4" xfId="1587" xr:uid="{00000000-0005-0000-0000-000027060000}"/>
    <cellStyle name="20% - Ênfase2 2 2 4 2 4 2" xfId="1588" xr:uid="{00000000-0005-0000-0000-000028060000}"/>
    <cellStyle name="20% - Ênfase2 2 2 4 2 4 2 2" xfId="1589" xr:uid="{00000000-0005-0000-0000-000029060000}"/>
    <cellStyle name="20% - Ênfase2 2 2 4 2 4 3" xfId="1590" xr:uid="{00000000-0005-0000-0000-00002A060000}"/>
    <cellStyle name="20% - Ênfase2 2 2 4 2 4 4" xfId="1591" xr:uid="{00000000-0005-0000-0000-00002B060000}"/>
    <cellStyle name="20% - Ênfase2 2 2 4 2 5" xfId="1592" xr:uid="{00000000-0005-0000-0000-00002C060000}"/>
    <cellStyle name="20% - Ênfase2 2 2 4 2 5 2" xfId="1593" xr:uid="{00000000-0005-0000-0000-00002D060000}"/>
    <cellStyle name="20% - Ênfase2 2 2 4 2 6" xfId="1594" xr:uid="{00000000-0005-0000-0000-00002E060000}"/>
    <cellStyle name="20% - Ênfase2 2 2 4 2 7" xfId="1595" xr:uid="{00000000-0005-0000-0000-00002F060000}"/>
    <cellStyle name="20% - Ênfase2 2 2 4 3" xfId="1596" xr:uid="{00000000-0005-0000-0000-000030060000}"/>
    <cellStyle name="20% - Ênfase2 2 2 4 3 2" xfId="1597" xr:uid="{00000000-0005-0000-0000-000031060000}"/>
    <cellStyle name="20% - Ênfase2 2 2 4 3 2 2" xfId="1598" xr:uid="{00000000-0005-0000-0000-000032060000}"/>
    <cellStyle name="20% - Ênfase2 2 2 4 3 2 2 2" xfId="1599" xr:uid="{00000000-0005-0000-0000-000033060000}"/>
    <cellStyle name="20% - Ênfase2 2 2 4 3 2 3" xfId="1600" xr:uid="{00000000-0005-0000-0000-000034060000}"/>
    <cellStyle name="20% - Ênfase2 2 2 4 3 2 4" xfId="1601" xr:uid="{00000000-0005-0000-0000-000035060000}"/>
    <cellStyle name="20% - Ênfase2 2 2 4 3 3" xfId="1602" xr:uid="{00000000-0005-0000-0000-000036060000}"/>
    <cellStyle name="20% - Ênfase2 2 2 4 3 3 2" xfId="1603" xr:uid="{00000000-0005-0000-0000-000037060000}"/>
    <cellStyle name="20% - Ênfase2 2 2 4 3 3 2 2" xfId="1604" xr:uid="{00000000-0005-0000-0000-000038060000}"/>
    <cellStyle name="20% - Ênfase2 2 2 4 3 3 3" xfId="1605" xr:uid="{00000000-0005-0000-0000-000039060000}"/>
    <cellStyle name="20% - Ênfase2 2 2 4 3 3 4" xfId="1606" xr:uid="{00000000-0005-0000-0000-00003A060000}"/>
    <cellStyle name="20% - Ênfase2 2 2 4 3 4" xfId="1607" xr:uid="{00000000-0005-0000-0000-00003B060000}"/>
    <cellStyle name="20% - Ênfase2 2 2 4 3 4 2" xfId="1608" xr:uid="{00000000-0005-0000-0000-00003C060000}"/>
    <cellStyle name="20% - Ênfase2 2 2 4 3 5" xfId="1609" xr:uid="{00000000-0005-0000-0000-00003D060000}"/>
    <cellStyle name="20% - Ênfase2 2 2 4 3 6" xfId="1610" xr:uid="{00000000-0005-0000-0000-00003E060000}"/>
    <cellStyle name="20% - Ênfase2 2 2 4 4" xfId="1611" xr:uid="{00000000-0005-0000-0000-00003F060000}"/>
    <cellStyle name="20% - Ênfase2 2 2 4 4 2" xfId="1612" xr:uid="{00000000-0005-0000-0000-000040060000}"/>
    <cellStyle name="20% - Ênfase2 2 2 4 4 2 2" xfId="1613" xr:uid="{00000000-0005-0000-0000-000041060000}"/>
    <cellStyle name="20% - Ênfase2 2 2 4 4 3" xfId="1614" xr:uid="{00000000-0005-0000-0000-000042060000}"/>
    <cellStyle name="20% - Ênfase2 2 2 4 4 4" xfId="1615" xr:uid="{00000000-0005-0000-0000-000043060000}"/>
    <cellStyle name="20% - Ênfase2 2 2 4 5" xfId="1616" xr:uid="{00000000-0005-0000-0000-000044060000}"/>
    <cellStyle name="20% - Ênfase2 2 2 4 5 2" xfId="1617" xr:uid="{00000000-0005-0000-0000-000045060000}"/>
    <cellStyle name="20% - Ênfase2 2 2 4 5 2 2" xfId="1618" xr:uid="{00000000-0005-0000-0000-000046060000}"/>
    <cellStyle name="20% - Ênfase2 2 2 4 5 3" xfId="1619" xr:uid="{00000000-0005-0000-0000-000047060000}"/>
    <cellStyle name="20% - Ênfase2 2 2 4 5 4" xfId="1620" xr:uid="{00000000-0005-0000-0000-000048060000}"/>
    <cellStyle name="20% - Ênfase2 2 2 4 6" xfId="1621" xr:uid="{00000000-0005-0000-0000-000049060000}"/>
    <cellStyle name="20% - Ênfase2 2 2 4 6 2" xfId="1622" xr:uid="{00000000-0005-0000-0000-00004A060000}"/>
    <cellStyle name="20% - Ênfase2 2 2 4 7" xfId="1623" xr:uid="{00000000-0005-0000-0000-00004B060000}"/>
    <cellStyle name="20% - Ênfase2 2 2 4 8" xfId="1624" xr:uid="{00000000-0005-0000-0000-00004C060000}"/>
    <cellStyle name="20% - Ênfase2 2 2 5" xfId="1625" xr:uid="{00000000-0005-0000-0000-00004D060000}"/>
    <cellStyle name="20% - Ênfase2 2 2 5 2" xfId="1626" xr:uid="{00000000-0005-0000-0000-00004E060000}"/>
    <cellStyle name="20% - Ênfase2 2 2 5 2 2" xfId="1627" xr:uid="{00000000-0005-0000-0000-00004F060000}"/>
    <cellStyle name="20% - Ênfase2 2 2 5 2 2 2" xfId="1628" xr:uid="{00000000-0005-0000-0000-000050060000}"/>
    <cellStyle name="20% - Ênfase2 2 2 5 2 2 2 2" xfId="1629" xr:uid="{00000000-0005-0000-0000-000051060000}"/>
    <cellStyle name="20% - Ênfase2 2 2 5 2 2 3" xfId="1630" xr:uid="{00000000-0005-0000-0000-000052060000}"/>
    <cellStyle name="20% - Ênfase2 2 2 5 2 2 4" xfId="1631" xr:uid="{00000000-0005-0000-0000-000053060000}"/>
    <cellStyle name="20% - Ênfase2 2 2 5 2 3" xfId="1632" xr:uid="{00000000-0005-0000-0000-000054060000}"/>
    <cellStyle name="20% - Ênfase2 2 2 5 2 3 2" xfId="1633" xr:uid="{00000000-0005-0000-0000-000055060000}"/>
    <cellStyle name="20% - Ênfase2 2 2 5 2 3 2 2" xfId="1634" xr:uid="{00000000-0005-0000-0000-000056060000}"/>
    <cellStyle name="20% - Ênfase2 2 2 5 2 3 3" xfId="1635" xr:uid="{00000000-0005-0000-0000-000057060000}"/>
    <cellStyle name="20% - Ênfase2 2 2 5 2 3 4" xfId="1636" xr:uid="{00000000-0005-0000-0000-000058060000}"/>
    <cellStyle name="20% - Ênfase2 2 2 5 2 4" xfId="1637" xr:uid="{00000000-0005-0000-0000-000059060000}"/>
    <cellStyle name="20% - Ênfase2 2 2 5 2 4 2" xfId="1638" xr:uid="{00000000-0005-0000-0000-00005A060000}"/>
    <cellStyle name="20% - Ênfase2 2 2 5 2 5" xfId="1639" xr:uid="{00000000-0005-0000-0000-00005B060000}"/>
    <cellStyle name="20% - Ênfase2 2 2 5 2 6" xfId="1640" xr:uid="{00000000-0005-0000-0000-00005C060000}"/>
    <cellStyle name="20% - Ênfase2 2 2 5 3" xfId="1641" xr:uid="{00000000-0005-0000-0000-00005D060000}"/>
    <cellStyle name="20% - Ênfase2 2 2 5 3 2" xfId="1642" xr:uid="{00000000-0005-0000-0000-00005E060000}"/>
    <cellStyle name="20% - Ênfase2 2 2 5 3 2 2" xfId="1643" xr:uid="{00000000-0005-0000-0000-00005F060000}"/>
    <cellStyle name="20% - Ênfase2 2 2 5 3 3" xfId="1644" xr:uid="{00000000-0005-0000-0000-000060060000}"/>
    <cellStyle name="20% - Ênfase2 2 2 5 3 4" xfId="1645" xr:uid="{00000000-0005-0000-0000-000061060000}"/>
    <cellStyle name="20% - Ênfase2 2 2 5 4" xfId="1646" xr:uid="{00000000-0005-0000-0000-000062060000}"/>
    <cellStyle name="20% - Ênfase2 2 2 5 4 2" xfId="1647" xr:uid="{00000000-0005-0000-0000-000063060000}"/>
    <cellStyle name="20% - Ênfase2 2 2 5 4 2 2" xfId="1648" xr:uid="{00000000-0005-0000-0000-000064060000}"/>
    <cellStyle name="20% - Ênfase2 2 2 5 4 3" xfId="1649" xr:uid="{00000000-0005-0000-0000-000065060000}"/>
    <cellStyle name="20% - Ênfase2 2 2 5 4 4" xfId="1650" xr:uid="{00000000-0005-0000-0000-000066060000}"/>
    <cellStyle name="20% - Ênfase2 2 2 5 5" xfId="1651" xr:uid="{00000000-0005-0000-0000-000067060000}"/>
    <cellStyle name="20% - Ênfase2 2 2 5 5 2" xfId="1652" xr:uid="{00000000-0005-0000-0000-000068060000}"/>
    <cellStyle name="20% - Ênfase2 2 2 5 6" xfId="1653" xr:uid="{00000000-0005-0000-0000-000069060000}"/>
    <cellStyle name="20% - Ênfase2 2 2 5 7" xfId="1654" xr:uid="{00000000-0005-0000-0000-00006A060000}"/>
    <cellStyle name="20% - Ênfase2 2 2 6" xfId="1655" xr:uid="{00000000-0005-0000-0000-00006B060000}"/>
    <cellStyle name="20% - Ênfase2 2 2 6 2" xfId="1656" xr:uid="{00000000-0005-0000-0000-00006C060000}"/>
    <cellStyle name="20% - Ênfase2 2 2 6 2 2" xfId="1657" xr:uid="{00000000-0005-0000-0000-00006D060000}"/>
    <cellStyle name="20% - Ênfase2 2 2 6 2 2 2" xfId="1658" xr:uid="{00000000-0005-0000-0000-00006E060000}"/>
    <cellStyle name="20% - Ênfase2 2 2 6 2 3" xfId="1659" xr:uid="{00000000-0005-0000-0000-00006F060000}"/>
    <cellStyle name="20% - Ênfase2 2 2 6 2 4" xfId="1660" xr:uid="{00000000-0005-0000-0000-000070060000}"/>
    <cellStyle name="20% - Ênfase2 2 2 6 3" xfId="1661" xr:uid="{00000000-0005-0000-0000-000071060000}"/>
    <cellStyle name="20% - Ênfase2 2 2 6 3 2" xfId="1662" xr:uid="{00000000-0005-0000-0000-000072060000}"/>
    <cellStyle name="20% - Ênfase2 2 2 6 3 2 2" xfId="1663" xr:uid="{00000000-0005-0000-0000-000073060000}"/>
    <cellStyle name="20% - Ênfase2 2 2 6 3 3" xfId="1664" xr:uid="{00000000-0005-0000-0000-000074060000}"/>
    <cellStyle name="20% - Ênfase2 2 2 6 3 4" xfId="1665" xr:uid="{00000000-0005-0000-0000-000075060000}"/>
    <cellStyle name="20% - Ênfase2 2 2 6 4" xfId="1666" xr:uid="{00000000-0005-0000-0000-000076060000}"/>
    <cellStyle name="20% - Ênfase2 2 2 6 4 2" xfId="1667" xr:uid="{00000000-0005-0000-0000-000077060000}"/>
    <cellStyle name="20% - Ênfase2 2 2 6 5" xfId="1668" xr:uid="{00000000-0005-0000-0000-000078060000}"/>
    <cellStyle name="20% - Ênfase2 2 2 6 6" xfId="1669" xr:uid="{00000000-0005-0000-0000-000079060000}"/>
    <cellStyle name="20% - Ênfase2 2 2 7" xfId="1670" xr:uid="{00000000-0005-0000-0000-00007A060000}"/>
    <cellStyle name="20% - Ênfase2 2 2 7 2" xfId="1671" xr:uid="{00000000-0005-0000-0000-00007B060000}"/>
    <cellStyle name="20% - Ênfase2 2 2 7 2 2" xfId="1672" xr:uid="{00000000-0005-0000-0000-00007C060000}"/>
    <cellStyle name="20% - Ênfase2 2 2 7 3" xfId="1673" xr:uid="{00000000-0005-0000-0000-00007D060000}"/>
    <cellStyle name="20% - Ênfase2 2 2 7 4" xfId="1674" xr:uid="{00000000-0005-0000-0000-00007E060000}"/>
    <cellStyle name="20% - Ênfase2 2 2 8" xfId="1675" xr:uid="{00000000-0005-0000-0000-00007F060000}"/>
    <cellStyle name="20% - Ênfase2 2 2 8 2" xfId="1676" xr:uid="{00000000-0005-0000-0000-000080060000}"/>
    <cellStyle name="20% - Ênfase2 2 2 8 2 2" xfId="1677" xr:uid="{00000000-0005-0000-0000-000081060000}"/>
    <cellStyle name="20% - Ênfase2 2 2 8 3" xfId="1678" xr:uid="{00000000-0005-0000-0000-000082060000}"/>
    <cellStyle name="20% - Ênfase2 2 2 8 4" xfId="1679" xr:uid="{00000000-0005-0000-0000-000083060000}"/>
    <cellStyle name="20% - Ênfase2 2 2 9" xfId="1680" xr:uid="{00000000-0005-0000-0000-000084060000}"/>
    <cellStyle name="20% - Ênfase2 2 2 9 2" xfId="1681" xr:uid="{00000000-0005-0000-0000-000085060000}"/>
    <cellStyle name="20% - Ênfase2 2 3" xfId="1682" xr:uid="{00000000-0005-0000-0000-000086060000}"/>
    <cellStyle name="20% - Ênfase2 2 3 2" xfId="1683" xr:uid="{00000000-0005-0000-0000-000087060000}"/>
    <cellStyle name="20% - Ênfase2 2 3 2 2" xfId="1684" xr:uid="{00000000-0005-0000-0000-000088060000}"/>
    <cellStyle name="20% - Ênfase2 2 3 2 2 2" xfId="1685" xr:uid="{00000000-0005-0000-0000-000089060000}"/>
    <cellStyle name="20% - Ênfase2 2 3 2 2 2 2" xfId="1686" xr:uid="{00000000-0005-0000-0000-00008A060000}"/>
    <cellStyle name="20% - Ênfase2 2 3 2 2 2 2 2" xfId="1687" xr:uid="{00000000-0005-0000-0000-00008B060000}"/>
    <cellStyle name="20% - Ênfase2 2 3 2 2 2 3" xfId="1688" xr:uid="{00000000-0005-0000-0000-00008C060000}"/>
    <cellStyle name="20% - Ênfase2 2 3 2 2 2 4" xfId="1689" xr:uid="{00000000-0005-0000-0000-00008D060000}"/>
    <cellStyle name="20% - Ênfase2 2 3 2 2 3" xfId="1690" xr:uid="{00000000-0005-0000-0000-00008E060000}"/>
    <cellStyle name="20% - Ênfase2 2 3 2 2 3 2" xfId="1691" xr:uid="{00000000-0005-0000-0000-00008F060000}"/>
    <cellStyle name="20% - Ênfase2 2 3 2 2 3 2 2" xfId="1692" xr:uid="{00000000-0005-0000-0000-000090060000}"/>
    <cellStyle name="20% - Ênfase2 2 3 2 2 3 3" xfId="1693" xr:uid="{00000000-0005-0000-0000-000091060000}"/>
    <cellStyle name="20% - Ênfase2 2 3 2 2 3 4" xfId="1694" xr:uid="{00000000-0005-0000-0000-000092060000}"/>
    <cellStyle name="20% - Ênfase2 2 3 2 2 4" xfId="1695" xr:uid="{00000000-0005-0000-0000-000093060000}"/>
    <cellStyle name="20% - Ênfase2 2 3 2 2 4 2" xfId="1696" xr:uid="{00000000-0005-0000-0000-000094060000}"/>
    <cellStyle name="20% - Ênfase2 2 3 2 2 5" xfId="1697" xr:uid="{00000000-0005-0000-0000-000095060000}"/>
    <cellStyle name="20% - Ênfase2 2 3 2 2 6" xfId="1698" xr:uid="{00000000-0005-0000-0000-000096060000}"/>
    <cellStyle name="20% - Ênfase2 2 3 2 3" xfId="1699" xr:uid="{00000000-0005-0000-0000-000097060000}"/>
    <cellStyle name="20% - Ênfase2 2 3 2 3 2" xfId="1700" xr:uid="{00000000-0005-0000-0000-000098060000}"/>
    <cellStyle name="20% - Ênfase2 2 3 2 3 2 2" xfId="1701" xr:uid="{00000000-0005-0000-0000-000099060000}"/>
    <cellStyle name="20% - Ênfase2 2 3 2 3 3" xfId="1702" xr:uid="{00000000-0005-0000-0000-00009A060000}"/>
    <cellStyle name="20% - Ênfase2 2 3 2 3 4" xfId="1703" xr:uid="{00000000-0005-0000-0000-00009B060000}"/>
    <cellStyle name="20% - Ênfase2 2 3 2 4" xfId="1704" xr:uid="{00000000-0005-0000-0000-00009C060000}"/>
    <cellStyle name="20% - Ênfase2 2 3 2 4 2" xfId="1705" xr:uid="{00000000-0005-0000-0000-00009D060000}"/>
    <cellStyle name="20% - Ênfase2 2 3 2 4 2 2" xfId="1706" xr:uid="{00000000-0005-0000-0000-00009E060000}"/>
    <cellStyle name="20% - Ênfase2 2 3 2 4 3" xfId="1707" xr:uid="{00000000-0005-0000-0000-00009F060000}"/>
    <cellStyle name="20% - Ênfase2 2 3 2 4 4" xfId="1708" xr:uid="{00000000-0005-0000-0000-0000A0060000}"/>
    <cellStyle name="20% - Ênfase2 2 3 2 5" xfId="1709" xr:uid="{00000000-0005-0000-0000-0000A1060000}"/>
    <cellStyle name="20% - Ênfase2 2 3 2 5 2" xfId="1710" xr:uid="{00000000-0005-0000-0000-0000A2060000}"/>
    <cellStyle name="20% - Ênfase2 2 3 2 6" xfId="1711" xr:uid="{00000000-0005-0000-0000-0000A3060000}"/>
    <cellStyle name="20% - Ênfase2 2 3 2 7" xfId="1712" xr:uid="{00000000-0005-0000-0000-0000A4060000}"/>
    <cellStyle name="20% - Ênfase2 2 3 3" xfId="1713" xr:uid="{00000000-0005-0000-0000-0000A5060000}"/>
    <cellStyle name="20% - Ênfase2 2 3 3 2" xfId="1714" xr:uid="{00000000-0005-0000-0000-0000A6060000}"/>
    <cellStyle name="20% - Ênfase2 2 3 3 2 2" xfId="1715" xr:uid="{00000000-0005-0000-0000-0000A7060000}"/>
    <cellStyle name="20% - Ênfase2 2 3 3 2 2 2" xfId="1716" xr:uid="{00000000-0005-0000-0000-0000A8060000}"/>
    <cellStyle name="20% - Ênfase2 2 3 3 2 3" xfId="1717" xr:uid="{00000000-0005-0000-0000-0000A9060000}"/>
    <cellStyle name="20% - Ênfase2 2 3 3 2 4" xfId="1718" xr:uid="{00000000-0005-0000-0000-0000AA060000}"/>
    <cellStyle name="20% - Ênfase2 2 3 3 3" xfId="1719" xr:uid="{00000000-0005-0000-0000-0000AB060000}"/>
    <cellStyle name="20% - Ênfase2 2 3 3 3 2" xfId="1720" xr:uid="{00000000-0005-0000-0000-0000AC060000}"/>
    <cellStyle name="20% - Ênfase2 2 3 3 3 2 2" xfId="1721" xr:uid="{00000000-0005-0000-0000-0000AD060000}"/>
    <cellStyle name="20% - Ênfase2 2 3 3 3 3" xfId="1722" xr:uid="{00000000-0005-0000-0000-0000AE060000}"/>
    <cellStyle name="20% - Ênfase2 2 3 3 3 4" xfId="1723" xr:uid="{00000000-0005-0000-0000-0000AF060000}"/>
    <cellStyle name="20% - Ênfase2 2 3 3 4" xfId="1724" xr:uid="{00000000-0005-0000-0000-0000B0060000}"/>
    <cellStyle name="20% - Ênfase2 2 3 3 4 2" xfId="1725" xr:uid="{00000000-0005-0000-0000-0000B1060000}"/>
    <cellStyle name="20% - Ênfase2 2 3 3 5" xfId="1726" xr:uid="{00000000-0005-0000-0000-0000B2060000}"/>
    <cellStyle name="20% - Ênfase2 2 3 3 6" xfId="1727" xr:uid="{00000000-0005-0000-0000-0000B3060000}"/>
    <cellStyle name="20% - Ênfase2 2 3 4" xfId="1728" xr:uid="{00000000-0005-0000-0000-0000B4060000}"/>
    <cellStyle name="20% - Ênfase2 2 3 4 2" xfId="1729" xr:uid="{00000000-0005-0000-0000-0000B5060000}"/>
    <cellStyle name="20% - Ênfase2 2 3 4 2 2" xfId="1730" xr:uid="{00000000-0005-0000-0000-0000B6060000}"/>
    <cellStyle name="20% - Ênfase2 2 3 4 3" xfId="1731" xr:uid="{00000000-0005-0000-0000-0000B7060000}"/>
    <cellStyle name="20% - Ênfase2 2 3 4 4" xfId="1732" xr:uid="{00000000-0005-0000-0000-0000B8060000}"/>
    <cellStyle name="20% - Ênfase2 2 3 5" xfId="1733" xr:uid="{00000000-0005-0000-0000-0000B9060000}"/>
    <cellStyle name="20% - Ênfase2 2 3 5 2" xfId="1734" xr:uid="{00000000-0005-0000-0000-0000BA060000}"/>
    <cellStyle name="20% - Ênfase2 2 3 5 2 2" xfId="1735" xr:uid="{00000000-0005-0000-0000-0000BB060000}"/>
    <cellStyle name="20% - Ênfase2 2 3 5 3" xfId="1736" xr:uid="{00000000-0005-0000-0000-0000BC060000}"/>
    <cellStyle name="20% - Ênfase2 2 3 5 4" xfId="1737" xr:uid="{00000000-0005-0000-0000-0000BD060000}"/>
    <cellStyle name="20% - Ênfase2 2 3 6" xfId="1738" xr:uid="{00000000-0005-0000-0000-0000BE060000}"/>
    <cellStyle name="20% - Ênfase2 2 3 6 2" xfId="1739" xr:uid="{00000000-0005-0000-0000-0000BF060000}"/>
    <cellStyle name="20% - Ênfase2 2 3 7" xfId="1740" xr:uid="{00000000-0005-0000-0000-0000C0060000}"/>
    <cellStyle name="20% - Ênfase2 2 3 8" xfId="1741" xr:uid="{00000000-0005-0000-0000-0000C1060000}"/>
    <cellStyle name="20% - Ênfase2 2 4" xfId="1742" xr:uid="{00000000-0005-0000-0000-0000C2060000}"/>
    <cellStyle name="20% - Ênfase2 2 4 2" xfId="1743" xr:uid="{00000000-0005-0000-0000-0000C3060000}"/>
    <cellStyle name="20% - Ênfase2 2 4 2 2" xfId="1744" xr:uid="{00000000-0005-0000-0000-0000C4060000}"/>
    <cellStyle name="20% - Ênfase2 2 4 2 2 2" xfId="1745" xr:uid="{00000000-0005-0000-0000-0000C5060000}"/>
    <cellStyle name="20% - Ênfase2 2 4 2 2 2 2" xfId="1746" xr:uid="{00000000-0005-0000-0000-0000C6060000}"/>
    <cellStyle name="20% - Ênfase2 2 4 2 2 2 2 2" xfId="1747" xr:uid="{00000000-0005-0000-0000-0000C7060000}"/>
    <cellStyle name="20% - Ênfase2 2 4 2 2 2 3" xfId="1748" xr:uid="{00000000-0005-0000-0000-0000C8060000}"/>
    <cellStyle name="20% - Ênfase2 2 4 2 2 2 4" xfId="1749" xr:uid="{00000000-0005-0000-0000-0000C9060000}"/>
    <cellStyle name="20% - Ênfase2 2 4 2 2 3" xfId="1750" xr:uid="{00000000-0005-0000-0000-0000CA060000}"/>
    <cellStyle name="20% - Ênfase2 2 4 2 2 3 2" xfId="1751" xr:uid="{00000000-0005-0000-0000-0000CB060000}"/>
    <cellStyle name="20% - Ênfase2 2 4 2 2 3 2 2" xfId="1752" xr:uid="{00000000-0005-0000-0000-0000CC060000}"/>
    <cellStyle name="20% - Ênfase2 2 4 2 2 3 3" xfId="1753" xr:uid="{00000000-0005-0000-0000-0000CD060000}"/>
    <cellStyle name="20% - Ênfase2 2 4 2 2 3 4" xfId="1754" xr:uid="{00000000-0005-0000-0000-0000CE060000}"/>
    <cellStyle name="20% - Ênfase2 2 4 2 2 4" xfId="1755" xr:uid="{00000000-0005-0000-0000-0000CF060000}"/>
    <cellStyle name="20% - Ênfase2 2 4 2 2 4 2" xfId="1756" xr:uid="{00000000-0005-0000-0000-0000D0060000}"/>
    <cellStyle name="20% - Ênfase2 2 4 2 2 5" xfId="1757" xr:uid="{00000000-0005-0000-0000-0000D1060000}"/>
    <cellStyle name="20% - Ênfase2 2 4 2 2 6" xfId="1758" xr:uid="{00000000-0005-0000-0000-0000D2060000}"/>
    <cellStyle name="20% - Ênfase2 2 4 2 3" xfId="1759" xr:uid="{00000000-0005-0000-0000-0000D3060000}"/>
    <cellStyle name="20% - Ênfase2 2 4 2 3 2" xfId="1760" xr:uid="{00000000-0005-0000-0000-0000D4060000}"/>
    <cellStyle name="20% - Ênfase2 2 4 2 3 2 2" xfId="1761" xr:uid="{00000000-0005-0000-0000-0000D5060000}"/>
    <cellStyle name="20% - Ênfase2 2 4 2 3 3" xfId="1762" xr:uid="{00000000-0005-0000-0000-0000D6060000}"/>
    <cellStyle name="20% - Ênfase2 2 4 2 3 4" xfId="1763" xr:uid="{00000000-0005-0000-0000-0000D7060000}"/>
    <cellStyle name="20% - Ênfase2 2 4 2 4" xfId="1764" xr:uid="{00000000-0005-0000-0000-0000D8060000}"/>
    <cellStyle name="20% - Ênfase2 2 4 2 4 2" xfId="1765" xr:uid="{00000000-0005-0000-0000-0000D9060000}"/>
    <cellStyle name="20% - Ênfase2 2 4 2 4 2 2" xfId="1766" xr:uid="{00000000-0005-0000-0000-0000DA060000}"/>
    <cellStyle name="20% - Ênfase2 2 4 2 4 3" xfId="1767" xr:uid="{00000000-0005-0000-0000-0000DB060000}"/>
    <cellStyle name="20% - Ênfase2 2 4 2 4 4" xfId="1768" xr:uid="{00000000-0005-0000-0000-0000DC060000}"/>
    <cellStyle name="20% - Ênfase2 2 4 2 5" xfId="1769" xr:uid="{00000000-0005-0000-0000-0000DD060000}"/>
    <cellStyle name="20% - Ênfase2 2 4 2 5 2" xfId="1770" xr:uid="{00000000-0005-0000-0000-0000DE060000}"/>
    <cellStyle name="20% - Ênfase2 2 4 2 6" xfId="1771" xr:uid="{00000000-0005-0000-0000-0000DF060000}"/>
    <cellStyle name="20% - Ênfase2 2 4 2 7" xfId="1772" xr:uid="{00000000-0005-0000-0000-0000E0060000}"/>
    <cellStyle name="20% - Ênfase2 2 4 3" xfId="1773" xr:uid="{00000000-0005-0000-0000-0000E1060000}"/>
    <cellStyle name="20% - Ênfase2 2 4 3 2" xfId="1774" xr:uid="{00000000-0005-0000-0000-0000E2060000}"/>
    <cellStyle name="20% - Ênfase2 2 4 3 2 2" xfId="1775" xr:uid="{00000000-0005-0000-0000-0000E3060000}"/>
    <cellStyle name="20% - Ênfase2 2 4 3 2 2 2" xfId="1776" xr:uid="{00000000-0005-0000-0000-0000E4060000}"/>
    <cellStyle name="20% - Ênfase2 2 4 3 2 3" xfId="1777" xr:uid="{00000000-0005-0000-0000-0000E5060000}"/>
    <cellStyle name="20% - Ênfase2 2 4 3 2 4" xfId="1778" xr:uid="{00000000-0005-0000-0000-0000E6060000}"/>
    <cellStyle name="20% - Ênfase2 2 4 3 3" xfId="1779" xr:uid="{00000000-0005-0000-0000-0000E7060000}"/>
    <cellStyle name="20% - Ênfase2 2 4 3 3 2" xfId="1780" xr:uid="{00000000-0005-0000-0000-0000E8060000}"/>
    <cellStyle name="20% - Ênfase2 2 4 3 3 2 2" xfId="1781" xr:uid="{00000000-0005-0000-0000-0000E9060000}"/>
    <cellStyle name="20% - Ênfase2 2 4 3 3 3" xfId="1782" xr:uid="{00000000-0005-0000-0000-0000EA060000}"/>
    <cellStyle name="20% - Ênfase2 2 4 3 3 4" xfId="1783" xr:uid="{00000000-0005-0000-0000-0000EB060000}"/>
    <cellStyle name="20% - Ênfase2 2 4 3 4" xfId="1784" xr:uid="{00000000-0005-0000-0000-0000EC060000}"/>
    <cellStyle name="20% - Ênfase2 2 4 3 4 2" xfId="1785" xr:uid="{00000000-0005-0000-0000-0000ED060000}"/>
    <cellStyle name="20% - Ênfase2 2 4 3 5" xfId="1786" xr:uid="{00000000-0005-0000-0000-0000EE060000}"/>
    <cellStyle name="20% - Ênfase2 2 4 3 6" xfId="1787" xr:uid="{00000000-0005-0000-0000-0000EF060000}"/>
    <cellStyle name="20% - Ênfase2 2 4 4" xfId="1788" xr:uid="{00000000-0005-0000-0000-0000F0060000}"/>
    <cellStyle name="20% - Ênfase2 2 4 4 2" xfId="1789" xr:uid="{00000000-0005-0000-0000-0000F1060000}"/>
    <cellStyle name="20% - Ênfase2 2 4 4 2 2" xfId="1790" xr:uid="{00000000-0005-0000-0000-0000F2060000}"/>
    <cellStyle name="20% - Ênfase2 2 4 4 3" xfId="1791" xr:uid="{00000000-0005-0000-0000-0000F3060000}"/>
    <cellStyle name="20% - Ênfase2 2 4 4 4" xfId="1792" xr:uid="{00000000-0005-0000-0000-0000F4060000}"/>
    <cellStyle name="20% - Ênfase2 2 4 5" xfId="1793" xr:uid="{00000000-0005-0000-0000-0000F5060000}"/>
    <cellStyle name="20% - Ênfase2 2 4 5 2" xfId="1794" xr:uid="{00000000-0005-0000-0000-0000F6060000}"/>
    <cellStyle name="20% - Ênfase2 2 4 5 2 2" xfId="1795" xr:uid="{00000000-0005-0000-0000-0000F7060000}"/>
    <cellStyle name="20% - Ênfase2 2 4 5 3" xfId="1796" xr:uid="{00000000-0005-0000-0000-0000F8060000}"/>
    <cellStyle name="20% - Ênfase2 2 4 5 4" xfId="1797" xr:uid="{00000000-0005-0000-0000-0000F9060000}"/>
    <cellStyle name="20% - Ênfase2 2 4 6" xfId="1798" xr:uid="{00000000-0005-0000-0000-0000FA060000}"/>
    <cellStyle name="20% - Ênfase2 2 4 6 2" xfId="1799" xr:uid="{00000000-0005-0000-0000-0000FB060000}"/>
    <cellStyle name="20% - Ênfase2 2 4 7" xfId="1800" xr:uid="{00000000-0005-0000-0000-0000FC060000}"/>
    <cellStyle name="20% - Ênfase2 2 4 8" xfId="1801" xr:uid="{00000000-0005-0000-0000-0000FD060000}"/>
    <cellStyle name="20% - Ênfase2 2 5" xfId="1802" xr:uid="{00000000-0005-0000-0000-0000FE060000}"/>
    <cellStyle name="20% - Ênfase2 2 5 2" xfId="1803" xr:uid="{00000000-0005-0000-0000-0000FF060000}"/>
    <cellStyle name="20% - Ênfase2 2 5 2 2" xfId="1804" xr:uid="{00000000-0005-0000-0000-000000070000}"/>
    <cellStyle name="20% - Ênfase2 2 5 2 2 2" xfId="1805" xr:uid="{00000000-0005-0000-0000-000001070000}"/>
    <cellStyle name="20% - Ênfase2 2 5 2 2 2 2" xfId="1806" xr:uid="{00000000-0005-0000-0000-000002070000}"/>
    <cellStyle name="20% - Ênfase2 2 5 2 2 2 2 2" xfId="1807" xr:uid="{00000000-0005-0000-0000-000003070000}"/>
    <cellStyle name="20% - Ênfase2 2 5 2 2 2 3" xfId="1808" xr:uid="{00000000-0005-0000-0000-000004070000}"/>
    <cellStyle name="20% - Ênfase2 2 5 2 2 2 4" xfId="1809" xr:uid="{00000000-0005-0000-0000-000005070000}"/>
    <cellStyle name="20% - Ênfase2 2 5 2 2 3" xfId="1810" xr:uid="{00000000-0005-0000-0000-000006070000}"/>
    <cellStyle name="20% - Ênfase2 2 5 2 2 3 2" xfId="1811" xr:uid="{00000000-0005-0000-0000-000007070000}"/>
    <cellStyle name="20% - Ênfase2 2 5 2 2 3 2 2" xfId="1812" xr:uid="{00000000-0005-0000-0000-000008070000}"/>
    <cellStyle name="20% - Ênfase2 2 5 2 2 3 3" xfId="1813" xr:uid="{00000000-0005-0000-0000-000009070000}"/>
    <cellStyle name="20% - Ênfase2 2 5 2 2 3 4" xfId="1814" xr:uid="{00000000-0005-0000-0000-00000A070000}"/>
    <cellStyle name="20% - Ênfase2 2 5 2 2 4" xfId="1815" xr:uid="{00000000-0005-0000-0000-00000B070000}"/>
    <cellStyle name="20% - Ênfase2 2 5 2 2 4 2" xfId="1816" xr:uid="{00000000-0005-0000-0000-00000C070000}"/>
    <cellStyle name="20% - Ênfase2 2 5 2 2 5" xfId="1817" xr:uid="{00000000-0005-0000-0000-00000D070000}"/>
    <cellStyle name="20% - Ênfase2 2 5 2 2 6" xfId="1818" xr:uid="{00000000-0005-0000-0000-00000E070000}"/>
    <cellStyle name="20% - Ênfase2 2 5 2 3" xfId="1819" xr:uid="{00000000-0005-0000-0000-00000F070000}"/>
    <cellStyle name="20% - Ênfase2 2 5 2 3 2" xfId="1820" xr:uid="{00000000-0005-0000-0000-000010070000}"/>
    <cellStyle name="20% - Ênfase2 2 5 2 3 2 2" xfId="1821" xr:uid="{00000000-0005-0000-0000-000011070000}"/>
    <cellStyle name="20% - Ênfase2 2 5 2 3 3" xfId="1822" xr:uid="{00000000-0005-0000-0000-000012070000}"/>
    <cellStyle name="20% - Ênfase2 2 5 2 3 4" xfId="1823" xr:uid="{00000000-0005-0000-0000-000013070000}"/>
    <cellStyle name="20% - Ênfase2 2 5 2 4" xfId="1824" xr:uid="{00000000-0005-0000-0000-000014070000}"/>
    <cellStyle name="20% - Ênfase2 2 5 2 4 2" xfId="1825" xr:uid="{00000000-0005-0000-0000-000015070000}"/>
    <cellStyle name="20% - Ênfase2 2 5 2 4 2 2" xfId="1826" xr:uid="{00000000-0005-0000-0000-000016070000}"/>
    <cellStyle name="20% - Ênfase2 2 5 2 4 3" xfId="1827" xr:uid="{00000000-0005-0000-0000-000017070000}"/>
    <cellStyle name="20% - Ênfase2 2 5 2 4 4" xfId="1828" xr:uid="{00000000-0005-0000-0000-000018070000}"/>
    <cellStyle name="20% - Ênfase2 2 5 2 5" xfId="1829" xr:uid="{00000000-0005-0000-0000-000019070000}"/>
    <cellStyle name="20% - Ênfase2 2 5 2 5 2" xfId="1830" xr:uid="{00000000-0005-0000-0000-00001A070000}"/>
    <cellStyle name="20% - Ênfase2 2 5 2 6" xfId="1831" xr:uid="{00000000-0005-0000-0000-00001B070000}"/>
    <cellStyle name="20% - Ênfase2 2 5 2 7" xfId="1832" xr:uid="{00000000-0005-0000-0000-00001C070000}"/>
    <cellStyle name="20% - Ênfase2 2 5 3" xfId="1833" xr:uid="{00000000-0005-0000-0000-00001D070000}"/>
    <cellStyle name="20% - Ênfase2 2 5 3 2" xfId="1834" xr:uid="{00000000-0005-0000-0000-00001E070000}"/>
    <cellStyle name="20% - Ênfase2 2 5 3 2 2" xfId="1835" xr:uid="{00000000-0005-0000-0000-00001F070000}"/>
    <cellStyle name="20% - Ênfase2 2 5 3 2 2 2" xfId="1836" xr:uid="{00000000-0005-0000-0000-000020070000}"/>
    <cellStyle name="20% - Ênfase2 2 5 3 2 3" xfId="1837" xr:uid="{00000000-0005-0000-0000-000021070000}"/>
    <cellStyle name="20% - Ênfase2 2 5 3 2 4" xfId="1838" xr:uid="{00000000-0005-0000-0000-000022070000}"/>
    <cellStyle name="20% - Ênfase2 2 5 3 3" xfId="1839" xr:uid="{00000000-0005-0000-0000-000023070000}"/>
    <cellStyle name="20% - Ênfase2 2 5 3 3 2" xfId="1840" xr:uid="{00000000-0005-0000-0000-000024070000}"/>
    <cellStyle name="20% - Ênfase2 2 5 3 3 2 2" xfId="1841" xr:uid="{00000000-0005-0000-0000-000025070000}"/>
    <cellStyle name="20% - Ênfase2 2 5 3 3 3" xfId="1842" xr:uid="{00000000-0005-0000-0000-000026070000}"/>
    <cellStyle name="20% - Ênfase2 2 5 3 3 4" xfId="1843" xr:uid="{00000000-0005-0000-0000-000027070000}"/>
    <cellStyle name="20% - Ênfase2 2 5 3 4" xfId="1844" xr:uid="{00000000-0005-0000-0000-000028070000}"/>
    <cellStyle name="20% - Ênfase2 2 5 3 4 2" xfId="1845" xr:uid="{00000000-0005-0000-0000-000029070000}"/>
    <cellStyle name="20% - Ênfase2 2 5 3 5" xfId="1846" xr:uid="{00000000-0005-0000-0000-00002A070000}"/>
    <cellStyle name="20% - Ênfase2 2 5 3 6" xfId="1847" xr:uid="{00000000-0005-0000-0000-00002B070000}"/>
    <cellStyle name="20% - Ênfase2 2 5 4" xfId="1848" xr:uid="{00000000-0005-0000-0000-00002C070000}"/>
    <cellStyle name="20% - Ênfase2 2 5 4 2" xfId="1849" xr:uid="{00000000-0005-0000-0000-00002D070000}"/>
    <cellStyle name="20% - Ênfase2 2 5 4 2 2" xfId="1850" xr:uid="{00000000-0005-0000-0000-00002E070000}"/>
    <cellStyle name="20% - Ênfase2 2 5 4 3" xfId="1851" xr:uid="{00000000-0005-0000-0000-00002F070000}"/>
    <cellStyle name="20% - Ênfase2 2 5 4 4" xfId="1852" xr:uid="{00000000-0005-0000-0000-000030070000}"/>
    <cellStyle name="20% - Ênfase2 2 5 5" xfId="1853" xr:uid="{00000000-0005-0000-0000-000031070000}"/>
    <cellStyle name="20% - Ênfase2 2 5 5 2" xfId="1854" xr:uid="{00000000-0005-0000-0000-000032070000}"/>
    <cellStyle name="20% - Ênfase2 2 5 5 2 2" xfId="1855" xr:uid="{00000000-0005-0000-0000-000033070000}"/>
    <cellStyle name="20% - Ênfase2 2 5 5 3" xfId="1856" xr:uid="{00000000-0005-0000-0000-000034070000}"/>
    <cellStyle name="20% - Ênfase2 2 5 5 4" xfId="1857" xr:uid="{00000000-0005-0000-0000-000035070000}"/>
    <cellStyle name="20% - Ênfase2 2 5 6" xfId="1858" xr:uid="{00000000-0005-0000-0000-000036070000}"/>
    <cellStyle name="20% - Ênfase2 2 5 6 2" xfId="1859" xr:uid="{00000000-0005-0000-0000-000037070000}"/>
    <cellStyle name="20% - Ênfase2 2 5 7" xfId="1860" xr:uid="{00000000-0005-0000-0000-000038070000}"/>
    <cellStyle name="20% - Ênfase2 2 5 8" xfId="1861" xr:uid="{00000000-0005-0000-0000-000039070000}"/>
    <cellStyle name="20% - Ênfase2 2 6" xfId="1862" xr:uid="{00000000-0005-0000-0000-00003A070000}"/>
    <cellStyle name="20% - Ênfase2 2 6 2" xfId="1863" xr:uid="{00000000-0005-0000-0000-00003B070000}"/>
    <cellStyle name="20% - Ênfase2 2 6 2 2" xfId="1864" xr:uid="{00000000-0005-0000-0000-00003C070000}"/>
    <cellStyle name="20% - Ênfase2 2 6 2 2 2" xfId="1865" xr:uid="{00000000-0005-0000-0000-00003D070000}"/>
    <cellStyle name="20% - Ênfase2 2 6 2 2 2 2" xfId="1866" xr:uid="{00000000-0005-0000-0000-00003E070000}"/>
    <cellStyle name="20% - Ênfase2 2 6 2 2 3" xfId="1867" xr:uid="{00000000-0005-0000-0000-00003F070000}"/>
    <cellStyle name="20% - Ênfase2 2 6 2 2 4" xfId="1868" xr:uid="{00000000-0005-0000-0000-000040070000}"/>
    <cellStyle name="20% - Ênfase2 2 6 2 3" xfId="1869" xr:uid="{00000000-0005-0000-0000-000041070000}"/>
    <cellStyle name="20% - Ênfase2 2 6 2 3 2" xfId="1870" xr:uid="{00000000-0005-0000-0000-000042070000}"/>
    <cellStyle name="20% - Ênfase2 2 6 2 3 2 2" xfId="1871" xr:uid="{00000000-0005-0000-0000-000043070000}"/>
    <cellStyle name="20% - Ênfase2 2 6 2 3 3" xfId="1872" xr:uid="{00000000-0005-0000-0000-000044070000}"/>
    <cellStyle name="20% - Ênfase2 2 6 2 3 4" xfId="1873" xr:uid="{00000000-0005-0000-0000-000045070000}"/>
    <cellStyle name="20% - Ênfase2 2 6 2 4" xfId="1874" xr:uid="{00000000-0005-0000-0000-000046070000}"/>
    <cellStyle name="20% - Ênfase2 2 6 2 4 2" xfId="1875" xr:uid="{00000000-0005-0000-0000-000047070000}"/>
    <cellStyle name="20% - Ênfase2 2 6 2 5" xfId="1876" xr:uid="{00000000-0005-0000-0000-000048070000}"/>
    <cellStyle name="20% - Ênfase2 2 6 2 6" xfId="1877" xr:uid="{00000000-0005-0000-0000-000049070000}"/>
    <cellStyle name="20% - Ênfase2 2 6 3" xfId="1878" xr:uid="{00000000-0005-0000-0000-00004A070000}"/>
    <cellStyle name="20% - Ênfase2 2 6 3 2" xfId="1879" xr:uid="{00000000-0005-0000-0000-00004B070000}"/>
    <cellStyle name="20% - Ênfase2 2 6 3 2 2" xfId="1880" xr:uid="{00000000-0005-0000-0000-00004C070000}"/>
    <cellStyle name="20% - Ênfase2 2 6 3 3" xfId="1881" xr:uid="{00000000-0005-0000-0000-00004D070000}"/>
    <cellStyle name="20% - Ênfase2 2 6 3 4" xfId="1882" xr:uid="{00000000-0005-0000-0000-00004E070000}"/>
    <cellStyle name="20% - Ênfase2 2 6 4" xfId="1883" xr:uid="{00000000-0005-0000-0000-00004F070000}"/>
    <cellStyle name="20% - Ênfase2 2 6 4 2" xfId="1884" xr:uid="{00000000-0005-0000-0000-000050070000}"/>
    <cellStyle name="20% - Ênfase2 2 6 4 2 2" xfId="1885" xr:uid="{00000000-0005-0000-0000-000051070000}"/>
    <cellStyle name="20% - Ênfase2 2 6 4 3" xfId="1886" xr:uid="{00000000-0005-0000-0000-000052070000}"/>
    <cellStyle name="20% - Ênfase2 2 6 4 4" xfId="1887" xr:uid="{00000000-0005-0000-0000-000053070000}"/>
    <cellStyle name="20% - Ênfase2 2 6 5" xfId="1888" xr:uid="{00000000-0005-0000-0000-000054070000}"/>
    <cellStyle name="20% - Ênfase2 2 6 5 2" xfId="1889" xr:uid="{00000000-0005-0000-0000-000055070000}"/>
    <cellStyle name="20% - Ênfase2 2 6 6" xfId="1890" xr:uid="{00000000-0005-0000-0000-000056070000}"/>
    <cellStyle name="20% - Ênfase2 2 6 7" xfId="1891" xr:uid="{00000000-0005-0000-0000-000057070000}"/>
    <cellStyle name="20% - Ênfase2 2 7" xfId="1892" xr:uid="{00000000-0005-0000-0000-000058070000}"/>
    <cellStyle name="20% - Ênfase2 2 7 2" xfId="1893" xr:uid="{00000000-0005-0000-0000-000059070000}"/>
    <cellStyle name="20% - Ênfase2 2 7 2 2" xfId="1894" xr:uid="{00000000-0005-0000-0000-00005A070000}"/>
    <cellStyle name="20% - Ênfase2 2 7 2 2 2" xfId="1895" xr:uid="{00000000-0005-0000-0000-00005B070000}"/>
    <cellStyle name="20% - Ênfase2 2 7 2 3" xfId="1896" xr:uid="{00000000-0005-0000-0000-00005C070000}"/>
    <cellStyle name="20% - Ênfase2 2 7 2 4" xfId="1897" xr:uid="{00000000-0005-0000-0000-00005D070000}"/>
    <cellStyle name="20% - Ênfase2 2 7 3" xfId="1898" xr:uid="{00000000-0005-0000-0000-00005E070000}"/>
    <cellStyle name="20% - Ênfase2 2 7 3 2" xfId="1899" xr:uid="{00000000-0005-0000-0000-00005F070000}"/>
    <cellStyle name="20% - Ênfase2 2 7 3 2 2" xfId="1900" xr:uid="{00000000-0005-0000-0000-000060070000}"/>
    <cellStyle name="20% - Ênfase2 2 7 3 3" xfId="1901" xr:uid="{00000000-0005-0000-0000-000061070000}"/>
    <cellStyle name="20% - Ênfase2 2 7 3 4" xfId="1902" xr:uid="{00000000-0005-0000-0000-000062070000}"/>
    <cellStyle name="20% - Ênfase2 2 7 4" xfId="1903" xr:uid="{00000000-0005-0000-0000-000063070000}"/>
    <cellStyle name="20% - Ênfase2 2 7 4 2" xfId="1904" xr:uid="{00000000-0005-0000-0000-000064070000}"/>
    <cellStyle name="20% - Ênfase2 2 7 5" xfId="1905" xr:uid="{00000000-0005-0000-0000-000065070000}"/>
    <cellStyle name="20% - Ênfase2 2 7 6" xfId="1906" xr:uid="{00000000-0005-0000-0000-000066070000}"/>
    <cellStyle name="20% - Ênfase2 2 8" xfId="1907" xr:uid="{00000000-0005-0000-0000-000067070000}"/>
    <cellStyle name="20% - Ênfase2 2 8 2" xfId="1908" xr:uid="{00000000-0005-0000-0000-000068070000}"/>
    <cellStyle name="20% - Ênfase2 2 8 2 2" xfId="1909" xr:uid="{00000000-0005-0000-0000-000069070000}"/>
    <cellStyle name="20% - Ênfase2 2 8 3" xfId="1910" xr:uid="{00000000-0005-0000-0000-00006A070000}"/>
    <cellStyle name="20% - Ênfase2 2 8 4" xfId="1911" xr:uid="{00000000-0005-0000-0000-00006B070000}"/>
    <cellStyle name="20% - Ênfase2 2 9" xfId="1912" xr:uid="{00000000-0005-0000-0000-00006C070000}"/>
    <cellStyle name="20% - Ênfase2 2 9 2" xfId="1913" xr:uid="{00000000-0005-0000-0000-00006D070000}"/>
    <cellStyle name="20% - Ênfase2 2 9 2 2" xfId="1914" xr:uid="{00000000-0005-0000-0000-00006E070000}"/>
    <cellStyle name="20% - Ênfase2 2 9 3" xfId="1915" xr:uid="{00000000-0005-0000-0000-00006F070000}"/>
    <cellStyle name="20% - Ênfase2 2 9 4" xfId="1916" xr:uid="{00000000-0005-0000-0000-000070070000}"/>
    <cellStyle name="20% - Ênfase2 3" xfId="1917" xr:uid="{00000000-0005-0000-0000-000071070000}"/>
    <cellStyle name="20% - Ênfase2 3 10" xfId="1918" xr:uid="{00000000-0005-0000-0000-000072070000}"/>
    <cellStyle name="20% - Ênfase2 3 10 2" xfId="1919" xr:uid="{00000000-0005-0000-0000-000073070000}"/>
    <cellStyle name="20% - Ênfase2 3 11" xfId="1920" xr:uid="{00000000-0005-0000-0000-000074070000}"/>
    <cellStyle name="20% - Ênfase2 3 12" xfId="1921" xr:uid="{00000000-0005-0000-0000-000075070000}"/>
    <cellStyle name="20% - Ênfase2 3 2" xfId="1922" xr:uid="{00000000-0005-0000-0000-000076070000}"/>
    <cellStyle name="20% - Ênfase2 3 2 10" xfId="1923" xr:uid="{00000000-0005-0000-0000-000077070000}"/>
    <cellStyle name="20% - Ênfase2 3 2 11" xfId="1924" xr:uid="{00000000-0005-0000-0000-000078070000}"/>
    <cellStyle name="20% - Ênfase2 3 2 2" xfId="1925" xr:uid="{00000000-0005-0000-0000-000079070000}"/>
    <cellStyle name="20% - Ênfase2 3 2 2 2" xfId="1926" xr:uid="{00000000-0005-0000-0000-00007A070000}"/>
    <cellStyle name="20% - Ênfase2 3 2 2 2 2" xfId="1927" xr:uid="{00000000-0005-0000-0000-00007B070000}"/>
    <cellStyle name="20% - Ênfase2 3 2 2 2 2 2" xfId="1928" xr:uid="{00000000-0005-0000-0000-00007C070000}"/>
    <cellStyle name="20% - Ênfase2 3 2 2 2 2 2 2" xfId="1929" xr:uid="{00000000-0005-0000-0000-00007D070000}"/>
    <cellStyle name="20% - Ênfase2 3 2 2 2 2 2 2 2" xfId="1930" xr:uid="{00000000-0005-0000-0000-00007E070000}"/>
    <cellStyle name="20% - Ênfase2 3 2 2 2 2 2 3" xfId="1931" xr:uid="{00000000-0005-0000-0000-00007F070000}"/>
    <cellStyle name="20% - Ênfase2 3 2 2 2 2 2 4" xfId="1932" xr:uid="{00000000-0005-0000-0000-000080070000}"/>
    <cellStyle name="20% - Ênfase2 3 2 2 2 2 3" xfId="1933" xr:uid="{00000000-0005-0000-0000-000081070000}"/>
    <cellStyle name="20% - Ênfase2 3 2 2 2 2 3 2" xfId="1934" xr:uid="{00000000-0005-0000-0000-000082070000}"/>
    <cellStyle name="20% - Ênfase2 3 2 2 2 2 3 2 2" xfId="1935" xr:uid="{00000000-0005-0000-0000-000083070000}"/>
    <cellStyle name="20% - Ênfase2 3 2 2 2 2 3 3" xfId="1936" xr:uid="{00000000-0005-0000-0000-000084070000}"/>
    <cellStyle name="20% - Ênfase2 3 2 2 2 2 3 4" xfId="1937" xr:uid="{00000000-0005-0000-0000-000085070000}"/>
    <cellStyle name="20% - Ênfase2 3 2 2 2 2 4" xfId="1938" xr:uid="{00000000-0005-0000-0000-000086070000}"/>
    <cellStyle name="20% - Ênfase2 3 2 2 2 2 4 2" xfId="1939" xr:uid="{00000000-0005-0000-0000-000087070000}"/>
    <cellStyle name="20% - Ênfase2 3 2 2 2 2 5" xfId="1940" xr:uid="{00000000-0005-0000-0000-000088070000}"/>
    <cellStyle name="20% - Ênfase2 3 2 2 2 2 6" xfId="1941" xr:uid="{00000000-0005-0000-0000-000089070000}"/>
    <cellStyle name="20% - Ênfase2 3 2 2 2 3" xfId="1942" xr:uid="{00000000-0005-0000-0000-00008A070000}"/>
    <cellStyle name="20% - Ênfase2 3 2 2 2 3 2" xfId="1943" xr:uid="{00000000-0005-0000-0000-00008B070000}"/>
    <cellStyle name="20% - Ênfase2 3 2 2 2 3 2 2" xfId="1944" xr:uid="{00000000-0005-0000-0000-00008C070000}"/>
    <cellStyle name="20% - Ênfase2 3 2 2 2 3 3" xfId="1945" xr:uid="{00000000-0005-0000-0000-00008D070000}"/>
    <cellStyle name="20% - Ênfase2 3 2 2 2 3 4" xfId="1946" xr:uid="{00000000-0005-0000-0000-00008E070000}"/>
    <cellStyle name="20% - Ênfase2 3 2 2 2 4" xfId="1947" xr:uid="{00000000-0005-0000-0000-00008F070000}"/>
    <cellStyle name="20% - Ênfase2 3 2 2 2 4 2" xfId="1948" xr:uid="{00000000-0005-0000-0000-000090070000}"/>
    <cellStyle name="20% - Ênfase2 3 2 2 2 4 2 2" xfId="1949" xr:uid="{00000000-0005-0000-0000-000091070000}"/>
    <cellStyle name="20% - Ênfase2 3 2 2 2 4 3" xfId="1950" xr:uid="{00000000-0005-0000-0000-000092070000}"/>
    <cellStyle name="20% - Ênfase2 3 2 2 2 4 4" xfId="1951" xr:uid="{00000000-0005-0000-0000-000093070000}"/>
    <cellStyle name="20% - Ênfase2 3 2 2 2 5" xfId="1952" xr:uid="{00000000-0005-0000-0000-000094070000}"/>
    <cellStyle name="20% - Ênfase2 3 2 2 2 5 2" xfId="1953" xr:uid="{00000000-0005-0000-0000-000095070000}"/>
    <cellStyle name="20% - Ênfase2 3 2 2 2 6" xfId="1954" xr:uid="{00000000-0005-0000-0000-000096070000}"/>
    <cellStyle name="20% - Ênfase2 3 2 2 2 7" xfId="1955" xr:uid="{00000000-0005-0000-0000-000097070000}"/>
    <cellStyle name="20% - Ênfase2 3 2 2 3" xfId="1956" xr:uid="{00000000-0005-0000-0000-000098070000}"/>
    <cellStyle name="20% - Ênfase2 3 2 2 3 2" xfId="1957" xr:uid="{00000000-0005-0000-0000-000099070000}"/>
    <cellStyle name="20% - Ênfase2 3 2 2 3 2 2" xfId="1958" xr:uid="{00000000-0005-0000-0000-00009A070000}"/>
    <cellStyle name="20% - Ênfase2 3 2 2 3 2 2 2" xfId="1959" xr:uid="{00000000-0005-0000-0000-00009B070000}"/>
    <cellStyle name="20% - Ênfase2 3 2 2 3 2 3" xfId="1960" xr:uid="{00000000-0005-0000-0000-00009C070000}"/>
    <cellStyle name="20% - Ênfase2 3 2 2 3 2 4" xfId="1961" xr:uid="{00000000-0005-0000-0000-00009D070000}"/>
    <cellStyle name="20% - Ênfase2 3 2 2 3 3" xfId="1962" xr:uid="{00000000-0005-0000-0000-00009E070000}"/>
    <cellStyle name="20% - Ênfase2 3 2 2 3 3 2" xfId="1963" xr:uid="{00000000-0005-0000-0000-00009F070000}"/>
    <cellStyle name="20% - Ênfase2 3 2 2 3 3 2 2" xfId="1964" xr:uid="{00000000-0005-0000-0000-0000A0070000}"/>
    <cellStyle name="20% - Ênfase2 3 2 2 3 3 3" xfId="1965" xr:uid="{00000000-0005-0000-0000-0000A1070000}"/>
    <cellStyle name="20% - Ênfase2 3 2 2 3 3 4" xfId="1966" xr:uid="{00000000-0005-0000-0000-0000A2070000}"/>
    <cellStyle name="20% - Ênfase2 3 2 2 3 4" xfId="1967" xr:uid="{00000000-0005-0000-0000-0000A3070000}"/>
    <cellStyle name="20% - Ênfase2 3 2 2 3 4 2" xfId="1968" xr:uid="{00000000-0005-0000-0000-0000A4070000}"/>
    <cellStyle name="20% - Ênfase2 3 2 2 3 5" xfId="1969" xr:uid="{00000000-0005-0000-0000-0000A5070000}"/>
    <cellStyle name="20% - Ênfase2 3 2 2 3 6" xfId="1970" xr:uid="{00000000-0005-0000-0000-0000A6070000}"/>
    <cellStyle name="20% - Ênfase2 3 2 2 4" xfId="1971" xr:uid="{00000000-0005-0000-0000-0000A7070000}"/>
    <cellStyle name="20% - Ênfase2 3 2 2 4 2" xfId="1972" xr:uid="{00000000-0005-0000-0000-0000A8070000}"/>
    <cellStyle name="20% - Ênfase2 3 2 2 4 2 2" xfId="1973" xr:uid="{00000000-0005-0000-0000-0000A9070000}"/>
    <cellStyle name="20% - Ênfase2 3 2 2 4 3" xfId="1974" xr:uid="{00000000-0005-0000-0000-0000AA070000}"/>
    <cellStyle name="20% - Ênfase2 3 2 2 4 4" xfId="1975" xr:uid="{00000000-0005-0000-0000-0000AB070000}"/>
    <cellStyle name="20% - Ênfase2 3 2 2 5" xfId="1976" xr:uid="{00000000-0005-0000-0000-0000AC070000}"/>
    <cellStyle name="20% - Ênfase2 3 2 2 5 2" xfId="1977" xr:uid="{00000000-0005-0000-0000-0000AD070000}"/>
    <cellStyle name="20% - Ênfase2 3 2 2 5 2 2" xfId="1978" xr:uid="{00000000-0005-0000-0000-0000AE070000}"/>
    <cellStyle name="20% - Ênfase2 3 2 2 5 3" xfId="1979" xr:uid="{00000000-0005-0000-0000-0000AF070000}"/>
    <cellStyle name="20% - Ênfase2 3 2 2 5 4" xfId="1980" xr:uid="{00000000-0005-0000-0000-0000B0070000}"/>
    <cellStyle name="20% - Ênfase2 3 2 2 6" xfId="1981" xr:uid="{00000000-0005-0000-0000-0000B1070000}"/>
    <cellStyle name="20% - Ênfase2 3 2 2 6 2" xfId="1982" xr:uid="{00000000-0005-0000-0000-0000B2070000}"/>
    <cellStyle name="20% - Ênfase2 3 2 2 7" xfId="1983" xr:uid="{00000000-0005-0000-0000-0000B3070000}"/>
    <cellStyle name="20% - Ênfase2 3 2 2 8" xfId="1984" xr:uid="{00000000-0005-0000-0000-0000B4070000}"/>
    <cellStyle name="20% - Ênfase2 3 2 3" xfId="1985" xr:uid="{00000000-0005-0000-0000-0000B5070000}"/>
    <cellStyle name="20% - Ênfase2 3 2 3 2" xfId="1986" xr:uid="{00000000-0005-0000-0000-0000B6070000}"/>
    <cellStyle name="20% - Ênfase2 3 2 3 2 2" xfId="1987" xr:uid="{00000000-0005-0000-0000-0000B7070000}"/>
    <cellStyle name="20% - Ênfase2 3 2 3 2 2 2" xfId="1988" xr:uid="{00000000-0005-0000-0000-0000B8070000}"/>
    <cellStyle name="20% - Ênfase2 3 2 3 2 2 2 2" xfId="1989" xr:uid="{00000000-0005-0000-0000-0000B9070000}"/>
    <cellStyle name="20% - Ênfase2 3 2 3 2 2 2 2 2" xfId="1990" xr:uid="{00000000-0005-0000-0000-0000BA070000}"/>
    <cellStyle name="20% - Ênfase2 3 2 3 2 2 2 3" xfId="1991" xr:uid="{00000000-0005-0000-0000-0000BB070000}"/>
    <cellStyle name="20% - Ênfase2 3 2 3 2 2 2 4" xfId="1992" xr:uid="{00000000-0005-0000-0000-0000BC070000}"/>
    <cellStyle name="20% - Ênfase2 3 2 3 2 2 3" xfId="1993" xr:uid="{00000000-0005-0000-0000-0000BD070000}"/>
    <cellStyle name="20% - Ênfase2 3 2 3 2 2 3 2" xfId="1994" xr:uid="{00000000-0005-0000-0000-0000BE070000}"/>
    <cellStyle name="20% - Ênfase2 3 2 3 2 2 3 2 2" xfId="1995" xr:uid="{00000000-0005-0000-0000-0000BF070000}"/>
    <cellStyle name="20% - Ênfase2 3 2 3 2 2 3 3" xfId="1996" xr:uid="{00000000-0005-0000-0000-0000C0070000}"/>
    <cellStyle name="20% - Ênfase2 3 2 3 2 2 3 4" xfId="1997" xr:uid="{00000000-0005-0000-0000-0000C1070000}"/>
    <cellStyle name="20% - Ênfase2 3 2 3 2 2 4" xfId="1998" xr:uid="{00000000-0005-0000-0000-0000C2070000}"/>
    <cellStyle name="20% - Ênfase2 3 2 3 2 2 4 2" xfId="1999" xr:uid="{00000000-0005-0000-0000-0000C3070000}"/>
    <cellStyle name="20% - Ênfase2 3 2 3 2 2 5" xfId="2000" xr:uid="{00000000-0005-0000-0000-0000C4070000}"/>
    <cellStyle name="20% - Ênfase2 3 2 3 2 2 6" xfId="2001" xr:uid="{00000000-0005-0000-0000-0000C5070000}"/>
    <cellStyle name="20% - Ênfase2 3 2 3 2 3" xfId="2002" xr:uid="{00000000-0005-0000-0000-0000C6070000}"/>
    <cellStyle name="20% - Ênfase2 3 2 3 2 3 2" xfId="2003" xr:uid="{00000000-0005-0000-0000-0000C7070000}"/>
    <cellStyle name="20% - Ênfase2 3 2 3 2 3 2 2" xfId="2004" xr:uid="{00000000-0005-0000-0000-0000C8070000}"/>
    <cellStyle name="20% - Ênfase2 3 2 3 2 3 3" xfId="2005" xr:uid="{00000000-0005-0000-0000-0000C9070000}"/>
    <cellStyle name="20% - Ênfase2 3 2 3 2 3 4" xfId="2006" xr:uid="{00000000-0005-0000-0000-0000CA070000}"/>
    <cellStyle name="20% - Ênfase2 3 2 3 2 4" xfId="2007" xr:uid="{00000000-0005-0000-0000-0000CB070000}"/>
    <cellStyle name="20% - Ênfase2 3 2 3 2 4 2" xfId="2008" xr:uid="{00000000-0005-0000-0000-0000CC070000}"/>
    <cellStyle name="20% - Ênfase2 3 2 3 2 4 2 2" xfId="2009" xr:uid="{00000000-0005-0000-0000-0000CD070000}"/>
    <cellStyle name="20% - Ênfase2 3 2 3 2 4 3" xfId="2010" xr:uid="{00000000-0005-0000-0000-0000CE070000}"/>
    <cellStyle name="20% - Ênfase2 3 2 3 2 4 4" xfId="2011" xr:uid="{00000000-0005-0000-0000-0000CF070000}"/>
    <cellStyle name="20% - Ênfase2 3 2 3 2 5" xfId="2012" xr:uid="{00000000-0005-0000-0000-0000D0070000}"/>
    <cellStyle name="20% - Ênfase2 3 2 3 2 5 2" xfId="2013" xr:uid="{00000000-0005-0000-0000-0000D1070000}"/>
    <cellStyle name="20% - Ênfase2 3 2 3 2 6" xfId="2014" xr:uid="{00000000-0005-0000-0000-0000D2070000}"/>
    <cellStyle name="20% - Ênfase2 3 2 3 2 7" xfId="2015" xr:uid="{00000000-0005-0000-0000-0000D3070000}"/>
    <cellStyle name="20% - Ênfase2 3 2 3 3" xfId="2016" xr:uid="{00000000-0005-0000-0000-0000D4070000}"/>
    <cellStyle name="20% - Ênfase2 3 2 3 3 2" xfId="2017" xr:uid="{00000000-0005-0000-0000-0000D5070000}"/>
    <cellStyle name="20% - Ênfase2 3 2 3 3 2 2" xfId="2018" xr:uid="{00000000-0005-0000-0000-0000D6070000}"/>
    <cellStyle name="20% - Ênfase2 3 2 3 3 2 2 2" xfId="2019" xr:uid="{00000000-0005-0000-0000-0000D7070000}"/>
    <cellStyle name="20% - Ênfase2 3 2 3 3 2 3" xfId="2020" xr:uid="{00000000-0005-0000-0000-0000D8070000}"/>
    <cellStyle name="20% - Ênfase2 3 2 3 3 2 4" xfId="2021" xr:uid="{00000000-0005-0000-0000-0000D9070000}"/>
    <cellStyle name="20% - Ênfase2 3 2 3 3 3" xfId="2022" xr:uid="{00000000-0005-0000-0000-0000DA070000}"/>
    <cellStyle name="20% - Ênfase2 3 2 3 3 3 2" xfId="2023" xr:uid="{00000000-0005-0000-0000-0000DB070000}"/>
    <cellStyle name="20% - Ênfase2 3 2 3 3 3 2 2" xfId="2024" xr:uid="{00000000-0005-0000-0000-0000DC070000}"/>
    <cellStyle name="20% - Ênfase2 3 2 3 3 3 3" xfId="2025" xr:uid="{00000000-0005-0000-0000-0000DD070000}"/>
    <cellStyle name="20% - Ênfase2 3 2 3 3 3 4" xfId="2026" xr:uid="{00000000-0005-0000-0000-0000DE070000}"/>
    <cellStyle name="20% - Ênfase2 3 2 3 3 4" xfId="2027" xr:uid="{00000000-0005-0000-0000-0000DF070000}"/>
    <cellStyle name="20% - Ênfase2 3 2 3 3 4 2" xfId="2028" xr:uid="{00000000-0005-0000-0000-0000E0070000}"/>
    <cellStyle name="20% - Ênfase2 3 2 3 3 5" xfId="2029" xr:uid="{00000000-0005-0000-0000-0000E1070000}"/>
    <cellStyle name="20% - Ênfase2 3 2 3 3 6" xfId="2030" xr:uid="{00000000-0005-0000-0000-0000E2070000}"/>
    <cellStyle name="20% - Ênfase2 3 2 3 4" xfId="2031" xr:uid="{00000000-0005-0000-0000-0000E3070000}"/>
    <cellStyle name="20% - Ênfase2 3 2 3 4 2" xfId="2032" xr:uid="{00000000-0005-0000-0000-0000E4070000}"/>
    <cellStyle name="20% - Ênfase2 3 2 3 4 2 2" xfId="2033" xr:uid="{00000000-0005-0000-0000-0000E5070000}"/>
    <cellStyle name="20% - Ênfase2 3 2 3 4 3" xfId="2034" xr:uid="{00000000-0005-0000-0000-0000E6070000}"/>
    <cellStyle name="20% - Ênfase2 3 2 3 4 4" xfId="2035" xr:uid="{00000000-0005-0000-0000-0000E7070000}"/>
    <cellStyle name="20% - Ênfase2 3 2 3 5" xfId="2036" xr:uid="{00000000-0005-0000-0000-0000E8070000}"/>
    <cellStyle name="20% - Ênfase2 3 2 3 5 2" xfId="2037" xr:uid="{00000000-0005-0000-0000-0000E9070000}"/>
    <cellStyle name="20% - Ênfase2 3 2 3 5 2 2" xfId="2038" xr:uid="{00000000-0005-0000-0000-0000EA070000}"/>
    <cellStyle name="20% - Ênfase2 3 2 3 5 3" xfId="2039" xr:uid="{00000000-0005-0000-0000-0000EB070000}"/>
    <cellStyle name="20% - Ênfase2 3 2 3 5 4" xfId="2040" xr:uid="{00000000-0005-0000-0000-0000EC070000}"/>
    <cellStyle name="20% - Ênfase2 3 2 3 6" xfId="2041" xr:uid="{00000000-0005-0000-0000-0000ED070000}"/>
    <cellStyle name="20% - Ênfase2 3 2 3 6 2" xfId="2042" xr:uid="{00000000-0005-0000-0000-0000EE070000}"/>
    <cellStyle name="20% - Ênfase2 3 2 3 7" xfId="2043" xr:uid="{00000000-0005-0000-0000-0000EF070000}"/>
    <cellStyle name="20% - Ênfase2 3 2 3 8" xfId="2044" xr:uid="{00000000-0005-0000-0000-0000F0070000}"/>
    <cellStyle name="20% - Ênfase2 3 2 4" xfId="2045" xr:uid="{00000000-0005-0000-0000-0000F1070000}"/>
    <cellStyle name="20% - Ênfase2 3 2 4 2" xfId="2046" xr:uid="{00000000-0005-0000-0000-0000F2070000}"/>
    <cellStyle name="20% - Ênfase2 3 2 4 2 2" xfId="2047" xr:uid="{00000000-0005-0000-0000-0000F3070000}"/>
    <cellStyle name="20% - Ênfase2 3 2 4 2 2 2" xfId="2048" xr:uid="{00000000-0005-0000-0000-0000F4070000}"/>
    <cellStyle name="20% - Ênfase2 3 2 4 2 2 2 2" xfId="2049" xr:uid="{00000000-0005-0000-0000-0000F5070000}"/>
    <cellStyle name="20% - Ênfase2 3 2 4 2 2 2 2 2" xfId="2050" xr:uid="{00000000-0005-0000-0000-0000F6070000}"/>
    <cellStyle name="20% - Ênfase2 3 2 4 2 2 2 3" xfId="2051" xr:uid="{00000000-0005-0000-0000-0000F7070000}"/>
    <cellStyle name="20% - Ênfase2 3 2 4 2 2 2 4" xfId="2052" xr:uid="{00000000-0005-0000-0000-0000F8070000}"/>
    <cellStyle name="20% - Ênfase2 3 2 4 2 2 3" xfId="2053" xr:uid="{00000000-0005-0000-0000-0000F9070000}"/>
    <cellStyle name="20% - Ênfase2 3 2 4 2 2 3 2" xfId="2054" xr:uid="{00000000-0005-0000-0000-0000FA070000}"/>
    <cellStyle name="20% - Ênfase2 3 2 4 2 2 3 2 2" xfId="2055" xr:uid="{00000000-0005-0000-0000-0000FB070000}"/>
    <cellStyle name="20% - Ênfase2 3 2 4 2 2 3 3" xfId="2056" xr:uid="{00000000-0005-0000-0000-0000FC070000}"/>
    <cellStyle name="20% - Ênfase2 3 2 4 2 2 3 4" xfId="2057" xr:uid="{00000000-0005-0000-0000-0000FD070000}"/>
    <cellStyle name="20% - Ênfase2 3 2 4 2 2 4" xfId="2058" xr:uid="{00000000-0005-0000-0000-0000FE070000}"/>
    <cellStyle name="20% - Ênfase2 3 2 4 2 2 4 2" xfId="2059" xr:uid="{00000000-0005-0000-0000-0000FF070000}"/>
    <cellStyle name="20% - Ênfase2 3 2 4 2 2 5" xfId="2060" xr:uid="{00000000-0005-0000-0000-000000080000}"/>
    <cellStyle name="20% - Ênfase2 3 2 4 2 2 6" xfId="2061" xr:uid="{00000000-0005-0000-0000-000001080000}"/>
    <cellStyle name="20% - Ênfase2 3 2 4 2 3" xfId="2062" xr:uid="{00000000-0005-0000-0000-000002080000}"/>
    <cellStyle name="20% - Ênfase2 3 2 4 2 3 2" xfId="2063" xr:uid="{00000000-0005-0000-0000-000003080000}"/>
    <cellStyle name="20% - Ênfase2 3 2 4 2 3 2 2" xfId="2064" xr:uid="{00000000-0005-0000-0000-000004080000}"/>
    <cellStyle name="20% - Ênfase2 3 2 4 2 3 3" xfId="2065" xr:uid="{00000000-0005-0000-0000-000005080000}"/>
    <cellStyle name="20% - Ênfase2 3 2 4 2 3 4" xfId="2066" xr:uid="{00000000-0005-0000-0000-000006080000}"/>
    <cellStyle name="20% - Ênfase2 3 2 4 2 4" xfId="2067" xr:uid="{00000000-0005-0000-0000-000007080000}"/>
    <cellStyle name="20% - Ênfase2 3 2 4 2 4 2" xfId="2068" xr:uid="{00000000-0005-0000-0000-000008080000}"/>
    <cellStyle name="20% - Ênfase2 3 2 4 2 4 2 2" xfId="2069" xr:uid="{00000000-0005-0000-0000-000009080000}"/>
    <cellStyle name="20% - Ênfase2 3 2 4 2 4 3" xfId="2070" xr:uid="{00000000-0005-0000-0000-00000A080000}"/>
    <cellStyle name="20% - Ênfase2 3 2 4 2 4 4" xfId="2071" xr:uid="{00000000-0005-0000-0000-00000B080000}"/>
    <cellStyle name="20% - Ênfase2 3 2 4 2 5" xfId="2072" xr:uid="{00000000-0005-0000-0000-00000C080000}"/>
    <cellStyle name="20% - Ênfase2 3 2 4 2 5 2" xfId="2073" xr:uid="{00000000-0005-0000-0000-00000D080000}"/>
    <cellStyle name="20% - Ênfase2 3 2 4 2 6" xfId="2074" xr:uid="{00000000-0005-0000-0000-00000E080000}"/>
    <cellStyle name="20% - Ênfase2 3 2 4 2 7" xfId="2075" xr:uid="{00000000-0005-0000-0000-00000F080000}"/>
    <cellStyle name="20% - Ênfase2 3 2 4 3" xfId="2076" xr:uid="{00000000-0005-0000-0000-000010080000}"/>
    <cellStyle name="20% - Ênfase2 3 2 4 3 2" xfId="2077" xr:uid="{00000000-0005-0000-0000-000011080000}"/>
    <cellStyle name="20% - Ênfase2 3 2 4 3 2 2" xfId="2078" xr:uid="{00000000-0005-0000-0000-000012080000}"/>
    <cellStyle name="20% - Ênfase2 3 2 4 3 2 2 2" xfId="2079" xr:uid="{00000000-0005-0000-0000-000013080000}"/>
    <cellStyle name="20% - Ênfase2 3 2 4 3 2 3" xfId="2080" xr:uid="{00000000-0005-0000-0000-000014080000}"/>
    <cellStyle name="20% - Ênfase2 3 2 4 3 2 4" xfId="2081" xr:uid="{00000000-0005-0000-0000-000015080000}"/>
    <cellStyle name="20% - Ênfase2 3 2 4 3 3" xfId="2082" xr:uid="{00000000-0005-0000-0000-000016080000}"/>
    <cellStyle name="20% - Ênfase2 3 2 4 3 3 2" xfId="2083" xr:uid="{00000000-0005-0000-0000-000017080000}"/>
    <cellStyle name="20% - Ênfase2 3 2 4 3 3 2 2" xfId="2084" xr:uid="{00000000-0005-0000-0000-000018080000}"/>
    <cellStyle name="20% - Ênfase2 3 2 4 3 3 3" xfId="2085" xr:uid="{00000000-0005-0000-0000-000019080000}"/>
    <cellStyle name="20% - Ênfase2 3 2 4 3 3 4" xfId="2086" xr:uid="{00000000-0005-0000-0000-00001A080000}"/>
    <cellStyle name="20% - Ênfase2 3 2 4 3 4" xfId="2087" xr:uid="{00000000-0005-0000-0000-00001B080000}"/>
    <cellStyle name="20% - Ênfase2 3 2 4 3 4 2" xfId="2088" xr:uid="{00000000-0005-0000-0000-00001C080000}"/>
    <cellStyle name="20% - Ênfase2 3 2 4 3 5" xfId="2089" xr:uid="{00000000-0005-0000-0000-00001D080000}"/>
    <cellStyle name="20% - Ênfase2 3 2 4 3 6" xfId="2090" xr:uid="{00000000-0005-0000-0000-00001E080000}"/>
    <cellStyle name="20% - Ênfase2 3 2 4 4" xfId="2091" xr:uid="{00000000-0005-0000-0000-00001F080000}"/>
    <cellStyle name="20% - Ênfase2 3 2 4 4 2" xfId="2092" xr:uid="{00000000-0005-0000-0000-000020080000}"/>
    <cellStyle name="20% - Ênfase2 3 2 4 4 2 2" xfId="2093" xr:uid="{00000000-0005-0000-0000-000021080000}"/>
    <cellStyle name="20% - Ênfase2 3 2 4 4 3" xfId="2094" xr:uid="{00000000-0005-0000-0000-000022080000}"/>
    <cellStyle name="20% - Ênfase2 3 2 4 4 4" xfId="2095" xr:uid="{00000000-0005-0000-0000-000023080000}"/>
    <cellStyle name="20% - Ênfase2 3 2 4 5" xfId="2096" xr:uid="{00000000-0005-0000-0000-000024080000}"/>
    <cellStyle name="20% - Ênfase2 3 2 4 5 2" xfId="2097" xr:uid="{00000000-0005-0000-0000-000025080000}"/>
    <cellStyle name="20% - Ênfase2 3 2 4 5 2 2" xfId="2098" xr:uid="{00000000-0005-0000-0000-000026080000}"/>
    <cellStyle name="20% - Ênfase2 3 2 4 5 3" xfId="2099" xr:uid="{00000000-0005-0000-0000-000027080000}"/>
    <cellStyle name="20% - Ênfase2 3 2 4 5 4" xfId="2100" xr:uid="{00000000-0005-0000-0000-000028080000}"/>
    <cellStyle name="20% - Ênfase2 3 2 4 6" xfId="2101" xr:uid="{00000000-0005-0000-0000-000029080000}"/>
    <cellStyle name="20% - Ênfase2 3 2 4 6 2" xfId="2102" xr:uid="{00000000-0005-0000-0000-00002A080000}"/>
    <cellStyle name="20% - Ênfase2 3 2 4 7" xfId="2103" xr:uid="{00000000-0005-0000-0000-00002B080000}"/>
    <cellStyle name="20% - Ênfase2 3 2 4 8" xfId="2104" xr:uid="{00000000-0005-0000-0000-00002C080000}"/>
    <cellStyle name="20% - Ênfase2 3 2 5" xfId="2105" xr:uid="{00000000-0005-0000-0000-00002D080000}"/>
    <cellStyle name="20% - Ênfase2 3 2 5 2" xfId="2106" xr:uid="{00000000-0005-0000-0000-00002E080000}"/>
    <cellStyle name="20% - Ênfase2 3 2 5 2 2" xfId="2107" xr:uid="{00000000-0005-0000-0000-00002F080000}"/>
    <cellStyle name="20% - Ênfase2 3 2 5 2 2 2" xfId="2108" xr:uid="{00000000-0005-0000-0000-000030080000}"/>
    <cellStyle name="20% - Ênfase2 3 2 5 2 2 2 2" xfId="2109" xr:uid="{00000000-0005-0000-0000-000031080000}"/>
    <cellStyle name="20% - Ênfase2 3 2 5 2 2 3" xfId="2110" xr:uid="{00000000-0005-0000-0000-000032080000}"/>
    <cellStyle name="20% - Ênfase2 3 2 5 2 2 4" xfId="2111" xr:uid="{00000000-0005-0000-0000-000033080000}"/>
    <cellStyle name="20% - Ênfase2 3 2 5 2 3" xfId="2112" xr:uid="{00000000-0005-0000-0000-000034080000}"/>
    <cellStyle name="20% - Ênfase2 3 2 5 2 3 2" xfId="2113" xr:uid="{00000000-0005-0000-0000-000035080000}"/>
    <cellStyle name="20% - Ênfase2 3 2 5 2 3 2 2" xfId="2114" xr:uid="{00000000-0005-0000-0000-000036080000}"/>
    <cellStyle name="20% - Ênfase2 3 2 5 2 3 3" xfId="2115" xr:uid="{00000000-0005-0000-0000-000037080000}"/>
    <cellStyle name="20% - Ênfase2 3 2 5 2 3 4" xfId="2116" xr:uid="{00000000-0005-0000-0000-000038080000}"/>
    <cellStyle name="20% - Ênfase2 3 2 5 2 4" xfId="2117" xr:uid="{00000000-0005-0000-0000-000039080000}"/>
    <cellStyle name="20% - Ênfase2 3 2 5 2 4 2" xfId="2118" xr:uid="{00000000-0005-0000-0000-00003A080000}"/>
    <cellStyle name="20% - Ênfase2 3 2 5 2 5" xfId="2119" xr:uid="{00000000-0005-0000-0000-00003B080000}"/>
    <cellStyle name="20% - Ênfase2 3 2 5 2 6" xfId="2120" xr:uid="{00000000-0005-0000-0000-00003C080000}"/>
    <cellStyle name="20% - Ênfase2 3 2 5 3" xfId="2121" xr:uid="{00000000-0005-0000-0000-00003D080000}"/>
    <cellStyle name="20% - Ênfase2 3 2 5 3 2" xfId="2122" xr:uid="{00000000-0005-0000-0000-00003E080000}"/>
    <cellStyle name="20% - Ênfase2 3 2 5 3 2 2" xfId="2123" xr:uid="{00000000-0005-0000-0000-00003F080000}"/>
    <cellStyle name="20% - Ênfase2 3 2 5 3 3" xfId="2124" xr:uid="{00000000-0005-0000-0000-000040080000}"/>
    <cellStyle name="20% - Ênfase2 3 2 5 3 4" xfId="2125" xr:uid="{00000000-0005-0000-0000-000041080000}"/>
    <cellStyle name="20% - Ênfase2 3 2 5 4" xfId="2126" xr:uid="{00000000-0005-0000-0000-000042080000}"/>
    <cellStyle name="20% - Ênfase2 3 2 5 4 2" xfId="2127" xr:uid="{00000000-0005-0000-0000-000043080000}"/>
    <cellStyle name="20% - Ênfase2 3 2 5 4 2 2" xfId="2128" xr:uid="{00000000-0005-0000-0000-000044080000}"/>
    <cellStyle name="20% - Ênfase2 3 2 5 4 3" xfId="2129" xr:uid="{00000000-0005-0000-0000-000045080000}"/>
    <cellStyle name="20% - Ênfase2 3 2 5 4 4" xfId="2130" xr:uid="{00000000-0005-0000-0000-000046080000}"/>
    <cellStyle name="20% - Ênfase2 3 2 5 5" xfId="2131" xr:uid="{00000000-0005-0000-0000-000047080000}"/>
    <cellStyle name="20% - Ênfase2 3 2 5 5 2" xfId="2132" xr:uid="{00000000-0005-0000-0000-000048080000}"/>
    <cellStyle name="20% - Ênfase2 3 2 5 6" xfId="2133" xr:uid="{00000000-0005-0000-0000-000049080000}"/>
    <cellStyle name="20% - Ênfase2 3 2 5 7" xfId="2134" xr:uid="{00000000-0005-0000-0000-00004A080000}"/>
    <cellStyle name="20% - Ênfase2 3 2 6" xfId="2135" xr:uid="{00000000-0005-0000-0000-00004B080000}"/>
    <cellStyle name="20% - Ênfase2 3 2 6 2" xfId="2136" xr:uid="{00000000-0005-0000-0000-00004C080000}"/>
    <cellStyle name="20% - Ênfase2 3 2 6 2 2" xfId="2137" xr:uid="{00000000-0005-0000-0000-00004D080000}"/>
    <cellStyle name="20% - Ênfase2 3 2 6 2 2 2" xfId="2138" xr:uid="{00000000-0005-0000-0000-00004E080000}"/>
    <cellStyle name="20% - Ênfase2 3 2 6 2 3" xfId="2139" xr:uid="{00000000-0005-0000-0000-00004F080000}"/>
    <cellStyle name="20% - Ênfase2 3 2 6 2 4" xfId="2140" xr:uid="{00000000-0005-0000-0000-000050080000}"/>
    <cellStyle name="20% - Ênfase2 3 2 6 3" xfId="2141" xr:uid="{00000000-0005-0000-0000-000051080000}"/>
    <cellStyle name="20% - Ênfase2 3 2 6 3 2" xfId="2142" xr:uid="{00000000-0005-0000-0000-000052080000}"/>
    <cellStyle name="20% - Ênfase2 3 2 6 3 2 2" xfId="2143" xr:uid="{00000000-0005-0000-0000-000053080000}"/>
    <cellStyle name="20% - Ênfase2 3 2 6 3 3" xfId="2144" xr:uid="{00000000-0005-0000-0000-000054080000}"/>
    <cellStyle name="20% - Ênfase2 3 2 6 3 4" xfId="2145" xr:uid="{00000000-0005-0000-0000-000055080000}"/>
    <cellStyle name="20% - Ênfase2 3 2 6 4" xfId="2146" xr:uid="{00000000-0005-0000-0000-000056080000}"/>
    <cellStyle name="20% - Ênfase2 3 2 6 4 2" xfId="2147" xr:uid="{00000000-0005-0000-0000-000057080000}"/>
    <cellStyle name="20% - Ênfase2 3 2 6 5" xfId="2148" xr:uid="{00000000-0005-0000-0000-000058080000}"/>
    <cellStyle name="20% - Ênfase2 3 2 6 6" xfId="2149" xr:uid="{00000000-0005-0000-0000-000059080000}"/>
    <cellStyle name="20% - Ênfase2 3 2 7" xfId="2150" xr:uid="{00000000-0005-0000-0000-00005A080000}"/>
    <cellStyle name="20% - Ênfase2 3 2 7 2" xfId="2151" xr:uid="{00000000-0005-0000-0000-00005B080000}"/>
    <cellStyle name="20% - Ênfase2 3 2 7 2 2" xfId="2152" xr:uid="{00000000-0005-0000-0000-00005C080000}"/>
    <cellStyle name="20% - Ênfase2 3 2 7 3" xfId="2153" xr:uid="{00000000-0005-0000-0000-00005D080000}"/>
    <cellStyle name="20% - Ênfase2 3 2 7 4" xfId="2154" xr:uid="{00000000-0005-0000-0000-00005E080000}"/>
    <cellStyle name="20% - Ênfase2 3 2 8" xfId="2155" xr:uid="{00000000-0005-0000-0000-00005F080000}"/>
    <cellStyle name="20% - Ênfase2 3 2 8 2" xfId="2156" xr:uid="{00000000-0005-0000-0000-000060080000}"/>
    <cellStyle name="20% - Ênfase2 3 2 8 2 2" xfId="2157" xr:uid="{00000000-0005-0000-0000-000061080000}"/>
    <cellStyle name="20% - Ênfase2 3 2 8 3" xfId="2158" xr:uid="{00000000-0005-0000-0000-000062080000}"/>
    <cellStyle name="20% - Ênfase2 3 2 8 4" xfId="2159" xr:uid="{00000000-0005-0000-0000-000063080000}"/>
    <cellStyle name="20% - Ênfase2 3 2 9" xfId="2160" xr:uid="{00000000-0005-0000-0000-000064080000}"/>
    <cellStyle name="20% - Ênfase2 3 2 9 2" xfId="2161" xr:uid="{00000000-0005-0000-0000-000065080000}"/>
    <cellStyle name="20% - Ênfase2 3 3" xfId="2162" xr:uid="{00000000-0005-0000-0000-000066080000}"/>
    <cellStyle name="20% - Ênfase2 3 3 2" xfId="2163" xr:uid="{00000000-0005-0000-0000-000067080000}"/>
    <cellStyle name="20% - Ênfase2 3 3 2 2" xfId="2164" xr:uid="{00000000-0005-0000-0000-000068080000}"/>
    <cellStyle name="20% - Ênfase2 3 3 2 2 2" xfId="2165" xr:uid="{00000000-0005-0000-0000-000069080000}"/>
    <cellStyle name="20% - Ênfase2 3 3 2 2 2 2" xfId="2166" xr:uid="{00000000-0005-0000-0000-00006A080000}"/>
    <cellStyle name="20% - Ênfase2 3 3 2 2 2 2 2" xfId="2167" xr:uid="{00000000-0005-0000-0000-00006B080000}"/>
    <cellStyle name="20% - Ênfase2 3 3 2 2 2 3" xfId="2168" xr:uid="{00000000-0005-0000-0000-00006C080000}"/>
    <cellStyle name="20% - Ênfase2 3 3 2 2 2 4" xfId="2169" xr:uid="{00000000-0005-0000-0000-00006D080000}"/>
    <cellStyle name="20% - Ênfase2 3 3 2 2 3" xfId="2170" xr:uid="{00000000-0005-0000-0000-00006E080000}"/>
    <cellStyle name="20% - Ênfase2 3 3 2 2 3 2" xfId="2171" xr:uid="{00000000-0005-0000-0000-00006F080000}"/>
    <cellStyle name="20% - Ênfase2 3 3 2 2 3 2 2" xfId="2172" xr:uid="{00000000-0005-0000-0000-000070080000}"/>
    <cellStyle name="20% - Ênfase2 3 3 2 2 3 3" xfId="2173" xr:uid="{00000000-0005-0000-0000-000071080000}"/>
    <cellStyle name="20% - Ênfase2 3 3 2 2 3 4" xfId="2174" xr:uid="{00000000-0005-0000-0000-000072080000}"/>
    <cellStyle name="20% - Ênfase2 3 3 2 2 4" xfId="2175" xr:uid="{00000000-0005-0000-0000-000073080000}"/>
    <cellStyle name="20% - Ênfase2 3 3 2 2 4 2" xfId="2176" xr:uid="{00000000-0005-0000-0000-000074080000}"/>
    <cellStyle name="20% - Ênfase2 3 3 2 2 5" xfId="2177" xr:uid="{00000000-0005-0000-0000-000075080000}"/>
    <cellStyle name="20% - Ênfase2 3 3 2 2 6" xfId="2178" xr:uid="{00000000-0005-0000-0000-000076080000}"/>
    <cellStyle name="20% - Ênfase2 3 3 2 3" xfId="2179" xr:uid="{00000000-0005-0000-0000-000077080000}"/>
    <cellStyle name="20% - Ênfase2 3 3 2 3 2" xfId="2180" xr:uid="{00000000-0005-0000-0000-000078080000}"/>
    <cellStyle name="20% - Ênfase2 3 3 2 3 2 2" xfId="2181" xr:uid="{00000000-0005-0000-0000-000079080000}"/>
    <cellStyle name="20% - Ênfase2 3 3 2 3 3" xfId="2182" xr:uid="{00000000-0005-0000-0000-00007A080000}"/>
    <cellStyle name="20% - Ênfase2 3 3 2 3 4" xfId="2183" xr:uid="{00000000-0005-0000-0000-00007B080000}"/>
    <cellStyle name="20% - Ênfase2 3 3 2 4" xfId="2184" xr:uid="{00000000-0005-0000-0000-00007C080000}"/>
    <cellStyle name="20% - Ênfase2 3 3 2 4 2" xfId="2185" xr:uid="{00000000-0005-0000-0000-00007D080000}"/>
    <cellStyle name="20% - Ênfase2 3 3 2 4 2 2" xfId="2186" xr:uid="{00000000-0005-0000-0000-00007E080000}"/>
    <cellStyle name="20% - Ênfase2 3 3 2 4 3" xfId="2187" xr:uid="{00000000-0005-0000-0000-00007F080000}"/>
    <cellStyle name="20% - Ênfase2 3 3 2 4 4" xfId="2188" xr:uid="{00000000-0005-0000-0000-000080080000}"/>
    <cellStyle name="20% - Ênfase2 3 3 2 5" xfId="2189" xr:uid="{00000000-0005-0000-0000-000081080000}"/>
    <cellStyle name="20% - Ênfase2 3 3 2 5 2" xfId="2190" xr:uid="{00000000-0005-0000-0000-000082080000}"/>
    <cellStyle name="20% - Ênfase2 3 3 2 6" xfId="2191" xr:uid="{00000000-0005-0000-0000-000083080000}"/>
    <cellStyle name="20% - Ênfase2 3 3 2 7" xfId="2192" xr:uid="{00000000-0005-0000-0000-000084080000}"/>
    <cellStyle name="20% - Ênfase2 3 3 3" xfId="2193" xr:uid="{00000000-0005-0000-0000-000085080000}"/>
    <cellStyle name="20% - Ênfase2 3 3 3 2" xfId="2194" xr:uid="{00000000-0005-0000-0000-000086080000}"/>
    <cellStyle name="20% - Ênfase2 3 3 3 2 2" xfId="2195" xr:uid="{00000000-0005-0000-0000-000087080000}"/>
    <cellStyle name="20% - Ênfase2 3 3 3 2 2 2" xfId="2196" xr:uid="{00000000-0005-0000-0000-000088080000}"/>
    <cellStyle name="20% - Ênfase2 3 3 3 2 3" xfId="2197" xr:uid="{00000000-0005-0000-0000-000089080000}"/>
    <cellStyle name="20% - Ênfase2 3 3 3 2 4" xfId="2198" xr:uid="{00000000-0005-0000-0000-00008A080000}"/>
    <cellStyle name="20% - Ênfase2 3 3 3 3" xfId="2199" xr:uid="{00000000-0005-0000-0000-00008B080000}"/>
    <cellStyle name="20% - Ênfase2 3 3 3 3 2" xfId="2200" xr:uid="{00000000-0005-0000-0000-00008C080000}"/>
    <cellStyle name="20% - Ênfase2 3 3 3 3 2 2" xfId="2201" xr:uid="{00000000-0005-0000-0000-00008D080000}"/>
    <cellStyle name="20% - Ênfase2 3 3 3 3 3" xfId="2202" xr:uid="{00000000-0005-0000-0000-00008E080000}"/>
    <cellStyle name="20% - Ênfase2 3 3 3 3 4" xfId="2203" xr:uid="{00000000-0005-0000-0000-00008F080000}"/>
    <cellStyle name="20% - Ênfase2 3 3 3 4" xfId="2204" xr:uid="{00000000-0005-0000-0000-000090080000}"/>
    <cellStyle name="20% - Ênfase2 3 3 3 4 2" xfId="2205" xr:uid="{00000000-0005-0000-0000-000091080000}"/>
    <cellStyle name="20% - Ênfase2 3 3 3 5" xfId="2206" xr:uid="{00000000-0005-0000-0000-000092080000}"/>
    <cellStyle name="20% - Ênfase2 3 3 3 6" xfId="2207" xr:uid="{00000000-0005-0000-0000-000093080000}"/>
    <cellStyle name="20% - Ênfase2 3 3 4" xfId="2208" xr:uid="{00000000-0005-0000-0000-000094080000}"/>
    <cellStyle name="20% - Ênfase2 3 3 4 2" xfId="2209" xr:uid="{00000000-0005-0000-0000-000095080000}"/>
    <cellStyle name="20% - Ênfase2 3 3 4 2 2" xfId="2210" xr:uid="{00000000-0005-0000-0000-000096080000}"/>
    <cellStyle name="20% - Ênfase2 3 3 4 3" xfId="2211" xr:uid="{00000000-0005-0000-0000-000097080000}"/>
    <cellStyle name="20% - Ênfase2 3 3 4 4" xfId="2212" xr:uid="{00000000-0005-0000-0000-000098080000}"/>
    <cellStyle name="20% - Ênfase2 3 3 5" xfId="2213" xr:uid="{00000000-0005-0000-0000-000099080000}"/>
    <cellStyle name="20% - Ênfase2 3 3 5 2" xfId="2214" xr:uid="{00000000-0005-0000-0000-00009A080000}"/>
    <cellStyle name="20% - Ênfase2 3 3 5 2 2" xfId="2215" xr:uid="{00000000-0005-0000-0000-00009B080000}"/>
    <cellStyle name="20% - Ênfase2 3 3 5 3" xfId="2216" xr:uid="{00000000-0005-0000-0000-00009C080000}"/>
    <cellStyle name="20% - Ênfase2 3 3 5 4" xfId="2217" xr:uid="{00000000-0005-0000-0000-00009D080000}"/>
    <cellStyle name="20% - Ênfase2 3 3 6" xfId="2218" xr:uid="{00000000-0005-0000-0000-00009E080000}"/>
    <cellStyle name="20% - Ênfase2 3 3 6 2" xfId="2219" xr:uid="{00000000-0005-0000-0000-00009F080000}"/>
    <cellStyle name="20% - Ênfase2 3 3 7" xfId="2220" xr:uid="{00000000-0005-0000-0000-0000A0080000}"/>
    <cellStyle name="20% - Ênfase2 3 3 8" xfId="2221" xr:uid="{00000000-0005-0000-0000-0000A1080000}"/>
    <cellStyle name="20% - Ênfase2 3 4" xfId="2222" xr:uid="{00000000-0005-0000-0000-0000A2080000}"/>
    <cellStyle name="20% - Ênfase2 3 4 2" xfId="2223" xr:uid="{00000000-0005-0000-0000-0000A3080000}"/>
    <cellStyle name="20% - Ênfase2 3 4 2 2" xfId="2224" xr:uid="{00000000-0005-0000-0000-0000A4080000}"/>
    <cellStyle name="20% - Ênfase2 3 4 2 2 2" xfId="2225" xr:uid="{00000000-0005-0000-0000-0000A5080000}"/>
    <cellStyle name="20% - Ênfase2 3 4 2 2 2 2" xfId="2226" xr:uid="{00000000-0005-0000-0000-0000A6080000}"/>
    <cellStyle name="20% - Ênfase2 3 4 2 2 2 2 2" xfId="2227" xr:uid="{00000000-0005-0000-0000-0000A7080000}"/>
    <cellStyle name="20% - Ênfase2 3 4 2 2 2 3" xfId="2228" xr:uid="{00000000-0005-0000-0000-0000A8080000}"/>
    <cellStyle name="20% - Ênfase2 3 4 2 2 2 4" xfId="2229" xr:uid="{00000000-0005-0000-0000-0000A9080000}"/>
    <cellStyle name="20% - Ênfase2 3 4 2 2 3" xfId="2230" xr:uid="{00000000-0005-0000-0000-0000AA080000}"/>
    <cellStyle name="20% - Ênfase2 3 4 2 2 3 2" xfId="2231" xr:uid="{00000000-0005-0000-0000-0000AB080000}"/>
    <cellStyle name="20% - Ênfase2 3 4 2 2 3 2 2" xfId="2232" xr:uid="{00000000-0005-0000-0000-0000AC080000}"/>
    <cellStyle name="20% - Ênfase2 3 4 2 2 3 3" xfId="2233" xr:uid="{00000000-0005-0000-0000-0000AD080000}"/>
    <cellStyle name="20% - Ênfase2 3 4 2 2 3 4" xfId="2234" xr:uid="{00000000-0005-0000-0000-0000AE080000}"/>
    <cellStyle name="20% - Ênfase2 3 4 2 2 4" xfId="2235" xr:uid="{00000000-0005-0000-0000-0000AF080000}"/>
    <cellStyle name="20% - Ênfase2 3 4 2 2 4 2" xfId="2236" xr:uid="{00000000-0005-0000-0000-0000B0080000}"/>
    <cellStyle name="20% - Ênfase2 3 4 2 2 5" xfId="2237" xr:uid="{00000000-0005-0000-0000-0000B1080000}"/>
    <cellStyle name="20% - Ênfase2 3 4 2 2 6" xfId="2238" xr:uid="{00000000-0005-0000-0000-0000B2080000}"/>
    <cellStyle name="20% - Ênfase2 3 4 2 3" xfId="2239" xr:uid="{00000000-0005-0000-0000-0000B3080000}"/>
    <cellStyle name="20% - Ênfase2 3 4 2 3 2" xfId="2240" xr:uid="{00000000-0005-0000-0000-0000B4080000}"/>
    <cellStyle name="20% - Ênfase2 3 4 2 3 2 2" xfId="2241" xr:uid="{00000000-0005-0000-0000-0000B5080000}"/>
    <cellStyle name="20% - Ênfase2 3 4 2 3 3" xfId="2242" xr:uid="{00000000-0005-0000-0000-0000B6080000}"/>
    <cellStyle name="20% - Ênfase2 3 4 2 3 4" xfId="2243" xr:uid="{00000000-0005-0000-0000-0000B7080000}"/>
    <cellStyle name="20% - Ênfase2 3 4 2 4" xfId="2244" xr:uid="{00000000-0005-0000-0000-0000B8080000}"/>
    <cellStyle name="20% - Ênfase2 3 4 2 4 2" xfId="2245" xr:uid="{00000000-0005-0000-0000-0000B9080000}"/>
    <cellStyle name="20% - Ênfase2 3 4 2 4 2 2" xfId="2246" xr:uid="{00000000-0005-0000-0000-0000BA080000}"/>
    <cellStyle name="20% - Ênfase2 3 4 2 4 3" xfId="2247" xr:uid="{00000000-0005-0000-0000-0000BB080000}"/>
    <cellStyle name="20% - Ênfase2 3 4 2 4 4" xfId="2248" xr:uid="{00000000-0005-0000-0000-0000BC080000}"/>
    <cellStyle name="20% - Ênfase2 3 4 2 5" xfId="2249" xr:uid="{00000000-0005-0000-0000-0000BD080000}"/>
    <cellStyle name="20% - Ênfase2 3 4 2 5 2" xfId="2250" xr:uid="{00000000-0005-0000-0000-0000BE080000}"/>
    <cellStyle name="20% - Ênfase2 3 4 2 6" xfId="2251" xr:uid="{00000000-0005-0000-0000-0000BF080000}"/>
    <cellStyle name="20% - Ênfase2 3 4 2 7" xfId="2252" xr:uid="{00000000-0005-0000-0000-0000C0080000}"/>
    <cellStyle name="20% - Ênfase2 3 4 3" xfId="2253" xr:uid="{00000000-0005-0000-0000-0000C1080000}"/>
    <cellStyle name="20% - Ênfase2 3 4 3 2" xfId="2254" xr:uid="{00000000-0005-0000-0000-0000C2080000}"/>
    <cellStyle name="20% - Ênfase2 3 4 3 2 2" xfId="2255" xr:uid="{00000000-0005-0000-0000-0000C3080000}"/>
    <cellStyle name="20% - Ênfase2 3 4 3 2 2 2" xfId="2256" xr:uid="{00000000-0005-0000-0000-0000C4080000}"/>
    <cellStyle name="20% - Ênfase2 3 4 3 2 3" xfId="2257" xr:uid="{00000000-0005-0000-0000-0000C5080000}"/>
    <cellStyle name="20% - Ênfase2 3 4 3 2 4" xfId="2258" xr:uid="{00000000-0005-0000-0000-0000C6080000}"/>
    <cellStyle name="20% - Ênfase2 3 4 3 3" xfId="2259" xr:uid="{00000000-0005-0000-0000-0000C7080000}"/>
    <cellStyle name="20% - Ênfase2 3 4 3 3 2" xfId="2260" xr:uid="{00000000-0005-0000-0000-0000C8080000}"/>
    <cellStyle name="20% - Ênfase2 3 4 3 3 2 2" xfId="2261" xr:uid="{00000000-0005-0000-0000-0000C9080000}"/>
    <cellStyle name="20% - Ênfase2 3 4 3 3 3" xfId="2262" xr:uid="{00000000-0005-0000-0000-0000CA080000}"/>
    <cellStyle name="20% - Ênfase2 3 4 3 3 4" xfId="2263" xr:uid="{00000000-0005-0000-0000-0000CB080000}"/>
    <cellStyle name="20% - Ênfase2 3 4 3 4" xfId="2264" xr:uid="{00000000-0005-0000-0000-0000CC080000}"/>
    <cellStyle name="20% - Ênfase2 3 4 3 4 2" xfId="2265" xr:uid="{00000000-0005-0000-0000-0000CD080000}"/>
    <cellStyle name="20% - Ênfase2 3 4 3 5" xfId="2266" xr:uid="{00000000-0005-0000-0000-0000CE080000}"/>
    <cellStyle name="20% - Ênfase2 3 4 3 6" xfId="2267" xr:uid="{00000000-0005-0000-0000-0000CF080000}"/>
    <cellStyle name="20% - Ênfase2 3 4 4" xfId="2268" xr:uid="{00000000-0005-0000-0000-0000D0080000}"/>
    <cellStyle name="20% - Ênfase2 3 4 4 2" xfId="2269" xr:uid="{00000000-0005-0000-0000-0000D1080000}"/>
    <cellStyle name="20% - Ênfase2 3 4 4 2 2" xfId="2270" xr:uid="{00000000-0005-0000-0000-0000D2080000}"/>
    <cellStyle name="20% - Ênfase2 3 4 4 3" xfId="2271" xr:uid="{00000000-0005-0000-0000-0000D3080000}"/>
    <cellStyle name="20% - Ênfase2 3 4 4 4" xfId="2272" xr:uid="{00000000-0005-0000-0000-0000D4080000}"/>
    <cellStyle name="20% - Ênfase2 3 4 5" xfId="2273" xr:uid="{00000000-0005-0000-0000-0000D5080000}"/>
    <cellStyle name="20% - Ênfase2 3 4 5 2" xfId="2274" xr:uid="{00000000-0005-0000-0000-0000D6080000}"/>
    <cellStyle name="20% - Ênfase2 3 4 5 2 2" xfId="2275" xr:uid="{00000000-0005-0000-0000-0000D7080000}"/>
    <cellStyle name="20% - Ênfase2 3 4 5 3" xfId="2276" xr:uid="{00000000-0005-0000-0000-0000D8080000}"/>
    <cellStyle name="20% - Ênfase2 3 4 5 4" xfId="2277" xr:uid="{00000000-0005-0000-0000-0000D9080000}"/>
    <cellStyle name="20% - Ênfase2 3 4 6" xfId="2278" xr:uid="{00000000-0005-0000-0000-0000DA080000}"/>
    <cellStyle name="20% - Ênfase2 3 4 6 2" xfId="2279" xr:uid="{00000000-0005-0000-0000-0000DB080000}"/>
    <cellStyle name="20% - Ênfase2 3 4 7" xfId="2280" xr:uid="{00000000-0005-0000-0000-0000DC080000}"/>
    <cellStyle name="20% - Ênfase2 3 4 8" xfId="2281" xr:uid="{00000000-0005-0000-0000-0000DD080000}"/>
    <cellStyle name="20% - Ênfase2 3 5" xfId="2282" xr:uid="{00000000-0005-0000-0000-0000DE080000}"/>
    <cellStyle name="20% - Ênfase2 3 5 2" xfId="2283" xr:uid="{00000000-0005-0000-0000-0000DF080000}"/>
    <cellStyle name="20% - Ênfase2 3 5 2 2" xfId="2284" xr:uid="{00000000-0005-0000-0000-0000E0080000}"/>
    <cellStyle name="20% - Ênfase2 3 5 2 2 2" xfId="2285" xr:uid="{00000000-0005-0000-0000-0000E1080000}"/>
    <cellStyle name="20% - Ênfase2 3 5 2 2 2 2" xfId="2286" xr:uid="{00000000-0005-0000-0000-0000E2080000}"/>
    <cellStyle name="20% - Ênfase2 3 5 2 2 2 2 2" xfId="2287" xr:uid="{00000000-0005-0000-0000-0000E3080000}"/>
    <cellStyle name="20% - Ênfase2 3 5 2 2 2 3" xfId="2288" xr:uid="{00000000-0005-0000-0000-0000E4080000}"/>
    <cellStyle name="20% - Ênfase2 3 5 2 2 2 4" xfId="2289" xr:uid="{00000000-0005-0000-0000-0000E5080000}"/>
    <cellStyle name="20% - Ênfase2 3 5 2 2 3" xfId="2290" xr:uid="{00000000-0005-0000-0000-0000E6080000}"/>
    <cellStyle name="20% - Ênfase2 3 5 2 2 3 2" xfId="2291" xr:uid="{00000000-0005-0000-0000-0000E7080000}"/>
    <cellStyle name="20% - Ênfase2 3 5 2 2 3 2 2" xfId="2292" xr:uid="{00000000-0005-0000-0000-0000E8080000}"/>
    <cellStyle name="20% - Ênfase2 3 5 2 2 3 3" xfId="2293" xr:uid="{00000000-0005-0000-0000-0000E9080000}"/>
    <cellStyle name="20% - Ênfase2 3 5 2 2 3 4" xfId="2294" xr:uid="{00000000-0005-0000-0000-0000EA080000}"/>
    <cellStyle name="20% - Ênfase2 3 5 2 2 4" xfId="2295" xr:uid="{00000000-0005-0000-0000-0000EB080000}"/>
    <cellStyle name="20% - Ênfase2 3 5 2 2 4 2" xfId="2296" xr:uid="{00000000-0005-0000-0000-0000EC080000}"/>
    <cellStyle name="20% - Ênfase2 3 5 2 2 5" xfId="2297" xr:uid="{00000000-0005-0000-0000-0000ED080000}"/>
    <cellStyle name="20% - Ênfase2 3 5 2 2 6" xfId="2298" xr:uid="{00000000-0005-0000-0000-0000EE080000}"/>
    <cellStyle name="20% - Ênfase2 3 5 2 3" xfId="2299" xr:uid="{00000000-0005-0000-0000-0000EF080000}"/>
    <cellStyle name="20% - Ênfase2 3 5 2 3 2" xfId="2300" xr:uid="{00000000-0005-0000-0000-0000F0080000}"/>
    <cellStyle name="20% - Ênfase2 3 5 2 3 2 2" xfId="2301" xr:uid="{00000000-0005-0000-0000-0000F1080000}"/>
    <cellStyle name="20% - Ênfase2 3 5 2 3 3" xfId="2302" xr:uid="{00000000-0005-0000-0000-0000F2080000}"/>
    <cellStyle name="20% - Ênfase2 3 5 2 3 4" xfId="2303" xr:uid="{00000000-0005-0000-0000-0000F3080000}"/>
    <cellStyle name="20% - Ênfase2 3 5 2 4" xfId="2304" xr:uid="{00000000-0005-0000-0000-0000F4080000}"/>
    <cellStyle name="20% - Ênfase2 3 5 2 4 2" xfId="2305" xr:uid="{00000000-0005-0000-0000-0000F5080000}"/>
    <cellStyle name="20% - Ênfase2 3 5 2 4 2 2" xfId="2306" xr:uid="{00000000-0005-0000-0000-0000F6080000}"/>
    <cellStyle name="20% - Ênfase2 3 5 2 4 3" xfId="2307" xr:uid="{00000000-0005-0000-0000-0000F7080000}"/>
    <cellStyle name="20% - Ênfase2 3 5 2 4 4" xfId="2308" xr:uid="{00000000-0005-0000-0000-0000F8080000}"/>
    <cellStyle name="20% - Ênfase2 3 5 2 5" xfId="2309" xr:uid="{00000000-0005-0000-0000-0000F9080000}"/>
    <cellStyle name="20% - Ênfase2 3 5 2 5 2" xfId="2310" xr:uid="{00000000-0005-0000-0000-0000FA080000}"/>
    <cellStyle name="20% - Ênfase2 3 5 2 6" xfId="2311" xr:uid="{00000000-0005-0000-0000-0000FB080000}"/>
    <cellStyle name="20% - Ênfase2 3 5 2 7" xfId="2312" xr:uid="{00000000-0005-0000-0000-0000FC080000}"/>
    <cellStyle name="20% - Ênfase2 3 5 3" xfId="2313" xr:uid="{00000000-0005-0000-0000-0000FD080000}"/>
    <cellStyle name="20% - Ênfase2 3 5 3 2" xfId="2314" xr:uid="{00000000-0005-0000-0000-0000FE080000}"/>
    <cellStyle name="20% - Ênfase2 3 5 3 2 2" xfId="2315" xr:uid="{00000000-0005-0000-0000-0000FF080000}"/>
    <cellStyle name="20% - Ênfase2 3 5 3 2 2 2" xfId="2316" xr:uid="{00000000-0005-0000-0000-000000090000}"/>
    <cellStyle name="20% - Ênfase2 3 5 3 2 3" xfId="2317" xr:uid="{00000000-0005-0000-0000-000001090000}"/>
    <cellStyle name="20% - Ênfase2 3 5 3 2 4" xfId="2318" xr:uid="{00000000-0005-0000-0000-000002090000}"/>
    <cellStyle name="20% - Ênfase2 3 5 3 3" xfId="2319" xr:uid="{00000000-0005-0000-0000-000003090000}"/>
    <cellStyle name="20% - Ênfase2 3 5 3 3 2" xfId="2320" xr:uid="{00000000-0005-0000-0000-000004090000}"/>
    <cellStyle name="20% - Ênfase2 3 5 3 3 2 2" xfId="2321" xr:uid="{00000000-0005-0000-0000-000005090000}"/>
    <cellStyle name="20% - Ênfase2 3 5 3 3 3" xfId="2322" xr:uid="{00000000-0005-0000-0000-000006090000}"/>
    <cellStyle name="20% - Ênfase2 3 5 3 3 4" xfId="2323" xr:uid="{00000000-0005-0000-0000-000007090000}"/>
    <cellStyle name="20% - Ênfase2 3 5 3 4" xfId="2324" xr:uid="{00000000-0005-0000-0000-000008090000}"/>
    <cellStyle name="20% - Ênfase2 3 5 3 4 2" xfId="2325" xr:uid="{00000000-0005-0000-0000-000009090000}"/>
    <cellStyle name="20% - Ênfase2 3 5 3 5" xfId="2326" xr:uid="{00000000-0005-0000-0000-00000A090000}"/>
    <cellStyle name="20% - Ênfase2 3 5 3 6" xfId="2327" xr:uid="{00000000-0005-0000-0000-00000B090000}"/>
    <cellStyle name="20% - Ênfase2 3 5 4" xfId="2328" xr:uid="{00000000-0005-0000-0000-00000C090000}"/>
    <cellStyle name="20% - Ênfase2 3 5 4 2" xfId="2329" xr:uid="{00000000-0005-0000-0000-00000D090000}"/>
    <cellStyle name="20% - Ênfase2 3 5 4 2 2" xfId="2330" xr:uid="{00000000-0005-0000-0000-00000E090000}"/>
    <cellStyle name="20% - Ênfase2 3 5 4 3" xfId="2331" xr:uid="{00000000-0005-0000-0000-00000F090000}"/>
    <cellStyle name="20% - Ênfase2 3 5 4 4" xfId="2332" xr:uid="{00000000-0005-0000-0000-000010090000}"/>
    <cellStyle name="20% - Ênfase2 3 5 5" xfId="2333" xr:uid="{00000000-0005-0000-0000-000011090000}"/>
    <cellStyle name="20% - Ênfase2 3 5 5 2" xfId="2334" xr:uid="{00000000-0005-0000-0000-000012090000}"/>
    <cellStyle name="20% - Ênfase2 3 5 5 2 2" xfId="2335" xr:uid="{00000000-0005-0000-0000-000013090000}"/>
    <cellStyle name="20% - Ênfase2 3 5 5 3" xfId="2336" xr:uid="{00000000-0005-0000-0000-000014090000}"/>
    <cellStyle name="20% - Ênfase2 3 5 5 4" xfId="2337" xr:uid="{00000000-0005-0000-0000-000015090000}"/>
    <cellStyle name="20% - Ênfase2 3 5 6" xfId="2338" xr:uid="{00000000-0005-0000-0000-000016090000}"/>
    <cellStyle name="20% - Ênfase2 3 5 6 2" xfId="2339" xr:uid="{00000000-0005-0000-0000-000017090000}"/>
    <cellStyle name="20% - Ênfase2 3 5 7" xfId="2340" xr:uid="{00000000-0005-0000-0000-000018090000}"/>
    <cellStyle name="20% - Ênfase2 3 5 8" xfId="2341" xr:uid="{00000000-0005-0000-0000-000019090000}"/>
    <cellStyle name="20% - Ênfase2 3 6" xfId="2342" xr:uid="{00000000-0005-0000-0000-00001A090000}"/>
    <cellStyle name="20% - Ênfase2 3 6 2" xfId="2343" xr:uid="{00000000-0005-0000-0000-00001B090000}"/>
    <cellStyle name="20% - Ênfase2 3 6 2 2" xfId="2344" xr:uid="{00000000-0005-0000-0000-00001C090000}"/>
    <cellStyle name="20% - Ênfase2 3 6 2 2 2" xfId="2345" xr:uid="{00000000-0005-0000-0000-00001D090000}"/>
    <cellStyle name="20% - Ênfase2 3 6 2 2 2 2" xfId="2346" xr:uid="{00000000-0005-0000-0000-00001E090000}"/>
    <cellStyle name="20% - Ênfase2 3 6 2 2 3" xfId="2347" xr:uid="{00000000-0005-0000-0000-00001F090000}"/>
    <cellStyle name="20% - Ênfase2 3 6 2 2 4" xfId="2348" xr:uid="{00000000-0005-0000-0000-000020090000}"/>
    <cellStyle name="20% - Ênfase2 3 6 2 3" xfId="2349" xr:uid="{00000000-0005-0000-0000-000021090000}"/>
    <cellStyle name="20% - Ênfase2 3 6 2 3 2" xfId="2350" xr:uid="{00000000-0005-0000-0000-000022090000}"/>
    <cellStyle name="20% - Ênfase2 3 6 2 3 2 2" xfId="2351" xr:uid="{00000000-0005-0000-0000-000023090000}"/>
    <cellStyle name="20% - Ênfase2 3 6 2 3 3" xfId="2352" xr:uid="{00000000-0005-0000-0000-000024090000}"/>
    <cellStyle name="20% - Ênfase2 3 6 2 3 4" xfId="2353" xr:uid="{00000000-0005-0000-0000-000025090000}"/>
    <cellStyle name="20% - Ênfase2 3 6 2 4" xfId="2354" xr:uid="{00000000-0005-0000-0000-000026090000}"/>
    <cellStyle name="20% - Ênfase2 3 6 2 4 2" xfId="2355" xr:uid="{00000000-0005-0000-0000-000027090000}"/>
    <cellStyle name="20% - Ênfase2 3 6 2 5" xfId="2356" xr:uid="{00000000-0005-0000-0000-000028090000}"/>
    <cellStyle name="20% - Ênfase2 3 6 2 6" xfId="2357" xr:uid="{00000000-0005-0000-0000-000029090000}"/>
    <cellStyle name="20% - Ênfase2 3 6 3" xfId="2358" xr:uid="{00000000-0005-0000-0000-00002A090000}"/>
    <cellStyle name="20% - Ênfase2 3 6 3 2" xfId="2359" xr:uid="{00000000-0005-0000-0000-00002B090000}"/>
    <cellStyle name="20% - Ênfase2 3 6 3 2 2" xfId="2360" xr:uid="{00000000-0005-0000-0000-00002C090000}"/>
    <cellStyle name="20% - Ênfase2 3 6 3 3" xfId="2361" xr:uid="{00000000-0005-0000-0000-00002D090000}"/>
    <cellStyle name="20% - Ênfase2 3 6 3 4" xfId="2362" xr:uid="{00000000-0005-0000-0000-00002E090000}"/>
    <cellStyle name="20% - Ênfase2 3 6 4" xfId="2363" xr:uid="{00000000-0005-0000-0000-00002F090000}"/>
    <cellStyle name="20% - Ênfase2 3 6 4 2" xfId="2364" xr:uid="{00000000-0005-0000-0000-000030090000}"/>
    <cellStyle name="20% - Ênfase2 3 6 4 2 2" xfId="2365" xr:uid="{00000000-0005-0000-0000-000031090000}"/>
    <cellStyle name="20% - Ênfase2 3 6 4 3" xfId="2366" xr:uid="{00000000-0005-0000-0000-000032090000}"/>
    <cellStyle name="20% - Ênfase2 3 6 4 4" xfId="2367" xr:uid="{00000000-0005-0000-0000-000033090000}"/>
    <cellStyle name="20% - Ênfase2 3 6 5" xfId="2368" xr:uid="{00000000-0005-0000-0000-000034090000}"/>
    <cellStyle name="20% - Ênfase2 3 6 5 2" xfId="2369" xr:uid="{00000000-0005-0000-0000-000035090000}"/>
    <cellStyle name="20% - Ênfase2 3 6 6" xfId="2370" xr:uid="{00000000-0005-0000-0000-000036090000}"/>
    <cellStyle name="20% - Ênfase2 3 6 7" xfId="2371" xr:uid="{00000000-0005-0000-0000-000037090000}"/>
    <cellStyle name="20% - Ênfase2 3 7" xfId="2372" xr:uid="{00000000-0005-0000-0000-000038090000}"/>
    <cellStyle name="20% - Ênfase2 3 7 2" xfId="2373" xr:uid="{00000000-0005-0000-0000-000039090000}"/>
    <cellStyle name="20% - Ênfase2 3 7 2 2" xfId="2374" xr:uid="{00000000-0005-0000-0000-00003A090000}"/>
    <cellStyle name="20% - Ênfase2 3 7 2 2 2" xfId="2375" xr:uid="{00000000-0005-0000-0000-00003B090000}"/>
    <cellStyle name="20% - Ênfase2 3 7 2 3" xfId="2376" xr:uid="{00000000-0005-0000-0000-00003C090000}"/>
    <cellStyle name="20% - Ênfase2 3 7 2 4" xfId="2377" xr:uid="{00000000-0005-0000-0000-00003D090000}"/>
    <cellStyle name="20% - Ênfase2 3 7 3" xfId="2378" xr:uid="{00000000-0005-0000-0000-00003E090000}"/>
    <cellStyle name="20% - Ênfase2 3 7 3 2" xfId="2379" xr:uid="{00000000-0005-0000-0000-00003F090000}"/>
    <cellStyle name="20% - Ênfase2 3 7 3 2 2" xfId="2380" xr:uid="{00000000-0005-0000-0000-000040090000}"/>
    <cellStyle name="20% - Ênfase2 3 7 3 3" xfId="2381" xr:uid="{00000000-0005-0000-0000-000041090000}"/>
    <cellStyle name="20% - Ênfase2 3 7 3 4" xfId="2382" xr:uid="{00000000-0005-0000-0000-000042090000}"/>
    <cellStyle name="20% - Ênfase2 3 7 4" xfId="2383" xr:uid="{00000000-0005-0000-0000-000043090000}"/>
    <cellStyle name="20% - Ênfase2 3 7 4 2" xfId="2384" xr:uid="{00000000-0005-0000-0000-000044090000}"/>
    <cellStyle name="20% - Ênfase2 3 7 5" xfId="2385" xr:uid="{00000000-0005-0000-0000-000045090000}"/>
    <cellStyle name="20% - Ênfase2 3 7 6" xfId="2386" xr:uid="{00000000-0005-0000-0000-000046090000}"/>
    <cellStyle name="20% - Ênfase2 3 8" xfId="2387" xr:uid="{00000000-0005-0000-0000-000047090000}"/>
    <cellStyle name="20% - Ênfase2 3 8 2" xfId="2388" xr:uid="{00000000-0005-0000-0000-000048090000}"/>
    <cellStyle name="20% - Ênfase2 3 8 2 2" xfId="2389" xr:uid="{00000000-0005-0000-0000-000049090000}"/>
    <cellStyle name="20% - Ênfase2 3 8 3" xfId="2390" xr:uid="{00000000-0005-0000-0000-00004A090000}"/>
    <cellStyle name="20% - Ênfase2 3 8 4" xfId="2391" xr:uid="{00000000-0005-0000-0000-00004B090000}"/>
    <cellStyle name="20% - Ênfase2 3 9" xfId="2392" xr:uid="{00000000-0005-0000-0000-00004C090000}"/>
    <cellStyle name="20% - Ênfase2 3 9 2" xfId="2393" xr:uid="{00000000-0005-0000-0000-00004D090000}"/>
    <cellStyle name="20% - Ênfase2 3 9 2 2" xfId="2394" xr:uid="{00000000-0005-0000-0000-00004E090000}"/>
    <cellStyle name="20% - Ênfase2 3 9 3" xfId="2395" xr:uid="{00000000-0005-0000-0000-00004F090000}"/>
    <cellStyle name="20% - Ênfase2 3 9 4" xfId="2396" xr:uid="{00000000-0005-0000-0000-000050090000}"/>
    <cellStyle name="20% - Ênfase2 4" xfId="2397" xr:uid="{00000000-0005-0000-0000-000051090000}"/>
    <cellStyle name="20% - Ênfase2 4 10" xfId="2398" xr:uid="{00000000-0005-0000-0000-000052090000}"/>
    <cellStyle name="20% - Ênfase2 4 11" xfId="2399" xr:uid="{00000000-0005-0000-0000-000053090000}"/>
    <cellStyle name="20% - Ênfase2 4 2" xfId="2400" xr:uid="{00000000-0005-0000-0000-000054090000}"/>
    <cellStyle name="20% - Ênfase2 4 2 2" xfId="2401" xr:uid="{00000000-0005-0000-0000-000055090000}"/>
    <cellStyle name="20% - Ênfase2 4 2 2 2" xfId="2402" xr:uid="{00000000-0005-0000-0000-000056090000}"/>
    <cellStyle name="20% - Ênfase2 4 2 2 2 2" xfId="2403" xr:uid="{00000000-0005-0000-0000-000057090000}"/>
    <cellStyle name="20% - Ênfase2 4 2 2 2 2 2" xfId="2404" xr:uid="{00000000-0005-0000-0000-000058090000}"/>
    <cellStyle name="20% - Ênfase2 4 2 2 2 2 2 2" xfId="2405" xr:uid="{00000000-0005-0000-0000-000059090000}"/>
    <cellStyle name="20% - Ênfase2 4 2 2 2 2 3" xfId="2406" xr:uid="{00000000-0005-0000-0000-00005A090000}"/>
    <cellStyle name="20% - Ênfase2 4 2 2 2 2 4" xfId="2407" xr:uid="{00000000-0005-0000-0000-00005B090000}"/>
    <cellStyle name="20% - Ênfase2 4 2 2 2 3" xfId="2408" xr:uid="{00000000-0005-0000-0000-00005C090000}"/>
    <cellStyle name="20% - Ênfase2 4 2 2 2 3 2" xfId="2409" xr:uid="{00000000-0005-0000-0000-00005D090000}"/>
    <cellStyle name="20% - Ênfase2 4 2 2 2 3 2 2" xfId="2410" xr:uid="{00000000-0005-0000-0000-00005E090000}"/>
    <cellStyle name="20% - Ênfase2 4 2 2 2 3 3" xfId="2411" xr:uid="{00000000-0005-0000-0000-00005F090000}"/>
    <cellStyle name="20% - Ênfase2 4 2 2 2 3 4" xfId="2412" xr:uid="{00000000-0005-0000-0000-000060090000}"/>
    <cellStyle name="20% - Ênfase2 4 2 2 2 4" xfId="2413" xr:uid="{00000000-0005-0000-0000-000061090000}"/>
    <cellStyle name="20% - Ênfase2 4 2 2 2 4 2" xfId="2414" xr:uid="{00000000-0005-0000-0000-000062090000}"/>
    <cellStyle name="20% - Ênfase2 4 2 2 2 5" xfId="2415" xr:uid="{00000000-0005-0000-0000-000063090000}"/>
    <cellStyle name="20% - Ênfase2 4 2 2 2 6" xfId="2416" xr:uid="{00000000-0005-0000-0000-000064090000}"/>
    <cellStyle name="20% - Ênfase2 4 2 2 3" xfId="2417" xr:uid="{00000000-0005-0000-0000-000065090000}"/>
    <cellStyle name="20% - Ênfase2 4 2 2 3 2" xfId="2418" xr:uid="{00000000-0005-0000-0000-000066090000}"/>
    <cellStyle name="20% - Ênfase2 4 2 2 3 2 2" xfId="2419" xr:uid="{00000000-0005-0000-0000-000067090000}"/>
    <cellStyle name="20% - Ênfase2 4 2 2 3 3" xfId="2420" xr:uid="{00000000-0005-0000-0000-000068090000}"/>
    <cellStyle name="20% - Ênfase2 4 2 2 3 4" xfId="2421" xr:uid="{00000000-0005-0000-0000-000069090000}"/>
    <cellStyle name="20% - Ênfase2 4 2 2 4" xfId="2422" xr:uid="{00000000-0005-0000-0000-00006A090000}"/>
    <cellStyle name="20% - Ênfase2 4 2 2 4 2" xfId="2423" xr:uid="{00000000-0005-0000-0000-00006B090000}"/>
    <cellStyle name="20% - Ênfase2 4 2 2 4 2 2" xfId="2424" xr:uid="{00000000-0005-0000-0000-00006C090000}"/>
    <cellStyle name="20% - Ênfase2 4 2 2 4 3" xfId="2425" xr:uid="{00000000-0005-0000-0000-00006D090000}"/>
    <cellStyle name="20% - Ênfase2 4 2 2 4 4" xfId="2426" xr:uid="{00000000-0005-0000-0000-00006E090000}"/>
    <cellStyle name="20% - Ênfase2 4 2 2 5" xfId="2427" xr:uid="{00000000-0005-0000-0000-00006F090000}"/>
    <cellStyle name="20% - Ênfase2 4 2 2 5 2" xfId="2428" xr:uid="{00000000-0005-0000-0000-000070090000}"/>
    <cellStyle name="20% - Ênfase2 4 2 2 6" xfId="2429" xr:uid="{00000000-0005-0000-0000-000071090000}"/>
    <cellStyle name="20% - Ênfase2 4 2 2 7" xfId="2430" xr:uid="{00000000-0005-0000-0000-000072090000}"/>
    <cellStyle name="20% - Ênfase2 4 2 3" xfId="2431" xr:uid="{00000000-0005-0000-0000-000073090000}"/>
    <cellStyle name="20% - Ênfase2 4 2 3 2" xfId="2432" xr:uid="{00000000-0005-0000-0000-000074090000}"/>
    <cellStyle name="20% - Ênfase2 4 2 3 2 2" xfId="2433" xr:uid="{00000000-0005-0000-0000-000075090000}"/>
    <cellStyle name="20% - Ênfase2 4 2 3 2 2 2" xfId="2434" xr:uid="{00000000-0005-0000-0000-000076090000}"/>
    <cellStyle name="20% - Ênfase2 4 2 3 2 3" xfId="2435" xr:uid="{00000000-0005-0000-0000-000077090000}"/>
    <cellStyle name="20% - Ênfase2 4 2 3 2 4" xfId="2436" xr:uid="{00000000-0005-0000-0000-000078090000}"/>
    <cellStyle name="20% - Ênfase2 4 2 3 3" xfId="2437" xr:uid="{00000000-0005-0000-0000-000079090000}"/>
    <cellStyle name="20% - Ênfase2 4 2 3 3 2" xfId="2438" xr:uid="{00000000-0005-0000-0000-00007A090000}"/>
    <cellStyle name="20% - Ênfase2 4 2 3 3 2 2" xfId="2439" xr:uid="{00000000-0005-0000-0000-00007B090000}"/>
    <cellStyle name="20% - Ênfase2 4 2 3 3 3" xfId="2440" xr:uid="{00000000-0005-0000-0000-00007C090000}"/>
    <cellStyle name="20% - Ênfase2 4 2 3 3 4" xfId="2441" xr:uid="{00000000-0005-0000-0000-00007D090000}"/>
    <cellStyle name="20% - Ênfase2 4 2 3 4" xfId="2442" xr:uid="{00000000-0005-0000-0000-00007E090000}"/>
    <cellStyle name="20% - Ênfase2 4 2 3 4 2" xfId="2443" xr:uid="{00000000-0005-0000-0000-00007F090000}"/>
    <cellStyle name="20% - Ênfase2 4 2 3 5" xfId="2444" xr:uid="{00000000-0005-0000-0000-000080090000}"/>
    <cellStyle name="20% - Ênfase2 4 2 3 6" xfId="2445" xr:uid="{00000000-0005-0000-0000-000081090000}"/>
    <cellStyle name="20% - Ênfase2 4 2 4" xfId="2446" xr:uid="{00000000-0005-0000-0000-000082090000}"/>
    <cellStyle name="20% - Ênfase2 4 2 4 2" xfId="2447" xr:uid="{00000000-0005-0000-0000-000083090000}"/>
    <cellStyle name="20% - Ênfase2 4 2 4 2 2" xfId="2448" xr:uid="{00000000-0005-0000-0000-000084090000}"/>
    <cellStyle name="20% - Ênfase2 4 2 4 3" xfId="2449" xr:uid="{00000000-0005-0000-0000-000085090000}"/>
    <cellStyle name="20% - Ênfase2 4 2 4 4" xfId="2450" xr:uid="{00000000-0005-0000-0000-000086090000}"/>
    <cellStyle name="20% - Ênfase2 4 2 5" xfId="2451" xr:uid="{00000000-0005-0000-0000-000087090000}"/>
    <cellStyle name="20% - Ênfase2 4 2 5 2" xfId="2452" xr:uid="{00000000-0005-0000-0000-000088090000}"/>
    <cellStyle name="20% - Ênfase2 4 2 5 2 2" xfId="2453" xr:uid="{00000000-0005-0000-0000-000089090000}"/>
    <cellStyle name="20% - Ênfase2 4 2 5 3" xfId="2454" xr:uid="{00000000-0005-0000-0000-00008A090000}"/>
    <cellStyle name="20% - Ênfase2 4 2 5 4" xfId="2455" xr:uid="{00000000-0005-0000-0000-00008B090000}"/>
    <cellStyle name="20% - Ênfase2 4 2 6" xfId="2456" xr:uid="{00000000-0005-0000-0000-00008C090000}"/>
    <cellStyle name="20% - Ênfase2 4 2 6 2" xfId="2457" xr:uid="{00000000-0005-0000-0000-00008D090000}"/>
    <cellStyle name="20% - Ênfase2 4 2 7" xfId="2458" xr:uid="{00000000-0005-0000-0000-00008E090000}"/>
    <cellStyle name="20% - Ênfase2 4 2 8" xfId="2459" xr:uid="{00000000-0005-0000-0000-00008F090000}"/>
    <cellStyle name="20% - Ênfase2 4 3" xfId="2460" xr:uid="{00000000-0005-0000-0000-000090090000}"/>
    <cellStyle name="20% - Ênfase2 4 3 2" xfId="2461" xr:uid="{00000000-0005-0000-0000-000091090000}"/>
    <cellStyle name="20% - Ênfase2 4 3 2 2" xfId="2462" xr:uid="{00000000-0005-0000-0000-000092090000}"/>
    <cellStyle name="20% - Ênfase2 4 3 2 2 2" xfId="2463" xr:uid="{00000000-0005-0000-0000-000093090000}"/>
    <cellStyle name="20% - Ênfase2 4 3 2 2 2 2" xfId="2464" xr:uid="{00000000-0005-0000-0000-000094090000}"/>
    <cellStyle name="20% - Ênfase2 4 3 2 2 2 2 2" xfId="2465" xr:uid="{00000000-0005-0000-0000-000095090000}"/>
    <cellStyle name="20% - Ênfase2 4 3 2 2 2 3" xfId="2466" xr:uid="{00000000-0005-0000-0000-000096090000}"/>
    <cellStyle name="20% - Ênfase2 4 3 2 2 2 4" xfId="2467" xr:uid="{00000000-0005-0000-0000-000097090000}"/>
    <cellStyle name="20% - Ênfase2 4 3 2 2 3" xfId="2468" xr:uid="{00000000-0005-0000-0000-000098090000}"/>
    <cellStyle name="20% - Ênfase2 4 3 2 2 3 2" xfId="2469" xr:uid="{00000000-0005-0000-0000-000099090000}"/>
    <cellStyle name="20% - Ênfase2 4 3 2 2 3 2 2" xfId="2470" xr:uid="{00000000-0005-0000-0000-00009A090000}"/>
    <cellStyle name="20% - Ênfase2 4 3 2 2 3 3" xfId="2471" xr:uid="{00000000-0005-0000-0000-00009B090000}"/>
    <cellStyle name="20% - Ênfase2 4 3 2 2 3 4" xfId="2472" xr:uid="{00000000-0005-0000-0000-00009C090000}"/>
    <cellStyle name="20% - Ênfase2 4 3 2 2 4" xfId="2473" xr:uid="{00000000-0005-0000-0000-00009D090000}"/>
    <cellStyle name="20% - Ênfase2 4 3 2 2 4 2" xfId="2474" xr:uid="{00000000-0005-0000-0000-00009E090000}"/>
    <cellStyle name="20% - Ênfase2 4 3 2 2 5" xfId="2475" xr:uid="{00000000-0005-0000-0000-00009F090000}"/>
    <cellStyle name="20% - Ênfase2 4 3 2 2 6" xfId="2476" xr:uid="{00000000-0005-0000-0000-0000A0090000}"/>
    <cellStyle name="20% - Ênfase2 4 3 2 3" xfId="2477" xr:uid="{00000000-0005-0000-0000-0000A1090000}"/>
    <cellStyle name="20% - Ênfase2 4 3 2 3 2" xfId="2478" xr:uid="{00000000-0005-0000-0000-0000A2090000}"/>
    <cellStyle name="20% - Ênfase2 4 3 2 3 2 2" xfId="2479" xr:uid="{00000000-0005-0000-0000-0000A3090000}"/>
    <cellStyle name="20% - Ênfase2 4 3 2 3 3" xfId="2480" xr:uid="{00000000-0005-0000-0000-0000A4090000}"/>
    <cellStyle name="20% - Ênfase2 4 3 2 3 4" xfId="2481" xr:uid="{00000000-0005-0000-0000-0000A5090000}"/>
    <cellStyle name="20% - Ênfase2 4 3 2 4" xfId="2482" xr:uid="{00000000-0005-0000-0000-0000A6090000}"/>
    <cellStyle name="20% - Ênfase2 4 3 2 4 2" xfId="2483" xr:uid="{00000000-0005-0000-0000-0000A7090000}"/>
    <cellStyle name="20% - Ênfase2 4 3 2 4 2 2" xfId="2484" xr:uid="{00000000-0005-0000-0000-0000A8090000}"/>
    <cellStyle name="20% - Ênfase2 4 3 2 4 3" xfId="2485" xr:uid="{00000000-0005-0000-0000-0000A9090000}"/>
    <cellStyle name="20% - Ênfase2 4 3 2 4 4" xfId="2486" xr:uid="{00000000-0005-0000-0000-0000AA090000}"/>
    <cellStyle name="20% - Ênfase2 4 3 2 5" xfId="2487" xr:uid="{00000000-0005-0000-0000-0000AB090000}"/>
    <cellStyle name="20% - Ênfase2 4 3 2 5 2" xfId="2488" xr:uid="{00000000-0005-0000-0000-0000AC090000}"/>
    <cellStyle name="20% - Ênfase2 4 3 2 6" xfId="2489" xr:uid="{00000000-0005-0000-0000-0000AD090000}"/>
    <cellStyle name="20% - Ênfase2 4 3 2 7" xfId="2490" xr:uid="{00000000-0005-0000-0000-0000AE090000}"/>
    <cellStyle name="20% - Ênfase2 4 3 3" xfId="2491" xr:uid="{00000000-0005-0000-0000-0000AF090000}"/>
    <cellStyle name="20% - Ênfase2 4 3 3 2" xfId="2492" xr:uid="{00000000-0005-0000-0000-0000B0090000}"/>
    <cellStyle name="20% - Ênfase2 4 3 3 2 2" xfId="2493" xr:uid="{00000000-0005-0000-0000-0000B1090000}"/>
    <cellStyle name="20% - Ênfase2 4 3 3 2 2 2" xfId="2494" xr:uid="{00000000-0005-0000-0000-0000B2090000}"/>
    <cellStyle name="20% - Ênfase2 4 3 3 2 3" xfId="2495" xr:uid="{00000000-0005-0000-0000-0000B3090000}"/>
    <cellStyle name="20% - Ênfase2 4 3 3 2 4" xfId="2496" xr:uid="{00000000-0005-0000-0000-0000B4090000}"/>
    <cellStyle name="20% - Ênfase2 4 3 3 3" xfId="2497" xr:uid="{00000000-0005-0000-0000-0000B5090000}"/>
    <cellStyle name="20% - Ênfase2 4 3 3 3 2" xfId="2498" xr:uid="{00000000-0005-0000-0000-0000B6090000}"/>
    <cellStyle name="20% - Ênfase2 4 3 3 3 2 2" xfId="2499" xr:uid="{00000000-0005-0000-0000-0000B7090000}"/>
    <cellStyle name="20% - Ênfase2 4 3 3 3 3" xfId="2500" xr:uid="{00000000-0005-0000-0000-0000B8090000}"/>
    <cellStyle name="20% - Ênfase2 4 3 3 3 4" xfId="2501" xr:uid="{00000000-0005-0000-0000-0000B9090000}"/>
    <cellStyle name="20% - Ênfase2 4 3 3 4" xfId="2502" xr:uid="{00000000-0005-0000-0000-0000BA090000}"/>
    <cellStyle name="20% - Ênfase2 4 3 3 4 2" xfId="2503" xr:uid="{00000000-0005-0000-0000-0000BB090000}"/>
    <cellStyle name="20% - Ênfase2 4 3 3 5" xfId="2504" xr:uid="{00000000-0005-0000-0000-0000BC090000}"/>
    <cellStyle name="20% - Ênfase2 4 3 3 6" xfId="2505" xr:uid="{00000000-0005-0000-0000-0000BD090000}"/>
    <cellStyle name="20% - Ênfase2 4 3 4" xfId="2506" xr:uid="{00000000-0005-0000-0000-0000BE090000}"/>
    <cellStyle name="20% - Ênfase2 4 3 4 2" xfId="2507" xr:uid="{00000000-0005-0000-0000-0000BF090000}"/>
    <cellStyle name="20% - Ênfase2 4 3 4 2 2" xfId="2508" xr:uid="{00000000-0005-0000-0000-0000C0090000}"/>
    <cellStyle name="20% - Ênfase2 4 3 4 3" xfId="2509" xr:uid="{00000000-0005-0000-0000-0000C1090000}"/>
    <cellStyle name="20% - Ênfase2 4 3 4 4" xfId="2510" xr:uid="{00000000-0005-0000-0000-0000C2090000}"/>
    <cellStyle name="20% - Ênfase2 4 3 5" xfId="2511" xr:uid="{00000000-0005-0000-0000-0000C3090000}"/>
    <cellStyle name="20% - Ênfase2 4 3 5 2" xfId="2512" xr:uid="{00000000-0005-0000-0000-0000C4090000}"/>
    <cellStyle name="20% - Ênfase2 4 3 5 2 2" xfId="2513" xr:uid="{00000000-0005-0000-0000-0000C5090000}"/>
    <cellStyle name="20% - Ênfase2 4 3 5 3" xfId="2514" xr:uid="{00000000-0005-0000-0000-0000C6090000}"/>
    <cellStyle name="20% - Ênfase2 4 3 5 4" xfId="2515" xr:uid="{00000000-0005-0000-0000-0000C7090000}"/>
    <cellStyle name="20% - Ênfase2 4 3 6" xfId="2516" xr:uid="{00000000-0005-0000-0000-0000C8090000}"/>
    <cellStyle name="20% - Ênfase2 4 3 6 2" xfId="2517" xr:uid="{00000000-0005-0000-0000-0000C9090000}"/>
    <cellStyle name="20% - Ênfase2 4 3 7" xfId="2518" xr:uid="{00000000-0005-0000-0000-0000CA090000}"/>
    <cellStyle name="20% - Ênfase2 4 3 8" xfId="2519" xr:uid="{00000000-0005-0000-0000-0000CB090000}"/>
    <cellStyle name="20% - Ênfase2 4 4" xfId="2520" xr:uid="{00000000-0005-0000-0000-0000CC090000}"/>
    <cellStyle name="20% - Ênfase2 4 4 2" xfId="2521" xr:uid="{00000000-0005-0000-0000-0000CD090000}"/>
    <cellStyle name="20% - Ênfase2 4 4 2 2" xfId="2522" xr:uid="{00000000-0005-0000-0000-0000CE090000}"/>
    <cellStyle name="20% - Ênfase2 4 4 2 2 2" xfId="2523" xr:uid="{00000000-0005-0000-0000-0000CF090000}"/>
    <cellStyle name="20% - Ênfase2 4 4 2 2 2 2" xfId="2524" xr:uid="{00000000-0005-0000-0000-0000D0090000}"/>
    <cellStyle name="20% - Ênfase2 4 4 2 2 2 2 2" xfId="2525" xr:uid="{00000000-0005-0000-0000-0000D1090000}"/>
    <cellStyle name="20% - Ênfase2 4 4 2 2 2 3" xfId="2526" xr:uid="{00000000-0005-0000-0000-0000D2090000}"/>
    <cellStyle name="20% - Ênfase2 4 4 2 2 2 4" xfId="2527" xr:uid="{00000000-0005-0000-0000-0000D3090000}"/>
    <cellStyle name="20% - Ênfase2 4 4 2 2 3" xfId="2528" xr:uid="{00000000-0005-0000-0000-0000D4090000}"/>
    <cellStyle name="20% - Ênfase2 4 4 2 2 3 2" xfId="2529" xr:uid="{00000000-0005-0000-0000-0000D5090000}"/>
    <cellStyle name="20% - Ênfase2 4 4 2 2 3 2 2" xfId="2530" xr:uid="{00000000-0005-0000-0000-0000D6090000}"/>
    <cellStyle name="20% - Ênfase2 4 4 2 2 3 3" xfId="2531" xr:uid="{00000000-0005-0000-0000-0000D7090000}"/>
    <cellStyle name="20% - Ênfase2 4 4 2 2 3 4" xfId="2532" xr:uid="{00000000-0005-0000-0000-0000D8090000}"/>
    <cellStyle name="20% - Ênfase2 4 4 2 2 4" xfId="2533" xr:uid="{00000000-0005-0000-0000-0000D9090000}"/>
    <cellStyle name="20% - Ênfase2 4 4 2 2 4 2" xfId="2534" xr:uid="{00000000-0005-0000-0000-0000DA090000}"/>
    <cellStyle name="20% - Ênfase2 4 4 2 2 5" xfId="2535" xr:uid="{00000000-0005-0000-0000-0000DB090000}"/>
    <cellStyle name="20% - Ênfase2 4 4 2 2 6" xfId="2536" xr:uid="{00000000-0005-0000-0000-0000DC090000}"/>
    <cellStyle name="20% - Ênfase2 4 4 2 3" xfId="2537" xr:uid="{00000000-0005-0000-0000-0000DD090000}"/>
    <cellStyle name="20% - Ênfase2 4 4 2 3 2" xfId="2538" xr:uid="{00000000-0005-0000-0000-0000DE090000}"/>
    <cellStyle name="20% - Ênfase2 4 4 2 3 2 2" xfId="2539" xr:uid="{00000000-0005-0000-0000-0000DF090000}"/>
    <cellStyle name="20% - Ênfase2 4 4 2 3 3" xfId="2540" xr:uid="{00000000-0005-0000-0000-0000E0090000}"/>
    <cellStyle name="20% - Ênfase2 4 4 2 3 4" xfId="2541" xr:uid="{00000000-0005-0000-0000-0000E1090000}"/>
    <cellStyle name="20% - Ênfase2 4 4 2 4" xfId="2542" xr:uid="{00000000-0005-0000-0000-0000E2090000}"/>
    <cellStyle name="20% - Ênfase2 4 4 2 4 2" xfId="2543" xr:uid="{00000000-0005-0000-0000-0000E3090000}"/>
    <cellStyle name="20% - Ênfase2 4 4 2 4 2 2" xfId="2544" xr:uid="{00000000-0005-0000-0000-0000E4090000}"/>
    <cellStyle name="20% - Ênfase2 4 4 2 4 3" xfId="2545" xr:uid="{00000000-0005-0000-0000-0000E5090000}"/>
    <cellStyle name="20% - Ênfase2 4 4 2 4 4" xfId="2546" xr:uid="{00000000-0005-0000-0000-0000E6090000}"/>
    <cellStyle name="20% - Ênfase2 4 4 2 5" xfId="2547" xr:uid="{00000000-0005-0000-0000-0000E7090000}"/>
    <cellStyle name="20% - Ênfase2 4 4 2 5 2" xfId="2548" xr:uid="{00000000-0005-0000-0000-0000E8090000}"/>
    <cellStyle name="20% - Ênfase2 4 4 2 6" xfId="2549" xr:uid="{00000000-0005-0000-0000-0000E9090000}"/>
    <cellStyle name="20% - Ênfase2 4 4 2 7" xfId="2550" xr:uid="{00000000-0005-0000-0000-0000EA090000}"/>
    <cellStyle name="20% - Ênfase2 4 4 3" xfId="2551" xr:uid="{00000000-0005-0000-0000-0000EB090000}"/>
    <cellStyle name="20% - Ênfase2 4 4 3 2" xfId="2552" xr:uid="{00000000-0005-0000-0000-0000EC090000}"/>
    <cellStyle name="20% - Ênfase2 4 4 3 2 2" xfId="2553" xr:uid="{00000000-0005-0000-0000-0000ED090000}"/>
    <cellStyle name="20% - Ênfase2 4 4 3 2 2 2" xfId="2554" xr:uid="{00000000-0005-0000-0000-0000EE090000}"/>
    <cellStyle name="20% - Ênfase2 4 4 3 2 3" xfId="2555" xr:uid="{00000000-0005-0000-0000-0000EF090000}"/>
    <cellStyle name="20% - Ênfase2 4 4 3 2 4" xfId="2556" xr:uid="{00000000-0005-0000-0000-0000F0090000}"/>
    <cellStyle name="20% - Ênfase2 4 4 3 3" xfId="2557" xr:uid="{00000000-0005-0000-0000-0000F1090000}"/>
    <cellStyle name="20% - Ênfase2 4 4 3 3 2" xfId="2558" xr:uid="{00000000-0005-0000-0000-0000F2090000}"/>
    <cellStyle name="20% - Ênfase2 4 4 3 3 2 2" xfId="2559" xr:uid="{00000000-0005-0000-0000-0000F3090000}"/>
    <cellStyle name="20% - Ênfase2 4 4 3 3 3" xfId="2560" xr:uid="{00000000-0005-0000-0000-0000F4090000}"/>
    <cellStyle name="20% - Ênfase2 4 4 3 3 4" xfId="2561" xr:uid="{00000000-0005-0000-0000-0000F5090000}"/>
    <cellStyle name="20% - Ênfase2 4 4 3 4" xfId="2562" xr:uid="{00000000-0005-0000-0000-0000F6090000}"/>
    <cellStyle name="20% - Ênfase2 4 4 3 4 2" xfId="2563" xr:uid="{00000000-0005-0000-0000-0000F7090000}"/>
    <cellStyle name="20% - Ênfase2 4 4 3 5" xfId="2564" xr:uid="{00000000-0005-0000-0000-0000F8090000}"/>
    <cellStyle name="20% - Ênfase2 4 4 3 6" xfId="2565" xr:uid="{00000000-0005-0000-0000-0000F9090000}"/>
    <cellStyle name="20% - Ênfase2 4 4 4" xfId="2566" xr:uid="{00000000-0005-0000-0000-0000FA090000}"/>
    <cellStyle name="20% - Ênfase2 4 4 4 2" xfId="2567" xr:uid="{00000000-0005-0000-0000-0000FB090000}"/>
    <cellStyle name="20% - Ênfase2 4 4 4 2 2" xfId="2568" xr:uid="{00000000-0005-0000-0000-0000FC090000}"/>
    <cellStyle name="20% - Ênfase2 4 4 4 3" xfId="2569" xr:uid="{00000000-0005-0000-0000-0000FD090000}"/>
    <cellStyle name="20% - Ênfase2 4 4 4 4" xfId="2570" xr:uid="{00000000-0005-0000-0000-0000FE090000}"/>
    <cellStyle name="20% - Ênfase2 4 4 5" xfId="2571" xr:uid="{00000000-0005-0000-0000-0000FF090000}"/>
    <cellStyle name="20% - Ênfase2 4 4 5 2" xfId="2572" xr:uid="{00000000-0005-0000-0000-0000000A0000}"/>
    <cellStyle name="20% - Ênfase2 4 4 5 2 2" xfId="2573" xr:uid="{00000000-0005-0000-0000-0000010A0000}"/>
    <cellStyle name="20% - Ênfase2 4 4 5 3" xfId="2574" xr:uid="{00000000-0005-0000-0000-0000020A0000}"/>
    <cellStyle name="20% - Ênfase2 4 4 5 4" xfId="2575" xr:uid="{00000000-0005-0000-0000-0000030A0000}"/>
    <cellStyle name="20% - Ênfase2 4 4 6" xfId="2576" xr:uid="{00000000-0005-0000-0000-0000040A0000}"/>
    <cellStyle name="20% - Ênfase2 4 4 6 2" xfId="2577" xr:uid="{00000000-0005-0000-0000-0000050A0000}"/>
    <cellStyle name="20% - Ênfase2 4 4 7" xfId="2578" xr:uid="{00000000-0005-0000-0000-0000060A0000}"/>
    <cellStyle name="20% - Ênfase2 4 4 8" xfId="2579" xr:uid="{00000000-0005-0000-0000-0000070A0000}"/>
    <cellStyle name="20% - Ênfase2 4 5" xfId="2580" xr:uid="{00000000-0005-0000-0000-0000080A0000}"/>
    <cellStyle name="20% - Ênfase2 4 5 2" xfId="2581" xr:uid="{00000000-0005-0000-0000-0000090A0000}"/>
    <cellStyle name="20% - Ênfase2 4 5 2 2" xfId="2582" xr:uid="{00000000-0005-0000-0000-00000A0A0000}"/>
    <cellStyle name="20% - Ênfase2 4 5 2 2 2" xfId="2583" xr:uid="{00000000-0005-0000-0000-00000B0A0000}"/>
    <cellStyle name="20% - Ênfase2 4 5 2 2 2 2" xfId="2584" xr:uid="{00000000-0005-0000-0000-00000C0A0000}"/>
    <cellStyle name="20% - Ênfase2 4 5 2 2 3" xfId="2585" xr:uid="{00000000-0005-0000-0000-00000D0A0000}"/>
    <cellStyle name="20% - Ênfase2 4 5 2 2 4" xfId="2586" xr:uid="{00000000-0005-0000-0000-00000E0A0000}"/>
    <cellStyle name="20% - Ênfase2 4 5 2 3" xfId="2587" xr:uid="{00000000-0005-0000-0000-00000F0A0000}"/>
    <cellStyle name="20% - Ênfase2 4 5 2 3 2" xfId="2588" xr:uid="{00000000-0005-0000-0000-0000100A0000}"/>
    <cellStyle name="20% - Ênfase2 4 5 2 3 2 2" xfId="2589" xr:uid="{00000000-0005-0000-0000-0000110A0000}"/>
    <cellStyle name="20% - Ênfase2 4 5 2 3 3" xfId="2590" xr:uid="{00000000-0005-0000-0000-0000120A0000}"/>
    <cellStyle name="20% - Ênfase2 4 5 2 3 4" xfId="2591" xr:uid="{00000000-0005-0000-0000-0000130A0000}"/>
    <cellStyle name="20% - Ênfase2 4 5 2 4" xfId="2592" xr:uid="{00000000-0005-0000-0000-0000140A0000}"/>
    <cellStyle name="20% - Ênfase2 4 5 2 4 2" xfId="2593" xr:uid="{00000000-0005-0000-0000-0000150A0000}"/>
    <cellStyle name="20% - Ênfase2 4 5 2 5" xfId="2594" xr:uid="{00000000-0005-0000-0000-0000160A0000}"/>
    <cellStyle name="20% - Ênfase2 4 5 2 6" xfId="2595" xr:uid="{00000000-0005-0000-0000-0000170A0000}"/>
    <cellStyle name="20% - Ênfase2 4 5 3" xfId="2596" xr:uid="{00000000-0005-0000-0000-0000180A0000}"/>
    <cellStyle name="20% - Ênfase2 4 5 3 2" xfId="2597" xr:uid="{00000000-0005-0000-0000-0000190A0000}"/>
    <cellStyle name="20% - Ênfase2 4 5 3 2 2" xfId="2598" xr:uid="{00000000-0005-0000-0000-00001A0A0000}"/>
    <cellStyle name="20% - Ênfase2 4 5 3 3" xfId="2599" xr:uid="{00000000-0005-0000-0000-00001B0A0000}"/>
    <cellStyle name="20% - Ênfase2 4 5 3 4" xfId="2600" xr:uid="{00000000-0005-0000-0000-00001C0A0000}"/>
    <cellStyle name="20% - Ênfase2 4 5 4" xfId="2601" xr:uid="{00000000-0005-0000-0000-00001D0A0000}"/>
    <cellStyle name="20% - Ênfase2 4 5 4 2" xfId="2602" xr:uid="{00000000-0005-0000-0000-00001E0A0000}"/>
    <cellStyle name="20% - Ênfase2 4 5 4 2 2" xfId="2603" xr:uid="{00000000-0005-0000-0000-00001F0A0000}"/>
    <cellStyle name="20% - Ênfase2 4 5 4 3" xfId="2604" xr:uid="{00000000-0005-0000-0000-0000200A0000}"/>
    <cellStyle name="20% - Ênfase2 4 5 4 4" xfId="2605" xr:uid="{00000000-0005-0000-0000-0000210A0000}"/>
    <cellStyle name="20% - Ênfase2 4 5 5" xfId="2606" xr:uid="{00000000-0005-0000-0000-0000220A0000}"/>
    <cellStyle name="20% - Ênfase2 4 5 5 2" xfId="2607" xr:uid="{00000000-0005-0000-0000-0000230A0000}"/>
    <cellStyle name="20% - Ênfase2 4 5 6" xfId="2608" xr:uid="{00000000-0005-0000-0000-0000240A0000}"/>
    <cellStyle name="20% - Ênfase2 4 5 7" xfId="2609" xr:uid="{00000000-0005-0000-0000-0000250A0000}"/>
    <cellStyle name="20% - Ênfase2 4 6" xfId="2610" xr:uid="{00000000-0005-0000-0000-0000260A0000}"/>
    <cellStyle name="20% - Ênfase2 4 6 2" xfId="2611" xr:uid="{00000000-0005-0000-0000-0000270A0000}"/>
    <cellStyle name="20% - Ênfase2 4 6 2 2" xfId="2612" xr:uid="{00000000-0005-0000-0000-0000280A0000}"/>
    <cellStyle name="20% - Ênfase2 4 6 2 2 2" xfId="2613" xr:uid="{00000000-0005-0000-0000-0000290A0000}"/>
    <cellStyle name="20% - Ênfase2 4 6 2 3" xfId="2614" xr:uid="{00000000-0005-0000-0000-00002A0A0000}"/>
    <cellStyle name="20% - Ênfase2 4 6 2 4" xfId="2615" xr:uid="{00000000-0005-0000-0000-00002B0A0000}"/>
    <cellStyle name="20% - Ênfase2 4 6 3" xfId="2616" xr:uid="{00000000-0005-0000-0000-00002C0A0000}"/>
    <cellStyle name="20% - Ênfase2 4 6 3 2" xfId="2617" xr:uid="{00000000-0005-0000-0000-00002D0A0000}"/>
    <cellStyle name="20% - Ênfase2 4 6 3 2 2" xfId="2618" xr:uid="{00000000-0005-0000-0000-00002E0A0000}"/>
    <cellStyle name="20% - Ênfase2 4 6 3 3" xfId="2619" xr:uid="{00000000-0005-0000-0000-00002F0A0000}"/>
    <cellStyle name="20% - Ênfase2 4 6 3 4" xfId="2620" xr:uid="{00000000-0005-0000-0000-0000300A0000}"/>
    <cellStyle name="20% - Ênfase2 4 6 4" xfId="2621" xr:uid="{00000000-0005-0000-0000-0000310A0000}"/>
    <cellStyle name="20% - Ênfase2 4 6 4 2" xfId="2622" xr:uid="{00000000-0005-0000-0000-0000320A0000}"/>
    <cellStyle name="20% - Ênfase2 4 6 5" xfId="2623" xr:uid="{00000000-0005-0000-0000-0000330A0000}"/>
    <cellStyle name="20% - Ênfase2 4 6 6" xfId="2624" xr:uid="{00000000-0005-0000-0000-0000340A0000}"/>
    <cellStyle name="20% - Ênfase2 4 7" xfId="2625" xr:uid="{00000000-0005-0000-0000-0000350A0000}"/>
    <cellStyle name="20% - Ênfase2 4 7 2" xfId="2626" xr:uid="{00000000-0005-0000-0000-0000360A0000}"/>
    <cellStyle name="20% - Ênfase2 4 7 2 2" xfId="2627" xr:uid="{00000000-0005-0000-0000-0000370A0000}"/>
    <cellStyle name="20% - Ênfase2 4 7 3" xfId="2628" xr:uid="{00000000-0005-0000-0000-0000380A0000}"/>
    <cellStyle name="20% - Ênfase2 4 7 4" xfId="2629" xr:uid="{00000000-0005-0000-0000-0000390A0000}"/>
    <cellStyle name="20% - Ênfase2 4 8" xfId="2630" xr:uid="{00000000-0005-0000-0000-00003A0A0000}"/>
    <cellStyle name="20% - Ênfase2 4 8 2" xfId="2631" xr:uid="{00000000-0005-0000-0000-00003B0A0000}"/>
    <cellStyle name="20% - Ênfase2 4 8 2 2" xfId="2632" xr:uid="{00000000-0005-0000-0000-00003C0A0000}"/>
    <cellStyle name="20% - Ênfase2 4 8 3" xfId="2633" xr:uid="{00000000-0005-0000-0000-00003D0A0000}"/>
    <cellStyle name="20% - Ênfase2 4 8 4" xfId="2634" xr:uid="{00000000-0005-0000-0000-00003E0A0000}"/>
    <cellStyle name="20% - Ênfase2 4 9" xfId="2635" xr:uid="{00000000-0005-0000-0000-00003F0A0000}"/>
    <cellStyle name="20% - Ênfase2 4 9 2" xfId="2636" xr:uid="{00000000-0005-0000-0000-0000400A0000}"/>
    <cellStyle name="20% - Ênfase2 5" xfId="2637" xr:uid="{00000000-0005-0000-0000-0000410A0000}"/>
    <cellStyle name="20% - Ênfase2 5 2" xfId="2638" xr:uid="{00000000-0005-0000-0000-0000420A0000}"/>
    <cellStyle name="20% - Ênfase2 5 2 2" xfId="2639" xr:uid="{00000000-0005-0000-0000-0000430A0000}"/>
    <cellStyle name="20% - Ênfase2 5 2 2 2" xfId="2640" xr:uid="{00000000-0005-0000-0000-0000440A0000}"/>
    <cellStyle name="20% - Ênfase2 5 2 2 2 2" xfId="2641" xr:uid="{00000000-0005-0000-0000-0000450A0000}"/>
    <cellStyle name="20% - Ênfase2 5 2 2 2 2 2" xfId="2642" xr:uid="{00000000-0005-0000-0000-0000460A0000}"/>
    <cellStyle name="20% - Ênfase2 5 2 2 2 3" xfId="2643" xr:uid="{00000000-0005-0000-0000-0000470A0000}"/>
    <cellStyle name="20% - Ênfase2 5 2 2 2 4" xfId="2644" xr:uid="{00000000-0005-0000-0000-0000480A0000}"/>
    <cellStyle name="20% - Ênfase2 5 2 2 3" xfId="2645" xr:uid="{00000000-0005-0000-0000-0000490A0000}"/>
    <cellStyle name="20% - Ênfase2 5 2 2 3 2" xfId="2646" xr:uid="{00000000-0005-0000-0000-00004A0A0000}"/>
    <cellStyle name="20% - Ênfase2 5 2 2 3 2 2" xfId="2647" xr:uid="{00000000-0005-0000-0000-00004B0A0000}"/>
    <cellStyle name="20% - Ênfase2 5 2 2 3 3" xfId="2648" xr:uid="{00000000-0005-0000-0000-00004C0A0000}"/>
    <cellStyle name="20% - Ênfase2 5 2 2 3 4" xfId="2649" xr:uid="{00000000-0005-0000-0000-00004D0A0000}"/>
    <cellStyle name="20% - Ênfase2 5 2 2 4" xfId="2650" xr:uid="{00000000-0005-0000-0000-00004E0A0000}"/>
    <cellStyle name="20% - Ênfase2 5 2 2 4 2" xfId="2651" xr:uid="{00000000-0005-0000-0000-00004F0A0000}"/>
    <cellStyle name="20% - Ênfase2 5 2 2 5" xfId="2652" xr:uid="{00000000-0005-0000-0000-0000500A0000}"/>
    <cellStyle name="20% - Ênfase2 5 2 2 6" xfId="2653" xr:uid="{00000000-0005-0000-0000-0000510A0000}"/>
    <cellStyle name="20% - Ênfase2 5 2 3" xfId="2654" xr:uid="{00000000-0005-0000-0000-0000520A0000}"/>
    <cellStyle name="20% - Ênfase2 5 2 3 2" xfId="2655" xr:uid="{00000000-0005-0000-0000-0000530A0000}"/>
    <cellStyle name="20% - Ênfase2 5 2 3 2 2" xfId="2656" xr:uid="{00000000-0005-0000-0000-0000540A0000}"/>
    <cellStyle name="20% - Ênfase2 5 2 3 3" xfId="2657" xr:uid="{00000000-0005-0000-0000-0000550A0000}"/>
    <cellStyle name="20% - Ênfase2 5 2 3 4" xfId="2658" xr:uid="{00000000-0005-0000-0000-0000560A0000}"/>
    <cellStyle name="20% - Ênfase2 5 2 4" xfId="2659" xr:uid="{00000000-0005-0000-0000-0000570A0000}"/>
    <cellStyle name="20% - Ênfase2 5 2 4 2" xfId="2660" xr:uid="{00000000-0005-0000-0000-0000580A0000}"/>
    <cellStyle name="20% - Ênfase2 5 2 4 2 2" xfId="2661" xr:uid="{00000000-0005-0000-0000-0000590A0000}"/>
    <cellStyle name="20% - Ênfase2 5 2 4 3" xfId="2662" xr:uid="{00000000-0005-0000-0000-00005A0A0000}"/>
    <cellStyle name="20% - Ênfase2 5 2 4 4" xfId="2663" xr:uid="{00000000-0005-0000-0000-00005B0A0000}"/>
    <cellStyle name="20% - Ênfase2 5 2 5" xfId="2664" xr:uid="{00000000-0005-0000-0000-00005C0A0000}"/>
    <cellStyle name="20% - Ênfase2 5 2 5 2" xfId="2665" xr:uid="{00000000-0005-0000-0000-00005D0A0000}"/>
    <cellStyle name="20% - Ênfase2 5 2 6" xfId="2666" xr:uid="{00000000-0005-0000-0000-00005E0A0000}"/>
    <cellStyle name="20% - Ênfase2 5 2 7" xfId="2667" xr:uid="{00000000-0005-0000-0000-00005F0A0000}"/>
    <cellStyle name="20% - Ênfase2 5 3" xfId="2668" xr:uid="{00000000-0005-0000-0000-0000600A0000}"/>
    <cellStyle name="20% - Ênfase2 5 3 2" xfId="2669" xr:uid="{00000000-0005-0000-0000-0000610A0000}"/>
    <cellStyle name="20% - Ênfase2 5 3 2 2" xfId="2670" xr:uid="{00000000-0005-0000-0000-0000620A0000}"/>
    <cellStyle name="20% - Ênfase2 5 3 2 2 2" xfId="2671" xr:uid="{00000000-0005-0000-0000-0000630A0000}"/>
    <cellStyle name="20% - Ênfase2 5 3 2 3" xfId="2672" xr:uid="{00000000-0005-0000-0000-0000640A0000}"/>
    <cellStyle name="20% - Ênfase2 5 3 2 4" xfId="2673" xr:uid="{00000000-0005-0000-0000-0000650A0000}"/>
    <cellStyle name="20% - Ênfase2 5 3 3" xfId="2674" xr:uid="{00000000-0005-0000-0000-0000660A0000}"/>
    <cellStyle name="20% - Ênfase2 5 3 3 2" xfId="2675" xr:uid="{00000000-0005-0000-0000-0000670A0000}"/>
    <cellStyle name="20% - Ênfase2 5 3 3 2 2" xfId="2676" xr:uid="{00000000-0005-0000-0000-0000680A0000}"/>
    <cellStyle name="20% - Ênfase2 5 3 3 3" xfId="2677" xr:uid="{00000000-0005-0000-0000-0000690A0000}"/>
    <cellStyle name="20% - Ênfase2 5 3 3 4" xfId="2678" xr:uid="{00000000-0005-0000-0000-00006A0A0000}"/>
    <cellStyle name="20% - Ênfase2 5 3 4" xfId="2679" xr:uid="{00000000-0005-0000-0000-00006B0A0000}"/>
    <cellStyle name="20% - Ênfase2 5 3 4 2" xfId="2680" xr:uid="{00000000-0005-0000-0000-00006C0A0000}"/>
    <cellStyle name="20% - Ênfase2 5 3 5" xfId="2681" xr:uid="{00000000-0005-0000-0000-00006D0A0000}"/>
    <cellStyle name="20% - Ênfase2 5 3 6" xfId="2682" xr:uid="{00000000-0005-0000-0000-00006E0A0000}"/>
    <cellStyle name="20% - Ênfase2 5 4" xfId="2683" xr:uid="{00000000-0005-0000-0000-00006F0A0000}"/>
    <cellStyle name="20% - Ênfase2 5 4 2" xfId="2684" xr:uid="{00000000-0005-0000-0000-0000700A0000}"/>
    <cellStyle name="20% - Ênfase2 5 4 2 2" xfId="2685" xr:uid="{00000000-0005-0000-0000-0000710A0000}"/>
    <cellStyle name="20% - Ênfase2 5 4 3" xfId="2686" xr:uid="{00000000-0005-0000-0000-0000720A0000}"/>
    <cellStyle name="20% - Ênfase2 5 4 4" xfId="2687" xr:uid="{00000000-0005-0000-0000-0000730A0000}"/>
    <cellStyle name="20% - Ênfase2 5 5" xfId="2688" xr:uid="{00000000-0005-0000-0000-0000740A0000}"/>
    <cellStyle name="20% - Ênfase2 5 5 2" xfId="2689" xr:uid="{00000000-0005-0000-0000-0000750A0000}"/>
    <cellStyle name="20% - Ênfase2 5 5 2 2" xfId="2690" xr:uid="{00000000-0005-0000-0000-0000760A0000}"/>
    <cellStyle name="20% - Ênfase2 5 5 3" xfId="2691" xr:uid="{00000000-0005-0000-0000-0000770A0000}"/>
    <cellStyle name="20% - Ênfase2 5 5 4" xfId="2692" xr:uid="{00000000-0005-0000-0000-0000780A0000}"/>
    <cellStyle name="20% - Ênfase2 5 6" xfId="2693" xr:uid="{00000000-0005-0000-0000-0000790A0000}"/>
    <cellStyle name="20% - Ênfase2 5 6 2" xfId="2694" xr:uid="{00000000-0005-0000-0000-00007A0A0000}"/>
    <cellStyle name="20% - Ênfase2 5 7" xfId="2695" xr:uid="{00000000-0005-0000-0000-00007B0A0000}"/>
    <cellStyle name="20% - Ênfase2 5 8" xfId="2696" xr:uid="{00000000-0005-0000-0000-00007C0A0000}"/>
    <cellStyle name="20% - Ênfase2 6" xfId="2697" xr:uid="{00000000-0005-0000-0000-00007D0A0000}"/>
    <cellStyle name="20% - Ênfase2 6 2" xfId="2698" xr:uid="{00000000-0005-0000-0000-00007E0A0000}"/>
    <cellStyle name="20% - Ênfase2 6 2 2" xfId="2699" xr:uid="{00000000-0005-0000-0000-00007F0A0000}"/>
    <cellStyle name="20% - Ênfase2 6 2 2 2" xfId="2700" xr:uid="{00000000-0005-0000-0000-0000800A0000}"/>
    <cellStyle name="20% - Ênfase2 6 2 2 2 2" xfId="2701" xr:uid="{00000000-0005-0000-0000-0000810A0000}"/>
    <cellStyle name="20% - Ênfase2 6 2 2 2 2 2" xfId="2702" xr:uid="{00000000-0005-0000-0000-0000820A0000}"/>
    <cellStyle name="20% - Ênfase2 6 2 2 2 3" xfId="2703" xr:uid="{00000000-0005-0000-0000-0000830A0000}"/>
    <cellStyle name="20% - Ênfase2 6 2 2 2 4" xfId="2704" xr:uid="{00000000-0005-0000-0000-0000840A0000}"/>
    <cellStyle name="20% - Ênfase2 6 2 2 3" xfId="2705" xr:uid="{00000000-0005-0000-0000-0000850A0000}"/>
    <cellStyle name="20% - Ênfase2 6 2 2 3 2" xfId="2706" xr:uid="{00000000-0005-0000-0000-0000860A0000}"/>
    <cellStyle name="20% - Ênfase2 6 2 2 3 2 2" xfId="2707" xr:uid="{00000000-0005-0000-0000-0000870A0000}"/>
    <cellStyle name="20% - Ênfase2 6 2 2 3 3" xfId="2708" xr:uid="{00000000-0005-0000-0000-0000880A0000}"/>
    <cellStyle name="20% - Ênfase2 6 2 2 3 4" xfId="2709" xr:uid="{00000000-0005-0000-0000-0000890A0000}"/>
    <cellStyle name="20% - Ênfase2 6 2 2 4" xfId="2710" xr:uid="{00000000-0005-0000-0000-00008A0A0000}"/>
    <cellStyle name="20% - Ênfase2 6 2 2 4 2" xfId="2711" xr:uid="{00000000-0005-0000-0000-00008B0A0000}"/>
    <cellStyle name="20% - Ênfase2 6 2 2 5" xfId="2712" xr:uid="{00000000-0005-0000-0000-00008C0A0000}"/>
    <cellStyle name="20% - Ênfase2 6 2 2 6" xfId="2713" xr:uid="{00000000-0005-0000-0000-00008D0A0000}"/>
    <cellStyle name="20% - Ênfase2 6 2 3" xfId="2714" xr:uid="{00000000-0005-0000-0000-00008E0A0000}"/>
    <cellStyle name="20% - Ênfase2 6 2 3 2" xfId="2715" xr:uid="{00000000-0005-0000-0000-00008F0A0000}"/>
    <cellStyle name="20% - Ênfase2 6 2 3 2 2" xfId="2716" xr:uid="{00000000-0005-0000-0000-0000900A0000}"/>
    <cellStyle name="20% - Ênfase2 6 2 3 3" xfId="2717" xr:uid="{00000000-0005-0000-0000-0000910A0000}"/>
    <cellStyle name="20% - Ênfase2 6 2 3 4" xfId="2718" xr:uid="{00000000-0005-0000-0000-0000920A0000}"/>
    <cellStyle name="20% - Ênfase2 6 2 4" xfId="2719" xr:uid="{00000000-0005-0000-0000-0000930A0000}"/>
    <cellStyle name="20% - Ênfase2 6 2 4 2" xfId="2720" xr:uid="{00000000-0005-0000-0000-0000940A0000}"/>
    <cellStyle name="20% - Ênfase2 6 2 4 2 2" xfId="2721" xr:uid="{00000000-0005-0000-0000-0000950A0000}"/>
    <cellStyle name="20% - Ênfase2 6 2 4 3" xfId="2722" xr:uid="{00000000-0005-0000-0000-0000960A0000}"/>
    <cellStyle name="20% - Ênfase2 6 2 4 4" xfId="2723" xr:uid="{00000000-0005-0000-0000-0000970A0000}"/>
    <cellStyle name="20% - Ênfase2 6 2 5" xfId="2724" xr:uid="{00000000-0005-0000-0000-0000980A0000}"/>
    <cellStyle name="20% - Ênfase2 6 2 5 2" xfId="2725" xr:uid="{00000000-0005-0000-0000-0000990A0000}"/>
    <cellStyle name="20% - Ênfase2 6 2 6" xfId="2726" xr:uid="{00000000-0005-0000-0000-00009A0A0000}"/>
    <cellStyle name="20% - Ênfase2 6 2 7" xfId="2727" xr:uid="{00000000-0005-0000-0000-00009B0A0000}"/>
    <cellStyle name="20% - Ênfase2 6 3" xfId="2728" xr:uid="{00000000-0005-0000-0000-00009C0A0000}"/>
    <cellStyle name="20% - Ênfase2 6 3 2" xfId="2729" xr:uid="{00000000-0005-0000-0000-00009D0A0000}"/>
    <cellStyle name="20% - Ênfase2 6 3 2 2" xfId="2730" xr:uid="{00000000-0005-0000-0000-00009E0A0000}"/>
    <cellStyle name="20% - Ênfase2 6 3 2 2 2" xfId="2731" xr:uid="{00000000-0005-0000-0000-00009F0A0000}"/>
    <cellStyle name="20% - Ênfase2 6 3 2 3" xfId="2732" xr:uid="{00000000-0005-0000-0000-0000A00A0000}"/>
    <cellStyle name="20% - Ênfase2 6 3 2 4" xfId="2733" xr:uid="{00000000-0005-0000-0000-0000A10A0000}"/>
    <cellStyle name="20% - Ênfase2 6 3 3" xfId="2734" xr:uid="{00000000-0005-0000-0000-0000A20A0000}"/>
    <cellStyle name="20% - Ênfase2 6 3 3 2" xfId="2735" xr:uid="{00000000-0005-0000-0000-0000A30A0000}"/>
    <cellStyle name="20% - Ênfase2 6 3 3 2 2" xfId="2736" xr:uid="{00000000-0005-0000-0000-0000A40A0000}"/>
    <cellStyle name="20% - Ênfase2 6 3 3 3" xfId="2737" xr:uid="{00000000-0005-0000-0000-0000A50A0000}"/>
    <cellStyle name="20% - Ênfase2 6 3 3 4" xfId="2738" xr:uid="{00000000-0005-0000-0000-0000A60A0000}"/>
    <cellStyle name="20% - Ênfase2 6 3 4" xfId="2739" xr:uid="{00000000-0005-0000-0000-0000A70A0000}"/>
    <cellStyle name="20% - Ênfase2 6 3 4 2" xfId="2740" xr:uid="{00000000-0005-0000-0000-0000A80A0000}"/>
    <cellStyle name="20% - Ênfase2 6 3 5" xfId="2741" xr:uid="{00000000-0005-0000-0000-0000A90A0000}"/>
    <cellStyle name="20% - Ênfase2 6 3 6" xfId="2742" xr:uid="{00000000-0005-0000-0000-0000AA0A0000}"/>
    <cellStyle name="20% - Ênfase2 6 4" xfId="2743" xr:uid="{00000000-0005-0000-0000-0000AB0A0000}"/>
    <cellStyle name="20% - Ênfase2 6 4 2" xfId="2744" xr:uid="{00000000-0005-0000-0000-0000AC0A0000}"/>
    <cellStyle name="20% - Ênfase2 6 4 2 2" xfId="2745" xr:uid="{00000000-0005-0000-0000-0000AD0A0000}"/>
    <cellStyle name="20% - Ênfase2 6 4 3" xfId="2746" xr:uid="{00000000-0005-0000-0000-0000AE0A0000}"/>
    <cellStyle name="20% - Ênfase2 6 4 4" xfId="2747" xr:uid="{00000000-0005-0000-0000-0000AF0A0000}"/>
    <cellStyle name="20% - Ênfase2 6 5" xfId="2748" xr:uid="{00000000-0005-0000-0000-0000B00A0000}"/>
    <cellStyle name="20% - Ênfase2 6 5 2" xfId="2749" xr:uid="{00000000-0005-0000-0000-0000B10A0000}"/>
    <cellStyle name="20% - Ênfase2 6 5 2 2" xfId="2750" xr:uid="{00000000-0005-0000-0000-0000B20A0000}"/>
    <cellStyle name="20% - Ênfase2 6 5 3" xfId="2751" xr:uid="{00000000-0005-0000-0000-0000B30A0000}"/>
    <cellStyle name="20% - Ênfase2 6 5 4" xfId="2752" xr:uid="{00000000-0005-0000-0000-0000B40A0000}"/>
    <cellStyle name="20% - Ênfase2 6 6" xfId="2753" xr:uid="{00000000-0005-0000-0000-0000B50A0000}"/>
    <cellStyle name="20% - Ênfase2 6 6 2" xfId="2754" xr:uid="{00000000-0005-0000-0000-0000B60A0000}"/>
    <cellStyle name="20% - Ênfase2 6 7" xfId="2755" xr:uid="{00000000-0005-0000-0000-0000B70A0000}"/>
    <cellStyle name="20% - Ênfase2 6 8" xfId="2756" xr:uid="{00000000-0005-0000-0000-0000B80A0000}"/>
    <cellStyle name="20% - Ênfase2 7" xfId="2757" xr:uid="{00000000-0005-0000-0000-0000B90A0000}"/>
    <cellStyle name="20% - Ênfase2 7 2" xfId="2758" xr:uid="{00000000-0005-0000-0000-0000BA0A0000}"/>
    <cellStyle name="20% - Ênfase2 7 2 2" xfId="2759" xr:uid="{00000000-0005-0000-0000-0000BB0A0000}"/>
    <cellStyle name="20% - Ênfase2 7 2 2 2" xfId="2760" xr:uid="{00000000-0005-0000-0000-0000BC0A0000}"/>
    <cellStyle name="20% - Ênfase2 7 2 2 2 2" xfId="2761" xr:uid="{00000000-0005-0000-0000-0000BD0A0000}"/>
    <cellStyle name="20% - Ênfase2 7 2 2 2 2 2" xfId="2762" xr:uid="{00000000-0005-0000-0000-0000BE0A0000}"/>
    <cellStyle name="20% - Ênfase2 7 2 2 2 3" xfId="2763" xr:uid="{00000000-0005-0000-0000-0000BF0A0000}"/>
    <cellStyle name="20% - Ênfase2 7 2 2 2 4" xfId="2764" xr:uid="{00000000-0005-0000-0000-0000C00A0000}"/>
    <cellStyle name="20% - Ênfase2 7 2 2 3" xfId="2765" xr:uid="{00000000-0005-0000-0000-0000C10A0000}"/>
    <cellStyle name="20% - Ênfase2 7 2 2 3 2" xfId="2766" xr:uid="{00000000-0005-0000-0000-0000C20A0000}"/>
    <cellStyle name="20% - Ênfase2 7 2 2 3 2 2" xfId="2767" xr:uid="{00000000-0005-0000-0000-0000C30A0000}"/>
    <cellStyle name="20% - Ênfase2 7 2 2 3 3" xfId="2768" xr:uid="{00000000-0005-0000-0000-0000C40A0000}"/>
    <cellStyle name="20% - Ênfase2 7 2 2 3 4" xfId="2769" xr:uid="{00000000-0005-0000-0000-0000C50A0000}"/>
    <cellStyle name="20% - Ênfase2 7 2 2 4" xfId="2770" xr:uid="{00000000-0005-0000-0000-0000C60A0000}"/>
    <cellStyle name="20% - Ênfase2 7 2 2 4 2" xfId="2771" xr:uid="{00000000-0005-0000-0000-0000C70A0000}"/>
    <cellStyle name="20% - Ênfase2 7 2 2 5" xfId="2772" xr:uid="{00000000-0005-0000-0000-0000C80A0000}"/>
    <cellStyle name="20% - Ênfase2 7 2 2 6" xfId="2773" xr:uid="{00000000-0005-0000-0000-0000C90A0000}"/>
    <cellStyle name="20% - Ênfase2 7 2 3" xfId="2774" xr:uid="{00000000-0005-0000-0000-0000CA0A0000}"/>
    <cellStyle name="20% - Ênfase2 7 2 3 2" xfId="2775" xr:uid="{00000000-0005-0000-0000-0000CB0A0000}"/>
    <cellStyle name="20% - Ênfase2 7 2 3 2 2" xfId="2776" xr:uid="{00000000-0005-0000-0000-0000CC0A0000}"/>
    <cellStyle name="20% - Ênfase2 7 2 3 3" xfId="2777" xr:uid="{00000000-0005-0000-0000-0000CD0A0000}"/>
    <cellStyle name="20% - Ênfase2 7 2 3 4" xfId="2778" xr:uid="{00000000-0005-0000-0000-0000CE0A0000}"/>
    <cellStyle name="20% - Ênfase2 7 2 4" xfId="2779" xr:uid="{00000000-0005-0000-0000-0000CF0A0000}"/>
    <cellStyle name="20% - Ênfase2 7 2 4 2" xfId="2780" xr:uid="{00000000-0005-0000-0000-0000D00A0000}"/>
    <cellStyle name="20% - Ênfase2 7 2 4 2 2" xfId="2781" xr:uid="{00000000-0005-0000-0000-0000D10A0000}"/>
    <cellStyle name="20% - Ênfase2 7 2 4 3" xfId="2782" xr:uid="{00000000-0005-0000-0000-0000D20A0000}"/>
    <cellStyle name="20% - Ênfase2 7 2 4 4" xfId="2783" xr:uid="{00000000-0005-0000-0000-0000D30A0000}"/>
    <cellStyle name="20% - Ênfase2 7 2 5" xfId="2784" xr:uid="{00000000-0005-0000-0000-0000D40A0000}"/>
    <cellStyle name="20% - Ênfase2 7 2 5 2" xfId="2785" xr:uid="{00000000-0005-0000-0000-0000D50A0000}"/>
    <cellStyle name="20% - Ênfase2 7 2 6" xfId="2786" xr:uid="{00000000-0005-0000-0000-0000D60A0000}"/>
    <cellStyle name="20% - Ênfase2 7 2 7" xfId="2787" xr:uid="{00000000-0005-0000-0000-0000D70A0000}"/>
    <cellStyle name="20% - Ênfase2 7 3" xfId="2788" xr:uid="{00000000-0005-0000-0000-0000D80A0000}"/>
    <cellStyle name="20% - Ênfase2 7 3 2" xfId="2789" xr:uid="{00000000-0005-0000-0000-0000D90A0000}"/>
    <cellStyle name="20% - Ênfase2 7 3 2 2" xfId="2790" xr:uid="{00000000-0005-0000-0000-0000DA0A0000}"/>
    <cellStyle name="20% - Ênfase2 7 3 2 2 2" xfId="2791" xr:uid="{00000000-0005-0000-0000-0000DB0A0000}"/>
    <cellStyle name="20% - Ênfase2 7 3 2 3" xfId="2792" xr:uid="{00000000-0005-0000-0000-0000DC0A0000}"/>
    <cellStyle name="20% - Ênfase2 7 3 2 4" xfId="2793" xr:uid="{00000000-0005-0000-0000-0000DD0A0000}"/>
    <cellStyle name="20% - Ênfase2 7 3 3" xfId="2794" xr:uid="{00000000-0005-0000-0000-0000DE0A0000}"/>
    <cellStyle name="20% - Ênfase2 7 3 3 2" xfId="2795" xr:uid="{00000000-0005-0000-0000-0000DF0A0000}"/>
    <cellStyle name="20% - Ênfase2 7 3 3 2 2" xfId="2796" xr:uid="{00000000-0005-0000-0000-0000E00A0000}"/>
    <cellStyle name="20% - Ênfase2 7 3 3 3" xfId="2797" xr:uid="{00000000-0005-0000-0000-0000E10A0000}"/>
    <cellStyle name="20% - Ênfase2 7 3 3 4" xfId="2798" xr:uid="{00000000-0005-0000-0000-0000E20A0000}"/>
    <cellStyle name="20% - Ênfase2 7 3 4" xfId="2799" xr:uid="{00000000-0005-0000-0000-0000E30A0000}"/>
    <cellStyle name="20% - Ênfase2 7 3 4 2" xfId="2800" xr:uid="{00000000-0005-0000-0000-0000E40A0000}"/>
    <cellStyle name="20% - Ênfase2 7 3 5" xfId="2801" xr:uid="{00000000-0005-0000-0000-0000E50A0000}"/>
    <cellStyle name="20% - Ênfase2 7 3 6" xfId="2802" xr:uid="{00000000-0005-0000-0000-0000E60A0000}"/>
    <cellStyle name="20% - Ênfase2 7 4" xfId="2803" xr:uid="{00000000-0005-0000-0000-0000E70A0000}"/>
    <cellStyle name="20% - Ênfase2 7 4 2" xfId="2804" xr:uid="{00000000-0005-0000-0000-0000E80A0000}"/>
    <cellStyle name="20% - Ênfase2 7 4 2 2" xfId="2805" xr:uid="{00000000-0005-0000-0000-0000E90A0000}"/>
    <cellStyle name="20% - Ênfase2 7 4 3" xfId="2806" xr:uid="{00000000-0005-0000-0000-0000EA0A0000}"/>
    <cellStyle name="20% - Ênfase2 7 4 4" xfId="2807" xr:uid="{00000000-0005-0000-0000-0000EB0A0000}"/>
    <cellStyle name="20% - Ênfase2 7 5" xfId="2808" xr:uid="{00000000-0005-0000-0000-0000EC0A0000}"/>
    <cellStyle name="20% - Ênfase2 7 5 2" xfId="2809" xr:uid="{00000000-0005-0000-0000-0000ED0A0000}"/>
    <cellStyle name="20% - Ênfase2 7 5 2 2" xfId="2810" xr:uid="{00000000-0005-0000-0000-0000EE0A0000}"/>
    <cellStyle name="20% - Ênfase2 7 5 3" xfId="2811" xr:uid="{00000000-0005-0000-0000-0000EF0A0000}"/>
    <cellStyle name="20% - Ênfase2 7 5 4" xfId="2812" xr:uid="{00000000-0005-0000-0000-0000F00A0000}"/>
    <cellStyle name="20% - Ênfase2 7 6" xfId="2813" xr:uid="{00000000-0005-0000-0000-0000F10A0000}"/>
    <cellStyle name="20% - Ênfase2 7 6 2" xfId="2814" xr:uid="{00000000-0005-0000-0000-0000F20A0000}"/>
    <cellStyle name="20% - Ênfase2 7 7" xfId="2815" xr:uid="{00000000-0005-0000-0000-0000F30A0000}"/>
    <cellStyle name="20% - Ênfase2 7 8" xfId="2816" xr:uid="{00000000-0005-0000-0000-0000F40A0000}"/>
    <cellStyle name="20% - Ênfase2 8" xfId="2817" xr:uid="{00000000-0005-0000-0000-0000F50A0000}"/>
    <cellStyle name="20% - Ênfase2 8 2" xfId="2818" xr:uid="{00000000-0005-0000-0000-0000F60A0000}"/>
    <cellStyle name="20% - Ênfase2 8 2 2" xfId="2819" xr:uid="{00000000-0005-0000-0000-0000F70A0000}"/>
    <cellStyle name="20% - Ênfase2 8 2 2 2" xfId="2820" xr:uid="{00000000-0005-0000-0000-0000F80A0000}"/>
    <cellStyle name="20% - Ênfase2 8 2 2 2 2" xfId="2821" xr:uid="{00000000-0005-0000-0000-0000F90A0000}"/>
    <cellStyle name="20% - Ênfase2 8 2 2 3" xfId="2822" xr:uid="{00000000-0005-0000-0000-0000FA0A0000}"/>
    <cellStyle name="20% - Ênfase2 8 2 2 4" xfId="2823" xr:uid="{00000000-0005-0000-0000-0000FB0A0000}"/>
    <cellStyle name="20% - Ênfase2 8 2 3" xfId="2824" xr:uid="{00000000-0005-0000-0000-0000FC0A0000}"/>
    <cellStyle name="20% - Ênfase2 8 2 3 2" xfId="2825" xr:uid="{00000000-0005-0000-0000-0000FD0A0000}"/>
    <cellStyle name="20% - Ênfase2 8 2 3 2 2" xfId="2826" xr:uid="{00000000-0005-0000-0000-0000FE0A0000}"/>
    <cellStyle name="20% - Ênfase2 8 2 3 3" xfId="2827" xr:uid="{00000000-0005-0000-0000-0000FF0A0000}"/>
    <cellStyle name="20% - Ênfase2 8 2 3 4" xfId="2828" xr:uid="{00000000-0005-0000-0000-0000000B0000}"/>
    <cellStyle name="20% - Ênfase2 8 2 4" xfId="2829" xr:uid="{00000000-0005-0000-0000-0000010B0000}"/>
    <cellStyle name="20% - Ênfase2 8 2 4 2" xfId="2830" xr:uid="{00000000-0005-0000-0000-0000020B0000}"/>
    <cellStyle name="20% - Ênfase2 8 2 5" xfId="2831" xr:uid="{00000000-0005-0000-0000-0000030B0000}"/>
    <cellStyle name="20% - Ênfase2 8 2 6" xfId="2832" xr:uid="{00000000-0005-0000-0000-0000040B0000}"/>
    <cellStyle name="20% - Ênfase2 8 3" xfId="2833" xr:uid="{00000000-0005-0000-0000-0000050B0000}"/>
    <cellStyle name="20% - Ênfase2 8 3 2" xfId="2834" xr:uid="{00000000-0005-0000-0000-0000060B0000}"/>
    <cellStyle name="20% - Ênfase2 8 3 2 2" xfId="2835" xr:uid="{00000000-0005-0000-0000-0000070B0000}"/>
    <cellStyle name="20% - Ênfase2 8 3 3" xfId="2836" xr:uid="{00000000-0005-0000-0000-0000080B0000}"/>
    <cellStyle name="20% - Ênfase2 8 3 4" xfId="2837" xr:uid="{00000000-0005-0000-0000-0000090B0000}"/>
    <cellStyle name="20% - Ênfase2 8 4" xfId="2838" xr:uid="{00000000-0005-0000-0000-00000A0B0000}"/>
    <cellStyle name="20% - Ênfase2 8 4 2" xfId="2839" xr:uid="{00000000-0005-0000-0000-00000B0B0000}"/>
    <cellStyle name="20% - Ênfase2 8 4 2 2" xfId="2840" xr:uid="{00000000-0005-0000-0000-00000C0B0000}"/>
    <cellStyle name="20% - Ênfase2 8 4 3" xfId="2841" xr:uid="{00000000-0005-0000-0000-00000D0B0000}"/>
    <cellStyle name="20% - Ênfase2 8 4 4" xfId="2842" xr:uid="{00000000-0005-0000-0000-00000E0B0000}"/>
    <cellStyle name="20% - Ênfase2 8 5" xfId="2843" xr:uid="{00000000-0005-0000-0000-00000F0B0000}"/>
    <cellStyle name="20% - Ênfase2 8 5 2" xfId="2844" xr:uid="{00000000-0005-0000-0000-0000100B0000}"/>
    <cellStyle name="20% - Ênfase2 8 6" xfId="2845" xr:uid="{00000000-0005-0000-0000-0000110B0000}"/>
    <cellStyle name="20% - Ênfase2 8 7" xfId="2846" xr:uid="{00000000-0005-0000-0000-0000120B0000}"/>
    <cellStyle name="20% - Ênfase2 9" xfId="2847" xr:uid="{00000000-0005-0000-0000-0000130B0000}"/>
    <cellStyle name="20% - Ênfase2 9 2" xfId="2848" xr:uid="{00000000-0005-0000-0000-0000140B0000}"/>
    <cellStyle name="20% - Ênfase2 9 2 2" xfId="2849" xr:uid="{00000000-0005-0000-0000-0000150B0000}"/>
    <cellStyle name="20% - Ênfase2 9 2 2 2" xfId="2850" xr:uid="{00000000-0005-0000-0000-0000160B0000}"/>
    <cellStyle name="20% - Ênfase2 9 2 3" xfId="2851" xr:uid="{00000000-0005-0000-0000-0000170B0000}"/>
    <cellStyle name="20% - Ênfase2 9 2 4" xfId="2852" xr:uid="{00000000-0005-0000-0000-0000180B0000}"/>
    <cellStyle name="20% - Ênfase2 9 3" xfId="2853" xr:uid="{00000000-0005-0000-0000-0000190B0000}"/>
    <cellStyle name="20% - Ênfase2 9 3 2" xfId="2854" xr:uid="{00000000-0005-0000-0000-00001A0B0000}"/>
    <cellStyle name="20% - Ênfase2 9 3 2 2" xfId="2855" xr:uid="{00000000-0005-0000-0000-00001B0B0000}"/>
    <cellStyle name="20% - Ênfase2 9 3 3" xfId="2856" xr:uid="{00000000-0005-0000-0000-00001C0B0000}"/>
    <cellStyle name="20% - Ênfase2 9 3 4" xfId="2857" xr:uid="{00000000-0005-0000-0000-00001D0B0000}"/>
    <cellStyle name="20% - Ênfase2 9 4" xfId="2858" xr:uid="{00000000-0005-0000-0000-00001E0B0000}"/>
    <cellStyle name="20% - Ênfase2 9 4 2" xfId="2859" xr:uid="{00000000-0005-0000-0000-00001F0B0000}"/>
    <cellStyle name="20% - Ênfase2 9 5" xfId="2860" xr:uid="{00000000-0005-0000-0000-0000200B0000}"/>
    <cellStyle name="20% - Ênfase2 9 6" xfId="2861" xr:uid="{00000000-0005-0000-0000-0000210B0000}"/>
    <cellStyle name="20% - Ênfase3 2" xfId="2862" xr:uid="{00000000-0005-0000-0000-0000220B0000}"/>
    <cellStyle name="20% - Ênfase3 2 10" xfId="2863" xr:uid="{00000000-0005-0000-0000-0000230B0000}"/>
    <cellStyle name="20% - Ênfase3 2 10 2" xfId="2864" xr:uid="{00000000-0005-0000-0000-0000240B0000}"/>
    <cellStyle name="20% - Ênfase3 2 11" xfId="2865" xr:uid="{00000000-0005-0000-0000-0000250B0000}"/>
    <cellStyle name="20% - Ênfase3 2 12" xfId="2866" xr:uid="{00000000-0005-0000-0000-0000260B0000}"/>
    <cellStyle name="20% - Ênfase3 2 2" xfId="2867" xr:uid="{00000000-0005-0000-0000-0000270B0000}"/>
    <cellStyle name="20% - Ênfase3 2 2 10" xfId="2868" xr:uid="{00000000-0005-0000-0000-0000280B0000}"/>
    <cellStyle name="20% - Ênfase3 2 2 11" xfId="2869" xr:uid="{00000000-0005-0000-0000-0000290B0000}"/>
    <cellStyle name="20% - Ênfase3 2 2 2" xfId="2870" xr:uid="{00000000-0005-0000-0000-00002A0B0000}"/>
    <cellStyle name="20% - Ênfase3 2 2 2 2" xfId="2871" xr:uid="{00000000-0005-0000-0000-00002B0B0000}"/>
    <cellStyle name="20% - Ênfase3 2 2 2 2 2" xfId="2872" xr:uid="{00000000-0005-0000-0000-00002C0B0000}"/>
    <cellStyle name="20% - Ênfase3 2 2 2 2 2 2" xfId="2873" xr:uid="{00000000-0005-0000-0000-00002D0B0000}"/>
    <cellStyle name="20% - Ênfase3 2 2 2 2 2 2 2" xfId="2874" xr:uid="{00000000-0005-0000-0000-00002E0B0000}"/>
    <cellStyle name="20% - Ênfase3 2 2 2 2 2 2 2 2" xfId="2875" xr:uid="{00000000-0005-0000-0000-00002F0B0000}"/>
    <cellStyle name="20% - Ênfase3 2 2 2 2 2 2 3" xfId="2876" xr:uid="{00000000-0005-0000-0000-0000300B0000}"/>
    <cellStyle name="20% - Ênfase3 2 2 2 2 2 2 4" xfId="2877" xr:uid="{00000000-0005-0000-0000-0000310B0000}"/>
    <cellStyle name="20% - Ênfase3 2 2 2 2 2 3" xfId="2878" xr:uid="{00000000-0005-0000-0000-0000320B0000}"/>
    <cellStyle name="20% - Ênfase3 2 2 2 2 2 3 2" xfId="2879" xr:uid="{00000000-0005-0000-0000-0000330B0000}"/>
    <cellStyle name="20% - Ênfase3 2 2 2 2 2 3 2 2" xfId="2880" xr:uid="{00000000-0005-0000-0000-0000340B0000}"/>
    <cellStyle name="20% - Ênfase3 2 2 2 2 2 3 3" xfId="2881" xr:uid="{00000000-0005-0000-0000-0000350B0000}"/>
    <cellStyle name="20% - Ênfase3 2 2 2 2 2 3 4" xfId="2882" xr:uid="{00000000-0005-0000-0000-0000360B0000}"/>
    <cellStyle name="20% - Ênfase3 2 2 2 2 2 4" xfId="2883" xr:uid="{00000000-0005-0000-0000-0000370B0000}"/>
    <cellStyle name="20% - Ênfase3 2 2 2 2 2 4 2" xfId="2884" xr:uid="{00000000-0005-0000-0000-0000380B0000}"/>
    <cellStyle name="20% - Ênfase3 2 2 2 2 2 5" xfId="2885" xr:uid="{00000000-0005-0000-0000-0000390B0000}"/>
    <cellStyle name="20% - Ênfase3 2 2 2 2 2 6" xfId="2886" xr:uid="{00000000-0005-0000-0000-00003A0B0000}"/>
    <cellStyle name="20% - Ênfase3 2 2 2 2 3" xfId="2887" xr:uid="{00000000-0005-0000-0000-00003B0B0000}"/>
    <cellStyle name="20% - Ênfase3 2 2 2 2 3 2" xfId="2888" xr:uid="{00000000-0005-0000-0000-00003C0B0000}"/>
    <cellStyle name="20% - Ênfase3 2 2 2 2 3 2 2" xfId="2889" xr:uid="{00000000-0005-0000-0000-00003D0B0000}"/>
    <cellStyle name="20% - Ênfase3 2 2 2 2 3 3" xfId="2890" xr:uid="{00000000-0005-0000-0000-00003E0B0000}"/>
    <cellStyle name="20% - Ênfase3 2 2 2 2 3 4" xfId="2891" xr:uid="{00000000-0005-0000-0000-00003F0B0000}"/>
    <cellStyle name="20% - Ênfase3 2 2 2 2 4" xfId="2892" xr:uid="{00000000-0005-0000-0000-0000400B0000}"/>
    <cellStyle name="20% - Ênfase3 2 2 2 2 4 2" xfId="2893" xr:uid="{00000000-0005-0000-0000-0000410B0000}"/>
    <cellStyle name="20% - Ênfase3 2 2 2 2 4 2 2" xfId="2894" xr:uid="{00000000-0005-0000-0000-0000420B0000}"/>
    <cellStyle name="20% - Ênfase3 2 2 2 2 4 3" xfId="2895" xr:uid="{00000000-0005-0000-0000-0000430B0000}"/>
    <cellStyle name="20% - Ênfase3 2 2 2 2 4 4" xfId="2896" xr:uid="{00000000-0005-0000-0000-0000440B0000}"/>
    <cellStyle name="20% - Ênfase3 2 2 2 2 5" xfId="2897" xr:uid="{00000000-0005-0000-0000-0000450B0000}"/>
    <cellStyle name="20% - Ênfase3 2 2 2 2 5 2" xfId="2898" xr:uid="{00000000-0005-0000-0000-0000460B0000}"/>
    <cellStyle name="20% - Ênfase3 2 2 2 2 6" xfId="2899" xr:uid="{00000000-0005-0000-0000-0000470B0000}"/>
    <cellStyle name="20% - Ênfase3 2 2 2 2 7" xfId="2900" xr:uid="{00000000-0005-0000-0000-0000480B0000}"/>
    <cellStyle name="20% - Ênfase3 2 2 2 3" xfId="2901" xr:uid="{00000000-0005-0000-0000-0000490B0000}"/>
    <cellStyle name="20% - Ênfase3 2 2 2 3 2" xfId="2902" xr:uid="{00000000-0005-0000-0000-00004A0B0000}"/>
    <cellStyle name="20% - Ênfase3 2 2 2 3 2 2" xfId="2903" xr:uid="{00000000-0005-0000-0000-00004B0B0000}"/>
    <cellStyle name="20% - Ênfase3 2 2 2 3 2 2 2" xfId="2904" xr:uid="{00000000-0005-0000-0000-00004C0B0000}"/>
    <cellStyle name="20% - Ênfase3 2 2 2 3 2 3" xfId="2905" xr:uid="{00000000-0005-0000-0000-00004D0B0000}"/>
    <cellStyle name="20% - Ênfase3 2 2 2 3 2 4" xfId="2906" xr:uid="{00000000-0005-0000-0000-00004E0B0000}"/>
    <cellStyle name="20% - Ênfase3 2 2 2 3 3" xfId="2907" xr:uid="{00000000-0005-0000-0000-00004F0B0000}"/>
    <cellStyle name="20% - Ênfase3 2 2 2 3 3 2" xfId="2908" xr:uid="{00000000-0005-0000-0000-0000500B0000}"/>
    <cellStyle name="20% - Ênfase3 2 2 2 3 3 2 2" xfId="2909" xr:uid="{00000000-0005-0000-0000-0000510B0000}"/>
    <cellStyle name="20% - Ênfase3 2 2 2 3 3 3" xfId="2910" xr:uid="{00000000-0005-0000-0000-0000520B0000}"/>
    <cellStyle name="20% - Ênfase3 2 2 2 3 3 4" xfId="2911" xr:uid="{00000000-0005-0000-0000-0000530B0000}"/>
    <cellStyle name="20% - Ênfase3 2 2 2 3 4" xfId="2912" xr:uid="{00000000-0005-0000-0000-0000540B0000}"/>
    <cellStyle name="20% - Ênfase3 2 2 2 3 4 2" xfId="2913" xr:uid="{00000000-0005-0000-0000-0000550B0000}"/>
    <cellStyle name="20% - Ênfase3 2 2 2 3 5" xfId="2914" xr:uid="{00000000-0005-0000-0000-0000560B0000}"/>
    <cellStyle name="20% - Ênfase3 2 2 2 3 6" xfId="2915" xr:uid="{00000000-0005-0000-0000-0000570B0000}"/>
    <cellStyle name="20% - Ênfase3 2 2 2 4" xfId="2916" xr:uid="{00000000-0005-0000-0000-0000580B0000}"/>
    <cellStyle name="20% - Ênfase3 2 2 2 4 2" xfId="2917" xr:uid="{00000000-0005-0000-0000-0000590B0000}"/>
    <cellStyle name="20% - Ênfase3 2 2 2 4 2 2" xfId="2918" xr:uid="{00000000-0005-0000-0000-00005A0B0000}"/>
    <cellStyle name="20% - Ênfase3 2 2 2 4 3" xfId="2919" xr:uid="{00000000-0005-0000-0000-00005B0B0000}"/>
    <cellStyle name="20% - Ênfase3 2 2 2 4 4" xfId="2920" xr:uid="{00000000-0005-0000-0000-00005C0B0000}"/>
    <cellStyle name="20% - Ênfase3 2 2 2 5" xfId="2921" xr:uid="{00000000-0005-0000-0000-00005D0B0000}"/>
    <cellStyle name="20% - Ênfase3 2 2 2 5 2" xfId="2922" xr:uid="{00000000-0005-0000-0000-00005E0B0000}"/>
    <cellStyle name="20% - Ênfase3 2 2 2 5 2 2" xfId="2923" xr:uid="{00000000-0005-0000-0000-00005F0B0000}"/>
    <cellStyle name="20% - Ênfase3 2 2 2 5 3" xfId="2924" xr:uid="{00000000-0005-0000-0000-0000600B0000}"/>
    <cellStyle name="20% - Ênfase3 2 2 2 5 4" xfId="2925" xr:uid="{00000000-0005-0000-0000-0000610B0000}"/>
    <cellStyle name="20% - Ênfase3 2 2 2 6" xfId="2926" xr:uid="{00000000-0005-0000-0000-0000620B0000}"/>
    <cellStyle name="20% - Ênfase3 2 2 2 6 2" xfId="2927" xr:uid="{00000000-0005-0000-0000-0000630B0000}"/>
    <cellStyle name="20% - Ênfase3 2 2 2 7" xfId="2928" xr:uid="{00000000-0005-0000-0000-0000640B0000}"/>
    <cellStyle name="20% - Ênfase3 2 2 2 8" xfId="2929" xr:uid="{00000000-0005-0000-0000-0000650B0000}"/>
    <cellStyle name="20% - Ênfase3 2 2 3" xfId="2930" xr:uid="{00000000-0005-0000-0000-0000660B0000}"/>
    <cellStyle name="20% - Ênfase3 2 2 3 2" xfId="2931" xr:uid="{00000000-0005-0000-0000-0000670B0000}"/>
    <cellStyle name="20% - Ênfase3 2 2 3 2 2" xfId="2932" xr:uid="{00000000-0005-0000-0000-0000680B0000}"/>
    <cellStyle name="20% - Ênfase3 2 2 3 2 2 2" xfId="2933" xr:uid="{00000000-0005-0000-0000-0000690B0000}"/>
    <cellStyle name="20% - Ênfase3 2 2 3 2 2 2 2" xfId="2934" xr:uid="{00000000-0005-0000-0000-00006A0B0000}"/>
    <cellStyle name="20% - Ênfase3 2 2 3 2 2 2 2 2" xfId="2935" xr:uid="{00000000-0005-0000-0000-00006B0B0000}"/>
    <cellStyle name="20% - Ênfase3 2 2 3 2 2 2 3" xfId="2936" xr:uid="{00000000-0005-0000-0000-00006C0B0000}"/>
    <cellStyle name="20% - Ênfase3 2 2 3 2 2 2 4" xfId="2937" xr:uid="{00000000-0005-0000-0000-00006D0B0000}"/>
    <cellStyle name="20% - Ênfase3 2 2 3 2 2 3" xfId="2938" xr:uid="{00000000-0005-0000-0000-00006E0B0000}"/>
    <cellStyle name="20% - Ênfase3 2 2 3 2 2 3 2" xfId="2939" xr:uid="{00000000-0005-0000-0000-00006F0B0000}"/>
    <cellStyle name="20% - Ênfase3 2 2 3 2 2 3 2 2" xfId="2940" xr:uid="{00000000-0005-0000-0000-0000700B0000}"/>
    <cellStyle name="20% - Ênfase3 2 2 3 2 2 3 3" xfId="2941" xr:uid="{00000000-0005-0000-0000-0000710B0000}"/>
    <cellStyle name="20% - Ênfase3 2 2 3 2 2 3 4" xfId="2942" xr:uid="{00000000-0005-0000-0000-0000720B0000}"/>
    <cellStyle name="20% - Ênfase3 2 2 3 2 2 4" xfId="2943" xr:uid="{00000000-0005-0000-0000-0000730B0000}"/>
    <cellStyle name="20% - Ênfase3 2 2 3 2 2 4 2" xfId="2944" xr:uid="{00000000-0005-0000-0000-0000740B0000}"/>
    <cellStyle name="20% - Ênfase3 2 2 3 2 2 5" xfId="2945" xr:uid="{00000000-0005-0000-0000-0000750B0000}"/>
    <cellStyle name="20% - Ênfase3 2 2 3 2 2 6" xfId="2946" xr:uid="{00000000-0005-0000-0000-0000760B0000}"/>
    <cellStyle name="20% - Ênfase3 2 2 3 2 3" xfId="2947" xr:uid="{00000000-0005-0000-0000-0000770B0000}"/>
    <cellStyle name="20% - Ênfase3 2 2 3 2 3 2" xfId="2948" xr:uid="{00000000-0005-0000-0000-0000780B0000}"/>
    <cellStyle name="20% - Ênfase3 2 2 3 2 3 2 2" xfId="2949" xr:uid="{00000000-0005-0000-0000-0000790B0000}"/>
    <cellStyle name="20% - Ênfase3 2 2 3 2 3 3" xfId="2950" xr:uid="{00000000-0005-0000-0000-00007A0B0000}"/>
    <cellStyle name="20% - Ênfase3 2 2 3 2 3 4" xfId="2951" xr:uid="{00000000-0005-0000-0000-00007B0B0000}"/>
    <cellStyle name="20% - Ênfase3 2 2 3 2 4" xfId="2952" xr:uid="{00000000-0005-0000-0000-00007C0B0000}"/>
    <cellStyle name="20% - Ênfase3 2 2 3 2 4 2" xfId="2953" xr:uid="{00000000-0005-0000-0000-00007D0B0000}"/>
    <cellStyle name="20% - Ênfase3 2 2 3 2 4 2 2" xfId="2954" xr:uid="{00000000-0005-0000-0000-00007E0B0000}"/>
    <cellStyle name="20% - Ênfase3 2 2 3 2 4 3" xfId="2955" xr:uid="{00000000-0005-0000-0000-00007F0B0000}"/>
    <cellStyle name="20% - Ênfase3 2 2 3 2 4 4" xfId="2956" xr:uid="{00000000-0005-0000-0000-0000800B0000}"/>
    <cellStyle name="20% - Ênfase3 2 2 3 2 5" xfId="2957" xr:uid="{00000000-0005-0000-0000-0000810B0000}"/>
    <cellStyle name="20% - Ênfase3 2 2 3 2 5 2" xfId="2958" xr:uid="{00000000-0005-0000-0000-0000820B0000}"/>
    <cellStyle name="20% - Ênfase3 2 2 3 2 6" xfId="2959" xr:uid="{00000000-0005-0000-0000-0000830B0000}"/>
    <cellStyle name="20% - Ênfase3 2 2 3 2 7" xfId="2960" xr:uid="{00000000-0005-0000-0000-0000840B0000}"/>
    <cellStyle name="20% - Ênfase3 2 2 3 3" xfId="2961" xr:uid="{00000000-0005-0000-0000-0000850B0000}"/>
    <cellStyle name="20% - Ênfase3 2 2 3 3 2" xfId="2962" xr:uid="{00000000-0005-0000-0000-0000860B0000}"/>
    <cellStyle name="20% - Ênfase3 2 2 3 3 2 2" xfId="2963" xr:uid="{00000000-0005-0000-0000-0000870B0000}"/>
    <cellStyle name="20% - Ênfase3 2 2 3 3 2 2 2" xfId="2964" xr:uid="{00000000-0005-0000-0000-0000880B0000}"/>
    <cellStyle name="20% - Ênfase3 2 2 3 3 2 3" xfId="2965" xr:uid="{00000000-0005-0000-0000-0000890B0000}"/>
    <cellStyle name="20% - Ênfase3 2 2 3 3 2 4" xfId="2966" xr:uid="{00000000-0005-0000-0000-00008A0B0000}"/>
    <cellStyle name="20% - Ênfase3 2 2 3 3 3" xfId="2967" xr:uid="{00000000-0005-0000-0000-00008B0B0000}"/>
    <cellStyle name="20% - Ênfase3 2 2 3 3 3 2" xfId="2968" xr:uid="{00000000-0005-0000-0000-00008C0B0000}"/>
    <cellStyle name="20% - Ênfase3 2 2 3 3 3 2 2" xfId="2969" xr:uid="{00000000-0005-0000-0000-00008D0B0000}"/>
    <cellStyle name="20% - Ênfase3 2 2 3 3 3 3" xfId="2970" xr:uid="{00000000-0005-0000-0000-00008E0B0000}"/>
    <cellStyle name="20% - Ênfase3 2 2 3 3 3 4" xfId="2971" xr:uid="{00000000-0005-0000-0000-00008F0B0000}"/>
    <cellStyle name="20% - Ênfase3 2 2 3 3 4" xfId="2972" xr:uid="{00000000-0005-0000-0000-0000900B0000}"/>
    <cellStyle name="20% - Ênfase3 2 2 3 3 4 2" xfId="2973" xr:uid="{00000000-0005-0000-0000-0000910B0000}"/>
    <cellStyle name="20% - Ênfase3 2 2 3 3 5" xfId="2974" xr:uid="{00000000-0005-0000-0000-0000920B0000}"/>
    <cellStyle name="20% - Ênfase3 2 2 3 3 6" xfId="2975" xr:uid="{00000000-0005-0000-0000-0000930B0000}"/>
    <cellStyle name="20% - Ênfase3 2 2 3 4" xfId="2976" xr:uid="{00000000-0005-0000-0000-0000940B0000}"/>
    <cellStyle name="20% - Ênfase3 2 2 3 4 2" xfId="2977" xr:uid="{00000000-0005-0000-0000-0000950B0000}"/>
    <cellStyle name="20% - Ênfase3 2 2 3 4 2 2" xfId="2978" xr:uid="{00000000-0005-0000-0000-0000960B0000}"/>
    <cellStyle name="20% - Ênfase3 2 2 3 4 3" xfId="2979" xr:uid="{00000000-0005-0000-0000-0000970B0000}"/>
    <cellStyle name="20% - Ênfase3 2 2 3 4 4" xfId="2980" xr:uid="{00000000-0005-0000-0000-0000980B0000}"/>
    <cellStyle name="20% - Ênfase3 2 2 3 5" xfId="2981" xr:uid="{00000000-0005-0000-0000-0000990B0000}"/>
    <cellStyle name="20% - Ênfase3 2 2 3 5 2" xfId="2982" xr:uid="{00000000-0005-0000-0000-00009A0B0000}"/>
    <cellStyle name="20% - Ênfase3 2 2 3 5 2 2" xfId="2983" xr:uid="{00000000-0005-0000-0000-00009B0B0000}"/>
    <cellStyle name="20% - Ênfase3 2 2 3 5 3" xfId="2984" xr:uid="{00000000-0005-0000-0000-00009C0B0000}"/>
    <cellStyle name="20% - Ênfase3 2 2 3 5 4" xfId="2985" xr:uid="{00000000-0005-0000-0000-00009D0B0000}"/>
    <cellStyle name="20% - Ênfase3 2 2 3 6" xfId="2986" xr:uid="{00000000-0005-0000-0000-00009E0B0000}"/>
    <cellStyle name="20% - Ênfase3 2 2 3 6 2" xfId="2987" xr:uid="{00000000-0005-0000-0000-00009F0B0000}"/>
    <cellStyle name="20% - Ênfase3 2 2 3 7" xfId="2988" xr:uid="{00000000-0005-0000-0000-0000A00B0000}"/>
    <cellStyle name="20% - Ênfase3 2 2 3 8" xfId="2989" xr:uid="{00000000-0005-0000-0000-0000A10B0000}"/>
    <cellStyle name="20% - Ênfase3 2 2 4" xfId="2990" xr:uid="{00000000-0005-0000-0000-0000A20B0000}"/>
    <cellStyle name="20% - Ênfase3 2 2 4 2" xfId="2991" xr:uid="{00000000-0005-0000-0000-0000A30B0000}"/>
    <cellStyle name="20% - Ênfase3 2 2 4 2 2" xfId="2992" xr:uid="{00000000-0005-0000-0000-0000A40B0000}"/>
    <cellStyle name="20% - Ênfase3 2 2 4 2 2 2" xfId="2993" xr:uid="{00000000-0005-0000-0000-0000A50B0000}"/>
    <cellStyle name="20% - Ênfase3 2 2 4 2 2 2 2" xfId="2994" xr:uid="{00000000-0005-0000-0000-0000A60B0000}"/>
    <cellStyle name="20% - Ênfase3 2 2 4 2 2 2 2 2" xfId="2995" xr:uid="{00000000-0005-0000-0000-0000A70B0000}"/>
    <cellStyle name="20% - Ênfase3 2 2 4 2 2 2 3" xfId="2996" xr:uid="{00000000-0005-0000-0000-0000A80B0000}"/>
    <cellStyle name="20% - Ênfase3 2 2 4 2 2 2 4" xfId="2997" xr:uid="{00000000-0005-0000-0000-0000A90B0000}"/>
    <cellStyle name="20% - Ênfase3 2 2 4 2 2 3" xfId="2998" xr:uid="{00000000-0005-0000-0000-0000AA0B0000}"/>
    <cellStyle name="20% - Ênfase3 2 2 4 2 2 3 2" xfId="2999" xr:uid="{00000000-0005-0000-0000-0000AB0B0000}"/>
    <cellStyle name="20% - Ênfase3 2 2 4 2 2 3 2 2" xfId="3000" xr:uid="{00000000-0005-0000-0000-0000AC0B0000}"/>
    <cellStyle name="20% - Ênfase3 2 2 4 2 2 3 3" xfId="3001" xr:uid="{00000000-0005-0000-0000-0000AD0B0000}"/>
    <cellStyle name="20% - Ênfase3 2 2 4 2 2 3 4" xfId="3002" xr:uid="{00000000-0005-0000-0000-0000AE0B0000}"/>
    <cellStyle name="20% - Ênfase3 2 2 4 2 2 4" xfId="3003" xr:uid="{00000000-0005-0000-0000-0000AF0B0000}"/>
    <cellStyle name="20% - Ênfase3 2 2 4 2 2 4 2" xfId="3004" xr:uid="{00000000-0005-0000-0000-0000B00B0000}"/>
    <cellStyle name="20% - Ênfase3 2 2 4 2 2 5" xfId="3005" xr:uid="{00000000-0005-0000-0000-0000B10B0000}"/>
    <cellStyle name="20% - Ênfase3 2 2 4 2 2 6" xfId="3006" xr:uid="{00000000-0005-0000-0000-0000B20B0000}"/>
    <cellStyle name="20% - Ênfase3 2 2 4 2 3" xfId="3007" xr:uid="{00000000-0005-0000-0000-0000B30B0000}"/>
    <cellStyle name="20% - Ênfase3 2 2 4 2 3 2" xfId="3008" xr:uid="{00000000-0005-0000-0000-0000B40B0000}"/>
    <cellStyle name="20% - Ênfase3 2 2 4 2 3 2 2" xfId="3009" xr:uid="{00000000-0005-0000-0000-0000B50B0000}"/>
    <cellStyle name="20% - Ênfase3 2 2 4 2 3 3" xfId="3010" xr:uid="{00000000-0005-0000-0000-0000B60B0000}"/>
    <cellStyle name="20% - Ênfase3 2 2 4 2 3 4" xfId="3011" xr:uid="{00000000-0005-0000-0000-0000B70B0000}"/>
    <cellStyle name="20% - Ênfase3 2 2 4 2 4" xfId="3012" xr:uid="{00000000-0005-0000-0000-0000B80B0000}"/>
    <cellStyle name="20% - Ênfase3 2 2 4 2 4 2" xfId="3013" xr:uid="{00000000-0005-0000-0000-0000B90B0000}"/>
    <cellStyle name="20% - Ênfase3 2 2 4 2 4 2 2" xfId="3014" xr:uid="{00000000-0005-0000-0000-0000BA0B0000}"/>
    <cellStyle name="20% - Ênfase3 2 2 4 2 4 3" xfId="3015" xr:uid="{00000000-0005-0000-0000-0000BB0B0000}"/>
    <cellStyle name="20% - Ênfase3 2 2 4 2 4 4" xfId="3016" xr:uid="{00000000-0005-0000-0000-0000BC0B0000}"/>
    <cellStyle name="20% - Ênfase3 2 2 4 2 5" xfId="3017" xr:uid="{00000000-0005-0000-0000-0000BD0B0000}"/>
    <cellStyle name="20% - Ênfase3 2 2 4 2 5 2" xfId="3018" xr:uid="{00000000-0005-0000-0000-0000BE0B0000}"/>
    <cellStyle name="20% - Ênfase3 2 2 4 2 6" xfId="3019" xr:uid="{00000000-0005-0000-0000-0000BF0B0000}"/>
    <cellStyle name="20% - Ênfase3 2 2 4 2 7" xfId="3020" xr:uid="{00000000-0005-0000-0000-0000C00B0000}"/>
    <cellStyle name="20% - Ênfase3 2 2 4 3" xfId="3021" xr:uid="{00000000-0005-0000-0000-0000C10B0000}"/>
    <cellStyle name="20% - Ênfase3 2 2 4 3 2" xfId="3022" xr:uid="{00000000-0005-0000-0000-0000C20B0000}"/>
    <cellStyle name="20% - Ênfase3 2 2 4 3 2 2" xfId="3023" xr:uid="{00000000-0005-0000-0000-0000C30B0000}"/>
    <cellStyle name="20% - Ênfase3 2 2 4 3 2 2 2" xfId="3024" xr:uid="{00000000-0005-0000-0000-0000C40B0000}"/>
    <cellStyle name="20% - Ênfase3 2 2 4 3 2 3" xfId="3025" xr:uid="{00000000-0005-0000-0000-0000C50B0000}"/>
    <cellStyle name="20% - Ênfase3 2 2 4 3 2 4" xfId="3026" xr:uid="{00000000-0005-0000-0000-0000C60B0000}"/>
    <cellStyle name="20% - Ênfase3 2 2 4 3 3" xfId="3027" xr:uid="{00000000-0005-0000-0000-0000C70B0000}"/>
    <cellStyle name="20% - Ênfase3 2 2 4 3 3 2" xfId="3028" xr:uid="{00000000-0005-0000-0000-0000C80B0000}"/>
    <cellStyle name="20% - Ênfase3 2 2 4 3 3 2 2" xfId="3029" xr:uid="{00000000-0005-0000-0000-0000C90B0000}"/>
    <cellStyle name="20% - Ênfase3 2 2 4 3 3 3" xfId="3030" xr:uid="{00000000-0005-0000-0000-0000CA0B0000}"/>
    <cellStyle name="20% - Ênfase3 2 2 4 3 3 4" xfId="3031" xr:uid="{00000000-0005-0000-0000-0000CB0B0000}"/>
    <cellStyle name="20% - Ênfase3 2 2 4 3 4" xfId="3032" xr:uid="{00000000-0005-0000-0000-0000CC0B0000}"/>
    <cellStyle name="20% - Ênfase3 2 2 4 3 4 2" xfId="3033" xr:uid="{00000000-0005-0000-0000-0000CD0B0000}"/>
    <cellStyle name="20% - Ênfase3 2 2 4 3 5" xfId="3034" xr:uid="{00000000-0005-0000-0000-0000CE0B0000}"/>
    <cellStyle name="20% - Ênfase3 2 2 4 3 6" xfId="3035" xr:uid="{00000000-0005-0000-0000-0000CF0B0000}"/>
    <cellStyle name="20% - Ênfase3 2 2 4 4" xfId="3036" xr:uid="{00000000-0005-0000-0000-0000D00B0000}"/>
    <cellStyle name="20% - Ênfase3 2 2 4 4 2" xfId="3037" xr:uid="{00000000-0005-0000-0000-0000D10B0000}"/>
    <cellStyle name="20% - Ênfase3 2 2 4 4 2 2" xfId="3038" xr:uid="{00000000-0005-0000-0000-0000D20B0000}"/>
    <cellStyle name="20% - Ênfase3 2 2 4 4 3" xfId="3039" xr:uid="{00000000-0005-0000-0000-0000D30B0000}"/>
    <cellStyle name="20% - Ênfase3 2 2 4 4 4" xfId="3040" xr:uid="{00000000-0005-0000-0000-0000D40B0000}"/>
    <cellStyle name="20% - Ênfase3 2 2 4 5" xfId="3041" xr:uid="{00000000-0005-0000-0000-0000D50B0000}"/>
    <cellStyle name="20% - Ênfase3 2 2 4 5 2" xfId="3042" xr:uid="{00000000-0005-0000-0000-0000D60B0000}"/>
    <cellStyle name="20% - Ênfase3 2 2 4 5 2 2" xfId="3043" xr:uid="{00000000-0005-0000-0000-0000D70B0000}"/>
    <cellStyle name="20% - Ênfase3 2 2 4 5 3" xfId="3044" xr:uid="{00000000-0005-0000-0000-0000D80B0000}"/>
    <cellStyle name="20% - Ênfase3 2 2 4 5 4" xfId="3045" xr:uid="{00000000-0005-0000-0000-0000D90B0000}"/>
    <cellStyle name="20% - Ênfase3 2 2 4 6" xfId="3046" xr:uid="{00000000-0005-0000-0000-0000DA0B0000}"/>
    <cellStyle name="20% - Ênfase3 2 2 4 6 2" xfId="3047" xr:uid="{00000000-0005-0000-0000-0000DB0B0000}"/>
    <cellStyle name="20% - Ênfase3 2 2 4 7" xfId="3048" xr:uid="{00000000-0005-0000-0000-0000DC0B0000}"/>
    <cellStyle name="20% - Ênfase3 2 2 4 8" xfId="3049" xr:uid="{00000000-0005-0000-0000-0000DD0B0000}"/>
    <cellStyle name="20% - Ênfase3 2 2 5" xfId="3050" xr:uid="{00000000-0005-0000-0000-0000DE0B0000}"/>
    <cellStyle name="20% - Ênfase3 2 2 5 2" xfId="3051" xr:uid="{00000000-0005-0000-0000-0000DF0B0000}"/>
    <cellStyle name="20% - Ênfase3 2 2 5 2 2" xfId="3052" xr:uid="{00000000-0005-0000-0000-0000E00B0000}"/>
    <cellStyle name="20% - Ênfase3 2 2 5 2 2 2" xfId="3053" xr:uid="{00000000-0005-0000-0000-0000E10B0000}"/>
    <cellStyle name="20% - Ênfase3 2 2 5 2 2 2 2" xfId="3054" xr:uid="{00000000-0005-0000-0000-0000E20B0000}"/>
    <cellStyle name="20% - Ênfase3 2 2 5 2 2 3" xfId="3055" xr:uid="{00000000-0005-0000-0000-0000E30B0000}"/>
    <cellStyle name="20% - Ênfase3 2 2 5 2 2 4" xfId="3056" xr:uid="{00000000-0005-0000-0000-0000E40B0000}"/>
    <cellStyle name="20% - Ênfase3 2 2 5 2 3" xfId="3057" xr:uid="{00000000-0005-0000-0000-0000E50B0000}"/>
    <cellStyle name="20% - Ênfase3 2 2 5 2 3 2" xfId="3058" xr:uid="{00000000-0005-0000-0000-0000E60B0000}"/>
    <cellStyle name="20% - Ênfase3 2 2 5 2 3 2 2" xfId="3059" xr:uid="{00000000-0005-0000-0000-0000E70B0000}"/>
    <cellStyle name="20% - Ênfase3 2 2 5 2 3 3" xfId="3060" xr:uid="{00000000-0005-0000-0000-0000E80B0000}"/>
    <cellStyle name="20% - Ênfase3 2 2 5 2 3 4" xfId="3061" xr:uid="{00000000-0005-0000-0000-0000E90B0000}"/>
    <cellStyle name="20% - Ênfase3 2 2 5 2 4" xfId="3062" xr:uid="{00000000-0005-0000-0000-0000EA0B0000}"/>
    <cellStyle name="20% - Ênfase3 2 2 5 2 4 2" xfId="3063" xr:uid="{00000000-0005-0000-0000-0000EB0B0000}"/>
    <cellStyle name="20% - Ênfase3 2 2 5 2 5" xfId="3064" xr:uid="{00000000-0005-0000-0000-0000EC0B0000}"/>
    <cellStyle name="20% - Ênfase3 2 2 5 2 6" xfId="3065" xr:uid="{00000000-0005-0000-0000-0000ED0B0000}"/>
    <cellStyle name="20% - Ênfase3 2 2 5 3" xfId="3066" xr:uid="{00000000-0005-0000-0000-0000EE0B0000}"/>
    <cellStyle name="20% - Ênfase3 2 2 5 3 2" xfId="3067" xr:uid="{00000000-0005-0000-0000-0000EF0B0000}"/>
    <cellStyle name="20% - Ênfase3 2 2 5 3 2 2" xfId="3068" xr:uid="{00000000-0005-0000-0000-0000F00B0000}"/>
    <cellStyle name="20% - Ênfase3 2 2 5 3 3" xfId="3069" xr:uid="{00000000-0005-0000-0000-0000F10B0000}"/>
    <cellStyle name="20% - Ênfase3 2 2 5 3 4" xfId="3070" xr:uid="{00000000-0005-0000-0000-0000F20B0000}"/>
    <cellStyle name="20% - Ênfase3 2 2 5 4" xfId="3071" xr:uid="{00000000-0005-0000-0000-0000F30B0000}"/>
    <cellStyle name="20% - Ênfase3 2 2 5 4 2" xfId="3072" xr:uid="{00000000-0005-0000-0000-0000F40B0000}"/>
    <cellStyle name="20% - Ênfase3 2 2 5 4 2 2" xfId="3073" xr:uid="{00000000-0005-0000-0000-0000F50B0000}"/>
    <cellStyle name="20% - Ênfase3 2 2 5 4 3" xfId="3074" xr:uid="{00000000-0005-0000-0000-0000F60B0000}"/>
    <cellStyle name="20% - Ênfase3 2 2 5 4 4" xfId="3075" xr:uid="{00000000-0005-0000-0000-0000F70B0000}"/>
    <cellStyle name="20% - Ênfase3 2 2 5 5" xfId="3076" xr:uid="{00000000-0005-0000-0000-0000F80B0000}"/>
    <cellStyle name="20% - Ênfase3 2 2 5 5 2" xfId="3077" xr:uid="{00000000-0005-0000-0000-0000F90B0000}"/>
    <cellStyle name="20% - Ênfase3 2 2 5 6" xfId="3078" xr:uid="{00000000-0005-0000-0000-0000FA0B0000}"/>
    <cellStyle name="20% - Ênfase3 2 2 5 7" xfId="3079" xr:uid="{00000000-0005-0000-0000-0000FB0B0000}"/>
    <cellStyle name="20% - Ênfase3 2 2 6" xfId="3080" xr:uid="{00000000-0005-0000-0000-0000FC0B0000}"/>
    <cellStyle name="20% - Ênfase3 2 2 6 2" xfId="3081" xr:uid="{00000000-0005-0000-0000-0000FD0B0000}"/>
    <cellStyle name="20% - Ênfase3 2 2 6 2 2" xfId="3082" xr:uid="{00000000-0005-0000-0000-0000FE0B0000}"/>
    <cellStyle name="20% - Ênfase3 2 2 6 2 2 2" xfId="3083" xr:uid="{00000000-0005-0000-0000-0000FF0B0000}"/>
    <cellStyle name="20% - Ênfase3 2 2 6 2 3" xfId="3084" xr:uid="{00000000-0005-0000-0000-0000000C0000}"/>
    <cellStyle name="20% - Ênfase3 2 2 6 2 4" xfId="3085" xr:uid="{00000000-0005-0000-0000-0000010C0000}"/>
    <cellStyle name="20% - Ênfase3 2 2 6 3" xfId="3086" xr:uid="{00000000-0005-0000-0000-0000020C0000}"/>
    <cellStyle name="20% - Ênfase3 2 2 6 3 2" xfId="3087" xr:uid="{00000000-0005-0000-0000-0000030C0000}"/>
    <cellStyle name="20% - Ênfase3 2 2 6 3 2 2" xfId="3088" xr:uid="{00000000-0005-0000-0000-0000040C0000}"/>
    <cellStyle name="20% - Ênfase3 2 2 6 3 3" xfId="3089" xr:uid="{00000000-0005-0000-0000-0000050C0000}"/>
    <cellStyle name="20% - Ênfase3 2 2 6 3 4" xfId="3090" xr:uid="{00000000-0005-0000-0000-0000060C0000}"/>
    <cellStyle name="20% - Ênfase3 2 2 6 4" xfId="3091" xr:uid="{00000000-0005-0000-0000-0000070C0000}"/>
    <cellStyle name="20% - Ênfase3 2 2 6 4 2" xfId="3092" xr:uid="{00000000-0005-0000-0000-0000080C0000}"/>
    <cellStyle name="20% - Ênfase3 2 2 6 5" xfId="3093" xr:uid="{00000000-0005-0000-0000-0000090C0000}"/>
    <cellStyle name="20% - Ênfase3 2 2 6 6" xfId="3094" xr:uid="{00000000-0005-0000-0000-00000A0C0000}"/>
    <cellStyle name="20% - Ênfase3 2 2 7" xfId="3095" xr:uid="{00000000-0005-0000-0000-00000B0C0000}"/>
    <cellStyle name="20% - Ênfase3 2 2 7 2" xfId="3096" xr:uid="{00000000-0005-0000-0000-00000C0C0000}"/>
    <cellStyle name="20% - Ênfase3 2 2 7 2 2" xfId="3097" xr:uid="{00000000-0005-0000-0000-00000D0C0000}"/>
    <cellStyle name="20% - Ênfase3 2 2 7 3" xfId="3098" xr:uid="{00000000-0005-0000-0000-00000E0C0000}"/>
    <cellStyle name="20% - Ênfase3 2 2 7 4" xfId="3099" xr:uid="{00000000-0005-0000-0000-00000F0C0000}"/>
    <cellStyle name="20% - Ênfase3 2 2 8" xfId="3100" xr:uid="{00000000-0005-0000-0000-0000100C0000}"/>
    <cellStyle name="20% - Ênfase3 2 2 8 2" xfId="3101" xr:uid="{00000000-0005-0000-0000-0000110C0000}"/>
    <cellStyle name="20% - Ênfase3 2 2 8 2 2" xfId="3102" xr:uid="{00000000-0005-0000-0000-0000120C0000}"/>
    <cellStyle name="20% - Ênfase3 2 2 8 3" xfId="3103" xr:uid="{00000000-0005-0000-0000-0000130C0000}"/>
    <cellStyle name="20% - Ênfase3 2 2 8 4" xfId="3104" xr:uid="{00000000-0005-0000-0000-0000140C0000}"/>
    <cellStyle name="20% - Ênfase3 2 2 9" xfId="3105" xr:uid="{00000000-0005-0000-0000-0000150C0000}"/>
    <cellStyle name="20% - Ênfase3 2 2 9 2" xfId="3106" xr:uid="{00000000-0005-0000-0000-0000160C0000}"/>
    <cellStyle name="20% - Ênfase3 2 3" xfId="3107" xr:uid="{00000000-0005-0000-0000-0000170C0000}"/>
    <cellStyle name="20% - Ênfase3 2 3 2" xfId="3108" xr:uid="{00000000-0005-0000-0000-0000180C0000}"/>
    <cellStyle name="20% - Ênfase3 2 3 2 2" xfId="3109" xr:uid="{00000000-0005-0000-0000-0000190C0000}"/>
    <cellStyle name="20% - Ênfase3 2 3 2 2 2" xfId="3110" xr:uid="{00000000-0005-0000-0000-00001A0C0000}"/>
    <cellStyle name="20% - Ênfase3 2 3 2 2 2 2" xfId="3111" xr:uid="{00000000-0005-0000-0000-00001B0C0000}"/>
    <cellStyle name="20% - Ênfase3 2 3 2 2 2 2 2" xfId="3112" xr:uid="{00000000-0005-0000-0000-00001C0C0000}"/>
    <cellStyle name="20% - Ênfase3 2 3 2 2 2 3" xfId="3113" xr:uid="{00000000-0005-0000-0000-00001D0C0000}"/>
    <cellStyle name="20% - Ênfase3 2 3 2 2 2 4" xfId="3114" xr:uid="{00000000-0005-0000-0000-00001E0C0000}"/>
    <cellStyle name="20% - Ênfase3 2 3 2 2 3" xfId="3115" xr:uid="{00000000-0005-0000-0000-00001F0C0000}"/>
    <cellStyle name="20% - Ênfase3 2 3 2 2 3 2" xfId="3116" xr:uid="{00000000-0005-0000-0000-0000200C0000}"/>
    <cellStyle name="20% - Ênfase3 2 3 2 2 3 2 2" xfId="3117" xr:uid="{00000000-0005-0000-0000-0000210C0000}"/>
    <cellStyle name="20% - Ênfase3 2 3 2 2 3 3" xfId="3118" xr:uid="{00000000-0005-0000-0000-0000220C0000}"/>
    <cellStyle name="20% - Ênfase3 2 3 2 2 3 4" xfId="3119" xr:uid="{00000000-0005-0000-0000-0000230C0000}"/>
    <cellStyle name="20% - Ênfase3 2 3 2 2 4" xfId="3120" xr:uid="{00000000-0005-0000-0000-0000240C0000}"/>
    <cellStyle name="20% - Ênfase3 2 3 2 2 4 2" xfId="3121" xr:uid="{00000000-0005-0000-0000-0000250C0000}"/>
    <cellStyle name="20% - Ênfase3 2 3 2 2 5" xfId="3122" xr:uid="{00000000-0005-0000-0000-0000260C0000}"/>
    <cellStyle name="20% - Ênfase3 2 3 2 2 6" xfId="3123" xr:uid="{00000000-0005-0000-0000-0000270C0000}"/>
    <cellStyle name="20% - Ênfase3 2 3 2 3" xfId="3124" xr:uid="{00000000-0005-0000-0000-0000280C0000}"/>
    <cellStyle name="20% - Ênfase3 2 3 2 3 2" xfId="3125" xr:uid="{00000000-0005-0000-0000-0000290C0000}"/>
    <cellStyle name="20% - Ênfase3 2 3 2 3 2 2" xfId="3126" xr:uid="{00000000-0005-0000-0000-00002A0C0000}"/>
    <cellStyle name="20% - Ênfase3 2 3 2 3 3" xfId="3127" xr:uid="{00000000-0005-0000-0000-00002B0C0000}"/>
    <cellStyle name="20% - Ênfase3 2 3 2 3 4" xfId="3128" xr:uid="{00000000-0005-0000-0000-00002C0C0000}"/>
    <cellStyle name="20% - Ênfase3 2 3 2 4" xfId="3129" xr:uid="{00000000-0005-0000-0000-00002D0C0000}"/>
    <cellStyle name="20% - Ênfase3 2 3 2 4 2" xfId="3130" xr:uid="{00000000-0005-0000-0000-00002E0C0000}"/>
    <cellStyle name="20% - Ênfase3 2 3 2 4 2 2" xfId="3131" xr:uid="{00000000-0005-0000-0000-00002F0C0000}"/>
    <cellStyle name="20% - Ênfase3 2 3 2 4 3" xfId="3132" xr:uid="{00000000-0005-0000-0000-0000300C0000}"/>
    <cellStyle name="20% - Ênfase3 2 3 2 4 4" xfId="3133" xr:uid="{00000000-0005-0000-0000-0000310C0000}"/>
    <cellStyle name="20% - Ênfase3 2 3 2 5" xfId="3134" xr:uid="{00000000-0005-0000-0000-0000320C0000}"/>
    <cellStyle name="20% - Ênfase3 2 3 2 5 2" xfId="3135" xr:uid="{00000000-0005-0000-0000-0000330C0000}"/>
    <cellStyle name="20% - Ênfase3 2 3 2 6" xfId="3136" xr:uid="{00000000-0005-0000-0000-0000340C0000}"/>
    <cellStyle name="20% - Ênfase3 2 3 2 7" xfId="3137" xr:uid="{00000000-0005-0000-0000-0000350C0000}"/>
    <cellStyle name="20% - Ênfase3 2 3 3" xfId="3138" xr:uid="{00000000-0005-0000-0000-0000360C0000}"/>
    <cellStyle name="20% - Ênfase3 2 3 3 2" xfId="3139" xr:uid="{00000000-0005-0000-0000-0000370C0000}"/>
    <cellStyle name="20% - Ênfase3 2 3 3 2 2" xfId="3140" xr:uid="{00000000-0005-0000-0000-0000380C0000}"/>
    <cellStyle name="20% - Ênfase3 2 3 3 2 2 2" xfId="3141" xr:uid="{00000000-0005-0000-0000-0000390C0000}"/>
    <cellStyle name="20% - Ênfase3 2 3 3 2 3" xfId="3142" xr:uid="{00000000-0005-0000-0000-00003A0C0000}"/>
    <cellStyle name="20% - Ênfase3 2 3 3 2 4" xfId="3143" xr:uid="{00000000-0005-0000-0000-00003B0C0000}"/>
    <cellStyle name="20% - Ênfase3 2 3 3 3" xfId="3144" xr:uid="{00000000-0005-0000-0000-00003C0C0000}"/>
    <cellStyle name="20% - Ênfase3 2 3 3 3 2" xfId="3145" xr:uid="{00000000-0005-0000-0000-00003D0C0000}"/>
    <cellStyle name="20% - Ênfase3 2 3 3 3 2 2" xfId="3146" xr:uid="{00000000-0005-0000-0000-00003E0C0000}"/>
    <cellStyle name="20% - Ênfase3 2 3 3 3 3" xfId="3147" xr:uid="{00000000-0005-0000-0000-00003F0C0000}"/>
    <cellStyle name="20% - Ênfase3 2 3 3 3 4" xfId="3148" xr:uid="{00000000-0005-0000-0000-0000400C0000}"/>
    <cellStyle name="20% - Ênfase3 2 3 3 4" xfId="3149" xr:uid="{00000000-0005-0000-0000-0000410C0000}"/>
    <cellStyle name="20% - Ênfase3 2 3 3 4 2" xfId="3150" xr:uid="{00000000-0005-0000-0000-0000420C0000}"/>
    <cellStyle name="20% - Ênfase3 2 3 3 5" xfId="3151" xr:uid="{00000000-0005-0000-0000-0000430C0000}"/>
    <cellStyle name="20% - Ênfase3 2 3 3 6" xfId="3152" xr:uid="{00000000-0005-0000-0000-0000440C0000}"/>
    <cellStyle name="20% - Ênfase3 2 3 4" xfId="3153" xr:uid="{00000000-0005-0000-0000-0000450C0000}"/>
    <cellStyle name="20% - Ênfase3 2 3 4 2" xfId="3154" xr:uid="{00000000-0005-0000-0000-0000460C0000}"/>
    <cellStyle name="20% - Ênfase3 2 3 4 2 2" xfId="3155" xr:uid="{00000000-0005-0000-0000-0000470C0000}"/>
    <cellStyle name="20% - Ênfase3 2 3 4 3" xfId="3156" xr:uid="{00000000-0005-0000-0000-0000480C0000}"/>
    <cellStyle name="20% - Ênfase3 2 3 4 4" xfId="3157" xr:uid="{00000000-0005-0000-0000-0000490C0000}"/>
    <cellStyle name="20% - Ênfase3 2 3 5" xfId="3158" xr:uid="{00000000-0005-0000-0000-00004A0C0000}"/>
    <cellStyle name="20% - Ênfase3 2 3 5 2" xfId="3159" xr:uid="{00000000-0005-0000-0000-00004B0C0000}"/>
    <cellStyle name="20% - Ênfase3 2 3 5 2 2" xfId="3160" xr:uid="{00000000-0005-0000-0000-00004C0C0000}"/>
    <cellStyle name="20% - Ênfase3 2 3 5 3" xfId="3161" xr:uid="{00000000-0005-0000-0000-00004D0C0000}"/>
    <cellStyle name="20% - Ênfase3 2 3 5 4" xfId="3162" xr:uid="{00000000-0005-0000-0000-00004E0C0000}"/>
    <cellStyle name="20% - Ênfase3 2 3 6" xfId="3163" xr:uid="{00000000-0005-0000-0000-00004F0C0000}"/>
    <cellStyle name="20% - Ênfase3 2 3 6 2" xfId="3164" xr:uid="{00000000-0005-0000-0000-0000500C0000}"/>
    <cellStyle name="20% - Ênfase3 2 3 7" xfId="3165" xr:uid="{00000000-0005-0000-0000-0000510C0000}"/>
    <cellStyle name="20% - Ênfase3 2 3 8" xfId="3166" xr:uid="{00000000-0005-0000-0000-0000520C0000}"/>
    <cellStyle name="20% - Ênfase3 2 4" xfId="3167" xr:uid="{00000000-0005-0000-0000-0000530C0000}"/>
    <cellStyle name="20% - Ênfase3 2 4 2" xfId="3168" xr:uid="{00000000-0005-0000-0000-0000540C0000}"/>
    <cellStyle name="20% - Ênfase3 2 4 2 2" xfId="3169" xr:uid="{00000000-0005-0000-0000-0000550C0000}"/>
    <cellStyle name="20% - Ênfase3 2 4 2 2 2" xfId="3170" xr:uid="{00000000-0005-0000-0000-0000560C0000}"/>
    <cellStyle name="20% - Ênfase3 2 4 2 2 2 2" xfId="3171" xr:uid="{00000000-0005-0000-0000-0000570C0000}"/>
    <cellStyle name="20% - Ênfase3 2 4 2 2 2 2 2" xfId="3172" xr:uid="{00000000-0005-0000-0000-0000580C0000}"/>
    <cellStyle name="20% - Ênfase3 2 4 2 2 2 3" xfId="3173" xr:uid="{00000000-0005-0000-0000-0000590C0000}"/>
    <cellStyle name="20% - Ênfase3 2 4 2 2 2 4" xfId="3174" xr:uid="{00000000-0005-0000-0000-00005A0C0000}"/>
    <cellStyle name="20% - Ênfase3 2 4 2 2 3" xfId="3175" xr:uid="{00000000-0005-0000-0000-00005B0C0000}"/>
    <cellStyle name="20% - Ênfase3 2 4 2 2 3 2" xfId="3176" xr:uid="{00000000-0005-0000-0000-00005C0C0000}"/>
    <cellStyle name="20% - Ênfase3 2 4 2 2 3 2 2" xfId="3177" xr:uid="{00000000-0005-0000-0000-00005D0C0000}"/>
    <cellStyle name="20% - Ênfase3 2 4 2 2 3 3" xfId="3178" xr:uid="{00000000-0005-0000-0000-00005E0C0000}"/>
    <cellStyle name="20% - Ênfase3 2 4 2 2 3 4" xfId="3179" xr:uid="{00000000-0005-0000-0000-00005F0C0000}"/>
    <cellStyle name="20% - Ênfase3 2 4 2 2 4" xfId="3180" xr:uid="{00000000-0005-0000-0000-0000600C0000}"/>
    <cellStyle name="20% - Ênfase3 2 4 2 2 4 2" xfId="3181" xr:uid="{00000000-0005-0000-0000-0000610C0000}"/>
    <cellStyle name="20% - Ênfase3 2 4 2 2 5" xfId="3182" xr:uid="{00000000-0005-0000-0000-0000620C0000}"/>
    <cellStyle name="20% - Ênfase3 2 4 2 2 6" xfId="3183" xr:uid="{00000000-0005-0000-0000-0000630C0000}"/>
    <cellStyle name="20% - Ênfase3 2 4 2 3" xfId="3184" xr:uid="{00000000-0005-0000-0000-0000640C0000}"/>
    <cellStyle name="20% - Ênfase3 2 4 2 3 2" xfId="3185" xr:uid="{00000000-0005-0000-0000-0000650C0000}"/>
    <cellStyle name="20% - Ênfase3 2 4 2 3 2 2" xfId="3186" xr:uid="{00000000-0005-0000-0000-0000660C0000}"/>
    <cellStyle name="20% - Ênfase3 2 4 2 3 3" xfId="3187" xr:uid="{00000000-0005-0000-0000-0000670C0000}"/>
    <cellStyle name="20% - Ênfase3 2 4 2 3 4" xfId="3188" xr:uid="{00000000-0005-0000-0000-0000680C0000}"/>
    <cellStyle name="20% - Ênfase3 2 4 2 4" xfId="3189" xr:uid="{00000000-0005-0000-0000-0000690C0000}"/>
    <cellStyle name="20% - Ênfase3 2 4 2 4 2" xfId="3190" xr:uid="{00000000-0005-0000-0000-00006A0C0000}"/>
    <cellStyle name="20% - Ênfase3 2 4 2 4 2 2" xfId="3191" xr:uid="{00000000-0005-0000-0000-00006B0C0000}"/>
    <cellStyle name="20% - Ênfase3 2 4 2 4 3" xfId="3192" xr:uid="{00000000-0005-0000-0000-00006C0C0000}"/>
    <cellStyle name="20% - Ênfase3 2 4 2 4 4" xfId="3193" xr:uid="{00000000-0005-0000-0000-00006D0C0000}"/>
    <cellStyle name="20% - Ênfase3 2 4 2 5" xfId="3194" xr:uid="{00000000-0005-0000-0000-00006E0C0000}"/>
    <cellStyle name="20% - Ênfase3 2 4 2 5 2" xfId="3195" xr:uid="{00000000-0005-0000-0000-00006F0C0000}"/>
    <cellStyle name="20% - Ênfase3 2 4 2 6" xfId="3196" xr:uid="{00000000-0005-0000-0000-0000700C0000}"/>
    <cellStyle name="20% - Ênfase3 2 4 2 7" xfId="3197" xr:uid="{00000000-0005-0000-0000-0000710C0000}"/>
    <cellStyle name="20% - Ênfase3 2 4 3" xfId="3198" xr:uid="{00000000-0005-0000-0000-0000720C0000}"/>
    <cellStyle name="20% - Ênfase3 2 4 3 2" xfId="3199" xr:uid="{00000000-0005-0000-0000-0000730C0000}"/>
    <cellStyle name="20% - Ênfase3 2 4 3 2 2" xfId="3200" xr:uid="{00000000-0005-0000-0000-0000740C0000}"/>
    <cellStyle name="20% - Ênfase3 2 4 3 2 2 2" xfId="3201" xr:uid="{00000000-0005-0000-0000-0000750C0000}"/>
    <cellStyle name="20% - Ênfase3 2 4 3 2 3" xfId="3202" xr:uid="{00000000-0005-0000-0000-0000760C0000}"/>
    <cellStyle name="20% - Ênfase3 2 4 3 2 4" xfId="3203" xr:uid="{00000000-0005-0000-0000-0000770C0000}"/>
    <cellStyle name="20% - Ênfase3 2 4 3 3" xfId="3204" xr:uid="{00000000-0005-0000-0000-0000780C0000}"/>
    <cellStyle name="20% - Ênfase3 2 4 3 3 2" xfId="3205" xr:uid="{00000000-0005-0000-0000-0000790C0000}"/>
    <cellStyle name="20% - Ênfase3 2 4 3 3 2 2" xfId="3206" xr:uid="{00000000-0005-0000-0000-00007A0C0000}"/>
    <cellStyle name="20% - Ênfase3 2 4 3 3 3" xfId="3207" xr:uid="{00000000-0005-0000-0000-00007B0C0000}"/>
    <cellStyle name="20% - Ênfase3 2 4 3 3 4" xfId="3208" xr:uid="{00000000-0005-0000-0000-00007C0C0000}"/>
    <cellStyle name="20% - Ênfase3 2 4 3 4" xfId="3209" xr:uid="{00000000-0005-0000-0000-00007D0C0000}"/>
    <cellStyle name="20% - Ênfase3 2 4 3 4 2" xfId="3210" xr:uid="{00000000-0005-0000-0000-00007E0C0000}"/>
    <cellStyle name="20% - Ênfase3 2 4 3 5" xfId="3211" xr:uid="{00000000-0005-0000-0000-00007F0C0000}"/>
    <cellStyle name="20% - Ênfase3 2 4 3 6" xfId="3212" xr:uid="{00000000-0005-0000-0000-0000800C0000}"/>
    <cellStyle name="20% - Ênfase3 2 4 4" xfId="3213" xr:uid="{00000000-0005-0000-0000-0000810C0000}"/>
    <cellStyle name="20% - Ênfase3 2 4 4 2" xfId="3214" xr:uid="{00000000-0005-0000-0000-0000820C0000}"/>
    <cellStyle name="20% - Ênfase3 2 4 4 2 2" xfId="3215" xr:uid="{00000000-0005-0000-0000-0000830C0000}"/>
    <cellStyle name="20% - Ênfase3 2 4 4 3" xfId="3216" xr:uid="{00000000-0005-0000-0000-0000840C0000}"/>
    <cellStyle name="20% - Ênfase3 2 4 4 4" xfId="3217" xr:uid="{00000000-0005-0000-0000-0000850C0000}"/>
    <cellStyle name="20% - Ênfase3 2 4 5" xfId="3218" xr:uid="{00000000-0005-0000-0000-0000860C0000}"/>
    <cellStyle name="20% - Ênfase3 2 4 5 2" xfId="3219" xr:uid="{00000000-0005-0000-0000-0000870C0000}"/>
    <cellStyle name="20% - Ênfase3 2 4 5 2 2" xfId="3220" xr:uid="{00000000-0005-0000-0000-0000880C0000}"/>
    <cellStyle name="20% - Ênfase3 2 4 5 3" xfId="3221" xr:uid="{00000000-0005-0000-0000-0000890C0000}"/>
    <cellStyle name="20% - Ênfase3 2 4 5 4" xfId="3222" xr:uid="{00000000-0005-0000-0000-00008A0C0000}"/>
    <cellStyle name="20% - Ênfase3 2 4 6" xfId="3223" xr:uid="{00000000-0005-0000-0000-00008B0C0000}"/>
    <cellStyle name="20% - Ênfase3 2 4 6 2" xfId="3224" xr:uid="{00000000-0005-0000-0000-00008C0C0000}"/>
    <cellStyle name="20% - Ênfase3 2 4 7" xfId="3225" xr:uid="{00000000-0005-0000-0000-00008D0C0000}"/>
    <cellStyle name="20% - Ênfase3 2 4 8" xfId="3226" xr:uid="{00000000-0005-0000-0000-00008E0C0000}"/>
    <cellStyle name="20% - Ênfase3 2 5" xfId="3227" xr:uid="{00000000-0005-0000-0000-00008F0C0000}"/>
    <cellStyle name="20% - Ênfase3 2 5 2" xfId="3228" xr:uid="{00000000-0005-0000-0000-0000900C0000}"/>
    <cellStyle name="20% - Ênfase3 2 5 2 2" xfId="3229" xr:uid="{00000000-0005-0000-0000-0000910C0000}"/>
    <cellStyle name="20% - Ênfase3 2 5 2 2 2" xfId="3230" xr:uid="{00000000-0005-0000-0000-0000920C0000}"/>
    <cellStyle name="20% - Ênfase3 2 5 2 2 2 2" xfId="3231" xr:uid="{00000000-0005-0000-0000-0000930C0000}"/>
    <cellStyle name="20% - Ênfase3 2 5 2 2 2 2 2" xfId="3232" xr:uid="{00000000-0005-0000-0000-0000940C0000}"/>
    <cellStyle name="20% - Ênfase3 2 5 2 2 2 3" xfId="3233" xr:uid="{00000000-0005-0000-0000-0000950C0000}"/>
    <cellStyle name="20% - Ênfase3 2 5 2 2 2 4" xfId="3234" xr:uid="{00000000-0005-0000-0000-0000960C0000}"/>
    <cellStyle name="20% - Ênfase3 2 5 2 2 3" xfId="3235" xr:uid="{00000000-0005-0000-0000-0000970C0000}"/>
    <cellStyle name="20% - Ênfase3 2 5 2 2 3 2" xfId="3236" xr:uid="{00000000-0005-0000-0000-0000980C0000}"/>
    <cellStyle name="20% - Ênfase3 2 5 2 2 3 2 2" xfId="3237" xr:uid="{00000000-0005-0000-0000-0000990C0000}"/>
    <cellStyle name="20% - Ênfase3 2 5 2 2 3 3" xfId="3238" xr:uid="{00000000-0005-0000-0000-00009A0C0000}"/>
    <cellStyle name="20% - Ênfase3 2 5 2 2 3 4" xfId="3239" xr:uid="{00000000-0005-0000-0000-00009B0C0000}"/>
    <cellStyle name="20% - Ênfase3 2 5 2 2 4" xfId="3240" xr:uid="{00000000-0005-0000-0000-00009C0C0000}"/>
    <cellStyle name="20% - Ênfase3 2 5 2 2 4 2" xfId="3241" xr:uid="{00000000-0005-0000-0000-00009D0C0000}"/>
    <cellStyle name="20% - Ênfase3 2 5 2 2 5" xfId="3242" xr:uid="{00000000-0005-0000-0000-00009E0C0000}"/>
    <cellStyle name="20% - Ênfase3 2 5 2 2 6" xfId="3243" xr:uid="{00000000-0005-0000-0000-00009F0C0000}"/>
    <cellStyle name="20% - Ênfase3 2 5 2 3" xfId="3244" xr:uid="{00000000-0005-0000-0000-0000A00C0000}"/>
    <cellStyle name="20% - Ênfase3 2 5 2 3 2" xfId="3245" xr:uid="{00000000-0005-0000-0000-0000A10C0000}"/>
    <cellStyle name="20% - Ênfase3 2 5 2 3 2 2" xfId="3246" xr:uid="{00000000-0005-0000-0000-0000A20C0000}"/>
    <cellStyle name="20% - Ênfase3 2 5 2 3 3" xfId="3247" xr:uid="{00000000-0005-0000-0000-0000A30C0000}"/>
    <cellStyle name="20% - Ênfase3 2 5 2 3 4" xfId="3248" xr:uid="{00000000-0005-0000-0000-0000A40C0000}"/>
    <cellStyle name="20% - Ênfase3 2 5 2 4" xfId="3249" xr:uid="{00000000-0005-0000-0000-0000A50C0000}"/>
    <cellStyle name="20% - Ênfase3 2 5 2 4 2" xfId="3250" xr:uid="{00000000-0005-0000-0000-0000A60C0000}"/>
    <cellStyle name="20% - Ênfase3 2 5 2 4 2 2" xfId="3251" xr:uid="{00000000-0005-0000-0000-0000A70C0000}"/>
    <cellStyle name="20% - Ênfase3 2 5 2 4 3" xfId="3252" xr:uid="{00000000-0005-0000-0000-0000A80C0000}"/>
    <cellStyle name="20% - Ênfase3 2 5 2 4 4" xfId="3253" xr:uid="{00000000-0005-0000-0000-0000A90C0000}"/>
    <cellStyle name="20% - Ênfase3 2 5 2 5" xfId="3254" xr:uid="{00000000-0005-0000-0000-0000AA0C0000}"/>
    <cellStyle name="20% - Ênfase3 2 5 2 5 2" xfId="3255" xr:uid="{00000000-0005-0000-0000-0000AB0C0000}"/>
    <cellStyle name="20% - Ênfase3 2 5 2 6" xfId="3256" xr:uid="{00000000-0005-0000-0000-0000AC0C0000}"/>
    <cellStyle name="20% - Ênfase3 2 5 2 7" xfId="3257" xr:uid="{00000000-0005-0000-0000-0000AD0C0000}"/>
    <cellStyle name="20% - Ênfase3 2 5 3" xfId="3258" xr:uid="{00000000-0005-0000-0000-0000AE0C0000}"/>
    <cellStyle name="20% - Ênfase3 2 5 3 2" xfId="3259" xr:uid="{00000000-0005-0000-0000-0000AF0C0000}"/>
    <cellStyle name="20% - Ênfase3 2 5 3 2 2" xfId="3260" xr:uid="{00000000-0005-0000-0000-0000B00C0000}"/>
    <cellStyle name="20% - Ênfase3 2 5 3 2 2 2" xfId="3261" xr:uid="{00000000-0005-0000-0000-0000B10C0000}"/>
    <cellStyle name="20% - Ênfase3 2 5 3 2 3" xfId="3262" xr:uid="{00000000-0005-0000-0000-0000B20C0000}"/>
    <cellStyle name="20% - Ênfase3 2 5 3 2 4" xfId="3263" xr:uid="{00000000-0005-0000-0000-0000B30C0000}"/>
    <cellStyle name="20% - Ênfase3 2 5 3 3" xfId="3264" xr:uid="{00000000-0005-0000-0000-0000B40C0000}"/>
    <cellStyle name="20% - Ênfase3 2 5 3 3 2" xfId="3265" xr:uid="{00000000-0005-0000-0000-0000B50C0000}"/>
    <cellStyle name="20% - Ênfase3 2 5 3 3 2 2" xfId="3266" xr:uid="{00000000-0005-0000-0000-0000B60C0000}"/>
    <cellStyle name="20% - Ênfase3 2 5 3 3 3" xfId="3267" xr:uid="{00000000-0005-0000-0000-0000B70C0000}"/>
    <cellStyle name="20% - Ênfase3 2 5 3 3 4" xfId="3268" xr:uid="{00000000-0005-0000-0000-0000B80C0000}"/>
    <cellStyle name="20% - Ênfase3 2 5 3 4" xfId="3269" xr:uid="{00000000-0005-0000-0000-0000B90C0000}"/>
    <cellStyle name="20% - Ênfase3 2 5 3 4 2" xfId="3270" xr:uid="{00000000-0005-0000-0000-0000BA0C0000}"/>
    <cellStyle name="20% - Ênfase3 2 5 3 5" xfId="3271" xr:uid="{00000000-0005-0000-0000-0000BB0C0000}"/>
    <cellStyle name="20% - Ênfase3 2 5 3 6" xfId="3272" xr:uid="{00000000-0005-0000-0000-0000BC0C0000}"/>
    <cellStyle name="20% - Ênfase3 2 5 4" xfId="3273" xr:uid="{00000000-0005-0000-0000-0000BD0C0000}"/>
    <cellStyle name="20% - Ênfase3 2 5 4 2" xfId="3274" xr:uid="{00000000-0005-0000-0000-0000BE0C0000}"/>
    <cellStyle name="20% - Ênfase3 2 5 4 2 2" xfId="3275" xr:uid="{00000000-0005-0000-0000-0000BF0C0000}"/>
    <cellStyle name="20% - Ênfase3 2 5 4 3" xfId="3276" xr:uid="{00000000-0005-0000-0000-0000C00C0000}"/>
    <cellStyle name="20% - Ênfase3 2 5 4 4" xfId="3277" xr:uid="{00000000-0005-0000-0000-0000C10C0000}"/>
    <cellStyle name="20% - Ênfase3 2 5 5" xfId="3278" xr:uid="{00000000-0005-0000-0000-0000C20C0000}"/>
    <cellStyle name="20% - Ênfase3 2 5 5 2" xfId="3279" xr:uid="{00000000-0005-0000-0000-0000C30C0000}"/>
    <cellStyle name="20% - Ênfase3 2 5 5 2 2" xfId="3280" xr:uid="{00000000-0005-0000-0000-0000C40C0000}"/>
    <cellStyle name="20% - Ênfase3 2 5 5 3" xfId="3281" xr:uid="{00000000-0005-0000-0000-0000C50C0000}"/>
    <cellStyle name="20% - Ênfase3 2 5 5 4" xfId="3282" xr:uid="{00000000-0005-0000-0000-0000C60C0000}"/>
    <cellStyle name="20% - Ênfase3 2 5 6" xfId="3283" xr:uid="{00000000-0005-0000-0000-0000C70C0000}"/>
    <cellStyle name="20% - Ênfase3 2 5 6 2" xfId="3284" xr:uid="{00000000-0005-0000-0000-0000C80C0000}"/>
    <cellStyle name="20% - Ênfase3 2 5 7" xfId="3285" xr:uid="{00000000-0005-0000-0000-0000C90C0000}"/>
    <cellStyle name="20% - Ênfase3 2 5 8" xfId="3286" xr:uid="{00000000-0005-0000-0000-0000CA0C0000}"/>
    <cellStyle name="20% - Ênfase3 2 6" xfId="3287" xr:uid="{00000000-0005-0000-0000-0000CB0C0000}"/>
    <cellStyle name="20% - Ênfase3 2 6 2" xfId="3288" xr:uid="{00000000-0005-0000-0000-0000CC0C0000}"/>
    <cellStyle name="20% - Ênfase3 2 6 2 2" xfId="3289" xr:uid="{00000000-0005-0000-0000-0000CD0C0000}"/>
    <cellStyle name="20% - Ênfase3 2 6 2 2 2" xfId="3290" xr:uid="{00000000-0005-0000-0000-0000CE0C0000}"/>
    <cellStyle name="20% - Ênfase3 2 6 2 2 2 2" xfId="3291" xr:uid="{00000000-0005-0000-0000-0000CF0C0000}"/>
    <cellStyle name="20% - Ênfase3 2 6 2 2 3" xfId="3292" xr:uid="{00000000-0005-0000-0000-0000D00C0000}"/>
    <cellStyle name="20% - Ênfase3 2 6 2 2 4" xfId="3293" xr:uid="{00000000-0005-0000-0000-0000D10C0000}"/>
    <cellStyle name="20% - Ênfase3 2 6 2 3" xfId="3294" xr:uid="{00000000-0005-0000-0000-0000D20C0000}"/>
    <cellStyle name="20% - Ênfase3 2 6 2 3 2" xfId="3295" xr:uid="{00000000-0005-0000-0000-0000D30C0000}"/>
    <cellStyle name="20% - Ênfase3 2 6 2 3 2 2" xfId="3296" xr:uid="{00000000-0005-0000-0000-0000D40C0000}"/>
    <cellStyle name="20% - Ênfase3 2 6 2 3 3" xfId="3297" xr:uid="{00000000-0005-0000-0000-0000D50C0000}"/>
    <cellStyle name="20% - Ênfase3 2 6 2 3 4" xfId="3298" xr:uid="{00000000-0005-0000-0000-0000D60C0000}"/>
    <cellStyle name="20% - Ênfase3 2 6 2 4" xfId="3299" xr:uid="{00000000-0005-0000-0000-0000D70C0000}"/>
    <cellStyle name="20% - Ênfase3 2 6 2 4 2" xfId="3300" xr:uid="{00000000-0005-0000-0000-0000D80C0000}"/>
    <cellStyle name="20% - Ênfase3 2 6 2 5" xfId="3301" xr:uid="{00000000-0005-0000-0000-0000D90C0000}"/>
    <cellStyle name="20% - Ênfase3 2 6 2 6" xfId="3302" xr:uid="{00000000-0005-0000-0000-0000DA0C0000}"/>
    <cellStyle name="20% - Ênfase3 2 6 3" xfId="3303" xr:uid="{00000000-0005-0000-0000-0000DB0C0000}"/>
    <cellStyle name="20% - Ênfase3 2 6 3 2" xfId="3304" xr:uid="{00000000-0005-0000-0000-0000DC0C0000}"/>
    <cellStyle name="20% - Ênfase3 2 6 3 2 2" xfId="3305" xr:uid="{00000000-0005-0000-0000-0000DD0C0000}"/>
    <cellStyle name="20% - Ênfase3 2 6 3 3" xfId="3306" xr:uid="{00000000-0005-0000-0000-0000DE0C0000}"/>
    <cellStyle name="20% - Ênfase3 2 6 3 4" xfId="3307" xr:uid="{00000000-0005-0000-0000-0000DF0C0000}"/>
    <cellStyle name="20% - Ênfase3 2 6 4" xfId="3308" xr:uid="{00000000-0005-0000-0000-0000E00C0000}"/>
    <cellStyle name="20% - Ênfase3 2 6 4 2" xfId="3309" xr:uid="{00000000-0005-0000-0000-0000E10C0000}"/>
    <cellStyle name="20% - Ênfase3 2 6 4 2 2" xfId="3310" xr:uid="{00000000-0005-0000-0000-0000E20C0000}"/>
    <cellStyle name="20% - Ênfase3 2 6 4 3" xfId="3311" xr:uid="{00000000-0005-0000-0000-0000E30C0000}"/>
    <cellStyle name="20% - Ênfase3 2 6 4 4" xfId="3312" xr:uid="{00000000-0005-0000-0000-0000E40C0000}"/>
    <cellStyle name="20% - Ênfase3 2 6 5" xfId="3313" xr:uid="{00000000-0005-0000-0000-0000E50C0000}"/>
    <cellStyle name="20% - Ênfase3 2 6 5 2" xfId="3314" xr:uid="{00000000-0005-0000-0000-0000E60C0000}"/>
    <cellStyle name="20% - Ênfase3 2 6 6" xfId="3315" xr:uid="{00000000-0005-0000-0000-0000E70C0000}"/>
    <cellStyle name="20% - Ênfase3 2 6 7" xfId="3316" xr:uid="{00000000-0005-0000-0000-0000E80C0000}"/>
    <cellStyle name="20% - Ênfase3 2 7" xfId="3317" xr:uid="{00000000-0005-0000-0000-0000E90C0000}"/>
    <cellStyle name="20% - Ênfase3 2 7 2" xfId="3318" xr:uid="{00000000-0005-0000-0000-0000EA0C0000}"/>
    <cellStyle name="20% - Ênfase3 2 7 2 2" xfId="3319" xr:uid="{00000000-0005-0000-0000-0000EB0C0000}"/>
    <cellStyle name="20% - Ênfase3 2 7 2 2 2" xfId="3320" xr:uid="{00000000-0005-0000-0000-0000EC0C0000}"/>
    <cellStyle name="20% - Ênfase3 2 7 2 3" xfId="3321" xr:uid="{00000000-0005-0000-0000-0000ED0C0000}"/>
    <cellStyle name="20% - Ênfase3 2 7 2 4" xfId="3322" xr:uid="{00000000-0005-0000-0000-0000EE0C0000}"/>
    <cellStyle name="20% - Ênfase3 2 7 3" xfId="3323" xr:uid="{00000000-0005-0000-0000-0000EF0C0000}"/>
    <cellStyle name="20% - Ênfase3 2 7 3 2" xfId="3324" xr:uid="{00000000-0005-0000-0000-0000F00C0000}"/>
    <cellStyle name="20% - Ênfase3 2 7 3 2 2" xfId="3325" xr:uid="{00000000-0005-0000-0000-0000F10C0000}"/>
    <cellStyle name="20% - Ênfase3 2 7 3 3" xfId="3326" xr:uid="{00000000-0005-0000-0000-0000F20C0000}"/>
    <cellStyle name="20% - Ênfase3 2 7 3 4" xfId="3327" xr:uid="{00000000-0005-0000-0000-0000F30C0000}"/>
    <cellStyle name="20% - Ênfase3 2 7 4" xfId="3328" xr:uid="{00000000-0005-0000-0000-0000F40C0000}"/>
    <cellStyle name="20% - Ênfase3 2 7 4 2" xfId="3329" xr:uid="{00000000-0005-0000-0000-0000F50C0000}"/>
    <cellStyle name="20% - Ênfase3 2 7 5" xfId="3330" xr:uid="{00000000-0005-0000-0000-0000F60C0000}"/>
    <cellStyle name="20% - Ênfase3 2 7 6" xfId="3331" xr:uid="{00000000-0005-0000-0000-0000F70C0000}"/>
    <cellStyle name="20% - Ênfase3 2 8" xfId="3332" xr:uid="{00000000-0005-0000-0000-0000F80C0000}"/>
    <cellStyle name="20% - Ênfase3 2 8 2" xfId="3333" xr:uid="{00000000-0005-0000-0000-0000F90C0000}"/>
    <cellStyle name="20% - Ênfase3 2 8 2 2" xfId="3334" xr:uid="{00000000-0005-0000-0000-0000FA0C0000}"/>
    <cellStyle name="20% - Ênfase3 2 8 3" xfId="3335" xr:uid="{00000000-0005-0000-0000-0000FB0C0000}"/>
    <cellStyle name="20% - Ênfase3 2 8 4" xfId="3336" xr:uid="{00000000-0005-0000-0000-0000FC0C0000}"/>
    <cellStyle name="20% - Ênfase3 2 9" xfId="3337" xr:uid="{00000000-0005-0000-0000-0000FD0C0000}"/>
    <cellStyle name="20% - Ênfase3 2 9 2" xfId="3338" xr:uid="{00000000-0005-0000-0000-0000FE0C0000}"/>
    <cellStyle name="20% - Ênfase3 2 9 2 2" xfId="3339" xr:uid="{00000000-0005-0000-0000-0000FF0C0000}"/>
    <cellStyle name="20% - Ênfase3 2 9 3" xfId="3340" xr:uid="{00000000-0005-0000-0000-0000000D0000}"/>
    <cellStyle name="20% - Ênfase3 2 9 4" xfId="3341" xr:uid="{00000000-0005-0000-0000-0000010D0000}"/>
    <cellStyle name="20% - Ênfase3 3" xfId="3342" xr:uid="{00000000-0005-0000-0000-0000020D0000}"/>
    <cellStyle name="20% - Ênfase3 3 10" xfId="3343" xr:uid="{00000000-0005-0000-0000-0000030D0000}"/>
    <cellStyle name="20% - Ênfase3 3 10 2" xfId="3344" xr:uid="{00000000-0005-0000-0000-0000040D0000}"/>
    <cellStyle name="20% - Ênfase3 3 11" xfId="3345" xr:uid="{00000000-0005-0000-0000-0000050D0000}"/>
    <cellStyle name="20% - Ênfase3 3 12" xfId="3346" xr:uid="{00000000-0005-0000-0000-0000060D0000}"/>
    <cellStyle name="20% - Ênfase3 3 2" xfId="3347" xr:uid="{00000000-0005-0000-0000-0000070D0000}"/>
    <cellStyle name="20% - Ênfase3 3 2 10" xfId="3348" xr:uid="{00000000-0005-0000-0000-0000080D0000}"/>
    <cellStyle name="20% - Ênfase3 3 2 11" xfId="3349" xr:uid="{00000000-0005-0000-0000-0000090D0000}"/>
    <cellStyle name="20% - Ênfase3 3 2 2" xfId="3350" xr:uid="{00000000-0005-0000-0000-00000A0D0000}"/>
    <cellStyle name="20% - Ênfase3 3 2 2 2" xfId="3351" xr:uid="{00000000-0005-0000-0000-00000B0D0000}"/>
    <cellStyle name="20% - Ênfase3 3 2 2 2 2" xfId="3352" xr:uid="{00000000-0005-0000-0000-00000C0D0000}"/>
    <cellStyle name="20% - Ênfase3 3 2 2 2 2 2" xfId="3353" xr:uid="{00000000-0005-0000-0000-00000D0D0000}"/>
    <cellStyle name="20% - Ênfase3 3 2 2 2 2 2 2" xfId="3354" xr:uid="{00000000-0005-0000-0000-00000E0D0000}"/>
    <cellStyle name="20% - Ênfase3 3 2 2 2 2 2 2 2" xfId="3355" xr:uid="{00000000-0005-0000-0000-00000F0D0000}"/>
    <cellStyle name="20% - Ênfase3 3 2 2 2 2 2 3" xfId="3356" xr:uid="{00000000-0005-0000-0000-0000100D0000}"/>
    <cellStyle name="20% - Ênfase3 3 2 2 2 2 2 4" xfId="3357" xr:uid="{00000000-0005-0000-0000-0000110D0000}"/>
    <cellStyle name="20% - Ênfase3 3 2 2 2 2 3" xfId="3358" xr:uid="{00000000-0005-0000-0000-0000120D0000}"/>
    <cellStyle name="20% - Ênfase3 3 2 2 2 2 3 2" xfId="3359" xr:uid="{00000000-0005-0000-0000-0000130D0000}"/>
    <cellStyle name="20% - Ênfase3 3 2 2 2 2 3 2 2" xfId="3360" xr:uid="{00000000-0005-0000-0000-0000140D0000}"/>
    <cellStyle name="20% - Ênfase3 3 2 2 2 2 3 3" xfId="3361" xr:uid="{00000000-0005-0000-0000-0000150D0000}"/>
    <cellStyle name="20% - Ênfase3 3 2 2 2 2 3 4" xfId="3362" xr:uid="{00000000-0005-0000-0000-0000160D0000}"/>
    <cellStyle name="20% - Ênfase3 3 2 2 2 2 4" xfId="3363" xr:uid="{00000000-0005-0000-0000-0000170D0000}"/>
    <cellStyle name="20% - Ênfase3 3 2 2 2 2 4 2" xfId="3364" xr:uid="{00000000-0005-0000-0000-0000180D0000}"/>
    <cellStyle name="20% - Ênfase3 3 2 2 2 2 5" xfId="3365" xr:uid="{00000000-0005-0000-0000-0000190D0000}"/>
    <cellStyle name="20% - Ênfase3 3 2 2 2 2 6" xfId="3366" xr:uid="{00000000-0005-0000-0000-00001A0D0000}"/>
    <cellStyle name="20% - Ênfase3 3 2 2 2 3" xfId="3367" xr:uid="{00000000-0005-0000-0000-00001B0D0000}"/>
    <cellStyle name="20% - Ênfase3 3 2 2 2 3 2" xfId="3368" xr:uid="{00000000-0005-0000-0000-00001C0D0000}"/>
    <cellStyle name="20% - Ênfase3 3 2 2 2 3 2 2" xfId="3369" xr:uid="{00000000-0005-0000-0000-00001D0D0000}"/>
    <cellStyle name="20% - Ênfase3 3 2 2 2 3 3" xfId="3370" xr:uid="{00000000-0005-0000-0000-00001E0D0000}"/>
    <cellStyle name="20% - Ênfase3 3 2 2 2 3 4" xfId="3371" xr:uid="{00000000-0005-0000-0000-00001F0D0000}"/>
    <cellStyle name="20% - Ênfase3 3 2 2 2 4" xfId="3372" xr:uid="{00000000-0005-0000-0000-0000200D0000}"/>
    <cellStyle name="20% - Ênfase3 3 2 2 2 4 2" xfId="3373" xr:uid="{00000000-0005-0000-0000-0000210D0000}"/>
    <cellStyle name="20% - Ênfase3 3 2 2 2 4 2 2" xfId="3374" xr:uid="{00000000-0005-0000-0000-0000220D0000}"/>
    <cellStyle name="20% - Ênfase3 3 2 2 2 4 3" xfId="3375" xr:uid="{00000000-0005-0000-0000-0000230D0000}"/>
    <cellStyle name="20% - Ênfase3 3 2 2 2 4 4" xfId="3376" xr:uid="{00000000-0005-0000-0000-0000240D0000}"/>
    <cellStyle name="20% - Ênfase3 3 2 2 2 5" xfId="3377" xr:uid="{00000000-0005-0000-0000-0000250D0000}"/>
    <cellStyle name="20% - Ênfase3 3 2 2 2 5 2" xfId="3378" xr:uid="{00000000-0005-0000-0000-0000260D0000}"/>
    <cellStyle name="20% - Ênfase3 3 2 2 2 6" xfId="3379" xr:uid="{00000000-0005-0000-0000-0000270D0000}"/>
    <cellStyle name="20% - Ênfase3 3 2 2 2 7" xfId="3380" xr:uid="{00000000-0005-0000-0000-0000280D0000}"/>
    <cellStyle name="20% - Ênfase3 3 2 2 3" xfId="3381" xr:uid="{00000000-0005-0000-0000-0000290D0000}"/>
    <cellStyle name="20% - Ênfase3 3 2 2 3 2" xfId="3382" xr:uid="{00000000-0005-0000-0000-00002A0D0000}"/>
    <cellStyle name="20% - Ênfase3 3 2 2 3 2 2" xfId="3383" xr:uid="{00000000-0005-0000-0000-00002B0D0000}"/>
    <cellStyle name="20% - Ênfase3 3 2 2 3 2 2 2" xfId="3384" xr:uid="{00000000-0005-0000-0000-00002C0D0000}"/>
    <cellStyle name="20% - Ênfase3 3 2 2 3 2 3" xfId="3385" xr:uid="{00000000-0005-0000-0000-00002D0D0000}"/>
    <cellStyle name="20% - Ênfase3 3 2 2 3 2 4" xfId="3386" xr:uid="{00000000-0005-0000-0000-00002E0D0000}"/>
    <cellStyle name="20% - Ênfase3 3 2 2 3 3" xfId="3387" xr:uid="{00000000-0005-0000-0000-00002F0D0000}"/>
    <cellStyle name="20% - Ênfase3 3 2 2 3 3 2" xfId="3388" xr:uid="{00000000-0005-0000-0000-0000300D0000}"/>
    <cellStyle name="20% - Ênfase3 3 2 2 3 3 2 2" xfId="3389" xr:uid="{00000000-0005-0000-0000-0000310D0000}"/>
    <cellStyle name="20% - Ênfase3 3 2 2 3 3 3" xfId="3390" xr:uid="{00000000-0005-0000-0000-0000320D0000}"/>
    <cellStyle name="20% - Ênfase3 3 2 2 3 3 4" xfId="3391" xr:uid="{00000000-0005-0000-0000-0000330D0000}"/>
    <cellStyle name="20% - Ênfase3 3 2 2 3 4" xfId="3392" xr:uid="{00000000-0005-0000-0000-0000340D0000}"/>
    <cellStyle name="20% - Ênfase3 3 2 2 3 4 2" xfId="3393" xr:uid="{00000000-0005-0000-0000-0000350D0000}"/>
    <cellStyle name="20% - Ênfase3 3 2 2 3 5" xfId="3394" xr:uid="{00000000-0005-0000-0000-0000360D0000}"/>
    <cellStyle name="20% - Ênfase3 3 2 2 3 6" xfId="3395" xr:uid="{00000000-0005-0000-0000-0000370D0000}"/>
    <cellStyle name="20% - Ênfase3 3 2 2 4" xfId="3396" xr:uid="{00000000-0005-0000-0000-0000380D0000}"/>
    <cellStyle name="20% - Ênfase3 3 2 2 4 2" xfId="3397" xr:uid="{00000000-0005-0000-0000-0000390D0000}"/>
    <cellStyle name="20% - Ênfase3 3 2 2 4 2 2" xfId="3398" xr:uid="{00000000-0005-0000-0000-00003A0D0000}"/>
    <cellStyle name="20% - Ênfase3 3 2 2 4 3" xfId="3399" xr:uid="{00000000-0005-0000-0000-00003B0D0000}"/>
    <cellStyle name="20% - Ênfase3 3 2 2 4 4" xfId="3400" xr:uid="{00000000-0005-0000-0000-00003C0D0000}"/>
    <cellStyle name="20% - Ênfase3 3 2 2 5" xfId="3401" xr:uid="{00000000-0005-0000-0000-00003D0D0000}"/>
    <cellStyle name="20% - Ênfase3 3 2 2 5 2" xfId="3402" xr:uid="{00000000-0005-0000-0000-00003E0D0000}"/>
    <cellStyle name="20% - Ênfase3 3 2 2 5 2 2" xfId="3403" xr:uid="{00000000-0005-0000-0000-00003F0D0000}"/>
    <cellStyle name="20% - Ênfase3 3 2 2 5 3" xfId="3404" xr:uid="{00000000-0005-0000-0000-0000400D0000}"/>
    <cellStyle name="20% - Ênfase3 3 2 2 5 4" xfId="3405" xr:uid="{00000000-0005-0000-0000-0000410D0000}"/>
    <cellStyle name="20% - Ênfase3 3 2 2 6" xfId="3406" xr:uid="{00000000-0005-0000-0000-0000420D0000}"/>
    <cellStyle name="20% - Ênfase3 3 2 2 6 2" xfId="3407" xr:uid="{00000000-0005-0000-0000-0000430D0000}"/>
    <cellStyle name="20% - Ênfase3 3 2 2 7" xfId="3408" xr:uid="{00000000-0005-0000-0000-0000440D0000}"/>
    <cellStyle name="20% - Ênfase3 3 2 2 8" xfId="3409" xr:uid="{00000000-0005-0000-0000-0000450D0000}"/>
    <cellStyle name="20% - Ênfase3 3 2 3" xfId="3410" xr:uid="{00000000-0005-0000-0000-0000460D0000}"/>
    <cellStyle name="20% - Ênfase3 3 2 3 2" xfId="3411" xr:uid="{00000000-0005-0000-0000-0000470D0000}"/>
    <cellStyle name="20% - Ênfase3 3 2 3 2 2" xfId="3412" xr:uid="{00000000-0005-0000-0000-0000480D0000}"/>
    <cellStyle name="20% - Ênfase3 3 2 3 2 2 2" xfId="3413" xr:uid="{00000000-0005-0000-0000-0000490D0000}"/>
    <cellStyle name="20% - Ênfase3 3 2 3 2 2 2 2" xfId="3414" xr:uid="{00000000-0005-0000-0000-00004A0D0000}"/>
    <cellStyle name="20% - Ênfase3 3 2 3 2 2 2 2 2" xfId="3415" xr:uid="{00000000-0005-0000-0000-00004B0D0000}"/>
    <cellStyle name="20% - Ênfase3 3 2 3 2 2 2 3" xfId="3416" xr:uid="{00000000-0005-0000-0000-00004C0D0000}"/>
    <cellStyle name="20% - Ênfase3 3 2 3 2 2 2 4" xfId="3417" xr:uid="{00000000-0005-0000-0000-00004D0D0000}"/>
    <cellStyle name="20% - Ênfase3 3 2 3 2 2 3" xfId="3418" xr:uid="{00000000-0005-0000-0000-00004E0D0000}"/>
    <cellStyle name="20% - Ênfase3 3 2 3 2 2 3 2" xfId="3419" xr:uid="{00000000-0005-0000-0000-00004F0D0000}"/>
    <cellStyle name="20% - Ênfase3 3 2 3 2 2 3 2 2" xfId="3420" xr:uid="{00000000-0005-0000-0000-0000500D0000}"/>
    <cellStyle name="20% - Ênfase3 3 2 3 2 2 3 3" xfId="3421" xr:uid="{00000000-0005-0000-0000-0000510D0000}"/>
    <cellStyle name="20% - Ênfase3 3 2 3 2 2 3 4" xfId="3422" xr:uid="{00000000-0005-0000-0000-0000520D0000}"/>
    <cellStyle name="20% - Ênfase3 3 2 3 2 2 4" xfId="3423" xr:uid="{00000000-0005-0000-0000-0000530D0000}"/>
    <cellStyle name="20% - Ênfase3 3 2 3 2 2 4 2" xfId="3424" xr:uid="{00000000-0005-0000-0000-0000540D0000}"/>
    <cellStyle name="20% - Ênfase3 3 2 3 2 2 5" xfId="3425" xr:uid="{00000000-0005-0000-0000-0000550D0000}"/>
    <cellStyle name="20% - Ênfase3 3 2 3 2 2 6" xfId="3426" xr:uid="{00000000-0005-0000-0000-0000560D0000}"/>
    <cellStyle name="20% - Ênfase3 3 2 3 2 3" xfId="3427" xr:uid="{00000000-0005-0000-0000-0000570D0000}"/>
    <cellStyle name="20% - Ênfase3 3 2 3 2 3 2" xfId="3428" xr:uid="{00000000-0005-0000-0000-0000580D0000}"/>
    <cellStyle name="20% - Ênfase3 3 2 3 2 3 2 2" xfId="3429" xr:uid="{00000000-0005-0000-0000-0000590D0000}"/>
    <cellStyle name="20% - Ênfase3 3 2 3 2 3 3" xfId="3430" xr:uid="{00000000-0005-0000-0000-00005A0D0000}"/>
    <cellStyle name="20% - Ênfase3 3 2 3 2 3 4" xfId="3431" xr:uid="{00000000-0005-0000-0000-00005B0D0000}"/>
    <cellStyle name="20% - Ênfase3 3 2 3 2 4" xfId="3432" xr:uid="{00000000-0005-0000-0000-00005C0D0000}"/>
    <cellStyle name="20% - Ênfase3 3 2 3 2 4 2" xfId="3433" xr:uid="{00000000-0005-0000-0000-00005D0D0000}"/>
    <cellStyle name="20% - Ênfase3 3 2 3 2 4 2 2" xfId="3434" xr:uid="{00000000-0005-0000-0000-00005E0D0000}"/>
    <cellStyle name="20% - Ênfase3 3 2 3 2 4 3" xfId="3435" xr:uid="{00000000-0005-0000-0000-00005F0D0000}"/>
    <cellStyle name="20% - Ênfase3 3 2 3 2 4 4" xfId="3436" xr:uid="{00000000-0005-0000-0000-0000600D0000}"/>
    <cellStyle name="20% - Ênfase3 3 2 3 2 5" xfId="3437" xr:uid="{00000000-0005-0000-0000-0000610D0000}"/>
    <cellStyle name="20% - Ênfase3 3 2 3 2 5 2" xfId="3438" xr:uid="{00000000-0005-0000-0000-0000620D0000}"/>
    <cellStyle name="20% - Ênfase3 3 2 3 2 6" xfId="3439" xr:uid="{00000000-0005-0000-0000-0000630D0000}"/>
    <cellStyle name="20% - Ênfase3 3 2 3 2 7" xfId="3440" xr:uid="{00000000-0005-0000-0000-0000640D0000}"/>
    <cellStyle name="20% - Ênfase3 3 2 3 3" xfId="3441" xr:uid="{00000000-0005-0000-0000-0000650D0000}"/>
    <cellStyle name="20% - Ênfase3 3 2 3 3 2" xfId="3442" xr:uid="{00000000-0005-0000-0000-0000660D0000}"/>
    <cellStyle name="20% - Ênfase3 3 2 3 3 2 2" xfId="3443" xr:uid="{00000000-0005-0000-0000-0000670D0000}"/>
    <cellStyle name="20% - Ênfase3 3 2 3 3 2 2 2" xfId="3444" xr:uid="{00000000-0005-0000-0000-0000680D0000}"/>
    <cellStyle name="20% - Ênfase3 3 2 3 3 2 3" xfId="3445" xr:uid="{00000000-0005-0000-0000-0000690D0000}"/>
    <cellStyle name="20% - Ênfase3 3 2 3 3 2 4" xfId="3446" xr:uid="{00000000-0005-0000-0000-00006A0D0000}"/>
    <cellStyle name="20% - Ênfase3 3 2 3 3 3" xfId="3447" xr:uid="{00000000-0005-0000-0000-00006B0D0000}"/>
    <cellStyle name="20% - Ênfase3 3 2 3 3 3 2" xfId="3448" xr:uid="{00000000-0005-0000-0000-00006C0D0000}"/>
    <cellStyle name="20% - Ênfase3 3 2 3 3 3 2 2" xfId="3449" xr:uid="{00000000-0005-0000-0000-00006D0D0000}"/>
    <cellStyle name="20% - Ênfase3 3 2 3 3 3 3" xfId="3450" xr:uid="{00000000-0005-0000-0000-00006E0D0000}"/>
    <cellStyle name="20% - Ênfase3 3 2 3 3 3 4" xfId="3451" xr:uid="{00000000-0005-0000-0000-00006F0D0000}"/>
    <cellStyle name="20% - Ênfase3 3 2 3 3 4" xfId="3452" xr:uid="{00000000-0005-0000-0000-0000700D0000}"/>
    <cellStyle name="20% - Ênfase3 3 2 3 3 4 2" xfId="3453" xr:uid="{00000000-0005-0000-0000-0000710D0000}"/>
    <cellStyle name="20% - Ênfase3 3 2 3 3 5" xfId="3454" xr:uid="{00000000-0005-0000-0000-0000720D0000}"/>
    <cellStyle name="20% - Ênfase3 3 2 3 3 6" xfId="3455" xr:uid="{00000000-0005-0000-0000-0000730D0000}"/>
    <cellStyle name="20% - Ênfase3 3 2 3 4" xfId="3456" xr:uid="{00000000-0005-0000-0000-0000740D0000}"/>
    <cellStyle name="20% - Ênfase3 3 2 3 4 2" xfId="3457" xr:uid="{00000000-0005-0000-0000-0000750D0000}"/>
    <cellStyle name="20% - Ênfase3 3 2 3 4 2 2" xfId="3458" xr:uid="{00000000-0005-0000-0000-0000760D0000}"/>
    <cellStyle name="20% - Ênfase3 3 2 3 4 3" xfId="3459" xr:uid="{00000000-0005-0000-0000-0000770D0000}"/>
    <cellStyle name="20% - Ênfase3 3 2 3 4 4" xfId="3460" xr:uid="{00000000-0005-0000-0000-0000780D0000}"/>
    <cellStyle name="20% - Ênfase3 3 2 3 5" xfId="3461" xr:uid="{00000000-0005-0000-0000-0000790D0000}"/>
    <cellStyle name="20% - Ênfase3 3 2 3 5 2" xfId="3462" xr:uid="{00000000-0005-0000-0000-00007A0D0000}"/>
    <cellStyle name="20% - Ênfase3 3 2 3 5 2 2" xfId="3463" xr:uid="{00000000-0005-0000-0000-00007B0D0000}"/>
    <cellStyle name="20% - Ênfase3 3 2 3 5 3" xfId="3464" xr:uid="{00000000-0005-0000-0000-00007C0D0000}"/>
    <cellStyle name="20% - Ênfase3 3 2 3 5 4" xfId="3465" xr:uid="{00000000-0005-0000-0000-00007D0D0000}"/>
    <cellStyle name="20% - Ênfase3 3 2 3 6" xfId="3466" xr:uid="{00000000-0005-0000-0000-00007E0D0000}"/>
    <cellStyle name="20% - Ênfase3 3 2 3 6 2" xfId="3467" xr:uid="{00000000-0005-0000-0000-00007F0D0000}"/>
    <cellStyle name="20% - Ênfase3 3 2 3 7" xfId="3468" xr:uid="{00000000-0005-0000-0000-0000800D0000}"/>
    <cellStyle name="20% - Ênfase3 3 2 3 8" xfId="3469" xr:uid="{00000000-0005-0000-0000-0000810D0000}"/>
    <cellStyle name="20% - Ênfase3 3 2 4" xfId="3470" xr:uid="{00000000-0005-0000-0000-0000820D0000}"/>
    <cellStyle name="20% - Ênfase3 3 2 4 2" xfId="3471" xr:uid="{00000000-0005-0000-0000-0000830D0000}"/>
    <cellStyle name="20% - Ênfase3 3 2 4 2 2" xfId="3472" xr:uid="{00000000-0005-0000-0000-0000840D0000}"/>
    <cellStyle name="20% - Ênfase3 3 2 4 2 2 2" xfId="3473" xr:uid="{00000000-0005-0000-0000-0000850D0000}"/>
    <cellStyle name="20% - Ênfase3 3 2 4 2 2 2 2" xfId="3474" xr:uid="{00000000-0005-0000-0000-0000860D0000}"/>
    <cellStyle name="20% - Ênfase3 3 2 4 2 2 2 2 2" xfId="3475" xr:uid="{00000000-0005-0000-0000-0000870D0000}"/>
    <cellStyle name="20% - Ênfase3 3 2 4 2 2 2 3" xfId="3476" xr:uid="{00000000-0005-0000-0000-0000880D0000}"/>
    <cellStyle name="20% - Ênfase3 3 2 4 2 2 2 4" xfId="3477" xr:uid="{00000000-0005-0000-0000-0000890D0000}"/>
    <cellStyle name="20% - Ênfase3 3 2 4 2 2 3" xfId="3478" xr:uid="{00000000-0005-0000-0000-00008A0D0000}"/>
    <cellStyle name="20% - Ênfase3 3 2 4 2 2 3 2" xfId="3479" xr:uid="{00000000-0005-0000-0000-00008B0D0000}"/>
    <cellStyle name="20% - Ênfase3 3 2 4 2 2 3 2 2" xfId="3480" xr:uid="{00000000-0005-0000-0000-00008C0D0000}"/>
    <cellStyle name="20% - Ênfase3 3 2 4 2 2 3 3" xfId="3481" xr:uid="{00000000-0005-0000-0000-00008D0D0000}"/>
    <cellStyle name="20% - Ênfase3 3 2 4 2 2 3 4" xfId="3482" xr:uid="{00000000-0005-0000-0000-00008E0D0000}"/>
    <cellStyle name="20% - Ênfase3 3 2 4 2 2 4" xfId="3483" xr:uid="{00000000-0005-0000-0000-00008F0D0000}"/>
    <cellStyle name="20% - Ênfase3 3 2 4 2 2 4 2" xfId="3484" xr:uid="{00000000-0005-0000-0000-0000900D0000}"/>
    <cellStyle name="20% - Ênfase3 3 2 4 2 2 5" xfId="3485" xr:uid="{00000000-0005-0000-0000-0000910D0000}"/>
    <cellStyle name="20% - Ênfase3 3 2 4 2 2 6" xfId="3486" xr:uid="{00000000-0005-0000-0000-0000920D0000}"/>
    <cellStyle name="20% - Ênfase3 3 2 4 2 3" xfId="3487" xr:uid="{00000000-0005-0000-0000-0000930D0000}"/>
    <cellStyle name="20% - Ênfase3 3 2 4 2 3 2" xfId="3488" xr:uid="{00000000-0005-0000-0000-0000940D0000}"/>
    <cellStyle name="20% - Ênfase3 3 2 4 2 3 2 2" xfId="3489" xr:uid="{00000000-0005-0000-0000-0000950D0000}"/>
    <cellStyle name="20% - Ênfase3 3 2 4 2 3 3" xfId="3490" xr:uid="{00000000-0005-0000-0000-0000960D0000}"/>
    <cellStyle name="20% - Ênfase3 3 2 4 2 3 4" xfId="3491" xr:uid="{00000000-0005-0000-0000-0000970D0000}"/>
    <cellStyle name="20% - Ênfase3 3 2 4 2 4" xfId="3492" xr:uid="{00000000-0005-0000-0000-0000980D0000}"/>
    <cellStyle name="20% - Ênfase3 3 2 4 2 4 2" xfId="3493" xr:uid="{00000000-0005-0000-0000-0000990D0000}"/>
    <cellStyle name="20% - Ênfase3 3 2 4 2 4 2 2" xfId="3494" xr:uid="{00000000-0005-0000-0000-00009A0D0000}"/>
    <cellStyle name="20% - Ênfase3 3 2 4 2 4 3" xfId="3495" xr:uid="{00000000-0005-0000-0000-00009B0D0000}"/>
    <cellStyle name="20% - Ênfase3 3 2 4 2 4 4" xfId="3496" xr:uid="{00000000-0005-0000-0000-00009C0D0000}"/>
    <cellStyle name="20% - Ênfase3 3 2 4 2 5" xfId="3497" xr:uid="{00000000-0005-0000-0000-00009D0D0000}"/>
    <cellStyle name="20% - Ênfase3 3 2 4 2 5 2" xfId="3498" xr:uid="{00000000-0005-0000-0000-00009E0D0000}"/>
    <cellStyle name="20% - Ênfase3 3 2 4 2 6" xfId="3499" xr:uid="{00000000-0005-0000-0000-00009F0D0000}"/>
    <cellStyle name="20% - Ênfase3 3 2 4 2 7" xfId="3500" xr:uid="{00000000-0005-0000-0000-0000A00D0000}"/>
    <cellStyle name="20% - Ênfase3 3 2 4 3" xfId="3501" xr:uid="{00000000-0005-0000-0000-0000A10D0000}"/>
    <cellStyle name="20% - Ênfase3 3 2 4 3 2" xfId="3502" xr:uid="{00000000-0005-0000-0000-0000A20D0000}"/>
    <cellStyle name="20% - Ênfase3 3 2 4 3 2 2" xfId="3503" xr:uid="{00000000-0005-0000-0000-0000A30D0000}"/>
    <cellStyle name="20% - Ênfase3 3 2 4 3 2 2 2" xfId="3504" xr:uid="{00000000-0005-0000-0000-0000A40D0000}"/>
    <cellStyle name="20% - Ênfase3 3 2 4 3 2 3" xfId="3505" xr:uid="{00000000-0005-0000-0000-0000A50D0000}"/>
    <cellStyle name="20% - Ênfase3 3 2 4 3 2 4" xfId="3506" xr:uid="{00000000-0005-0000-0000-0000A60D0000}"/>
    <cellStyle name="20% - Ênfase3 3 2 4 3 3" xfId="3507" xr:uid="{00000000-0005-0000-0000-0000A70D0000}"/>
    <cellStyle name="20% - Ênfase3 3 2 4 3 3 2" xfId="3508" xr:uid="{00000000-0005-0000-0000-0000A80D0000}"/>
    <cellStyle name="20% - Ênfase3 3 2 4 3 3 2 2" xfId="3509" xr:uid="{00000000-0005-0000-0000-0000A90D0000}"/>
    <cellStyle name="20% - Ênfase3 3 2 4 3 3 3" xfId="3510" xr:uid="{00000000-0005-0000-0000-0000AA0D0000}"/>
    <cellStyle name="20% - Ênfase3 3 2 4 3 3 4" xfId="3511" xr:uid="{00000000-0005-0000-0000-0000AB0D0000}"/>
    <cellStyle name="20% - Ênfase3 3 2 4 3 4" xfId="3512" xr:uid="{00000000-0005-0000-0000-0000AC0D0000}"/>
    <cellStyle name="20% - Ênfase3 3 2 4 3 4 2" xfId="3513" xr:uid="{00000000-0005-0000-0000-0000AD0D0000}"/>
    <cellStyle name="20% - Ênfase3 3 2 4 3 5" xfId="3514" xr:uid="{00000000-0005-0000-0000-0000AE0D0000}"/>
    <cellStyle name="20% - Ênfase3 3 2 4 3 6" xfId="3515" xr:uid="{00000000-0005-0000-0000-0000AF0D0000}"/>
    <cellStyle name="20% - Ênfase3 3 2 4 4" xfId="3516" xr:uid="{00000000-0005-0000-0000-0000B00D0000}"/>
    <cellStyle name="20% - Ênfase3 3 2 4 4 2" xfId="3517" xr:uid="{00000000-0005-0000-0000-0000B10D0000}"/>
    <cellStyle name="20% - Ênfase3 3 2 4 4 2 2" xfId="3518" xr:uid="{00000000-0005-0000-0000-0000B20D0000}"/>
    <cellStyle name="20% - Ênfase3 3 2 4 4 3" xfId="3519" xr:uid="{00000000-0005-0000-0000-0000B30D0000}"/>
    <cellStyle name="20% - Ênfase3 3 2 4 4 4" xfId="3520" xr:uid="{00000000-0005-0000-0000-0000B40D0000}"/>
    <cellStyle name="20% - Ênfase3 3 2 4 5" xfId="3521" xr:uid="{00000000-0005-0000-0000-0000B50D0000}"/>
    <cellStyle name="20% - Ênfase3 3 2 4 5 2" xfId="3522" xr:uid="{00000000-0005-0000-0000-0000B60D0000}"/>
    <cellStyle name="20% - Ênfase3 3 2 4 5 2 2" xfId="3523" xr:uid="{00000000-0005-0000-0000-0000B70D0000}"/>
    <cellStyle name="20% - Ênfase3 3 2 4 5 3" xfId="3524" xr:uid="{00000000-0005-0000-0000-0000B80D0000}"/>
    <cellStyle name="20% - Ênfase3 3 2 4 5 4" xfId="3525" xr:uid="{00000000-0005-0000-0000-0000B90D0000}"/>
    <cellStyle name="20% - Ênfase3 3 2 4 6" xfId="3526" xr:uid="{00000000-0005-0000-0000-0000BA0D0000}"/>
    <cellStyle name="20% - Ênfase3 3 2 4 6 2" xfId="3527" xr:uid="{00000000-0005-0000-0000-0000BB0D0000}"/>
    <cellStyle name="20% - Ênfase3 3 2 4 7" xfId="3528" xr:uid="{00000000-0005-0000-0000-0000BC0D0000}"/>
    <cellStyle name="20% - Ênfase3 3 2 4 8" xfId="3529" xr:uid="{00000000-0005-0000-0000-0000BD0D0000}"/>
    <cellStyle name="20% - Ênfase3 3 2 5" xfId="3530" xr:uid="{00000000-0005-0000-0000-0000BE0D0000}"/>
    <cellStyle name="20% - Ênfase3 3 2 5 2" xfId="3531" xr:uid="{00000000-0005-0000-0000-0000BF0D0000}"/>
    <cellStyle name="20% - Ênfase3 3 2 5 2 2" xfId="3532" xr:uid="{00000000-0005-0000-0000-0000C00D0000}"/>
    <cellStyle name="20% - Ênfase3 3 2 5 2 2 2" xfId="3533" xr:uid="{00000000-0005-0000-0000-0000C10D0000}"/>
    <cellStyle name="20% - Ênfase3 3 2 5 2 2 2 2" xfId="3534" xr:uid="{00000000-0005-0000-0000-0000C20D0000}"/>
    <cellStyle name="20% - Ênfase3 3 2 5 2 2 3" xfId="3535" xr:uid="{00000000-0005-0000-0000-0000C30D0000}"/>
    <cellStyle name="20% - Ênfase3 3 2 5 2 2 4" xfId="3536" xr:uid="{00000000-0005-0000-0000-0000C40D0000}"/>
    <cellStyle name="20% - Ênfase3 3 2 5 2 3" xfId="3537" xr:uid="{00000000-0005-0000-0000-0000C50D0000}"/>
    <cellStyle name="20% - Ênfase3 3 2 5 2 3 2" xfId="3538" xr:uid="{00000000-0005-0000-0000-0000C60D0000}"/>
    <cellStyle name="20% - Ênfase3 3 2 5 2 3 2 2" xfId="3539" xr:uid="{00000000-0005-0000-0000-0000C70D0000}"/>
    <cellStyle name="20% - Ênfase3 3 2 5 2 3 3" xfId="3540" xr:uid="{00000000-0005-0000-0000-0000C80D0000}"/>
    <cellStyle name="20% - Ênfase3 3 2 5 2 3 4" xfId="3541" xr:uid="{00000000-0005-0000-0000-0000C90D0000}"/>
    <cellStyle name="20% - Ênfase3 3 2 5 2 4" xfId="3542" xr:uid="{00000000-0005-0000-0000-0000CA0D0000}"/>
    <cellStyle name="20% - Ênfase3 3 2 5 2 4 2" xfId="3543" xr:uid="{00000000-0005-0000-0000-0000CB0D0000}"/>
    <cellStyle name="20% - Ênfase3 3 2 5 2 5" xfId="3544" xr:uid="{00000000-0005-0000-0000-0000CC0D0000}"/>
    <cellStyle name="20% - Ênfase3 3 2 5 2 6" xfId="3545" xr:uid="{00000000-0005-0000-0000-0000CD0D0000}"/>
    <cellStyle name="20% - Ênfase3 3 2 5 3" xfId="3546" xr:uid="{00000000-0005-0000-0000-0000CE0D0000}"/>
    <cellStyle name="20% - Ênfase3 3 2 5 3 2" xfId="3547" xr:uid="{00000000-0005-0000-0000-0000CF0D0000}"/>
    <cellStyle name="20% - Ênfase3 3 2 5 3 2 2" xfId="3548" xr:uid="{00000000-0005-0000-0000-0000D00D0000}"/>
    <cellStyle name="20% - Ênfase3 3 2 5 3 3" xfId="3549" xr:uid="{00000000-0005-0000-0000-0000D10D0000}"/>
    <cellStyle name="20% - Ênfase3 3 2 5 3 4" xfId="3550" xr:uid="{00000000-0005-0000-0000-0000D20D0000}"/>
    <cellStyle name="20% - Ênfase3 3 2 5 4" xfId="3551" xr:uid="{00000000-0005-0000-0000-0000D30D0000}"/>
    <cellStyle name="20% - Ênfase3 3 2 5 4 2" xfId="3552" xr:uid="{00000000-0005-0000-0000-0000D40D0000}"/>
    <cellStyle name="20% - Ênfase3 3 2 5 4 2 2" xfId="3553" xr:uid="{00000000-0005-0000-0000-0000D50D0000}"/>
    <cellStyle name="20% - Ênfase3 3 2 5 4 3" xfId="3554" xr:uid="{00000000-0005-0000-0000-0000D60D0000}"/>
    <cellStyle name="20% - Ênfase3 3 2 5 4 4" xfId="3555" xr:uid="{00000000-0005-0000-0000-0000D70D0000}"/>
    <cellStyle name="20% - Ênfase3 3 2 5 5" xfId="3556" xr:uid="{00000000-0005-0000-0000-0000D80D0000}"/>
    <cellStyle name="20% - Ênfase3 3 2 5 5 2" xfId="3557" xr:uid="{00000000-0005-0000-0000-0000D90D0000}"/>
    <cellStyle name="20% - Ênfase3 3 2 5 6" xfId="3558" xr:uid="{00000000-0005-0000-0000-0000DA0D0000}"/>
    <cellStyle name="20% - Ênfase3 3 2 5 7" xfId="3559" xr:uid="{00000000-0005-0000-0000-0000DB0D0000}"/>
    <cellStyle name="20% - Ênfase3 3 2 6" xfId="3560" xr:uid="{00000000-0005-0000-0000-0000DC0D0000}"/>
    <cellStyle name="20% - Ênfase3 3 2 6 2" xfId="3561" xr:uid="{00000000-0005-0000-0000-0000DD0D0000}"/>
    <cellStyle name="20% - Ênfase3 3 2 6 2 2" xfId="3562" xr:uid="{00000000-0005-0000-0000-0000DE0D0000}"/>
    <cellStyle name="20% - Ênfase3 3 2 6 2 2 2" xfId="3563" xr:uid="{00000000-0005-0000-0000-0000DF0D0000}"/>
    <cellStyle name="20% - Ênfase3 3 2 6 2 3" xfId="3564" xr:uid="{00000000-0005-0000-0000-0000E00D0000}"/>
    <cellStyle name="20% - Ênfase3 3 2 6 2 4" xfId="3565" xr:uid="{00000000-0005-0000-0000-0000E10D0000}"/>
    <cellStyle name="20% - Ênfase3 3 2 6 3" xfId="3566" xr:uid="{00000000-0005-0000-0000-0000E20D0000}"/>
    <cellStyle name="20% - Ênfase3 3 2 6 3 2" xfId="3567" xr:uid="{00000000-0005-0000-0000-0000E30D0000}"/>
    <cellStyle name="20% - Ênfase3 3 2 6 3 2 2" xfId="3568" xr:uid="{00000000-0005-0000-0000-0000E40D0000}"/>
    <cellStyle name="20% - Ênfase3 3 2 6 3 3" xfId="3569" xr:uid="{00000000-0005-0000-0000-0000E50D0000}"/>
    <cellStyle name="20% - Ênfase3 3 2 6 3 4" xfId="3570" xr:uid="{00000000-0005-0000-0000-0000E60D0000}"/>
    <cellStyle name="20% - Ênfase3 3 2 6 4" xfId="3571" xr:uid="{00000000-0005-0000-0000-0000E70D0000}"/>
    <cellStyle name="20% - Ênfase3 3 2 6 4 2" xfId="3572" xr:uid="{00000000-0005-0000-0000-0000E80D0000}"/>
    <cellStyle name="20% - Ênfase3 3 2 6 5" xfId="3573" xr:uid="{00000000-0005-0000-0000-0000E90D0000}"/>
    <cellStyle name="20% - Ênfase3 3 2 6 6" xfId="3574" xr:uid="{00000000-0005-0000-0000-0000EA0D0000}"/>
    <cellStyle name="20% - Ênfase3 3 2 7" xfId="3575" xr:uid="{00000000-0005-0000-0000-0000EB0D0000}"/>
    <cellStyle name="20% - Ênfase3 3 2 7 2" xfId="3576" xr:uid="{00000000-0005-0000-0000-0000EC0D0000}"/>
    <cellStyle name="20% - Ênfase3 3 2 7 2 2" xfId="3577" xr:uid="{00000000-0005-0000-0000-0000ED0D0000}"/>
    <cellStyle name="20% - Ênfase3 3 2 7 3" xfId="3578" xr:uid="{00000000-0005-0000-0000-0000EE0D0000}"/>
    <cellStyle name="20% - Ênfase3 3 2 7 4" xfId="3579" xr:uid="{00000000-0005-0000-0000-0000EF0D0000}"/>
    <cellStyle name="20% - Ênfase3 3 2 8" xfId="3580" xr:uid="{00000000-0005-0000-0000-0000F00D0000}"/>
    <cellStyle name="20% - Ênfase3 3 2 8 2" xfId="3581" xr:uid="{00000000-0005-0000-0000-0000F10D0000}"/>
    <cellStyle name="20% - Ênfase3 3 2 8 2 2" xfId="3582" xr:uid="{00000000-0005-0000-0000-0000F20D0000}"/>
    <cellStyle name="20% - Ênfase3 3 2 8 3" xfId="3583" xr:uid="{00000000-0005-0000-0000-0000F30D0000}"/>
    <cellStyle name="20% - Ênfase3 3 2 8 4" xfId="3584" xr:uid="{00000000-0005-0000-0000-0000F40D0000}"/>
    <cellStyle name="20% - Ênfase3 3 2 9" xfId="3585" xr:uid="{00000000-0005-0000-0000-0000F50D0000}"/>
    <cellStyle name="20% - Ênfase3 3 2 9 2" xfId="3586" xr:uid="{00000000-0005-0000-0000-0000F60D0000}"/>
    <cellStyle name="20% - Ênfase3 3 3" xfId="3587" xr:uid="{00000000-0005-0000-0000-0000F70D0000}"/>
    <cellStyle name="20% - Ênfase3 3 3 2" xfId="3588" xr:uid="{00000000-0005-0000-0000-0000F80D0000}"/>
    <cellStyle name="20% - Ênfase3 3 3 2 2" xfId="3589" xr:uid="{00000000-0005-0000-0000-0000F90D0000}"/>
    <cellStyle name="20% - Ênfase3 3 3 2 2 2" xfId="3590" xr:uid="{00000000-0005-0000-0000-0000FA0D0000}"/>
    <cellStyle name="20% - Ênfase3 3 3 2 2 2 2" xfId="3591" xr:uid="{00000000-0005-0000-0000-0000FB0D0000}"/>
    <cellStyle name="20% - Ênfase3 3 3 2 2 2 2 2" xfId="3592" xr:uid="{00000000-0005-0000-0000-0000FC0D0000}"/>
    <cellStyle name="20% - Ênfase3 3 3 2 2 2 3" xfId="3593" xr:uid="{00000000-0005-0000-0000-0000FD0D0000}"/>
    <cellStyle name="20% - Ênfase3 3 3 2 2 2 4" xfId="3594" xr:uid="{00000000-0005-0000-0000-0000FE0D0000}"/>
    <cellStyle name="20% - Ênfase3 3 3 2 2 3" xfId="3595" xr:uid="{00000000-0005-0000-0000-0000FF0D0000}"/>
    <cellStyle name="20% - Ênfase3 3 3 2 2 3 2" xfId="3596" xr:uid="{00000000-0005-0000-0000-0000000E0000}"/>
    <cellStyle name="20% - Ênfase3 3 3 2 2 3 2 2" xfId="3597" xr:uid="{00000000-0005-0000-0000-0000010E0000}"/>
    <cellStyle name="20% - Ênfase3 3 3 2 2 3 3" xfId="3598" xr:uid="{00000000-0005-0000-0000-0000020E0000}"/>
    <cellStyle name="20% - Ênfase3 3 3 2 2 3 4" xfId="3599" xr:uid="{00000000-0005-0000-0000-0000030E0000}"/>
    <cellStyle name="20% - Ênfase3 3 3 2 2 4" xfId="3600" xr:uid="{00000000-0005-0000-0000-0000040E0000}"/>
    <cellStyle name="20% - Ênfase3 3 3 2 2 4 2" xfId="3601" xr:uid="{00000000-0005-0000-0000-0000050E0000}"/>
    <cellStyle name="20% - Ênfase3 3 3 2 2 5" xfId="3602" xr:uid="{00000000-0005-0000-0000-0000060E0000}"/>
    <cellStyle name="20% - Ênfase3 3 3 2 2 6" xfId="3603" xr:uid="{00000000-0005-0000-0000-0000070E0000}"/>
    <cellStyle name="20% - Ênfase3 3 3 2 3" xfId="3604" xr:uid="{00000000-0005-0000-0000-0000080E0000}"/>
    <cellStyle name="20% - Ênfase3 3 3 2 3 2" xfId="3605" xr:uid="{00000000-0005-0000-0000-0000090E0000}"/>
    <cellStyle name="20% - Ênfase3 3 3 2 3 2 2" xfId="3606" xr:uid="{00000000-0005-0000-0000-00000A0E0000}"/>
    <cellStyle name="20% - Ênfase3 3 3 2 3 3" xfId="3607" xr:uid="{00000000-0005-0000-0000-00000B0E0000}"/>
    <cellStyle name="20% - Ênfase3 3 3 2 3 4" xfId="3608" xr:uid="{00000000-0005-0000-0000-00000C0E0000}"/>
    <cellStyle name="20% - Ênfase3 3 3 2 4" xfId="3609" xr:uid="{00000000-0005-0000-0000-00000D0E0000}"/>
    <cellStyle name="20% - Ênfase3 3 3 2 4 2" xfId="3610" xr:uid="{00000000-0005-0000-0000-00000E0E0000}"/>
    <cellStyle name="20% - Ênfase3 3 3 2 4 2 2" xfId="3611" xr:uid="{00000000-0005-0000-0000-00000F0E0000}"/>
    <cellStyle name="20% - Ênfase3 3 3 2 4 3" xfId="3612" xr:uid="{00000000-0005-0000-0000-0000100E0000}"/>
    <cellStyle name="20% - Ênfase3 3 3 2 4 4" xfId="3613" xr:uid="{00000000-0005-0000-0000-0000110E0000}"/>
    <cellStyle name="20% - Ênfase3 3 3 2 5" xfId="3614" xr:uid="{00000000-0005-0000-0000-0000120E0000}"/>
    <cellStyle name="20% - Ênfase3 3 3 2 5 2" xfId="3615" xr:uid="{00000000-0005-0000-0000-0000130E0000}"/>
    <cellStyle name="20% - Ênfase3 3 3 2 6" xfId="3616" xr:uid="{00000000-0005-0000-0000-0000140E0000}"/>
    <cellStyle name="20% - Ênfase3 3 3 2 7" xfId="3617" xr:uid="{00000000-0005-0000-0000-0000150E0000}"/>
    <cellStyle name="20% - Ênfase3 3 3 3" xfId="3618" xr:uid="{00000000-0005-0000-0000-0000160E0000}"/>
    <cellStyle name="20% - Ênfase3 3 3 3 2" xfId="3619" xr:uid="{00000000-0005-0000-0000-0000170E0000}"/>
    <cellStyle name="20% - Ênfase3 3 3 3 2 2" xfId="3620" xr:uid="{00000000-0005-0000-0000-0000180E0000}"/>
    <cellStyle name="20% - Ênfase3 3 3 3 2 2 2" xfId="3621" xr:uid="{00000000-0005-0000-0000-0000190E0000}"/>
    <cellStyle name="20% - Ênfase3 3 3 3 2 3" xfId="3622" xr:uid="{00000000-0005-0000-0000-00001A0E0000}"/>
    <cellStyle name="20% - Ênfase3 3 3 3 2 4" xfId="3623" xr:uid="{00000000-0005-0000-0000-00001B0E0000}"/>
    <cellStyle name="20% - Ênfase3 3 3 3 3" xfId="3624" xr:uid="{00000000-0005-0000-0000-00001C0E0000}"/>
    <cellStyle name="20% - Ênfase3 3 3 3 3 2" xfId="3625" xr:uid="{00000000-0005-0000-0000-00001D0E0000}"/>
    <cellStyle name="20% - Ênfase3 3 3 3 3 2 2" xfId="3626" xr:uid="{00000000-0005-0000-0000-00001E0E0000}"/>
    <cellStyle name="20% - Ênfase3 3 3 3 3 3" xfId="3627" xr:uid="{00000000-0005-0000-0000-00001F0E0000}"/>
    <cellStyle name="20% - Ênfase3 3 3 3 3 4" xfId="3628" xr:uid="{00000000-0005-0000-0000-0000200E0000}"/>
    <cellStyle name="20% - Ênfase3 3 3 3 4" xfId="3629" xr:uid="{00000000-0005-0000-0000-0000210E0000}"/>
    <cellStyle name="20% - Ênfase3 3 3 3 4 2" xfId="3630" xr:uid="{00000000-0005-0000-0000-0000220E0000}"/>
    <cellStyle name="20% - Ênfase3 3 3 3 5" xfId="3631" xr:uid="{00000000-0005-0000-0000-0000230E0000}"/>
    <cellStyle name="20% - Ênfase3 3 3 3 6" xfId="3632" xr:uid="{00000000-0005-0000-0000-0000240E0000}"/>
    <cellStyle name="20% - Ênfase3 3 3 4" xfId="3633" xr:uid="{00000000-0005-0000-0000-0000250E0000}"/>
    <cellStyle name="20% - Ênfase3 3 3 4 2" xfId="3634" xr:uid="{00000000-0005-0000-0000-0000260E0000}"/>
    <cellStyle name="20% - Ênfase3 3 3 4 2 2" xfId="3635" xr:uid="{00000000-0005-0000-0000-0000270E0000}"/>
    <cellStyle name="20% - Ênfase3 3 3 4 3" xfId="3636" xr:uid="{00000000-0005-0000-0000-0000280E0000}"/>
    <cellStyle name="20% - Ênfase3 3 3 4 4" xfId="3637" xr:uid="{00000000-0005-0000-0000-0000290E0000}"/>
    <cellStyle name="20% - Ênfase3 3 3 5" xfId="3638" xr:uid="{00000000-0005-0000-0000-00002A0E0000}"/>
    <cellStyle name="20% - Ênfase3 3 3 5 2" xfId="3639" xr:uid="{00000000-0005-0000-0000-00002B0E0000}"/>
    <cellStyle name="20% - Ênfase3 3 3 5 2 2" xfId="3640" xr:uid="{00000000-0005-0000-0000-00002C0E0000}"/>
    <cellStyle name="20% - Ênfase3 3 3 5 3" xfId="3641" xr:uid="{00000000-0005-0000-0000-00002D0E0000}"/>
    <cellStyle name="20% - Ênfase3 3 3 5 4" xfId="3642" xr:uid="{00000000-0005-0000-0000-00002E0E0000}"/>
    <cellStyle name="20% - Ênfase3 3 3 6" xfId="3643" xr:uid="{00000000-0005-0000-0000-00002F0E0000}"/>
    <cellStyle name="20% - Ênfase3 3 3 6 2" xfId="3644" xr:uid="{00000000-0005-0000-0000-0000300E0000}"/>
    <cellStyle name="20% - Ênfase3 3 3 7" xfId="3645" xr:uid="{00000000-0005-0000-0000-0000310E0000}"/>
    <cellStyle name="20% - Ênfase3 3 3 8" xfId="3646" xr:uid="{00000000-0005-0000-0000-0000320E0000}"/>
    <cellStyle name="20% - Ênfase3 3 4" xfId="3647" xr:uid="{00000000-0005-0000-0000-0000330E0000}"/>
    <cellStyle name="20% - Ênfase3 3 4 2" xfId="3648" xr:uid="{00000000-0005-0000-0000-0000340E0000}"/>
    <cellStyle name="20% - Ênfase3 3 4 2 2" xfId="3649" xr:uid="{00000000-0005-0000-0000-0000350E0000}"/>
    <cellStyle name="20% - Ênfase3 3 4 2 2 2" xfId="3650" xr:uid="{00000000-0005-0000-0000-0000360E0000}"/>
    <cellStyle name="20% - Ênfase3 3 4 2 2 2 2" xfId="3651" xr:uid="{00000000-0005-0000-0000-0000370E0000}"/>
    <cellStyle name="20% - Ênfase3 3 4 2 2 2 2 2" xfId="3652" xr:uid="{00000000-0005-0000-0000-0000380E0000}"/>
    <cellStyle name="20% - Ênfase3 3 4 2 2 2 3" xfId="3653" xr:uid="{00000000-0005-0000-0000-0000390E0000}"/>
    <cellStyle name="20% - Ênfase3 3 4 2 2 2 4" xfId="3654" xr:uid="{00000000-0005-0000-0000-00003A0E0000}"/>
    <cellStyle name="20% - Ênfase3 3 4 2 2 3" xfId="3655" xr:uid="{00000000-0005-0000-0000-00003B0E0000}"/>
    <cellStyle name="20% - Ênfase3 3 4 2 2 3 2" xfId="3656" xr:uid="{00000000-0005-0000-0000-00003C0E0000}"/>
    <cellStyle name="20% - Ênfase3 3 4 2 2 3 2 2" xfId="3657" xr:uid="{00000000-0005-0000-0000-00003D0E0000}"/>
    <cellStyle name="20% - Ênfase3 3 4 2 2 3 3" xfId="3658" xr:uid="{00000000-0005-0000-0000-00003E0E0000}"/>
    <cellStyle name="20% - Ênfase3 3 4 2 2 3 4" xfId="3659" xr:uid="{00000000-0005-0000-0000-00003F0E0000}"/>
    <cellStyle name="20% - Ênfase3 3 4 2 2 4" xfId="3660" xr:uid="{00000000-0005-0000-0000-0000400E0000}"/>
    <cellStyle name="20% - Ênfase3 3 4 2 2 4 2" xfId="3661" xr:uid="{00000000-0005-0000-0000-0000410E0000}"/>
    <cellStyle name="20% - Ênfase3 3 4 2 2 5" xfId="3662" xr:uid="{00000000-0005-0000-0000-0000420E0000}"/>
    <cellStyle name="20% - Ênfase3 3 4 2 2 6" xfId="3663" xr:uid="{00000000-0005-0000-0000-0000430E0000}"/>
    <cellStyle name="20% - Ênfase3 3 4 2 3" xfId="3664" xr:uid="{00000000-0005-0000-0000-0000440E0000}"/>
    <cellStyle name="20% - Ênfase3 3 4 2 3 2" xfId="3665" xr:uid="{00000000-0005-0000-0000-0000450E0000}"/>
    <cellStyle name="20% - Ênfase3 3 4 2 3 2 2" xfId="3666" xr:uid="{00000000-0005-0000-0000-0000460E0000}"/>
    <cellStyle name="20% - Ênfase3 3 4 2 3 3" xfId="3667" xr:uid="{00000000-0005-0000-0000-0000470E0000}"/>
    <cellStyle name="20% - Ênfase3 3 4 2 3 4" xfId="3668" xr:uid="{00000000-0005-0000-0000-0000480E0000}"/>
    <cellStyle name="20% - Ênfase3 3 4 2 4" xfId="3669" xr:uid="{00000000-0005-0000-0000-0000490E0000}"/>
    <cellStyle name="20% - Ênfase3 3 4 2 4 2" xfId="3670" xr:uid="{00000000-0005-0000-0000-00004A0E0000}"/>
    <cellStyle name="20% - Ênfase3 3 4 2 4 2 2" xfId="3671" xr:uid="{00000000-0005-0000-0000-00004B0E0000}"/>
    <cellStyle name="20% - Ênfase3 3 4 2 4 3" xfId="3672" xr:uid="{00000000-0005-0000-0000-00004C0E0000}"/>
    <cellStyle name="20% - Ênfase3 3 4 2 4 4" xfId="3673" xr:uid="{00000000-0005-0000-0000-00004D0E0000}"/>
    <cellStyle name="20% - Ênfase3 3 4 2 5" xfId="3674" xr:uid="{00000000-0005-0000-0000-00004E0E0000}"/>
    <cellStyle name="20% - Ênfase3 3 4 2 5 2" xfId="3675" xr:uid="{00000000-0005-0000-0000-00004F0E0000}"/>
    <cellStyle name="20% - Ênfase3 3 4 2 6" xfId="3676" xr:uid="{00000000-0005-0000-0000-0000500E0000}"/>
    <cellStyle name="20% - Ênfase3 3 4 2 7" xfId="3677" xr:uid="{00000000-0005-0000-0000-0000510E0000}"/>
    <cellStyle name="20% - Ênfase3 3 4 3" xfId="3678" xr:uid="{00000000-0005-0000-0000-0000520E0000}"/>
    <cellStyle name="20% - Ênfase3 3 4 3 2" xfId="3679" xr:uid="{00000000-0005-0000-0000-0000530E0000}"/>
    <cellStyle name="20% - Ênfase3 3 4 3 2 2" xfId="3680" xr:uid="{00000000-0005-0000-0000-0000540E0000}"/>
    <cellStyle name="20% - Ênfase3 3 4 3 2 2 2" xfId="3681" xr:uid="{00000000-0005-0000-0000-0000550E0000}"/>
    <cellStyle name="20% - Ênfase3 3 4 3 2 3" xfId="3682" xr:uid="{00000000-0005-0000-0000-0000560E0000}"/>
    <cellStyle name="20% - Ênfase3 3 4 3 2 4" xfId="3683" xr:uid="{00000000-0005-0000-0000-0000570E0000}"/>
    <cellStyle name="20% - Ênfase3 3 4 3 3" xfId="3684" xr:uid="{00000000-0005-0000-0000-0000580E0000}"/>
    <cellStyle name="20% - Ênfase3 3 4 3 3 2" xfId="3685" xr:uid="{00000000-0005-0000-0000-0000590E0000}"/>
    <cellStyle name="20% - Ênfase3 3 4 3 3 2 2" xfId="3686" xr:uid="{00000000-0005-0000-0000-00005A0E0000}"/>
    <cellStyle name="20% - Ênfase3 3 4 3 3 3" xfId="3687" xr:uid="{00000000-0005-0000-0000-00005B0E0000}"/>
    <cellStyle name="20% - Ênfase3 3 4 3 3 4" xfId="3688" xr:uid="{00000000-0005-0000-0000-00005C0E0000}"/>
    <cellStyle name="20% - Ênfase3 3 4 3 4" xfId="3689" xr:uid="{00000000-0005-0000-0000-00005D0E0000}"/>
    <cellStyle name="20% - Ênfase3 3 4 3 4 2" xfId="3690" xr:uid="{00000000-0005-0000-0000-00005E0E0000}"/>
    <cellStyle name="20% - Ênfase3 3 4 3 5" xfId="3691" xr:uid="{00000000-0005-0000-0000-00005F0E0000}"/>
    <cellStyle name="20% - Ênfase3 3 4 3 6" xfId="3692" xr:uid="{00000000-0005-0000-0000-0000600E0000}"/>
    <cellStyle name="20% - Ênfase3 3 4 4" xfId="3693" xr:uid="{00000000-0005-0000-0000-0000610E0000}"/>
    <cellStyle name="20% - Ênfase3 3 4 4 2" xfId="3694" xr:uid="{00000000-0005-0000-0000-0000620E0000}"/>
    <cellStyle name="20% - Ênfase3 3 4 4 2 2" xfId="3695" xr:uid="{00000000-0005-0000-0000-0000630E0000}"/>
    <cellStyle name="20% - Ênfase3 3 4 4 3" xfId="3696" xr:uid="{00000000-0005-0000-0000-0000640E0000}"/>
    <cellStyle name="20% - Ênfase3 3 4 4 4" xfId="3697" xr:uid="{00000000-0005-0000-0000-0000650E0000}"/>
    <cellStyle name="20% - Ênfase3 3 4 5" xfId="3698" xr:uid="{00000000-0005-0000-0000-0000660E0000}"/>
    <cellStyle name="20% - Ênfase3 3 4 5 2" xfId="3699" xr:uid="{00000000-0005-0000-0000-0000670E0000}"/>
    <cellStyle name="20% - Ênfase3 3 4 5 2 2" xfId="3700" xr:uid="{00000000-0005-0000-0000-0000680E0000}"/>
    <cellStyle name="20% - Ênfase3 3 4 5 3" xfId="3701" xr:uid="{00000000-0005-0000-0000-0000690E0000}"/>
    <cellStyle name="20% - Ênfase3 3 4 5 4" xfId="3702" xr:uid="{00000000-0005-0000-0000-00006A0E0000}"/>
    <cellStyle name="20% - Ênfase3 3 4 6" xfId="3703" xr:uid="{00000000-0005-0000-0000-00006B0E0000}"/>
    <cellStyle name="20% - Ênfase3 3 4 6 2" xfId="3704" xr:uid="{00000000-0005-0000-0000-00006C0E0000}"/>
    <cellStyle name="20% - Ênfase3 3 4 7" xfId="3705" xr:uid="{00000000-0005-0000-0000-00006D0E0000}"/>
    <cellStyle name="20% - Ênfase3 3 4 8" xfId="3706" xr:uid="{00000000-0005-0000-0000-00006E0E0000}"/>
    <cellStyle name="20% - Ênfase3 3 5" xfId="3707" xr:uid="{00000000-0005-0000-0000-00006F0E0000}"/>
    <cellStyle name="20% - Ênfase3 3 5 2" xfId="3708" xr:uid="{00000000-0005-0000-0000-0000700E0000}"/>
    <cellStyle name="20% - Ênfase3 3 5 2 2" xfId="3709" xr:uid="{00000000-0005-0000-0000-0000710E0000}"/>
    <cellStyle name="20% - Ênfase3 3 5 2 2 2" xfId="3710" xr:uid="{00000000-0005-0000-0000-0000720E0000}"/>
    <cellStyle name="20% - Ênfase3 3 5 2 2 2 2" xfId="3711" xr:uid="{00000000-0005-0000-0000-0000730E0000}"/>
    <cellStyle name="20% - Ênfase3 3 5 2 2 2 2 2" xfId="3712" xr:uid="{00000000-0005-0000-0000-0000740E0000}"/>
    <cellStyle name="20% - Ênfase3 3 5 2 2 2 3" xfId="3713" xr:uid="{00000000-0005-0000-0000-0000750E0000}"/>
    <cellStyle name="20% - Ênfase3 3 5 2 2 2 4" xfId="3714" xr:uid="{00000000-0005-0000-0000-0000760E0000}"/>
    <cellStyle name="20% - Ênfase3 3 5 2 2 3" xfId="3715" xr:uid="{00000000-0005-0000-0000-0000770E0000}"/>
    <cellStyle name="20% - Ênfase3 3 5 2 2 3 2" xfId="3716" xr:uid="{00000000-0005-0000-0000-0000780E0000}"/>
    <cellStyle name="20% - Ênfase3 3 5 2 2 3 2 2" xfId="3717" xr:uid="{00000000-0005-0000-0000-0000790E0000}"/>
    <cellStyle name="20% - Ênfase3 3 5 2 2 3 3" xfId="3718" xr:uid="{00000000-0005-0000-0000-00007A0E0000}"/>
    <cellStyle name="20% - Ênfase3 3 5 2 2 3 4" xfId="3719" xr:uid="{00000000-0005-0000-0000-00007B0E0000}"/>
    <cellStyle name="20% - Ênfase3 3 5 2 2 4" xfId="3720" xr:uid="{00000000-0005-0000-0000-00007C0E0000}"/>
    <cellStyle name="20% - Ênfase3 3 5 2 2 4 2" xfId="3721" xr:uid="{00000000-0005-0000-0000-00007D0E0000}"/>
    <cellStyle name="20% - Ênfase3 3 5 2 2 5" xfId="3722" xr:uid="{00000000-0005-0000-0000-00007E0E0000}"/>
    <cellStyle name="20% - Ênfase3 3 5 2 2 6" xfId="3723" xr:uid="{00000000-0005-0000-0000-00007F0E0000}"/>
    <cellStyle name="20% - Ênfase3 3 5 2 3" xfId="3724" xr:uid="{00000000-0005-0000-0000-0000800E0000}"/>
    <cellStyle name="20% - Ênfase3 3 5 2 3 2" xfId="3725" xr:uid="{00000000-0005-0000-0000-0000810E0000}"/>
    <cellStyle name="20% - Ênfase3 3 5 2 3 2 2" xfId="3726" xr:uid="{00000000-0005-0000-0000-0000820E0000}"/>
    <cellStyle name="20% - Ênfase3 3 5 2 3 3" xfId="3727" xr:uid="{00000000-0005-0000-0000-0000830E0000}"/>
    <cellStyle name="20% - Ênfase3 3 5 2 3 4" xfId="3728" xr:uid="{00000000-0005-0000-0000-0000840E0000}"/>
    <cellStyle name="20% - Ênfase3 3 5 2 4" xfId="3729" xr:uid="{00000000-0005-0000-0000-0000850E0000}"/>
    <cellStyle name="20% - Ênfase3 3 5 2 4 2" xfId="3730" xr:uid="{00000000-0005-0000-0000-0000860E0000}"/>
    <cellStyle name="20% - Ênfase3 3 5 2 4 2 2" xfId="3731" xr:uid="{00000000-0005-0000-0000-0000870E0000}"/>
    <cellStyle name="20% - Ênfase3 3 5 2 4 3" xfId="3732" xr:uid="{00000000-0005-0000-0000-0000880E0000}"/>
    <cellStyle name="20% - Ênfase3 3 5 2 4 4" xfId="3733" xr:uid="{00000000-0005-0000-0000-0000890E0000}"/>
    <cellStyle name="20% - Ênfase3 3 5 2 5" xfId="3734" xr:uid="{00000000-0005-0000-0000-00008A0E0000}"/>
    <cellStyle name="20% - Ênfase3 3 5 2 5 2" xfId="3735" xr:uid="{00000000-0005-0000-0000-00008B0E0000}"/>
    <cellStyle name="20% - Ênfase3 3 5 2 6" xfId="3736" xr:uid="{00000000-0005-0000-0000-00008C0E0000}"/>
    <cellStyle name="20% - Ênfase3 3 5 2 7" xfId="3737" xr:uid="{00000000-0005-0000-0000-00008D0E0000}"/>
    <cellStyle name="20% - Ênfase3 3 5 3" xfId="3738" xr:uid="{00000000-0005-0000-0000-00008E0E0000}"/>
    <cellStyle name="20% - Ênfase3 3 5 3 2" xfId="3739" xr:uid="{00000000-0005-0000-0000-00008F0E0000}"/>
    <cellStyle name="20% - Ênfase3 3 5 3 2 2" xfId="3740" xr:uid="{00000000-0005-0000-0000-0000900E0000}"/>
    <cellStyle name="20% - Ênfase3 3 5 3 2 2 2" xfId="3741" xr:uid="{00000000-0005-0000-0000-0000910E0000}"/>
    <cellStyle name="20% - Ênfase3 3 5 3 2 3" xfId="3742" xr:uid="{00000000-0005-0000-0000-0000920E0000}"/>
    <cellStyle name="20% - Ênfase3 3 5 3 2 4" xfId="3743" xr:uid="{00000000-0005-0000-0000-0000930E0000}"/>
    <cellStyle name="20% - Ênfase3 3 5 3 3" xfId="3744" xr:uid="{00000000-0005-0000-0000-0000940E0000}"/>
    <cellStyle name="20% - Ênfase3 3 5 3 3 2" xfId="3745" xr:uid="{00000000-0005-0000-0000-0000950E0000}"/>
    <cellStyle name="20% - Ênfase3 3 5 3 3 2 2" xfId="3746" xr:uid="{00000000-0005-0000-0000-0000960E0000}"/>
    <cellStyle name="20% - Ênfase3 3 5 3 3 3" xfId="3747" xr:uid="{00000000-0005-0000-0000-0000970E0000}"/>
    <cellStyle name="20% - Ênfase3 3 5 3 3 4" xfId="3748" xr:uid="{00000000-0005-0000-0000-0000980E0000}"/>
    <cellStyle name="20% - Ênfase3 3 5 3 4" xfId="3749" xr:uid="{00000000-0005-0000-0000-0000990E0000}"/>
    <cellStyle name="20% - Ênfase3 3 5 3 4 2" xfId="3750" xr:uid="{00000000-0005-0000-0000-00009A0E0000}"/>
    <cellStyle name="20% - Ênfase3 3 5 3 5" xfId="3751" xr:uid="{00000000-0005-0000-0000-00009B0E0000}"/>
    <cellStyle name="20% - Ênfase3 3 5 3 6" xfId="3752" xr:uid="{00000000-0005-0000-0000-00009C0E0000}"/>
    <cellStyle name="20% - Ênfase3 3 5 4" xfId="3753" xr:uid="{00000000-0005-0000-0000-00009D0E0000}"/>
    <cellStyle name="20% - Ênfase3 3 5 4 2" xfId="3754" xr:uid="{00000000-0005-0000-0000-00009E0E0000}"/>
    <cellStyle name="20% - Ênfase3 3 5 4 2 2" xfId="3755" xr:uid="{00000000-0005-0000-0000-00009F0E0000}"/>
    <cellStyle name="20% - Ênfase3 3 5 4 3" xfId="3756" xr:uid="{00000000-0005-0000-0000-0000A00E0000}"/>
    <cellStyle name="20% - Ênfase3 3 5 4 4" xfId="3757" xr:uid="{00000000-0005-0000-0000-0000A10E0000}"/>
    <cellStyle name="20% - Ênfase3 3 5 5" xfId="3758" xr:uid="{00000000-0005-0000-0000-0000A20E0000}"/>
    <cellStyle name="20% - Ênfase3 3 5 5 2" xfId="3759" xr:uid="{00000000-0005-0000-0000-0000A30E0000}"/>
    <cellStyle name="20% - Ênfase3 3 5 5 2 2" xfId="3760" xr:uid="{00000000-0005-0000-0000-0000A40E0000}"/>
    <cellStyle name="20% - Ênfase3 3 5 5 3" xfId="3761" xr:uid="{00000000-0005-0000-0000-0000A50E0000}"/>
    <cellStyle name="20% - Ênfase3 3 5 5 4" xfId="3762" xr:uid="{00000000-0005-0000-0000-0000A60E0000}"/>
    <cellStyle name="20% - Ênfase3 3 5 6" xfId="3763" xr:uid="{00000000-0005-0000-0000-0000A70E0000}"/>
    <cellStyle name="20% - Ênfase3 3 5 6 2" xfId="3764" xr:uid="{00000000-0005-0000-0000-0000A80E0000}"/>
    <cellStyle name="20% - Ênfase3 3 5 7" xfId="3765" xr:uid="{00000000-0005-0000-0000-0000A90E0000}"/>
    <cellStyle name="20% - Ênfase3 3 5 8" xfId="3766" xr:uid="{00000000-0005-0000-0000-0000AA0E0000}"/>
    <cellStyle name="20% - Ênfase3 3 6" xfId="3767" xr:uid="{00000000-0005-0000-0000-0000AB0E0000}"/>
    <cellStyle name="20% - Ênfase3 3 6 2" xfId="3768" xr:uid="{00000000-0005-0000-0000-0000AC0E0000}"/>
    <cellStyle name="20% - Ênfase3 3 6 2 2" xfId="3769" xr:uid="{00000000-0005-0000-0000-0000AD0E0000}"/>
    <cellStyle name="20% - Ênfase3 3 6 2 2 2" xfId="3770" xr:uid="{00000000-0005-0000-0000-0000AE0E0000}"/>
    <cellStyle name="20% - Ênfase3 3 6 2 2 2 2" xfId="3771" xr:uid="{00000000-0005-0000-0000-0000AF0E0000}"/>
    <cellStyle name="20% - Ênfase3 3 6 2 2 3" xfId="3772" xr:uid="{00000000-0005-0000-0000-0000B00E0000}"/>
    <cellStyle name="20% - Ênfase3 3 6 2 2 4" xfId="3773" xr:uid="{00000000-0005-0000-0000-0000B10E0000}"/>
    <cellStyle name="20% - Ênfase3 3 6 2 3" xfId="3774" xr:uid="{00000000-0005-0000-0000-0000B20E0000}"/>
    <cellStyle name="20% - Ênfase3 3 6 2 3 2" xfId="3775" xr:uid="{00000000-0005-0000-0000-0000B30E0000}"/>
    <cellStyle name="20% - Ênfase3 3 6 2 3 2 2" xfId="3776" xr:uid="{00000000-0005-0000-0000-0000B40E0000}"/>
    <cellStyle name="20% - Ênfase3 3 6 2 3 3" xfId="3777" xr:uid="{00000000-0005-0000-0000-0000B50E0000}"/>
    <cellStyle name="20% - Ênfase3 3 6 2 3 4" xfId="3778" xr:uid="{00000000-0005-0000-0000-0000B60E0000}"/>
    <cellStyle name="20% - Ênfase3 3 6 2 4" xfId="3779" xr:uid="{00000000-0005-0000-0000-0000B70E0000}"/>
    <cellStyle name="20% - Ênfase3 3 6 2 4 2" xfId="3780" xr:uid="{00000000-0005-0000-0000-0000B80E0000}"/>
    <cellStyle name="20% - Ênfase3 3 6 2 5" xfId="3781" xr:uid="{00000000-0005-0000-0000-0000B90E0000}"/>
    <cellStyle name="20% - Ênfase3 3 6 2 6" xfId="3782" xr:uid="{00000000-0005-0000-0000-0000BA0E0000}"/>
    <cellStyle name="20% - Ênfase3 3 6 3" xfId="3783" xr:uid="{00000000-0005-0000-0000-0000BB0E0000}"/>
    <cellStyle name="20% - Ênfase3 3 6 3 2" xfId="3784" xr:uid="{00000000-0005-0000-0000-0000BC0E0000}"/>
    <cellStyle name="20% - Ênfase3 3 6 3 2 2" xfId="3785" xr:uid="{00000000-0005-0000-0000-0000BD0E0000}"/>
    <cellStyle name="20% - Ênfase3 3 6 3 3" xfId="3786" xr:uid="{00000000-0005-0000-0000-0000BE0E0000}"/>
    <cellStyle name="20% - Ênfase3 3 6 3 4" xfId="3787" xr:uid="{00000000-0005-0000-0000-0000BF0E0000}"/>
    <cellStyle name="20% - Ênfase3 3 6 4" xfId="3788" xr:uid="{00000000-0005-0000-0000-0000C00E0000}"/>
    <cellStyle name="20% - Ênfase3 3 6 4 2" xfId="3789" xr:uid="{00000000-0005-0000-0000-0000C10E0000}"/>
    <cellStyle name="20% - Ênfase3 3 6 4 2 2" xfId="3790" xr:uid="{00000000-0005-0000-0000-0000C20E0000}"/>
    <cellStyle name="20% - Ênfase3 3 6 4 3" xfId="3791" xr:uid="{00000000-0005-0000-0000-0000C30E0000}"/>
    <cellStyle name="20% - Ênfase3 3 6 4 4" xfId="3792" xr:uid="{00000000-0005-0000-0000-0000C40E0000}"/>
    <cellStyle name="20% - Ênfase3 3 6 5" xfId="3793" xr:uid="{00000000-0005-0000-0000-0000C50E0000}"/>
    <cellStyle name="20% - Ênfase3 3 6 5 2" xfId="3794" xr:uid="{00000000-0005-0000-0000-0000C60E0000}"/>
    <cellStyle name="20% - Ênfase3 3 6 6" xfId="3795" xr:uid="{00000000-0005-0000-0000-0000C70E0000}"/>
    <cellStyle name="20% - Ênfase3 3 6 7" xfId="3796" xr:uid="{00000000-0005-0000-0000-0000C80E0000}"/>
    <cellStyle name="20% - Ênfase3 3 7" xfId="3797" xr:uid="{00000000-0005-0000-0000-0000C90E0000}"/>
    <cellStyle name="20% - Ênfase3 3 7 2" xfId="3798" xr:uid="{00000000-0005-0000-0000-0000CA0E0000}"/>
    <cellStyle name="20% - Ênfase3 3 7 2 2" xfId="3799" xr:uid="{00000000-0005-0000-0000-0000CB0E0000}"/>
    <cellStyle name="20% - Ênfase3 3 7 2 2 2" xfId="3800" xr:uid="{00000000-0005-0000-0000-0000CC0E0000}"/>
    <cellStyle name="20% - Ênfase3 3 7 2 3" xfId="3801" xr:uid="{00000000-0005-0000-0000-0000CD0E0000}"/>
    <cellStyle name="20% - Ênfase3 3 7 2 4" xfId="3802" xr:uid="{00000000-0005-0000-0000-0000CE0E0000}"/>
    <cellStyle name="20% - Ênfase3 3 7 3" xfId="3803" xr:uid="{00000000-0005-0000-0000-0000CF0E0000}"/>
    <cellStyle name="20% - Ênfase3 3 7 3 2" xfId="3804" xr:uid="{00000000-0005-0000-0000-0000D00E0000}"/>
    <cellStyle name="20% - Ênfase3 3 7 3 2 2" xfId="3805" xr:uid="{00000000-0005-0000-0000-0000D10E0000}"/>
    <cellStyle name="20% - Ênfase3 3 7 3 3" xfId="3806" xr:uid="{00000000-0005-0000-0000-0000D20E0000}"/>
    <cellStyle name="20% - Ênfase3 3 7 3 4" xfId="3807" xr:uid="{00000000-0005-0000-0000-0000D30E0000}"/>
    <cellStyle name="20% - Ênfase3 3 7 4" xfId="3808" xr:uid="{00000000-0005-0000-0000-0000D40E0000}"/>
    <cellStyle name="20% - Ênfase3 3 7 4 2" xfId="3809" xr:uid="{00000000-0005-0000-0000-0000D50E0000}"/>
    <cellStyle name="20% - Ênfase3 3 7 5" xfId="3810" xr:uid="{00000000-0005-0000-0000-0000D60E0000}"/>
    <cellStyle name="20% - Ênfase3 3 7 6" xfId="3811" xr:uid="{00000000-0005-0000-0000-0000D70E0000}"/>
    <cellStyle name="20% - Ênfase3 3 8" xfId="3812" xr:uid="{00000000-0005-0000-0000-0000D80E0000}"/>
    <cellStyle name="20% - Ênfase3 3 8 2" xfId="3813" xr:uid="{00000000-0005-0000-0000-0000D90E0000}"/>
    <cellStyle name="20% - Ênfase3 3 8 2 2" xfId="3814" xr:uid="{00000000-0005-0000-0000-0000DA0E0000}"/>
    <cellStyle name="20% - Ênfase3 3 8 3" xfId="3815" xr:uid="{00000000-0005-0000-0000-0000DB0E0000}"/>
    <cellStyle name="20% - Ênfase3 3 8 4" xfId="3816" xr:uid="{00000000-0005-0000-0000-0000DC0E0000}"/>
    <cellStyle name="20% - Ênfase3 3 9" xfId="3817" xr:uid="{00000000-0005-0000-0000-0000DD0E0000}"/>
    <cellStyle name="20% - Ênfase3 3 9 2" xfId="3818" xr:uid="{00000000-0005-0000-0000-0000DE0E0000}"/>
    <cellStyle name="20% - Ênfase3 3 9 2 2" xfId="3819" xr:uid="{00000000-0005-0000-0000-0000DF0E0000}"/>
    <cellStyle name="20% - Ênfase3 3 9 3" xfId="3820" xr:uid="{00000000-0005-0000-0000-0000E00E0000}"/>
    <cellStyle name="20% - Ênfase3 3 9 4" xfId="3821" xr:uid="{00000000-0005-0000-0000-0000E10E0000}"/>
    <cellStyle name="20% - Ênfase3 4" xfId="3822" xr:uid="{00000000-0005-0000-0000-0000E20E0000}"/>
    <cellStyle name="20% - Ênfase3 4 10" xfId="3823" xr:uid="{00000000-0005-0000-0000-0000E30E0000}"/>
    <cellStyle name="20% - Ênfase3 4 11" xfId="3824" xr:uid="{00000000-0005-0000-0000-0000E40E0000}"/>
    <cellStyle name="20% - Ênfase3 4 2" xfId="3825" xr:uid="{00000000-0005-0000-0000-0000E50E0000}"/>
    <cellStyle name="20% - Ênfase3 4 2 2" xfId="3826" xr:uid="{00000000-0005-0000-0000-0000E60E0000}"/>
    <cellStyle name="20% - Ênfase3 4 2 2 2" xfId="3827" xr:uid="{00000000-0005-0000-0000-0000E70E0000}"/>
    <cellStyle name="20% - Ênfase3 4 2 2 2 2" xfId="3828" xr:uid="{00000000-0005-0000-0000-0000E80E0000}"/>
    <cellStyle name="20% - Ênfase3 4 2 2 2 2 2" xfId="3829" xr:uid="{00000000-0005-0000-0000-0000E90E0000}"/>
    <cellStyle name="20% - Ênfase3 4 2 2 2 2 2 2" xfId="3830" xr:uid="{00000000-0005-0000-0000-0000EA0E0000}"/>
    <cellStyle name="20% - Ênfase3 4 2 2 2 2 3" xfId="3831" xr:uid="{00000000-0005-0000-0000-0000EB0E0000}"/>
    <cellStyle name="20% - Ênfase3 4 2 2 2 2 4" xfId="3832" xr:uid="{00000000-0005-0000-0000-0000EC0E0000}"/>
    <cellStyle name="20% - Ênfase3 4 2 2 2 3" xfId="3833" xr:uid="{00000000-0005-0000-0000-0000ED0E0000}"/>
    <cellStyle name="20% - Ênfase3 4 2 2 2 3 2" xfId="3834" xr:uid="{00000000-0005-0000-0000-0000EE0E0000}"/>
    <cellStyle name="20% - Ênfase3 4 2 2 2 3 2 2" xfId="3835" xr:uid="{00000000-0005-0000-0000-0000EF0E0000}"/>
    <cellStyle name="20% - Ênfase3 4 2 2 2 3 3" xfId="3836" xr:uid="{00000000-0005-0000-0000-0000F00E0000}"/>
    <cellStyle name="20% - Ênfase3 4 2 2 2 3 4" xfId="3837" xr:uid="{00000000-0005-0000-0000-0000F10E0000}"/>
    <cellStyle name="20% - Ênfase3 4 2 2 2 4" xfId="3838" xr:uid="{00000000-0005-0000-0000-0000F20E0000}"/>
    <cellStyle name="20% - Ênfase3 4 2 2 2 4 2" xfId="3839" xr:uid="{00000000-0005-0000-0000-0000F30E0000}"/>
    <cellStyle name="20% - Ênfase3 4 2 2 2 5" xfId="3840" xr:uid="{00000000-0005-0000-0000-0000F40E0000}"/>
    <cellStyle name="20% - Ênfase3 4 2 2 2 6" xfId="3841" xr:uid="{00000000-0005-0000-0000-0000F50E0000}"/>
    <cellStyle name="20% - Ênfase3 4 2 2 3" xfId="3842" xr:uid="{00000000-0005-0000-0000-0000F60E0000}"/>
    <cellStyle name="20% - Ênfase3 4 2 2 3 2" xfId="3843" xr:uid="{00000000-0005-0000-0000-0000F70E0000}"/>
    <cellStyle name="20% - Ênfase3 4 2 2 3 2 2" xfId="3844" xr:uid="{00000000-0005-0000-0000-0000F80E0000}"/>
    <cellStyle name="20% - Ênfase3 4 2 2 3 3" xfId="3845" xr:uid="{00000000-0005-0000-0000-0000F90E0000}"/>
    <cellStyle name="20% - Ênfase3 4 2 2 3 4" xfId="3846" xr:uid="{00000000-0005-0000-0000-0000FA0E0000}"/>
    <cellStyle name="20% - Ênfase3 4 2 2 4" xfId="3847" xr:uid="{00000000-0005-0000-0000-0000FB0E0000}"/>
    <cellStyle name="20% - Ênfase3 4 2 2 4 2" xfId="3848" xr:uid="{00000000-0005-0000-0000-0000FC0E0000}"/>
    <cellStyle name="20% - Ênfase3 4 2 2 4 2 2" xfId="3849" xr:uid="{00000000-0005-0000-0000-0000FD0E0000}"/>
    <cellStyle name="20% - Ênfase3 4 2 2 4 3" xfId="3850" xr:uid="{00000000-0005-0000-0000-0000FE0E0000}"/>
    <cellStyle name="20% - Ênfase3 4 2 2 4 4" xfId="3851" xr:uid="{00000000-0005-0000-0000-0000FF0E0000}"/>
    <cellStyle name="20% - Ênfase3 4 2 2 5" xfId="3852" xr:uid="{00000000-0005-0000-0000-0000000F0000}"/>
    <cellStyle name="20% - Ênfase3 4 2 2 5 2" xfId="3853" xr:uid="{00000000-0005-0000-0000-0000010F0000}"/>
    <cellStyle name="20% - Ênfase3 4 2 2 6" xfId="3854" xr:uid="{00000000-0005-0000-0000-0000020F0000}"/>
    <cellStyle name="20% - Ênfase3 4 2 2 7" xfId="3855" xr:uid="{00000000-0005-0000-0000-0000030F0000}"/>
    <cellStyle name="20% - Ênfase3 4 2 3" xfId="3856" xr:uid="{00000000-0005-0000-0000-0000040F0000}"/>
    <cellStyle name="20% - Ênfase3 4 2 3 2" xfId="3857" xr:uid="{00000000-0005-0000-0000-0000050F0000}"/>
    <cellStyle name="20% - Ênfase3 4 2 3 2 2" xfId="3858" xr:uid="{00000000-0005-0000-0000-0000060F0000}"/>
    <cellStyle name="20% - Ênfase3 4 2 3 2 2 2" xfId="3859" xr:uid="{00000000-0005-0000-0000-0000070F0000}"/>
    <cellStyle name="20% - Ênfase3 4 2 3 2 3" xfId="3860" xr:uid="{00000000-0005-0000-0000-0000080F0000}"/>
    <cellStyle name="20% - Ênfase3 4 2 3 2 4" xfId="3861" xr:uid="{00000000-0005-0000-0000-0000090F0000}"/>
    <cellStyle name="20% - Ênfase3 4 2 3 3" xfId="3862" xr:uid="{00000000-0005-0000-0000-00000A0F0000}"/>
    <cellStyle name="20% - Ênfase3 4 2 3 3 2" xfId="3863" xr:uid="{00000000-0005-0000-0000-00000B0F0000}"/>
    <cellStyle name="20% - Ênfase3 4 2 3 3 2 2" xfId="3864" xr:uid="{00000000-0005-0000-0000-00000C0F0000}"/>
    <cellStyle name="20% - Ênfase3 4 2 3 3 3" xfId="3865" xr:uid="{00000000-0005-0000-0000-00000D0F0000}"/>
    <cellStyle name="20% - Ênfase3 4 2 3 3 4" xfId="3866" xr:uid="{00000000-0005-0000-0000-00000E0F0000}"/>
    <cellStyle name="20% - Ênfase3 4 2 3 4" xfId="3867" xr:uid="{00000000-0005-0000-0000-00000F0F0000}"/>
    <cellStyle name="20% - Ênfase3 4 2 3 4 2" xfId="3868" xr:uid="{00000000-0005-0000-0000-0000100F0000}"/>
    <cellStyle name="20% - Ênfase3 4 2 3 5" xfId="3869" xr:uid="{00000000-0005-0000-0000-0000110F0000}"/>
    <cellStyle name="20% - Ênfase3 4 2 3 6" xfId="3870" xr:uid="{00000000-0005-0000-0000-0000120F0000}"/>
    <cellStyle name="20% - Ênfase3 4 2 4" xfId="3871" xr:uid="{00000000-0005-0000-0000-0000130F0000}"/>
    <cellStyle name="20% - Ênfase3 4 2 4 2" xfId="3872" xr:uid="{00000000-0005-0000-0000-0000140F0000}"/>
    <cellStyle name="20% - Ênfase3 4 2 4 2 2" xfId="3873" xr:uid="{00000000-0005-0000-0000-0000150F0000}"/>
    <cellStyle name="20% - Ênfase3 4 2 4 3" xfId="3874" xr:uid="{00000000-0005-0000-0000-0000160F0000}"/>
    <cellStyle name="20% - Ênfase3 4 2 4 4" xfId="3875" xr:uid="{00000000-0005-0000-0000-0000170F0000}"/>
    <cellStyle name="20% - Ênfase3 4 2 5" xfId="3876" xr:uid="{00000000-0005-0000-0000-0000180F0000}"/>
    <cellStyle name="20% - Ênfase3 4 2 5 2" xfId="3877" xr:uid="{00000000-0005-0000-0000-0000190F0000}"/>
    <cellStyle name="20% - Ênfase3 4 2 5 2 2" xfId="3878" xr:uid="{00000000-0005-0000-0000-00001A0F0000}"/>
    <cellStyle name="20% - Ênfase3 4 2 5 3" xfId="3879" xr:uid="{00000000-0005-0000-0000-00001B0F0000}"/>
    <cellStyle name="20% - Ênfase3 4 2 5 4" xfId="3880" xr:uid="{00000000-0005-0000-0000-00001C0F0000}"/>
    <cellStyle name="20% - Ênfase3 4 2 6" xfId="3881" xr:uid="{00000000-0005-0000-0000-00001D0F0000}"/>
    <cellStyle name="20% - Ênfase3 4 2 6 2" xfId="3882" xr:uid="{00000000-0005-0000-0000-00001E0F0000}"/>
    <cellStyle name="20% - Ênfase3 4 2 7" xfId="3883" xr:uid="{00000000-0005-0000-0000-00001F0F0000}"/>
    <cellStyle name="20% - Ênfase3 4 2 8" xfId="3884" xr:uid="{00000000-0005-0000-0000-0000200F0000}"/>
    <cellStyle name="20% - Ênfase3 4 3" xfId="3885" xr:uid="{00000000-0005-0000-0000-0000210F0000}"/>
    <cellStyle name="20% - Ênfase3 4 3 2" xfId="3886" xr:uid="{00000000-0005-0000-0000-0000220F0000}"/>
    <cellStyle name="20% - Ênfase3 4 3 2 2" xfId="3887" xr:uid="{00000000-0005-0000-0000-0000230F0000}"/>
    <cellStyle name="20% - Ênfase3 4 3 2 2 2" xfId="3888" xr:uid="{00000000-0005-0000-0000-0000240F0000}"/>
    <cellStyle name="20% - Ênfase3 4 3 2 2 2 2" xfId="3889" xr:uid="{00000000-0005-0000-0000-0000250F0000}"/>
    <cellStyle name="20% - Ênfase3 4 3 2 2 2 2 2" xfId="3890" xr:uid="{00000000-0005-0000-0000-0000260F0000}"/>
    <cellStyle name="20% - Ênfase3 4 3 2 2 2 3" xfId="3891" xr:uid="{00000000-0005-0000-0000-0000270F0000}"/>
    <cellStyle name="20% - Ênfase3 4 3 2 2 2 4" xfId="3892" xr:uid="{00000000-0005-0000-0000-0000280F0000}"/>
    <cellStyle name="20% - Ênfase3 4 3 2 2 3" xfId="3893" xr:uid="{00000000-0005-0000-0000-0000290F0000}"/>
    <cellStyle name="20% - Ênfase3 4 3 2 2 3 2" xfId="3894" xr:uid="{00000000-0005-0000-0000-00002A0F0000}"/>
    <cellStyle name="20% - Ênfase3 4 3 2 2 3 2 2" xfId="3895" xr:uid="{00000000-0005-0000-0000-00002B0F0000}"/>
    <cellStyle name="20% - Ênfase3 4 3 2 2 3 3" xfId="3896" xr:uid="{00000000-0005-0000-0000-00002C0F0000}"/>
    <cellStyle name="20% - Ênfase3 4 3 2 2 3 4" xfId="3897" xr:uid="{00000000-0005-0000-0000-00002D0F0000}"/>
    <cellStyle name="20% - Ênfase3 4 3 2 2 4" xfId="3898" xr:uid="{00000000-0005-0000-0000-00002E0F0000}"/>
    <cellStyle name="20% - Ênfase3 4 3 2 2 4 2" xfId="3899" xr:uid="{00000000-0005-0000-0000-00002F0F0000}"/>
    <cellStyle name="20% - Ênfase3 4 3 2 2 5" xfId="3900" xr:uid="{00000000-0005-0000-0000-0000300F0000}"/>
    <cellStyle name="20% - Ênfase3 4 3 2 2 6" xfId="3901" xr:uid="{00000000-0005-0000-0000-0000310F0000}"/>
    <cellStyle name="20% - Ênfase3 4 3 2 3" xfId="3902" xr:uid="{00000000-0005-0000-0000-0000320F0000}"/>
    <cellStyle name="20% - Ênfase3 4 3 2 3 2" xfId="3903" xr:uid="{00000000-0005-0000-0000-0000330F0000}"/>
    <cellStyle name="20% - Ênfase3 4 3 2 3 2 2" xfId="3904" xr:uid="{00000000-0005-0000-0000-0000340F0000}"/>
    <cellStyle name="20% - Ênfase3 4 3 2 3 3" xfId="3905" xr:uid="{00000000-0005-0000-0000-0000350F0000}"/>
    <cellStyle name="20% - Ênfase3 4 3 2 3 4" xfId="3906" xr:uid="{00000000-0005-0000-0000-0000360F0000}"/>
    <cellStyle name="20% - Ênfase3 4 3 2 4" xfId="3907" xr:uid="{00000000-0005-0000-0000-0000370F0000}"/>
    <cellStyle name="20% - Ênfase3 4 3 2 4 2" xfId="3908" xr:uid="{00000000-0005-0000-0000-0000380F0000}"/>
    <cellStyle name="20% - Ênfase3 4 3 2 4 2 2" xfId="3909" xr:uid="{00000000-0005-0000-0000-0000390F0000}"/>
    <cellStyle name="20% - Ênfase3 4 3 2 4 3" xfId="3910" xr:uid="{00000000-0005-0000-0000-00003A0F0000}"/>
    <cellStyle name="20% - Ênfase3 4 3 2 4 4" xfId="3911" xr:uid="{00000000-0005-0000-0000-00003B0F0000}"/>
    <cellStyle name="20% - Ênfase3 4 3 2 5" xfId="3912" xr:uid="{00000000-0005-0000-0000-00003C0F0000}"/>
    <cellStyle name="20% - Ênfase3 4 3 2 5 2" xfId="3913" xr:uid="{00000000-0005-0000-0000-00003D0F0000}"/>
    <cellStyle name="20% - Ênfase3 4 3 2 6" xfId="3914" xr:uid="{00000000-0005-0000-0000-00003E0F0000}"/>
    <cellStyle name="20% - Ênfase3 4 3 2 7" xfId="3915" xr:uid="{00000000-0005-0000-0000-00003F0F0000}"/>
    <cellStyle name="20% - Ênfase3 4 3 3" xfId="3916" xr:uid="{00000000-0005-0000-0000-0000400F0000}"/>
    <cellStyle name="20% - Ênfase3 4 3 3 2" xfId="3917" xr:uid="{00000000-0005-0000-0000-0000410F0000}"/>
    <cellStyle name="20% - Ênfase3 4 3 3 2 2" xfId="3918" xr:uid="{00000000-0005-0000-0000-0000420F0000}"/>
    <cellStyle name="20% - Ênfase3 4 3 3 2 2 2" xfId="3919" xr:uid="{00000000-0005-0000-0000-0000430F0000}"/>
    <cellStyle name="20% - Ênfase3 4 3 3 2 3" xfId="3920" xr:uid="{00000000-0005-0000-0000-0000440F0000}"/>
    <cellStyle name="20% - Ênfase3 4 3 3 2 4" xfId="3921" xr:uid="{00000000-0005-0000-0000-0000450F0000}"/>
    <cellStyle name="20% - Ênfase3 4 3 3 3" xfId="3922" xr:uid="{00000000-0005-0000-0000-0000460F0000}"/>
    <cellStyle name="20% - Ênfase3 4 3 3 3 2" xfId="3923" xr:uid="{00000000-0005-0000-0000-0000470F0000}"/>
    <cellStyle name="20% - Ênfase3 4 3 3 3 2 2" xfId="3924" xr:uid="{00000000-0005-0000-0000-0000480F0000}"/>
    <cellStyle name="20% - Ênfase3 4 3 3 3 3" xfId="3925" xr:uid="{00000000-0005-0000-0000-0000490F0000}"/>
    <cellStyle name="20% - Ênfase3 4 3 3 3 4" xfId="3926" xr:uid="{00000000-0005-0000-0000-00004A0F0000}"/>
    <cellStyle name="20% - Ênfase3 4 3 3 4" xfId="3927" xr:uid="{00000000-0005-0000-0000-00004B0F0000}"/>
    <cellStyle name="20% - Ênfase3 4 3 3 4 2" xfId="3928" xr:uid="{00000000-0005-0000-0000-00004C0F0000}"/>
    <cellStyle name="20% - Ênfase3 4 3 3 5" xfId="3929" xr:uid="{00000000-0005-0000-0000-00004D0F0000}"/>
    <cellStyle name="20% - Ênfase3 4 3 3 6" xfId="3930" xr:uid="{00000000-0005-0000-0000-00004E0F0000}"/>
    <cellStyle name="20% - Ênfase3 4 3 4" xfId="3931" xr:uid="{00000000-0005-0000-0000-00004F0F0000}"/>
    <cellStyle name="20% - Ênfase3 4 3 4 2" xfId="3932" xr:uid="{00000000-0005-0000-0000-0000500F0000}"/>
    <cellStyle name="20% - Ênfase3 4 3 4 2 2" xfId="3933" xr:uid="{00000000-0005-0000-0000-0000510F0000}"/>
    <cellStyle name="20% - Ênfase3 4 3 4 3" xfId="3934" xr:uid="{00000000-0005-0000-0000-0000520F0000}"/>
    <cellStyle name="20% - Ênfase3 4 3 4 4" xfId="3935" xr:uid="{00000000-0005-0000-0000-0000530F0000}"/>
    <cellStyle name="20% - Ênfase3 4 3 5" xfId="3936" xr:uid="{00000000-0005-0000-0000-0000540F0000}"/>
    <cellStyle name="20% - Ênfase3 4 3 5 2" xfId="3937" xr:uid="{00000000-0005-0000-0000-0000550F0000}"/>
    <cellStyle name="20% - Ênfase3 4 3 5 2 2" xfId="3938" xr:uid="{00000000-0005-0000-0000-0000560F0000}"/>
    <cellStyle name="20% - Ênfase3 4 3 5 3" xfId="3939" xr:uid="{00000000-0005-0000-0000-0000570F0000}"/>
    <cellStyle name="20% - Ênfase3 4 3 5 4" xfId="3940" xr:uid="{00000000-0005-0000-0000-0000580F0000}"/>
    <cellStyle name="20% - Ênfase3 4 3 6" xfId="3941" xr:uid="{00000000-0005-0000-0000-0000590F0000}"/>
    <cellStyle name="20% - Ênfase3 4 3 6 2" xfId="3942" xr:uid="{00000000-0005-0000-0000-00005A0F0000}"/>
    <cellStyle name="20% - Ênfase3 4 3 7" xfId="3943" xr:uid="{00000000-0005-0000-0000-00005B0F0000}"/>
    <cellStyle name="20% - Ênfase3 4 3 8" xfId="3944" xr:uid="{00000000-0005-0000-0000-00005C0F0000}"/>
    <cellStyle name="20% - Ênfase3 4 4" xfId="3945" xr:uid="{00000000-0005-0000-0000-00005D0F0000}"/>
    <cellStyle name="20% - Ênfase3 4 4 2" xfId="3946" xr:uid="{00000000-0005-0000-0000-00005E0F0000}"/>
    <cellStyle name="20% - Ênfase3 4 4 2 2" xfId="3947" xr:uid="{00000000-0005-0000-0000-00005F0F0000}"/>
    <cellStyle name="20% - Ênfase3 4 4 2 2 2" xfId="3948" xr:uid="{00000000-0005-0000-0000-0000600F0000}"/>
    <cellStyle name="20% - Ênfase3 4 4 2 2 2 2" xfId="3949" xr:uid="{00000000-0005-0000-0000-0000610F0000}"/>
    <cellStyle name="20% - Ênfase3 4 4 2 2 2 2 2" xfId="3950" xr:uid="{00000000-0005-0000-0000-0000620F0000}"/>
    <cellStyle name="20% - Ênfase3 4 4 2 2 2 3" xfId="3951" xr:uid="{00000000-0005-0000-0000-0000630F0000}"/>
    <cellStyle name="20% - Ênfase3 4 4 2 2 2 4" xfId="3952" xr:uid="{00000000-0005-0000-0000-0000640F0000}"/>
    <cellStyle name="20% - Ênfase3 4 4 2 2 3" xfId="3953" xr:uid="{00000000-0005-0000-0000-0000650F0000}"/>
    <cellStyle name="20% - Ênfase3 4 4 2 2 3 2" xfId="3954" xr:uid="{00000000-0005-0000-0000-0000660F0000}"/>
    <cellStyle name="20% - Ênfase3 4 4 2 2 3 2 2" xfId="3955" xr:uid="{00000000-0005-0000-0000-0000670F0000}"/>
    <cellStyle name="20% - Ênfase3 4 4 2 2 3 3" xfId="3956" xr:uid="{00000000-0005-0000-0000-0000680F0000}"/>
    <cellStyle name="20% - Ênfase3 4 4 2 2 3 4" xfId="3957" xr:uid="{00000000-0005-0000-0000-0000690F0000}"/>
    <cellStyle name="20% - Ênfase3 4 4 2 2 4" xfId="3958" xr:uid="{00000000-0005-0000-0000-00006A0F0000}"/>
    <cellStyle name="20% - Ênfase3 4 4 2 2 4 2" xfId="3959" xr:uid="{00000000-0005-0000-0000-00006B0F0000}"/>
    <cellStyle name="20% - Ênfase3 4 4 2 2 5" xfId="3960" xr:uid="{00000000-0005-0000-0000-00006C0F0000}"/>
    <cellStyle name="20% - Ênfase3 4 4 2 2 6" xfId="3961" xr:uid="{00000000-0005-0000-0000-00006D0F0000}"/>
    <cellStyle name="20% - Ênfase3 4 4 2 3" xfId="3962" xr:uid="{00000000-0005-0000-0000-00006E0F0000}"/>
    <cellStyle name="20% - Ênfase3 4 4 2 3 2" xfId="3963" xr:uid="{00000000-0005-0000-0000-00006F0F0000}"/>
    <cellStyle name="20% - Ênfase3 4 4 2 3 2 2" xfId="3964" xr:uid="{00000000-0005-0000-0000-0000700F0000}"/>
    <cellStyle name="20% - Ênfase3 4 4 2 3 3" xfId="3965" xr:uid="{00000000-0005-0000-0000-0000710F0000}"/>
    <cellStyle name="20% - Ênfase3 4 4 2 3 4" xfId="3966" xr:uid="{00000000-0005-0000-0000-0000720F0000}"/>
    <cellStyle name="20% - Ênfase3 4 4 2 4" xfId="3967" xr:uid="{00000000-0005-0000-0000-0000730F0000}"/>
    <cellStyle name="20% - Ênfase3 4 4 2 4 2" xfId="3968" xr:uid="{00000000-0005-0000-0000-0000740F0000}"/>
    <cellStyle name="20% - Ênfase3 4 4 2 4 2 2" xfId="3969" xr:uid="{00000000-0005-0000-0000-0000750F0000}"/>
    <cellStyle name="20% - Ênfase3 4 4 2 4 3" xfId="3970" xr:uid="{00000000-0005-0000-0000-0000760F0000}"/>
    <cellStyle name="20% - Ênfase3 4 4 2 4 4" xfId="3971" xr:uid="{00000000-0005-0000-0000-0000770F0000}"/>
    <cellStyle name="20% - Ênfase3 4 4 2 5" xfId="3972" xr:uid="{00000000-0005-0000-0000-0000780F0000}"/>
    <cellStyle name="20% - Ênfase3 4 4 2 5 2" xfId="3973" xr:uid="{00000000-0005-0000-0000-0000790F0000}"/>
    <cellStyle name="20% - Ênfase3 4 4 2 6" xfId="3974" xr:uid="{00000000-0005-0000-0000-00007A0F0000}"/>
    <cellStyle name="20% - Ênfase3 4 4 2 7" xfId="3975" xr:uid="{00000000-0005-0000-0000-00007B0F0000}"/>
    <cellStyle name="20% - Ênfase3 4 4 3" xfId="3976" xr:uid="{00000000-0005-0000-0000-00007C0F0000}"/>
    <cellStyle name="20% - Ênfase3 4 4 3 2" xfId="3977" xr:uid="{00000000-0005-0000-0000-00007D0F0000}"/>
    <cellStyle name="20% - Ênfase3 4 4 3 2 2" xfId="3978" xr:uid="{00000000-0005-0000-0000-00007E0F0000}"/>
    <cellStyle name="20% - Ênfase3 4 4 3 2 2 2" xfId="3979" xr:uid="{00000000-0005-0000-0000-00007F0F0000}"/>
    <cellStyle name="20% - Ênfase3 4 4 3 2 3" xfId="3980" xr:uid="{00000000-0005-0000-0000-0000800F0000}"/>
    <cellStyle name="20% - Ênfase3 4 4 3 2 4" xfId="3981" xr:uid="{00000000-0005-0000-0000-0000810F0000}"/>
    <cellStyle name="20% - Ênfase3 4 4 3 3" xfId="3982" xr:uid="{00000000-0005-0000-0000-0000820F0000}"/>
    <cellStyle name="20% - Ênfase3 4 4 3 3 2" xfId="3983" xr:uid="{00000000-0005-0000-0000-0000830F0000}"/>
    <cellStyle name="20% - Ênfase3 4 4 3 3 2 2" xfId="3984" xr:uid="{00000000-0005-0000-0000-0000840F0000}"/>
    <cellStyle name="20% - Ênfase3 4 4 3 3 3" xfId="3985" xr:uid="{00000000-0005-0000-0000-0000850F0000}"/>
    <cellStyle name="20% - Ênfase3 4 4 3 3 4" xfId="3986" xr:uid="{00000000-0005-0000-0000-0000860F0000}"/>
    <cellStyle name="20% - Ênfase3 4 4 3 4" xfId="3987" xr:uid="{00000000-0005-0000-0000-0000870F0000}"/>
    <cellStyle name="20% - Ênfase3 4 4 3 4 2" xfId="3988" xr:uid="{00000000-0005-0000-0000-0000880F0000}"/>
    <cellStyle name="20% - Ênfase3 4 4 3 5" xfId="3989" xr:uid="{00000000-0005-0000-0000-0000890F0000}"/>
    <cellStyle name="20% - Ênfase3 4 4 3 6" xfId="3990" xr:uid="{00000000-0005-0000-0000-00008A0F0000}"/>
    <cellStyle name="20% - Ênfase3 4 4 4" xfId="3991" xr:uid="{00000000-0005-0000-0000-00008B0F0000}"/>
    <cellStyle name="20% - Ênfase3 4 4 4 2" xfId="3992" xr:uid="{00000000-0005-0000-0000-00008C0F0000}"/>
    <cellStyle name="20% - Ênfase3 4 4 4 2 2" xfId="3993" xr:uid="{00000000-0005-0000-0000-00008D0F0000}"/>
    <cellStyle name="20% - Ênfase3 4 4 4 3" xfId="3994" xr:uid="{00000000-0005-0000-0000-00008E0F0000}"/>
    <cellStyle name="20% - Ênfase3 4 4 4 4" xfId="3995" xr:uid="{00000000-0005-0000-0000-00008F0F0000}"/>
    <cellStyle name="20% - Ênfase3 4 4 5" xfId="3996" xr:uid="{00000000-0005-0000-0000-0000900F0000}"/>
    <cellStyle name="20% - Ênfase3 4 4 5 2" xfId="3997" xr:uid="{00000000-0005-0000-0000-0000910F0000}"/>
    <cellStyle name="20% - Ênfase3 4 4 5 2 2" xfId="3998" xr:uid="{00000000-0005-0000-0000-0000920F0000}"/>
    <cellStyle name="20% - Ênfase3 4 4 5 3" xfId="3999" xr:uid="{00000000-0005-0000-0000-0000930F0000}"/>
    <cellStyle name="20% - Ênfase3 4 4 5 4" xfId="4000" xr:uid="{00000000-0005-0000-0000-0000940F0000}"/>
    <cellStyle name="20% - Ênfase3 4 4 6" xfId="4001" xr:uid="{00000000-0005-0000-0000-0000950F0000}"/>
    <cellStyle name="20% - Ênfase3 4 4 6 2" xfId="4002" xr:uid="{00000000-0005-0000-0000-0000960F0000}"/>
    <cellStyle name="20% - Ênfase3 4 4 7" xfId="4003" xr:uid="{00000000-0005-0000-0000-0000970F0000}"/>
    <cellStyle name="20% - Ênfase3 4 4 8" xfId="4004" xr:uid="{00000000-0005-0000-0000-0000980F0000}"/>
    <cellStyle name="20% - Ênfase3 4 5" xfId="4005" xr:uid="{00000000-0005-0000-0000-0000990F0000}"/>
    <cellStyle name="20% - Ênfase3 4 5 2" xfId="4006" xr:uid="{00000000-0005-0000-0000-00009A0F0000}"/>
    <cellStyle name="20% - Ênfase3 4 5 2 2" xfId="4007" xr:uid="{00000000-0005-0000-0000-00009B0F0000}"/>
    <cellStyle name="20% - Ênfase3 4 5 2 2 2" xfId="4008" xr:uid="{00000000-0005-0000-0000-00009C0F0000}"/>
    <cellStyle name="20% - Ênfase3 4 5 2 2 2 2" xfId="4009" xr:uid="{00000000-0005-0000-0000-00009D0F0000}"/>
    <cellStyle name="20% - Ênfase3 4 5 2 2 3" xfId="4010" xr:uid="{00000000-0005-0000-0000-00009E0F0000}"/>
    <cellStyle name="20% - Ênfase3 4 5 2 2 4" xfId="4011" xr:uid="{00000000-0005-0000-0000-00009F0F0000}"/>
    <cellStyle name="20% - Ênfase3 4 5 2 3" xfId="4012" xr:uid="{00000000-0005-0000-0000-0000A00F0000}"/>
    <cellStyle name="20% - Ênfase3 4 5 2 3 2" xfId="4013" xr:uid="{00000000-0005-0000-0000-0000A10F0000}"/>
    <cellStyle name="20% - Ênfase3 4 5 2 3 2 2" xfId="4014" xr:uid="{00000000-0005-0000-0000-0000A20F0000}"/>
    <cellStyle name="20% - Ênfase3 4 5 2 3 3" xfId="4015" xr:uid="{00000000-0005-0000-0000-0000A30F0000}"/>
    <cellStyle name="20% - Ênfase3 4 5 2 3 4" xfId="4016" xr:uid="{00000000-0005-0000-0000-0000A40F0000}"/>
    <cellStyle name="20% - Ênfase3 4 5 2 4" xfId="4017" xr:uid="{00000000-0005-0000-0000-0000A50F0000}"/>
    <cellStyle name="20% - Ênfase3 4 5 2 4 2" xfId="4018" xr:uid="{00000000-0005-0000-0000-0000A60F0000}"/>
    <cellStyle name="20% - Ênfase3 4 5 2 5" xfId="4019" xr:uid="{00000000-0005-0000-0000-0000A70F0000}"/>
    <cellStyle name="20% - Ênfase3 4 5 2 6" xfId="4020" xr:uid="{00000000-0005-0000-0000-0000A80F0000}"/>
    <cellStyle name="20% - Ênfase3 4 5 3" xfId="4021" xr:uid="{00000000-0005-0000-0000-0000A90F0000}"/>
    <cellStyle name="20% - Ênfase3 4 5 3 2" xfId="4022" xr:uid="{00000000-0005-0000-0000-0000AA0F0000}"/>
    <cellStyle name="20% - Ênfase3 4 5 3 2 2" xfId="4023" xr:uid="{00000000-0005-0000-0000-0000AB0F0000}"/>
    <cellStyle name="20% - Ênfase3 4 5 3 3" xfId="4024" xr:uid="{00000000-0005-0000-0000-0000AC0F0000}"/>
    <cellStyle name="20% - Ênfase3 4 5 3 4" xfId="4025" xr:uid="{00000000-0005-0000-0000-0000AD0F0000}"/>
    <cellStyle name="20% - Ênfase3 4 5 4" xfId="4026" xr:uid="{00000000-0005-0000-0000-0000AE0F0000}"/>
    <cellStyle name="20% - Ênfase3 4 5 4 2" xfId="4027" xr:uid="{00000000-0005-0000-0000-0000AF0F0000}"/>
    <cellStyle name="20% - Ênfase3 4 5 4 2 2" xfId="4028" xr:uid="{00000000-0005-0000-0000-0000B00F0000}"/>
    <cellStyle name="20% - Ênfase3 4 5 4 3" xfId="4029" xr:uid="{00000000-0005-0000-0000-0000B10F0000}"/>
    <cellStyle name="20% - Ênfase3 4 5 4 4" xfId="4030" xr:uid="{00000000-0005-0000-0000-0000B20F0000}"/>
    <cellStyle name="20% - Ênfase3 4 5 5" xfId="4031" xr:uid="{00000000-0005-0000-0000-0000B30F0000}"/>
    <cellStyle name="20% - Ênfase3 4 5 5 2" xfId="4032" xr:uid="{00000000-0005-0000-0000-0000B40F0000}"/>
    <cellStyle name="20% - Ênfase3 4 5 6" xfId="4033" xr:uid="{00000000-0005-0000-0000-0000B50F0000}"/>
    <cellStyle name="20% - Ênfase3 4 5 7" xfId="4034" xr:uid="{00000000-0005-0000-0000-0000B60F0000}"/>
    <cellStyle name="20% - Ênfase3 4 6" xfId="4035" xr:uid="{00000000-0005-0000-0000-0000B70F0000}"/>
    <cellStyle name="20% - Ênfase3 4 6 2" xfId="4036" xr:uid="{00000000-0005-0000-0000-0000B80F0000}"/>
    <cellStyle name="20% - Ênfase3 4 6 2 2" xfId="4037" xr:uid="{00000000-0005-0000-0000-0000B90F0000}"/>
    <cellStyle name="20% - Ênfase3 4 6 2 2 2" xfId="4038" xr:uid="{00000000-0005-0000-0000-0000BA0F0000}"/>
    <cellStyle name="20% - Ênfase3 4 6 2 3" xfId="4039" xr:uid="{00000000-0005-0000-0000-0000BB0F0000}"/>
    <cellStyle name="20% - Ênfase3 4 6 2 4" xfId="4040" xr:uid="{00000000-0005-0000-0000-0000BC0F0000}"/>
    <cellStyle name="20% - Ênfase3 4 6 3" xfId="4041" xr:uid="{00000000-0005-0000-0000-0000BD0F0000}"/>
    <cellStyle name="20% - Ênfase3 4 6 3 2" xfId="4042" xr:uid="{00000000-0005-0000-0000-0000BE0F0000}"/>
    <cellStyle name="20% - Ênfase3 4 6 3 2 2" xfId="4043" xr:uid="{00000000-0005-0000-0000-0000BF0F0000}"/>
    <cellStyle name="20% - Ênfase3 4 6 3 3" xfId="4044" xr:uid="{00000000-0005-0000-0000-0000C00F0000}"/>
    <cellStyle name="20% - Ênfase3 4 6 3 4" xfId="4045" xr:uid="{00000000-0005-0000-0000-0000C10F0000}"/>
    <cellStyle name="20% - Ênfase3 4 6 4" xfId="4046" xr:uid="{00000000-0005-0000-0000-0000C20F0000}"/>
    <cellStyle name="20% - Ênfase3 4 6 4 2" xfId="4047" xr:uid="{00000000-0005-0000-0000-0000C30F0000}"/>
    <cellStyle name="20% - Ênfase3 4 6 5" xfId="4048" xr:uid="{00000000-0005-0000-0000-0000C40F0000}"/>
    <cellStyle name="20% - Ênfase3 4 6 6" xfId="4049" xr:uid="{00000000-0005-0000-0000-0000C50F0000}"/>
    <cellStyle name="20% - Ênfase3 4 7" xfId="4050" xr:uid="{00000000-0005-0000-0000-0000C60F0000}"/>
    <cellStyle name="20% - Ênfase3 4 7 2" xfId="4051" xr:uid="{00000000-0005-0000-0000-0000C70F0000}"/>
    <cellStyle name="20% - Ênfase3 4 7 2 2" xfId="4052" xr:uid="{00000000-0005-0000-0000-0000C80F0000}"/>
    <cellStyle name="20% - Ênfase3 4 7 3" xfId="4053" xr:uid="{00000000-0005-0000-0000-0000C90F0000}"/>
    <cellStyle name="20% - Ênfase3 4 7 4" xfId="4054" xr:uid="{00000000-0005-0000-0000-0000CA0F0000}"/>
    <cellStyle name="20% - Ênfase3 4 8" xfId="4055" xr:uid="{00000000-0005-0000-0000-0000CB0F0000}"/>
    <cellStyle name="20% - Ênfase3 4 8 2" xfId="4056" xr:uid="{00000000-0005-0000-0000-0000CC0F0000}"/>
    <cellStyle name="20% - Ênfase3 4 8 2 2" xfId="4057" xr:uid="{00000000-0005-0000-0000-0000CD0F0000}"/>
    <cellStyle name="20% - Ênfase3 4 8 3" xfId="4058" xr:uid="{00000000-0005-0000-0000-0000CE0F0000}"/>
    <cellStyle name="20% - Ênfase3 4 8 4" xfId="4059" xr:uid="{00000000-0005-0000-0000-0000CF0F0000}"/>
    <cellStyle name="20% - Ênfase3 4 9" xfId="4060" xr:uid="{00000000-0005-0000-0000-0000D00F0000}"/>
    <cellStyle name="20% - Ênfase3 4 9 2" xfId="4061" xr:uid="{00000000-0005-0000-0000-0000D10F0000}"/>
    <cellStyle name="20% - Ênfase3 5" xfId="4062" xr:uid="{00000000-0005-0000-0000-0000D20F0000}"/>
    <cellStyle name="20% - Ênfase3 5 2" xfId="4063" xr:uid="{00000000-0005-0000-0000-0000D30F0000}"/>
    <cellStyle name="20% - Ênfase3 5 2 2" xfId="4064" xr:uid="{00000000-0005-0000-0000-0000D40F0000}"/>
    <cellStyle name="20% - Ênfase3 5 2 2 2" xfId="4065" xr:uid="{00000000-0005-0000-0000-0000D50F0000}"/>
    <cellStyle name="20% - Ênfase3 5 2 2 2 2" xfId="4066" xr:uid="{00000000-0005-0000-0000-0000D60F0000}"/>
    <cellStyle name="20% - Ênfase3 5 2 2 2 2 2" xfId="4067" xr:uid="{00000000-0005-0000-0000-0000D70F0000}"/>
    <cellStyle name="20% - Ênfase3 5 2 2 2 3" xfId="4068" xr:uid="{00000000-0005-0000-0000-0000D80F0000}"/>
    <cellStyle name="20% - Ênfase3 5 2 2 2 4" xfId="4069" xr:uid="{00000000-0005-0000-0000-0000D90F0000}"/>
    <cellStyle name="20% - Ênfase3 5 2 2 3" xfId="4070" xr:uid="{00000000-0005-0000-0000-0000DA0F0000}"/>
    <cellStyle name="20% - Ênfase3 5 2 2 3 2" xfId="4071" xr:uid="{00000000-0005-0000-0000-0000DB0F0000}"/>
    <cellStyle name="20% - Ênfase3 5 2 2 3 2 2" xfId="4072" xr:uid="{00000000-0005-0000-0000-0000DC0F0000}"/>
    <cellStyle name="20% - Ênfase3 5 2 2 3 3" xfId="4073" xr:uid="{00000000-0005-0000-0000-0000DD0F0000}"/>
    <cellStyle name="20% - Ênfase3 5 2 2 3 4" xfId="4074" xr:uid="{00000000-0005-0000-0000-0000DE0F0000}"/>
    <cellStyle name="20% - Ênfase3 5 2 2 4" xfId="4075" xr:uid="{00000000-0005-0000-0000-0000DF0F0000}"/>
    <cellStyle name="20% - Ênfase3 5 2 2 4 2" xfId="4076" xr:uid="{00000000-0005-0000-0000-0000E00F0000}"/>
    <cellStyle name="20% - Ênfase3 5 2 2 5" xfId="4077" xr:uid="{00000000-0005-0000-0000-0000E10F0000}"/>
    <cellStyle name="20% - Ênfase3 5 2 2 6" xfId="4078" xr:uid="{00000000-0005-0000-0000-0000E20F0000}"/>
    <cellStyle name="20% - Ênfase3 5 2 3" xfId="4079" xr:uid="{00000000-0005-0000-0000-0000E30F0000}"/>
    <cellStyle name="20% - Ênfase3 5 2 3 2" xfId="4080" xr:uid="{00000000-0005-0000-0000-0000E40F0000}"/>
    <cellStyle name="20% - Ênfase3 5 2 3 2 2" xfId="4081" xr:uid="{00000000-0005-0000-0000-0000E50F0000}"/>
    <cellStyle name="20% - Ênfase3 5 2 3 3" xfId="4082" xr:uid="{00000000-0005-0000-0000-0000E60F0000}"/>
    <cellStyle name="20% - Ênfase3 5 2 3 4" xfId="4083" xr:uid="{00000000-0005-0000-0000-0000E70F0000}"/>
    <cellStyle name="20% - Ênfase3 5 2 4" xfId="4084" xr:uid="{00000000-0005-0000-0000-0000E80F0000}"/>
    <cellStyle name="20% - Ênfase3 5 2 4 2" xfId="4085" xr:uid="{00000000-0005-0000-0000-0000E90F0000}"/>
    <cellStyle name="20% - Ênfase3 5 2 4 2 2" xfId="4086" xr:uid="{00000000-0005-0000-0000-0000EA0F0000}"/>
    <cellStyle name="20% - Ênfase3 5 2 4 3" xfId="4087" xr:uid="{00000000-0005-0000-0000-0000EB0F0000}"/>
    <cellStyle name="20% - Ênfase3 5 2 4 4" xfId="4088" xr:uid="{00000000-0005-0000-0000-0000EC0F0000}"/>
    <cellStyle name="20% - Ênfase3 5 2 5" xfId="4089" xr:uid="{00000000-0005-0000-0000-0000ED0F0000}"/>
    <cellStyle name="20% - Ênfase3 5 2 5 2" xfId="4090" xr:uid="{00000000-0005-0000-0000-0000EE0F0000}"/>
    <cellStyle name="20% - Ênfase3 5 2 6" xfId="4091" xr:uid="{00000000-0005-0000-0000-0000EF0F0000}"/>
    <cellStyle name="20% - Ênfase3 5 2 7" xfId="4092" xr:uid="{00000000-0005-0000-0000-0000F00F0000}"/>
    <cellStyle name="20% - Ênfase3 5 3" xfId="4093" xr:uid="{00000000-0005-0000-0000-0000F10F0000}"/>
    <cellStyle name="20% - Ênfase3 5 3 2" xfId="4094" xr:uid="{00000000-0005-0000-0000-0000F20F0000}"/>
    <cellStyle name="20% - Ênfase3 5 3 2 2" xfId="4095" xr:uid="{00000000-0005-0000-0000-0000F30F0000}"/>
    <cellStyle name="20% - Ênfase3 5 3 2 2 2" xfId="4096" xr:uid="{00000000-0005-0000-0000-0000F40F0000}"/>
    <cellStyle name="20% - Ênfase3 5 3 2 3" xfId="4097" xr:uid="{00000000-0005-0000-0000-0000F50F0000}"/>
    <cellStyle name="20% - Ênfase3 5 3 2 4" xfId="4098" xr:uid="{00000000-0005-0000-0000-0000F60F0000}"/>
    <cellStyle name="20% - Ênfase3 5 3 3" xfId="4099" xr:uid="{00000000-0005-0000-0000-0000F70F0000}"/>
    <cellStyle name="20% - Ênfase3 5 3 3 2" xfId="4100" xr:uid="{00000000-0005-0000-0000-0000F80F0000}"/>
    <cellStyle name="20% - Ênfase3 5 3 3 2 2" xfId="4101" xr:uid="{00000000-0005-0000-0000-0000F90F0000}"/>
    <cellStyle name="20% - Ênfase3 5 3 3 3" xfId="4102" xr:uid="{00000000-0005-0000-0000-0000FA0F0000}"/>
    <cellStyle name="20% - Ênfase3 5 3 3 4" xfId="4103" xr:uid="{00000000-0005-0000-0000-0000FB0F0000}"/>
    <cellStyle name="20% - Ênfase3 5 3 4" xfId="4104" xr:uid="{00000000-0005-0000-0000-0000FC0F0000}"/>
    <cellStyle name="20% - Ênfase3 5 3 4 2" xfId="4105" xr:uid="{00000000-0005-0000-0000-0000FD0F0000}"/>
    <cellStyle name="20% - Ênfase3 5 3 5" xfId="4106" xr:uid="{00000000-0005-0000-0000-0000FE0F0000}"/>
    <cellStyle name="20% - Ênfase3 5 3 6" xfId="4107" xr:uid="{00000000-0005-0000-0000-0000FF0F0000}"/>
    <cellStyle name="20% - Ênfase3 5 4" xfId="4108" xr:uid="{00000000-0005-0000-0000-000000100000}"/>
    <cellStyle name="20% - Ênfase3 5 4 2" xfId="4109" xr:uid="{00000000-0005-0000-0000-000001100000}"/>
    <cellStyle name="20% - Ênfase3 5 4 2 2" xfId="4110" xr:uid="{00000000-0005-0000-0000-000002100000}"/>
    <cellStyle name="20% - Ênfase3 5 4 3" xfId="4111" xr:uid="{00000000-0005-0000-0000-000003100000}"/>
    <cellStyle name="20% - Ênfase3 5 4 4" xfId="4112" xr:uid="{00000000-0005-0000-0000-000004100000}"/>
    <cellStyle name="20% - Ênfase3 5 5" xfId="4113" xr:uid="{00000000-0005-0000-0000-000005100000}"/>
    <cellStyle name="20% - Ênfase3 5 5 2" xfId="4114" xr:uid="{00000000-0005-0000-0000-000006100000}"/>
    <cellStyle name="20% - Ênfase3 5 5 2 2" xfId="4115" xr:uid="{00000000-0005-0000-0000-000007100000}"/>
    <cellStyle name="20% - Ênfase3 5 5 3" xfId="4116" xr:uid="{00000000-0005-0000-0000-000008100000}"/>
    <cellStyle name="20% - Ênfase3 5 5 4" xfId="4117" xr:uid="{00000000-0005-0000-0000-000009100000}"/>
    <cellStyle name="20% - Ênfase3 5 6" xfId="4118" xr:uid="{00000000-0005-0000-0000-00000A100000}"/>
    <cellStyle name="20% - Ênfase3 5 6 2" xfId="4119" xr:uid="{00000000-0005-0000-0000-00000B100000}"/>
    <cellStyle name="20% - Ênfase3 5 7" xfId="4120" xr:uid="{00000000-0005-0000-0000-00000C100000}"/>
    <cellStyle name="20% - Ênfase3 5 8" xfId="4121" xr:uid="{00000000-0005-0000-0000-00000D100000}"/>
    <cellStyle name="20% - Ênfase3 6" xfId="4122" xr:uid="{00000000-0005-0000-0000-00000E100000}"/>
    <cellStyle name="20% - Ênfase3 6 2" xfId="4123" xr:uid="{00000000-0005-0000-0000-00000F100000}"/>
    <cellStyle name="20% - Ênfase3 6 2 2" xfId="4124" xr:uid="{00000000-0005-0000-0000-000010100000}"/>
    <cellStyle name="20% - Ênfase3 6 2 2 2" xfId="4125" xr:uid="{00000000-0005-0000-0000-000011100000}"/>
    <cellStyle name="20% - Ênfase3 6 2 2 2 2" xfId="4126" xr:uid="{00000000-0005-0000-0000-000012100000}"/>
    <cellStyle name="20% - Ênfase3 6 2 2 2 2 2" xfId="4127" xr:uid="{00000000-0005-0000-0000-000013100000}"/>
    <cellStyle name="20% - Ênfase3 6 2 2 2 3" xfId="4128" xr:uid="{00000000-0005-0000-0000-000014100000}"/>
    <cellStyle name="20% - Ênfase3 6 2 2 2 4" xfId="4129" xr:uid="{00000000-0005-0000-0000-000015100000}"/>
    <cellStyle name="20% - Ênfase3 6 2 2 3" xfId="4130" xr:uid="{00000000-0005-0000-0000-000016100000}"/>
    <cellStyle name="20% - Ênfase3 6 2 2 3 2" xfId="4131" xr:uid="{00000000-0005-0000-0000-000017100000}"/>
    <cellStyle name="20% - Ênfase3 6 2 2 3 2 2" xfId="4132" xr:uid="{00000000-0005-0000-0000-000018100000}"/>
    <cellStyle name="20% - Ênfase3 6 2 2 3 3" xfId="4133" xr:uid="{00000000-0005-0000-0000-000019100000}"/>
    <cellStyle name="20% - Ênfase3 6 2 2 3 4" xfId="4134" xr:uid="{00000000-0005-0000-0000-00001A100000}"/>
    <cellStyle name="20% - Ênfase3 6 2 2 4" xfId="4135" xr:uid="{00000000-0005-0000-0000-00001B100000}"/>
    <cellStyle name="20% - Ênfase3 6 2 2 4 2" xfId="4136" xr:uid="{00000000-0005-0000-0000-00001C100000}"/>
    <cellStyle name="20% - Ênfase3 6 2 2 5" xfId="4137" xr:uid="{00000000-0005-0000-0000-00001D100000}"/>
    <cellStyle name="20% - Ênfase3 6 2 2 6" xfId="4138" xr:uid="{00000000-0005-0000-0000-00001E100000}"/>
    <cellStyle name="20% - Ênfase3 6 2 3" xfId="4139" xr:uid="{00000000-0005-0000-0000-00001F100000}"/>
    <cellStyle name="20% - Ênfase3 6 2 3 2" xfId="4140" xr:uid="{00000000-0005-0000-0000-000020100000}"/>
    <cellStyle name="20% - Ênfase3 6 2 3 2 2" xfId="4141" xr:uid="{00000000-0005-0000-0000-000021100000}"/>
    <cellStyle name="20% - Ênfase3 6 2 3 3" xfId="4142" xr:uid="{00000000-0005-0000-0000-000022100000}"/>
    <cellStyle name="20% - Ênfase3 6 2 3 4" xfId="4143" xr:uid="{00000000-0005-0000-0000-000023100000}"/>
    <cellStyle name="20% - Ênfase3 6 2 4" xfId="4144" xr:uid="{00000000-0005-0000-0000-000024100000}"/>
    <cellStyle name="20% - Ênfase3 6 2 4 2" xfId="4145" xr:uid="{00000000-0005-0000-0000-000025100000}"/>
    <cellStyle name="20% - Ênfase3 6 2 4 2 2" xfId="4146" xr:uid="{00000000-0005-0000-0000-000026100000}"/>
    <cellStyle name="20% - Ênfase3 6 2 4 3" xfId="4147" xr:uid="{00000000-0005-0000-0000-000027100000}"/>
    <cellStyle name="20% - Ênfase3 6 2 4 4" xfId="4148" xr:uid="{00000000-0005-0000-0000-000028100000}"/>
    <cellStyle name="20% - Ênfase3 6 2 5" xfId="4149" xr:uid="{00000000-0005-0000-0000-000029100000}"/>
    <cellStyle name="20% - Ênfase3 6 2 5 2" xfId="4150" xr:uid="{00000000-0005-0000-0000-00002A100000}"/>
    <cellStyle name="20% - Ênfase3 6 2 6" xfId="4151" xr:uid="{00000000-0005-0000-0000-00002B100000}"/>
    <cellStyle name="20% - Ênfase3 6 2 7" xfId="4152" xr:uid="{00000000-0005-0000-0000-00002C100000}"/>
    <cellStyle name="20% - Ênfase3 6 3" xfId="4153" xr:uid="{00000000-0005-0000-0000-00002D100000}"/>
    <cellStyle name="20% - Ênfase3 6 3 2" xfId="4154" xr:uid="{00000000-0005-0000-0000-00002E100000}"/>
    <cellStyle name="20% - Ênfase3 6 3 2 2" xfId="4155" xr:uid="{00000000-0005-0000-0000-00002F100000}"/>
    <cellStyle name="20% - Ênfase3 6 3 2 2 2" xfId="4156" xr:uid="{00000000-0005-0000-0000-000030100000}"/>
    <cellStyle name="20% - Ênfase3 6 3 2 3" xfId="4157" xr:uid="{00000000-0005-0000-0000-000031100000}"/>
    <cellStyle name="20% - Ênfase3 6 3 2 4" xfId="4158" xr:uid="{00000000-0005-0000-0000-000032100000}"/>
    <cellStyle name="20% - Ênfase3 6 3 3" xfId="4159" xr:uid="{00000000-0005-0000-0000-000033100000}"/>
    <cellStyle name="20% - Ênfase3 6 3 3 2" xfId="4160" xr:uid="{00000000-0005-0000-0000-000034100000}"/>
    <cellStyle name="20% - Ênfase3 6 3 3 2 2" xfId="4161" xr:uid="{00000000-0005-0000-0000-000035100000}"/>
    <cellStyle name="20% - Ênfase3 6 3 3 3" xfId="4162" xr:uid="{00000000-0005-0000-0000-000036100000}"/>
    <cellStyle name="20% - Ênfase3 6 3 3 4" xfId="4163" xr:uid="{00000000-0005-0000-0000-000037100000}"/>
    <cellStyle name="20% - Ênfase3 6 3 4" xfId="4164" xr:uid="{00000000-0005-0000-0000-000038100000}"/>
    <cellStyle name="20% - Ênfase3 6 3 4 2" xfId="4165" xr:uid="{00000000-0005-0000-0000-000039100000}"/>
    <cellStyle name="20% - Ênfase3 6 3 5" xfId="4166" xr:uid="{00000000-0005-0000-0000-00003A100000}"/>
    <cellStyle name="20% - Ênfase3 6 3 6" xfId="4167" xr:uid="{00000000-0005-0000-0000-00003B100000}"/>
    <cellStyle name="20% - Ênfase3 6 4" xfId="4168" xr:uid="{00000000-0005-0000-0000-00003C100000}"/>
    <cellStyle name="20% - Ênfase3 6 4 2" xfId="4169" xr:uid="{00000000-0005-0000-0000-00003D100000}"/>
    <cellStyle name="20% - Ênfase3 6 4 2 2" xfId="4170" xr:uid="{00000000-0005-0000-0000-00003E100000}"/>
    <cellStyle name="20% - Ênfase3 6 4 3" xfId="4171" xr:uid="{00000000-0005-0000-0000-00003F100000}"/>
    <cellStyle name="20% - Ênfase3 6 4 4" xfId="4172" xr:uid="{00000000-0005-0000-0000-000040100000}"/>
    <cellStyle name="20% - Ênfase3 6 5" xfId="4173" xr:uid="{00000000-0005-0000-0000-000041100000}"/>
    <cellStyle name="20% - Ênfase3 6 5 2" xfId="4174" xr:uid="{00000000-0005-0000-0000-000042100000}"/>
    <cellStyle name="20% - Ênfase3 6 5 2 2" xfId="4175" xr:uid="{00000000-0005-0000-0000-000043100000}"/>
    <cellStyle name="20% - Ênfase3 6 5 3" xfId="4176" xr:uid="{00000000-0005-0000-0000-000044100000}"/>
    <cellStyle name="20% - Ênfase3 6 5 4" xfId="4177" xr:uid="{00000000-0005-0000-0000-000045100000}"/>
    <cellStyle name="20% - Ênfase3 6 6" xfId="4178" xr:uid="{00000000-0005-0000-0000-000046100000}"/>
    <cellStyle name="20% - Ênfase3 6 6 2" xfId="4179" xr:uid="{00000000-0005-0000-0000-000047100000}"/>
    <cellStyle name="20% - Ênfase3 6 7" xfId="4180" xr:uid="{00000000-0005-0000-0000-000048100000}"/>
    <cellStyle name="20% - Ênfase3 6 8" xfId="4181" xr:uid="{00000000-0005-0000-0000-000049100000}"/>
    <cellStyle name="20% - Ênfase3 7" xfId="4182" xr:uid="{00000000-0005-0000-0000-00004A100000}"/>
    <cellStyle name="20% - Ênfase3 7 2" xfId="4183" xr:uid="{00000000-0005-0000-0000-00004B100000}"/>
    <cellStyle name="20% - Ênfase3 7 2 2" xfId="4184" xr:uid="{00000000-0005-0000-0000-00004C100000}"/>
    <cellStyle name="20% - Ênfase3 7 2 2 2" xfId="4185" xr:uid="{00000000-0005-0000-0000-00004D100000}"/>
    <cellStyle name="20% - Ênfase3 7 2 2 2 2" xfId="4186" xr:uid="{00000000-0005-0000-0000-00004E100000}"/>
    <cellStyle name="20% - Ênfase3 7 2 2 2 2 2" xfId="4187" xr:uid="{00000000-0005-0000-0000-00004F100000}"/>
    <cellStyle name="20% - Ênfase3 7 2 2 2 3" xfId="4188" xr:uid="{00000000-0005-0000-0000-000050100000}"/>
    <cellStyle name="20% - Ênfase3 7 2 2 2 4" xfId="4189" xr:uid="{00000000-0005-0000-0000-000051100000}"/>
    <cellStyle name="20% - Ênfase3 7 2 2 3" xfId="4190" xr:uid="{00000000-0005-0000-0000-000052100000}"/>
    <cellStyle name="20% - Ênfase3 7 2 2 3 2" xfId="4191" xr:uid="{00000000-0005-0000-0000-000053100000}"/>
    <cellStyle name="20% - Ênfase3 7 2 2 3 2 2" xfId="4192" xr:uid="{00000000-0005-0000-0000-000054100000}"/>
    <cellStyle name="20% - Ênfase3 7 2 2 3 3" xfId="4193" xr:uid="{00000000-0005-0000-0000-000055100000}"/>
    <cellStyle name="20% - Ênfase3 7 2 2 3 4" xfId="4194" xr:uid="{00000000-0005-0000-0000-000056100000}"/>
    <cellStyle name="20% - Ênfase3 7 2 2 4" xfId="4195" xr:uid="{00000000-0005-0000-0000-000057100000}"/>
    <cellStyle name="20% - Ênfase3 7 2 2 4 2" xfId="4196" xr:uid="{00000000-0005-0000-0000-000058100000}"/>
    <cellStyle name="20% - Ênfase3 7 2 2 5" xfId="4197" xr:uid="{00000000-0005-0000-0000-000059100000}"/>
    <cellStyle name="20% - Ênfase3 7 2 2 6" xfId="4198" xr:uid="{00000000-0005-0000-0000-00005A100000}"/>
    <cellStyle name="20% - Ênfase3 7 2 3" xfId="4199" xr:uid="{00000000-0005-0000-0000-00005B100000}"/>
    <cellStyle name="20% - Ênfase3 7 2 3 2" xfId="4200" xr:uid="{00000000-0005-0000-0000-00005C100000}"/>
    <cellStyle name="20% - Ênfase3 7 2 3 2 2" xfId="4201" xr:uid="{00000000-0005-0000-0000-00005D100000}"/>
    <cellStyle name="20% - Ênfase3 7 2 3 3" xfId="4202" xr:uid="{00000000-0005-0000-0000-00005E100000}"/>
    <cellStyle name="20% - Ênfase3 7 2 3 4" xfId="4203" xr:uid="{00000000-0005-0000-0000-00005F100000}"/>
    <cellStyle name="20% - Ênfase3 7 2 4" xfId="4204" xr:uid="{00000000-0005-0000-0000-000060100000}"/>
    <cellStyle name="20% - Ênfase3 7 2 4 2" xfId="4205" xr:uid="{00000000-0005-0000-0000-000061100000}"/>
    <cellStyle name="20% - Ênfase3 7 2 4 2 2" xfId="4206" xr:uid="{00000000-0005-0000-0000-000062100000}"/>
    <cellStyle name="20% - Ênfase3 7 2 4 3" xfId="4207" xr:uid="{00000000-0005-0000-0000-000063100000}"/>
    <cellStyle name="20% - Ênfase3 7 2 4 4" xfId="4208" xr:uid="{00000000-0005-0000-0000-000064100000}"/>
    <cellStyle name="20% - Ênfase3 7 2 5" xfId="4209" xr:uid="{00000000-0005-0000-0000-000065100000}"/>
    <cellStyle name="20% - Ênfase3 7 2 5 2" xfId="4210" xr:uid="{00000000-0005-0000-0000-000066100000}"/>
    <cellStyle name="20% - Ênfase3 7 2 6" xfId="4211" xr:uid="{00000000-0005-0000-0000-000067100000}"/>
    <cellStyle name="20% - Ênfase3 7 2 7" xfId="4212" xr:uid="{00000000-0005-0000-0000-000068100000}"/>
    <cellStyle name="20% - Ênfase3 7 3" xfId="4213" xr:uid="{00000000-0005-0000-0000-000069100000}"/>
    <cellStyle name="20% - Ênfase3 7 3 2" xfId="4214" xr:uid="{00000000-0005-0000-0000-00006A100000}"/>
    <cellStyle name="20% - Ênfase3 7 3 2 2" xfId="4215" xr:uid="{00000000-0005-0000-0000-00006B100000}"/>
    <cellStyle name="20% - Ênfase3 7 3 2 2 2" xfId="4216" xr:uid="{00000000-0005-0000-0000-00006C100000}"/>
    <cellStyle name="20% - Ênfase3 7 3 2 3" xfId="4217" xr:uid="{00000000-0005-0000-0000-00006D100000}"/>
    <cellStyle name="20% - Ênfase3 7 3 2 4" xfId="4218" xr:uid="{00000000-0005-0000-0000-00006E100000}"/>
    <cellStyle name="20% - Ênfase3 7 3 3" xfId="4219" xr:uid="{00000000-0005-0000-0000-00006F100000}"/>
    <cellStyle name="20% - Ênfase3 7 3 3 2" xfId="4220" xr:uid="{00000000-0005-0000-0000-000070100000}"/>
    <cellStyle name="20% - Ênfase3 7 3 3 2 2" xfId="4221" xr:uid="{00000000-0005-0000-0000-000071100000}"/>
    <cellStyle name="20% - Ênfase3 7 3 3 3" xfId="4222" xr:uid="{00000000-0005-0000-0000-000072100000}"/>
    <cellStyle name="20% - Ênfase3 7 3 3 4" xfId="4223" xr:uid="{00000000-0005-0000-0000-000073100000}"/>
    <cellStyle name="20% - Ênfase3 7 3 4" xfId="4224" xr:uid="{00000000-0005-0000-0000-000074100000}"/>
    <cellStyle name="20% - Ênfase3 7 3 4 2" xfId="4225" xr:uid="{00000000-0005-0000-0000-000075100000}"/>
    <cellStyle name="20% - Ênfase3 7 3 5" xfId="4226" xr:uid="{00000000-0005-0000-0000-000076100000}"/>
    <cellStyle name="20% - Ênfase3 7 3 6" xfId="4227" xr:uid="{00000000-0005-0000-0000-000077100000}"/>
    <cellStyle name="20% - Ênfase3 7 4" xfId="4228" xr:uid="{00000000-0005-0000-0000-000078100000}"/>
    <cellStyle name="20% - Ênfase3 7 4 2" xfId="4229" xr:uid="{00000000-0005-0000-0000-000079100000}"/>
    <cellStyle name="20% - Ênfase3 7 4 2 2" xfId="4230" xr:uid="{00000000-0005-0000-0000-00007A100000}"/>
    <cellStyle name="20% - Ênfase3 7 4 3" xfId="4231" xr:uid="{00000000-0005-0000-0000-00007B100000}"/>
    <cellStyle name="20% - Ênfase3 7 4 4" xfId="4232" xr:uid="{00000000-0005-0000-0000-00007C100000}"/>
    <cellStyle name="20% - Ênfase3 7 5" xfId="4233" xr:uid="{00000000-0005-0000-0000-00007D100000}"/>
    <cellStyle name="20% - Ênfase3 7 5 2" xfId="4234" xr:uid="{00000000-0005-0000-0000-00007E100000}"/>
    <cellStyle name="20% - Ênfase3 7 5 2 2" xfId="4235" xr:uid="{00000000-0005-0000-0000-00007F100000}"/>
    <cellStyle name="20% - Ênfase3 7 5 3" xfId="4236" xr:uid="{00000000-0005-0000-0000-000080100000}"/>
    <cellStyle name="20% - Ênfase3 7 5 4" xfId="4237" xr:uid="{00000000-0005-0000-0000-000081100000}"/>
    <cellStyle name="20% - Ênfase3 7 6" xfId="4238" xr:uid="{00000000-0005-0000-0000-000082100000}"/>
    <cellStyle name="20% - Ênfase3 7 6 2" xfId="4239" xr:uid="{00000000-0005-0000-0000-000083100000}"/>
    <cellStyle name="20% - Ênfase3 7 7" xfId="4240" xr:uid="{00000000-0005-0000-0000-000084100000}"/>
    <cellStyle name="20% - Ênfase3 7 8" xfId="4241" xr:uid="{00000000-0005-0000-0000-000085100000}"/>
    <cellStyle name="20% - Ênfase3 8" xfId="4242" xr:uid="{00000000-0005-0000-0000-000086100000}"/>
    <cellStyle name="20% - Ênfase3 8 2" xfId="4243" xr:uid="{00000000-0005-0000-0000-000087100000}"/>
    <cellStyle name="20% - Ênfase3 8 2 2" xfId="4244" xr:uid="{00000000-0005-0000-0000-000088100000}"/>
    <cellStyle name="20% - Ênfase3 8 2 2 2" xfId="4245" xr:uid="{00000000-0005-0000-0000-000089100000}"/>
    <cellStyle name="20% - Ênfase3 8 2 2 2 2" xfId="4246" xr:uid="{00000000-0005-0000-0000-00008A100000}"/>
    <cellStyle name="20% - Ênfase3 8 2 2 3" xfId="4247" xr:uid="{00000000-0005-0000-0000-00008B100000}"/>
    <cellStyle name="20% - Ênfase3 8 2 2 4" xfId="4248" xr:uid="{00000000-0005-0000-0000-00008C100000}"/>
    <cellStyle name="20% - Ênfase3 8 2 3" xfId="4249" xr:uid="{00000000-0005-0000-0000-00008D100000}"/>
    <cellStyle name="20% - Ênfase3 8 2 3 2" xfId="4250" xr:uid="{00000000-0005-0000-0000-00008E100000}"/>
    <cellStyle name="20% - Ênfase3 8 2 3 2 2" xfId="4251" xr:uid="{00000000-0005-0000-0000-00008F100000}"/>
    <cellStyle name="20% - Ênfase3 8 2 3 3" xfId="4252" xr:uid="{00000000-0005-0000-0000-000090100000}"/>
    <cellStyle name="20% - Ênfase3 8 2 3 4" xfId="4253" xr:uid="{00000000-0005-0000-0000-000091100000}"/>
    <cellStyle name="20% - Ênfase3 8 2 4" xfId="4254" xr:uid="{00000000-0005-0000-0000-000092100000}"/>
    <cellStyle name="20% - Ênfase3 8 2 4 2" xfId="4255" xr:uid="{00000000-0005-0000-0000-000093100000}"/>
    <cellStyle name="20% - Ênfase3 8 2 5" xfId="4256" xr:uid="{00000000-0005-0000-0000-000094100000}"/>
    <cellStyle name="20% - Ênfase3 8 2 6" xfId="4257" xr:uid="{00000000-0005-0000-0000-000095100000}"/>
    <cellStyle name="20% - Ênfase3 8 3" xfId="4258" xr:uid="{00000000-0005-0000-0000-000096100000}"/>
    <cellStyle name="20% - Ênfase3 8 3 2" xfId="4259" xr:uid="{00000000-0005-0000-0000-000097100000}"/>
    <cellStyle name="20% - Ênfase3 8 3 2 2" xfId="4260" xr:uid="{00000000-0005-0000-0000-000098100000}"/>
    <cellStyle name="20% - Ênfase3 8 3 3" xfId="4261" xr:uid="{00000000-0005-0000-0000-000099100000}"/>
    <cellStyle name="20% - Ênfase3 8 3 4" xfId="4262" xr:uid="{00000000-0005-0000-0000-00009A100000}"/>
    <cellStyle name="20% - Ênfase3 8 4" xfId="4263" xr:uid="{00000000-0005-0000-0000-00009B100000}"/>
    <cellStyle name="20% - Ênfase3 8 4 2" xfId="4264" xr:uid="{00000000-0005-0000-0000-00009C100000}"/>
    <cellStyle name="20% - Ênfase3 8 4 2 2" xfId="4265" xr:uid="{00000000-0005-0000-0000-00009D100000}"/>
    <cellStyle name="20% - Ênfase3 8 4 3" xfId="4266" xr:uid="{00000000-0005-0000-0000-00009E100000}"/>
    <cellStyle name="20% - Ênfase3 8 4 4" xfId="4267" xr:uid="{00000000-0005-0000-0000-00009F100000}"/>
    <cellStyle name="20% - Ênfase3 8 5" xfId="4268" xr:uid="{00000000-0005-0000-0000-0000A0100000}"/>
    <cellStyle name="20% - Ênfase3 8 5 2" xfId="4269" xr:uid="{00000000-0005-0000-0000-0000A1100000}"/>
    <cellStyle name="20% - Ênfase3 8 6" xfId="4270" xr:uid="{00000000-0005-0000-0000-0000A2100000}"/>
    <cellStyle name="20% - Ênfase3 8 7" xfId="4271" xr:uid="{00000000-0005-0000-0000-0000A3100000}"/>
    <cellStyle name="20% - Ênfase3 9" xfId="4272" xr:uid="{00000000-0005-0000-0000-0000A4100000}"/>
    <cellStyle name="20% - Ênfase3 9 2" xfId="4273" xr:uid="{00000000-0005-0000-0000-0000A5100000}"/>
    <cellStyle name="20% - Ênfase3 9 2 2" xfId="4274" xr:uid="{00000000-0005-0000-0000-0000A6100000}"/>
    <cellStyle name="20% - Ênfase3 9 2 2 2" xfId="4275" xr:uid="{00000000-0005-0000-0000-0000A7100000}"/>
    <cellStyle name="20% - Ênfase3 9 2 3" xfId="4276" xr:uid="{00000000-0005-0000-0000-0000A8100000}"/>
    <cellStyle name="20% - Ênfase3 9 2 4" xfId="4277" xr:uid="{00000000-0005-0000-0000-0000A9100000}"/>
    <cellStyle name="20% - Ênfase3 9 3" xfId="4278" xr:uid="{00000000-0005-0000-0000-0000AA100000}"/>
    <cellStyle name="20% - Ênfase3 9 3 2" xfId="4279" xr:uid="{00000000-0005-0000-0000-0000AB100000}"/>
    <cellStyle name="20% - Ênfase3 9 3 2 2" xfId="4280" xr:uid="{00000000-0005-0000-0000-0000AC100000}"/>
    <cellStyle name="20% - Ênfase3 9 3 3" xfId="4281" xr:uid="{00000000-0005-0000-0000-0000AD100000}"/>
    <cellStyle name="20% - Ênfase3 9 3 4" xfId="4282" xr:uid="{00000000-0005-0000-0000-0000AE100000}"/>
    <cellStyle name="20% - Ênfase3 9 4" xfId="4283" xr:uid="{00000000-0005-0000-0000-0000AF100000}"/>
    <cellStyle name="20% - Ênfase3 9 4 2" xfId="4284" xr:uid="{00000000-0005-0000-0000-0000B0100000}"/>
    <cellStyle name="20% - Ênfase3 9 5" xfId="4285" xr:uid="{00000000-0005-0000-0000-0000B1100000}"/>
    <cellStyle name="20% - Ênfase3 9 6" xfId="4286" xr:uid="{00000000-0005-0000-0000-0000B2100000}"/>
    <cellStyle name="20% - Ênfase4 2" xfId="4287" xr:uid="{00000000-0005-0000-0000-0000B3100000}"/>
    <cellStyle name="20% - Ênfase4 2 10" xfId="4288" xr:uid="{00000000-0005-0000-0000-0000B4100000}"/>
    <cellStyle name="20% - Ênfase4 2 10 2" xfId="4289" xr:uid="{00000000-0005-0000-0000-0000B5100000}"/>
    <cellStyle name="20% - Ênfase4 2 11" xfId="4290" xr:uid="{00000000-0005-0000-0000-0000B6100000}"/>
    <cellStyle name="20% - Ênfase4 2 12" xfId="4291" xr:uid="{00000000-0005-0000-0000-0000B7100000}"/>
    <cellStyle name="20% - Ênfase4 2 2" xfId="4292" xr:uid="{00000000-0005-0000-0000-0000B8100000}"/>
    <cellStyle name="20% - Ênfase4 2 2 10" xfId="4293" xr:uid="{00000000-0005-0000-0000-0000B9100000}"/>
    <cellStyle name="20% - Ênfase4 2 2 11" xfId="4294" xr:uid="{00000000-0005-0000-0000-0000BA100000}"/>
    <cellStyle name="20% - Ênfase4 2 2 2" xfId="4295" xr:uid="{00000000-0005-0000-0000-0000BB100000}"/>
    <cellStyle name="20% - Ênfase4 2 2 2 2" xfId="4296" xr:uid="{00000000-0005-0000-0000-0000BC100000}"/>
    <cellStyle name="20% - Ênfase4 2 2 2 2 2" xfId="4297" xr:uid="{00000000-0005-0000-0000-0000BD100000}"/>
    <cellStyle name="20% - Ênfase4 2 2 2 2 2 2" xfId="4298" xr:uid="{00000000-0005-0000-0000-0000BE100000}"/>
    <cellStyle name="20% - Ênfase4 2 2 2 2 2 2 2" xfId="4299" xr:uid="{00000000-0005-0000-0000-0000BF100000}"/>
    <cellStyle name="20% - Ênfase4 2 2 2 2 2 2 2 2" xfId="4300" xr:uid="{00000000-0005-0000-0000-0000C0100000}"/>
    <cellStyle name="20% - Ênfase4 2 2 2 2 2 2 3" xfId="4301" xr:uid="{00000000-0005-0000-0000-0000C1100000}"/>
    <cellStyle name="20% - Ênfase4 2 2 2 2 2 2 4" xfId="4302" xr:uid="{00000000-0005-0000-0000-0000C2100000}"/>
    <cellStyle name="20% - Ênfase4 2 2 2 2 2 3" xfId="4303" xr:uid="{00000000-0005-0000-0000-0000C3100000}"/>
    <cellStyle name="20% - Ênfase4 2 2 2 2 2 3 2" xfId="4304" xr:uid="{00000000-0005-0000-0000-0000C4100000}"/>
    <cellStyle name="20% - Ênfase4 2 2 2 2 2 3 2 2" xfId="4305" xr:uid="{00000000-0005-0000-0000-0000C5100000}"/>
    <cellStyle name="20% - Ênfase4 2 2 2 2 2 3 3" xfId="4306" xr:uid="{00000000-0005-0000-0000-0000C6100000}"/>
    <cellStyle name="20% - Ênfase4 2 2 2 2 2 3 4" xfId="4307" xr:uid="{00000000-0005-0000-0000-0000C7100000}"/>
    <cellStyle name="20% - Ênfase4 2 2 2 2 2 4" xfId="4308" xr:uid="{00000000-0005-0000-0000-0000C8100000}"/>
    <cellStyle name="20% - Ênfase4 2 2 2 2 2 4 2" xfId="4309" xr:uid="{00000000-0005-0000-0000-0000C9100000}"/>
    <cellStyle name="20% - Ênfase4 2 2 2 2 2 5" xfId="4310" xr:uid="{00000000-0005-0000-0000-0000CA100000}"/>
    <cellStyle name="20% - Ênfase4 2 2 2 2 2 6" xfId="4311" xr:uid="{00000000-0005-0000-0000-0000CB100000}"/>
    <cellStyle name="20% - Ênfase4 2 2 2 2 3" xfId="4312" xr:uid="{00000000-0005-0000-0000-0000CC100000}"/>
    <cellStyle name="20% - Ênfase4 2 2 2 2 3 2" xfId="4313" xr:uid="{00000000-0005-0000-0000-0000CD100000}"/>
    <cellStyle name="20% - Ênfase4 2 2 2 2 3 2 2" xfId="4314" xr:uid="{00000000-0005-0000-0000-0000CE100000}"/>
    <cellStyle name="20% - Ênfase4 2 2 2 2 3 3" xfId="4315" xr:uid="{00000000-0005-0000-0000-0000CF100000}"/>
    <cellStyle name="20% - Ênfase4 2 2 2 2 3 4" xfId="4316" xr:uid="{00000000-0005-0000-0000-0000D0100000}"/>
    <cellStyle name="20% - Ênfase4 2 2 2 2 4" xfId="4317" xr:uid="{00000000-0005-0000-0000-0000D1100000}"/>
    <cellStyle name="20% - Ênfase4 2 2 2 2 4 2" xfId="4318" xr:uid="{00000000-0005-0000-0000-0000D2100000}"/>
    <cellStyle name="20% - Ênfase4 2 2 2 2 4 2 2" xfId="4319" xr:uid="{00000000-0005-0000-0000-0000D3100000}"/>
    <cellStyle name="20% - Ênfase4 2 2 2 2 4 3" xfId="4320" xr:uid="{00000000-0005-0000-0000-0000D4100000}"/>
    <cellStyle name="20% - Ênfase4 2 2 2 2 4 4" xfId="4321" xr:uid="{00000000-0005-0000-0000-0000D5100000}"/>
    <cellStyle name="20% - Ênfase4 2 2 2 2 5" xfId="4322" xr:uid="{00000000-0005-0000-0000-0000D6100000}"/>
    <cellStyle name="20% - Ênfase4 2 2 2 2 5 2" xfId="4323" xr:uid="{00000000-0005-0000-0000-0000D7100000}"/>
    <cellStyle name="20% - Ênfase4 2 2 2 2 6" xfId="4324" xr:uid="{00000000-0005-0000-0000-0000D8100000}"/>
    <cellStyle name="20% - Ênfase4 2 2 2 2 7" xfId="4325" xr:uid="{00000000-0005-0000-0000-0000D9100000}"/>
    <cellStyle name="20% - Ênfase4 2 2 2 3" xfId="4326" xr:uid="{00000000-0005-0000-0000-0000DA100000}"/>
    <cellStyle name="20% - Ênfase4 2 2 2 3 2" xfId="4327" xr:uid="{00000000-0005-0000-0000-0000DB100000}"/>
    <cellStyle name="20% - Ênfase4 2 2 2 3 2 2" xfId="4328" xr:uid="{00000000-0005-0000-0000-0000DC100000}"/>
    <cellStyle name="20% - Ênfase4 2 2 2 3 2 2 2" xfId="4329" xr:uid="{00000000-0005-0000-0000-0000DD100000}"/>
    <cellStyle name="20% - Ênfase4 2 2 2 3 2 3" xfId="4330" xr:uid="{00000000-0005-0000-0000-0000DE100000}"/>
    <cellStyle name="20% - Ênfase4 2 2 2 3 2 4" xfId="4331" xr:uid="{00000000-0005-0000-0000-0000DF100000}"/>
    <cellStyle name="20% - Ênfase4 2 2 2 3 3" xfId="4332" xr:uid="{00000000-0005-0000-0000-0000E0100000}"/>
    <cellStyle name="20% - Ênfase4 2 2 2 3 3 2" xfId="4333" xr:uid="{00000000-0005-0000-0000-0000E1100000}"/>
    <cellStyle name="20% - Ênfase4 2 2 2 3 3 2 2" xfId="4334" xr:uid="{00000000-0005-0000-0000-0000E2100000}"/>
    <cellStyle name="20% - Ênfase4 2 2 2 3 3 3" xfId="4335" xr:uid="{00000000-0005-0000-0000-0000E3100000}"/>
    <cellStyle name="20% - Ênfase4 2 2 2 3 3 4" xfId="4336" xr:uid="{00000000-0005-0000-0000-0000E4100000}"/>
    <cellStyle name="20% - Ênfase4 2 2 2 3 4" xfId="4337" xr:uid="{00000000-0005-0000-0000-0000E5100000}"/>
    <cellStyle name="20% - Ênfase4 2 2 2 3 4 2" xfId="4338" xr:uid="{00000000-0005-0000-0000-0000E6100000}"/>
    <cellStyle name="20% - Ênfase4 2 2 2 3 5" xfId="4339" xr:uid="{00000000-0005-0000-0000-0000E7100000}"/>
    <cellStyle name="20% - Ênfase4 2 2 2 3 6" xfId="4340" xr:uid="{00000000-0005-0000-0000-0000E8100000}"/>
    <cellStyle name="20% - Ênfase4 2 2 2 4" xfId="4341" xr:uid="{00000000-0005-0000-0000-0000E9100000}"/>
    <cellStyle name="20% - Ênfase4 2 2 2 4 2" xfId="4342" xr:uid="{00000000-0005-0000-0000-0000EA100000}"/>
    <cellStyle name="20% - Ênfase4 2 2 2 4 2 2" xfId="4343" xr:uid="{00000000-0005-0000-0000-0000EB100000}"/>
    <cellStyle name="20% - Ênfase4 2 2 2 4 3" xfId="4344" xr:uid="{00000000-0005-0000-0000-0000EC100000}"/>
    <cellStyle name="20% - Ênfase4 2 2 2 4 4" xfId="4345" xr:uid="{00000000-0005-0000-0000-0000ED100000}"/>
    <cellStyle name="20% - Ênfase4 2 2 2 5" xfId="4346" xr:uid="{00000000-0005-0000-0000-0000EE100000}"/>
    <cellStyle name="20% - Ênfase4 2 2 2 5 2" xfId="4347" xr:uid="{00000000-0005-0000-0000-0000EF100000}"/>
    <cellStyle name="20% - Ênfase4 2 2 2 5 2 2" xfId="4348" xr:uid="{00000000-0005-0000-0000-0000F0100000}"/>
    <cellStyle name="20% - Ênfase4 2 2 2 5 3" xfId="4349" xr:uid="{00000000-0005-0000-0000-0000F1100000}"/>
    <cellStyle name="20% - Ênfase4 2 2 2 5 4" xfId="4350" xr:uid="{00000000-0005-0000-0000-0000F2100000}"/>
    <cellStyle name="20% - Ênfase4 2 2 2 6" xfId="4351" xr:uid="{00000000-0005-0000-0000-0000F3100000}"/>
    <cellStyle name="20% - Ênfase4 2 2 2 6 2" xfId="4352" xr:uid="{00000000-0005-0000-0000-0000F4100000}"/>
    <cellStyle name="20% - Ênfase4 2 2 2 7" xfId="4353" xr:uid="{00000000-0005-0000-0000-0000F5100000}"/>
    <cellStyle name="20% - Ênfase4 2 2 2 8" xfId="4354" xr:uid="{00000000-0005-0000-0000-0000F6100000}"/>
    <cellStyle name="20% - Ênfase4 2 2 3" xfId="4355" xr:uid="{00000000-0005-0000-0000-0000F7100000}"/>
    <cellStyle name="20% - Ênfase4 2 2 3 2" xfId="4356" xr:uid="{00000000-0005-0000-0000-0000F8100000}"/>
    <cellStyle name="20% - Ênfase4 2 2 3 2 2" xfId="4357" xr:uid="{00000000-0005-0000-0000-0000F9100000}"/>
    <cellStyle name="20% - Ênfase4 2 2 3 2 2 2" xfId="4358" xr:uid="{00000000-0005-0000-0000-0000FA100000}"/>
    <cellStyle name="20% - Ênfase4 2 2 3 2 2 2 2" xfId="4359" xr:uid="{00000000-0005-0000-0000-0000FB100000}"/>
    <cellStyle name="20% - Ênfase4 2 2 3 2 2 2 2 2" xfId="4360" xr:uid="{00000000-0005-0000-0000-0000FC100000}"/>
    <cellStyle name="20% - Ênfase4 2 2 3 2 2 2 3" xfId="4361" xr:uid="{00000000-0005-0000-0000-0000FD100000}"/>
    <cellStyle name="20% - Ênfase4 2 2 3 2 2 2 4" xfId="4362" xr:uid="{00000000-0005-0000-0000-0000FE100000}"/>
    <cellStyle name="20% - Ênfase4 2 2 3 2 2 3" xfId="4363" xr:uid="{00000000-0005-0000-0000-0000FF100000}"/>
    <cellStyle name="20% - Ênfase4 2 2 3 2 2 3 2" xfId="4364" xr:uid="{00000000-0005-0000-0000-000000110000}"/>
    <cellStyle name="20% - Ênfase4 2 2 3 2 2 3 2 2" xfId="4365" xr:uid="{00000000-0005-0000-0000-000001110000}"/>
    <cellStyle name="20% - Ênfase4 2 2 3 2 2 3 3" xfId="4366" xr:uid="{00000000-0005-0000-0000-000002110000}"/>
    <cellStyle name="20% - Ênfase4 2 2 3 2 2 3 4" xfId="4367" xr:uid="{00000000-0005-0000-0000-000003110000}"/>
    <cellStyle name="20% - Ênfase4 2 2 3 2 2 4" xfId="4368" xr:uid="{00000000-0005-0000-0000-000004110000}"/>
    <cellStyle name="20% - Ênfase4 2 2 3 2 2 4 2" xfId="4369" xr:uid="{00000000-0005-0000-0000-000005110000}"/>
    <cellStyle name="20% - Ênfase4 2 2 3 2 2 5" xfId="4370" xr:uid="{00000000-0005-0000-0000-000006110000}"/>
    <cellStyle name="20% - Ênfase4 2 2 3 2 2 6" xfId="4371" xr:uid="{00000000-0005-0000-0000-000007110000}"/>
    <cellStyle name="20% - Ênfase4 2 2 3 2 3" xfId="4372" xr:uid="{00000000-0005-0000-0000-000008110000}"/>
    <cellStyle name="20% - Ênfase4 2 2 3 2 3 2" xfId="4373" xr:uid="{00000000-0005-0000-0000-000009110000}"/>
    <cellStyle name="20% - Ênfase4 2 2 3 2 3 2 2" xfId="4374" xr:uid="{00000000-0005-0000-0000-00000A110000}"/>
    <cellStyle name="20% - Ênfase4 2 2 3 2 3 3" xfId="4375" xr:uid="{00000000-0005-0000-0000-00000B110000}"/>
    <cellStyle name="20% - Ênfase4 2 2 3 2 3 4" xfId="4376" xr:uid="{00000000-0005-0000-0000-00000C110000}"/>
    <cellStyle name="20% - Ênfase4 2 2 3 2 4" xfId="4377" xr:uid="{00000000-0005-0000-0000-00000D110000}"/>
    <cellStyle name="20% - Ênfase4 2 2 3 2 4 2" xfId="4378" xr:uid="{00000000-0005-0000-0000-00000E110000}"/>
    <cellStyle name="20% - Ênfase4 2 2 3 2 4 2 2" xfId="4379" xr:uid="{00000000-0005-0000-0000-00000F110000}"/>
    <cellStyle name="20% - Ênfase4 2 2 3 2 4 3" xfId="4380" xr:uid="{00000000-0005-0000-0000-000010110000}"/>
    <cellStyle name="20% - Ênfase4 2 2 3 2 4 4" xfId="4381" xr:uid="{00000000-0005-0000-0000-000011110000}"/>
    <cellStyle name="20% - Ênfase4 2 2 3 2 5" xfId="4382" xr:uid="{00000000-0005-0000-0000-000012110000}"/>
    <cellStyle name="20% - Ênfase4 2 2 3 2 5 2" xfId="4383" xr:uid="{00000000-0005-0000-0000-000013110000}"/>
    <cellStyle name="20% - Ênfase4 2 2 3 2 6" xfId="4384" xr:uid="{00000000-0005-0000-0000-000014110000}"/>
    <cellStyle name="20% - Ênfase4 2 2 3 2 7" xfId="4385" xr:uid="{00000000-0005-0000-0000-000015110000}"/>
    <cellStyle name="20% - Ênfase4 2 2 3 3" xfId="4386" xr:uid="{00000000-0005-0000-0000-000016110000}"/>
    <cellStyle name="20% - Ênfase4 2 2 3 3 2" xfId="4387" xr:uid="{00000000-0005-0000-0000-000017110000}"/>
    <cellStyle name="20% - Ênfase4 2 2 3 3 2 2" xfId="4388" xr:uid="{00000000-0005-0000-0000-000018110000}"/>
    <cellStyle name="20% - Ênfase4 2 2 3 3 2 2 2" xfId="4389" xr:uid="{00000000-0005-0000-0000-000019110000}"/>
    <cellStyle name="20% - Ênfase4 2 2 3 3 2 3" xfId="4390" xr:uid="{00000000-0005-0000-0000-00001A110000}"/>
    <cellStyle name="20% - Ênfase4 2 2 3 3 2 4" xfId="4391" xr:uid="{00000000-0005-0000-0000-00001B110000}"/>
    <cellStyle name="20% - Ênfase4 2 2 3 3 3" xfId="4392" xr:uid="{00000000-0005-0000-0000-00001C110000}"/>
    <cellStyle name="20% - Ênfase4 2 2 3 3 3 2" xfId="4393" xr:uid="{00000000-0005-0000-0000-00001D110000}"/>
    <cellStyle name="20% - Ênfase4 2 2 3 3 3 2 2" xfId="4394" xr:uid="{00000000-0005-0000-0000-00001E110000}"/>
    <cellStyle name="20% - Ênfase4 2 2 3 3 3 3" xfId="4395" xr:uid="{00000000-0005-0000-0000-00001F110000}"/>
    <cellStyle name="20% - Ênfase4 2 2 3 3 3 4" xfId="4396" xr:uid="{00000000-0005-0000-0000-000020110000}"/>
    <cellStyle name="20% - Ênfase4 2 2 3 3 4" xfId="4397" xr:uid="{00000000-0005-0000-0000-000021110000}"/>
    <cellStyle name="20% - Ênfase4 2 2 3 3 4 2" xfId="4398" xr:uid="{00000000-0005-0000-0000-000022110000}"/>
    <cellStyle name="20% - Ênfase4 2 2 3 3 5" xfId="4399" xr:uid="{00000000-0005-0000-0000-000023110000}"/>
    <cellStyle name="20% - Ênfase4 2 2 3 3 6" xfId="4400" xr:uid="{00000000-0005-0000-0000-000024110000}"/>
    <cellStyle name="20% - Ênfase4 2 2 3 4" xfId="4401" xr:uid="{00000000-0005-0000-0000-000025110000}"/>
    <cellStyle name="20% - Ênfase4 2 2 3 4 2" xfId="4402" xr:uid="{00000000-0005-0000-0000-000026110000}"/>
    <cellStyle name="20% - Ênfase4 2 2 3 4 2 2" xfId="4403" xr:uid="{00000000-0005-0000-0000-000027110000}"/>
    <cellStyle name="20% - Ênfase4 2 2 3 4 3" xfId="4404" xr:uid="{00000000-0005-0000-0000-000028110000}"/>
    <cellStyle name="20% - Ênfase4 2 2 3 4 4" xfId="4405" xr:uid="{00000000-0005-0000-0000-000029110000}"/>
    <cellStyle name="20% - Ênfase4 2 2 3 5" xfId="4406" xr:uid="{00000000-0005-0000-0000-00002A110000}"/>
    <cellStyle name="20% - Ênfase4 2 2 3 5 2" xfId="4407" xr:uid="{00000000-0005-0000-0000-00002B110000}"/>
    <cellStyle name="20% - Ênfase4 2 2 3 5 2 2" xfId="4408" xr:uid="{00000000-0005-0000-0000-00002C110000}"/>
    <cellStyle name="20% - Ênfase4 2 2 3 5 3" xfId="4409" xr:uid="{00000000-0005-0000-0000-00002D110000}"/>
    <cellStyle name="20% - Ênfase4 2 2 3 5 4" xfId="4410" xr:uid="{00000000-0005-0000-0000-00002E110000}"/>
    <cellStyle name="20% - Ênfase4 2 2 3 6" xfId="4411" xr:uid="{00000000-0005-0000-0000-00002F110000}"/>
    <cellStyle name="20% - Ênfase4 2 2 3 6 2" xfId="4412" xr:uid="{00000000-0005-0000-0000-000030110000}"/>
    <cellStyle name="20% - Ênfase4 2 2 3 7" xfId="4413" xr:uid="{00000000-0005-0000-0000-000031110000}"/>
    <cellStyle name="20% - Ênfase4 2 2 3 8" xfId="4414" xr:uid="{00000000-0005-0000-0000-000032110000}"/>
    <cellStyle name="20% - Ênfase4 2 2 4" xfId="4415" xr:uid="{00000000-0005-0000-0000-000033110000}"/>
    <cellStyle name="20% - Ênfase4 2 2 4 2" xfId="4416" xr:uid="{00000000-0005-0000-0000-000034110000}"/>
    <cellStyle name="20% - Ênfase4 2 2 4 2 2" xfId="4417" xr:uid="{00000000-0005-0000-0000-000035110000}"/>
    <cellStyle name="20% - Ênfase4 2 2 4 2 2 2" xfId="4418" xr:uid="{00000000-0005-0000-0000-000036110000}"/>
    <cellStyle name="20% - Ênfase4 2 2 4 2 2 2 2" xfId="4419" xr:uid="{00000000-0005-0000-0000-000037110000}"/>
    <cellStyle name="20% - Ênfase4 2 2 4 2 2 2 2 2" xfId="4420" xr:uid="{00000000-0005-0000-0000-000038110000}"/>
    <cellStyle name="20% - Ênfase4 2 2 4 2 2 2 3" xfId="4421" xr:uid="{00000000-0005-0000-0000-000039110000}"/>
    <cellStyle name="20% - Ênfase4 2 2 4 2 2 2 4" xfId="4422" xr:uid="{00000000-0005-0000-0000-00003A110000}"/>
    <cellStyle name="20% - Ênfase4 2 2 4 2 2 3" xfId="4423" xr:uid="{00000000-0005-0000-0000-00003B110000}"/>
    <cellStyle name="20% - Ênfase4 2 2 4 2 2 3 2" xfId="4424" xr:uid="{00000000-0005-0000-0000-00003C110000}"/>
    <cellStyle name="20% - Ênfase4 2 2 4 2 2 3 2 2" xfId="4425" xr:uid="{00000000-0005-0000-0000-00003D110000}"/>
    <cellStyle name="20% - Ênfase4 2 2 4 2 2 3 3" xfId="4426" xr:uid="{00000000-0005-0000-0000-00003E110000}"/>
    <cellStyle name="20% - Ênfase4 2 2 4 2 2 3 4" xfId="4427" xr:uid="{00000000-0005-0000-0000-00003F110000}"/>
    <cellStyle name="20% - Ênfase4 2 2 4 2 2 4" xfId="4428" xr:uid="{00000000-0005-0000-0000-000040110000}"/>
    <cellStyle name="20% - Ênfase4 2 2 4 2 2 4 2" xfId="4429" xr:uid="{00000000-0005-0000-0000-000041110000}"/>
    <cellStyle name="20% - Ênfase4 2 2 4 2 2 5" xfId="4430" xr:uid="{00000000-0005-0000-0000-000042110000}"/>
    <cellStyle name="20% - Ênfase4 2 2 4 2 2 6" xfId="4431" xr:uid="{00000000-0005-0000-0000-000043110000}"/>
    <cellStyle name="20% - Ênfase4 2 2 4 2 3" xfId="4432" xr:uid="{00000000-0005-0000-0000-000044110000}"/>
    <cellStyle name="20% - Ênfase4 2 2 4 2 3 2" xfId="4433" xr:uid="{00000000-0005-0000-0000-000045110000}"/>
    <cellStyle name="20% - Ênfase4 2 2 4 2 3 2 2" xfId="4434" xr:uid="{00000000-0005-0000-0000-000046110000}"/>
    <cellStyle name="20% - Ênfase4 2 2 4 2 3 3" xfId="4435" xr:uid="{00000000-0005-0000-0000-000047110000}"/>
    <cellStyle name="20% - Ênfase4 2 2 4 2 3 4" xfId="4436" xr:uid="{00000000-0005-0000-0000-000048110000}"/>
    <cellStyle name="20% - Ênfase4 2 2 4 2 4" xfId="4437" xr:uid="{00000000-0005-0000-0000-000049110000}"/>
    <cellStyle name="20% - Ênfase4 2 2 4 2 4 2" xfId="4438" xr:uid="{00000000-0005-0000-0000-00004A110000}"/>
    <cellStyle name="20% - Ênfase4 2 2 4 2 4 2 2" xfId="4439" xr:uid="{00000000-0005-0000-0000-00004B110000}"/>
    <cellStyle name="20% - Ênfase4 2 2 4 2 4 3" xfId="4440" xr:uid="{00000000-0005-0000-0000-00004C110000}"/>
    <cellStyle name="20% - Ênfase4 2 2 4 2 4 4" xfId="4441" xr:uid="{00000000-0005-0000-0000-00004D110000}"/>
    <cellStyle name="20% - Ênfase4 2 2 4 2 5" xfId="4442" xr:uid="{00000000-0005-0000-0000-00004E110000}"/>
    <cellStyle name="20% - Ênfase4 2 2 4 2 5 2" xfId="4443" xr:uid="{00000000-0005-0000-0000-00004F110000}"/>
    <cellStyle name="20% - Ênfase4 2 2 4 2 6" xfId="4444" xr:uid="{00000000-0005-0000-0000-000050110000}"/>
    <cellStyle name="20% - Ênfase4 2 2 4 2 7" xfId="4445" xr:uid="{00000000-0005-0000-0000-000051110000}"/>
    <cellStyle name="20% - Ênfase4 2 2 4 3" xfId="4446" xr:uid="{00000000-0005-0000-0000-000052110000}"/>
    <cellStyle name="20% - Ênfase4 2 2 4 3 2" xfId="4447" xr:uid="{00000000-0005-0000-0000-000053110000}"/>
    <cellStyle name="20% - Ênfase4 2 2 4 3 2 2" xfId="4448" xr:uid="{00000000-0005-0000-0000-000054110000}"/>
    <cellStyle name="20% - Ênfase4 2 2 4 3 2 2 2" xfId="4449" xr:uid="{00000000-0005-0000-0000-000055110000}"/>
    <cellStyle name="20% - Ênfase4 2 2 4 3 2 3" xfId="4450" xr:uid="{00000000-0005-0000-0000-000056110000}"/>
    <cellStyle name="20% - Ênfase4 2 2 4 3 2 4" xfId="4451" xr:uid="{00000000-0005-0000-0000-000057110000}"/>
    <cellStyle name="20% - Ênfase4 2 2 4 3 3" xfId="4452" xr:uid="{00000000-0005-0000-0000-000058110000}"/>
    <cellStyle name="20% - Ênfase4 2 2 4 3 3 2" xfId="4453" xr:uid="{00000000-0005-0000-0000-000059110000}"/>
    <cellStyle name="20% - Ênfase4 2 2 4 3 3 2 2" xfId="4454" xr:uid="{00000000-0005-0000-0000-00005A110000}"/>
    <cellStyle name="20% - Ênfase4 2 2 4 3 3 3" xfId="4455" xr:uid="{00000000-0005-0000-0000-00005B110000}"/>
    <cellStyle name="20% - Ênfase4 2 2 4 3 3 4" xfId="4456" xr:uid="{00000000-0005-0000-0000-00005C110000}"/>
    <cellStyle name="20% - Ênfase4 2 2 4 3 4" xfId="4457" xr:uid="{00000000-0005-0000-0000-00005D110000}"/>
    <cellStyle name="20% - Ênfase4 2 2 4 3 4 2" xfId="4458" xr:uid="{00000000-0005-0000-0000-00005E110000}"/>
    <cellStyle name="20% - Ênfase4 2 2 4 3 5" xfId="4459" xr:uid="{00000000-0005-0000-0000-00005F110000}"/>
    <cellStyle name="20% - Ênfase4 2 2 4 3 6" xfId="4460" xr:uid="{00000000-0005-0000-0000-000060110000}"/>
    <cellStyle name="20% - Ênfase4 2 2 4 4" xfId="4461" xr:uid="{00000000-0005-0000-0000-000061110000}"/>
    <cellStyle name="20% - Ênfase4 2 2 4 4 2" xfId="4462" xr:uid="{00000000-0005-0000-0000-000062110000}"/>
    <cellStyle name="20% - Ênfase4 2 2 4 4 2 2" xfId="4463" xr:uid="{00000000-0005-0000-0000-000063110000}"/>
    <cellStyle name="20% - Ênfase4 2 2 4 4 3" xfId="4464" xr:uid="{00000000-0005-0000-0000-000064110000}"/>
    <cellStyle name="20% - Ênfase4 2 2 4 4 4" xfId="4465" xr:uid="{00000000-0005-0000-0000-000065110000}"/>
    <cellStyle name="20% - Ênfase4 2 2 4 5" xfId="4466" xr:uid="{00000000-0005-0000-0000-000066110000}"/>
    <cellStyle name="20% - Ênfase4 2 2 4 5 2" xfId="4467" xr:uid="{00000000-0005-0000-0000-000067110000}"/>
    <cellStyle name="20% - Ênfase4 2 2 4 5 2 2" xfId="4468" xr:uid="{00000000-0005-0000-0000-000068110000}"/>
    <cellStyle name="20% - Ênfase4 2 2 4 5 3" xfId="4469" xr:uid="{00000000-0005-0000-0000-000069110000}"/>
    <cellStyle name="20% - Ênfase4 2 2 4 5 4" xfId="4470" xr:uid="{00000000-0005-0000-0000-00006A110000}"/>
    <cellStyle name="20% - Ênfase4 2 2 4 6" xfId="4471" xr:uid="{00000000-0005-0000-0000-00006B110000}"/>
    <cellStyle name="20% - Ênfase4 2 2 4 6 2" xfId="4472" xr:uid="{00000000-0005-0000-0000-00006C110000}"/>
    <cellStyle name="20% - Ênfase4 2 2 4 7" xfId="4473" xr:uid="{00000000-0005-0000-0000-00006D110000}"/>
    <cellStyle name="20% - Ênfase4 2 2 4 8" xfId="4474" xr:uid="{00000000-0005-0000-0000-00006E110000}"/>
    <cellStyle name="20% - Ênfase4 2 2 5" xfId="4475" xr:uid="{00000000-0005-0000-0000-00006F110000}"/>
    <cellStyle name="20% - Ênfase4 2 2 5 2" xfId="4476" xr:uid="{00000000-0005-0000-0000-000070110000}"/>
    <cellStyle name="20% - Ênfase4 2 2 5 2 2" xfId="4477" xr:uid="{00000000-0005-0000-0000-000071110000}"/>
    <cellStyle name="20% - Ênfase4 2 2 5 2 2 2" xfId="4478" xr:uid="{00000000-0005-0000-0000-000072110000}"/>
    <cellStyle name="20% - Ênfase4 2 2 5 2 2 2 2" xfId="4479" xr:uid="{00000000-0005-0000-0000-000073110000}"/>
    <cellStyle name="20% - Ênfase4 2 2 5 2 2 3" xfId="4480" xr:uid="{00000000-0005-0000-0000-000074110000}"/>
    <cellStyle name="20% - Ênfase4 2 2 5 2 2 4" xfId="4481" xr:uid="{00000000-0005-0000-0000-000075110000}"/>
    <cellStyle name="20% - Ênfase4 2 2 5 2 3" xfId="4482" xr:uid="{00000000-0005-0000-0000-000076110000}"/>
    <cellStyle name="20% - Ênfase4 2 2 5 2 3 2" xfId="4483" xr:uid="{00000000-0005-0000-0000-000077110000}"/>
    <cellStyle name="20% - Ênfase4 2 2 5 2 3 2 2" xfId="4484" xr:uid="{00000000-0005-0000-0000-000078110000}"/>
    <cellStyle name="20% - Ênfase4 2 2 5 2 3 3" xfId="4485" xr:uid="{00000000-0005-0000-0000-000079110000}"/>
    <cellStyle name="20% - Ênfase4 2 2 5 2 3 4" xfId="4486" xr:uid="{00000000-0005-0000-0000-00007A110000}"/>
    <cellStyle name="20% - Ênfase4 2 2 5 2 4" xfId="4487" xr:uid="{00000000-0005-0000-0000-00007B110000}"/>
    <cellStyle name="20% - Ênfase4 2 2 5 2 4 2" xfId="4488" xr:uid="{00000000-0005-0000-0000-00007C110000}"/>
    <cellStyle name="20% - Ênfase4 2 2 5 2 5" xfId="4489" xr:uid="{00000000-0005-0000-0000-00007D110000}"/>
    <cellStyle name="20% - Ênfase4 2 2 5 2 6" xfId="4490" xr:uid="{00000000-0005-0000-0000-00007E110000}"/>
    <cellStyle name="20% - Ênfase4 2 2 5 3" xfId="4491" xr:uid="{00000000-0005-0000-0000-00007F110000}"/>
    <cellStyle name="20% - Ênfase4 2 2 5 3 2" xfId="4492" xr:uid="{00000000-0005-0000-0000-000080110000}"/>
    <cellStyle name="20% - Ênfase4 2 2 5 3 2 2" xfId="4493" xr:uid="{00000000-0005-0000-0000-000081110000}"/>
    <cellStyle name="20% - Ênfase4 2 2 5 3 3" xfId="4494" xr:uid="{00000000-0005-0000-0000-000082110000}"/>
    <cellStyle name="20% - Ênfase4 2 2 5 3 4" xfId="4495" xr:uid="{00000000-0005-0000-0000-000083110000}"/>
    <cellStyle name="20% - Ênfase4 2 2 5 4" xfId="4496" xr:uid="{00000000-0005-0000-0000-000084110000}"/>
    <cellStyle name="20% - Ênfase4 2 2 5 4 2" xfId="4497" xr:uid="{00000000-0005-0000-0000-000085110000}"/>
    <cellStyle name="20% - Ênfase4 2 2 5 4 2 2" xfId="4498" xr:uid="{00000000-0005-0000-0000-000086110000}"/>
    <cellStyle name="20% - Ênfase4 2 2 5 4 3" xfId="4499" xr:uid="{00000000-0005-0000-0000-000087110000}"/>
    <cellStyle name="20% - Ênfase4 2 2 5 4 4" xfId="4500" xr:uid="{00000000-0005-0000-0000-000088110000}"/>
    <cellStyle name="20% - Ênfase4 2 2 5 5" xfId="4501" xr:uid="{00000000-0005-0000-0000-000089110000}"/>
    <cellStyle name="20% - Ênfase4 2 2 5 5 2" xfId="4502" xr:uid="{00000000-0005-0000-0000-00008A110000}"/>
    <cellStyle name="20% - Ênfase4 2 2 5 6" xfId="4503" xr:uid="{00000000-0005-0000-0000-00008B110000}"/>
    <cellStyle name="20% - Ênfase4 2 2 5 7" xfId="4504" xr:uid="{00000000-0005-0000-0000-00008C110000}"/>
    <cellStyle name="20% - Ênfase4 2 2 6" xfId="4505" xr:uid="{00000000-0005-0000-0000-00008D110000}"/>
    <cellStyle name="20% - Ênfase4 2 2 6 2" xfId="4506" xr:uid="{00000000-0005-0000-0000-00008E110000}"/>
    <cellStyle name="20% - Ênfase4 2 2 6 2 2" xfId="4507" xr:uid="{00000000-0005-0000-0000-00008F110000}"/>
    <cellStyle name="20% - Ênfase4 2 2 6 2 2 2" xfId="4508" xr:uid="{00000000-0005-0000-0000-000090110000}"/>
    <cellStyle name="20% - Ênfase4 2 2 6 2 3" xfId="4509" xr:uid="{00000000-0005-0000-0000-000091110000}"/>
    <cellStyle name="20% - Ênfase4 2 2 6 2 4" xfId="4510" xr:uid="{00000000-0005-0000-0000-000092110000}"/>
    <cellStyle name="20% - Ênfase4 2 2 6 3" xfId="4511" xr:uid="{00000000-0005-0000-0000-000093110000}"/>
    <cellStyle name="20% - Ênfase4 2 2 6 3 2" xfId="4512" xr:uid="{00000000-0005-0000-0000-000094110000}"/>
    <cellStyle name="20% - Ênfase4 2 2 6 3 2 2" xfId="4513" xr:uid="{00000000-0005-0000-0000-000095110000}"/>
    <cellStyle name="20% - Ênfase4 2 2 6 3 3" xfId="4514" xr:uid="{00000000-0005-0000-0000-000096110000}"/>
    <cellStyle name="20% - Ênfase4 2 2 6 3 4" xfId="4515" xr:uid="{00000000-0005-0000-0000-000097110000}"/>
    <cellStyle name="20% - Ênfase4 2 2 6 4" xfId="4516" xr:uid="{00000000-0005-0000-0000-000098110000}"/>
    <cellStyle name="20% - Ênfase4 2 2 6 4 2" xfId="4517" xr:uid="{00000000-0005-0000-0000-000099110000}"/>
    <cellStyle name="20% - Ênfase4 2 2 6 5" xfId="4518" xr:uid="{00000000-0005-0000-0000-00009A110000}"/>
    <cellStyle name="20% - Ênfase4 2 2 6 6" xfId="4519" xr:uid="{00000000-0005-0000-0000-00009B110000}"/>
    <cellStyle name="20% - Ênfase4 2 2 7" xfId="4520" xr:uid="{00000000-0005-0000-0000-00009C110000}"/>
    <cellStyle name="20% - Ênfase4 2 2 7 2" xfId="4521" xr:uid="{00000000-0005-0000-0000-00009D110000}"/>
    <cellStyle name="20% - Ênfase4 2 2 7 2 2" xfId="4522" xr:uid="{00000000-0005-0000-0000-00009E110000}"/>
    <cellStyle name="20% - Ênfase4 2 2 7 3" xfId="4523" xr:uid="{00000000-0005-0000-0000-00009F110000}"/>
    <cellStyle name="20% - Ênfase4 2 2 7 4" xfId="4524" xr:uid="{00000000-0005-0000-0000-0000A0110000}"/>
    <cellStyle name="20% - Ênfase4 2 2 8" xfId="4525" xr:uid="{00000000-0005-0000-0000-0000A1110000}"/>
    <cellStyle name="20% - Ênfase4 2 2 8 2" xfId="4526" xr:uid="{00000000-0005-0000-0000-0000A2110000}"/>
    <cellStyle name="20% - Ênfase4 2 2 8 2 2" xfId="4527" xr:uid="{00000000-0005-0000-0000-0000A3110000}"/>
    <cellStyle name="20% - Ênfase4 2 2 8 3" xfId="4528" xr:uid="{00000000-0005-0000-0000-0000A4110000}"/>
    <cellStyle name="20% - Ênfase4 2 2 8 4" xfId="4529" xr:uid="{00000000-0005-0000-0000-0000A5110000}"/>
    <cellStyle name="20% - Ênfase4 2 2 9" xfId="4530" xr:uid="{00000000-0005-0000-0000-0000A6110000}"/>
    <cellStyle name="20% - Ênfase4 2 2 9 2" xfId="4531" xr:uid="{00000000-0005-0000-0000-0000A7110000}"/>
    <cellStyle name="20% - Ênfase4 2 3" xfId="4532" xr:uid="{00000000-0005-0000-0000-0000A8110000}"/>
    <cellStyle name="20% - Ênfase4 2 3 2" xfId="4533" xr:uid="{00000000-0005-0000-0000-0000A9110000}"/>
    <cellStyle name="20% - Ênfase4 2 3 2 2" xfId="4534" xr:uid="{00000000-0005-0000-0000-0000AA110000}"/>
    <cellStyle name="20% - Ênfase4 2 3 2 2 2" xfId="4535" xr:uid="{00000000-0005-0000-0000-0000AB110000}"/>
    <cellStyle name="20% - Ênfase4 2 3 2 2 2 2" xfId="4536" xr:uid="{00000000-0005-0000-0000-0000AC110000}"/>
    <cellStyle name="20% - Ênfase4 2 3 2 2 2 2 2" xfId="4537" xr:uid="{00000000-0005-0000-0000-0000AD110000}"/>
    <cellStyle name="20% - Ênfase4 2 3 2 2 2 3" xfId="4538" xr:uid="{00000000-0005-0000-0000-0000AE110000}"/>
    <cellStyle name="20% - Ênfase4 2 3 2 2 2 4" xfId="4539" xr:uid="{00000000-0005-0000-0000-0000AF110000}"/>
    <cellStyle name="20% - Ênfase4 2 3 2 2 3" xfId="4540" xr:uid="{00000000-0005-0000-0000-0000B0110000}"/>
    <cellStyle name="20% - Ênfase4 2 3 2 2 3 2" xfId="4541" xr:uid="{00000000-0005-0000-0000-0000B1110000}"/>
    <cellStyle name="20% - Ênfase4 2 3 2 2 3 2 2" xfId="4542" xr:uid="{00000000-0005-0000-0000-0000B2110000}"/>
    <cellStyle name="20% - Ênfase4 2 3 2 2 3 3" xfId="4543" xr:uid="{00000000-0005-0000-0000-0000B3110000}"/>
    <cellStyle name="20% - Ênfase4 2 3 2 2 3 4" xfId="4544" xr:uid="{00000000-0005-0000-0000-0000B4110000}"/>
    <cellStyle name="20% - Ênfase4 2 3 2 2 4" xfId="4545" xr:uid="{00000000-0005-0000-0000-0000B5110000}"/>
    <cellStyle name="20% - Ênfase4 2 3 2 2 4 2" xfId="4546" xr:uid="{00000000-0005-0000-0000-0000B6110000}"/>
    <cellStyle name="20% - Ênfase4 2 3 2 2 5" xfId="4547" xr:uid="{00000000-0005-0000-0000-0000B7110000}"/>
    <cellStyle name="20% - Ênfase4 2 3 2 2 6" xfId="4548" xr:uid="{00000000-0005-0000-0000-0000B8110000}"/>
    <cellStyle name="20% - Ênfase4 2 3 2 3" xfId="4549" xr:uid="{00000000-0005-0000-0000-0000B9110000}"/>
    <cellStyle name="20% - Ênfase4 2 3 2 3 2" xfId="4550" xr:uid="{00000000-0005-0000-0000-0000BA110000}"/>
    <cellStyle name="20% - Ênfase4 2 3 2 3 2 2" xfId="4551" xr:uid="{00000000-0005-0000-0000-0000BB110000}"/>
    <cellStyle name="20% - Ênfase4 2 3 2 3 3" xfId="4552" xr:uid="{00000000-0005-0000-0000-0000BC110000}"/>
    <cellStyle name="20% - Ênfase4 2 3 2 3 4" xfId="4553" xr:uid="{00000000-0005-0000-0000-0000BD110000}"/>
    <cellStyle name="20% - Ênfase4 2 3 2 4" xfId="4554" xr:uid="{00000000-0005-0000-0000-0000BE110000}"/>
    <cellStyle name="20% - Ênfase4 2 3 2 4 2" xfId="4555" xr:uid="{00000000-0005-0000-0000-0000BF110000}"/>
    <cellStyle name="20% - Ênfase4 2 3 2 4 2 2" xfId="4556" xr:uid="{00000000-0005-0000-0000-0000C0110000}"/>
    <cellStyle name="20% - Ênfase4 2 3 2 4 3" xfId="4557" xr:uid="{00000000-0005-0000-0000-0000C1110000}"/>
    <cellStyle name="20% - Ênfase4 2 3 2 4 4" xfId="4558" xr:uid="{00000000-0005-0000-0000-0000C2110000}"/>
    <cellStyle name="20% - Ênfase4 2 3 2 5" xfId="4559" xr:uid="{00000000-0005-0000-0000-0000C3110000}"/>
    <cellStyle name="20% - Ênfase4 2 3 2 5 2" xfId="4560" xr:uid="{00000000-0005-0000-0000-0000C4110000}"/>
    <cellStyle name="20% - Ênfase4 2 3 2 6" xfId="4561" xr:uid="{00000000-0005-0000-0000-0000C5110000}"/>
    <cellStyle name="20% - Ênfase4 2 3 2 7" xfId="4562" xr:uid="{00000000-0005-0000-0000-0000C6110000}"/>
    <cellStyle name="20% - Ênfase4 2 3 3" xfId="4563" xr:uid="{00000000-0005-0000-0000-0000C7110000}"/>
    <cellStyle name="20% - Ênfase4 2 3 3 2" xfId="4564" xr:uid="{00000000-0005-0000-0000-0000C8110000}"/>
    <cellStyle name="20% - Ênfase4 2 3 3 2 2" xfId="4565" xr:uid="{00000000-0005-0000-0000-0000C9110000}"/>
    <cellStyle name="20% - Ênfase4 2 3 3 2 2 2" xfId="4566" xr:uid="{00000000-0005-0000-0000-0000CA110000}"/>
    <cellStyle name="20% - Ênfase4 2 3 3 2 3" xfId="4567" xr:uid="{00000000-0005-0000-0000-0000CB110000}"/>
    <cellStyle name="20% - Ênfase4 2 3 3 2 4" xfId="4568" xr:uid="{00000000-0005-0000-0000-0000CC110000}"/>
    <cellStyle name="20% - Ênfase4 2 3 3 3" xfId="4569" xr:uid="{00000000-0005-0000-0000-0000CD110000}"/>
    <cellStyle name="20% - Ênfase4 2 3 3 3 2" xfId="4570" xr:uid="{00000000-0005-0000-0000-0000CE110000}"/>
    <cellStyle name="20% - Ênfase4 2 3 3 3 2 2" xfId="4571" xr:uid="{00000000-0005-0000-0000-0000CF110000}"/>
    <cellStyle name="20% - Ênfase4 2 3 3 3 3" xfId="4572" xr:uid="{00000000-0005-0000-0000-0000D0110000}"/>
    <cellStyle name="20% - Ênfase4 2 3 3 3 4" xfId="4573" xr:uid="{00000000-0005-0000-0000-0000D1110000}"/>
    <cellStyle name="20% - Ênfase4 2 3 3 4" xfId="4574" xr:uid="{00000000-0005-0000-0000-0000D2110000}"/>
    <cellStyle name="20% - Ênfase4 2 3 3 4 2" xfId="4575" xr:uid="{00000000-0005-0000-0000-0000D3110000}"/>
    <cellStyle name="20% - Ênfase4 2 3 3 5" xfId="4576" xr:uid="{00000000-0005-0000-0000-0000D4110000}"/>
    <cellStyle name="20% - Ênfase4 2 3 3 6" xfId="4577" xr:uid="{00000000-0005-0000-0000-0000D5110000}"/>
    <cellStyle name="20% - Ênfase4 2 3 4" xfId="4578" xr:uid="{00000000-0005-0000-0000-0000D6110000}"/>
    <cellStyle name="20% - Ênfase4 2 3 4 2" xfId="4579" xr:uid="{00000000-0005-0000-0000-0000D7110000}"/>
    <cellStyle name="20% - Ênfase4 2 3 4 2 2" xfId="4580" xr:uid="{00000000-0005-0000-0000-0000D8110000}"/>
    <cellStyle name="20% - Ênfase4 2 3 4 3" xfId="4581" xr:uid="{00000000-0005-0000-0000-0000D9110000}"/>
    <cellStyle name="20% - Ênfase4 2 3 4 4" xfId="4582" xr:uid="{00000000-0005-0000-0000-0000DA110000}"/>
    <cellStyle name="20% - Ênfase4 2 3 5" xfId="4583" xr:uid="{00000000-0005-0000-0000-0000DB110000}"/>
    <cellStyle name="20% - Ênfase4 2 3 5 2" xfId="4584" xr:uid="{00000000-0005-0000-0000-0000DC110000}"/>
    <cellStyle name="20% - Ênfase4 2 3 5 2 2" xfId="4585" xr:uid="{00000000-0005-0000-0000-0000DD110000}"/>
    <cellStyle name="20% - Ênfase4 2 3 5 3" xfId="4586" xr:uid="{00000000-0005-0000-0000-0000DE110000}"/>
    <cellStyle name="20% - Ênfase4 2 3 5 4" xfId="4587" xr:uid="{00000000-0005-0000-0000-0000DF110000}"/>
    <cellStyle name="20% - Ênfase4 2 3 6" xfId="4588" xr:uid="{00000000-0005-0000-0000-0000E0110000}"/>
    <cellStyle name="20% - Ênfase4 2 3 6 2" xfId="4589" xr:uid="{00000000-0005-0000-0000-0000E1110000}"/>
    <cellStyle name="20% - Ênfase4 2 3 7" xfId="4590" xr:uid="{00000000-0005-0000-0000-0000E2110000}"/>
    <cellStyle name="20% - Ênfase4 2 3 8" xfId="4591" xr:uid="{00000000-0005-0000-0000-0000E3110000}"/>
    <cellStyle name="20% - Ênfase4 2 4" xfId="4592" xr:uid="{00000000-0005-0000-0000-0000E4110000}"/>
    <cellStyle name="20% - Ênfase4 2 4 2" xfId="4593" xr:uid="{00000000-0005-0000-0000-0000E5110000}"/>
    <cellStyle name="20% - Ênfase4 2 4 2 2" xfId="4594" xr:uid="{00000000-0005-0000-0000-0000E6110000}"/>
    <cellStyle name="20% - Ênfase4 2 4 2 2 2" xfId="4595" xr:uid="{00000000-0005-0000-0000-0000E7110000}"/>
    <cellStyle name="20% - Ênfase4 2 4 2 2 2 2" xfId="4596" xr:uid="{00000000-0005-0000-0000-0000E8110000}"/>
    <cellStyle name="20% - Ênfase4 2 4 2 2 2 2 2" xfId="4597" xr:uid="{00000000-0005-0000-0000-0000E9110000}"/>
    <cellStyle name="20% - Ênfase4 2 4 2 2 2 3" xfId="4598" xr:uid="{00000000-0005-0000-0000-0000EA110000}"/>
    <cellStyle name="20% - Ênfase4 2 4 2 2 2 4" xfId="4599" xr:uid="{00000000-0005-0000-0000-0000EB110000}"/>
    <cellStyle name="20% - Ênfase4 2 4 2 2 3" xfId="4600" xr:uid="{00000000-0005-0000-0000-0000EC110000}"/>
    <cellStyle name="20% - Ênfase4 2 4 2 2 3 2" xfId="4601" xr:uid="{00000000-0005-0000-0000-0000ED110000}"/>
    <cellStyle name="20% - Ênfase4 2 4 2 2 3 2 2" xfId="4602" xr:uid="{00000000-0005-0000-0000-0000EE110000}"/>
    <cellStyle name="20% - Ênfase4 2 4 2 2 3 3" xfId="4603" xr:uid="{00000000-0005-0000-0000-0000EF110000}"/>
    <cellStyle name="20% - Ênfase4 2 4 2 2 3 4" xfId="4604" xr:uid="{00000000-0005-0000-0000-0000F0110000}"/>
    <cellStyle name="20% - Ênfase4 2 4 2 2 4" xfId="4605" xr:uid="{00000000-0005-0000-0000-0000F1110000}"/>
    <cellStyle name="20% - Ênfase4 2 4 2 2 4 2" xfId="4606" xr:uid="{00000000-0005-0000-0000-0000F2110000}"/>
    <cellStyle name="20% - Ênfase4 2 4 2 2 5" xfId="4607" xr:uid="{00000000-0005-0000-0000-0000F3110000}"/>
    <cellStyle name="20% - Ênfase4 2 4 2 2 6" xfId="4608" xr:uid="{00000000-0005-0000-0000-0000F4110000}"/>
    <cellStyle name="20% - Ênfase4 2 4 2 3" xfId="4609" xr:uid="{00000000-0005-0000-0000-0000F5110000}"/>
    <cellStyle name="20% - Ênfase4 2 4 2 3 2" xfId="4610" xr:uid="{00000000-0005-0000-0000-0000F6110000}"/>
    <cellStyle name="20% - Ênfase4 2 4 2 3 2 2" xfId="4611" xr:uid="{00000000-0005-0000-0000-0000F7110000}"/>
    <cellStyle name="20% - Ênfase4 2 4 2 3 3" xfId="4612" xr:uid="{00000000-0005-0000-0000-0000F8110000}"/>
    <cellStyle name="20% - Ênfase4 2 4 2 3 4" xfId="4613" xr:uid="{00000000-0005-0000-0000-0000F9110000}"/>
    <cellStyle name="20% - Ênfase4 2 4 2 4" xfId="4614" xr:uid="{00000000-0005-0000-0000-0000FA110000}"/>
    <cellStyle name="20% - Ênfase4 2 4 2 4 2" xfId="4615" xr:uid="{00000000-0005-0000-0000-0000FB110000}"/>
    <cellStyle name="20% - Ênfase4 2 4 2 4 2 2" xfId="4616" xr:uid="{00000000-0005-0000-0000-0000FC110000}"/>
    <cellStyle name="20% - Ênfase4 2 4 2 4 3" xfId="4617" xr:uid="{00000000-0005-0000-0000-0000FD110000}"/>
    <cellStyle name="20% - Ênfase4 2 4 2 4 4" xfId="4618" xr:uid="{00000000-0005-0000-0000-0000FE110000}"/>
    <cellStyle name="20% - Ênfase4 2 4 2 5" xfId="4619" xr:uid="{00000000-0005-0000-0000-0000FF110000}"/>
    <cellStyle name="20% - Ênfase4 2 4 2 5 2" xfId="4620" xr:uid="{00000000-0005-0000-0000-000000120000}"/>
    <cellStyle name="20% - Ênfase4 2 4 2 6" xfId="4621" xr:uid="{00000000-0005-0000-0000-000001120000}"/>
    <cellStyle name="20% - Ênfase4 2 4 2 7" xfId="4622" xr:uid="{00000000-0005-0000-0000-000002120000}"/>
    <cellStyle name="20% - Ênfase4 2 4 3" xfId="4623" xr:uid="{00000000-0005-0000-0000-000003120000}"/>
    <cellStyle name="20% - Ênfase4 2 4 3 2" xfId="4624" xr:uid="{00000000-0005-0000-0000-000004120000}"/>
    <cellStyle name="20% - Ênfase4 2 4 3 2 2" xfId="4625" xr:uid="{00000000-0005-0000-0000-000005120000}"/>
    <cellStyle name="20% - Ênfase4 2 4 3 2 2 2" xfId="4626" xr:uid="{00000000-0005-0000-0000-000006120000}"/>
    <cellStyle name="20% - Ênfase4 2 4 3 2 3" xfId="4627" xr:uid="{00000000-0005-0000-0000-000007120000}"/>
    <cellStyle name="20% - Ênfase4 2 4 3 2 4" xfId="4628" xr:uid="{00000000-0005-0000-0000-000008120000}"/>
    <cellStyle name="20% - Ênfase4 2 4 3 3" xfId="4629" xr:uid="{00000000-0005-0000-0000-000009120000}"/>
    <cellStyle name="20% - Ênfase4 2 4 3 3 2" xfId="4630" xr:uid="{00000000-0005-0000-0000-00000A120000}"/>
    <cellStyle name="20% - Ênfase4 2 4 3 3 2 2" xfId="4631" xr:uid="{00000000-0005-0000-0000-00000B120000}"/>
    <cellStyle name="20% - Ênfase4 2 4 3 3 3" xfId="4632" xr:uid="{00000000-0005-0000-0000-00000C120000}"/>
    <cellStyle name="20% - Ênfase4 2 4 3 3 4" xfId="4633" xr:uid="{00000000-0005-0000-0000-00000D120000}"/>
    <cellStyle name="20% - Ênfase4 2 4 3 4" xfId="4634" xr:uid="{00000000-0005-0000-0000-00000E120000}"/>
    <cellStyle name="20% - Ênfase4 2 4 3 4 2" xfId="4635" xr:uid="{00000000-0005-0000-0000-00000F120000}"/>
    <cellStyle name="20% - Ênfase4 2 4 3 5" xfId="4636" xr:uid="{00000000-0005-0000-0000-000010120000}"/>
    <cellStyle name="20% - Ênfase4 2 4 3 6" xfId="4637" xr:uid="{00000000-0005-0000-0000-000011120000}"/>
    <cellStyle name="20% - Ênfase4 2 4 4" xfId="4638" xr:uid="{00000000-0005-0000-0000-000012120000}"/>
    <cellStyle name="20% - Ênfase4 2 4 4 2" xfId="4639" xr:uid="{00000000-0005-0000-0000-000013120000}"/>
    <cellStyle name="20% - Ênfase4 2 4 4 2 2" xfId="4640" xr:uid="{00000000-0005-0000-0000-000014120000}"/>
    <cellStyle name="20% - Ênfase4 2 4 4 3" xfId="4641" xr:uid="{00000000-0005-0000-0000-000015120000}"/>
    <cellStyle name="20% - Ênfase4 2 4 4 4" xfId="4642" xr:uid="{00000000-0005-0000-0000-000016120000}"/>
    <cellStyle name="20% - Ênfase4 2 4 5" xfId="4643" xr:uid="{00000000-0005-0000-0000-000017120000}"/>
    <cellStyle name="20% - Ênfase4 2 4 5 2" xfId="4644" xr:uid="{00000000-0005-0000-0000-000018120000}"/>
    <cellStyle name="20% - Ênfase4 2 4 5 2 2" xfId="4645" xr:uid="{00000000-0005-0000-0000-000019120000}"/>
    <cellStyle name="20% - Ênfase4 2 4 5 3" xfId="4646" xr:uid="{00000000-0005-0000-0000-00001A120000}"/>
    <cellStyle name="20% - Ênfase4 2 4 5 4" xfId="4647" xr:uid="{00000000-0005-0000-0000-00001B120000}"/>
    <cellStyle name="20% - Ênfase4 2 4 6" xfId="4648" xr:uid="{00000000-0005-0000-0000-00001C120000}"/>
    <cellStyle name="20% - Ênfase4 2 4 6 2" xfId="4649" xr:uid="{00000000-0005-0000-0000-00001D120000}"/>
    <cellStyle name="20% - Ênfase4 2 4 7" xfId="4650" xr:uid="{00000000-0005-0000-0000-00001E120000}"/>
    <cellStyle name="20% - Ênfase4 2 4 8" xfId="4651" xr:uid="{00000000-0005-0000-0000-00001F120000}"/>
    <cellStyle name="20% - Ênfase4 2 5" xfId="4652" xr:uid="{00000000-0005-0000-0000-000020120000}"/>
    <cellStyle name="20% - Ênfase4 2 5 2" xfId="4653" xr:uid="{00000000-0005-0000-0000-000021120000}"/>
    <cellStyle name="20% - Ênfase4 2 5 2 2" xfId="4654" xr:uid="{00000000-0005-0000-0000-000022120000}"/>
    <cellStyle name="20% - Ênfase4 2 5 2 2 2" xfId="4655" xr:uid="{00000000-0005-0000-0000-000023120000}"/>
    <cellStyle name="20% - Ênfase4 2 5 2 2 2 2" xfId="4656" xr:uid="{00000000-0005-0000-0000-000024120000}"/>
    <cellStyle name="20% - Ênfase4 2 5 2 2 2 2 2" xfId="4657" xr:uid="{00000000-0005-0000-0000-000025120000}"/>
    <cellStyle name="20% - Ênfase4 2 5 2 2 2 3" xfId="4658" xr:uid="{00000000-0005-0000-0000-000026120000}"/>
    <cellStyle name="20% - Ênfase4 2 5 2 2 2 4" xfId="4659" xr:uid="{00000000-0005-0000-0000-000027120000}"/>
    <cellStyle name="20% - Ênfase4 2 5 2 2 3" xfId="4660" xr:uid="{00000000-0005-0000-0000-000028120000}"/>
    <cellStyle name="20% - Ênfase4 2 5 2 2 3 2" xfId="4661" xr:uid="{00000000-0005-0000-0000-000029120000}"/>
    <cellStyle name="20% - Ênfase4 2 5 2 2 3 2 2" xfId="4662" xr:uid="{00000000-0005-0000-0000-00002A120000}"/>
    <cellStyle name="20% - Ênfase4 2 5 2 2 3 3" xfId="4663" xr:uid="{00000000-0005-0000-0000-00002B120000}"/>
    <cellStyle name="20% - Ênfase4 2 5 2 2 3 4" xfId="4664" xr:uid="{00000000-0005-0000-0000-00002C120000}"/>
    <cellStyle name="20% - Ênfase4 2 5 2 2 4" xfId="4665" xr:uid="{00000000-0005-0000-0000-00002D120000}"/>
    <cellStyle name="20% - Ênfase4 2 5 2 2 4 2" xfId="4666" xr:uid="{00000000-0005-0000-0000-00002E120000}"/>
    <cellStyle name="20% - Ênfase4 2 5 2 2 5" xfId="4667" xr:uid="{00000000-0005-0000-0000-00002F120000}"/>
    <cellStyle name="20% - Ênfase4 2 5 2 2 6" xfId="4668" xr:uid="{00000000-0005-0000-0000-000030120000}"/>
    <cellStyle name="20% - Ênfase4 2 5 2 3" xfId="4669" xr:uid="{00000000-0005-0000-0000-000031120000}"/>
    <cellStyle name="20% - Ênfase4 2 5 2 3 2" xfId="4670" xr:uid="{00000000-0005-0000-0000-000032120000}"/>
    <cellStyle name="20% - Ênfase4 2 5 2 3 2 2" xfId="4671" xr:uid="{00000000-0005-0000-0000-000033120000}"/>
    <cellStyle name="20% - Ênfase4 2 5 2 3 3" xfId="4672" xr:uid="{00000000-0005-0000-0000-000034120000}"/>
    <cellStyle name="20% - Ênfase4 2 5 2 3 4" xfId="4673" xr:uid="{00000000-0005-0000-0000-000035120000}"/>
    <cellStyle name="20% - Ênfase4 2 5 2 4" xfId="4674" xr:uid="{00000000-0005-0000-0000-000036120000}"/>
    <cellStyle name="20% - Ênfase4 2 5 2 4 2" xfId="4675" xr:uid="{00000000-0005-0000-0000-000037120000}"/>
    <cellStyle name="20% - Ênfase4 2 5 2 4 2 2" xfId="4676" xr:uid="{00000000-0005-0000-0000-000038120000}"/>
    <cellStyle name="20% - Ênfase4 2 5 2 4 3" xfId="4677" xr:uid="{00000000-0005-0000-0000-000039120000}"/>
    <cellStyle name="20% - Ênfase4 2 5 2 4 4" xfId="4678" xr:uid="{00000000-0005-0000-0000-00003A120000}"/>
    <cellStyle name="20% - Ênfase4 2 5 2 5" xfId="4679" xr:uid="{00000000-0005-0000-0000-00003B120000}"/>
    <cellStyle name="20% - Ênfase4 2 5 2 5 2" xfId="4680" xr:uid="{00000000-0005-0000-0000-00003C120000}"/>
    <cellStyle name="20% - Ênfase4 2 5 2 6" xfId="4681" xr:uid="{00000000-0005-0000-0000-00003D120000}"/>
    <cellStyle name="20% - Ênfase4 2 5 2 7" xfId="4682" xr:uid="{00000000-0005-0000-0000-00003E120000}"/>
    <cellStyle name="20% - Ênfase4 2 5 3" xfId="4683" xr:uid="{00000000-0005-0000-0000-00003F120000}"/>
    <cellStyle name="20% - Ênfase4 2 5 3 2" xfId="4684" xr:uid="{00000000-0005-0000-0000-000040120000}"/>
    <cellStyle name="20% - Ênfase4 2 5 3 2 2" xfId="4685" xr:uid="{00000000-0005-0000-0000-000041120000}"/>
    <cellStyle name="20% - Ênfase4 2 5 3 2 2 2" xfId="4686" xr:uid="{00000000-0005-0000-0000-000042120000}"/>
    <cellStyle name="20% - Ênfase4 2 5 3 2 3" xfId="4687" xr:uid="{00000000-0005-0000-0000-000043120000}"/>
    <cellStyle name="20% - Ênfase4 2 5 3 2 4" xfId="4688" xr:uid="{00000000-0005-0000-0000-000044120000}"/>
    <cellStyle name="20% - Ênfase4 2 5 3 3" xfId="4689" xr:uid="{00000000-0005-0000-0000-000045120000}"/>
    <cellStyle name="20% - Ênfase4 2 5 3 3 2" xfId="4690" xr:uid="{00000000-0005-0000-0000-000046120000}"/>
    <cellStyle name="20% - Ênfase4 2 5 3 3 2 2" xfId="4691" xr:uid="{00000000-0005-0000-0000-000047120000}"/>
    <cellStyle name="20% - Ênfase4 2 5 3 3 3" xfId="4692" xr:uid="{00000000-0005-0000-0000-000048120000}"/>
    <cellStyle name="20% - Ênfase4 2 5 3 3 4" xfId="4693" xr:uid="{00000000-0005-0000-0000-000049120000}"/>
    <cellStyle name="20% - Ênfase4 2 5 3 4" xfId="4694" xr:uid="{00000000-0005-0000-0000-00004A120000}"/>
    <cellStyle name="20% - Ênfase4 2 5 3 4 2" xfId="4695" xr:uid="{00000000-0005-0000-0000-00004B120000}"/>
    <cellStyle name="20% - Ênfase4 2 5 3 5" xfId="4696" xr:uid="{00000000-0005-0000-0000-00004C120000}"/>
    <cellStyle name="20% - Ênfase4 2 5 3 6" xfId="4697" xr:uid="{00000000-0005-0000-0000-00004D120000}"/>
    <cellStyle name="20% - Ênfase4 2 5 4" xfId="4698" xr:uid="{00000000-0005-0000-0000-00004E120000}"/>
    <cellStyle name="20% - Ênfase4 2 5 4 2" xfId="4699" xr:uid="{00000000-0005-0000-0000-00004F120000}"/>
    <cellStyle name="20% - Ênfase4 2 5 4 2 2" xfId="4700" xr:uid="{00000000-0005-0000-0000-000050120000}"/>
    <cellStyle name="20% - Ênfase4 2 5 4 3" xfId="4701" xr:uid="{00000000-0005-0000-0000-000051120000}"/>
    <cellStyle name="20% - Ênfase4 2 5 4 4" xfId="4702" xr:uid="{00000000-0005-0000-0000-000052120000}"/>
    <cellStyle name="20% - Ênfase4 2 5 5" xfId="4703" xr:uid="{00000000-0005-0000-0000-000053120000}"/>
    <cellStyle name="20% - Ênfase4 2 5 5 2" xfId="4704" xr:uid="{00000000-0005-0000-0000-000054120000}"/>
    <cellStyle name="20% - Ênfase4 2 5 5 2 2" xfId="4705" xr:uid="{00000000-0005-0000-0000-000055120000}"/>
    <cellStyle name="20% - Ênfase4 2 5 5 3" xfId="4706" xr:uid="{00000000-0005-0000-0000-000056120000}"/>
    <cellStyle name="20% - Ênfase4 2 5 5 4" xfId="4707" xr:uid="{00000000-0005-0000-0000-000057120000}"/>
    <cellStyle name="20% - Ênfase4 2 5 6" xfId="4708" xr:uid="{00000000-0005-0000-0000-000058120000}"/>
    <cellStyle name="20% - Ênfase4 2 5 6 2" xfId="4709" xr:uid="{00000000-0005-0000-0000-000059120000}"/>
    <cellStyle name="20% - Ênfase4 2 5 7" xfId="4710" xr:uid="{00000000-0005-0000-0000-00005A120000}"/>
    <cellStyle name="20% - Ênfase4 2 5 8" xfId="4711" xr:uid="{00000000-0005-0000-0000-00005B120000}"/>
    <cellStyle name="20% - Ênfase4 2 6" xfId="4712" xr:uid="{00000000-0005-0000-0000-00005C120000}"/>
    <cellStyle name="20% - Ênfase4 2 6 2" xfId="4713" xr:uid="{00000000-0005-0000-0000-00005D120000}"/>
    <cellStyle name="20% - Ênfase4 2 6 2 2" xfId="4714" xr:uid="{00000000-0005-0000-0000-00005E120000}"/>
    <cellStyle name="20% - Ênfase4 2 6 2 2 2" xfId="4715" xr:uid="{00000000-0005-0000-0000-00005F120000}"/>
    <cellStyle name="20% - Ênfase4 2 6 2 2 2 2" xfId="4716" xr:uid="{00000000-0005-0000-0000-000060120000}"/>
    <cellStyle name="20% - Ênfase4 2 6 2 2 3" xfId="4717" xr:uid="{00000000-0005-0000-0000-000061120000}"/>
    <cellStyle name="20% - Ênfase4 2 6 2 2 4" xfId="4718" xr:uid="{00000000-0005-0000-0000-000062120000}"/>
    <cellStyle name="20% - Ênfase4 2 6 2 3" xfId="4719" xr:uid="{00000000-0005-0000-0000-000063120000}"/>
    <cellStyle name="20% - Ênfase4 2 6 2 3 2" xfId="4720" xr:uid="{00000000-0005-0000-0000-000064120000}"/>
    <cellStyle name="20% - Ênfase4 2 6 2 3 2 2" xfId="4721" xr:uid="{00000000-0005-0000-0000-000065120000}"/>
    <cellStyle name="20% - Ênfase4 2 6 2 3 3" xfId="4722" xr:uid="{00000000-0005-0000-0000-000066120000}"/>
    <cellStyle name="20% - Ênfase4 2 6 2 3 4" xfId="4723" xr:uid="{00000000-0005-0000-0000-000067120000}"/>
    <cellStyle name="20% - Ênfase4 2 6 2 4" xfId="4724" xr:uid="{00000000-0005-0000-0000-000068120000}"/>
    <cellStyle name="20% - Ênfase4 2 6 2 4 2" xfId="4725" xr:uid="{00000000-0005-0000-0000-000069120000}"/>
    <cellStyle name="20% - Ênfase4 2 6 2 5" xfId="4726" xr:uid="{00000000-0005-0000-0000-00006A120000}"/>
    <cellStyle name="20% - Ênfase4 2 6 2 6" xfId="4727" xr:uid="{00000000-0005-0000-0000-00006B120000}"/>
    <cellStyle name="20% - Ênfase4 2 6 3" xfId="4728" xr:uid="{00000000-0005-0000-0000-00006C120000}"/>
    <cellStyle name="20% - Ênfase4 2 6 3 2" xfId="4729" xr:uid="{00000000-0005-0000-0000-00006D120000}"/>
    <cellStyle name="20% - Ênfase4 2 6 3 2 2" xfId="4730" xr:uid="{00000000-0005-0000-0000-00006E120000}"/>
    <cellStyle name="20% - Ênfase4 2 6 3 3" xfId="4731" xr:uid="{00000000-0005-0000-0000-00006F120000}"/>
    <cellStyle name="20% - Ênfase4 2 6 3 4" xfId="4732" xr:uid="{00000000-0005-0000-0000-000070120000}"/>
    <cellStyle name="20% - Ênfase4 2 6 4" xfId="4733" xr:uid="{00000000-0005-0000-0000-000071120000}"/>
    <cellStyle name="20% - Ênfase4 2 6 4 2" xfId="4734" xr:uid="{00000000-0005-0000-0000-000072120000}"/>
    <cellStyle name="20% - Ênfase4 2 6 4 2 2" xfId="4735" xr:uid="{00000000-0005-0000-0000-000073120000}"/>
    <cellStyle name="20% - Ênfase4 2 6 4 3" xfId="4736" xr:uid="{00000000-0005-0000-0000-000074120000}"/>
    <cellStyle name="20% - Ênfase4 2 6 4 4" xfId="4737" xr:uid="{00000000-0005-0000-0000-000075120000}"/>
    <cellStyle name="20% - Ênfase4 2 6 5" xfId="4738" xr:uid="{00000000-0005-0000-0000-000076120000}"/>
    <cellStyle name="20% - Ênfase4 2 6 5 2" xfId="4739" xr:uid="{00000000-0005-0000-0000-000077120000}"/>
    <cellStyle name="20% - Ênfase4 2 6 6" xfId="4740" xr:uid="{00000000-0005-0000-0000-000078120000}"/>
    <cellStyle name="20% - Ênfase4 2 6 7" xfId="4741" xr:uid="{00000000-0005-0000-0000-000079120000}"/>
    <cellStyle name="20% - Ênfase4 2 7" xfId="4742" xr:uid="{00000000-0005-0000-0000-00007A120000}"/>
    <cellStyle name="20% - Ênfase4 2 7 2" xfId="4743" xr:uid="{00000000-0005-0000-0000-00007B120000}"/>
    <cellStyle name="20% - Ênfase4 2 7 2 2" xfId="4744" xr:uid="{00000000-0005-0000-0000-00007C120000}"/>
    <cellStyle name="20% - Ênfase4 2 7 2 2 2" xfId="4745" xr:uid="{00000000-0005-0000-0000-00007D120000}"/>
    <cellStyle name="20% - Ênfase4 2 7 2 3" xfId="4746" xr:uid="{00000000-0005-0000-0000-00007E120000}"/>
    <cellStyle name="20% - Ênfase4 2 7 2 4" xfId="4747" xr:uid="{00000000-0005-0000-0000-00007F120000}"/>
    <cellStyle name="20% - Ênfase4 2 7 3" xfId="4748" xr:uid="{00000000-0005-0000-0000-000080120000}"/>
    <cellStyle name="20% - Ênfase4 2 7 3 2" xfId="4749" xr:uid="{00000000-0005-0000-0000-000081120000}"/>
    <cellStyle name="20% - Ênfase4 2 7 3 2 2" xfId="4750" xr:uid="{00000000-0005-0000-0000-000082120000}"/>
    <cellStyle name="20% - Ênfase4 2 7 3 3" xfId="4751" xr:uid="{00000000-0005-0000-0000-000083120000}"/>
    <cellStyle name="20% - Ênfase4 2 7 3 4" xfId="4752" xr:uid="{00000000-0005-0000-0000-000084120000}"/>
    <cellStyle name="20% - Ênfase4 2 7 4" xfId="4753" xr:uid="{00000000-0005-0000-0000-000085120000}"/>
    <cellStyle name="20% - Ênfase4 2 7 4 2" xfId="4754" xr:uid="{00000000-0005-0000-0000-000086120000}"/>
    <cellStyle name="20% - Ênfase4 2 7 5" xfId="4755" xr:uid="{00000000-0005-0000-0000-000087120000}"/>
    <cellStyle name="20% - Ênfase4 2 7 6" xfId="4756" xr:uid="{00000000-0005-0000-0000-000088120000}"/>
    <cellStyle name="20% - Ênfase4 2 8" xfId="4757" xr:uid="{00000000-0005-0000-0000-000089120000}"/>
    <cellStyle name="20% - Ênfase4 2 8 2" xfId="4758" xr:uid="{00000000-0005-0000-0000-00008A120000}"/>
    <cellStyle name="20% - Ênfase4 2 8 2 2" xfId="4759" xr:uid="{00000000-0005-0000-0000-00008B120000}"/>
    <cellStyle name="20% - Ênfase4 2 8 3" xfId="4760" xr:uid="{00000000-0005-0000-0000-00008C120000}"/>
    <cellStyle name="20% - Ênfase4 2 8 4" xfId="4761" xr:uid="{00000000-0005-0000-0000-00008D120000}"/>
    <cellStyle name="20% - Ênfase4 2 9" xfId="4762" xr:uid="{00000000-0005-0000-0000-00008E120000}"/>
    <cellStyle name="20% - Ênfase4 2 9 2" xfId="4763" xr:uid="{00000000-0005-0000-0000-00008F120000}"/>
    <cellStyle name="20% - Ênfase4 2 9 2 2" xfId="4764" xr:uid="{00000000-0005-0000-0000-000090120000}"/>
    <cellStyle name="20% - Ênfase4 2 9 3" xfId="4765" xr:uid="{00000000-0005-0000-0000-000091120000}"/>
    <cellStyle name="20% - Ênfase4 2 9 4" xfId="4766" xr:uid="{00000000-0005-0000-0000-000092120000}"/>
    <cellStyle name="20% - Ênfase4 3" xfId="4767" xr:uid="{00000000-0005-0000-0000-000093120000}"/>
    <cellStyle name="20% - Ênfase4 3 10" xfId="4768" xr:uid="{00000000-0005-0000-0000-000094120000}"/>
    <cellStyle name="20% - Ênfase4 3 10 2" xfId="4769" xr:uid="{00000000-0005-0000-0000-000095120000}"/>
    <cellStyle name="20% - Ênfase4 3 11" xfId="4770" xr:uid="{00000000-0005-0000-0000-000096120000}"/>
    <cellStyle name="20% - Ênfase4 3 12" xfId="4771" xr:uid="{00000000-0005-0000-0000-000097120000}"/>
    <cellStyle name="20% - Ênfase4 3 2" xfId="4772" xr:uid="{00000000-0005-0000-0000-000098120000}"/>
    <cellStyle name="20% - Ênfase4 3 2 10" xfId="4773" xr:uid="{00000000-0005-0000-0000-000099120000}"/>
    <cellStyle name="20% - Ênfase4 3 2 11" xfId="4774" xr:uid="{00000000-0005-0000-0000-00009A120000}"/>
    <cellStyle name="20% - Ênfase4 3 2 2" xfId="4775" xr:uid="{00000000-0005-0000-0000-00009B120000}"/>
    <cellStyle name="20% - Ênfase4 3 2 2 2" xfId="4776" xr:uid="{00000000-0005-0000-0000-00009C120000}"/>
    <cellStyle name="20% - Ênfase4 3 2 2 2 2" xfId="4777" xr:uid="{00000000-0005-0000-0000-00009D120000}"/>
    <cellStyle name="20% - Ênfase4 3 2 2 2 2 2" xfId="4778" xr:uid="{00000000-0005-0000-0000-00009E120000}"/>
    <cellStyle name="20% - Ênfase4 3 2 2 2 2 2 2" xfId="4779" xr:uid="{00000000-0005-0000-0000-00009F120000}"/>
    <cellStyle name="20% - Ênfase4 3 2 2 2 2 2 2 2" xfId="4780" xr:uid="{00000000-0005-0000-0000-0000A0120000}"/>
    <cellStyle name="20% - Ênfase4 3 2 2 2 2 2 3" xfId="4781" xr:uid="{00000000-0005-0000-0000-0000A1120000}"/>
    <cellStyle name="20% - Ênfase4 3 2 2 2 2 2 4" xfId="4782" xr:uid="{00000000-0005-0000-0000-0000A2120000}"/>
    <cellStyle name="20% - Ênfase4 3 2 2 2 2 3" xfId="4783" xr:uid="{00000000-0005-0000-0000-0000A3120000}"/>
    <cellStyle name="20% - Ênfase4 3 2 2 2 2 3 2" xfId="4784" xr:uid="{00000000-0005-0000-0000-0000A4120000}"/>
    <cellStyle name="20% - Ênfase4 3 2 2 2 2 3 2 2" xfId="4785" xr:uid="{00000000-0005-0000-0000-0000A5120000}"/>
    <cellStyle name="20% - Ênfase4 3 2 2 2 2 3 3" xfId="4786" xr:uid="{00000000-0005-0000-0000-0000A6120000}"/>
    <cellStyle name="20% - Ênfase4 3 2 2 2 2 3 4" xfId="4787" xr:uid="{00000000-0005-0000-0000-0000A7120000}"/>
    <cellStyle name="20% - Ênfase4 3 2 2 2 2 4" xfId="4788" xr:uid="{00000000-0005-0000-0000-0000A8120000}"/>
    <cellStyle name="20% - Ênfase4 3 2 2 2 2 4 2" xfId="4789" xr:uid="{00000000-0005-0000-0000-0000A9120000}"/>
    <cellStyle name="20% - Ênfase4 3 2 2 2 2 5" xfId="4790" xr:uid="{00000000-0005-0000-0000-0000AA120000}"/>
    <cellStyle name="20% - Ênfase4 3 2 2 2 2 6" xfId="4791" xr:uid="{00000000-0005-0000-0000-0000AB120000}"/>
    <cellStyle name="20% - Ênfase4 3 2 2 2 3" xfId="4792" xr:uid="{00000000-0005-0000-0000-0000AC120000}"/>
    <cellStyle name="20% - Ênfase4 3 2 2 2 3 2" xfId="4793" xr:uid="{00000000-0005-0000-0000-0000AD120000}"/>
    <cellStyle name="20% - Ênfase4 3 2 2 2 3 2 2" xfId="4794" xr:uid="{00000000-0005-0000-0000-0000AE120000}"/>
    <cellStyle name="20% - Ênfase4 3 2 2 2 3 3" xfId="4795" xr:uid="{00000000-0005-0000-0000-0000AF120000}"/>
    <cellStyle name="20% - Ênfase4 3 2 2 2 3 4" xfId="4796" xr:uid="{00000000-0005-0000-0000-0000B0120000}"/>
    <cellStyle name="20% - Ênfase4 3 2 2 2 4" xfId="4797" xr:uid="{00000000-0005-0000-0000-0000B1120000}"/>
    <cellStyle name="20% - Ênfase4 3 2 2 2 4 2" xfId="4798" xr:uid="{00000000-0005-0000-0000-0000B2120000}"/>
    <cellStyle name="20% - Ênfase4 3 2 2 2 4 2 2" xfId="4799" xr:uid="{00000000-0005-0000-0000-0000B3120000}"/>
    <cellStyle name="20% - Ênfase4 3 2 2 2 4 3" xfId="4800" xr:uid="{00000000-0005-0000-0000-0000B4120000}"/>
    <cellStyle name="20% - Ênfase4 3 2 2 2 4 4" xfId="4801" xr:uid="{00000000-0005-0000-0000-0000B5120000}"/>
    <cellStyle name="20% - Ênfase4 3 2 2 2 5" xfId="4802" xr:uid="{00000000-0005-0000-0000-0000B6120000}"/>
    <cellStyle name="20% - Ênfase4 3 2 2 2 5 2" xfId="4803" xr:uid="{00000000-0005-0000-0000-0000B7120000}"/>
    <cellStyle name="20% - Ênfase4 3 2 2 2 6" xfId="4804" xr:uid="{00000000-0005-0000-0000-0000B8120000}"/>
    <cellStyle name="20% - Ênfase4 3 2 2 2 7" xfId="4805" xr:uid="{00000000-0005-0000-0000-0000B9120000}"/>
    <cellStyle name="20% - Ênfase4 3 2 2 3" xfId="4806" xr:uid="{00000000-0005-0000-0000-0000BA120000}"/>
    <cellStyle name="20% - Ênfase4 3 2 2 3 2" xfId="4807" xr:uid="{00000000-0005-0000-0000-0000BB120000}"/>
    <cellStyle name="20% - Ênfase4 3 2 2 3 2 2" xfId="4808" xr:uid="{00000000-0005-0000-0000-0000BC120000}"/>
    <cellStyle name="20% - Ênfase4 3 2 2 3 2 2 2" xfId="4809" xr:uid="{00000000-0005-0000-0000-0000BD120000}"/>
    <cellStyle name="20% - Ênfase4 3 2 2 3 2 3" xfId="4810" xr:uid="{00000000-0005-0000-0000-0000BE120000}"/>
    <cellStyle name="20% - Ênfase4 3 2 2 3 2 4" xfId="4811" xr:uid="{00000000-0005-0000-0000-0000BF120000}"/>
    <cellStyle name="20% - Ênfase4 3 2 2 3 3" xfId="4812" xr:uid="{00000000-0005-0000-0000-0000C0120000}"/>
    <cellStyle name="20% - Ênfase4 3 2 2 3 3 2" xfId="4813" xr:uid="{00000000-0005-0000-0000-0000C1120000}"/>
    <cellStyle name="20% - Ênfase4 3 2 2 3 3 2 2" xfId="4814" xr:uid="{00000000-0005-0000-0000-0000C2120000}"/>
    <cellStyle name="20% - Ênfase4 3 2 2 3 3 3" xfId="4815" xr:uid="{00000000-0005-0000-0000-0000C3120000}"/>
    <cellStyle name="20% - Ênfase4 3 2 2 3 3 4" xfId="4816" xr:uid="{00000000-0005-0000-0000-0000C4120000}"/>
    <cellStyle name="20% - Ênfase4 3 2 2 3 4" xfId="4817" xr:uid="{00000000-0005-0000-0000-0000C5120000}"/>
    <cellStyle name="20% - Ênfase4 3 2 2 3 4 2" xfId="4818" xr:uid="{00000000-0005-0000-0000-0000C6120000}"/>
    <cellStyle name="20% - Ênfase4 3 2 2 3 5" xfId="4819" xr:uid="{00000000-0005-0000-0000-0000C7120000}"/>
    <cellStyle name="20% - Ênfase4 3 2 2 3 6" xfId="4820" xr:uid="{00000000-0005-0000-0000-0000C8120000}"/>
    <cellStyle name="20% - Ênfase4 3 2 2 4" xfId="4821" xr:uid="{00000000-0005-0000-0000-0000C9120000}"/>
    <cellStyle name="20% - Ênfase4 3 2 2 4 2" xfId="4822" xr:uid="{00000000-0005-0000-0000-0000CA120000}"/>
    <cellStyle name="20% - Ênfase4 3 2 2 4 2 2" xfId="4823" xr:uid="{00000000-0005-0000-0000-0000CB120000}"/>
    <cellStyle name="20% - Ênfase4 3 2 2 4 3" xfId="4824" xr:uid="{00000000-0005-0000-0000-0000CC120000}"/>
    <cellStyle name="20% - Ênfase4 3 2 2 4 4" xfId="4825" xr:uid="{00000000-0005-0000-0000-0000CD120000}"/>
    <cellStyle name="20% - Ênfase4 3 2 2 5" xfId="4826" xr:uid="{00000000-0005-0000-0000-0000CE120000}"/>
    <cellStyle name="20% - Ênfase4 3 2 2 5 2" xfId="4827" xr:uid="{00000000-0005-0000-0000-0000CF120000}"/>
    <cellStyle name="20% - Ênfase4 3 2 2 5 2 2" xfId="4828" xr:uid="{00000000-0005-0000-0000-0000D0120000}"/>
    <cellStyle name="20% - Ênfase4 3 2 2 5 3" xfId="4829" xr:uid="{00000000-0005-0000-0000-0000D1120000}"/>
    <cellStyle name="20% - Ênfase4 3 2 2 5 4" xfId="4830" xr:uid="{00000000-0005-0000-0000-0000D2120000}"/>
    <cellStyle name="20% - Ênfase4 3 2 2 6" xfId="4831" xr:uid="{00000000-0005-0000-0000-0000D3120000}"/>
    <cellStyle name="20% - Ênfase4 3 2 2 6 2" xfId="4832" xr:uid="{00000000-0005-0000-0000-0000D4120000}"/>
    <cellStyle name="20% - Ênfase4 3 2 2 7" xfId="4833" xr:uid="{00000000-0005-0000-0000-0000D5120000}"/>
    <cellStyle name="20% - Ênfase4 3 2 2 8" xfId="4834" xr:uid="{00000000-0005-0000-0000-0000D6120000}"/>
    <cellStyle name="20% - Ênfase4 3 2 3" xfId="4835" xr:uid="{00000000-0005-0000-0000-0000D7120000}"/>
    <cellStyle name="20% - Ênfase4 3 2 3 2" xfId="4836" xr:uid="{00000000-0005-0000-0000-0000D8120000}"/>
    <cellStyle name="20% - Ênfase4 3 2 3 2 2" xfId="4837" xr:uid="{00000000-0005-0000-0000-0000D9120000}"/>
    <cellStyle name="20% - Ênfase4 3 2 3 2 2 2" xfId="4838" xr:uid="{00000000-0005-0000-0000-0000DA120000}"/>
    <cellStyle name="20% - Ênfase4 3 2 3 2 2 2 2" xfId="4839" xr:uid="{00000000-0005-0000-0000-0000DB120000}"/>
    <cellStyle name="20% - Ênfase4 3 2 3 2 2 2 2 2" xfId="4840" xr:uid="{00000000-0005-0000-0000-0000DC120000}"/>
    <cellStyle name="20% - Ênfase4 3 2 3 2 2 2 3" xfId="4841" xr:uid="{00000000-0005-0000-0000-0000DD120000}"/>
    <cellStyle name="20% - Ênfase4 3 2 3 2 2 2 4" xfId="4842" xr:uid="{00000000-0005-0000-0000-0000DE120000}"/>
    <cellStyle name="20% - Ênfase4 3 2 3 2 2 3" xfId="4843" xr:uid="{00000000-0005-0000-0000-0000DF120000}"/>
    <cellStyle name="20% - Ênfase4 3 2 3 2 2 3 2" xfId="4844" xr:uid="{00000000-0005-0000-0000-0000E0120000}"/>
    <cellStyle name="20% - Ênfase4 3 2 3 2 2 3 2 2" xfId="4845" xr:uid="{00000000-0005-0000-0000-0000E1120000}"/>
    <cellStyle name="20% - Ênfase4 3 2 3 2 2 3 3" xfId="4846" xr:uid="{00000000-0005-0000-0000-0000E2120000}"/>
    <cellStyle name="20% - Ênfase4 3 2 3 2 2 3 4" xfId="4847" xr:uid="{00000000-0005-0000-0000-0000E3120000}"/>
    <cellStyle name="20% - Ênfase4 3 2 3 2 2 4" xfId="4848" xr:uid="{00000000-0005-0000-0000-0000E4120000}"/>
    <cellStyle name="20% - Ênfase4 3 2 3 2 2 4 2" xfId="4849" xr:uid="{00000000-0005-0000-0000-0000E5120000}"/>
    <cellStyle name="20% - Ênfase4 3 2 3 2 2 5" xfId="4850" xr:uid="{00000000-0005-0000-0000-0000E6120000}"/>
    <cellStyle name="20% - Ênfase4 3 2 3 2 2 6" xfId="4851" xr:uid="{00000000-0005-0000-0000-0000E7120000}"/>
    <cellStyle name="20% - Ênfase4 3 2 3 2 3" xfId="4852" xr:uid="{00000000-0005-0000-0000-0000E8120000}"/>
    <cellStyle name="20% - Ênfase4 3 2 3 2 3 2" xfId="4853" xr:uid="{00000000-0005-0000-0000-0000E9120000}"/>
    <cellStyle name="20% - Ênfase4 3 2 3 2 3 2 2" xfId="4854" xr:uid="{00000000-0005-0000-0000-0000EA120000}"/>
    <cellStyle name="20% - Ênfase4 3 2 3 2 3 3" xfId="4855" xr:uid="{00000000-0005-0000-0000-0000EB120000}"/>
    <cellStyle name="20% - Ênfase4 3 2 3 2 3 4" xfId="4856" xr:uid="{00000000-0005-0000-0000-0000EC120000}"/>
    <cellStyle name="20% - Ênfase4 3 2 3 2 4" xfId="4857" xr:uid="{00000000-0005-0000-0000-0000ED120000}"/>
    <cellStyle name="20% - Ênfase4 3 2 3 2 4 2" xfId="4858" xr:uid="{00000000-0005-0000-0000-0000EE120000}"/>
    <cellStyle name="20% - Ênfase4 3 2 3 2 4 2 2" xfId="4859" xr:uid="{00000000-0005-0000-0000-0000EF120000}"/>
    <cellStyle name="20% - Ênfase4 3 2 3 2 4 3" xfId="4860" xr:uid="{00000000-0005-0000-0000-0000F0120000}"/>
    <cellStyle name="20% - Ênfase4 3 2 3 2 4 4" xfId="4861" xr:uid="{00000000-0005-0000-0000-0000F1120000}"/>
    <cellStyle name="20% - Ênfase4 3 2 3 2 5" xfId="4862" xr:uid="{00000000-0005-0000-0000-0000F2120000}"/>
    <cellStyle name="20% - Ênfase4 3 2 3 2 5 2" xfId="4863" xr:uid="{00000000-0005-0000-0000-0000F3120000}"/>
    <cellStyle name="20% - Ênfase4 3 2 3 2 6" xfId="4864" xr:uid="{00000000-0005-0000-0000-0000F4120000}"/>
    <cellStyle name="20% - Ênfase4 3 2 3 2 7" xfId="4865" xr:uid="{00000000-0005-0000-0000-0000F5120000}"/>
    <cellStyle name="20% - Ênfase4 3 2 3 3" xfId="4866" xr:uid="{00000000-0005-0000-0000-0000F6120000}"/>
    <cellStyle name="20% - Ênfase4 3 2 3 3 2" xfId="4867" xr:uid="{00000000-0005-0000-0000-0000F7120000}"/>
    <cellStyle name="20% - Ênfase4 3 2 3 3 2 2" xfId="4868" xr:uid="{00000000-0005-0000-0000-0000F8120000}"/>
    <cellStyle name="20% - Ênfase4 3 2 3 3 2 2 2" xfId="4869" xr:uid="{00000000-0005-0000-0000-0000F9120000}"/>
    <cellStyle name="20% - Ênfase4 3 2 3 3 2 3" xfId="4870" xr:uid="{00000000-0005-0000-0000-0000FA120000}"/>
    <cellStyle name="20% - Ênfase4 3 2 3 3 2 4" xfId="4871" xr:uid="{00000000-0005-0000-0000-0000FB120000}"/>
    <cellStyle name="20% - Ênfase4 3 2 3 3 3" xfId="4872" xr:uid="{00000000-0005-0000-0000-0000FC120000}"/>
    <cellStyle name="20% - Ênfase4 3 2 3 3 3 2" xfId="4873" xr:uid="{00000000-0005-0000-0000-0000FD120000}"/>
    <cellStyle name="20% - Ênfase4 3 2 3 3 3 2 2" xfId="4874" xr:uid="{00000000-0005-0000-0000-0000FE120000}"/>
    <cellStyle name="20% - Ênfase4 3 2 3 3 3 3" xfId="4875" xr:uid="{00000000-0005-0000-0000-0000FF120000}"/>
    <cellStyle name="20% - Ênfase4 3 2 3 3 3 4" xfId="4876" xr:uid="{00000000-0005-0000-0000-000000130000}"/>
    <cellStyle name="20% - Ênfase4 3 2 3 3 4" xfId="4877" xr:uid="{00000000-0005-0000-0000-000001130000}"/>
    <cellStyle name="20% - Ênfase4 3 2 3 3 4 2" xfId="4878" xr:uid="{00000000-0005-0000-0000-000002130000}"/>
    <cellStyle name="20% - Ênfase4 3 2 3 3 5" xfId="4879" xr:uid="{00000000-0005-0000-0000-000003130000}"/>
    <cellStyle name="20% - Ênfase4 3 2 3 3 6" xfId="4880" xr:uid="{00000000-0005-0000-0000-000004130000}"/>
    <cellStyle name="20% - Ênfase4 3 2 3 4" xfId="4881" xr:uid="{00000000-0005-0000-0000-000005130000}"/>
    <cellStyle name="20% - Ênfase4 3 2 3 4 2" xfId="4882" xr:uid="{00000000-0005-0000-0000-000006130000}"/>
    <cellStyle name="20% - Ênfase4 3 2 3 4 2 2" xfId="4883" xr:uid="{00000000-0005-0000-0000-000007130000}"/>
    <cellStyle name="20% - Ênfase4 3 2 3 4 3" xfId="4884" xr:uid="{00000000-0005-0000-0000-000008130000}"/>
    <cellStyle name="20% - Ênfase4 3 2 3 4 4" xfId="4885" xr:uid="{00000000-0005-0000-0000-000009130000}"/>
    <cellStyle name="20% - Ênfase4 3 2 3 5" xfId="4886" xr:uid="{00000000-0005-0000-0000-00000A130000}"/>
    <cellStyle name="20% - Ênfase4 3 2 3 5 2" xfId="4887" xr:uid="{00000000-0005-0000-0000-00000B130000}"/>
    <cellStyle name="20% - Ênfase4 3 2 3 5 2 2" xfId="4888" xr:uid="{00000000-0005-0000-0000-00000C130000}"/>
    <cellStyle name="20% - Ênfase4 3 2 3 5 3" xfId="4889" xr:uid="{00000000-0005-0000-0000-00000D130000}"/>
    <cellStyle name="20% - Ênfase4 3 2 3 5 4" xfId="4890" xr:uid="{00000000-0005-0000-0000-00000E130000}"/>
    <cellStyle name="20% - Ênfase4 3 2 3 6" xfId="4891" xr:uid="{00000000-0005-0000-0000-00000F130000}"/>
    <cellStyle name="20% - Ênfase4 3 2 3 6 2" xfId="4892" xr:uid="{00000000-0005-0000-0000-000010130000}"/>
    <cellStyle name="20% - Ênfase4 3 2 3 7" xfId="4893" xr:uid="{00000000-0005-0000-0000-000011130000}"/>
    <cellStyle name="20% - Ênfase4 3 2 3 8" xfId="4894" xr:uid="{00000000-0005-0000-0000-000012130000}"/>
    <cellStyle name="20% - Ênfase4 3 2 4" xfId="4895" xr:uid="{00000000-0005-0000-0000-000013130000}"/>
    <cellStyle name="20% - Ênfase4 3 2 4 2" xfId="4896" xr:uid="{00000000-0005-0000-0000-000014130000}"/>
    <cellStyle name="20% - Ênfase4 3 2 4 2 2" xfId="4897" xr:uid="{00000000-0005-0000-0000-000015130000}"/>
    <cellStyle name="20% - Ênfase4 3 2 4 2 2 2" xfId="4898" xr:uid="{00000000-0005-0000-0000-000016130000}"/>
    <cellStyle name="20% - Ênfase4 3 2 4 2 2 2 2" xfId="4899" xr:uid="{00000000-0005-0000-0000-000017130000}"/>
    <cellStyle name="20% - Ênfase4 3 2 4 2 2 2 2 2" xfId="4900" xr:uid="{00000000-0005-0000-0000-000018130000}"/>
    <cellStyle name="20% - Ênfase4 3 2 4 2 2 2 3" xfId="4901" xr:uid="{00000000-0005-0000-0000-000019130000}"/>
    <cellStyle name="20% - Ênfase4 3 2 4 2 2 2 4" xfId="4902" xr:uid="{00000000-0005-0000-0000-00001A130000}"/>
    <cellStyle name="20% - Ênfase4 3 2 4 2 2 3" xfId="4903" xr:uid="{00000000-0005-0000-0000-00001B130000}"/>
    <cellStyle name="20% - Ênfase4 3 2 4 2 2 3 2" xfId="4904" xr:uid="{00000000-0005-0000-0000-00001C130000}"/>
    <cellStyle name="20% - Ênfase4 3 2 4 2 2 3 2 2" xfId="4905" xr:uid="{00000000-0005-0000-0000-00001D130000}"/>
    <cellStyle name="20% - Ênfase4 3 2 4 2 2 3 3" xfId="4906" xr:uid="{00000000-0005-0000-0000-00001E130000}"/>
    <cellStyle name="20% - Ênfase4 3 2 4 2 2 3 4" xfId="4907" xr:uid="{00000000-0005-0000-0000-00001F130000}"/>
    <cellStyle name="20% - Ênfase4 3 2 4 2 2 4" xfId="4908" xr:uid="{00000000-0005-0000-0000-000020130000}"/>
    <cellStyle name="20% - Ênfase4 3 2 4 2 2 4 2" xfId="4909" xr:uid="{00000000-0005-0000-0000-000021130000}"/>
    <cellStyle name="20% - Ênfase4 3 2 4 2 2 5" xfId="4910" xr:uid="{00000000-0005-0000-0000-000022130000}"/>
    <cellStyle name="20% - Ênfase4 3 2 4 2 2 6" xfId="4911" xr:uid="{00000000-0005-0000-0000-000023130000}"/>
    <cellStyle name="20% - Ênfase4 3 2 4 2 3" xfId="4912" xr:uid="{00000000-0005-0000-0000-000024130000}"/>
    <cellStyle name="20% - Ênfase4 3 2 4 2 3 2" xfId="4913" xr:uid="{00000000-0005-0000-0000-000025130000}"/>
    <cellStyle name="20% - Ênfase4 3 2 4 2 3 2 2" xfId="4914" xr:uid="{00000000-0005-0000-0000-000026130000}"/>
    <cellStyle name="20% - Ênfase4 3 2 4 2 3 3" xfId="4915" xr:uid="{00000000-0005-0000-0000-000027130000}"/>
    <cellStyle name="20% - Ênfase4 3 2 4 2 3 4" xfId="4916" xr:uid="{00000000-0005-0000-0000-000028130000}"/>
    <cellStyle name="20% - Ênfase4 3 2 4 2 4" xfId="4917" xr:uid="{00000000-0005-0000-0000-000029130000}"/>
    <cellStyle name="20% - Ênfase4 3 2 4 2 4 2" xfId="4918" xr:uid="{00000000-0005-0000-0000-00002A130000}"/>
    <cellStyle name="20% - Ênfase4 3 2 4 2 4 2 2" xfId="4919" xr:uid="{00000000-0005-0000-0000-00002B130000}"/>
    <cellStyle name="20% - Ênfase4 3 2 4 2 4 3" xfId="4920" xr:uid="{00000000-0005-0000-0000-00002C130000}"/>
    <cellStyle name="20% - Ênfase4 3 2 4 2 4 4" xfId="4921" xr:uid="{00000000-0005-0000-0000-00002D130000}"/>
    <cellStyle name="20% - Ênfase4 3 2 4 2 5" xfId="4922" xr:uid="{00000000-0005-0000-0000-00002E130000}"/>
    <cellStyle name="20% - Ênfase4 3 2 4 2 5 2" xfId="4923" xr:uid="{00000000-0005-0000-0000-00002F130000}"/>
    <cellStyle name="20% - Ênfase4 3 2 4 2 6" xfId="4924" xr:uid="{00000000-0005-0000-0000-000030130000}"/>
    <cellStyle name="20% - Ênfase4 3 2 4 2 7" xfId="4925" xr:uid="{00000000-0005-0000-0000-000031130000}"/>
    <cellStyle name="20% - Ênfase4 3 2 4 3" xfId="4926" xr:uid="{00000000-0005-0000-0000-000032130000}"/>
    <cellStyle name="20% - Ênfase4 3 2 4 3 2" xfId="4927" xr:uid="{00000000-0005-0000-0000-000033130000}"/>
    <cellStyle name="20% - Ênfase4 3 2 4 3 2 2" xfId="4928" xr:uid="{00000000-0005-0000-0000-000034130000}"/>
    <cellStyle name="20% - Ênfase4 3 2 4 3 2 2 2" xfId="4929" xr:uid="{00000000-0005-0000-0000-000035130000}"/>
    <cellStyle name="20% - Ênfase4 3 2 4 3 2 3" xfId="4930" xr:uid="{00000000-0005-0000-0000-000036130000}"/>
    <cellStyle name="20% - Ênfase4 3 2 4 3 2 4" xfId="4931" xr:uid="{00000000-0005-0000-0000-000037130000}"/>
    <cellStyle name="20% - Ênfase4 3 2 4 3 3" xfId="4932" xr:uid="{00000000-0005-0000-0000-000038130000}"/>
    <cellStyle name="20% - Ênfase4 3 2 4 3 3 2" xfId="4933" xr:uid="{00000000-0005-0000-0000-000039130000}"/>
    <cellStyle name="20% - Ênfase4 3 2 4 3 3 2 2" xfId="4934" xr:uid="{00000000-0005-0000-0000-00003A130000}"/>
    <cellStyle name="20% - Ênfase4 3 2 4 3 3 3" xfId="4935" xr:uid="{00000000-0005-0000-0000-00003B130000}"/>
    <cellStyle name="20% - Ênfase4 3 2 4 3 3 4" xfId="4936" xr:uid="{00000000-0005-0000-0000-00003C130000}"/>
    <cellStyle name="20% - Ênfase4 3 2 4 3 4" xfId="4937" xr:uid="{00000000-0005-0000-0000-00003D130000}"/>
    <cellStyle name="20% - Ênfase4 3 2 4 3 4 2" xfId="4938" xr:uid="{00000000-0005-0000-0000-00003E130000}"/>
    <cellStyle name="20% - Ênfase4 3 2 4 3 5" xfId="4939" xr:uid="{00000000-0005-0000-0000-00003F130000}"/>
    <cellStyle name="20% - Ênfase4 3 2 4 3 6" xfId="4940" xr:uid="{00000000-0005-0000-0000-000040130000}"/>
    <cellStyle name="20% - Ênfase4 3 2 4 4" xfId="4941" xr:uid="{00000000-0005-0000-0000-000041130000}"/>
    <cellStyle name="20% - Ênfase4 3 2 4 4 2" xfId="4942" xr:uid="{00000000-0005-0000-0000-000042130000}"/>
    <cellStyle name="20% - Ênfase4 3 2 4 4 2 2" xfId="4943" xr:uid="{00000000-0005-0000-0000-000043130000}"/>
    <cellStyle name="20% - Ênfase4 3 2 4 4 3" xfId="4944" xr:uid="{00000000-0005-0000-0000-000044130000}"/>
    <cellStyle name="20% - Ênfase4 3 2 4 4 4" xfId="4945" xr:uid="{00000000-0005-0000-0000-000045130000}"/>
    <cellStyle name="20% - Ênfase4 3 2 4 5" xfId="4946" xr:uid="{00000000-0005-0000-0000-000046130000}"/>
    <cellStyle name="20% - Ênfase4 3 2 4 5 2" xfId="4947" xr:uid="{00000000-0005-0000-0000-000047130000}"/>
    <cellStyle name="20% - Ênfase4 3 2 4 5 2 2" xfId="4948" xr:uid="{00000000-0005-0000-0000-000048130000}"/>
    <cellStyle name="20% - Ênfase4 3 2 4 5 3" xfId="4949" xr:uid="{00000000-0005-0000-0000-000049130000}"/>
    <cellStyle name="20% - Ênfase4 3 2 4 5 4" xfId="4950" xr:uid="{00000000-0005-0000-0000-00004A130000}"/>
    <cellStyle name="20% - Ênfase4 3 2 4 6" xfId="4951" xr:uid="{00000000-0005-0000-0000-00004B130000}"/>
    <cellStyle name="20% - Ênfase4 3 2 4 6 2" xfId="4952" xr:uid="{00000000-0005-0000-0000-00004C130000}"/>
    <cellStyle name="20% - Ênfase4 3 2 4 7" xfId="4953" xr:uid="{00000000-0005-0000-0000-00004D130000}"/>
    <cellStyle name="20% - Ênfase4 3 2 4 8" xfId="4954" xr:uid="{00000000-0005-0000-0000-00004E130000}"/>
    <cellStyle name="20% - Ênfase4 3 2 5" xfId="4955" xr:uid="{00000000-0005-0000-0000-00004F130000}"/>
    <cellStyle name="20% - Ênfase4 3 2 5 2" xfId="4956" xr:uid="{00000000-0005-0000-0000-000050130000}"/>
    <cellStyle name="20% - Ênfase4 3 2 5 2 2" xfId="4957" xr:uid="{00000000-0005-0000-0000-000051130000}"/>
    <cellStyle name="20% - Ênfase4 3 2 5 2 2 2" xfId="4958" xr:uid="{00000000-0005-0000-0000-000052130000}"/>
    <cellStyle name="20% - Ênfase4 3 2 5 2 2 2 2" xfId="4959" xr:uid="{00000000-0005-0000-0000-000053130000}"/>
    <cellStyle name="20% - Ênfase4 3 2 5 2 2 3" xfId="4960" xr:uid="{00000000-0005-0000-0000-000054130000}"/>
    <cellStyle name="20% - Ênfase4 3 2 5 2 2 4" xfId="4961" xr:uid="{00000000-0005-0000-0000-000055130000}"/>
    <cellStyle name="20% - Ênfase4 3 2 5 2 3" xfId="4962" xr:uid="{00000000-0005-0000-0000-000056130000}"/>
    <cellStyle name="20% - Ênfase4 3 2 5 2 3 2" xfId="4963" xr:uid="{00000000-0005-0000-0000-000057130000}"/>
    <cellStyle name="20% - Ênfase4 3 2 5 2 3 2 2" xfId="4964" xr:uid="{00000000-0005-0000-0000-000058130000}"/>
    <cellStyle name="20% - Ênfase4 3 2 5 2 3 3" xfId="4965" xr:uid="{00000000-0005-0000-0000-000059130000}"/>
    <cellStyle name="20% - Ênfase4 3 2 5 2 3 4" xfId="4966" xr:uid="{00000000-0005-0000-0000-00005A130000}"/>
    <cellStyle name="20% - Ênfase4 3 2 5 2 4" xfId="4967" xr:uid="{00000000-0005-0000-0000-00005B130000}"/>
    <cellStyle name="20% - Ênfase4 3 2 5 2 4 2" xfId="4968" xr:uid="{00000000-0005-0000-0000-00005C130000}"/>
    <cellStyle name="20% - Ênfase4 3 2 5 2 5" xfId="4969" xr:uid="{00000000-0005-0000-0000-00005D130000}"/>
    <cellStyle name="20% - Ênfase4 3 2 5 2 6" xfId="4970" xr:uid="{00000000-0005-0000-0000-00005E130000}"/>
    <cellStyle name="20% - Ênfase4 3 2 5 3" xfId="4971" xr:uid="{00000000-0005-0000-0000-00005F130000}"/>
    <cellStyle name="20% - Ênfase4 3 2 5 3 2" xfId="4972" xr:uid="{00000000-0005-0000-0000-000060130000}"/>
    <cellStyle name="20% - Ênfase4 3 2 5 3 2 2" xfId="4973" xr:uid="{00000000-0005-0000-0000-000061130000}"/>
    <cellStyle name="20% - Ênfase4 3 2 5 3 3" xfId="4974" xr:uid="{00000000-0005-0000-0000-000062130000}"/>
    <cellStyle name="20% - Ênfase4 3 2 5 3 4" xfId="4975" xr:uid="{00000000-0005-0000-0000-000063130000}"/>
    <cellStyle name="20% - Ênfase4 3 2 5 4" xfId="4976" xr:uid="{00000000-0005-0000-0000-000064130000}"/>
    <cellStyle name="20% - Ênfase4 3 2 5 4 2" xfId="4977" xr:uid="{00000000-0005-0000-0000-000065130000}"/>
    <cellStyle name="20% - Ênfase4 3 2 5 4 2 2" xfId="4978" xr:uid="{00000000-0005-0000-0000-000066130000}"/>
    <cellStyle name="20% - Ênfase4 3 2 5 4 3" xfId="4979" xr:uid="{00000000-0005-0000-0000-000067130000}"/>
    <cellStyle name="20% - Ênfase4 3 2 5 4 4" xfId="4980" xr:uid="{00000000-0005-0000-0000-000068130000}"/>
    <cellStyle name="20% - Ênfase4 3 2 5 5" xfId="4981" xr:uid="{00000000-0005-0000-0000-000069130000}"/>
    <cellStyle name="20% - Ênfase4 3 2 5 5 2" xfId="4982" xr:uid="{00000000-0005-0000-0000-00006A130000}"/>
    <cellStyle name="20% - Ênfase4 3 2 5 6" xfId="4983" xr:uid="{00000000-0005-0000-0000-00006B130000}"/>
    <cellStyle name="20% - Ênfase4 3 2 5 7" xfId="4984" xr:uid="{00000000-0005-0000-0000-00006C130000}"/>
    <cellStyle name="20% - Ênfase4 3 2 6" xfId="4985" xr:uid="{00000000-0005-0000-0000-00006D130000}"/>
    <cellStyle name="20% - Ênfase4 3 2 6 2" xfId="4986" xr:uid="{00000000-0005-0000-0000-00006E130000}"/>
    <cellStyle name="20% - Ênfase4 3 2 6 2 2" xfId="4987" xr:uid="{00000000-0005-0000-0000-00006F130000}"/>
    <cellStyle name="20% - Ênfase4 3 2 6 2 2 2" xfId="4988" xr:uid="{00000000-0005-0000-0000-000070130000}"/>
    <cellStyle name="20% - Ênfase4 3 2 6 2 3" xfId="4989" xr:uid="{00000000-0005-0000-0000-000071130000}"/>
    <cellStyle name="20% - Ênfase4 3 2 6 2 4" xfId="4990" xr:uid="{00000000-0005-0000-0000-000072130000}"/>
    <cellStyle name="20% - Ênfase4 3 2 6 3" xfId="4991" xr:uid="{00000000-0005-0000-0000-000073130000}"/>
    <cellStyle name="20% - Ênfase4 3 2 6 3 2" xfId="4992" xr:uid="{00000000-0005-0000-0000-000074130000}"/>
    <cellStyle name="20% - Ênfase4 3 2 6 3 2 2" xfId="4993" xr:uid="{00000000-0005-0000-0000-000075130000}"/>
    <cellStyle name="20% - Ênfase4 3 2 6 3 3" xfId="4994" xr:uid="{00000000-0005-0000-0000-000076130000}"/>
    <cellStyle name="20% - Ênfase4 3 2 6 3 4" xfId="4995" xr:uid="{00000000-0005-0000-0000-000077130000}"/>
    <cellStyle name="20% - Ênfase4 3 2 6 4" xfId="4996" xr:uid="{00000000-0005-0000-0000-000078130000}"/>
    <cellStyle name="20% - Ênfase4 3 2 6 4 2" xfId="4997" xr:uid="{00000000-0005-0000-0000-000079130000}"/>
    <cellStyle name="20% - Ênfase4 3 2 6 5" xfId="4998" xr:uid="{00000000-0005-0000-0000-00007A130000}"/>
    <cellStyle name="20% - Ênfase4 3 2 6 6" xfId="4999" xr:uid="{00000000-0005-0000-0000-00007B130000}"/>
    <cellStyle name="20% - Ênfase4 3 2 7" xfId="5000" xr:uid="{00000000-0005-0000-0000-00007C130000}"/>
    <cellStyle name="20% - Ênfase4 3 2 7 2" xfId="5001" xr:uid="{00000000-0005-0000-0000-00007D130000}"/>
    <cellStyle name="20% - Ênfase4 3 2 7 2 2" xfId="5002" xr:uid="{00000000-0005-0000-0000-00007E130000}"/>
    <cellStyle name="20% - Ênfase4 3 2 7 3" xfId="5003" xr:uid="{00000000-0005-0000-0000-00007F130000}"/>
    <cellStyle name="20% - Ênfase4 3 2 7 4" xfId="5004" xr:uid="{00000000-0005-0000-0000-000080130000}"/>
    <cellStyle name="20% - Ênfase4 3 2 8" xfId="5005" xr:uid="{00000000-0005-0000-0000-000081130000}"/>
    <cellStyle name="20% - Ênfase4 3 2 8 2" xfId="5006" xr:uid="{00000000-0005-0000-0000-000082130000}"/>
    <cellStyle name="20% - Ênfase4 3 2 8 2 2" xfId="5007" xr:uid="{00000000-0005-0000-0000-000083130000}"/>
    <cellStyle name="20% - Ênfase4 3 2 8 3" xfId="5008" xr:uid="{00000000-0005-0000-0000-000084130000}"/>
    <cellStyle name="20% - Ênfase4 3 2 8 4" xfId="5009" xr:uid="{00000000-0005-0000-0000-000085130000}"/>
    <cellStyle name="20% - Ênfase4 3 2 9" xfId="5010" xr:uid="{00000000-0005-0000-0000-000086130000}"/>
    <cellStyle name="20% - Ênfase4 3 2 9 2" xfId="5011" xr:uid="{00000000-0005-0000-0000-000087130000}"/>
    <cellStyle name="20% - Ênfase4 3 3" xfId="5012" xr:uid="{00000000-0005-0000-0000-000088130000}"/>
    <cellStyle name="20% - Ênfase4 3 3 2" xfId="5013" xr:uid="{00000000-0005-0000-0000-000089130000}"/>
    <cellStyle name="20% - Ênfase4 3 3 2 2" xfId="5014" xr:uid="{00000000-0005-0000-0000-00008A130000}"/>
    <cellStyle name="20% - Ênfase4 3 3 2 2 2" xfId="5015" xr:uid="{00000000-0005-0000-0000-00008B130000}"/>
    <cellStyle name="20% - Ênfase4 3 3 2 2 2 2" xfId="5016" xr:uid="{00000000-0005-0000-0000-00008C130000}"/>
    <cellStyle name="20% - Ênfase4 3 3 2 2 2 2 2" xfId="5017" xr:uid="{00000000-0005-0000-0000-00008D130000}"/>
    <cellStyle name="20% - Ênfase4 3 3 2 2 2 3" xfId="5018" xr:uid="{00000000-0005-0000-0000-00008E130000}"/>
    <cellStyle name="20% - Ênfase4 3 3 2 2 2 4" xfId="5019" xr:uid="{00000000-0005-0000-0000-00008F130000}"/>
    <cellStyle name="20% - Ênfase4 3 3 2 2 3" xfId="5020" xr:uid="{00000000-0005-0000-0000-000090130000}"/>
    <cellStyle name="20% - Ênfase4 3 3 2 2 3 2" xfId="5021" xr:uid="{00000000-0005-0000-0000-000091130000}"/>
    <cellStyle name="20% - Ênfase4 3 3 2 2 3 2 2" xfId="5022" xr:uid="{00000000-0005-0000-0000-000092130000}"/>
    <cellStyle name="20% - Ênfase4 3 3 2 2 3 3" xfId="5023" xr:uid="{00000000-0005-0000-0000-000093130000}"/>
    <cellStyle name="20% - Ênfase4 3 3 2 2 3 4" xfId="5024" xr:uid="{00000000-0005-0000-0000-000094130000}"/>
    <cellStyle name="20% - Ênfase4 3 3 2 2 4" xfId="5025" xr:uid="{00000000-0005-0000-0000-000095130000}"/>
    <cellStyle name="20% - Ênfase4 3 3 2 2 4 2" xfId="5026" xr:uid="{00000000-0005-0000-0000-000096130000}"/>
    <cellStyle name="20% - Ênfase4 3 3 2 2 5" xfId="5027" xr:uid="{00000000-0005-0000-0000-000097130000}"/>
    <cellStyle name="20% - Ênfase4 3 3 2 2 6" xfId="5028" xr:uid="{00000000-0005-0000-0000-000098130000}"/>
    <cellStyle name="20% - Ênfase4 3 3 2 3" xfId="5029" xr:uid="{00000000-0005-0000-0000-000099130000}"/>
    <cellStyle name="20% - Ênfase4 3 3 2 3 2" xfId="5030" xr:uid="{00000000-0005-0000-0000-00009A130000}"/>
    <cellStyle name="20% - Ênfase4 3 3 2 3 2 2" xfId="5031" xr:uid="{00000000-0005-0000-0000-00009B130000}"/>
    <cellStyle name="20% - Ênfase4 3 3 2 3 3" xfId="5032" xr:uid="{00000000-0005-0000-0000-00009C130000}"/>
    <cellStyle name="20% - Ênfase4 3 3 2 3 4" xfId="5033" xr:uid="{00000000-0005-0000-0000-00009D130000}"/>
    <cellStyle name="20% - Ênfase4 3 3 2 4" xfId="5034" xr:uid="{00000000-0005-0000-0000-00009E130000}"/>
    <cellStyle name="20% - Ênfase4 3 3 2 4 2" xfId="5035" xr:uid="{00000000-0005-0000-0000-00009F130000}"/>
    <cellStyle name="20% - Ênfase4 3 3 2 4 2 2" xfId="5036" xr:uid="{00000000-0005-0000-0000-0000A0130000}"/>
    <cellStyle name="20% - Ênfase4 3 3 2 4 3" xfId="5037" xr:uid="{00000000-0005-0000-0000-0000A1130000}"/>
    <cellStyle name="20% - Ênfase4 3 3 2 4 4" xfId="5038" xr:uid="{00000000-0005-0000-0000-0000A2130000}"/>
    <cellStyle name="20% - Ênfase4 3 3 2 5" xfId="5039" xr:uid="{00000000-0005-0000-0000-0000A3130000}"/>
    <cellStyle name="20% - Ênfase4 3 3 2 5 2" xfId="5040" xr:uid="{00000000-0005-0000-0000-0000A4130000}"/>
    <cellStyle name="20% - Ênfase4 3 3 2 6" xfId="5041" xr:uid="{00000000-0005-0000-0000-0000A5130000}"/>
    <cellStyle name="20% - Ênfase4 3 3 2 7" xfId="5042" xr:uid="{00000000-0005-0000-0000-0000A6130000}"/>
    <cellStyle name="20% - Ênfase4 3 3 3" xfId="5043" xr:uid="{00000000-0005-0000-0000-0000A7130000}"/>
    <cellStyle name="20% - Ênfase4 3 3 3 2" xfId="5044" xr:uid="{00000000-0005-0000-0000-0000A8130000}"/>
    <cellStyle name="20% - Ênfase4 3 3 3 2 2" xfId="5045" xr:uid="{00000000-0005-0000-0000-0000A9130000}"/>
    <cellStyle name="20% - Ênfase4 3 3 3 2 2 2" xfId="5046" xr:uid="{00000000-0005-0000-0000-0000AA130000}"/>
    <cellStyle name="20% - Ênfase4 3 3 3 2 3" xfId="5047" xr:uid="{00000000-0005-0000-0000-0000AB130000}"/>
    <cellStyle name="20% - Ênfase4 3 3 3 2 4" xfId="5048" xr:uid="{00000000-0005-0000-0000-0000AC130000}"/>
    <cellStyle name="20% - Ênfase4 3 3 3 3" xfId="5049" xr:uid="{00000000-0005-0000-0000-0000AD130000}"/>
    <cellStyle name="20% - Ênfase4 3 3 3 3 2" xfId="5050" xr:uid="{00000000-0005-0000-0000-0000AE130000}"/>
    <cellStyle name="20% - Ênfase4 3 3 3 3 2 2" xfId="5051" xr:uid="{00000000-0005-0000-0000-0000AF130000}"/>
    <cellStyle name="20% - Ênfase4 3 3 3 3 3" xfId="5052" xr:uid="{00000000-0005-0000-0000-0000B0130000}"/>
    <cellStyle name="20% - Ênfase4 3 3 3 3 4" xfId="5053" xr:uid="{00000000-0005-0000-0000-0000B1130000}"/>
    <cellStyle name="20% - Ênfase4 3 3 3 4" xfId="5054" xr:uid="{00000000-0005-0000-0000-0000B2130000}"/>
    <cellStyle name="20% - Ênfase4 3 3 3 4 2" xfId="5055" xr:uid="{00000000-0005-0000-0000-0000B3130000}"/>
    <cellStyle name="20% - Ênfase4 3 3 3 5" xfId="5056" xr:uid="{00000000-0005-0000-0000-0000B4130000}"/>
    <cellStyle name="20% - Ênfase4 3 3 3 6" xfId="5057" xr:uid="{00000000-0005-0000-0000-0000B5130000}"/>
    <cellStyle name="20% - Ênfase4 3 3 4" xfId="5058" xr:uid="{00000000-0005-0000-0000-0000B6130000}"/>
    <cellStyle name="20% - Ênfase4 3 3 4 2" xfId="5059" xr:uid="{00000000-0005-0000-0000-0000B7130000}"/>
    <cellStyle name="20% - Ênfase4 3 3 4 2 2" xfId="5060" xr:uid="{00000000-0005-0000-0000-0000B8130000}"/>
    <cellStyle name="20% - Ênfase4 3 3 4 3" xfId="5061" xr:uid="{00000000-0005-0000-0000-0000B9130000}"/>
    <cellStyle name="20% - Ênfase4 3 3 4 4" xfId="5062" xr:uid="{00000000-0005-0000-0000-0000BA130000}"/>
    <cellStyle name="20% - Ênfase4 3 3 5" xfId="5063" xr:uid="{00000000-0005-0000-0000-0000BB130000}"/>
    <cellStyle name="20% - Ênfase4 3 3 5 2" xfId="5064" xr:uid="{00000000-0005-0000-0000-0000BC130000}"/>
    <cellStyle name="20% - Ênfase4 3 3 5 2 2" xfId="5065" xr:uid="{00000000-0005-0000-0000-0000BD130000}"/>
    <cellStyle name="20% - Ênfase4 3 3 5 3" xfId="5066" xr:uid="{00000000-0005-0000-0000-0000BE130000}"/>
    <cellStyle name="20% - Ênfase4 3 3 5 4" xfId="5067" xr:uid="{00000000-0005-0000-0000-0000BF130000}"/>
    <cellStyle name="20% - Ênfase4 3 3 6" xfId="5068" xr:uid="{00000000-0005-0000-0000-0000C0130000}"/>
    <cellStyle name="20% - Ênfase4 3 3 6 2" xfId="5069" xr:uid="{00000000-0005-0000-0000-0000C1130000}"/>
    <cellStyle name="20% - Ênfase4 3 3 7" xfId="5070" xr:uid="{00000000-0005-0000-0000-0000C2130000}"/>
    <cellStyle name="20% - Ênfase4 3 3 8" xfId="5071" xr:uid="{00000000-0005-0000-0000-0000C3130000}"/>
    <cellStyle name="20% - Ênfase4 3 4" xfId="5072" xr:uid="{00000000-0005-0000-0000-0000C4130000}"/>
    <cellStyle name="20% - Ênfase4 3 4 2" xfId="5073" xr:uid="{00000000-0005-0000-0000-0000C5130000}"/>
    <cellStyle name="20% - Ênfase4 3 4 2 2" xfId="5074" xr:uid="{00000000-0005-0000-0000-0000C6130000}"/>
    <cellStyle name="20% - Ênfase4 3 4 2 2 2" xfId="5075" xr:uid="{00000000-0005-0000-0000-0000C7130000}"/>
    <cellStyle name="20% - Ênfase4 3 4 2 2 2 2" xfId="5076" xr:uid="{00000000-0005-0000-0000-0000C8130000}"/>
    <cellStyle name="20% - Ênfase4 3 4 2 2 2 2 2" xfId="5077" xr:uid="{00000000-0005-0000-0000-0000C9130000}"/>
    <cellStyle name="20% - Ênfase4 3 4 2 2 2 3" xfId="5078" xr:uid="{00000000-0005-0000-0000-0000CA130000}"/>
    <cellStyle name="20% - Ênfase4 3 4 2 2 2 4" xfId="5079" xr:uid="{00000000-0005-0000-0000-0000CB130000}"/>
    <cellStyle name="20% - Ênfase4 3 4 2 2 3" xfId="5080" xr:uid="{00000000-0005-0000-0000-0000CC130000}"/>
    <cellStyle name="20% - Ênfase4 3 4 2 2 3 2" xfId="5081" xr:uid="{00000000-0005-0000-0000-0000CD130000}"/>
    <cellStyle name="20% - Ênfase4 3 4 2 2 3 2 2" xfId="5082" xr:uid="{00000000-0005-0000-0000-0000CE130000}"/>
    <cellStyle name="20% - Ênfase4 3 4 2 2 3 3" xfId="5083" xr:uid="{00000000-0005-0000-0000-0000CF130000}"/>
    <cellStyle name="20% - Ênfase4 3 4 2 2 3 4" xfId="5084" xr:uid="{00000000-0005-0000-0000-0000D0130000}"/>
    <cellStyle name="20% - Ênfase4 3 4 2 2 4" xfId="5085" xr:uid="{00000000-0005-0000-0000-0000D1130000}"/>
    <cellStyle name="20% - Ênfase4 3 4 2 2 4 2" xfId="5086" xr:uid="{00000000-0005-0000-0000-0000D2130000}"/>
    <cellStyle name="20% - Ênfase4 3 4 2 2 5" xfId="5087" xr:uid="{00000000-0005-0000-0000-0000D3130000}"/>
    <cellStyle name="20% - Ênfase4 3 4 2 2 6" xfId="5088" xr:uid="{00000000-0005-0000-0000-0000D4130000}"/>
    <cellStyle name="20% - Ênfase4 3 4 2 3" xfId="5089" xr:uid="{00000000-0005-0000-0000-0000D5130000}"/>
    <cellStyle name="20% - Ênfase4 3 4 2 3 2" xfId="5090" xr:uid="{00000000-0005-0000-0000-0000D6130000}"/>
    <cellStyle name="20% - Ênfase4 3 4 2 3 2 2" xfId="5091" xr:uid="{00000000-0005-0000-0000-0000D7130000}"/>
    <cellStyle name="20% - Ênfase4 3 4 2 3 3" xfId="5092" xr:uid="{00000000-0005-0000-0000-0000D8130000}"/>
    <cellStyle name="20% - Ênfase4 3 4 2 3 4" xfId="5093" xr:uid="{00000000-0005-0000-0000-0000D9130000}"/>
    <cellStyle name="20% - Ênfase4 3 4 2 4" xfId="5094" xr:uid="{00000000-0005-0000-0000-0000DA130000}"/>
    <cellStyle name="20% - Ênfase4 3 4 2 4 2" xfId="5095" xr:uid="{00000000-0005-0000-0000-0000DB130000}"/>
    <cellStyle name="20% - Ênfase4 3 4 2 4 2 2" xfId="5096" xr:uid="{00000000-0005-0000-0000-0000DC130000}"/>
    <cellStyle name="20% - Ênfase4 3 4 2 4 3" xfId="5097" xr:uid="{00000000-0005-0000-0000-0000DD130000}"/>
    <cellStyle name="20% - Ênfase4 3 4 2 4 4" xfId="5098" xr:uid="{00000000-0005-0000-0000-0000DE130000}"/>
    <cellStyle name="20% - Ênfase4 3 4 2 5" xfId="5099" xr:uid="{00000000-0005-0000-0000-0000DF130000}"/>
    <cellStyle name="20% - Ênfase4 3 4 2 5 2" xfId="5100" xr:uid="{00000000-0005-0000-0000-0000E0130000}"/>
    <cellStyle name="20% - Ênfase4 3 4 2 6" xfId="5101" xr:uid="{00000000-0005-0000-0000-0000E1130000}"/>
    <cellStyle name="20% - Ênfase4 3 4 2 7" xfId="5102" xr:uid="{00000000-0005-0000-0000-0000E2130000}"/>
    <cellStyle name="20% - Ênfase4 3 4 3" xfId="5103" xr:uid="{00000000-0005-0000-0000-0000E3130000}"/>
    <cellStyle name="20% - Ênfase4 3 4 3 2" xfId="5104" xr:uid="{00000000-0005-0000-0000-0000E4130000}"/>
    <cellStyle name="20% - Ênfase4 3 4 3 2 2" xfId="5105" xr:uid="{00000000-0005-0000-0000-0000E5130000}"/>
    <cellStyle name="20% - Ênfase4 3 4 3 2 2 2" xfId="5106" xr:uid="{00000000-0005-0000-0000-0000E6130000}"/>
    <cellStyle name="20% - Ênfase4 3 4 3 2 3" xfId="5107" xr:uid="{00000000-0005-0000-0000-0000E7130000}"/>
    <cellStyle name="20% - Ênfase4 3 4 3 2 4" xfId="5108" xr:uid="{00000000-0005-0000-0000-0000E8130000}"/>
    <cellStyle name="20% - Ênfase4 3 4 3 3" xfId="5109" xr:uid="{00000000-0005-0000-0000-0000E9130000}"/>
    <cellStyle name="20% - Ênfase4 3 4 3 3 2" xfId="5110" xr:uid="{00000000-0005-0000-0000-0000EA130000}"/>
    <cellStyle name="20% - Ênfase4 3 4 3 3 2 2" xfId="5111" xr:uid="{00000000-0005-0000-0000-0000EB130000}"/>
    <cellStyle name="20% - Ênfase4 3 4 3 3 3" xfId="5112" xr:uid="{00000000-0005-0000-0000-0000EC130000}"/>
    <cellStyle name="20% - Ênfase4 3 4 3 3 4" xfId="5113" xr:uid="{00000000-0005-0000-0000-0000ED130000}"/>
    <cellStyle name="20% - Ênfase4 3 4 3 4" xfId="5114" xr:uid="{00000000-0005-0000-0000-0000EE130000}"/>
    <cellStyle name="20% - Ênfase4 3 4 3 4 2" xfId="5115" xr:uid="{00000000-0005-0000-0000-0000EF130000}"/>
    <cellStyle name="20% - Ênfase4 3 4 3 5" xfId="5116" xr:uid="{00000000-0005-0000-0000-0000F0130000}"/>
    <cellStyle name="20% - Ênfase4 3 4 3 6" xfId="5117" xr:uid="{00000000-0005-0000-0000-0000F1130000}"/>
    <cellStyle name="20% - Ênfase4 3 4 4" xfId="5118" xr:uid="{00000000-0005-0000-0000-0000F2130000}"/>
    <cellStyle name="20% - Ênfase4 3 4 4 2" xfId="5119" xr:uid="{00000000-0005-0000-0000-0000F3130000}"/>
    <cellStyle name="20% - Ênfase4 3 4 4 2 2" xfId="5120" xr:uid="{00000000-0005-0000-0000-0000F4130000}"/>
    <cellStyle name="20% - Ênfase4 3 4 4 3" xfId="5121" xr:uid="{00000000-0005-0000-0000-0000F5130000}"/>
    <cellStyle name="20% - Ênfase4 3 4 4 4" xfId="5122" xr:uid="{00000000-0005-0000-0000-0000F6130000}"/>
    <cellStyle name="20% - Ênfase4 3 4 5" xfId="5123" xr:uid="{00000000-0005-0000-0000-0000F7130000}"/>
    <cellStyle name="20% - Ênfase4 3 4 5 2" xfId="5124" xr:uid="{00000000-0005-0000-0000-0000F8130000}"/>
    <cellStyle name="20% - Ênfase4 3 4 5 2 2" xfId="5125" xr:uid="{00000000-0005-0000-0000-0000F9130000}"/>
    <cellStyle name="20% - Ênfase4 3 4 5 3" xfId="5126" xr:uid="{00000000-0005-0000-0000-0000FA130000}"/>
    <cellStyle name="20% - Ênfase4 3 4 5 4" xfId="5127" xr:uid="{00000000-0005-0000-0000-0000FB130000}"/>
    <cellStyle name="20% - Ênfase4 3 4 6" xfId="5128" xr:uid="{00000000-0005-0000-0000-0000FC130000}"/>
    <cellStyle name="20% - Ênfase4 3 4 6 2" xfId="5129" xr:uid="{00000000-0005-0000-0000-0000FD130000}"/>
    <cellStyle name="20% - Ênfase4 3 4 7" xfId="5130" xr:uid="{00000000-0005-0000-0000-0000FE130000}"/>
    <cellStyle name="20% - Ênfase4 3 4 8" xfId="5131" xr:uid="{00000000-0005-0000-0000-0000FF130000}"/>
    <cellStyle name="20% - Ênfase4 3 5" xfId="5132" xr:uid="{00000000-0005-0000-0000-000000140000}"/>
    <cellStyle name="20% - Ênfase4 3 5 2" xfId="5133" xr:uid="{00000000-0005-0000-0000-000001140000}"/>
    <cellStyle name="20% - Ênfase4 3 5 2 2" xfId="5134" xr:uid="{00000000-0005-0000-0000-000002140000}"/>
    <cellStyle name="20% - Ênfase4 3 5 2 2 2" xfId="5135" xr:uid="{00000000-0005-0000-0000-000003140000}"/>
    <cellStyle name="20% - Ênfase4 3 5 2 2 2 2" xfId="5136" xr:uid="{00000000-0005-0000-0000-000004140000}"/>
    <cellStyle name="20% - Ênfase4 3 5 2 2 2 2 2" xfId="5137" xr:uid="{00000000-0005-0000-0000-000005140000}"/>
    <cellStyle name="20% - Ênfase4 3 5 2 2 2 3" xfId="5138" xr:uid="{00000000-0005-0000-0000-000006140000}"/>
    <cellStyle name="20% - Ênfase4 3 5 2 2 2 4" xfId="5139" xr:uid="{00000000-0005-0000-0000-000007140000}"/>
    <cellStyle name="20% - Ênfase4 3 5 2 2 3" xfId="5140" xr:uid="{00000000-0005-0000-0000-000008140000}"/>
    <cellStyle name="20% - Ênfase4 3 5 2 2 3 2" xfId="5141" xr:uid="{00000000-0005-0000-0000-000009140000}"/>
    <cellStyle name="20% - Ênfase4 3 5 2 2 3 2 2" xfId="5142" xr:uid="{00000000-0005-0000-0000-00000A140000}"/>
    <cellStyle name="20% - Ênfase4 3 5 2 2 3 3" xfId="5143" xr:uid="{00000000-0005-0000-0000-00000B140000}"/>
    <cellStyle name="20% - Ênfase4 3 5 2 2 3 4" xfId="5144" xr:uid="{00000000-0005-0000-0000-00000C140000}"/>
    <cellStyle name="20% - Ênfase4 3 5 2 2 4" xfId="5145" xr:uid="{00000000-0005-0000-0000-00000D140000}"/>
    <cellStyle name="20% - Ênfase4 3 5 2 2 4 2" xfId="5146" xr:uid="{00000000-0005-0000-0000-00000E140000}"/>
    <cellStyle name="20% - Ênfase4 3 5 2 2 5" xfId="5147" xr:uid="{00000000-0005-0000-0000-00000F140000}"/>
    <cellStyle name="20% - Ênfase4 3 5 2 2 6" xfId="5148" xr:uid="{00000000-0005-0000-0000-000010140000}"/>
    <cellStyle name="20% - Ênfase4 3 5 2 3" xfId="5149" xr:uid="{00000000-0005-0000-0000-000011140000}"/>
    <cellStyle name="20% - Ênfase4 3 5 2 3 2" xfId="5150" xr:uid="{00000000-0005-0000-0000-000012140000}"/>
    <cellStyle name="20% - Ênfase4 3 5 2 3 2 2" xfId="5151" xr:uid="{00000000-0005-0000-0000-000013140000}"/>
    <cellStyle name="20% - Ênfase4 3 5 2 3 3" xfId="5152" xr:uid="{00000000-0005-0000-0000-000014140000}"/>
    <cellStyle name="20% - Ênfase4 3 5 2 3 4" xfId="5153" xr:uid="{00000000-0005-0000-0000-000015140000}"/>
    <cellStyle name="20% - Ênfase4 3 5 2 4" xfId="5154" xr:uid="{00000000-0005-0000-0000-000016140000}"/>
    <cellStyle name="20% - Ênfase4 3 5 2 4 2" xfId="5155" xr:uid="{00000000-0005-0000-0000-000017140000}"/>
    <cellStyle name="20% - Ênfase4 3 5 2 4 2 2" xfId="5156" xr:uid="{00000000-0005-0000-0000-000018140000}"/>
    <cellStyle name="20% - Ênfase4 3 5 2 4 3" xfId="5157" xr:uid="{00000000-0005-0000-0000-000019140000}"/>
    <cellStyle name="20% - Ênfase4 3 5 2 4 4" xfId="5158" xr:uid="{00000000-0005-0000-0000-00001A140000}"/>
    <cellStyle name="20% - Ênfase4 3 5 2 5" xfId="5159" xr:uid="{00000000-0005-0000-0000-00001B140000}"/>
    <cellStyle name="20% - Ênfase4 3 5 2 5 2" xfId="5160" xr:uid="{00000000-0005-0000-0000-00001C140000}"/>
    <cellStyle name="20% - Ênfase4 3 5 2 6" xfId="5161" xr:uid="{00000000-0005-0000-0000-00001D140000}"/>
    <cellStyle name="20% - Ênfase4 3 5 2 7" xfId="5162" xr:uid="{00000000-0005-0000-0000-00001E140000}"/>
    <cellStyle name="20% - Ênfase4 3 5 3" xfId="5163" xr:uid="{00000000-0005-0000-0000-00001F140000}"/>
    <cellStyle name="20% - Ênfase4 3 5 3 2" xfId="5164" xr:uid="{00000000-0005-0000-0000-000020140000}"/>
    <cellStyle name="20% - Ênfase4 3 5 3 2 2" xfId="5165" xr:uid="{00000000-0005-0000-0000-000021140000}"/>
    <cellStyle name="20% - Ênfase4 3 5 3 2 2 2" xfId="5166" xr:uid="{00000000-0005-0000-0000-000022140000}"/>
    <cellStyle name="20% - Ênfase4 3 5 3 2 3" xfId="5167" xr:uid="{00000000-0005-0000-0000-000023140000}"/>
    <cellStyle name="20% - Ênfase4 3 5 3 2 4" xfId="5168" xr:uid="{00000000-0005-0000-0000-000024140000}"/>
    <cellStyle name="20% - Ênfase4 3 5 3 3" xfId="5169" xr:uid="{00000000-0005-0000-0000-000025140000}"/>
    <cellStyle name="20% - Ênfase4 3 5 3 3 2" xfId="5170" xr:uid="{00000000-0005-0000-0000-000026140000}"/>
    <cellStyle name="20% - Ênfase4 3 5 3 3 2 2" xfId="5171" xr:uid="{00000000-0005-0000-0000-000027140000}"/>
    <cellStyle name="20% - Ênfase4 3 5 3 3 3" xfId="5172" xr:uid="{00000000-0005-0000-0000-000028140000}"/>
    <cellStyle name="20% - Ênfase4 3 5 3 3 4" xfId="5173" xr:uid="{00000000-0005-0000-0000-000029140000}"/>
    <cellStyle name="20% - Ênfase4 3 5 3 4" xfId="5174" xr:uid="{00000000-0005-0000-0000-00002A140000}"/>
    <cellStyle name="20% - Ênfase4 3 5 3 4 2" xfId="5175" xr:uid="{00000000-0005-0000-0000-00002B140000}"/>
    <cellStyle name="20% - Ênfase4 3 5 3 5" xfId="5176" xr:uid="{00000000-0005-0000-0000-00002C140000}"/>
    <cellStyle name="20% - Ênfase4 3 5 3 6" xfId="5177" xr:uid="{00000000-0005-0000-0000-00002D140000}"/>
    <cellStyle name="20% - Ênfase4 3 5 4" xfId="5178" xr:uid="{00000000-0005-0000-0000-00002E140000}"/>
    <cellStyle name="20% - Ênfase4 3 5 4 2" xfId="5179" xr:uid="{00000000-0005-0000-0000-00002F140000}"/>
    <cellStyle name="20% - Ênfase4 3 5 4 2 2" xfId="5180" xr:uid="{00000000-0005-0000-0000-000030140000}"/>
    <cellStyle name="20% - Ênfase4 3 5 4 3" xfId="5181" xr:uid="{00000000-0005-0000-0000-000031140000}"/>
    <cellStyle name="20% - Ênfase4 3 5 4 4" xfId="5182" xr:uid="{00000000-0005-0000-0000-000032140000}"/>
    <cellStyle name="20% - Ênfase4 3 5 5" xfId="5183" xr:uid="{00000000-0005-0000-0000-000033140000}"/>
    <cellStyle name="20% - Ênfase4 3 5 5 2" xfId="5184" xr:uid="{00000000-0005-0000-0000-000034140000}"/>
    <cellStyle name="20% - Ênfase4 3 5 5 2 2" xfId="5185" xr:uid="{00000000-0005-0000-0000-000035140000}"/>
    <cellStyle name="20% - Ênfase4 3 5 5 3" xfId="5186" xr:uid="{00000000-0005-0000-0000-000036140000}"/>
    <cellStyle name="20% - Ênfase4 3 5 5 4" xfId="5187" xr:uid="{00000000-0005-0000-0000-000037140000}"/>
    <cellStyle name="20% - Ênfase4 3 5 6" xfId="5188" xr:uid="{00000000-0005-0000-0000-000038140000}"/>
    <cellStyle name="20% - Ênfase4 3 5 6 2" xfId="5189" xr:uid="{00000000-0005-0000-0000-000039140000}"/>
    <cellStyle name="20% - Ênfase4 3 5 7" xfId="5190" xr:uid="{00000000-0005-0000-0000-00003A140000}"/>
    <cellStyle name="20% - Ênfase4 3 5 8" xfId="5191" xr:uid="{00000000-0005-0000-0000-00003B140000}"/>
    <cellStyle name="20% - Ênfase4 3 6" xfId="5192" xr:uid="{00000000-0005-0000-0000-00003C140000}"/>
    <cellStyle name="20% - Ênfase4 3 6 2" xfId="5193" xr:uid="{00000000-0005-0000-0000-00003D140000}"/>
    <cellStyle name="20% - Ênfase4 3 6 2 2" xfId="5194" xr:uid="{00000000-0005-0000-0000-00003E140000}"/>
    <cellStyle name="20% - Ênfase4 3 6 2 2 2" xfId="5195" xr:uid="{00000000-0005-0000-0000-00003F140000}"/>
    <cellStyle name="20% - Ênfase4 3 6 2 2 2 2" xfId="5196" xr:uid="{00000000-0005-0000-0000-000040140000}"/>
    <cellStyle name="20% - Ênfase4 3 6 2 2 3" xfId="5197" xr:uid="{00000000-0005-0000-0000-000041140000}"/>
    <cellStyle name="20% - Ênfase4 3 6 2 2 4" xfId="5198" xr:uid="{00000000-0005-0000-0000-000042140000}"/>
    <cellStyle name="20% - Ênfase4 3 6 2 3" xfId="5199" xr:uid="{00000000-0005-0000-0000-000043140000}"/>
    <cellStyle name="20% - Ênfase4 3 6 2 3 2" xfId="5200" xr:uid="{00000000-0005-0000-0000-000044140000}"/>
    <cellStyle name="20% - Ênfase4 3 6 2 3 2 2" xfId="5201" xr:uid="{00000000-0005-0000-0000-000045140000}"/>
    <cellStyle name="20% - Ênfase4 3 6 2 3 3" xfId="5202" xr:uid="{00000000-0005-0000-0000-000046140000}"/>
    <cellStyle name="20% - Ênfase4 3 6 2 3 4" xfId="5203" xr:uid="{00000000-0005-0000-0000-000047140000}"/>
    <cellStyle name="20% - Ênfase4 3 6 2 4" xfId="5204" xr:uid="{00000000-0005-0000-0000-000048140000}"/>
    <cellStyle name="20% - Ênfase4 3 6 2 4 2" xfId="5205" xr:uid="{00000000-0005-0000-0000-000049140000}"/>
    <cellStyle name="20% - Ênfase4 3 6 2 5" xfId="5206" xr:uid="{00000000-0005-0000-0000-00004A140000}"/>
    <cellStyle name="20% - Ênfase4 3 6 2 6" xfId="5207" xr:uid="{00000000-0005-0000-0000-00004B140000}"/>
    <cellStyle name="20% - Ênfase4 3 6 3" xfId="5208" xr:uid="{00000000-0005-0000-0000-00004C140000}"/>
    <cellStyle name="20% - Ênfase4 3 6 3 2" xfId="5209" xr:uid="{00000000-0005-0000-0000-00004D140000}"/>
    <cellStyle name="20% - Ênfase4 3 6 3 2 2" xfId="5210" xr:uid="{00000000-0005-0000-0000-00004E140000}"/>
    <cellStyle name="20% - Ênfase4 3 6 3 3" xfId="5211" xr:uid="{00000000-0005-0000-0000-00004F140000}"/>
    <cellStyle name="20% - Ênfase4 3 6 3 4" xfId="5212" xr:uid="{00000000-0005-0000-0000-000050140000}"/>
    <cellStyle name="20% - Ênfase4 3 6 4" xfId="5213" xr:uid="{00000000-0005-0000-0000-000051140000}"/>
    <cellStyle name="20% - Ênfase4 3 6 4 2" xfId="5214" xr:uid="{00000000-0005-0000-0000-000052140000}"/>
    <cellStyle name="20% - Ênfase4 3 6 4 2 2" xfId="5215" xr:uid="{00000000-0005-0000-0000-000053140000}"/>
    <cellStyle name="20% - Ênfase4 3 6 4 3" xfId="5216" xr:uid="{00000000-0005-0000-0000-000054140000}"/>
    <cellStyle name="20% - Ênfase4 3 6 4 4" xfId="5217" xr:uid="{00000000-0005-0000-0000-000055140000}"/>
    <cellStyle name="20% - Ênfase4 3 6 5" xfId="5218" xr:uid="{00000000-0005-0000-0000-000056140000}"/>
    <cellStyle name="20% - Ênfase4 3 6 5 2" xfId="5219" xr:uid="{00000000-0005-0000-0000-000057140000}"/>
    <cellStyle name="20% - Ênfase4 3 6 6" xfId="5220" xr:uid="{00000000-0005-0000-0000-000058140000}"/>
    <cellStyle name="20% - Ênfase4 3 6 7" xfId="5221" xr:uid="{00000000-0005-0000-0000-000059140000}"/>
    <cellStyle name="20% - Ênfase4 3 7" xfId="5222" xr:uid="{00000000-0005-0000-0000-00005A140000}"/>
    <cellStyle name="20% - Ênfase4 3 7 2" xfId="5223" xr:uid="{00000000-0005-0000-0000-00005B140000}"/>
    <cellStyle name="20% - Ênfase4 3 7 2 2" xfId="5224" xr:uid="{00000000-0005-0000-0000-00005C140000}"/>
    <cellStyle name="20% - Ênfase4 3 7 2 2 2" xfId="5225" xr:uid="{00000000-0005-0000-0000-00005D140000}"/>
    <cellStyle name="20% - Ênfase4 3 7 2 3" xfId="5226" xr:uid="{00000000-0005-0000-0000-00005E140000}"/>
    <cellStyle name="20% - Ênfase4 3 7 2 4" xfId="5227" xr:uid="{00000000-0005-0000-0000-00005F140000}"/>
    <cellStyle name="20% - Ênfase4 3 7 3" xfId="5228" xr:uid="{00000000-0005-0000-0000-000060140000}"/>
    <cellStyle name="20% - Ênfase4 3 7 3 2" xfId="5229" xr:uid="{00000000-0005-0000-0000-000061140000}"/>
    <cellStyle name="20% - Ênfase4 3 7 3 2 2" xfId="5230" xr:uid="{00000000-0005-0000-0000-000062140000}"/>
    <cellStyle name="20% - Ênfase4 3 7 3 3" xfId="5231" xr:uid="{00000000-0005-0000-0000-000063140000}"/>
    <cellStyle name="20% - Ênfase4 3 7 3 4" xfId="5232" xr:uid="{00000000-0005-0000-0000-000064140000}"/>
    <cellStyle name="20% - Ênfase4 3 7 4" xfId="5233" xr:uid="{00000000-0005-0000-0000-000065140000}"/>
    <cellStyle name="20% - Ênfase4 3 7 4 2" xfId="5234" xr:uid="{00000000-0005-0000-0000-000066140000}"/>
    <cellStyle name="20% - Ênfase4 3 7 5" xfId="5235" xr:uid="{00000000-0005-0000-0000-000067140000}"/>
    <cellStyle name="20% - Ênfase4 3 7 6" xfId="5236" xr:uid="{00000000-0005-0000-0000-000068140000}"/>
    <cellStyle name="20% - Ênfase4 3 8" xfId="5237" xr:uid="{00000000-0005-0000-0000-000069140000}"/>
    <cellStyle name="20% - Ênfase4 3 8 2" xfId="5238" xr:uid="{00000000-0005-0000-0000-00006A140000}"/>
    <cellStyle name="20% - Ênfase4 3 8 2 2" xfId="5239" xr:uid="{00000000-0005-0000-0000-00006B140000}"/>
    <cellStyle name="20% - Ênfase4 3 8 3" xfId="5240" xr:uid="{00000000-0005-0000-0000-00006C140000}"/>
    <cellStyle name="20% - Ênfase4 3 8 4" xfId="5241" xr:uid="{00000000-0005-0000-0000-00006D140000}"/>
    <cellStyle name="20% - Ênfase4 3 9" xfId="5242" xr:uid="{00000000-0005-0000-0000-00006E140000}"/>
    <cellStyle name="20% - Ênfase4 3 9 2" xfId="5243" xr:uid="{00000000-0005-0000-0000-00006F140000}"/>
    <cellStyle name="20% - Ênfase4 3 9 2 2" xfId="5244" xr:uid="{00000000-0005-0000-0000-000070140000}"/>
    <cellStyle name="20% - Ênfase4 3 9 3" xfId="5245" xr:uid="{00000000-0005-0000-0000-000071140000}"/>
    <cellStyle name="20% - Ênfase4 3 9 4" xfId="5246" xr:uid="{00000000-0005-0000-0000-000072140000}"/>
    <cellStyle name="20% - Ênfase4 4" xfId="5247" xr:uid="{00000000-0005-0000-0000-000073140000}"/>
    <cellStyle name="20% - Ênfase4 4 10" xfId="5248" xr:uid="{00000000-0005-0000-0000-000074140000}"/>
    <cellStyle name="20% - Ênfase4 4 11" xfId="5249" xr:uid="{00000000-0005-0000-0000-000075140000}"/>
    <cellStyle name="20% - Ênfase4 4 2" xfId="5250" xr:uid="{00000000-0005-0000-0000-000076140000}"/>
    <cellStyle name="20% - Ênfase4 4 2 2" xfId="5251" xr:uid="{00000000-0005-0000-0000-000077140000}"/>
    <cellStyle name="20% - Ênfase4 4 2 2 2" xfId="5252" xr:uid="{00000000-0005-0000-0000-000078140000}"/>
    <cellStyle name="20% - Ênfase4 4 2 2 2 2" xfId="5253" xr:uid="{00000000-0005-0000-0000-000079140000}"/>
    <cellStyle name="20% - Ênfase4 4 2 2 2 2 2" xfId="5254" xr:uid="{00000000-0005-0000-0000-00007A140000}"/>
    <cellStyle name="20% - Ênfase4 4 2 2 2 2 2 2" xfId="5255" xr:uid="{00000000-0005-0000-0000-00007B140000}"/>
    <cellStyle name="20% - Ênfase4 4 2 2 2 2 3" xfId="5256" xr:uid="{00000000-0005-0000-0000-00007C140000}"/>
    <cellStyle name="20% - Ênfase4 4 2 2 2 2 4" xfId="5257" xr:uid="{00000000-0005-0000-0000-00007D140000}"/>
    <cellStyle name="20% - Ênfase4 4 2 2 2 3" xfId="5258" xr:uid="{00000000-0005-0000-0000-00007E140000}"/>
    <cellStyle name="20% - Ênfase4 4 2 2 2 3 2" xfId="5259" xr:uid="{00000000-0005-0000-0000-00007F140000}"/>
    <cellStyle name="20% - Ênfase4 4 2 2 2 3 2 2" xfId="5260" xr:uid="{00000000-0005-0000-0000-000080140000}"/>
    <cellStyle name="20% - Ênfase4 4 2 2 2 3 3" xfId="5261" xr:uid="{00000000-0005-0000-0000-000081140000}"/>
    <cellStyle name="20% - Ênfase4 4 2 2 2 3 4" xfId="5262" xr:uid="{00000000-0005-0000-0000-000082140000}"/>
    <cellStyle name="20% - Ênfase4 4 2 2 2 4" xfId="5263" xr:uid="{00000000-0005-0000-0000-000083140000}"/>
    <cellStyle name="20% - Ênfase4 4 2 2 2 4 2" xfId="5264" xr:uid="{00000000-0005-0000-0000-000084140000}"/>
    <cellStyle name="20% - Ênfase4 4 2 2 2 5" xfId="5265" xr:uid="{00000000-0005-0000-0000-000085140000}"/>
    <cellStyle name="20% - Ênfase4 4 2 2 2 6" xfId="5266" xr:uid="{00000000-0005-0000-0000-000086140000}"/>
    <cellStyle name="20% - Ênfase4 4 2 2 3" xfId="5267" xr:uid="{00000000-0005-0000-0000-000087140000}"/>
    <cellStyle name="20% - Ênfase4 4 2 2 3 2" xfId="5268" xr:uid="{00000000-0005-0000-0000-000088140000}"/>
    <cellStyle name="20% - Ênfase4 4 2 2 3 2 2" xfId="5269" xr:uid="{00000000-0005-0000-0000-000089140000}"/>
    <cellStyle name="20% - Ênfase4 4 2 2 3 3" xfId="5270" xr:uid="{00000000-0005-0000-0000-00008A140000}"/>
    <cellStyle name="20% - Ênfase4 4 2 2 3 4" xfId="5271" xr:uid="{00000000-0005-0000-0000-00008B140000}"/>
    <cellStyle name="20% - Ênfase4 4 2 2 4" xfId="5272" xr:uid="{00000000-0005-0000-0000-00008C140000}"/>
    <cellStyle name="20% - Ênfase4 4 2 2 4 2" xfId="5273" xr:uid="{00000000-0005-0000-0000-00008D140000}"/>
    <cellStyle name="20% - Ênfase4 4 2 2 4 2 2" xfId="5274" xr:uid="{00000000-0005-0000-0000-00008E140000}"/>
    <cellStyle name="20% - Ênfase4 4 2 2 4 3" xfId="5275" xr:uid="{00000000-0005-0000-0000-00008F140000}"/>
    <cellStyle name="20% - Ênfase4 4 2 2 4 4" xfId="5276" xr:uid="{00000000-0005-0000-0000-000090140000}"/>
    <cellStyle name="20% - Ênfase4 4 2 2 5" xfId="5277" xr:uid="{00000000-0005-0000-0000-000091140000}"/>
    <cellStyle name="20% - Ênfase4 4 2 2 5 2" xfId="5278" xr:uid="{00000000-0005-0000-0000-000092140000}"/>
    <cellStyle name="20% - Ênfase4 4 2 2 6" xfId="5279" xr:uid="{00000000-0005-0000-0000-000093140000}"/>
    <cellStyle name="20% - Ênfase4 4 2 2 7" xfId="5280" xr:uid="{00000000-0005-0000-0000-000094140000}"/>
    <cellStyle name="20% - Ênfase4 4 2 3" xfId="5281" xr:uid="{00000000-0005-0000-0000-000095140000}"/>
    <cellStyle name="20% - Ênfase4 4 2 3 2" xfId="5282" xr:uid="{00000000-0005-0000-0000-000096140000}"/>
    <cellStyle name="20% - Ênfase4 4 2 3 2 2" xfId="5283" xr:uid="{00000000-0005-0000-0000-000097140000}"/>
    <cellStyle name="20% - Ênfase4 4 2 3 2 2 2" xfId="5284" xr:uid="{00000000-0005-0000-0000-000098140000}"/>
    <cellStyle name="20% - Ênfase4 4 2 3 2 3" xfId="5285" xr:uid="{00000000-0005-0000-0000-000099140000}"/>
    <cellStyle name="20% - Ênfase4 4 2 3 2 4" xfId="5286" xr:uid="{00000000-0005-0000-0000-00009A140000}"/>
    <cellStyle name="20% - Ênfase4 4 2 3 3" xfId="5287" xr:uid="{00000000-0005-0000-0000-00009B140000}"/>
    <cellStyle name="20% - Ênfase4 4 2 3 3 2" xfId="5288" xr:uid="{00000000-0005-0000-0000-00009C140000}"/>
    <cellStyle name="20% - Ênfase4 4 2 3 3 2 2" xfId="5289" xr:uid="{00000000-0005-0000-0000-00009D140000}"/>
    <cellStyle name="20% - Ênfase4 4 2 3 3 3" xfId="5290" xr:uid="{00000000-0005-0000-0000-00009E140000}"/>
    <cellStyle name="20% - Ênfase4 4 2 3 3 4" xfId="5291" xr:uid="{00000000-0005-0000-0000-00009F140000}"/>
    <cellStyle name="20% - Ênfase4 4 2 3 4" xfId="5292" xr:uid="{00000000-0005-0000-0000-0000A0140000}"/>
    <cellStyle name="20% - Ênfase4 4 2 3 4 2" xfId="5293" xr:uid="{00000000-0005-0000-0000-0000A1140000}"/>
    <cellStyle name="20% - Ênfase4 4 2 3 5" xfId="5294" xr:uid="{00000000-0005-0000-0000-0000A2140000}"/>
    <cellStyle name="20% - Ênfase4 4 2 3 6" xfId="5295" xr:uid="{00000000-0005-0000-0000-0000A3140000}"/>
    <cellStyle name="20% - Ênfase4 4 2 4" xfId="5296" xr:uid="{00000000-0005-0000-0000-0000A4140000}"/>
    <cellStyle name="20% - Ênfase4 4 2 4 2" xfId="5297" xr:uid="{00000000-0005-0000-0000-0000A5140000}"/>
    <cellStyle name="20% - Ênfase4 4 2 4 2 2" xfId="5298" xr:uid="{00000000-0005-0000-0000-0000A6140000}"/>
    <cellStyle name="20% - Ênfase4 4 2 4 3" xfId="5299" xr:uid="{00000000-0005-0000-0000-0000A7140000}"/>
    <cellStyle name="20% - Ênfase4 4 2 4 4" xfId="5300" xr:uid="{00000000-0005-0000-0000-0000A8140000}"/>
    <cellStyle name="20% - Ênfase4 4 2 5" xfId="5301" xr:uid="{00000000-0005-0000-0000-0000A9140000}"/>
    <cellStyle name="20% - Ênfase4 4 2 5 2" xfId="5302" xr:uid="{00000000-0005-0000-0000-0000AA140000}"/>
    <cellStyle name="20% - Ênfase4 4 2 5 2 2" xfId="5303" xr:uid="{00000000-0005-0000-0000-0000AB140000}"/>
    <cellStyle name="20% - Ênfase4 4 2 5 3" xfId="5304" xr:uid="{00000000-0005-0000-0000-0000AC140000}"/>
    <cellStyle name="20% - Ênfase4 4 2 5 4" xfId="5305" xr:uid="{00000000-0005-0000-0000-0000AD140000}"/>
    <cellStyle name="20% - Ênfase4 4 2 6" xfId="5306" xr:uid="{00000000-0005-0000-0000-0000AE140000}"/>
    <cellStyle name="20% - Ênfase4 4 2 6 2" xfId="5307" xr:uid="{00000000-0005-0000-0000-0000AF140000}"/>
    <cellStyle name="20% - Ênfase4 4 2 7" xfId="5308" xr:uid="{00000000-0005-0000-0000-0000B0140000}"/>
    <cellStyle name="20% - Ênfase4 4 2 8" xfId="5309" xr:uid="{00000000-0005-0000-0000-0000B1140000}"/>
    <cellStyle name="20% - Ênfase4 4 3" xfId="5310" xr:uid="{00000000-0005-0000-0000-0000B2140000}"/>
    <cellStyle name="20% - Ênfase4 4 3 2" xfId="5311" xr:uid="{00000000-0005-0000-0000-0000B3140000}"/>
    <cellStyle name="20% - Ênfase4 4 3 2 2" xfId="5312" xr:uid="{00000000-0005-0000-0000-0000B4140000}"/>
    <cellStyle name="20% - Ênfase4 4 3 2 2 2" xfId="5313" xr:uid="{00000000-0005-0000-0000-0000B5140000}"/>
    <cellStyle name="20% - Ênfase4 4 3 2 2 2 2" xfId="5314" xr:uid="{00000000-0005-0000-0000-0000B6140000}"/>
    <cellStyle name="20% - Ênfase4 4 3 2 2 2 2 2" xfId="5315" xr:uid="{00000000-0005-0000-0000-0000B7140000}"/>
    <cellStyle name="20% - Ênfase4 4 3 2 2 2 3" xfId="5316" xr:uid="{00000000-0005-0000-0000-0000B8140000}"/>
    <cellStyle name="20% - Ênfase4 4 3 2 2 2 4" xfId="5317" xr:uid="{00000000-0005-0000-0000-0000B9140000}"/>
    <cellStyle name="20% - Ênfase4 4 3 2 2 3" xfId="5318" xr:uid="{00000000-0005-0000-0000-0000BA140000}"/>
    <cellStyle name="20% - Ênfase4 4 3 2 2 3 2" xfId="5319" xr:uid="{00000000-0005-0000-0000-0000BB140000}"/>
    <cellStyle name="20% - Ênfase4 4 3 2 2 3 2 2" xfId="5320" xr:uid="{00000000-0005-0000-0000-0000BC140000}"/>
    <cellStyle name="20% - Ênfase4 4 3 2 2 3 3" xfId="5321" xr:uid="{00000000-0005-0000-0000-0000BD140000}"/>
    <cellStyle name="20% - Ênfase4 4 3 2 2 3 4" xfId="5322" xr:uid="{00000000-0005-0000-0000-0000BE140000}"/>
    <cellStyle name="20% - Ênfase4 4 3 2 2 4" xfId="5323" xr:uid="{00000000-0005-0000-0000-0000BF140000}"/>
    <cellStyle name="20% - Ênfase4 4 3 2 2 4 2" xfId="5324" xr:uid="{00000000-0005-0000-0000-0000C0140000}"/>
    <cellStyle name="20% - Ênfase4 4 3 2 2 5" xfId="5325" xr:uid="{00000000-0005-0000-0000-0000C1140000}"/>
    <cellStyle name="20% - Ênfase4 4 3 2 2 6" xfId="5326" xr:uid="{00000000-0005-0000-0000-0000C2140000}"/>
    <cellStyle name="20% - Ênfase4 4 3 2 3" xfId="5327" xr:uid="{00000000-0005-0000-0000-0000C3140000}"/>
    <cellStyle name="20% - Ênfase4 4 3 2 3 2" xfId="5328" xr:uid="{00000000-0005-0000-0000-0000C4140000}"/>
    <cellStyle name="20% - Ênfase4 4 3 2 3 2 2" xfId="5329" xr:uid="{00000000-0005-0000-0000-0000C5140000}"/>
    <cellStyle name="20% - Ênfase4 4 3 2 3 3" xfId="5330" xr:uid="{00000000-0005-0000-0000-0000C6140000}"/>
    <cellStyle name="20% - Ênfase4 4 3 2 3 4" xfId="5331" xr:uid="{00000000-0005-0000-0000-0000C7140000}"/>
    <cellStyle name="20% - Ênfase4 4 3 2 4" xfId="5332" xr:uid="{00000000-0005-0000-0000-0000C8140000}"/>
    <cellStyle name="20% - Ênfase4 4 3 2 4 2" xfId="5333" xr:uid="{00000000-0005-0000-0000-0000C9140000}"/>
    <cellStyle name="20% - Ênfase4 4 3 2 4 2 2" xfId="5334" xr:uid="{00000000-0005-0000-0000-0000CA140000}"/>
    <cellStyle name="20% - Ênfase4 4 3 2 4 3" xfId="5335" xr:uid="{00000000-0005-0000-0000-0000CB140000}"/>
    <cellStyle name="20% - Ênfase4 4 3 2 4 4" xfId="5336" xr:uid="{00000000-0005-0000-0000-0000CC140000}"/>
    <cellStyle name="20% - Ênfase4 4 3 2 5" xfId="5337" xr:uid="{00000000-0005-0000-0000-0000CD140000}"/>
    <cellStyle name="20% - Ênfase4 4 3 2 5 2" xfId="5338" xr:uid="{00000000-0005-0000-0000-0000CE140000}"/>
    <cellStyle name="20% - Ênfase4 4 3 2 6" xfId="5339" xr:uid="{00000000-0005-0000-0000-0000CF140000}"/>
    <cellStyle name="20% - Ênfase4 4 3 2 7" xfId="5340" xr:uid="{00000000-0005-0000-0000-0000D0140000}"/>
    <cellStyle name="20% - Ênfase4 4 3 3" xfId="5341" xr:uid="{00000000-0005-0000-0000-0000D1140000}"/>
    <cellStyle name="20% - Ênfase4 4 3 3 2" xfId="5342" xr:uid="{00000000-0005-0000-0000-0000D2140000}"/>
    <cellStyle name="20% - Ênfase4 4 3 3 2 2" xfId="5343" xr:uid="{00000000-0005-0000-0000-0000D3140000}"/>
    <cellStyle name="20% - Ênfase4 4 3 3 2 2 2" xfId="5344" xr:uid="{00000000-0005-0000-0000-0000D4140000}"/>
    <cellStyle name="20% - Ênfase4 4 3 3 2 3" xfId="5345" xr:uid="{00000000-0005-0000-0000-0000D5140000}"/>
    <cellStyle name="20% - Ênfase4 4 3 3 2 4" xfId="5346" xr:uid="{00000000-0005-0000-0000-0000D6140000}"/>
    <cellStyle name="20% - Ênfase4 4 3 3 3" xfId="5347" xr:uid="{00000000-0005-0000-0000-0000D7140000}"/>
    <cellStyle name="20% - Ênfase4 4 3 3 3 2" xfId="5348" xr:uid="{00000000-0005-0000-0000-0000D8140000}"/>
    <cellStyle name="20% - Ênfase4 4 3 3 3 2 2" xfId="5349" xr:uid="{00000000-0005-0000-0000-0000D9140000}"/>
    <cellStyle name="20% - Ênfase4 4 3 3 3 3" xfId="5350" xr:uid="{00000000-0005-0000-0000-0000DA140000}"/>
    <cellStyle name="20% - Ênfase4 4 3 3 3 4" xfId="5351" xr:uid="{00000000-0005-0000-0000-0000DB140000}"/>
    <cellStyle name="20% - Ênfase4 4 3 3 4" xfId="5352" xr:uid="{00000000-0005-0000-0000-0000DC140000}"/>
    <cellStyle name="20% - Ênfase4 4 3 3 4 2" xfId="5353" xr:uid="{00000000-0005-0000-0000-0000DD140000}"/>
    <cellStyle name="20% - Ênfase4 4 3 3 5" xfId="5354" xr:uid="{00000000-0005-0000-0000-0000DE140000}"/>
    <cellStyle name="20% - Ênfase4 4 3 3 6" xfId="5355" xr:uid="{00000000-0005-0000-0000-0000DF140000}"/>
    <cellStyle name="20% - Ênfase4 4 3 4" xfId="5356" xr:uid="{00000000-0005-0000-0000-0000E0140000}"/>
    <cellStyle name="20% - Ênfase4 4 3 4 2" xfId="5357" xr:uid="{00000000-0005-0000-0000-0000E1140000}"/>
    <cellStyle name="20% - Ênfase4 4 3 4 2 2" xfId="5358" xr:uid="{00000000-0005-0000-0000-0000E2140000}"/>
    <cellStyle name="20% - Ênfase4 4 3 4 3" xfId="5359" xr:uid="{00000000-0005-0000-0000-0000E3140000}"/>
    <cellStyle name="20% - Ênfase4 4 3 4 4" xfId="5360" xr:uid="{00000000-0005-0000-0000-0000E4140000}"/>
    <cellStyle name="20% - Ênfase4 4 3 5" xfId="5361" xr:uid="{00000000-0005-0000-0000-0000E5140000}"/>
    <cellStyle name="20% - Ênfase4 4 3 5 2" xfId="5362" xr:uid="{00000000-0005-0000-0000-0000E6140000}"/>
    <cellStyle name="20% - Ênfase4 4 3 5 2 2" xfId="5363" xr:uid="{00000000-0005-0000-0000-0000E7140000}"/>
    <cellStyle name="20% - Ênfase4 4 3 5 3" xfId="5364" xr:uid="{00000000-0005-0000-0000-0000E8140000}"/>
    <cellStyle name="20% - Ênfase4 4 3 5 4" xfId="5365" xr:uid="{00000000-0005-0000-0000-0000E9140000}"/>
    <cellStyle name="20% - Ênfase4 4 3 6" xfId="5366" xr:uid="{00000000-0005-0000-0000-0000EA140000}"/>
    <cellStyle name="20% - Ênfase4 4 3 6 2" xfId="5367" xr:uid="{00000000-0005-0000-0000-0000EB140000}"/>
    <cellStyle name="20% - Ênfase4 4 3 7" xfId="5368" xr:uid="{00000000-0005-0000-0000-0000EC140000}"/>
    <cellStyle name="20% - Ênfase4 4 3 8" xfId="5369" xr:uid="{00000000-0005-0000-0000-0000ED140000}"/>
    <cellStyle name="20% - Ênfase4 4 4" xfId="5370" xr:uid="{00000000-0005-0000-0000-0000EE140000}"/>
    <cellStyle name="20% - Ênfase4 4 4 2" xfId="5371" xr:uid="{00000000-0005-0000-0000-0000EF140000}"/>
    <cellStyle name="20% - Ênfase4 4 4 2 2" xfId="5372" xr:uid="{00000000-0005-0000-0000-0000F0140000}"/>
    <cellStyle name="20% - Ênfase4 4 4 2 2 2" xfId="5373" xr:uid="{00000000-0005-0000-0000-0000F1140000}"/>
    <cellStyle name="20% - Ênfase4 4 4 2 2 2 2" xfId="5374" xr:uid="{00000000-0005-0000-0000-0000F2140000}"/>
    <cellStyle name="20% - Ênfase4 4 4 2 2 2 2 2" xfId="5375" xr:uid="{00000000-0005-0000-0000-0000F3140000}"/>
    <cellStyle name="20% - Ênfase4 4 4 2 2 2 3" xfId="5376" xr:uid="{00000000-0005-0000-0000-0000F4140000}"/>
    <cellStyle name="20% - Ênfase4 4 4 2 2 2 4" xfId="5377" xr:uid="{00000000-0005-0000-0000-0000F5140000}"/>
    <cellStyle name="20% - Ênfase4 4 4 2 2 3" xfId="5378" xr:uid="{00000000-0005-0000-0000-0000F6140000}"/>
    <cellStyle name="20% - Ênfase4 4 4 2 2 3 2" xfId="5379" xr:uid="{00000000-0005-0000-0000-0000F7140000}"/>
    <cellStyle name="20% - Ênfase4 4 4 2 2 3 2 2" xfId="5380" xr:uid="{00000000-0005-0000-0000-0000F8140000}"/>
    <cellStyle name="20% - Ênfase4 4 4 2 2 3 3" xfId="5381" xr:uid="{00000000-0005-0000-0000-0000F9140000}"/>
    <cellStyle name="20% - Ênfase4 4 4 2 2 3 4" xfId="5382" xr:uid="{00000000-0005-0000-0000-0000FA140000}"/>
    <cellStyle name="20% - Ênfase4 4 4 2 2 4" xfId="5383" xr:uid="{00000000-0005-0000-0000-0000FB140000}"/>
    <cellStyle name="20% - Ênfase4 4 4 2 2 4 2" xfId="5384" xr:uid="{00000000-0005-0000-0000-0000FC140000}"/>
    <cellStyle name="20% - Ênfase4 4 4 2 2 5" xfId="5385" xr:uid="{00000000-0005-0000-0000-0000FD140000}"/>
    <cellStyle name="20% - Ênfase4 4 4 2 2 6" xfId="5386" xr:uid="{00000000-0005-0000-0000-0000FE140000}"/>
    <cellStyle name="20% - Ênfase4 4 4 2 3" xfId="5387" xr:uid="{00000000-0005-0000-0000-0000FF140000}"/>
    <cellStyle name="20% - Ênfase4 4 4 2 3 2" xfId="5388" xr:uid="{00000000-0005-0000-0000-000000150000}"/>
    <cellStyle name="20% - Ênfase4 4 4 2 3 2 2" xfId="5389" xr:uid="{00000000-0005-0000-0000-000001150000}"/>
    <cellStyle name="20% - Ênfase4 4 4 2 3 3" xfId="5390" xr:uid="{00000000-0005-0000-0000-000002150000}"/>
    <cellStyle name="20% - Ênfase4 4 4 2 3 4" xfId="5391" xr:uid="{00000000-0005-0000-0000-000003150000}"/>
    <cellStyle name="20% - Ênfase4 4 4 2 4" xfId="5392" xr:uid="{00000000-0005-0000-0000-000004150000}"/>
    <cellStyle name="20% - Ênfase4 4 4 2 4 2" xfId="5393" xr:uid="{00000000-0005-0000-0000-000005150000}"/>
    <cellStyle name="20% - Ênfase4 4 4 2 4 2 2" xfId="5394" xr:uid="{00000000-0005-0000-0000-000006150000}"/>
    <cellStyle name="20% - Ênfase4 4 4 2 4 3" xfId="5395" xr:uid="{00000000-0005-0000-0000-000007150000}"/>
    <cellStyle name="20% - Ênfase4 4 4 2 4 4" xfId="5396" xr:uid="{00000000-0005-0000-0000-000008150000}"/>
    <cellStyle name="20% - Ênfase4 4 4 2 5" xfId="5397" xr:uid="{00000000-0005-0000-0000-000009150000}"/>
    <cellStyle name="20% - Ênfase4 4 4 2 5 2" xfId="5398" xr:uid="{00000000-0005-0000-0000-00000A150000}"/>
    <cellStyle name="20% - Ênfase4 4 4 2 6" xfId="5399" xr:uid="{00000000-0005-0000-0000-00000B150000}"/>
    <cellStyle name="20% - Ênfase4 4 4 2 7" xfId="5400" xr:uid="{00000000-0005-0000-0000-00000C150000}"/>
    <cellStyle name="20% - Ênfase4 4 4 3" xfId="5401" xr:uid="{00000000-0005-0000-0000-00000D150000}"/>
    <cellStyle name="20% - Ênfase4 4 4 3 2" xfId="5402" xr:uid="{00000000-0005-0000-0000-00000E150000}"/>
    <cellStyle name="20% - Ênfase4 4 4 3 2 2" xfId="5403" xr:uid="{00000000-0005-0000-0000-00000F150000}"/>
    <cellStyle name="20% - Ênfase4 4 4 3 2 2 2" xfId="5404" xr:uid="{00000000-0005-0000-0000-000010150000}"/>
    <cellStyle name="20% - Ênfase4 4 4 3 2 3" xfId="5405" xr:uid="{00000000-0005-0000-0000-000011150000}"/>
    <cellStyle name="20% - Ênfase4 4 4 3 2 4" xfId="5406" xr:uid="{00000000-0005-0000-0000-000012150000}"/>
    <cellStyle name="20% - Ênfase4 4 4 3 3" xfId="5407" xr:uid="{00000000-0005-0000-0000-000013150000}"/>
    <cellStyle name="20% - Ênfase4 4 4 3 3 2" xfId="5408" xr:uid="{00000000-0005-0000-0000-000014150000}"/>
    <cellStyle name="20% - Ênfase4 4 4 3 3 2 2" xfId="5409" xr:uid="{00000000-0005-0000-0000-000015150000}"/>
    <cellStyle name="20% - Ênfase4 4 4 3 3 3" xfId="5410" xr:uid="{00000000-0005-0000-0000-000016150000}"/>
    <cellStyle name="20% - Ênfase4 4 4 3 3 4" xfId="5411" xr:uid="{00000000-0005-0000-0000-000017150000}"/>
    <cellStyle name="20% - Ênfase4 4 4 3 4" xfId="5412" xr:uid="{00000000-0005-0000-0000-000018150000}"/>
    <cellStyle name="20% - Ênfase4 4 4 3 4 2" xfId="5413" xr:uid="{00000000-0005-0000-0000-000019150000}"/>
    <cellStyle name="20% - Ênfase4 4 4 3 5" xfId="5414" xr:uid="{00000000-0005-0000-0000-00001A150000}"/>
    <cellStyle name="20% - Ênfase4 4 4 3 6" xfId="5415" xr:uid="{00000000-0005-0000-0000-00001B150000}"/>
    <cellStyle name="20% - Ênfase4 4 4 4" xfId="5416" xr:uid="{00000000-0005-0000-0000-00001C150000}"/>
    <cellStyle name="20% - Ênfase4 4 4 4 2" xfId="5417" xr:uid="{00000000-0005-0000-0000-00001D150000}"/>
    <cellStyle name="20% - Ênfase4 4 4 4 2 2" xfId="5418" xr:uid="{00000000-0005-0000-0000-00001E150000}"/>
    <cellStyle name="20% - Ênfase4 4 4 4 3" xfId="5419" xr:uid="{00000000-0005-0000-0000-00001F150000}"/>
    <cellStyle name="20% - Ênfase4 4 4 4 4" xfId="5420" xr:uid="{00000000-0005-0000-0000-000020150000}"/>
    <cellStyle name="20% - Ênfase4 4 4 5" xfId="5421" xr:uid="{00000000-0005-0000-0000-000021150000}"/>
    <cellStyle name="20% - Ênfase4 4 4 5 2" xfId="5422" xr:uid="{00000000-0005-0000-0000-000022150000}"/>
    <cellStyle name="20% - Ênfase4 4 4 5 2 2" xfId="5423" xr:uid="{00000000-0005-0000-0000-000023150000}"/>
    <cellStyle name="20% - Ênfase4 4 4 5 3" xfId="5424" xr:uid="{00000000-0005-0000-0000-000024150000}"/>
    <cellStyle name="20% - Ênfase4 4 4 5 4" xfId="5425" xr:uid="{00000000-0005-0000-0000-000025150000}"/>
    <cellStyle name="20% - Ênfase4 4 4 6" xfId="5426" xr:uid="{00000000-0005-0000-0000-000026150000}"/>
    <cellStyle name="20% - Ênfase4 4 4 6 2" xfId="5427" xr:uid="{00000000-0005-0000-0000-000027150000}"/>
    <cellStyle name="20% - Ênfase4 4 4 7" xfId="5428" xr:uid="{00000000-0005-0000-0000-000028150000}"/>
    <cellStyle name="20% - Ênfase4 4 4 8" xfId="5429" xr:uid="{00000000-0005-0000-0000-000029150000}"/>
    <cellStyle name="20% - Ênfase4 4 5" xfId="5430" xr:uid="{00000000-0005-0000-0000-00002A150000}"/>
    <cellStyle name="20% - Ênfase4 4 5 2" xfId="5431" xr:uid="{00000000-0005-0000-0000-00002B150000}"/>
    <cellStyle name="20% - Ênfase4 4 5 2 2" xfId="5432" xr:uid="{00000000-0005-0000-0000-00002C150000}"/>
    <cellStyle name="20% - Ênfase4 4 5 2 2 2" xfId="5433" xr:uid="{00000000-0005-0000-0000-00002D150000}"/>
    <cellStyle name="20% - Ênfase4 4 5 2 2 2 2" xfId="5434" xr:uid="{00000000-0005-0000-0000-00002E150000}"/>
    <cellStyle name="20% - Ênfase4 4 5 2 2 3" xfId="5435" xr:uid="{00000000-0005-0000-0000-00002F150000}"/>
    <cellStyle name="20% - Ênfase4 4 5 2 2 4" xfId="5436" xr:uid="{00000000-0005-0000-0000-000030150000}"/>
    <cellStyle name="20% - Ênfase4 4 5 2 3" xfId="5437" xr:uid="{00000000-0005-0000-0000-000031150000}"/>
    <cellStyle name="20% - Ênfase4 4 5 2 3 2" xfId="5438" xr:uid="{00000000-0005-0000-0000-000032150000}"/>
    <cellStyle name="20% - Ênfase4 4 5 2 3 2 2" xfId="5439" xr:uid="{00000000-0005-0000-0000-000033150000}"/>
    <cellStyle name="20% - Ênfase4 4 5 2 3 3" xfId="5440" xr:uid="{00000000-0005-0000-0000-000034150000}"/>
    <cellStyle name="20% - Ênfase4 4 5 2 3 4" xfId="5441" xr:uid="{00000000-0005-0000-0000-000035150000}"/>
    <cellStyle name="20% - Ênfase4 4 5 2 4" xfId="5442" xr:uid="{00000000-0005-0000-0000-000036150000}"/>
    <cellStyle name="20% - Ênfase4 4 5 2 4 2" xfId="5443" xr:uid="{00000000-0005-0000-0000-000037150000}"/>
    <cellStyle name="20% - Ênfase4 4 5 2 5" xfId="5444" xr:uid="{00000000-0005-0000-0000-000038150000}"/>
    <cellStyle name="20% - Ênfase4 4 5 2 6" xfId="5445" xr:uid="{00000000-0005-0000-0000-000039150000}"/>
    <cellStyle name="20% - Ênfase4 4 5 3" xfId="5446" xr:uid="{00000000-0005-0000-0000-00003A150000}"/>
    <cellStyle name="20% - Ênfase4 4 5 3 2" xfId="5447" xr:uid="{00000000-0005-0000-0000-00003B150000}"/>
    <cellStyle name="20% - Ênfase4 4 5 3 2 2" xfId="5448" xr:uid="{00000000-0005-0000-0000-00003C150000}"/>
    <cellStyle name="20% - Ênfase4 4 5 3 3" xfId="5449" xr:uid="{00000000-0005-0000-0000-00003D150000}"/>
    <cellStyle name="20% - Ênfase4 4 5 3 4" xfId="5450" xr:uid="{00000000-0005-0000-0000-00003E150000}"/>
    <cellStyle name="20% - Ênfase4 4 5 4" xfId="5451" xr:uid="{00000000-0005-0000-0000-00003F150000}"/>
    <cellStyle name="20% - Ênfase4 4 5 4 2" xfId="5452" xr:uid="{00000000-0005-0000-0000-000040150000}"/>
    <cellStyle name="20% - Ênfase4 4 5 4 2 2" xfId="5453" xr:uid="{00000000-0005-0000-0000-000041150000}"/>
    <cellStyle name="20% - Ênfase4 4 5 4 3" xfId="5454" xr:uid="{00000000-0005-0000-0000-000042150000}"/>
    <cellStyle name="20% - Ênfase4 4 5 4 4" xfId="5455" xr:uid="{00000000-0005-0000-0000-000043150000}"/>
    <cellStyle name="20% - Ênfase4 4 5 5" xfId="5456" xr:uid="{00000000-0005-0000-0000-000044150000}"/>
    <cellStyle name="20% - Ênfase4 4 5 5 2" xfId="5457" xr:uid="{00000000-0005-0000-0000-000045150000}"/>
    <cellStyle name="20% - Ênfase4 4 5 6" xfId="5458" xr:uid="{00000000-0005-0000-0000-000046150000}"/>
    <cellStyle name="20% - Ênfase4 4 5 7" xfId="5459" xr:uid="{00000000-0005-0000-0000-000047150000}"/>
    <cellStyle name="20% - Ênfase4 4 6" xfId="5460" xr:uid="{00000000-0005-0000-0000-000048150000}"/>
    <cellStyle name="20% - Ênfase4 4 6 2" xfId="5461" xr:uid="{00000000-0005-0000-0000-000049150000}"/>
    <cellStyle name="20% - Ênfase4 4 6 2 2" xfId="5462" xr:uid="{00000000-0005-0000-0000-00004A150000}"/>
    <cellStyle name="20% - Ênfase4 4 6 2 2 2" xfId="5463" xr:uid="{00000000-0005-0000-0000-00004B150000}"/>
    <cellStyle name="20% - Ênfase4 4 6 2 3" xfId="5464" xr:uid="{00000000-0005-0000-0000-00004C150000}"/>
    <cellStyle name="20% - Ênfase4 4 6 2 4" xfId="5465" xr:uid="{00000000-0005-0000-0000-00004D150000}"/>
    <cellStyle name="20% - Ênfase4 4 6 3" xfId="5466" xr:uid="{00000000-0005-0000-0000-00004E150000}"/>
    <cellStyle name="20% - Ênfase4 4 6 3 2" xfId="5467" xr:uid="{00000000-0005-0000-0000-00004F150000}"/>
    <cellStyle name="20% - Ênfase4 4 6 3 2 2" xfId="5468" xr:uid="{00000000-0005-0000-0000-000050150000}"/>
    <cellStyle name="20% - Ênfase4 4 6 3 3" xfId="5469" xr:uid="{00000000-0005-0000-0000-000051150000}"/>
    <cellStyle name="20% - Ênfase4 4 6 3 4" xfId="5470" xr:uid="{00000000-0005-0000-0000-000052150000}"/>
    <cellStyle name="20% - Ênfase4 4 6 4" xfId="5471" xr:uid="{00000000-0005-0000-0000-000053150000}"/>
    <cellStyle name="20% - Ênfase4 4 6 4 2" xfId="5472" xr:uid="{00000000-0005-0000-0000-000054150000}"/>
    <cellStyle name="20% - Ênfase4 4 6 5" xfId="5473" xr:uid="{00000000-0005-0000-0000-000055150000}"/>
    <cellStyle name="20% - Ênfase4 4 6 6" xfId="5474" xr:uid="{00000000-0005-0000-0000-000056150000}"/>
    <cellStyle name="20% - Ênfase4 4 7" xfId="5475" xr:uid="{00000000-0005-0000-0000-000057150000}"/>
    <cellStyle name="20% - Ênfase4 4 7 2" xfId="5476" xr:uid="{00000000-0005-0000-0000-000058150000}"/>
    <cellStyle name="20% - Ênfase4 4 7 2 2" xfId="5477" xr:uid="{00000000-0005-0000-0000-000059150000}"/>
    <cellStyle name="20% - Ênfase4 4 7 3" xfId="5478" xr:uid="{00000000-0005-0000-0000-00005A150000}"/>
    <cellStyle name="20% - Ênfase4 4 7 4" xfId="5479" xr:uid="{00000000-0005-0000-0000-00005B150000}"/>
    <cellStyle name="20% - Ênfase4 4 8" xfId="5480" xr:uid="{00000000-0005-0000-0000-00005C150000}"/>
    <cellStyle name="20% - Ênfase4 4 8 2" xfId="5481" xr:uid="{00000000-0005-0000-0000-00005D150000}"/>
    <cellStyle name="20% - Ênfase4 4 8 2 2" xfId="5482" xr:uid="{00000000-0005-0000-0000-00005E150000}"/>
    <cellStyle name="20% - Ênfase4 4 8 3" xfId="5483" xr:uid="{00000000-0005-0000-0000-00005F150000}"/>
    <cellStyle name="20% - Ênfase4 4 8 4" xfId="5484" xr:uid="{00000000-0005-0000-0000-000060150000}"/>
    <cellStyle name="20% - Ênfase4 4 9" xfId="5485" xr:uid="{00000000-0005-0000-0000-000061150000}"/>
    <cellStyle name="20% - Ênfase4 4 9 2" xfId="5486" xr:uid="{00000000-0005-0000-0000-000062150000}"/>
    <cellStyle name="20% - Ênfase4 5" xfId="5487" xr:uid="{00000000-0005-0000-0000-000063150000}"/>
    <cellStyle name="20% - Ênfase4 5 2" xfId="5488" xr:uid="{00000000-0005-0000-0000-000064150000}"/>
    <cellStyle name="20% - Ênfase4 5 2 2" xfId="5489" xr:uid="{00000000-0005-0000-0000-000065150000}"/>
    <cellStyle name="20% - Ênfase4 5 2 2 2" xfId="5490" xr:uid="{00000000-0005-0000-0000-000066150000}"/>
    <cellStyle name="20% - Ênfase4 5 2 2 2 2" xfId="5491" xr:uid="{00000000-0005-0000-0000-000067150000}"/>
    <cellStyle name="20% - Ênfase4 5 2 2 2 2 2" xfId="5492" xr:uid="{00000000-0005-0000-0000-000068150000}"/>
    <cellStyle name="20% - Ênfase4 5 2 2 2 3" xfId="5493" xr:uid="{00000000-0005-0000-0000-000069150000}"/>
    <cellStyle name="20% - Ênfase4 5 2 2 2 4" xfId="5494" xr:uid="{00000000-0005-0000-0000-00006A150000}"/>
    <cellStyle name="20% - Ênfase4 5 2 2 3" xfId="5495" xr:uid="{00000000-0005-0000-0000-00006B150000}"/>
    <cellStyle name="20% - Ênfase4 5 2 2 3 2" xfId="5496" xr:uid="{00000000-0005-0000-0000-00006C150000}"/>
    <cellStyle name="20% - Ênfase4 5 2 2 3 2 2" xfId="5497" xr:uid="{00000000-0005-0000-0000-00006D150000}"/>
    <cellStyle name="20% - Ênfase4 5 2 2 3 3" xfId="5498" xr:uid="{00000000-0005-0000-0000-00006E150000}"/>
    <cellStyle name="20% - Ênfase4 5 2 2 3 4" xfId="5499" xr:uid="{00000000-0005-0000-0000-00006F150000}"/>
    <cellStyle name="20% - Ênfase4 5 2 2 4" xfId="5500" xr:uid="{00000000-0005-0000-0000-000070150000}"/>
    <cellStyle name="20% - Ênfase4 5 2 2 4 2" xfId="5501" xr:uid="{00000000-0005-0000-0000-000071150000}"/>
    <cellStyle name="20% - Ênfase4 5 2 2 5" xfId="5502" xr:uid="{00000000-0005-0000-0000-000072150000}"/>
    <cellStyle name="20% - Ênfase4 5 2 2 6" xfId="5503" xr:uid="{00000000-0005-0000-0000-000073150000}"/>
    <cellStyle name="20% - Ênfase4 5 2 3" xfId="5504" xr:uid="{00000000-0005-0000-0000-000074150000}"/>
    <cellStyle name="20% - Ênfase4 5 2 3 2" xfId="5505" xr:uid="{00000000-0005-0000-0000-000075150000}"/>
    <cellStyle name="20% - Ênfase4 5 2 3 2 2" xfId="5506" xr:uid="{00000000-0005-0000-0000-000076150000}"/>
    <cellStyle name="20% - Ênfase4 5 2 3 3" xfId="5507" xr:uid="{00000000-0005-0000-0000-000077150000}"/>
    <cellStyle name="20% - Ênfase4 5 2 3 4" xfId="5508" xr:uid="{00000000-0005-0000-0000-000078150000}"/>
    <cellStyle name="20% - Ênfase4 5 2 4" xfId="5509" xr:uid="{00000000-0005-0000-0000-000079150000}"/>
    <cellStyle name="20% - Ênfase4 5 2 4 2" xfId="5510" xr:uid="{00000000-0005-0000-0000-00007A150000}"/>
    <cellStyle name="20% - Ênfase4 5 2 4 2 2" xfId="5511" xr:uid="{00000000-0005-0000-0000-00007B150000}"/>
    <cellStyle name="20% - Ênfase4 5 2 4 3" xfId="5512" xr:uid="{00000000-0005-0000-0000-00007C150000}"/>
    <cellStyle name="20% - Ênfase4 5 2 4 4" xfId="5513" xr:uid="{00000000-0005-0000-0000-00007D150000}"/>
    <cellStyle name="20% - Ênfase4 5 2 5" xfId="5514" xr:uid="{00000000-0005-0000-0000-00007E150000}"/>
    <cellStyle name="20% - Ênfase4 5 2 5 2" xfId="5515" xr:uid="{00000000-0005-0000-0000-00007F150000}"/>
    <cellStyle name="20% - Ênfase4 5 2 6" xfId="5516" xr:uid="{00000000-0005-0000-0000-000080150000}"/>
    <cellStyle name="20% - Ênfase4 5 2 7" xfId="5517" xr:uid="{00000000-0005-0000-0000-000081150000}"/>
    <cellStyle name="20% - Ênfase4 5 3" xfId="5518" xr:uid="{00000000-0005-0000-0000-000082150000}"/>
    <cellStyle name="20% - Ênfase4 5 3 2" xfId="5519" xr:uid="{00000000-0005-0000-0000-000083150000}"/>
    <cellStyle name="20% - Ênfase4 5 3 2 2" xfId="5520" xr:uid="{00000000-0005-0000-0000-000084150000}"/>
    <cellStyle name="20% - Ênfase4 5 3 2 2 2" xfId="5521" xr:uid="{00000000-0005-0000-0000-000085150000}"/>
    <cellStyle name="20% - Ênfase4 5 3 2 3" xfId="5522" xr:uid="{00000000-0005-0000-0000-000086150000}"/>
    <cellStyle name="20% - Ênfase4 5 3 2 4" xfId="5523" xr:uid="{00000000-0005-0000-0000-000087150000}"/>
    <cellStyle name="20% - Ênfase4 5 3 3" xfId="5524" xr:uid="{00000000-0005-0000-0000-000088150000}"/>
    <cellStyle name="20% - Ênfase4 5 3 3 2" xfId="5525" xr:uid="{00000000-0005-0000-0000-000089150000}"/>
    <cellStyle name="20% - Ênfase4 5 3 3 2 2" xfId="5526" xr:uid="{00000000-0005-0000-0000-00008A150000}"/>
    <cellStyle name="20% - Ênfase4 5 3 3 3" xfId="5527" xr:uid="{00000000-0005-0000-0000-00008B150000}"/>
    <cellStyle name="20% - Ênfase4 5 3 3 4" xfId="5528" xr:uid="{00000000-0005-0000-0000-00008C150000}"/>
    <cellStyle name="20% - Ênfase4 5 3 4" xfId="5529" xr:uid="{00000000-0005-0000-0000-00008D150000}"/>
    <cellStyle name="20% - Ênfase4 5 3 4 2" xfId="5530" xr:uid="{00000000-0005-0000-0000-00008E150000}"/>
    <cellStyle name="20% - Ênfase4 5 3 5" xfId="5531" xr:uid="{00000000-0005-0000-0000-00008F150000}"/>
    <cellStyle name="20% - Ênfase4 5 3 6" xfId="5532" xr:uid="{00000000-0005-0000-0000-000090150000}"/>
    <cellStyle name="20% - Ênfase4 5 4" xfId="5533" xr:uid="{00000000-0005-0000-0000-000091150000}"/>
    <cellStyle name="20% - Ênfase4 5 4 2" xfId="5534" xr:uid="{00000000-0005-0000-0000-000092150000}"/>
    <cellStyle name="20% - Ênfase4 5 4 2 2" xfId="5535" xr:uid="{00000000-0005-0000-0000-000093150000}"/>
    <cellStyle name="20% - Ênfase4 5 4 3" xfId="5536" xr:uid="{00000000-0005-0000-0000-000094150000}"/>
    <cellStyle name="20% - Ênfase4 5 4 4" xfId="5537" xr:uid="{00000000-0005-0000-0000-000095150000}"/>
    <cellStyle name="20% - Ênfase4 5 5" xfId="5538" xr:uid="{00000000-0005-0000-0000-000096150000}"/>
    <cellStyle name="20% - Ênfase4 5 5 2" xfId="5539" xr:uid="{00000000-0005-0000-0000-000097150000}"/>
    <cellStyle name="20% - Ênfase4 5 5 2 2" xfId="5540" xr:uid="{00000000-0005-0000-0000-000098150000}"/>
    <cellStyle name="20% - Ênfase4 5 5 3" xfId="5541" xr:uid="{00000000-0005-0000-0000-000099150000}"/>
    <cellStyle name="20% - Ênfase4 5 5 4" xfId="5542" xr:uid="{00000000-0005-0000-0000-00009A150000}"/>
    <cellStyle name="20% - Ênfase4 5 6" xfId="5543" xr:uid="{00000000-0005-0000-0000-00009B150000}"/>
    <cellStyle name="20% - Ênfase4 5 6 2" xfId="5544" xr:uid="{00000000-0005-0000-0000-00009C150000}"/>
    <cellStyle name="20% - Ênfase4 5 7" xfId="5545" xr:uid="{00000000-0005-0000-0000-00009D150000}"/>
    <cellStyle name="20% - Ênfase4 5 8" xfId="5546" xr:uid="{00000000-0005-0000-0000-00009E150000}"/>
    <cellStyle name="20% - Ênfase4 6" xfId="5547" xr:uid="{00000000-0005-0000-0000-00009F150000}"/>
    <cellStyle name="20% - Ênfase4 6 2" xfId="5548" xr:uid="{00000000-0005-0000-0000-0000A0150000}"/>
    <cellStyle name="20% - Ênfase4 6 2 2" xfId="5549" xr:uid="{00000000-0005-0000-0000-0000A1150000}"/>
    <cellStyle name="20% - Ênfase4 6 2 2 2" xfId="5550" xr:uid="{00000000-0005-0000-0000-0000A2150000}"/>
    <cellStyle name="20% - Ênfase4 6 2 2 2 2" xfId="5551" xr:uid="{00000000-0005-0000-0000-0000A3150000}"/>
    <cellStyle name="20% - Ênfase4 6 2 2 2 2 2" xfId="5552" xr:uid="{00000000-0005-0000-0000-0000A4150000}"/>
    <cellStyle name="20% - Ênfase4 6 2 2 2 3" xfId="5553" xr:uid="{00000000-0005-0000-0000-0000A5150000}"/>
    <cellStyle name="20% - Ênfase4 6 2 2 2 4" xfId="5554" xr:uid="{00000000-0005-0000-0000-0000A6150000}"/>
    <cellStyle name="20% - Ênfase4 6 2 2 3" xfId="5555" xr:uid="{00000000-0005-0000-0000-0000A7150000}"/>
    <cellStyle name="20% - Ênfase4 6 2 2 3 2" xfId="5556" xr:uid="{00000000-0005-0000-0000-0000A8150000}"/>
    <cellStyle name="20% - Ênfase4 6 2 2 3 2 2" xfId="5557" xr:uid="{00000000-0005-0000-0000-0000A9150000}"/>
    <cellStyle name="20% - Ênfase4 6 2 2 3 3" xfId="5558" xr:uid="{00000000-0005-0000-0000-0000AA150000}"/>
    <cellStyle name="20% - Ênfase4 6 2 2 3 4" xfId="5559" xr:uid="{00000000-0005-0000-0000-0000AB150000}"/>
    <cellStyle name="20% - Ênfase4 6 2 2 4" xfId="5560" xr:uid="{00000000-0005-0000-0000-0000AC150000}"/>
    <cellStyle name="20% - Ênfase4 6 2 2 4 2" xfId="5561" xr:uid="{00000000-0005-0000-0000-0000AD150000}"/>
    <cellStyle name="20% - Ênfase4 6 2 2 5" xfId="5562" xr:uid="{00000000-0005-0000-0000-0000AE150000}"/>
    <cellStyle name="20% - Ênfase4 6 2 2 6" xfId="5563" xr:uid="{00000000-0005-0000-0000-0000AF150000}"/>
    <cellStyle name="20% - Ênfase4 6 2 3" xfId="5564" xr:uid="{00000000-0005-0000-0000-0000B0150000}"/>
    <cellStyle name="20% - Ênfase4 6 2 3 2" xfId="5565" xr:uid="{00000000-0005-0000-0000-0000B1150000}"/>
    <cellStyle name="20% - Ênfase4 6 2 3 2 2" xfId="5566" xr:uid="{00000000-0005-0000-0000-0000B2150000}"/>
    <cellStyle name="20% - Ênfase4 6 2 3 3" xfId="5567" xr:uid="{00000000-0005-0000-0000-0000B3150000}"/>
    <cellStyle name="20% - Ênfase4 6 2 3 4" xfId="5568" xr:uid="{00000000-0005-0000-0000-0000B4150000}"/>
    <cellStyle name="20% - Ênfase4 6 2 4" xfId="5569" xr:uid="{00000000-0005-0000-0000-0000B5150000}"/>
    <cellStyle name="20% - Ênfase4 6 2 4 2" xfId="5570" xr:uid="{00000000-0005-0000-0000-0000B6150000}"/>
    <cellStyle name="20% - Ênfase4 6 2 4 2 2" xfId="5571" xr:uid="{00000000-0005-0000-0000-0000B7150000}"/>
    <cellStyle name="20% - Ênfase4 6 2 4 3" xfId="5572" xr:uid="{00000000-0005-0000-0000-0000B8150000}"/>
    <cellStyle name="20% - Ênfase4 6 2 4 4" xfId="5573" xr:uid="{00000000-0005-0000-0000-0000B9150000}"/>
    <cellStyle name="20% - Ênfase4 6 2 5" xfId="5574" xr:uid="{00000000-0005-0000-0000-0000BA150000}"/>
    <cellStyle name="20% - Ênfase4 6 2 5 2" xfId="5575" xr:uid="{00000000-0005-0000-0000-0000BB150000}"/>
    <cellStyle name="20% - Ênfase4 6 2 6" xfId="5576" xr:uid="{00000000-0005-0000-0000-0000BC150000}"/>
    <cellStyle name="20% - Ênfase4 6 2 7" xfId="5577" xr:uid="{00000000-0005-0000-0000-0000BD150000}"/>
    <cellStyle name="20% - Ênfase4 6 3" xfId="5578" xr:uid="{00000000-0005-0000-0000-0000BE150000}"/>
    <cellStyle name="20% - Ênfase4 6 3 2" xfId="5579" xr:uid="{00000000-0005-0000-0000-0000BF150000}"/>
    <cellStyle name="20% - Ênfase4 6 3 2 2" xfId="5580" xr:uid="{00000000-0005-0000-0000-0000C0150000}"/>
    <cellStyle name="20% - Ênfase4 6 3 2 2 2" xfId="5581" xr:uid="{00000000-0005-0000-0000-0000C1150000}"/>
    <cellStyle name="20% - Ênfase4 6 3 2 3" xfId="5582" xr:uid="{00000000-0005-0000-0000-0000C2150000}"/>
    <cellStyle name="20% - Ênfase4 6 3 2 4" xfId="5583" xr:uid="{00000000-0005-0000-0000-0000C3150000}"/>
    <cellStyle name="20% - Ênfase4 6 3 3" xfId="5584" xr:uid="{00000000-0005-0000-0000-0000C4150000}"/>
    <cellStyle name="20% - Ênfase4 6 3 3 2" xfId="5585" xr:uid="{00000000-0005-0000-0000-0000C5150000}"/>
    <cellStyle name="20% - Ênfase4 6 3 3 2 2" xfId="5586" xr:uid="{00000000-0005-0000-0000-0000C6150000}"/>
    <cellStyle name="20% - Ênfase4 6 3 3 3" xfId="5587" xr:uid="{00000000-0005-0000-0000-0000C7150000}"/>
    <cellStyle name="20% - Ênfase4 6 3 3 4" xfId="5588" xr:uid="{00000000-0005-0000-0000-0000C8150000}"/>
    <cellStyle name="20% - Ênfase4 6 3 4" xfId="5589" xr:uid="{00000000-0005-0000-0000-0000C9150000}"/>
    <cellStyle name="20% - Ênfase4 6 3 4 2" xfId="5590" xr:uid="{00000000-0005-0000-0000-0000CA150000}"/>
    <cellStyle name="20% - Ênfase4 6 3 5" xfId="5591" xr:uid="{00000000-0005-0000-0000-0000CB150000}"/>
    <cellStyle name="20% - Ênfase4 6 3 6" xfId="5592" xr:uid="{00000000-0005-0000-0000-0000CC150000}"/>
    <cellStyle name="20% - Ênfase4 6 4" xfId="5593" xr:uid="{00000000-0005-0000-0000-0000CD150000}"/>
    <cellStyle name="20% - Ênfase4 6 4 2" xfId="5594" xr:uid="{00000000-0005-0000-0000-0000CE150000}"/>
    <cellStyle name="20% - Ênfase4 6 4 2 2" xfId="5595" xr:uid="{00000000-0005-0000-0000-0000CF150000}"/>
    <cellStyle name="20% - Ênfase4 6 4 3" xfId="5596" xr:uid="{00000000-0005-0000-0000-0000D0150000}"/>
    <cellStyle name="20% - Ênfase4 6 4 4" xfId="5597" xr:uid="{00000000-0005-0000-0000-0000D1150000}"/>
    <cellStyle name="20% - Ênfase4 6 5" xfId="5598" xr:uid="{00000000-0005-0000-0000-0000D2150000}"/>
    <cellStyle name="20% - Ênfase4 6 5 2" xfId="5599" xr:uid="{00000000-0005-0000-0000-0000D3150000}"/>
    <cellStyle name="20% - Ênfase4 6 5 2 2" xfId="5600" xr:uid="{00000000-0005-0000-0000-0000D4150000}"/>
    <cellStyle name="20% - Ênfase4 6 5 3" xfId="5601" xr:uid="{00000000-0005-0000-0000-0000D5150000}"/>
    <cellStyle name="20% - Ênfase4 6 5 4" xfId="5602" xr:uid="{00000000-0005-0000-0000-0000D6150000}"/>
    <cellStyle name="20% - Ênfase4 6 6" xfId="5603" xr:uid="{00000000-0005-0000-0000-0000D7150000}"/>
    <cellStyle name="20% - Ênfase4 6 6 2" xfId="5604" xr:uid="{00000000-0005-0000-0000-0000D8150000}"/>
    <cellStyle name="20% - Ênfase4 6 7" xfId="5605" xr:uid="{00000000-0005-0000-0000-0000D9150000}"/>
    <cellStyle name="20% - Ênfase4 6 8" xfId="5606" xr:uid="{00000000-0005-0000-0000-0000DA150000}"/>
    <cellStyle name="20% - Ênfase4 7" xfId="5607" xr:uid="{00000000-0005-0000-0000-0000DB150000}"/>
    <cellStyle name="20% - Ênfase4 7 2" xfId="5608" xr:uid="{00000000-0005-0000-0000-0000DC150000}"/>
    <cellStyle name="20% - Ênfase4 7 2 2" xfId="5609" xr:uid="{00000000-0005-0000-0000-0000DD150000}"/>
    <cellStyle name="20% - Ênfase4 7 2 2 2" xfId="5610" xr:uid="{00000000-0005-0000-0000-0000DE150000}"/>
    <cellStyle name="20% - Ênfase4 7 2 2 2 2" xfId="5611" xr:uid="{00000000-0005-0000-0000-0000DF150000}"/>
    <cellStyle name="20% - Ênfase4 7 2 2 2 2 2" xfId="5612" xr:uid="{00000000-0005-0000-0000-0000E0150000}"/>
    <cellStyle name="20% - Ênfase4 7 2 2 2 3" xfId="5613" xr:uid="{00000000-0005-0000-0000-0000E1150000}"/>
    <cellStyle name="20% - Ênfase4 7 2 2 2 4" xfId="5614" xr:uid="{00000000-0005-0000-0000-0000E2150000}"/>
    <cellStyle name="20% - Ênfase4 7 2 2 3" xfId="5615" xr:uid="{00000000-0005-0000-0000-0000E3150000}"/>
    <cellStyle name="20% - Ênfase4 7 2 2 3 2" xfId="5616" xr:uid="{00000000-0005-0000-0000-0000E4150000}"/>
    <cellStyle name="20% - Ênfase4 7 2 2 3 2 2" xfId="5617" xr:uid="{00000000-0005-0000-0000-0000E5150000}"/>
    <cellStyle name="20% - Ênfase4 7 2 2 3 3" xfId="5618" xr:uid="{00000000-0005-0000-0000-0000E6150000}"/>
    <cellStyle name="20% - Ênfase4 7 2 2 3 4" xfId="5619" xr:uid="{00000000-0005-0000-0000-0000E7150000}"/>
    <cellStyle name="20% - Ênfase4 7 2 2 4" xfId="5620" xr:uid="{00000000-0005-0000-0000-0000E8150000}"/>
    <cellStyle name="20% - Ênfase4 7 2 2 4 2" xfId="5621" xr:uid="{00000000-0005-0000-0000-0000E9150000}"/>
    <cellStyle name="20% - Ênfase4 7 2 2 5" xfId="5622" xr:uid="{00000000-0005-0000-0000-0000EA150000}"/>
    <cellStyle name="20% - Ênfase4 7 2 2 6" xfId="5623" xr:uid="{00000000-0005-0000-0000-0000EB150000}"/>
    <cellStyle name="20% - Ênfase4 7 2 3" xfId="5624" xr:uid="{00000000-0005-0000-0000-0000EC150000}"/>
    <cellStyle name="20% - Ênfase4 7 2 3 2" xfId="5625" xr:uid="{00000000-0005-0000-0000-0000ED150000}"/>
    <cellStyle name="20% - Ênfase4 7 2 3 2 2" xfId="5626" xr:uid="{00000000-0005-0000-0000-0000EE150000}"/>
    <cellStyle name="20% - Ênfase4 7 2 3 3" xfId="5627" xr:uid="{00000000-0005-0000-0000-0000EF150000}"/>
    <cellStyle name="20% - Ênfase4 7 2 3 4" xfId="5628" xr:uid="{00000000-0005-0000-0000-0000F0150000}"/>
    <cellStyle name="20% - Ênfase4 7 2 4" xfId="5629" xr:uid="{00000000-0005-0000-0000-0000F1150000}"/>
    <cellStyle name="20% - Ênfase4 7 2 4 2" xfId="5630" xr:uid="{00000000-0005-0000-0000-0000F2150000}"/>
    <cellStyle name="20% - Ênfase4 7 2 4 2 2" xfId="5631" xr:uid="{00000000-0005-0000-0000-0000F3150000}"/>
    <cellStyle name="20% - Ênfase4 7 2 4 3" xfId="5632" xr:uid="{00000000-0005-0000-0000-0000F4150000}"/>
    <cellStyle name="20% - Ênfase4 7 2 4 4" xfId="5633" xr:uid="{00000000-0005-0000-0000-0000F5150000}"/>
    <cellStyle name="20% - Ênfase4 7 2 5" xfId="5634" xr:uid="{00000000-0005-0000-0000-0000F6150000}"/>
    <cellStyle name="20% - Ênfase4 7 2 5 2" xfId="5635" xr:uid="{00000000-0005-0000-0000-0000F7150000}"/>
    <cellStyle name="20% - Ênfase4 7 2 6" xfId="5636" xr:uid="{00000000-0005-0000-0000-0000F8150000}"/>
    <cellStyle name="20% - Ênfase4 7 2 7" xfId="5637" xr:uid="{00000000-0005-0000-0000-0000F9150000}"/>
    <cellStyle name="20% - Ênfase4 7 3" xfId="5638" xr:uid="{00000000-0005-0000-0000-0000FA150000}"/>
    <cellStyle name="20% - Ênfase4 7 3 2" xfId="5639" xr:uid="{00000000-0005-0000-0000-0000FB150000}"/>
    <cellStyle name="20% - Ênfase4 7 3 2 2" xfId="5640" xr:uid="{00000000-0005-0000-0000-0000FC150000}"/>
    <cellStyle name="20% - Ênfase4 7 3 2 2 2" xfId="5641" xr:uid="{00000000-0005-0000-0000-0000FD150000}"/>
    <cellStyle name="20% - Ênfase4 7 3 2 3" xfId="5642" xr:uid="{00000000-0005-0000-0000-0000FE150000}"/>
    <cellStyle name="20% - Ênfase4 7 3 2 4" xfId="5643" xr:uid="{00000000-0005-0000-0000-0000FF150000}"/>
    <cellStyle name="20% - Ênfase4 7 3 3" xfId="5644" xr:uid="{00000000-0005-0000-0000-000000160000}"/>
    <cellStyle name="20% - Ênfase4 7 3 3 2" xfId="5645" xr:uid="{00000000-0005-0000-0000-000001160000}"/>
    <cellStyle name="20% - Ênfase4 7 3 3 2 2" xfId="5646" xr:uid="{00000000-0005-0000-0000-000002160000}"/>
    <cellStyle name="20% - Ênfase4 7 3 3 3" xfId="5647" xr:uid="{00000000-0005-0000-0000-000003160000}"/>
    <cellStyle name="20% - Ênfase4 7 3 3 4" xfId="5648" xr:uid="{00000000-0005-0000-0000-000004160000}"/>
    <cellStyle name="20% - Ênfase4 7 3 4" xfId="5649" xr:uid="{00000000-0005-0000-0000-000005160000}"/>
    <cellStyle name="20% - Ênfase4 7 3 4 2" xfId="5650" xr:uid="{00000000-0005-0000-0000-000006160000}"/>
    <cellStyle name="20% - Ênfase4 7 3 5" xfId="5651" xr:uid="{00000000-0005-0000-0000-000007160000}"/>
    <cellStyle name="20% - Ênfase4 7 3 6" xfId="5652" xr:uid="{00000000-0005-0000-0000-000008160000}"/>
    <cellStyle name="20% - Ênfase4 7 4" xfId="5653" xr:uid="{00000000-0005-0000-0000-000009160000}"/>
    <cellStyle name="20% - Ênfase4 7 4 2" xfId="5654" xr:uid="{00000000-0005-0000-0000-00000A160000}"/>
    <cellStyle name="20% - Ênfase4 7 4 2 2" xfId="5655" xr:uid="{00000000-0005-0000-0000-00000B160000}"/>
    <cellStyle name="20% - Ênfase4 7 4 3" xfId="5656" xr:uid="{00000000-0005-0000-0000-00000C160000}"/>
    <cellStyle name="20% - Ênfase4 7 4 4" xfId="5657" xr:uid="{00000000-0005-0000-0000-00000D160000}"/>
    <cellStyle name="20% - Ênfase4 7 5" xfId="5658" xr:uid="{00000000-0005-0000-0000-00000E160000}"/>
    <cellStyle name="20% - Ênfase4 7 5 2" xfId="5659" xr:uid="{00000000-0005-0000-0000-00000F160000}"/>
    <cellStyle name="20% - Ênfase4 7 5 2 2" xfId="5660" xr:uid="{00000000-0005-0000-0000-000010160000}"/>
    <cellStyle name="20% - Ênfase4 7 5 3" xfId="5661" xr:uid="{00000000-0005-0000-0000-000011160000}"/>
    <cellStyle name="20% - Ênfase4 7 5 4" xfId="5662" xr:uid="{00000000-0005-0000-0000-000012160000}"/>
    <cellStyle name="20% - Ênfase4 7 6" xfId="5663" xr:uid="{00000000-0005-0000-0000-000013160000}"/>
    <cellStyle name="20% - Ênfase4 7 6 2" xfId="5664" xr:uid="{00000000-0005-0000-0000-000014160000}"/>
    <cellStyle name="20% - Ênfase4 7 7" xfId="5665" xr:uid="{00000000-0005-0000-0000-000015160000}"/>
    <cellStyle name="20% - Ênfase4 7 8" xfId="5666" xr:uid="{00000000-0005-0000-0000-000016160000}"/>
    <cellStyle name="20% - Ênfase4 8" xfId="5667" xr:uid="{00000000-0005-0000-0000-000017160000}"/>
    <cellStyle name="20% - Ênfase4 8 2" xfId="5668" xr:uid="{00000000-0005-0000-0000-000018160000}"/>
    <cellStyle name="20% - Ênfase4 8 2 2" xfId="5669" xr:uid="{00000000-0005-0000-0000-000019160000}"/>
    <cellStyle name="20% - Ênfase4 8 2 2 2" xfId="5670" xr:uid="{00000000-0005-0000-0000-00001A160000}"/>
    <cellStyle name="20% - Ênfase4 8 2 2 2 2" xfId="5671" xr:uid="{00000000-0005-0000-0000-00001B160000}"/>
    <cellStyle name="20% - Ênfase4 8 2 2 3" xfId="5672" xr:uid="{00000000-0005-0000-0000-00001C160000}"/>
    <cellStyle name="20% - Ênfase4 8 2 2 4" xfId="5673" xr:uid="{00000000-0005-0000-0000-00001D160000}"/>
    <cellStyle name="20% - Ênfase4 8 2 3" xfId="5674" xr:uid="{00000000-0005-0000-0000-00001E160000}"/>
    <cellStyle name="20% - Ênfase4 8 2 3 2" xfId="5675" xr:uid="{00000000-0005-0000-0000-00001F160000}"/>
    <cellStyle name="20% - Ênfase4 8 2 3 2 2" xfId="5676" xr:uid="{00000000-0005-0000-0000-000020160000}"/>
    <cellStyle name="20% - Ênfase4 8 2 3 3" xfId="5677" xr:uid="{00000000-0005-0000-0000-000021160000}"/>
    <cellStyle name="20% - Ênfase4 8 2 3 4" xfId="5678" xr:uid="{00000000-0005-0000-0000-000022160000}"/>
    <cellStyle name="20% - Ênfase4 8 2 4" xfId="5679" xr:uid="{00000000-0005-0000-0000-000023160000}"/>
    <cellStyle name="20% - Ênfase4 8 2 4 2" xfId="5680" xr:uid="{00000000-0005-0000-0000-000024160000}"/>
    <cellStyle name="20% - Ênfase4 8 2 5" xfId="5681" xr:uid="{00000000-0005-0000-0000-000025160000}"/>
    <cellStyle name="20% - Ênfase4 8 2 6" xfId="5682" xr:uid="{00000000-0005-0000-0000-000026160000}"/>
    <cellStyle name="20% - Ênfase4 8 3" xfId="5683" xr:uid="{00000000-0005-0000-0000-000027160000}"/>
    <cellStyle name="20% - Ênfase4 8 3 2" xfId="5684" xr:uid="{00000000-0005-0000-0000-000028160000}"/>
    <cellStyle name="20% - Ênfase4 8 3 2 2" xfId="5685" xr:uid="{00000000-0005-0000-0000-000029160000}"/>
    <cellStyle name="20% - Ênfase4 8 3 3" xfId="5686" xr:uid="{00000000-0005-0000-0000-00002A160000}"/>
    <cellStyle name="20% - Ênfase4 8 3 4" xfId="5687" xr:uid="{00000000-0005-0000-0000-00002B160000}"/>
    <cellStyle name="20% - Ênfase4 8 4" xfId="5688" xr:uid="{00000000-0005-0000-0000-00002C160000}"/>
    <cellStyle name="20% - Ênfase4 8 4 2" xfId="5689" xr:uid="{00000000-0005-0000-0000-00002D160000}"/>
    <cellStyle name="20% - Ênfase4 8 4 2 2" xfId="5690" xr:uid="{00000000-0005-0000-0000-00002E160000}"/>
    <cellStyle name="20% - Ênfase4 8 4 3" xfId="5691" xr:uid="{00000000-0005-0000-0000-00002F160000}"/>
    <cellStyle name="20% - Ênfase4 8 4 4" xfId="5692" xr:uid="{00000000-0005-0000-0000-000030160000}"/>
    <cellStyle name="20% - Ênfase4 8 5" xfId="5693" xr:uid="{00000000-0005-0000-0000-000031160000}"/>
    <cellStyle name="20% - Ênfase4 8 5 2" xfId="5694" xr:uid="{00000000-0005-0000-0000-000032160000}"/>
    <cellStyle name="20% - Ênfase4 8 6" xfId="5695" xr:uid="{00000000-0005-0000-0000-000033160000}"/>
    <cellStyle name="20% - Ênfase4 8 7" xfId="5696" xr:uid="{00000000-0005-0000-0000-000034160000}"/>
    <cellStyle name="20% - Ênfase4 9" xfId="5697" xr:uid="{00000000-0005-0000-0000-000035160000}"/>
    <cellStyle name="20% - Ênfase4 9 2" xfId="5698" xr:uid="{00000000-0005-0000-0000-000036160000}"/>
    <cellStyle name="20% - Ênfase4 9 2 2" xfId="5699" xr:uid="{00000000-0005-0000-0000-000037160000}"/>
    <cellStyle name="20% - Ênfase4 9 2 2 2" xfId="5700" xr:uid="{00000000-0005-0000-0000-000038160000}"/>
    <cellStyle name="20% - Ênfase4 9 2 3" xfId="5701" xr:uid="{00000000-0005-0000-0000-000039160000}"/>
    <cellStyle name="20% - Ênfase4 9 2 4" xfId="5702" xr:uid="{00000000-0005-0000-0000-00003A160000}"/>
    <cellStyle name="20% - Ênfase4 9 3" xfId="5703" xr:uid="{00000000-0005-0000-0000-00003B160000}"/>
    <cellStyle name="20% - Ênfase4 9 3 2" xfId="5704" xr:uid="{00000000-0005-0000-0000-00003C160000}"/>
    <cellStyle name="20% - Ênfase4 9 3 2 2" xfId="5705" xr:uid="{00000000-0005-0000-0000-00003D160000}"/>
    <cellStyle name="20% - Ênfase4 9 3 3" xfId="5706" xr:uid="{00000000-0005-0000-0000-00003E160000}"/>
    <cellStyle name="20% - Ênfase4 9 3 4" xfId="5707" xr:uid="{00000000-0005-0000-0000-00003F160000}"/>
    <cellStyle name="20% - Ênfase4 9 4" xfId="5708" xr:uid="{00000000-0005-0000-0000-000040160000}"/>
    <cellStyle name="20% - Ênfase4 9 4 2" xfId="5709" xr:uid="{00000000-0005-0000-0000-000041160000}"/>
    <cellStyle name="20% - Ênfase4 9 5" xfId="5710" xr:uid="{00000000-0005-0000-0000-000042160000}"/>
    <cellStyle name="20% - Ênfase4 9 6" xfId="5711" xr:uid="{00000000-0005-0000-0000-000043160000}"/>
    <cellStyle name="20% - Ênfase5 2" xfId="5712" xr:uid="{00000000-0005-0000-0000-000044160000}"/>
    <cellStyle name="20% - Ênfase5 2 10" xfId="5713" xr:uid="{00000000-0005-0000-0000-000045160000}"/>
    <cellStyle name="20% - Ênfase5 2 10 2" xfId="5714" xr:uid="{00000000-0005-0000-0000-000046160000}"/>
    <cellStyle name="20% - Ênfase5 2 11" xfId="5715" xr:uid="{00000000-0005-0000-0000-000047160000}"/>
    <cellStyle name="20% - Ênfase5 2 12" xfId="5716" xr:uid="{00000000-0005-0000-0000-000048160000}"/>
    <cellStyle name="20% - Ênfase5 2 2" xfId="5717" xr:uid="{00000000-0005-0000-0000-000049160000}"/>
    <cellStyle name="20% - Ênfase5 2 2 10" xfId="5718" xr:uid="{00000000-0005-0000-0000-00004A160000}"/>
    <cellStyle name="20% - Ênfase5 2 2 11" xfId="5719" xr:uid="{00000000-0005-0000-0000-00004B160000}"/>
    <cellStyle name="20% - Ênfase5 2 2 2" xfId="5720" xr:uid="{00000000-0005-0000-0000-00004C160000}"/>
    <cellStyle name="20% - Ênfase5 2 2 2 2" xfId="5721" xr:uid="{00000000-0005-0000-0000-00004D160000}"/>
    <cellStyle name="20% - Ênfase5 2 2 2 2 2" xfId="5722" xr:uid="{00000000-0005-0000-0000-00004E160000}"/>
    <cellStyle name="20% - Ênfase5 2 2 2 2 2 2" xfId="5723" xr:uid="{00000000-0005-0000-0000-00004F160000}"/>
    <cellStyle name="20% - Ênfase5 2 2 2 2 2 2 2" xfId="5724" xr:uid="{00000000-0005-0000-0000-000050160000}"/>
    <cellStyle name="20% - Ênfase5 2 2 2 2 2 2 2 2" xfId="5725" xr:uid="{00000000-0005-0000-0000-000051160000}"/>
    <cellStyle name="20% - Ênfase5 2 2 2 2 2 2 3" xfId="5726" xr:uid="{00000000-0005-0000-0000-000052160000}"/>
    <cellStyle name="20% - Ênfase5 2 2 2 2 2 2 4" xfId="5727" xr:uid="{00000000-0005-0000-0000-000053160000}"/>
    <cellStyle name="20% - Ênfase5 2 2 2 2 2 3" xfId="5728" xr:uid="{00000000-0005-0000-0000-000054160000}"/>
    <cellStyle name="20% - Ênfase5 2 2 2 2 2 3 2" xfId="5729" xr:uid="{00000000-0005-0000-0000-000055160000}"/>
    <cellStyle name="20% - Ênfase5 2 2 2 2 2 3 2 2" xfId="5730" xr:uid="{00000000-0005-0000-0000-000056160000}"/>
    <cellStyle name="20% - Ênfase5 2 2 2 2 2 3 3" xfId="5731" xr:uid="{00000000-0005-0000-0000-000057160000}"/>
    <cellStyle name="20% - Ênfase5 2 2 2 2 2 3 4" xfId="5732" xr:uid="{00000000-0005-0000-0000-000058160000}"/>
    <cellStyle name="20% - Ênfase5 2 2 2 2 2 4" xfId="5733" xr:uid="{00000000-0005-0000-0000-000059160000}"/>
    <cellStyle name="20% - Ênfase5 2 2 2 2 2 4 2" xfId="5734" xr:uid="{00000000-0005-0000-0000-00005A160000}"/>
    <cellStyle name="20% - Ênfase5 2 2 2 2 2 5" xfId="5735" xr:uid="{00000000-0005-0000-0000-00005B160000}"/>
    <cellStyle name="20% - Ênfase5 2 2 2 2 2 6" xfId="5736" xr:uid="{00000000-0005-0000-0000-00005C160000}"/>
    <cellStyle name="20% - Ênfase5 2 2 2 2 3" xfId="5737" xr:uid="{00000000-0005-0000-0000-00005D160000}"/>
    <cellStyle name="20% - Ênfase5 2 2 2 2 3 2" xfId="5738" xr:uid="{00000000-0005-0000-0000-00005E160000}"/>
    <cellStyle name="20% - Ênfase5 2 2 2 2 3 2 2" xfId="5739" xr:uid="{00000000-0005-0000-0000-00005F160000}"/>
    <cellStyle name="20% - Ênfase5 2 2 2 2 3 3" xfId="5740" xr:uid="{00000000-0005-0000-0000-000060160000}"/>
    <cellStyle name="20% - Ênfase5 2 2 2 2 3 4" xfId="5741" xr:uid="{00000000-0005-0000-0000-000061160000}"/>
    <cellStyle name="20% - Ênfase5 2 2 2 2 4" xfId="5742" xr:uid="{00000000-0005-0000-0000-000062160000}"/>
    <cellStyle name="20% - Ênfase5 2 2 2 2 4 2" xfId="5743" xr:uid="{00000000-0005-0000-0000-000063160000}"/>
    <cellStyle name="20% - Ênfase5 2 2 2 2 4 2 2" xfId="5744" xr:uid="{00000000-0005-0000-0000-000064160000}"/>
    <cellStyle name="20% - Ênfase5 2 2 2 2 4 3" xfId="5745" xr:uid="{00000000-0005-0000-0000-000065160000}"/>
    <cellStyle name="20% - Ênfase5 2 2 2 2 4 4" xfId="5746" xr:uid="{00000000-0005-0000-0000-000066160000}"/>
    <cellStyle name="20% - Ênfase5 2 2 2 2 5" xfId="5747" xr:uid="{00000000-0005-0000-0000-000067160000}"/>
    <cellStyle name="20% - Ênfase5 2 2 2 2 5 2" xfId="5748" xr:uid="{00000000-0005-0000-0000-000068160000}"/>
    <cellStyle name="20% - Ênfase5 2 2 2 2 6" xfId="5749" xr:uid="{00000000-0005-0000-0000-000069160000}"/>
    <cellStyle name="20% - Ênfase5 2 2 2 2 7" xfId="5750" xr:uid="{00000000-0005-0000-0000-00006A160000}"/>
    <cellStyle name="20% - Ênfase5 2 2 2 3" xfId="5751" xr:uid="{00000000-0005-0000-0000-00006B160000}"/>
    <cellStyle name="20% - Ênfase5 2 2 2 3 2" xfId="5752" xr:uid="{00000000-0005-0000-0000-00006C160000}"/>
    <cellStyle name="20% - Ênfase5 2 2 2 3 2 2" xfId="5753" xr:uid="{00000000-0005-0000-0000-00006D160000}"/>
    <cellStyle name="20% - Ênfase5 2 2 2 3 2 2 2" xfId="5754" xr:uid="{00000000-0005-0000-0000-00006E160000}"/>
    <cellStyle name="20% - Ênfase5 2 2 2 3 2 3" xfId="5755" xr:uid="{00000000-0005-0000-0000-00006F160000}"/>
    <cellStyle name="20% - Ênfase5 2 2 2 3 2 4" xfId="5756" xr:uid="{00000000-0005-0000-0000-000070160000}"/>
    <cellStyle name="20% - Ênfase5 2 2 2 3 3" xfId="5757" xr:uid="{00000000-0005-0000-0000-000071160000}"/>
    <cellStyle name="20% - Ênfase5 2 2 2 3 3 2" xfId="5758" xr:uid="{00000000-0005-0000-0000-000072160000}"/>
    <cellStyle name="20% - Ênfase5 2 2 2 3 3 2 2" xfId="5759" xr:uid="{00000000-0005-0000-0000-000073160000}"/>
    <cellStyle name="20% - Ênfase5 2 2 2 3 3 3" xfId="5760" xr:uid="{00000000-0005-0000-0000-000074160000}"/>
    <cellStyle name="20% - Ênfase5 2 2 2 3 3 4" xfId="5761" xr:uid="{00000000-0005-0000-0000-000075160000}"/>
    <cellStyle name="20% - Ênfase5 2 2 2 3 4" xfId="5762" xr:uid="{00000000-0005-0000-0000-000076160000}"/>
    <cellStyle name="20% - Ênfase5 2 2 2 3 4 2" xfId="5763" xr:uid="{00000000-0005-0000-0000-000077160000}"/>
    <cellStyle name="20% - Ênfase5 2 2 2 3 5" xfId="5764" xr:uid="{00000000-0005-0000-0000-000078160000}"/>
    <cellStyle name="20% - Ênfase5 2 2 2 3 6" xfId="5765" xr:uid="{00000000-0005-0000-0000-000079160000}"/>
    <cellStyle name="20% - Ênfase5 2 2 2 4" xfId="5766" xr:uid="{00000000-0005-0000-0000-00007A160000}"/>
    <cellStyle name="20% - Ênfase5 2 2 2 4 2" xfId="5767" xr:uid="{00000000-0005-0000-0000-00007B160000}"/>
    <cellStyle name="20% - Ênfase5 2 2 2 4 2 2" xfId="5768" xr:uid="{00000000-0005-0000-0000-00007C160000}"/>
    <cellStyle name="20% - Ênfase5 2 2 2 4 3" xfId="5769" xr:uid="{00000000-0005-0000-0000-00007D160000}"/>
    <cellStyle name="20% - Ênfase5 2 2 2 4 4" xfId="5770" xr:uid="{00000000-0005-0000-0000-00007E160000}"/>
    <cellStyle name="20% - Ênfase5 2 2 2 5" xfId="5771" xr:uid="{00000000-0005-0000-0000-00007F160000}"/>
    <cellStyle name="20% - Ênfase5 2 2 2 5 2" xfId="5772" xr:uid="{00000000-0005-0000-0000-000080160000}"/>
    <cellStyle name="20% - Ênfase5 2 2 2 5 2 2" xfId="5773" xr:uid="{00000000-0005-0000-0000-000081160000}"/>
    <cellStyle name="20% - Ênfase5 2 2 2 5 3" xfId="5774" xr:uid="{00000000-0005-0000-0000-000082160000}"/>
    <cellStyle name="20% - Ênfase5 2 2 2 5 4" xfId="5775" xr:uid="{00000000-0005-0000-0000-000083160000}"/>
    <cellStyle name="20% - Ênfase5 2 2 2 6" xfId="5776" xr:uid="{00000000-0005-0000-0000-000084160000}"/>
    <cellStyle name="20% - Ênfase5 2 2 2 6 2" xfId="5777" xr:uid="{00000000-0005-0000-0000-000085160000}"/>
    <cellStyle name="20% - Ênfase5 2 2 2 7" xfId="5778" xr:uid="{00000000-0005-0000-0000-000086160000}"/>
    <cellStyle name="20% - Ênfase5 2 2 2 8" xfId="5779" xr:uid="{00000000-0005-0000-0000-000087160000}"/>
    <cellStyle name="20% - Ênfase5 2 2 3" xfId="5780" xr:uid="{00000000-0005-0000-0000-000088160000}"/>
    <cellStyle name="20% - Ênfase5 2 2 3 2" xfId="5781" xr:uid="{00000000-0005-0000-0000-000089160000}"/>
    <cellStyle name="20% - Ênfase5 2 2 3 2 2" xfId="5782" xr:uid="{00000000-0005-0000-0000-00008A160000}"/>
    <cellStyle name="20% - Ênfase5 2 2 3 2 2 2" xfId="5783" xr:uid="{00000000-0005-0000-0000-00008B160000}"/>
    <cellStyle name="20% - Ênfase5 2 2 3 2 2 2 2" xfId="5784" xr:uid="{00000000-0005-0000-0000-00008C160000}"/>
    <cellStyle name="20% - Ênfase5 2 2 3 2 2 2 2 2" xfId="5785" xr:uid="{00000000-0005-0000-0000-00008D160000}"/>
    <cellStyle name="20% - Ênfase5 2 2 3 2 2 2 3" xfId="5786" xr:uid="{00000000-0005-0000-0000-00008E160000}"/>
    <cellStyle name="20% - Ênfase5 2 2 3 2 2 2 4" xfId="5787" xr:uid="{00000000-0005-0000-0000-00008F160000}"/>
    <cellStyle name="20% - Ênfase5 2 2 3 2 2 3" xfId="5788" xr:uid="{00000000-0005-0000-0000-000090160000}"/>
    <cellStyle name="20% - Ênfase5 2 2 3 2 2 3 2" xfId="5789" xr:uid="{00000000-0005-0000-0000-000091160000}"/>
    <cellStyle name="20% - Ênfase5 2 2 3 2 2 3 2 2" xfId="5790" xr:uid="{00000000-0005-0000-0000-000092160000}"/>
    <cellStyle name="20% - Ênfase5 2 2 3 2 2 3 3" xfId="5791" xr:uid="{00000000-0005-0000-0000-000093160000}"/>
    <cellStyle name="20% - Ênfase5 2 2 3 2 2 3 4" xfId="5792" xr:uid="{00000000-0005-0000-0000-000094160000}"/>
    <cellStyle name="20% - Ênfase5 2 2 3 2 2 4" xfId="5793" xr:uid="{00000000-0005-0000-0000-000095160000}"/>
    <cellStyle name="20% - Ênfase5 2 2 3 2 2 4 2" xfId="5794" xr:uid="{00000000-0005-0000-0000-000096160000}"/>
    <cellStyle name="20% - Ênfase5 2 2 3 2 2 5" xfId="5795" xr:uid="{00000000-0005-0000-0000-000097160000}"/>
    <cellStyle name="20% - Ênfase5 2 2 3 2 2 6" xfId="5796" xr:uid="{00000000-0005-0000-0000-000098160000}"/>
    <cellStyle name="20% - Ênfase5 2 2 3 2 3" xfId="5797" xr:uid="{00000000-0005-0000-0000-000099160000}"/>
    <cellStyle name="20% - Ênfase5 2 2 3 2 3 2" xfId="5798" xr:uid="{00000000-0005-0000-0000-00009A160000}"/>
    <cellStyle name="20% - Ênfase5 2 2 3 2 3 2 2" xfId="5799" xr:uid="{00000000-0005-0000-0000-00009B160000}"/>
    <cellStyle name="20% - Ênfase5 2 2 3 2 3 3" xfId="5800" xr:uid="{00000000-0005-0000-0000-00009C160000}"/>
    <cellStyle name="20% - Ênfase5 2 2 3 2 3 4" xfId="5801" xr:uid="{00000000-0005-0000-0000-00009D160000}"/>
    <cellStyle name="20% - Ênfase5 2 2 3 2 4" xfId="5802" xr:uid="{00000000-0005-0000-0000-00009E160000}"/>
    <cellStyle name="20% - Ênfase5 2 2 3 2 4 2" xfId="5803" xr:uid="{00000000-0005-0000-0000-00009F160000}"/>
    <cellStyle name="20% - Ênfase5 2 2 3 2 4 2 2" xfId="5804" xr:uid="{00000000-0005-0000-0000-0000A0160000}"/>
    <cellStyle name="20% - Ênfase5 2 2 3 2 4 3" xfId="5805" xr:uid="{00000000-0005-0000-0000-0000A1160000}"/>
    <cellStyle name="20% - Ênfase5 2 2 3 2 4 4" xfId="5806" xr:uid="{00000000-0005-0000-0000-0000A2160000}"/>
    <cellStyle name="20% - Ênfase5 2 2 3 2 5" xfId="5807" xr:uid="{00000000-0005-0000-0000-0000A3160000}"/>
    <cellStyle name="20% - Ênfase5 2 2 3 2 5 2" xfId="5808" xr:uid="{00000000-0005-0000-0000-0000A4160000}"/>
    <cellStyle name="20% - Ênfase5 2 2 3 2 6" xfId="5809" xr:uid="{00000000-0005-0000-0000-0000A5160000}"/>
    <cellStyle name="20% - Ênfase5 2 2 3 2 7" xfId="5810" xr:uid="{00000000-0005-0000-0000-0000A6160000}"/>
    <cellStyle name="20% - Ênfase5 2 2 3 3" xfId="5811" xr:uid="{00000000-0005-0000-0000-0000A7160000}"/>
    <cellStyle name="20% - Ênfase5 2 2 3 3 2" xfId="5812" xr:uid="{00000000-0005-0000-0000-0000A8160000}"/>
    <cellStyle name="20% - Ênfase5 2 2 3 3 2 2" xfId="5813" xr:uid="{00000000-0005-0000-0000-0000A9160000}"/>
    <cellStyle name="20% - Ênfase5 2 2 3 3 2 2 2" xfId="5814" xr:uid="{00000000-0005-0000-0000-0000AA160000}"/>
    <cellStyle name="20% - Ênfase5 2 2 3 3 2 3" xfId="5815" xr:uid="{00000000-0005-0000-0000-0000AB160000}"/>
    <cellStyle name="20% - Ênfase5 2 2 3 3 2 4" xfId="5816" xr:uid="{00000000-0005-0000-0000-0000AC160000}"/>
    <cellStyle name="20% - Ênfase5 2 2 3 3 3" xfId="5817" xr:uid="{00000000-0005-0000-0000-0000AD160000}"/>
    <cellStyle name="20% - Ênfase5 2 2 3 3 3 2" xfId="5818" xr:uid="{00000000-0005-0000-0000-0000AE160000}"/>
    <cellStyle name="20% - Ênfase5 2 2 3 3 3 2 2" xfId="5819" xr:uid="{00000000-0005-0000-0000-0000AF160000}"/>
    <cellStyle name="20% - Ênfase5 2 2 3 3 3 3" xfId="5820" xr:uid="{00000000-0005-0000-0000-0000B0160000}"/>
    <cellStyle name="20% - Ênfase5 2 2 3 3 3 4" xfId="5821" xr:uid="{00000000-0005-0000-0000-0000B1160000}"/>
    <cellStyle name="20% - Ênfase5 2 2 3 3 4" xfId="5822" xr:uid="{00000000-0005-0000-0000-0000B2160000}"/>
    <cellStyle name="20% - Ênfase5 2 2 3 3 4 2" xfId="5823" xr:uid="{00000000-0005-0000-0000-0000B3160000}"/>
    <cellStyle name="20% - Ênfase5 2 2 3 3 5" xfId="5824" xr:uid="{00000000-0005-0000-0000-0000B4160000}"/>
    <cellStyle name="20% - Ênfase5 2 2 3 3 6" xfId="5825" xr:uid="{00000000-0005-0000-0000-0000B5160000}"/>
    <cellStyle name="20% - Ênfase5 2 2 3 4" xfId="5826" xr:uid="{00000000-0005-0000-0000-0000B6160000}"/>
    <cellStyle name="20% - Ênfase5 2 2 3 4 2" xfId="5827" xr:uid="{00000000-0005-0000-0000-0000B7160000}"/>
    <cellStyle name="20% - Ênfase5 2 2 3 4 2 2" xfId="5828" xr:uid="{00000000-0005-0000-0000-0000B8160000}"/>
    <cellStyle name="20% - Ênfase5 2 2 3 4 3" xfId="5829" xr:uid="{00000000-0005-0000-0000-0000B9160000}"/>
    <cellStyle name="20% - Ênfase5 2 2 3 4 4" xfId="5830" xr:uid="{00000000-0005-0000-0000-0000BA160000}"/>
    <cellStyle name="20% - Ênfase5 2 2 3 5" xfId="5831" xr:uid="{00000000-0005-0000-0000-0000BB160000}"/>
    <cellStyle name="20% - Ênfase5 2 2 3 5 2" xfId="5832" xr:uid="{00000000-0005-0000-0000-0000BC160000}"/>
    <cellStyle name="20% - Ênfase5 2 2 3 5 2 2" xfId="5833" xr:uid="{00000000-0005-0000-0000-0000BD160000}"/>
    <cellStyle name="20% - Ênfase5 2 2 3 5 3" xfId="5834" xr:uid="{00000000-0005-0000-0000-0000BE160000}"/>
    <cellStyle name="20% - Ênfase5 2 2 3 5 4" xfId="5835" xr:uid="{00000000-0005-0000-0000-0000BF160000}"/>
    <cellStyle name="20% - Ênfase5 2 2 3 6" xfId="5836" xr:uid="{00000000-0005-0000-0000-0000C0160000}"/>
    <cellStyle name="20% - Ênfase5 2 2 3 6 2" xfId="5837" xr:uid="{00000000-0005-0000-0000-0000C1160000}"/>
    <cellStyle name="20% - Ênfase5 2 2 3 7" xfId="5838" xr:uid="{00000000-0005-0000-0000-0000C2160000}"/>
    <cellStyle name="20% - Ênfase5 2 2 3 8" xfId="5839" xr:uid="{00000000-0005-0000-0000-0000C3160000}"/>
    <cellStyle name="20% - Ênfase5 2 2 4" xfId="5840" xr:uid="{00000000-0005-0000-0000-0000C4160000}"/>
    <cellStyle name="20% - Ênfase5 2 2 4 2" xfId="5841" xr:uid="{00000000-0005-0000-0000-0000C5160000}"/>
    <cellStyle name="20% - Ênfase5 2 2 4 2 2" xfId="5842" xr:uid="{00000000-0005-0000-0000-0000C6160000}"/>
    <cellStyle name="20% - Ênfase5 2 2 4 2 2 2" xfId="5843" xr:uid="{00000000-0005-0000-0000-0000C7160000}"/>
    <cellStyle name="20% - Ênfase5 2 2 4 2 2 2 2" xfId="5844" xr:uid="{00000000-0005-0000-0000-0000C8160000}"/>
    <cellStyle name="20% - Ênfase5 2 2 4 2 2 2 2 2" xfId="5845" xr:uid="{00000000-0005-0000-0000-0000C9160000}"/>
    <cellStyle name="20% - Ênfase5 2 2 4 2 2 2 3" xfId="5846" xr:uid="{00000000-0005-0000-0000-0000CA160000}"/>
    <cellStyle name="20% - Ênfase5 2 2 4 2 2 2 4" xfId="5847" xr:uid="{00000000-0005-0000-0000-0000CB160000}"/>
    <cellStyle name="20% - Ênfase5 2 2 4 2 2 3" xfId="5848" xr:uid="{00000000-0005-0000-0000-0000CC160000}"/>
    <cellStyle name="20% - Ênfase5 2 2 4 2 2 3 2" xfId="5849" xr:uid="{00000000-0005-0000-0000-0000CD160000}"/>
    <cellStyle name="20% - Ênfase5 2 2 4 2 2 3 2 2" xfId="5850" xr:uid="{00000000-0005-0000-0000-0000CE160000}"/>
    <cellStyle name="20% - Ênfase5 2 2 4 2 2 3 3" xfId="5851" xr:uid="{00000000-0005-0000-0000-0000CF160000}"/>
    <cellStyle name="20% - Ênfase5 2 2 4 2 2 3 4" xfId="5852" xr:uid="{00000000-0005-0000-0000-0000D0160000}"/>
    <cellStyle name="20% - Ênfase5 2 2 4 2 2 4" xfId="5853" xr:uid="{00000000-0005-0000-0000-0000D1160000}"/>
    <cellStyle name="20% - Ênfase5 2 2 4 2 2 4 2" xfId="5854" xr:uid="{00000000-0005-0000-0000-0000D2160000}"/>
    <cellStyle name="20% - Ênfase5 2 2 4 2 2 5" xfId="5855" xr:uid="{00000000-0005-0000-0000-0000D3160000}"/>
    <cellStyle name="20% - Ênfase5 2 2 4 2 2 6" xfId="5856" xr:uid="{00000000-0005-0000-0000-0000D4160000}"/>
    <cellStyle name="20% - Ênfase5 2 2 4 2 3" xfId="5857" xr:uid="{00000000-0005-0000-0000-0000D5160000}"/>
    <cellStyle name="20% - Ênfase5 2 2 4 2 3 2" xfId="5858" xr:uid="{00000000-0005-0000-0000-0000D6160000}"/>
    <cellStyle name="20% - Ênfase5 2 2 4 2 3 2 2" xfId="5859" xr:uid="{00000000-0005-0000-0000-0000D7160000}"/>
    <cellStyle name="20% - Ênfase5 2 2 4 2 3 3" xfId="5860" xr:uid="{00000000-0005-0000-0000-0000D8160000}"/>
    <cellStyle name="20% - Ênfase5 2 2 4 2 3 4" xfId="5861" xr:uid="{00000000-0005-0000-0000-0000D9160000}"/>
    <cellStyle name="20% - Ênfase5 2 2 4 2 4" xfId="5862" xr:uid="{00000000-0005-0000-0000-0000DA160000}"/>
    <cellStyle name="20% - Ênfase5 2 2 4 2 4 2" xfId="5863" xr:uid="{00000000-0005-0000-0000-0000DB160000}"/>
    <cellStyle name="20% - Ênfase5 2 2 4 2 4 2 2" xfId="5864" xr:uid="{00000000-0005-0000-0000-0000DC160000}"/>
    <cellStyle name="20% - Ênfase5 2 2 4 2 4 3" xfId="5865" xr:uid="{00000000-0005-0000-0000-0000DD160000}"/>
    <cellStyle name="20% - Ênfase5 2 2 4 2 4 4" xfId="5866" xr:uid="{00000000-0005-0000-0000-0000DE160000}"/>
    <cellStyle name="20% - Ênfase5 2 2 4 2 5" xfId="5867" xr:uid="{00000000-0005-0000-0000-0000DF160000}"/>
    <cellStyle name="20% - Ênfase5 2 2 4 2 5 2" xfId="5868" xr:uid="{00000000-0005-0000-0000-0000E0160000}"/>
    <cellStyle name="20% - Ênfase5 2 2 4 2 6" xfId="5869" xr:uid="{00000000-0005-0000-0000-0000E1160000}"/>
    <cellStyle name="20% - Ênfase5 2 2 4 2 7" xfId="5870" xr:uid="{00000000-0005-0000-0000-0000E2160000}"/>
    <cellStyle name="20% - Ênfase5 2 2 4 3" xfId="5871" xr:uid="{00000000-0005-0000-0000-0000E3160000}"/>
    <cellStyle name="20% - Ênfase5 2 2 4 3 2" xfId="5872" xr:uid="{00000000-0005-0000-0000-0000E4160000}"/>
    <cellStyle name="20% - Ênfase5 2 2 4 3 2 2" xfId="5873" xr:uid="{00000000-0005-0000-0000-0000E5160000}"/>
    <cellStyle name="20% - Ênfase5 2 2 4 3 2 2 2" xfId="5874" xr:uid="{00000000-0005-0000-0000-0000E6160000}"/>
    <cellStyle name="20% - Ênfase5 2 2 4 3 2 3" xfId="5875" xr:uid="{00000000-0005-0000-0000-0000E7160000}"/>
    <cellStyle name="20% - Ênfase5 2 2 4 3 2 4" xfId="5876" xr:uid="{00000000-0005-0000-0000-0000E8160000}"/>
    <cellStyle name="20% - Ênfase5 2 2 4 3 3" xfId="5877" xr:uid="{00000000-0005-0000-0000-0000E9160000}"/>
    <cellStyle name="20% - Ênfase5 2 2 4 3 3 2" xfId="5878" xr:uid="{00000000-0005-0000-0000-0000EA160000}"/>
    <cellStyle name="20% - Ênfase5 2 2 4 3 3 2 2" xfId="5879" xr:uid="{00000000-0005-0000-0000-0000EB160000}"/>
    <cellStyle name="20% - Ênfase5 2 2 4 3 3 3" xfId="5880" xr:uid="{00000000-0005-0000-0000-0000EC160000}"/>
    <cellStyle name="20% - Ênfase5 2 2 4 3 3 4" xfId="5881" xr:uid="{00000000-0005-0000-0000-0000ED160000}"/>
    <cellStyle name="20% - Ênfase5 2 2 4 3 4" xfId="5882" xr:uid="{00000000-0005-0000-0000-0000EE160000}"/>
    <cellStyle name="20% - Ênfase5 2 2 4 3 4 2" xfId="5883" xr:uid="{00000000-0005-0000-0000-0000EF160000}"/>
    <cellStyle name="20% - Ênfase5 2 2 4 3 5" xfId="5884" xr:uid="{00000000-0005-0000-0000-0000F0160000}"/>
    <cellStyle name="20% - Ênfase5 2 2 4 3 6" xfId="5885" xr:uid="{00000000-0005-0000-0000-0000F1160000}"/>
    <cellStyle name="20% - Ênfase5 2 2 4 4" xfId="5886" xr:uid="{00000000-0005-0000-0000-0000F2160000}"/>
    <cellStyle name="20% - Ênfase5 2 2 4 4 2" xfId="5887" xr:uid="{00000000-0005-0000-0000-0000F3160000}"/>
    <cellStyle name="20% - Ênfase5 2 2 4 4 2 2" xfId="5888" xr:uid="{00000000-0005-0000-0000-0000F4160000}"/>
    <cellStyle name="20% - Ênfase5 2 2 4 4 3" xfId="5889" xr:uid="{00000000-0005-0000-0000-0000F5160000}"/>
    <cellStyle name="20% - Ênfase5 2 2 4 4 4" xfId="5890" xr:uid="{00000000-0005-0000-0000-0000F6160000}"/>
    <cellStyle name="20% - Ênfase5 2 2 4 5" xfId="5891" xr:uid="{00000000-0005-0000-0000-0000F7160000}"/>
    <cellStyle name="20% - Ênfase5 2 2 4 5 2" xfId="5892" xr:uid="{00000000-0005-0000-0000-0000F8160000}"/>
    <cellStyle name="20% - Ênfase5 2 2 4 5 2 2" xfId="5893" xr:uid="{00000000-0005-0000-0000-0000F9160000}"/>
    <cellStyle name="20% - Ênfase5 2 2 4 5 3" xfId="5894" xr:uid="{00000000-0005-0000-0000-0000FA160000}"/>
    <cellStyle name="20% - Ênfase5 2 2 4 5 4" xfId="5895" xr:uid="{00000000-0005-0000-0000-0000FB160000}"/>
    <cellStyle name="20% - Ênfase5 2 2 4 6" xfId="5896" xr:uid="{00000000-0005-0000-0000-0000FC160000}"/>
    <cellStyle name="20% - Ênfase5 2 2 4 6 2" xfId="5897" xr:uid="{00000000-0005-0000-0000-0000FD160000}"/>
    <cellStyle name="20% - Ênfase5 2 2 4 7" xfId="5898" xr:uid="{00000000-0005-0000-0000-0000FE160000}"/>
    <cellStyle name="20% - Ênfase5 2 2 4 8" xfId="5899" xr:uid="{00000000-0005-0000-0000-0000FF160000}"/>
    <cellStyle name="20% - Ênfase5 2 2 5" xfId="5900" xr:uid="{00000000-0005-0000-0000-000000170000}"/>
    <cellStyle name="20% - Ênfase5 2 2 5 2" xfId="5901" xr:uid="{00000000-0005-0000-0000-000001170000}"/>
    <cellStyle name="20% - Ênfase5 2 2 5 2 2" xfId="5902" xr:uid="{00000000-0005-0000-0000-000002170000}"/>
    <cellStyle name="20% - Ênfase5 2 2 5 2 2 2" xfId="5903" xr:uid="{00000000-0005-0000-0000-000003170000}"/>
    <cellStyle name="20% - Ênfase5 2 2 5 2 2 2 2" xfId="5904" xr:uid="{00000000-0005-0000-0000-000004170000}"/>
    <cellStyle name="20% - Ênfase5 2 2 5 2 2 3" xfId="5905" xr:uid="{00000000-0005-0000-0000-000005170000}"/>
    <cellStyle name="20% - Ênfase5 2 2 5 2 2 4" xfId="5906" xr:uid="{00000000-0005-0000-0000-000006170000}"/>
    <cellStyle name="20% - Ênfase5 2 2 5 2 3" xfId="5907" xr:uid="{00000000-0005-0000-0000-000007170000}"/>
    <cellStyle name="20% - Ênfase5 2 2 5 2 3 2" xfId="5908" xr:uid="{00000000-0005-0000-0000-000008170000}"/>
    <cellStyle name="20% - Ênfase5 2 2 5 2 3 2 2" xfId="5909" xr:uid="{00000000-0005-0000-0000-000009170000}"/>
    <cellStyle name="20% - Ênfase5 2 2 5 2 3 3" xfId="5910" xr:uid="{00000000-0005-0000-0000-00000A170000}"/>
    <cellStyle name="20% - Ênfase5 2 2 5 2 3 4" xfId="5911" xr:uid="{00000000-0005-0000-0000-00000B170000}"/>
    <cellStyle name="20% - Ênfase5 2 2 5 2 4" xfId="5912" xr:uid="{00000000-0005-0000-0000-00000C170000}"/>
    <cellStyle name="20% - Ênfase5 2 2 5 2 4 2" xfId="5913" xr:uid="{00000000-0005-0000-0000-00000D170000}"/>
    <cellStyle name="20% - Ênfase5 2 2 5 2 5" xfId="5914" xr:uid="{00000000-0005-0000-0000-00000E170000}"/>
    <cellStyle name="20% - Ênfase5 2 2 5 2 6" xfId="5915" xr:uid="{00000000-0005-0000-0000-00000F170000}"/>
    <cellStyle name="20% - Ênfase5 2 2 5 3" xfId="5916" xr:uid="{00000000-0005-0000-0000-000010170000}"/>
    <cellStyle name="20% - Ênfase5 2 2 5 3 2" xfId="5917" xr:uid="{00000000-0005-0000-0000-000011170000}"/>
    <cellStyle name="20% - Ênfase5 2 2 5 3 2 2" xfId="5918" xr:uid="{00000000-0005-0000-0000-000012170000}"/>
    <cellStyle name="20% - Ênfase5 2 2 5 3 3" xfId="5919" xr:uid="{00000000-0005-0000-0000-000013170000}"/>
    <cellStyle name="20% - Ênfase5 2 2 5 3 4" xfId="5920" xr:uid="{00000000-0005-0000-0000-000014170000}"/>
    <cellStyle name="20% - Ênfase5 2 2 5 4" xfId="5921" xr:uid="{00000000-0005-0000-0000-000015170000}"/>
    <cellStyle name="20% - Ênfase5 2 2 5 4 2" xfId="5922" xr:uid="{00000000-0005-0000-0000-000016170000}"/>
    <cellStyle name="20% - Ênfase5 2 2 5 4 2 2" xfId="5923" xr:uid="{00000000-0005-0000-0000-000017170000}"/>
    <cellStyle name="20% - Ênfase5 2 2 5 4 3" xfId="5924" xr:uid="{00000000-0005-0000-0000-000018170000}"/>
    <cellStyle name="20% - Ênfase5 2 2 5 4 4" xfId="5925" xr:uid="{00000000-0005-0000-0000-000019170000}"/>
    <cellStyle name="20% - Ênfase5 2 2 5 5" xfId="5926" xr:uid="{00000000-0005-0000-0000-00001A170000}"/>
    <cellStyle name="20% - Ênfase5 2 2 5 5 2" xfId="5927" xr:uid="{00000000-0005-0000-0000-00001B170000}"/>
    <cellStyle name="20% - Ênfase5 2 2 5 6" xfId="5928" xr:uid="{00000000-0005-0000-0000-00001C170000}"/>
    <cellStyle name="20% - Ênfase5 2 2 5 7" xfId="5929" xr:uid="{00000000-0005-0000-0000-00001D170000}"/>
    <cellStyle name="20% - Ênfase5 2 2 6" xfId="5930" xr:uid="{00000000-0005-0000-0000-00001E170000}"/>
    <cellStyle name="20% - Ênfase5 2 2 6 2" xfId="5931" xr:uid="{00000000-0005-0000-0000-00001F170000}"/>
    <cellStyle name="20% - Ênfase5 2 2 6 2 2" xfId="5932" xr:uid="{00000000-0005-0000-0000-000020170000}"/>
    <cellStyle name="20% - Ênfase5 2 2 6 2 2 2" xfId="5933" xr:uid="{00000000-0005-0000-0000-000021170000}"/>
    <cellStyle name="20% - Ênfase5 2 2 6 2 3" xfId="5934" xr:uid="{00000000-0005-0000-0000-000022170000}"/>
    <cellStyle name="20% - Ênfase5 2 2 6 2 4" xfId="5935" xr:uid="{00000000-0005-0000-0000-000023170000}"/>
    <cellStyle name="20% - Ênfase5 2 2 6 3" xfId="5936" xr:uid="{00000000-0005-0000-0000-000024170000}"/>
    <cellStyle name="20% - Ênfase5 2 2 6 3 2" xfId="5937" xr:uid="{00000000-0005-0000-0000-000025170000}"/>
    <cellStyle name="20% - Ênfase5 2 2 6 3 2 2" xfId="5938" xr:uid="{00000000-0005-0000-0000-000026170000}"/>
    <cellStyle name="20% - Ênfase5 2 2 6 3 3" xfId="5939" xr:uid="{00000000-0005-0000-0000-000027170000}"/>
    <cellStyle name="20% - Ênfase5 2 2 6 3 4" xfId="5940" xr:uid="{00000000-0005-0000-0000-000028170000}"/>
    <cellStyle name="20% - Ênfase5 2 2 6 4" xfId="5941" xr:uid="{00000000-0005-0000-0000-000029170000}"/>
    <cellStyle name="20% - Ênfase5 2 2 6 4 2" xfId="5942" xr:uid="{00000000-0005-0000-0000-00002A170000}"/>
    <cellStyle name="20% - Ênfase5 2 2 6 5" xfId="5943" xr:uid="{00000000-0005-0000-0000-00002B170000}"/>
    <cellStyle name="20% - Ênfase5 2 2 6 6" xfId="5944" xr:uid="{00000000-0005-0000-0000-00002C170000}"/>
    <cellStyle name="20% - Ênfase5 2 2 7" xfId="5945" xr:uid="{00000000-0005-0000-0000-00002D170000}"/>
    <cellStyle name="20% - Ênfase5 2 2 7 2" xfId="5946" xr:uid="{00000000-0005-0000-0000-00002E170000}"/>
    <cellStyle name="20% - Ênfase5 2 2 7 2 2" xfId="5947" xr:uid="{00000000-0005-0000-0000-00002F170000}"/>
    <cellStyle name="20% - Ênfase5 2 2 7 3" xfId="5948" xr:uid="{00000000-0005-0000-0000-000030170000}"/>
    <cellStyle name="20% - Ênfase5 2 2 7 4" xfId="5949" xr:uid="{00000000-0005-0000-0000-000031170000}"/>
    <cellStyle name="20% - Ênfase5 2 2 8" xfId="5950" xr:uid="{00000000-0005-0000-0000-000032170000}"/>
    <cellStyle name="20% - Ênfase5 2 2 8 2" xfId="5951" xr:uid="{00000000-0005-0000-0000-000033170000}"/>
    <cellStyle name="20% - Ênfase5 2 2 8 2 2" xfId="5952" xr:uid="{00000000-0005-0000-0000-000034170000}"/>
    <cellStyle name="20% - Ênfase5 2 2 8 3" xfId="5953" xr:uid="{00000000-0005-0000-0000-000035170000}"/>
    <cellStyle name="20% - Ênfase5 2 2 8 4" xfId="5954" xr:uid="{00000000-0005-0000-0000-000036170000}"/>
    <cellStyle name="20% - Ênfase5 2 2 9" xfId="5955" xr:uid="{00000000-0005-0000-0000-000037170000}"/>
    <cellStyle name="20% - Ênfase5 2 2 9 2" xfId="5956" xr:uid="{00000000-0005-0000-0000-000038170000}"/>
    <cellStyle name="20% - Ênfase5 2 3" xfId="5957" xr:uid="{00000000-0005-0000-0000-000039170000}"/>
    <cellStyle name="20% - Ênfase5 2 3 2" xfId="5958" xr:uid="{00000000-0005-0000-0000-00003A170000}"/>
    <cellStyle name="20% - Ênfase5 2 3 2 2" xfId="5959" xr:uid="{00000000-0005-0000-0000-00003B170000}"/>
    <cellStyle name="20% - Ênfase5 2 3 2 2 2" xfId="5960" xr:uid="{00000000-0005-0000-0000-00003C170000}"/>
    <cellStyle name="20% - Ênfase5 2 3 2 2 2 2" xfId="5961" xr:uid="{00000000-0005-0000-0000-00003D170000}"/>
    <cellStyle name="20% - Ênfase5 2 3 2 2 2 2 2" xfId="5962" xr:uid="{00000000-0005-0000-0000-00003E170000}"/>
    <cellStyle name="20% - Ênfase5 2 3 2 2 2 3" xfId="5963" xr:uid="{00000000-0005-0000-0000-00003F170000}"/>
    <cellStyle name="20% - Ênfase5 2 3 2 2 2 4" xfId="5964" xr:uid="{00000000-0005-0000-0000-000040170000}"/>
    <cellStyle name="20% - Ênfase5 2 3 2 2 3" xfId="5965" xr:uid="{00000000-0005-0000-0000-000041170000}"/>
    <cellStyle name="20% - Ênfase5 2 3 2 2 3 2" xfId="5966" xr:uid="{00000000-0005-0000-0000-000042170000}"/>
    <cellStyle name="20% - Ênfase5 2 3 2 2 3 2 2" xfId="5967" xr:uid="{00000000-0005-0000-0000-000043170000}"/>
    <cellStyle name="20% - Ênfase5 2 3 2 2 3 3" xfId="5968" xr:uid="{00000000-0005-0000-0000-000044170000}"/>
    <cellStyle name="20% - Ênfase5 2 3 2 2 3 4" xfId="5969" xr:uid="{00000000-0005-0000-0000-000045170000}"/>
    <cellStyle name="20% - Ênfase5 2 3 2 2 4" xfId="5970" xr:uid="{00000000-0005-0000-0000-000046170000}"/>
    <cellStyle name="20% - Ênfase5 2 3 2 2 4 2" xfId="5971" xr:uid="{00000000-0005-0000-0000-000047170000}"/>
    <cellStyle name="20% - Ênfase5 2 3 2 2 5" xfId="5972" xr:uid="{00000000-0005-0000-0000-000048170000}"/>
    <cellStyle name="20% - Ênfase5 2 3 2 2 6" xfId="5973" xr:uid="{00000000-0005-0000-0000-000049170000}"/>
    <cellStyle name="20% - Ênfase5 2 3 2 3" xfId="5974" xr:uid="{00000000-0005-0000-0000-00004A170000}"/>
    <cellStyle name="20% - Ênfase5 2 3 2 3 2" xfId="5975" xr:uid="{00000000-0005-0000-0000-00004B170000}"/>
    <cellStyle name="20% - Ênfase5 2 3 2 3 2 2" xfId="5976" xr:uid="{00000000-0005-0000-0000-00004C170000}"/>
    <cellStyle name="20% - Ênfase5 2 3 2 3 3" xfId="5977" xr:uid="{00000000-0005-0000-0000-00004D170000}"/>
    <cellStyle name="20% - Ênfase5 2 3 2 3 4" xfId="5978" xr:uid="{00000000-0005-0000-0000-00004E170000}"/>
    <cellStyle name="20% - Ênfase5 2 3 2 4" xfId="5979" xr:uid="{00000000-0005-0000-0000-00004F170000}"/>
    <cellStyle name="20% - Ênfase5 2 3 2 4 2" xfId="5980" xr:uid="{00000000-0005-0000-0000-000050170000}"/>
    <cellStyle name="20% - Ênfase5 2 3 2 4 2 2" xfId="5981" xr:uid="{00000000-0005-0000-0000-000051170000}"/>
    <cellStyle name="20% - Ênfase5 2 3 2 4 3" xfId="5982" xr:uid="{00000000-0005-0000-0000-000052170000}"/>
    <cellStyle name="20% - Ênfase5 2 3 2 4 4" xfId="5983" xr:uid="{00000000-0005-0000-0000-000053170000}"/>
    <cellStyle name="20% - Ênfase5 2 3 2 5" xfId="5984" xr:uid="{00000000-0005-0000-0000-000054170000}"/>
    <cellStyle name="20% - Ênfase5 2 3 2 5 2" xfId="5985" xr:uid="{00000000-0005-0000-0000-000055170000}"/>
    <cellStyle name="20% - Ênfase5 2 3 2 6" xfId="5986" xr:uid="{00000000-0005-0000-0000-000056170000}"/>
    <cellStyle name="20% - Ênfase5 2 3 2 7" xfId="5987" xr:uid="{00000000-0005-0000-0000-000057170000}"/>
    <cellStyle name="20% - Ênfase5 2 3 3" xfId="5988" xr:uid="{00000000-0005-0000-0000-000058170000}"/>
    <cellStyle name="20% - Ênfase5 2 3 3 2" xfId="5989" xr:uid="{00000000-0005-0000-0000-000059170000}"/>
    <cellStyle name="20% - Ênfase5 2 3 3 2 2" xfId="5990" xr:uid="{00000000-0005-0000-0000-00005A170000}"/>
    <cellStyle name="20% - Ênfase5 2 3 3 2 2 2" xfId="5991" xr:uid="{00000000-0005-0000-0000-00005B170000}"/>
    <cellStyle name="20% - Ênfase5 2 3 3 2 3" xfId="5992" xr:uid="{00000000-0005-0000-0000-00005C170000}"/>
    <cellStyle name="20% - Ênfase5 2 3 3 2 4" xfId="5993" xr:uid="{00000000-0005-0000-0000-00005D170000}"/>
    <cellStyle name="20% - Ênfase5 2 3 3 3" xfId="5994" xr:uid="{00000000-0005-0000-0000-00005E170000}"/>
    <cellStyle name="20% - Ênfase5 2 3 3 3 2" xfId="5995" xr:uid="{00000000-0005-0000-0000-00005F170000}"/>
    <cellStyle name="20% - Ênfase5 2 3 3 3 2 2" xfId="5996" xr:uid="{00000000-0005-0000-0000-000060170000}"/>
    <cellStyle name="20% - Ênfase5 2 3 3 3 3" xfId="5997" xr:uid="{00000000-0005-0000-0000-000061170000}"/>
    <cellStyle name="20% - Ênfase5 2 3 3 3 4" xfId="5998" xr:uid="{00000000-0005-0000-0000-000062170000}"/>
    <cellStyle name="20% - Ênfase5 2 3 3 4" xfId="5999" xr:uid="{00000000-0005-0000-0000-000063170000}"/>
    <cellStyle name="20% - Ênfase5 2 3 3 4 2" xfId="6000" xr:uid="{00000000-0005-0000-0000-000064170000}"/>
    <cellStyle name="20% - Ênfase5 2 3 3 5" xfId="6001" xr:uid="{00000000-0005-0000-0000-000065170000}"/>
    <cellStyle name="20% - Ênfase5 2 3 3 6" xfId="6002" xr:uid="{00000000-0005-0000-0000-000066170000}"/>
    <cellStyle name="20% - Ênfase5 2 3 4" xfId="6003" xr:uid="{00000000-0005-0000-0000-000067170000}"/>
    <cellStyle name="20% - Ênfase5 2 3 4 2" xfId="6004" xr:uid="{00000000-0005-0000-0000-000068170000}"/>
    <cellStyle name="20% - Ênfase5 2 3 4 2 2" xfId="6005" xr:uid="{00000000-0005-0000-0000-000069170000}"/>
    <cellStyle name="20% - Ênfase5 2 3 4 3" xfId="6006" xr:uid="{00000000-0005-0000-0000-00006A170000}"/>
    <cellStyle name="20% - Ênfase5 2 3 4 4" xfId="6007" xr:uid="{00000000-0005-0000-0000-00006B170000}"/>
    <cellStyle name="20% - Ênfase5 2 3 5" xfId="6008" xr:uid="{00000000-0005-0000-0000-00006C170000}"/>
    <cellStyle name="20% - Ênfase5 2 3 5 2" xfId="6009" xr:uid="{00000000-0005-0000-0000-00006D170000}"/>
    <cellStyle name="20% - Ênfase5 2 3 5 2 2" xfId="6010" xr:uid="{00000000-0005-0000-0000-00006E170000}"/>
    <cellStyle name="20% - Ênfase5 2 3 5 3" xfId="6011" xr:uid="{00000000-0005-0000-0000-00006F170000}"/>
    <cellStyle name="20% - Ênfase5 2 3 5 4" xfId="6012" xr:uid="{00000000-0005-0000-0000-000070170000}"/>
    <cellStyle name="20% - Ênfase5 2 3 6" xfId="6013" xr:uid="{00000000-0005-0000-0000-000071170000}"/>
    <cellStyle name="20% - Ênfase5 2 3 6 2" xfId="6014" xr:uid="{00000000-0005-0000-0000-000072170000}"/>
    <cellStyle name="20% - Ênfase5 2 3 7" xfId="6015" xr:uid="{00000000-0005-0000-0000-000073170000}"/>
    <cellStyle name="20% - Ênfase5 2 3 8" xfId="6016" xr:uid="{00000000-0005-0000-0000-000074170000}"/>
    <cellStyle name="20% - Ênfase5 2 4" xfId="6017" xr:uid="{00000000-0005-0000-0000-000075170000}"/>
    <cellStyle name="20% - Ênfase5 2 4 2" xfId="6018" xr:uid="{00000000-0005-0000-0000-000076170000}"/>
    <cellStyle name="20% - Ênfase5 2 4 2 2" xfId="6019" xr:uid="{00000000-0005-0000-0000-000077170000}"/>
    <cellStyle name="20% - Ênfase5 2 4 2 2 2" xfId="6020" xr:uid="{00000000-0005-0000-0000-000078170000}"/>
    <cellStyle name="20% - Ênfase5 2 4 2 2 2 2" xfId="6021" xr:uid="{00000000-0005-0000-0000-000079170000}"/>
    <cellStyle name="20% - Ênfase5 2 4 2 2 2 2 2" xfId="6022" xr:uid="{00000000-0005-0000-0000-00007A170000}"/>
    <cellStyle name="20% - Ênfase5 2 4 2 2 2 3" xfId="6023" xr:uid="{00000000-0005-0000-0000-00007B170000}"/>
    <cellStyle name="20% - Ênfase5 2 4 2 2 2 4" xfId="6024" xr:uid="{00000000-0005-0000-0000-00007C170000}"/>
    <cellStyle name="20% - Ênfase5 2 4 2 2 3" xfId="6025" xr:uid="{00000000-0005-0000-0000-00007D170000}"/>
    <cellStyle name="20% - Ênfase5 2 4 2 2 3 2" xfId="6026" xr:uid="{00000000-0005-0000-0000-00007E170000}"/>
    <cellStyle name="20% - Ênfase5 2 4 2 2 3 2 2" xfId="6027" xr:uid="{00000000-0005-0000-0000-00007F170000}"/>
    <cellStyle name="20% - Ênfase5 2 4 2 2 3 3" xfId="6028" xr:uid="{00000000-0005-0000-0000-000080170000}"/>
    <cellStyle name="20% - Ênfase5 2 4 2 2 3 4" xfId="6029" xr:uid="{00000000-0005-0000-0000-000081170000}"/>
    <cellStyle name="20% - Ênfase5 2 4 2 2 4" xfId="6030" xr:uid="{00000000-0005-0000-0000-000082170000}"/>
    <cellStyle name="20% - Ênfase5 2 4 2 2 4 2" xfId="6031" xr:uid="{00000000-0005-0000-0000-000083170000}"/>
    <cellStyle name="20% - Ênfase5 2 4 2 2 5" xfId="6032" xr:uid="{00000000-0005-0000-0000-000084170000}"/>
    <cellStyle name="20% - Ênfase5 2 4 2 2 6" xfId="6033" xr:uid="{00000000-0005-0000-0000-000085170000}"/>
    <cellStyle name="20% - Ênfase5 2 4 2 3" xfId="6034" xr:uid="{00000000-0005-0000-0000-000086170000}"/>
    <cellStyle name="20% - Ênfase5 2 4 2 3 2" xfId="6035" xr:uid="{00000000-0005-0000-0000-000087170000}"/>
    <cellStyle name="20% - Ênfase5 2 4 2 3 2 2" xfId="6036" xr:uid="{00000000-0005-0000-0000-000088170000}"/>
    <cellStyle name="20% - Ênfase5 2 4 2 3 3" xfId="6037" xr:uid="{00000000-0005-0000-0000-000089170000}"/>
    <cellStyle name="20% - Ênfase5 2 4 2 3 4" xfId="6038" xr:uid="{00000000-0005-0000-0000-00008A170000}"/>
    <cellStyle name="20% - Ênfase5 2 4 2 4" xfId="6039" xr:uid="{00000000-0005-0000-0000-00008B170000}"/>
    <cellStyle name="20% - Ênfase5 2 4 2 4 2" xfId="6040" xr:uid="{00000000-0005-0000-0000-00008C170000}"/>
    <cellStyle name="20% - Ênfase5 2 4 2 4 2 2" xfId="6041" xr:uid="{00000000-0005-0000-0000-00008D170000}"/>
    <cellStyle name="20% - Ênfase5 2 4 2 4 3" xfId="6042" xr:uid="{00000000-0005-0000-0000-00008E170000}"/>
    <cellStyle name="20% - Ênfase5 2 4 2 4 4" xfId="6043" xr:uid="{00000000-0005-0000-0000-00008F170000}"/>
    <cellStyle name="20% - Ênfase5 2 4 2 5" xfId="6044" xr:uid="{00000000-0005-0000-0000-000090170000}"/>
    <cellStyle name="20% - Ênfase5 2 4 2 5 2" xfId="6045" xr:uid="{00000000-0005-0000-0000-000091170000}"/>
    <cellStyle name="20% - Ênfase5 2 4 2 6" xfId="6046" xr:uid="{00000000-0005-0000-0000-000092170000}"/>
    <cellStyle name="20% - Ênfase5 2 4 2 7" xfId="6047" xr:uid="{00000000-0005-0000-0000-000093170000}"/>
    <cellStyle name="20% - Ênfase5 2 4 3" xfId="6048" xr:uid="{00000000-0005-0000-0000-000094170000}"/>
    <cellStyle name="20% - Ênfase5 2 4 3 2" xfId="6049" xr:uid="{00000000-0005-0000-0000-000095170000}"/>
    <cellStyle name="20% - Ênfase5 2 4 3 2 2" xfId="6050" xr:uid="{00000000-0005-0000-0000-000096170000}"/>
    <cellStyle name="20% - Ênfase5 2 4 3 2 2 2" xfId="6051" xr:uid="{00000000-0005-0000-0000-000097170000}"/>
    <cellStyle name="20% - Ênfase5 2 4 3 2 3" xfId="6052" xr:uid="{00000000-0005-0000-0000-000098170000}"/>
    <cellStyle name="20% - Ênfase5 2 4 3 2 4" xfId="6053" xr:uid="{00000000-0005-0000-0000-000099170000}"/>
    <cellStyle name="20% - Ênfase5 2 4 3 3" xfId="6054" xr:uid="{00000000-0005-0000-0000-00009A170000}"/>
    <cellStyle name="20% - Ênfase5 2 4 3 3 2" xfId="6055" xr:uid="{00000000-0005-0000-0000-00009B170000}"/>
    <cellStyle name="20% - Ênfase5 2 4 3 3 2 2" xfId="6056" xr:uid="{00000000-0005-0000-0000-00009C170000}"/>
    <cellStyle name="20% - Ênfase5 2 4 3 3 3" xfId="6057" xr:uid="{00000000-0005-0000-0000-00009D170000}"/>
    <cellStyle name="20% - Ênfase5 2 4 3 3 4" xfId="6058" xr:uid="{00000000-0005-0000-0000-00009E170000}"/>
    <cellStyle name="20% - Ênfase5 2 4 3 4" xfId="6059" xr:uid="{00000000-0005-0000-0000-00009F170000}"/>
    <cellStyle name="20% - Ênfase5 2 4 3 4 2" xfId="6060" xr:uid="{00000000-0005-0000-0000-0000A0170000}"/>
    <cellStyle name="20% - Ênfase5 2 4 3 5" xfId="6061" xr:uid="{00000000-0005-0000-0000-0000A1170000}"/>
    <cellStyle name="20% - Ênfase5 2 4 3 6" xfId="6062" xr:uid="{00000000-0005-0000-0000-0000A2170000}"/>
    <cellStyle name="20% - Ênfase5 2 4 4" xfId="6063" xr:uid="{00000000-0005-0000-0000-0000A3170000}"/>
    <cellStyle name="20% - Ênfase5 2 4 4 2" xfId="6064" xr:uid="{00000000-0005-0000-0000-0000A4170000}"/>
    <cellStyle name="20% - Ênfase5 2 4 4 2 2" xfId="6065" xr:uid="{00000000-0005-0000-0000-0000A5170000}"/>
    <cellStyle name="20% - Ênfase5 2 4 4 3" xfId="6066" xr:uid="{00000000-0005-0000-0000-0000A6170000}"/>
    <cellStyle name="20% - Ênfase5 2 4 4 4" xfId="6067" xr:uid="{00000000-0005-0000-0000-0000A7170000}"/>
    <cellStyle name="20% - Ênfase5 2 4 5" xfId="6068" xr:uid="{00000000-0005-0000-0000-0000A8170000}"/>
    <cellStyle name="20% - Ênfase5 2 4 5 2" xfId="6069" xr:uid="{00000000-0005-0000-0000-0000A9170000}"/>
    <cellStyle name="20% - Ênfase5 2 4 5 2 2" xfId="6070" xr:uid="{00000000-0005-0000-0000-0000AA170000}"/>
    <cellStyle name="20% - Ênfase5 2 4 5 3" xfId="6071" xr:uid="{00000000-0005-0000-0000-0000AB170000}"/>
    <cellStyle name="20% - Ênfase5 2 4 5 4" xfId="6072" xr:uid="{00000000-0005-0000-0000-0000AC170000}"/>
    <cellStyle name="20% - Ênfase5 2 4 6" xfId="6073" xr:uid="{00000000-0005-0000-0000-0000AD170000}"/>
    <cellStyle name="20% - Ênfase5 2 4 6 2" xfId="6074" xr:uid="{00000000-0005-0000-0000-0000AE170000}"/>
    <cellStyle name="20% - Ênfase5 2 4 7" xfId="6075" xr:uid="{00000000-0005-0000-0000-0000AF170000}"/>
    <cellStyle name="20% - Ênfase5 2 4 8" xfId="6076" xr:uid="{00000000-0005-0000-0000-0000B0170000}"/>
    <cellStyle name="20% - Ênfase5 2 5" xfId="6077" xr:uid="{00000000-0005-0000-0000-0000B1170000}"/>
    <cellStyle name="20% - Ênfase5 2 5 2" xfId="6078" xr:uid="{00000000-0005-0000-0000-0000B2170000}"/>
    <cellStyle name="20% - Ênfase5 2 5 2 2" xfId="6079" xr:uid="{00000000-0005-0000-0000-0000B3170000}"/>
    <cellStyle name="20% - Ênfase5 2 5 2 2 2" xfId="6080" xr:uid="{00000000-0005-0000-0000-0000B4170000}"/>
    <cellStyle name="20% - Ênfase5 2 5 2 2 2 2" xfId="6081" xr:uid="{00000000-0005-0000-0000-0000B5170000}"/>
    <cellStyle name="20% - Ênfase5 2 5 2 2 2 2 2" xfId="6082" xr:uid="{00000000-0005-0000-0000-0000B6170000}"/>
    <cellStyle name="20% - Ênfase5 2 5 2 2 2 3" xfId="6083" xr:uid="{00000000-0005-0000-0000-0000B7170000}"/>
    <cellStyle name="20% - Ênfase5 2 5 2 2 2 4" xfId="6084" xr:uid="{00000000-0005-0000-0000-0000B8170000}"/>
    <cellStyle name="20% - Ênfase5 2 5 2 2 3" xfId="6085" xr:uid="{00000000-0005-0000-0000-0000B9170000}"/>
    <cellStyle name="20% - Ênfase5 2 5 2 2 3 2" xfId="6086" xr:uid="{00000000-0005-0000-0000-0000BA170000}"/>
    <cellStyle name="20% - Ênfase5 2 5 2 2 3 2 2" xfId="6087" xr:uid="{00000000-0005-0000-0000-0000BB170000}"/>
    <cellStyle name="20% - Ênfase5 2 5 2 2 3 3" xfId="6088" xr:uid="{00000000-0005-0000-0000-0000BC170000}"/>
    <cellStyle name="20% - Ênfase5 2 5 2 2 3 4" xfId="6089" xr:uid="{00000000-0005-0000-0000-0000BD170000}"/>
    <cellStyle name="20% - Ênfase5 2 5 2 2 4" xfId="6090" xr:uid="{00000000-0005-0000-0000-0000BE170000}"/>
    <cellStyle name="20% - Ênfase5 2 5 2 2 4 2" xfId="6091" xr:uid="{00000000-0005-0000-0000-0000BF170000}"/>
    <cellStyle name="20% - Ênfase5 2 5 2 2 5" xfId="6092" xr:uid="{00000000-0005-0000-0000-0000C0170000}"/>
    <cellStyle name="20% - Ênfase5 2 5 2 2 6" xfId="6093" xr:uid="{00000000-0005-0000-0000-0000C1170000}"/>
    <cellStyle name="20% - Ênfase5 2 5 2 3" xfId="6094" xr:uid="{00000000-0005-0000-0000-0000C2170000}"/>
    <cellStyle name="20% - Ênfase5 2 5 2 3 2" xfId="6095" xr:uid="{00000000-0005-0000-0000-0000C3170000}"/>
    <cellStyle name="20% - Ênfase5 2 5 2 3 2 2" xfId="6096" xr:uid="{00000000-0005-0000-0000-0000C4170000}"/>
    <cellStyle name="20% - Ênfase5 2 5 2 3 3" xfId="6097" xr:uid="{00000000-0005-0000-0000-0000C5170000}"/>
    <cellStyle name="20% - Ênfase5 2 5 2 3 4" xfId="6098" xr:uid="{00000000-0005-0000-0000-0000C6170000}"/>
    <cellStyle name="20% - Ênfase5 2 5 2 4" xfId="6099" xr:uid="{00000000-0005-0000-0000-0000C7170000}"/>
    <cellStyle name="20% - Ênfase5 2 5 2 4 2" xfId="6100" xr:uid="{00000000-0005-0000-0000-0000C8170000}"/>
    <cellStyle name="20% - Ênfase5 2 5 2 4 2 2" xfId="6101" xr:uid="{00000000-0005-0000-0000-0000C9170000}"/>
    <cellStyle name="20% - Ênfase5 2 5 2 4 3" xfId="6102" xr:uid="{00000000-0005-0000-0000-0000CA170000}"/>
    <cellStyle name="20% - Ênfase5 2 5 2 4 4" xfId="6103" xr:uid="{00000000-0005-0000-0000-0000CB170000}"/>
    <cellStyle name="20% - Ênfase5 2 5 2 5" xfId="6104" xr:uid="{00000000-0005-0000-0000-0000CC170000}"/>
    <cellStyle name="20% - Ênfase5 2 5 2 5 2" xfId="6105" xr:uid="{00000000-0005-0000-0000-0000CD170000}"/>
    <cellStyle name="20% - Ênfase5 2 5 2 6" xfId="6106" xr:uid="{00000000-0005-0000-0000-0000CE170000}"/>
    <cellStyle name="20% - Ênfase5 2 5 2 7" xfId="6107" xr:uid="{00000000-0005-0000-0000-0000CF170000}"/>
    <cellStyle name="20% - Ênfase5 2 5 3" xfId="6108" xr:uid="{00000000-0005-0000-0000-0000D0170000}"/>
    <cellStyle name="20% - Ênfase5 2 5 3 2" xfId="6109" xr:uid="{00000000-0005-0000-0000-0000D1170000}"/>
    <cellStyle name="20% - Ênfase5 2 5 3 2 2" xfId="6110" xr:uid="{00000000-0005-0000-0000-0000D2170000}"/>
    <cellStyle name="20% - Ênfase5 2 5 3 2 2 2" xfId="6111" xr:uid="{00000000-0005-0000-0000-0000D3170000}"/>
    <cellStyle name="20% - Ênfase5 2 5 3 2 3" xfId="6112" xr:uid="{00000000-0005-0000-0000-0000D4170000}"/>
    <cellStyle name="20% - Ênfase5 2 5 3 2 4" xfId="6113" xr:uid="{00000000-0005-0000-0000-0000D5170000}"/>
    <cellStyle name="20% - Ênfase5 2 5 3 3" xfId="6114" xr:uid="{00000000-0005-0000-0000-0000D6170000}"/>
    <cellStyle name="20% - Ênfase5 2 5 3 3 2" xfId="6115" xr:uid="{00000000-0005-0000-0000-0000D7170000}"/>
    <cellStyle name="20% - Ênfase5 2 5 3 3 2 2" xfId="6116" xr:uid="{00000000-0005-0000-0000-0000D8170000}"/>
    <cellStyle name="20% - Ênfase5 2 5 3 3 3" xfId="6117" xr:uid="{00000000-0005-0000-0000-0000D9170000}"/>
    <cellStyle name="20% - Ênfase5 2 5 3 3 4" xfId="6118" xr:uid="{00000000-0005-0000-0000-0000DA170000}"/>
    <cellStyle name="20% - Ênfase5 2 5 3 4" xfId="6119" xr:uid="{00000000-0005-0000-0000-0000DB170000}"/>
    <cellStyle name="20% - Ênfase5 2 5 3 4 2" xfId="6120" xr:uid="{00000000-0005-0000-0000-0000DC170000}"/>
    <cellStyle name="20% - Ênfase5 2 5 3 5" xfId="6121" xr:uid="{00000000-0005-0000-0000-0000DD170000}"/>
    <cellStyle name="20% - Ênfase5 2 5 3 6" xfId="6122" xr:uid="{00000000-0005-0000-0000-0000DE170000}"/>
    <cellStyle name="20% - Ênfase5 2 5 4" xfId="6123" xr:uid="{00000000-0005-0000-0000-0000DF170000}"/>
    <cellStyle name="20% - Ênfase5 2 5 4 2" xfId="6124" xr:uid="{00000000-0005-0000-0000-0000E0170000}"/>
    <cellStyle name="20% - Ênfase5 2 5 4 2 2" xfId="6125" xr:uid="{00000000-0005-0000-0000-0000E1170000}"/>
    <cellStyle name="20% - Ênfase5 2 5 4 3" xfId="6126" xr:uid="{00000000-0005-0000-0000-0000E2170000}"/>
    <cellStyle name="20% - Ênfase5 2 5 4 4" xfId="6127" xr:uid="{00000000-0005-0000-0000-0000E3170000}"/>
    <cellStyle name="20% - Ênfase5 2 5 5" xfId="6128" xr:uid="{00000000-0005-0000-0000-0000E4170000}"/>
    <cellStyle name="20% - Ênfase5 2 5 5 2" xfId="6129" xr:uid="{00000000-0005-0000-0000-0000E5170000}"/>
    <cellStyle name="20% - Ênfase5 2 5 5 2 2" xfId="6130" xr:uid="{00000000-0005-0000-0000-0000E6170000}"/>
    <cellStyle name="20% - Ênfase5 2 5 5 3" xfId="6131" xr:uid="{00000000-0005-0000-0000-0000E7170000}"/>
    <cellStyle name="20% - Ênfase5 2 5 5 4" xfId="6132" xr:uid="{00000000-0005-0000-0000-0000E8170000}"/>
    <cellStyle name="20% - Ênfase5 2 5 6" xfId="6133" xr:uid="{00000000-0005-0000-0000-0000E9170000}"/>
    <cellStyle name="20% - Ênfase5 2 5 6 2" xfId="6134" xr:uid="{00000000-0005-0000-0000-0000EA170000}"/>
    <cellStyle name="20% - Ênfase5 2 5 7" xfId="6135" xr:uid="{00000000-0005-0000-0000-0000EB170000}"/>
    <cellStyle name="20% - Ênfase5 2 5 8" xfId="6136" xr:uid="{00000000-0005-0000-0000-0000EC170000}"/>
    <cellStyle name="20% - Ênfase5 2 6" xfId="6137" xr:uid="{00000000-0005-0000-0000-0000ED170000}"/>
    <cellStyle name="20% - Ênfase5 2 6 2" xfId="6138" xr:uid="{00000000-0005-0000-0000-0000EE170000}"/>
    <cellStyle name="20% - Ênfase5 2 6 2 2" xfId="6139" xr:uid="{00000000-0005-0000-0000-0000EF170000}"/>
    <cellStyle name="20% - Ênfase5 2 6 2 2 2" xfId="6140" xr:uid="{00000000-0005-0000-0000-0000F0170000}"/>
    <cellStyle name="20% - Ênfase5 2 6 2 2 2 2" xfId="6141" xr:uid="{00000000-0005-0000-0000-0000F1170000}"/>
    <cellStyle name="20% - Ênfase5 2 6 2 2 3" xfId="6142" xr:uid="{00000000-0005-0000-0000-0000F2170000}"/>
    <cellStyle name="20% - Ênfase5 2 6 2 2 4" xfId="6143" xr:uid="{00000000-0005-0000-0000-0000F3170000}"/>
    <cellStyle name="20% - Ênfase5 2 6 2 3" xfId="6144" xr:uid="{00000000-0005-0000-0000-0000F4170000}"/>
    <cellStyle name="20% - Ênfase5 2 6 2 3 2" xfId="6145" xr:uid="{00000000-0005-0000-0000-0000F5170000}"/>
    <cellStyle name="20% - Ênfase5 2 6 2 3 2 2" xfId="6146" xr:uid="{00000000-0005-0000-0000-0000F6170000}"/>
    <cellStyle name="20% - Ênfase5 2 6 2 3 3" xfId="6147" xr:uid="{00000000-0005-0000-0000-0000F7170000}"/>
    <cellStyle name="20% - Ênfase5 2 6 2 3 4" xfId="6148" xr:uid="{00000000-0005-0000-0000-0000F8170000}"/>
    <cellStyle name="20% - Ênfase5 2 6 2 4" xfId="6149" xr:uid="{00000000-0005-0000-0000-0000F9170000}"/>
    <cellStyle name="20% - Ênfase5 2 6 2 4 2" xfId="6150" xr:uid="{00000000-0005-0000-0000-0000FA170000}"/>
    <cellStyle name="20% - Ênfase5 2 6 2 5" xfId="6151" xr:uid="{00000000-0005-0000-0000-0000FB170000}"/>
    <cellStyle name="20% - Ênfase5 2 6 2 6" xfId="6152" xr:uid="{00000000-0005-0000-0000-0000FC170000}"/>
    <cellStyle name="20% - Ênfase5 2 6 3" xfId="6153" xr:uid="{00000000-0005-0000-0000-0000FD170000}"/>
    <cellStyle name="20% - Ênfase5 2 6 3 2" xfId="6154" xr:uid="{00000000-0005-0000-0000-0000FE170000}"/>
    <cellStyle name="20% - Ênfase5 2 6 3 2 2" xfId="6155" xr:uid="{00000000-0005-0000-0000-0000FF170000}"/>
    <cellStyle name="20% - Ênfase5 2 6 3 3" xfId="6156" xr:uid="{00000000-0005-0000-0000-000000180000}"/>
    <cellStyle name="20% - Ênfase5 2 6 3 4" xfId="6157" xr:uid="{00000000-0005-0000-0000-000001180000}"/>
    <cellStyle name="20% - Ênfase5 2 6 4" xfId="6158" xr:uid="{00000000-0005-0000-0000-000002180000}"/>
    <cellStyle name="20% - Ênfase5 2 6 4 2" xfId="6159" xr:uid="{00000000-0005-0000-0000-000003180000}"/>
    <cellStyle name="20% - Ênfase5 2 6 4 2 2" xfId="6160" xr:uid="{00000000-0005-0000-0000-000004180000}"/>
    <cellStyle name="20% - Ênfase5 2 6 4 3" xfId="6161" xr:uid="{00000000-0005-0000-0000-000005180000}"/>
    <cellStyle name="20% - Ênfase5 2 6 4 4" xfId="6162" xr:uid="{00000000-0005-0000-0000-000006180000}"/>
    <cellStyle name="20% - Ênfase5 2 6 5" xfId="6163" xr:uid="{00000000-0005-0000-0000-000007180000}"/>
    <cellStyle name="20% - Ênfase5 2 6 5 2" xfId="6164" xr:uid="{00000000-0005-0000-0000-000008180000}"/>
    <cellStyle name="20% - Ênfase5 2 6 6" xfId="6165" xr:uid="{00000000-0005-0000-0000-000009180000}"/>
    <cellStyle name="20% - Ênfase5 2 6 7" xfId="6166" xr:uid="{00000000-0005-0000-0000-00000A180000}"/>
    <cellStyle name="20% - Ênfase5 2 7" xfId="6167" xr:uid="{00000000-0005-0000-0000-00000B180000}"/>
    <cellStyle name="20% - Ênfase5 2 7 2" xfId="6168" xr:uid="{00000000-0005-0000-0000-00000C180000}"/>
    <cellStyle name="20% - Ênfase5 2 7 2 2" xfId="6169" xr:uid="{00000000-0005-0000-0000-00000D180000}"/>
    <cellStyle name="20% - Ênfase5 2 7 2 2 2" xfId="6170" xr:uid="{00000000-0005-0000-0000-00000E180000}"/>
    <cellStyle name="20% - Ênfase5 2 7 2 3" xfId="6171" xr:uid="{00000000-0005-0000-0000-00000F180000}"/>
    <cellStyle name="20% - Ênfase5 2 7 2 4" xfId="6172" xr:uid="{00000000-0005-0000-0000-000010180000}"/>
    <cellStyle name="20% - Ênfase5 2 7 3" xfId="6173" xr:uid="{00000000-0005-0000-0000-000011180000}"/>
    <cellStyle name="20% - Ênfase5 2 7 3 2" xfId="6174" xr:uid="{00000000-0005-0000-0000-000012180000}"/>
    <cellStyle name="20% - Ênfase5 2 7 3 2 2" xfId="6175" xr:uid="{00000000-0005-0000-0000-000013180000}"/>
    <cellStyle name="20% - Ênfase5 2 7 3 3" xfId="6176" xr:uid="{00000000-0005-0000-0000-000014180000}"/>
    <cellStyle name="20% - Ênfase5 2 7 3 4" xfId="6177" xr:uid="{00000000-0005-0000-0000-000015180000}"/>
    <cellStyle name="20% - Ênfase5 2 7 4" xfId="6178" xr:uid="{00000000-0005-0000-0000-000016180000}"/>
    <cellStyle name="20% - Ênfase5 2 7 4 2" xfId="6179" xr:uid="{00000000-0005-0000-0000-000017180000}"/>
    <cellStyle name="20% - Ênfase5 2 7 5" xfId="6180" xr:uid="{00000000-0005-0000-0000-000018180000}"/>
    <cellStyle name="20% - Ênfase5 2 7 6" xfId="6181" xr:uid="{00000000-0005-0000-0000-000019180000}"/>
    <cellStyle name="20% - Ênfase5 2 8" xfId="6182" xr:uid="{00000000-0005-0000-0000-00001A180000}"/>
    <cellStyle name="20% - Ênfase5 2 8 2" xfId="6183" xr:uid="{00000000-0005-0000-0000-00001B180000}"/>
    <cellStyle name="20% - Ênfase5 2 8 2 2" xfId="6184" xr:uid="{00000000-0005-0000-0000-00001C180000}"/>
    <cellStyle name="20% - Ênfase5 2 8 3" xfId="6185" xr:uid="{00000000-0005-0000-0000-00001D180000}"/>
    <cellStyle name="20% - Ênfase5 2 8 4" xfId="6186" xr:uid="{00000000-0005-0000-0000-00001E180000}"/>
    <cellStyle name="20% - Ênfase5 2 9" xfId="6187" xr:uid="{00000000-0005-0000-0000-00001F180000}"/>
    <cellStyle name="20% - Ênfase5 2 9 2" xfId="6188" xr:uid="{00000000-0005-0000-0000-000020180000}"/>
    <cellStyle name="20% - Ênfase5 2 9 2 2" xfId="6189" xr:uid="{00000000-0005-0000-0000-000021180000}"/>
    <cellStyle name="20% - Ênfase5 2 9 3" xfId="6190" xr:uid="{00000000-0005-0000-0000-000022180000}"/>
    <cellStyle name="20% - Ênfase5 2 9 4" xfId="6191" xr:uid="{00000000-0005-0000-0000-000023180000}"/>
    <cellStyle name="20% - Ênfase5 3" xfId="6192" xr:uid="{00000000-0005-0000-0000-000024180000}"/>
    <cellStyle name="20% - Ênfase5 3 10" xfId="6193" xr:uid="{00000000-0005-0000-0000-000025180000}"/>
    <cellStyle name="20% - Ênfase5 3 10 2" xfId="6194" xr:uid="{00000000-0005-0000-0000-000026180000}"/>
    <cellStyle name="20% - Ênfase5 3 11" xfId="6195" xr:uid="{00000000-0005-0000-0000-000027180000}"/>
    <cellStyle name="20% - Ênfase5 3 12" xfId="6196" xr:uid="{00000000-0005-0000-0000-000028180000}"/>
    <cellStyle name="20% - Ênfase5 3 2" xfId="6197" xr:uid="{00000000-0005-0000-0000-000029180000}"/>
    <cellStyle name="20% - Ênfase5 3 2 10" xfId="6198" xr:uid="{00000000-0005-0000-0000-00002A180000}"/>
    <cellStyle name="20% - Ênfase5 3 2 11" xfId="6199" xr:uid="{00000000-0005-0000-0000-00002B180000}"/>
    <cellStyle name="20% - Ênfase5 3 2 2" xfId="6200" xr:uid="{00000000-0005-0000-0000-00002C180000}"/>
    <cellStyle name="20% - Ênfase5 3 2 2 2" xfId="6201" xr:uid="{00000000-0005-0000-0000-00002D180000}"/>
    <cellStyle name="20% - Ênfase5 3 2 2 2 2" xfId="6202" xr:uid="{00000000-0005-0000-0000-00002E180000}"/>
    <cellStyle name="20% - Ênfase5 3 2 2 2 2 2" xfId="6203" xr:uid="{00000000-0005-0000-0000-00002F180000}"/>
    <cellStyle name="20% - Ênfase5 3 2 2 2 2 2 2" xfId="6204" xr:uid="{00000000-0005-0000-0000-000030180000}"/>
    <cellStyle name="20% - Ênfase5 3 2 2 2 2 2 2 2" xfId="6205" xr:uid="{00000000-0005-0000-0000-000031180000}"/>
    <cellStyle name="20% - Ênfase5 3 2 2 2 2 2 3" xfId="6206" xr:uid="{00000000-0005-0000-0000-000032180000}"/>
    <cellStyle name="20% - Ênfase5 3 2 2 2 2 2 4" xfId="6207" xr:uid="{00000000-0005-0000-0000-000033180000}"/>
    <cellStyle name="20% - Ênfase5 3 2 2 2 2 3" xfId="6208" xr:uid="{00000000-0005-0000-0000-000034180000}"/>
    <cellStyle name="20% - Ênfase5 3 2 2 2 2 3 2" xfId="6209" xr:uid="{00000000-0005-0000-0000-000035180000}"/>
    <cellStyle name="20% - Ênfase5 3 2 2 2 2 3 2 2" xfId="6210" xr:uid="{00000000-0005-0000-0000-000036180000}"/>
    <cellStyle name="20% - Ênfase5 3 2 2 2 2 3 3" xfId="6211" xr:uid="{00000000-0005-0000-0000-000037180000}"/>
    <cellStyle name="20% - Ênfase5 3 2 2 2 2 3 4" xfId="6212" xr:uid="{00000000-0005-0000-0000-000038180000}"/>
    <cellStyle name="20% - Ênfase5 3 2 2 2 2 4" xfId="6213" xr:uid="{00000000-0005-0000-0000-000039180000}"/>
    <cellStyle name="20% - Ênfase5 3 2 2 2 2 4 2" xfId="6214" xr:uid="{00000000-0005-0000-0000-00003A180000}"/>
    <cellStyle name="20% - Ênfase5 3 2 2 2 2 5" xfId="6215" xr:uid="{00000000-0005-0000-0000-00003B180000}"/>
    <cellStyle name="20% - Ênfase5 3 2 2 2 2 6" xfId="6216" xr:uid="{00000000-0005-0000-0000-00003C180000}"/>
    <cellStyle name="20% - Ênfase5 3 2 2 2 3" xfId="6217" xr:uid="{00000000-0005-0000-0000-00003D180000}"/>
    <cellStyle name="20% - Ênfase5 3 2 2 2 3 2" xfId="6218" xr:uid="{00000000-0005-0000-0000-00003E180000}"/>
    <cellStyle name="20% - Ênfase5 3 2 2 2 3 2 2" xfId="6219" xr:uid="{00000000-0005-0000-0000-00003F180000}"/>
    <cellStyle name="20% - Ênfase5 3 2 2 2 3 3" xfId="6220" xr:uid="{00000000-0005-0000-0000-000040180000}"/>
    <cellStyle name="20% - Ênfase5 3 2 2 2 3 4" xfId="6221" xr:uid="{00000000-0005-0000-0000-000041180000}"/>
    <cellStyle name="20% - Ênfase5 3 2 2 2 4" xfId="6222" xr:uid="{00000000-0005-0000-0000-000042180000}"/>
    <cellStyle name="20% - Ênfase5 3 2 2 2 4 2" xfId="6223" xr:uid="{00000000-0005-0000-0000-000043180000}"/>
    <cellStyle name="20% - Ênfase5 3 2 2 2 4 2 2" xfId="6224" xr:uid="{00000000-0005-0000-0000-000044180000}"/>
    <cellStyle name="20% - Ênfase5 3 2 2 2 4 3" xfId="6225" xr:uid="{00000000-0005-0000-0000-000045180000}"/>
    <cellStyle name="20% - Ênfase5 3 2 2 2 4 4" xfId="6226" xr:uid="{00000000-0005-0000-0000-000046180000}"/>
    <cellStyle name="20% - Ênfase5 3 2 2 2 5" xfId="6227" xr:uid="{00000000-0005-0000-0000-000047180000}"/>
    <cellStyle name="20% - Ênfase5 3 2 2 2 5 2" xfId="6228" xr:uid="{00000000-0005-0000-0000-000048180000}"/>
    <cellStyle name="20% - Ênfase5 3 2 2 2 6" xfId="6229" xr:uid="{00000000-0005-0000-0000-000049180000}"/>
    <cellStyle name="20% - Ênfase5 3 2 2 2 7" xfId="6230" xr:uid="{00000000-0005-0000-0000-00004A180000}"/>
    <cellStyle name="20% - Ênfase5 3 2 2 3" xfId="6231" xr:uid="{00000000-0005-0000-0000-00004B180000}"/>
    <cellStyle name="20% - Ênfase5 3 2 2 3 2" xfId="6232" xr:uid="{00000000-0005-0000-0000-00004C180000}"/>
    <cellStyle name="20% - Ênfase5 3 2 2 3 2 2" xfId="6233" xr:uid="{00000000-0005-0000-0000-00004D180000}"/>
    <cellStyle name="20% - Ênfase5 3 2 2 3 2 2 2" xfId="6234" xr:uid="{00000000-0005-0000-0000-00004E180000}"/>
    <cellStyle name="20% - Ênfase5 3 2 2 3 2 3" xfId="6235" xr:uid="{00000000-0005-0000-0000-00004F180000}"/>
    <cellStyle name="20% - Ênfase5 3 2 2 3 2 4" xfId="6236" xr:uid="{00000000-0005-0000-0000-000050180000}"/>
    <cellStyle name="20% - Ênfase5 3 2 2 3 3" xfId="6237" xr:uid="{00000000-0005-0000-0000-000051180000}"/>
    <cellStyle name="20% - Ênfase5 3 2 2 3 3 2" xfId="6238" xr:uid="{00000000-0005-0000-0000-000052180000}"/>
    <cellStyle name="20% - Ênfase5 3 2 2 3 3 2 2" xfId="6239" xr:uid="{00000000-0005-0000-0000-000053180000}"/>
    <cellStyle name="20% - Ênfase5 3 2 2 3 3 3" xfId="6240" xr:uid="{00000000-0005-0000-0000-000054180000}"/>
    <cellStyle name="20% - Ênfase5 3 2 2 3 3 4" xfId="6241" xr:uid="{00000000-0005-0000-0000-000055180000}"/>
    <cellStyle name="20% - Ênfase5 3 2 2 3 4" xfId="6242" xr:uid="{00000000-0005-0000-0000-000056180000}"/>
    <cellStyle name="20% - Ênfase5 3 2 2 3 4 2" xfId="6243" xr:uid="{00000000-0005-0000-0000-000057180000}"/>
    <cellStyle name="20% - Ênfase5 3 2 2 3 5" xfId="6244" xr:uid="{00000000-0005-0000-0000-000058180000}"/>
    <cellStyle name="20% - Ênfase5 3 2 2 3 6" xfId="6245" xr:uid="{00000000-0005-0000-0000-000059180000}"/>
    <cellStyle name="20% - Ênfase5 3 2 2 4" xfId="6246" xr:uid="{00000000-0005-0000-0000-00005A180000}"/>
    <cellStyle name="20% - Ênfase5 3 2 2 4 2" xfId="6247" xr:uid="{00000000-0005-0000-0000-00005B180000}"/>
    <cellStyle name="20% - Ênfase5 3 2 2 4 2 2" xfId="6248" xr:uid="{00000000-0005-0000-0000-00005C180000}"/>
    <cellStyle name="20% - Ênfase5 3 2 2 4 3" xfId="6249" xr:uid="{00000000-0005-0000-0000-00005D180000}"/>
    <cellStyle name="20% - Ênfase5 3 2 2 4 4" xfId="6250" xr:uid="{00000000-0005-0000-0000-00005E180000}"/>
    <cellStyle name="20% - Ênfase5 3 2 2 5" xfId="6251" xr:uid="{00000000-0005-0000-0000-00005F180000}"/>
    <cellStyle name="20% - Ênfase5 3 2 2 5 2" xfId="6252" xr:uid="{00000000-0005-0000-0000-000060180000}"/>
    <cellStyle name="20% - Ênfase5 3 2 2 5 2 2" xfId="6253" xr:uid="{00000000-0005-0000-0000-000061180000}"/>
    <cellStyle name="20% - Ênfase5 3 2 2 5 3" xfId="6254" xr:uid="{00000000-0005-0000-0000-000062180000}"/>
    <cellStyle name="20% - Ênfase5 3 2 2 5 4" xfId="6255" xr:uid="{00000000-0005-0000-0000-000063180000}"/>
    <cellStyle name="20% - Ênfase5 3 2 2 6" xfId="6256" xr:uid="{00000000-0005-0000-0000-000064180000}"/>
    <cellStyle name="20% - Ênfase5 3 2 2 6 2" xfId="6257" xr:uid="{00000000-0005-0000-0000-000065180000}"/>
    <cellStyle name="20% - Ênfase5 3 2 2 7" xfId="6258" xr:uid="{00000000-0005-0000-0000-000066180000}"/>
    <cellStyle name="20% - Ênfase5 3 2 2 8" xfId="6259" xr:uid="{00000000-0005-0000-0000-000067180000}"/>
    <cellStyle name="20% - Ênfase5 3 2 3" xfId="6260" xr:uid="{00000000-0005-0000-0000-000068180000}"/>
    <cellStyle name="20% - Ênfase5 3 2 3 2" xfId="6261" xr:uid="{00000000-0005-0000-0000-000069180000}"/>
    <cellStyle name="20% - Ênfase5 3 2 3 2 2" xfId="6262" xr:uid="{00000000-0005-0000-0000-00006A180000}"/>
    <cellStyle name="20% - Ênfase5 3 2 3 2 2 2" xfId="6263" xr:uid="{00000000-0005-0000-0000-00006B180000}"/>
    <cellStyle name="20% - Ênfase5 3 2 3 2 2 2 2" xfId="6264" xr:uid="{00000000-0005-0000-0000-00006C180000}"/>
    <cellStyle name="20% - Ênfase5 3 2 3 2 2 2 2 2" xfId="6265" xr:uid="{00000000-0005-0000-0000-00006D180000}"/>
    <cellStyle name="20% - Ênfase5 3 2 3 2 2 2 3" xfId="6266" xr:uid="{00000000-0005-0000-0000-00006E180000}"/>
    <cellStyle name="20% - Ênfase5 3 2 3 2 2 2 4" xfId="6267" xr:uid="{00000000-0005-0000-0000-00006F180000}"/>
    <cellStyle name="20% - Ênfase5 3 2 3 2 2 3" xfId="6268" xr:uid="{00000000-0005-0000-0000-000070180000}"/>
    <cellStyle name="20% - Ênfase5 3 2 3 2 2 3 2" xfId="6269" xr:uid="{00000000-0005-0000-0000-000071180000}"/>
    <cellStyle name="20% - Ênfase5 3 2 3 2 2 3 2 2" xfId="6270" xr:uid="{00000000-0005-0000-0000-000072180000}"/>
    <cellStyle name="20% - Ênfase5 3 2 3 2 2 3 3" xfId="6271" xr:uid="{00000000-0005-0000-0000-000073180000}"/>
    <cellStyle name="20% - Ênfase5 3 2 3 2 2 3 4" xfId="6272" xr:uid="{00000000-0005-0000-0000-000074180000}"/>
    <cellStyle name="20% - Ênfase5 3 2 3 2 2 4" xfId="6273" xr:uid="{00000000-0005-0000-0000-000075180000}"/>
    <cellStyle name="20% - Ênfase5 3 2 3 2 2 4 2" xfId="6274" xr:uid="{00000000-0005-0000-0000-000076180000}"/>
    <cellStyle name="20% - Ênfase5 3 2 3 2 2 5" xfId="6275" xr:uid="{00000000-0005-0000-0000-000077180000}"/>
    <cellStyle name="20% - Ênfase5 3 2 3 2 2 6" xfId="6276" xr:uid="{00000000-0005-0000-0000-000078180000}"/>
    <cellStyle name="20% - Ênfase5 3 2 3 2 3" xfId="6277" xr:uid="{00000000-0005-0000-0000-000079180000}"/>
    <cellStyle name="20% - Ênfase5 3 2 3 2 3 2" xfId="6278" xr:uid="{00000000-0005-0000-0000-00007A180000}"/>
    <cellStyle name="20% - Ênfase5 3 2 3 2 3 2 2" xfId="6279" xr:uid="{00000000-0005-0000-0000-00007B180000}"/>
    <cellStyle name="20% - Ênfase5 3 2 3 2 3 3" xfId="6280" xr:uid="{00000000-0005-0000-0000-00007C180000}"/>
    <cellStyle name="20% - Ênfase5 3 2 3 2 3 4" xfId="6281" xr:uid="{00000000-0005-0000-0000-00007D180000}"/>
    <cellStyle name="20% - Ênfase5 3 2 3 2 4" xfId="6282" xr:uid="{00000000-0005-0000-0000-00007E180000}"/>
    <cellStyle name="20% - Ênfase5 3 2 3 2 4 2" xfId="6283" xr:uid="{00000000-0005-0000-0000-00007F180000}"/>
    <cellStyle name="20% - Ênfase5 3 2 3 2 4 2 2" xfId="6284" xr:uid="{00000000-0005-0000-0000-000080180000}"/>
    <cellStyle name="20% - Ênfase5 3 2 3 2 4 3" xfId="6285" xr:uid="{00000000-0005-0000-0000-000081180000}"/>
    <cellStyle name="20% - Ênfase5 3 2 3 2 4 4" xfId="6286" xr:uid="{00000000-0005-0000-0000-000082180000}"/>
    <cellStyle name="20% - Ênfase5 3 2 3 2 5" xfId="6287" xr:uid="{00000000-0005-0000-0000-000083180000}"/>
    <cellStyle name="20% - Ênfase5 3 2 3 2 5 2" xfId="6288" xr:uid="{00000000-0005-0000-0000-000084180000}"/>
    <cellStyle name="20% - Ênfase5 3 2 3 2 6" xfId="6289" xr:uid="{00000000-0005-0000-0000-000085180000}"/>
    <cellStyle name="20% - Ênfase5 3 2 3 2 7" xfId="6290" xr:uid="{00000000-0005-0000-0000-000086180000}"/>
    <cellStyle name="20% - Ênfase5 3 2 3 3" xfId="6291" xr:uid="{00000000-0005-0000-0000-000087180000}"/>
    <cellStyle name="20% - Ênfase5 3 2 3 3 2" xfId="6292" xr:uid="{00000000-0005-0000-0000-000088180000}"/>
    <cellStyle name="20% - Ênfase5 3 2 3 3 2 2" xfId="6293" xr:uid="{00000000-0005-0000-0000-000089180000}"/>
    <cellStyle name="20% - Ênfase5 3 2 3 3 2 2 2" xfId="6294" xr:uid="{00000000-0005-0000-0000-00008A180000}"/>
    <cellStyle name="20% - Ênfase5 3 2 3 3 2 3" xfId="6295" xr:uid="{00000000-0005-0000-0000-00008B180000}"/>
    <cellStyle name="20% - Ênfase5 3 2 3 3 2 4" xfId="6296" xr:uid="{00000000-0005-0000-0000-00008C180000}"/>
    <cellStyle name="20% - Ênfase5 3 2 3 3 3" xfId="6297" xr:uid="{00000000-0005-0000-0000-00008D180000}"/>
    <cellStyle name="20% - Ênfase5 3 2 3 3 3 2" xfId="6298" xr:uid="{00000000-0005-0000-0000-00008E180000}"/>
    <cellStyle name="20% - Ênfase5 3 2 3 3 3 2 2" xfId="6299" xr:uid="{00000000-0005-0000-0000-00008F180000}"/>
    <cellStyle name="20% - Ênfase5 3 2 3 3 3 3" xfId="6300" xr:uid="{00000000-0005-0000-0000-000090180000}"/>
    <cellStyle name="20% - Ênfase5 3 2 3 3 3 4" xfId="6301" xr:uid="{00000000-0005-0000-0000-000091180000}"/>
    <cellStyle name="20% - Ênfase5 3 2 3 3 4" xfId="6302" xr:uid="{00000000-0005-0000-0000-000092180000}"/>
    <cellStyle name="20% - Ênfase5 3 2 3 3 4 2" xfId="6303" xr:uid="{00000000-0005-0000-0000-000093180000}"/>
    <cellStyle name="20% - Ênfase5 3 2 3 3 5" xfId="6304" xr:uid="{00000000-0005-0000-0000-000094180000}"/>
    <cellStyle name="20% - Ênfase5 3 2 3 3 6" xfId="6305" xr:uid="{00000000-0005-0000-0000-000095180000}"/>
    <cellStyle name="20% - Ênfase5 3 2 3 4" xfId="6306" xr:uid="{00000000-0005-0000-0000-000096180000}"/>
    <cellStyle name="20% - Ênfase5 3 2 3 4 2" xfId="6307" xr:uid="{00000000-0005-0000-0000-000097180000}"/>
    <cellStyle name="20% - Ênfase5 3 2 3 4 2 2" xfId="6308" xr:uid="{00000000-0005-0000-0000-000098180000}"/>
    <cellStyle name="20% - Ênfase5 3 2 3 4 3" xfId="6309" xr:uid="{00000000-0005-0000-0000-000099180000}"/>
    <cellStyle name="20% - Ênfase5 3 2 3 4 4" xfId="6310" xr:uid="{00000000-0005-0000-0000-00009A180000}"/>
    <cellStyle name="20% - Ênfase5 3 2 3 5" xfId="6311" xr:uid="{00000000-0005-0000-0000-00009B180000}"/>
    <cellStyle name="20% - Ênfase5 3 2 3 5 2" xfId="6312" xr:uid="{00000000-0005-0000-0000-00009C180000}"/>
    <cellStyle name="20% - Ênfase5 3 2 3 5 2 2" xfId="6313" xr:uid="{00000000-0005-0000-0000-00009D180000}"/>
    <cellStyle name="20% - Ênfase5 3 2 3 5 3" xfId="6314" xr:uid="{00000000-0005-0000-0000-00009E180000}"/>
    <cellStyle name="20% - Ênfase5 3 2 3 5 4" xfId="6315" xr:uid="{00000000-0005-0000-0000-00009F180000}"/>
    <cellStyle name="20% - Ênfase5 3 2 3 6" xfId="6316" xr:uid="{00000000-0005-0000-0000-0000A0180000}"/>
    <cellStyle name="20% - Ênfase5 3 2 3 6 2" xfId="6317" xr:uid="{00000000-0005-0000-0000-0000A1180000}"/>
    <cellStyle name="20% - Ênfase5 3 2 3 7" xfId="6318" xr:uid="{00000000-0005-0000-0000-0000A2180000}"/>
    <cellStyle name="20% - Ênfase5 3 2 3 8" xfId="6319" xr:uid="{00000000-0005-0000-0000-0000A3180000}"/>
    <cellStyle name="20% - Ênfase5 3 2 4" xfId="6320" xr:uid="{00000000-0005-0000-0000-0000A4180000}"/>
    <cellStyle name="20% - Ênfase5 3 2 4 2" xfId="6321" xr:uid="{00000000-0005-0000-0000-0000A5180000}"/>
    <cellStyle name="20% - Ênfase5 3 2 4 2 2" xfId="6322" xr:uid="{00000000-0005-0000-0000-0000A6180000}"/>
    <cellStyle name="20% - Ênfase5 3 2 4 2 2 2" xfId="6323" xr:uid="{00000000-0005-0000-0000-0000A7180000}"/>
    <cellStyle name="20% - Ênfase5 3 2 4 2 2 2 2" xfId="6324" xr:uid="{00000000-0005-0000-0000-0000A8180000}"/>
    <cellStyle name="20% - Ênfase5 3 2 4 2 2 2 2 2" xfId="6325" xr:uid="{00000000-0005-0000-0000-0000A9180000}"/>
    <cellStyle name="20% - Ênfase5 3 2 4 2 2 2 3" xfId="6326" xr:uid="{00000000-0005-0000-0000-0000AA180000}"/>
    <cellStyle name="20% - Ênfase5 3 2 4 2 2 2 4" xfId="6327" xr:uid="{00000000-0005-0000-0000-0000AB180000}"/>
    <cellStyle name="20% - Ênfase5 3 2 4 2 2 3" xfId="6328" xr:uid="{00000000-0005-0000-0000-0000AC180000}"/>
    <cellStyle name="20% - Ênfase5 3 2 4 2 2 3 2" xfId="6329" xr:uid="{00000000-0005-0000-0000-0000AD180000}"/>
    <cellStyle name="20% - Ênfase5 3 2 4 2 2 3 2 2" xfId="6330" xr:uid="{00000000-0005-0000-0000-0000AE180000}"/>
    <cellStyle name="20% - Ênfase5 3 2 4 2 2 3 3" xfId="6331" xr:uid="{00000000-0005-0000-0000-0000AF180000}"/>
    <cellStyle name="20% - Ênfase5 3 2 4 2 2 3 4" xfId="6332" xr:uid="{00000000-0005-0000-0000-0000B0180000}"/>
    <cellStyle name="20% - Ênfase5 3 2 4 2 2 4" xfId="6333" xr:uid="{00000000-0005-0000-0000-0000B1180000}"/>
    <cellStyle name="20% - Ênfase5 3 2 4 2 2 4 2" xfId="6334" xr:uid="{00000000-0005-0000-0000-0000B2180000}"/>
    <cellStyle name="20% - Ênfase5 3 2 4 2 2 5" xfId="6335" xr:uid="{00000000-0005-0000-0000-0000B3180000}"/>
    <cellStyle name="20% - Ênfase5 3 2 4 2 2 6" xfId="6336" xr:uid="{00000000-0005-0000-0000-0000B4180000}"/>
    <cellStyle name="20% - Ênfase5 3 2 4 2 3" xfId="6337" xr:uid="{00000000-0005-0000-0000-0000B5180000}"/>
    <cellStyle name="20% - Ênfase5 3 2 4 2 3 2" xfId="6338" xr:uid="{00000000-0005-0000-0000-0000B6180000}"/>
    <cellStyle name="20% - Ênfase5 3 2 4 2 3 2 2" xfId="6339" xr:uid="{00000000-0005-0000-0000-0000B7180000}"/>
    <cellStyle name="20% - Ênfase5 3 2 4 2 3 3" xfId="6340" xr:uid="{00000000-0005-0000-0000-0000B8180000}"/>
    <cellStyle name="20% - Ênfase5 3 2 4 2 3 4" xfId="6341" xr:uid="{00000000-0005-0000-0000-0000B9180000}"/>
    <cellStyle name="20% - Ênfase5 3 2 4 2 4" xfId="6342" xr:uid="{00000000-0005-0000-0000-0000BA180000}"/>
    <cellStyle name="20% - Ênfase5 3 2 4 2 4 2" xfId="6343" xr:uid="{00000000-0005-0000-0000-0000BB180000}"/>
    <cellStyle name="20% - Ênfase5 3 2 4 2 4 2 2" xfId="6344" xr:uid="{00000000-0005-0000-0000-0000BC180000}"/>
    <cellStyle name="20% - Ênfase5 3 2 4 2 4 3" xfId="6345" xr:uid="{00000000-0005-0000-0000-0000BD180000}"/>
    <cellStyle name="20% - Ênfase5 3 2 4 2 4 4" xfId="6346" xr:uid="{00000000-0005-0000-0000-0000BE180000}"/>
    <cellStyle name="20% - Ênfase5 3 2 4 2 5" xfId="6347" xr:uid="{00000000-0005-0000-0000-0000BF180000}"/>
    <cellStyle name="20% - Ênfase5 3 2 4 2 5 2" xfId="6348" xr:uid="{00000000-0005-0000-0000-0000C0180000}"/>
    <cellStyle name="20% - Ênfase5 3 2 4 2 6" xfId="6349" xr:uid="{00000000-0005-0000-0000-0000C1180000}"/>
    <cellStyle name="20% - Ênfase5 3 2 4 2 7" xfId="6350" xr:uid="{00000000-0005-0000-0000-0000C2180000}"/>
    <cellStyle name="20% - Ênfase5 3 2 4 3" xfId="6351" xr:uid="{00000000-0005-0000-0000-0000C3180000}"/>
    <cellStyle name="20% - Ênfase5 3 2 4 3 2" xfId="6352" xr:uid="{00000000-0005-0000-0000-0000C4180000}"/>
    <cellStyle name="20% - Ênfase5 3 2 4 3 2 2" xfId="6353" xr:uid="{00000000-0005-0000-0000-0000C5180000}"/>
    <cellStyle name="20% - Ênfase5 3 2 4 3 2 2 2" xfId="6354" xr:uid="{00000000-0005-0000-0000-0000C6180000}"/>
    <cellStyle name="20% - Ênfase5 3 2 4 3 2 3" xfId="6355" xr:uid="{00000000-0005-0000-0000-0000C7180000}"/>
    <cellStyle name="20% - Ênfase5 3 2 4 3 2 4" xfId="6356" xr:uid="{00000000-0005-0000-0000-0000C8180000}"/>
    <cellStyle name="20% - Ênfase5 3 2 4 3 3" xfId="6357" xr:uid="{00000000-0005-0000-0000-0000C9180000}"/>
    <cellStyle name="20% - Ênfase5 3 2 4 3 3 2" xfId="6358" xr:uid="{00000000-0005-0000-0000-0000CA180000}"/>
    <cellStyle name="20% - Ênfase5 3 2 4 3 3 2 2" xfId="6359" xr:uid="{00000000-0005-0000-0000-0000CB180000}"/>
    <cellStyle name="20% - Ênfase5 3 2 4 3 3 3" xfId="6360" xr:uid="{00000000-0005-0000-0000-0000CC180000}"/>
    <cellStyle name="20% - Ênfase5 3 2 4 3 3 4" xfId="6361" xr:uid="{00000000-0005-0000-0000-0000CD180000}"/>
    <cellStyle name="20% - Ênfase5 3 2 4 3 4" xfId="6362" xr:uid="{00000000-0005-0000-0000-0000CE180000}"/>
    <cellStyle name="20% - Ênfase5 3 2 4 3 4 2" xfId="6363" xr:uid="{00000000-0005-0000-0000-0000CF180000}"/>
    <cellStyle name="20% - Ênfase5 3 2 4 3 5" xfId="6364" xr:uid="{00000000-0005-0000-0000-0000D0180000}"/>
    <cellStyle name="20% - Ênfase5 3 2 4 3 6" xfId="6365" xr:uid="{00000000-0005-0000-0000-0000D1180000}"/>
    <cellStyle name="20% - Ênfase5 3 2 4 4" xfId="6366" xr:uid="{00000000-0005-0000-0000-0000D2180000}"/>
    <cellStyle name="20% - Ênfase5 3 2 4 4 2" xfId="6367" xr:uid="{00000000-0005-0000-0000-0000D3180000}"/>
    <cellStyle name="20% - Ênfase5 3 2 4 4 2 2" xfId="6368" xr:uid="{00000000-0005-0000-0000-0000D4180000}"/>
    <cellStyle name="20% - Ênfase5 3 2 4 4 3" xfId="6369" xr:uid="{00000000-0005-0000-0000-0000D5180000}"/>
    <cellStyle name="20% - Ênfase5 3 2 4 4 4" xfId="6370" xr:uid="{00000000-0005-0000-0000-0000D6180000}"/>
    <cellStyle name="20% - Ênfase5 3 2 4 5" xfId="6371" xr:uid="{00000000-0005-0000-0000-0000D7180000}"/>
    <cellStyle name="20% - Ênfase5 3 2 4 5 2" xfId="6372" xr:uid="{00000000-0005-0000-0000-0000D8180000}"/>
    <cellStyle name="20% - Ênfase5 3 2 4 5 2 2" xfId="6373" xr:uid="{00000000-0005-0000-0000-0000D9180000}"/>
    <cellStyle name="20% - Ênfase5 3 2 4 5 3" xfId="6374" xr:uid="{00000000-0005-0000-0000-0000DA180000}"/>
    <cellStyle name="20% - Ênfase5 3 2 4 5 4" xfId="6375" xr:uid="{00000000-0005-0000-0000-0000DB180000}"/>
    <cellStyle name="20% - Ênfase5 3 2 4 6" xfId="6376" xr:uid="{00000000-0005-0000-0000-0000DC180000}"/>
    <cellStyle name="20% - Ênfase5 3 2 4 6 2" xfId="6377" xr:uid="{00000000-0005-0000-0000-0000DD180000}"/>
    <cellStyle name="20% - Ênfase5 3 2 4 7" xfId="6378" xr:uid="{00000000-0005-0000-0000-0000DE180000}"/>
    <cellStyle name="20% - Ênfase5 3 2 4 8" xfId="6379" xr:uid="{00000000-0005-0000-0000-0000DF180000}"/>
    <cellStyle name="20% - Ênfase5 3 2 5" xfId="6380" xr:uid="{00000000-0005-0000-0000-0000E0180000}"/>
    <cellStyle name="20% - Ênfase5 3 2 5 2" xfId="6381" xr:uid="{00000000-0005-0000-0000-0000E1180000}"/>
    <cellStyle name="20% - Ênfase5 3 2 5 2 2" xfId="6382" xr:uid="{00000000-0005-0000-0000-0000E2180000}"/>
    <cellStyle name="20% - Ênfase5 3 2 5 2 2 2" xfId="6383" xr:uid="{00000000-0005-0000-0000-0000E3180000}"/>
    <cellStyle name="20% - Ênfase5 3 2 5 2 2 2 2" xfId="6384" xr:uid="{00000000-0005-0000-0000-0000E4180000}"/>
    <cellStyle name="20% - Ênfase5 3 2 5 2 2 3" xfId="6385" xr:uid="{00000000-0005-0000-0000-0000E5180000}"/>
    <cellStyle name="20% - Ênfase5 3 2 5 2 2 4" xfId="6386" xr:uid="{00000000-0005-0000-0000-0000E6180000}"/>
    <cellStyle name="20% - Ênfase5 3 2 5 2 3" xfId="6387" xr:uid="{00000000-0005-0000-0000-0000E7180000}"/>
    <cellStyle name="20% - Ênfase5 3 2 5 2 3 2" xfId="6388" xr:uid="{00000000-0005-0000-0000-0000E8180000}"/>
    <cellStyle name="20% - Ênfase5 3 2 5 2 3 2 2" xfId="6389" xr:uid="{00000000-0005-0000-0000-0000E9180000}"/>
    <cellStyle name="20% - Ênfase5 3 2 5 2 3 3" xfId="6390" xr:uid="{00000000-0005-0000-0000-0000EA180000}"/>
    <cellStyle name="20% - Ênfase5 3 2 5 2 3 4" xfId="6391" xr:uid="{00000000-0005-0000-0000-0000EB180000}"/>
    <cellStyle name="20% - Ênfase5 3 2 5 2 4" xfId="6392" xr:uid="{00000000-0005-0000-0000-0000EC180000}"/>
    <cellStyle name="20% - Ênfase5 3 2 5 2 4 2" xfId="6393" xr:uid="{00000000-0005-0000-0000-0000ED180000}"/>
    <cellStyle name="20% - Ênfase5 3 2 5 2 5" xfId="6394" xr:uid="{00000000-0005-0000-0000-0000EE180000}"/>
    <cellStyle name="20% - Ênfase5 3 2 5 2 6" xfId="6395" xr:uid="{00000000-0005-0000-0000-0000EF180000}"/>
    <cellStyle name="20% - Ênfase5 3 2 5 3" xfId="6396" xr:uid="{00000000-0005-0000-0000-0000F0180000}"/>
    <cellStyle name="20% - Ênfase5 3 2 5 3 2" xfId="6397" xr:uid="{00000000-0005-0000-0000-0000F1180000}"/>
    <cellStyle name="20% - Ênfase5 3 2 5 3 2 2" xfId="6398" xr:uid="{00000000-0005-0000-0000-0000F2180000}"/>
    <cellStyle name="20% - Ênfase5 3 2 5 3 3" xfId="6399" xr:uid="{00000000-0005-0000-0000-0000F3180000}"/>
    <cellStyle name="20% - Ênfase5 3 2 5 3 4" xfId="6400" xr:uid="{00000000-0005-0000-0000-0000F4180000}"/>
    <cellStyle name="20% - Ênfase5 3 2 5 4" xfId="6401" xr:uid="{00000000-0005-0000-0000-0000F5180000}"/>
    <cellStyle name="20% - Ênfase5 3 2 5 4 2" xfId="6402" xr:uid="{00000000-0005-0000-0000-0000F6180000}"/>
    <cellStyle name="20% - Ênfase5 3 2 5 4 2 2" xfId="6403" xr:uid="{00000000-0005-0000-0000-0000F7180000}"/>
    <cellStyle name="20% - Ênfase5 3 2 5 4 3" xfId="6404" xr:uid="{00000000-0005-0000-0000-0000F8180000}"/>
    <cellStyle name="20% - Ênfase5 3 2 5 4 4" xfId="6405" xr:uid="{00000000-0005-0000-0000-0000F9180000}"/>
    <cellStyle name="20% - Ênfase5 3 2 5 5" xfId="6406" xr:uid="{00000000-0005-0000-0000-0000FA180000}"/>
    <cellStyle name="20% - Ênfase5 3 2 5 5 2" xfId="6407" xr:uid="{00000000-0005-0000-0000-0000FB180000}"/>
    <cellStyle name="20% - Ênfase5 3 2 5 6" xfId="6408" xr:uid="{00000000-0005-0000-0000-0000FC180000}"/>
    <cellStyle name="20% - Ênfase5 3 2 5 7" xfId="6409" xr:uid="{00000000-0005-0000-0000-0000FD180000}"/>
    <cellStyle name="20% - Ênfase5 3 2 6" xfId="6410" xr:uid="{00000000-0005-0000-0000-0000FE180000}"/>
    <cellStyle name="20% - Ênfase5 3 2 6 2" xfId="6411" xr:uid="{00000000-0005-0000-0000-0000FF180000}"/>
    <cellStyle name="20% - Ênfase5 3 2 6 2 2" xfId="6412" xr:uid="{00000000-0005-0000-0000-000000190000}"/>
    <cellStyle name="20% - Ênfase5 3 2 6 2 2 2" xfId="6413" xr:uid="{00000000-0005-0000-0000-000001190000}"/>
    <cellStyle name="20% - Ênfase5 3 2 6 2 3" xfId="6414" xr:uid="{00000000-0005-0000-0000-000002190000}"/>
    <cellStyle name="20% - Ênfase5 3 2 6 2 4" xfId="6415" xr:uid="{00000000-0005-0000-0000-000003190000}"/>
    <cellStyle name="20% - Ênfase5 3 2 6 3" xfId="6416" xr:uid="{00000000-0005-0000-0000-000004190000}"/>
    <cellStyle name="20% - Ênfase5 3 2 6 3 2" xfId="6417" xr:uid="{00000000-0005-0000-0000-000005190000}"/>
    <cellStyle name="20% - Ênfase5 3 2 6 3 2 2" xfId="6418" xr:uid="{00000000-0005-0000-0000-000006190000}"/>
    <cellStyle name="20% - Ênfase5 3 2 6 3 3" xfId="6419" xr:uid="{00000000-0005-0000-0000-000007190000}"/>
    <cellStyle name="20% - Ênfase5 3 2 6 3 4" xfId="6420" xr:uid="{00000000-0005-0000-0000-000008190000}"/>
    <cellStyle name="20% - Ênfase5 3 2 6 4" xfId="6421" xr:uid="{00000000-0005-0000-0000-000009190000}"/>
    <cellStyle name="20% - Ênfase5 3 2 6 4 2" xfId="6422" xr:uid="{00000000-0005-0000-0000-00000A190000}"/>
    <cellStyle name="20% - Ênfase5 3 2 6 5" xfId="6423" xr:uid="{00000000-0005-0000-0000-00000B190000}"/>
    <cellStyle name="20% - Ênfase5 3 2 6 6" xfId="6424" xr:uid="{00000000-0005-0000-0000-00000C190000}"/>
    <cellStyle name="20% - Ênfase5 3 2 7" xfId="6425" xr:uid="{00000000-0005-0000-0000-00000D190000}"/>
    <cellStyle name="20% - Ênfase5 3 2 7 2" xfId="6426" xr:uid="{00000000-0005-0000-0000-00000E190000}"/>
    <cellStyle name="20% - Ênfase5 3 2 7 2 2" xfId="6427" xr:uid="{00000000-0005-0000-0000-00000F190000}"/>
    <cellStyle name="20% - Ênfase5 3 2 7 3" xfId="6428" xr:uid="{00000000-0005-0000-0000-000010190000}"/>
    <cellStyle name="20% - Ênfase5 3 2 7 4" xfId="6429" xr:uid="{00000000-0005-0000-0000-000011190000}"/>
    <cellStyle name="20% - Ênfase5 3 2 8" xfId="6430" xr:uid="{00000000-0005-0000-0000-000012190000}"/>
    <cellStyle name="20% - Ênfase5 3 2 8 2" xfId="6431" xr:uid="{00000000-0005-0000-0000-000013190000}"/>
    <cellStyle name="20% - Ênfase5 3 2 8 2 2" xfId="6432" xr:uid="{00000000-0005-0000-0000-000014190000}"/>
    <cellStyle name="20% - Ênfase5 3 2 8 3" xfId="6433" xr:uid="{00000000-0005-0000-0000-000015190000}"/>
    <cellStyle name="20% - Ênfase5 3 2 8 4" xfId="6434" xr:uid="{00000000-0005-0000-0000-000016190000}"/>
    <cellStyle name="20% - Ênfase5 3 2 9" xfId="6435" xr:uid="{00000000-0005-0000-0000-000017190000}"/>
    <cellStyle name="20% - Ênfase5 3 2 9 2" xfId="6436" xr:uid="{00000000-0005-0000-0000-000018190000}"/>
    <cellStyle name="20% - Ênfase5 3 3" xfId="6437" xr:uid="{00000000-0005-0000-0000-000019190000}"/>
    <cellStyle name="20% - Ênfase5 3 3 2" xfId="6438" xr:uid="{00000000-0005-0000-0000-00001A190000}"/>
    <cellStyle name="20% - Ênfase5 3 3 2 2" xfId="6439" xr:uid="{00000000-0005-0000-0000-00001B190000}"/>
    <cellStyle name="20% - Ênfase5 3 3 2 2 2" xfId="6440" xr:uid="{00000000-0005-0000-0000-00001C190000}"/>
    <cellStyle name="20% - Ênfase5 3 3 2 2 2 2" xfId="6441" xr:uid="{00000000-0005-0000-0000-00001D190000}"/>
    <cellStyle name="20% - Ênfase5 3 3 2 2 2 2 2" xfId="6442" xr:uid="{00000000-0005-0000-0000-00001E190000}"/>
    <cellStyle name="20% - Ênfase5 3 3 2 2 2 3" xfId="6443" xr:uid="{00000000-0005-0000-0000-00001F190000}"/>
    <cellStyle name="20% - Ênfase5 3 3 2 2 2 4" xfId="6444" xr:uid="{00000000-0005-0000-0000-000020190000}"/>
    <cellStyle name="20% - Ênfase5 3 3 2 2 3" xfId="6445" xr:uid="{00000000-0005-0000-0000-000021190000}"/>
    <cellStyle name="20% - Ênfase5 3 3 2 2 3 2" xfId="6446" xr:uid="{00000000-0005-0000-0000-000022190000}"/>
    <cellStyle name="20% - Ênfase5 3 3 2 2 3 2 2" xfId="6447" xr:uid="{00000000-0005-0000-0000-000023190000}"/>
    <cellStyle name="20% - Ênfase5 3 3 2 2 3 3" xfId="6448" xr:uid="{00000000-0005-0000-0000-000024190000}"/>
    <cellStyle name="20% - Ênfase5 3 3 2 2 3 4" xfId="6449" xr:uid="{00000000-0005-0000-0000-000025190000}"/>
    <cellStyle name="20% - Ênfase5 3 3 2 2 4" xfId="6450" xr:uid="{00000000-0005-0000-0000-000026190000}"/>
    <cellStyle name="20% - Ênfase5 3 3 2 2 4 2" xfId="6451" xr:uid="{00000000-0005-0000-0000-000027190000}"/>
    <cellStyle name="20% - Ênfase5 3 3 2 2 5" xfId="6452" xr:uid="{00000000-0005-0000-0000-000028190000}"/>
    <cellStyle name="20% - Ênfase5 3 3 2 2 6" xfId="6453" xr:uid="{00000000-0005-0000-0000-000029190000}"/>
    <cellStyle name="20% - Ênfase5 3 3 2 3" xfId="6454" xr:uid="{00000000-0005-0000-0000-00002A190000}"/>
    <cellStyle name="20% - Ênfase5 3 3 2 3 2" xfId="6455" xr:uid="{00000000-0005-0000-0000-00002B190000}"/>
    <cellStyle name="20% - Ênfase5 3 3 2 3 2 2" xfId="6456" xr:uid="{00000000-0005-0000-0000-00002C190000}"/>
    <cellStyle name="20% - Ênfase5 3 3 2 3 3" xfId="6457" xr:uid="{00000000-0005-0000-0000-00002D190000}"/>
    <cellStyle name="20% - Ênfase5 3 3 2 3 4" xfId="6458" xr:uid="{00000000-0005-0000-0000-00002E190000}"/>
    <cellStyle name="20% - Ênfase5 3 3 2 4" xfId="6459" xr:uid="{00000000-0005-0000-0000-00002F190000}"/>
    <cellStyle name="20% - Ênfase5 3 3 2 4 2" xfId="6460" xr:uid="{00000000-0005-0000-0000-000030190000}"/>
    <cellStyle name="20% - Ênfase5 3 3 2 4 2 2" xfId="6461" xr:uid="{00000000-0005-0000-0000-000031190000}"/>
    <cellStyle name="20% - Ênfase5 3 3 2 4 3" xfId="6462" xr:uid="{00000000-0005-0000-0000-000032190000}"/>
    <cellStyle name="20% - Ênfase5 3 3 2 4 4" xfId="6463" xr:uid="{00000000-0005-0000-0000-000033190000}"/>
    <cellStyle name="20% - Ênfase5 3 3 2 5" xfId="6464" xr:uid="{00000000-0005-0000-0000-000034190000}"/>
    <cellStyle name="20% - Ênfase5 3 3 2 5 2" xfId="6465" xr:uid="{00000000-0005-0000-0000-000035190000}"/>
    <cellStyle name="20% - Ênfase5 3 3 2 6" xfId="6466" xr:uid="{00000000-0005-0000-0000-000036190000}"/>
    <cellStyle name="20% - Ênfase5 3 3 2 7" xfId="6467" xr:uid="{00000000-0005-0000-0000-000037190000}"/>
    <cellStyle name="20% - Ênfase5 3 3 3" xfId="6468" xr:uid="{00000000-0005-0000-0000-000038190000}"/>
    <cellStyle name="20% - Ênfase5 3 3 3 2" xfId="6469" xr:uid="{00000000-0005-0000-0000-000039190000}"/>
    <cellStyle name="20% - Ênfase5 3 3 3 2 2" xfId="6470" xr:uid="{00000000-0005-0000-0000-00003A190000}"/>
    <cellStyle name="20% - Ênfase5 3 3 3 2 2 2" xfId="6471" xr:uid="{00000000-0005-0000-0000-00003B190000}"/>
    <cellStyle name="20% - Ênfase5 3 3 3 2 3" xfId="6472" xr:uid="{00000000-0005-0000-0000-00003C190000}"/>
    <cellStyle name="20% - Ênfase5 3 3 3 2 4" xfId="6473" xr:uid="{00000000-0005-0000-0000-00003D190000}"/>
    <cellStyle name="20% - Ênfase5 3 3 3 3" xfId="6474" xr:uid="{00000000-0005-0000-0000-00003E190000}"/>
    <cellStyle name="20% - Ênfase5 3 3 3 3 2" xfId="6475" xr:uid="{00000000-0005-0000-0000-00003F190000}"/>
    <cellStyle name="20% - Ênfase5 3 3 3 3 2 2" xfId="6476" xr:uid="{00000000-0005-0000-0000-000040190000}"/>
    <cellStyle name="20% - Ênfase5 3 3 3 3 3" xfId="6477" xr:uid="{00000000-0005-0000-0000-000041190000}"/>
    <cellStyle name="20% - Ênfase5 3 3 3 3 4" xfId="6478" xr:uid="{00000000-0005-0000-0000-000042190000}"/>
    <cellStyle name="20% - Ênfase5 3 3 3 4" xfId="6479" xr:uid="{00000000-0005-0000-0000-000043190000}"/>
    <cellStyle name="20% - Ênfase5 3 3 3 4 2" xfId="6480" xr:uid="{00000000-0005-0000-0000-000044190000}"/>
    <cellStyle name="20% - Ênfase5 3 3 3 5" xfId="6481" xr:uid="{00000000-0005-0000-0000-000045190000}"/>
    <cellStyle name="20% - Ênfase5 3 3 3 6" xfId="6482" xr:uid="{00000000-0005-0000-0000-000046190000}"/>
    <cellStyle name="20% - Ênfase5 3 3 4" xfId="6483" xr:uid="{00000000-0005-0000-0000-000047190000}"/>
    <cellStyle name="20% - Ênfase5 3 3 4 2" xfId="6484" xr:uid="{00000000-0005-0000-0000-000048190000}"/>
    <cellStyle name="20% - Ênfase5 3 3 4 2 2" xfId="6485" xr:uid="{00000000-0005-0000-0000-000049190000}"/>
    <cellStyle name="20% - Ênfase5 3 3 4 3" xfId="6486" xr:uid="{00000000-0005-0000-0000-00004A190000}"/>
    <cellStyle name="20% - Ênfase5 3 3 4 4" xfId="6487" xr:uid="{00000000-0005-0000-0000-00004B190000}"/>
    <cellStyle name="20% - Ênfase5 3 3 5" xfId="6488" xr:uid="{00000000-0005-0000-0000-00004C190000}"/>
    <cellStyle name="20% - Ênfase5 3 3 5 2" xfId="6489" xr:uid="{00000000-0005-0000-0000-00004D190000}"/>
    <cellStyle name="20% - Ênfase5 3 3 5 2 2" xfId="6490" xr:uid="{00000000-0005-0000-0000-00004E190000}"/>
    <cellStyle name="20% - Ênfase5 3 3 5 3" xfId="6491" xr:uid="{00000000-0005-0000-0000-00004F190000}"/>
    <cellStyle name="20% - Ênfase5 3 3 5 4" xfId="6492" xr:uid="{00000000-0005-0000-0000-000050190000}"/>
    <cellStyle name="20% - Ênfase5 3 3 6" xfId="6493" xr:uid="{00000000-0005-0000-0000-000051190000}"/>
    <cellStyle name="20% - Ênfase5 3 3 6 2" xfId="6494" xr:uid="{00000000-0005-0000-0000-000052190000}"/>
    <cellStyle name="20% - Ênfase5 3 3 7" xfId="6495" xr:uid="{00000000-0005-0000-0000-000053190000}"/>
    <cellStyle name="20% - Ênfase5 3 3 8" xfId="6496" xr:uid="{00000000-0005-0000-0000-000054190000}"/>
    <cellStyle name="20% - Ênfase5 3 4" xfId="6497" xr:uid="{00000000-0005-0000-0000-000055190000}"/>
    <cellStyle name="20% - Ênfase5 3 4 2" xfId="6498" xr:uid="{00000000-0005-0000-0000-000056190000}"/>
    <cellStyle name="20% - Ênfase5 3 4 2 2" xfId="6499" xr:uid="{00000000-0005-0000-0000-000057190000}"/>
    <cellStyle name="20% - Ênfase5 3 4 2 2 2" xfId="6500" xr:uid="{00000000-0005-0000-0000-000058190000}"/>
    <cellStyle name="20% - Ênfase5 3 4 2 2 2 2" xfId="6501" xr:uid="{00000000-0005-0000-0000-000059190000}"/>
    <cellStyle name="20% - Ênfase5 3 4 2 2 2 2 2" xfId="6502" xr:uid="{00000000-0005-0000-0000-00005A190000}"/>
    <cellStyle name="20% - Ênfase5 3 4 2 2 2 3" xfId="6503" xr:uid="{00000000-0005-0000-0000-00005B190000}"/>
    <cellStyle name="20% - Ênfase5 3 4 2 2 2 4" xfId="6504" xr:uid="{00000000-0005-0000-0000-00005C190000}"/>
    <cellStyle name="20% - Ênfase5 3 4 2 2 3" xfId="6505" xr:uid="{00000000-0005-0000-0000-00005D190000}"/>
    <cellStyle name="20% - Ênfase5 3 4 2 2 3 2" xfId="6506" xr:uid="{00000000-0005-0000-0000-00005E190000}"/>
    <cellStyle name="20% - Ênfase5 3 4 2 2 3 2 2" xfId="6507" xr:uid="{00000000-0005-0000-0000-00005F190000}"/>
    <cellStyle name="20% - Ênfase5 3 4 2 2 3 3" xfId="6508" xr:uid="{00000000-0005-0000-0000-000060190000}"/>
    <cellStyle name="20% - Ênfase5 3 4 2 2 3 4" xfId="6509" xr:uid="{00000000-0005-0000-0000-000061190000}"/>
    <cellStyle name="20% - Ênfase5 3 4 2 2 4" xfId="6510" xr:uid="{00000000-0005-0000-0000-000062190000}"/>
    <cellStyle name="20% - Ênfase5 3 4 2 2 4 2" xfId="6511" xr:uid="{00000000-0005-0000-0000-000063190000}"/>
    <cellStyle name="20% - Ênfase5 3 4 2 2 5" xfId="6512" xr:uid="{00000000-0005-0000-0000-000064190000}"/>
    <cellStyle name="20% - Ênfase5 3 4 2 2 6" xfId="6513" xr:uid="{00000000-0005-0000-0000-000065190000}"/>
    <cellStyle name="20% - Ênfase5 3 4 2 3" xfId="6514" xr:uid="{00000000-0005-0000-0000-000066190000}"/>
    <cellStyle name="20% - Ênfase5 3 4 2 3 2" xfId="6515" xr:uid="{00000000-0005-0000-0000-000067190000}"/>
    <cellStyle name="20% - Ênfase5 3 4 2 3 2 2" xfId="6516" xr:uid="{00000000-0005-0000-0000-000068190000}"/>
    <cellStyle name="20% - Ênfase5 3 4 2 3 3" xfId="6517" xr:uid="{00000000-0005-0000-0000-000069190000}"/>
    <cellStyle name="20% - Ênfase5 3 4 2 3 4" xfId="6518" xr:uid="{00000000-0005-0000-0000-00006A190000}"/>
    <cellStyle name="20% - Ênfase5 3 4 2 4" xfId="6519" xr:uid="{00000000-0005-0000-0000-00006B190000}"/>
    <cellStyle name="20% - Ênfase5 3 4 2 4 2" xfId="6520" xr:uid="{00000000-0005-0000-0000-00006C190000}"/>
    <cellStyle name="20% - Ênfase5 3 4 2 4 2 2" xfId="6521" xr:uid="{00000000-0005-0000-0000-00006D190000}"/>
    <cellStyle name="20% - Ênfase5 3 4 2 4 3" xfId="6522" xr:uid="{00000000-0005-0000-0000-00006E190000}"/>
    <cellStyle name="20% - Ênfase5 3 4 2 4 4" xfId="6523" xr:uid="{00000000-0005-0000-0000-00006F190000}"/>
    <cellStyle name="20% - Ênfase5 3 4 2 5" xfId="6524" xr:uid="{00000000-0005-0000-0000-000070190000}"/>
    <cellStyle name="20% - Ênfase5 3 4 2 5 2" xfId="6525" xr:uid="{00000000-0005-0000-0000-000071190000}"/>
    <cellStyle name="20% - Ênfase5 3 4 2 6" xfId="6526" xr:uid="{00000000-0005-0000-0000-000072190000}"/>
    <cellStyle name="20% - Ênfase5 3 4 2 7" xfId="6527" xr:uid="{00000000-0005-0000-0000-000073190000}"/>
    <cellStyle name="20% - Ênfase5 3 4 3" xfId="6528" xr:uid="{00000000-0005-0000-0000-000074190000}"/>
    <cellStyle name="20% - Ênfase5 3 4 3 2" xfId="6529" xr:uid="{00000000-0005-0000-0000-000075190000}"/>
    <cellStyle name="20% - Ênfase5 3 4 3 2 2" xfId="6530" xr:uid="{00000000-0005-0000-0000-000076190000}"/>
    <cellStyle name="20% - Ênfase5 3 4 3 2 2 2" xfId="6531" xr:uid="{00000000-0005-0000-0000-000077190000}"/>
    <cellStyle name="20% - Ênfase5 3 4 3 2 3" xfId="6532" xr:uid="{00000000-0005-0000-0000-000078190000}"/>
    <cellStyle name="20% - Ênfase5 3 4 3 2 4" xfId="6533" xr:uid="{00000000-0005-0000-0000-000079190000}"/>
    <cellStyle name="20% - Ênfase5 3 4 3 3" xfId="6534" xr:uid="{00000000-0005-0000-0000-00007A190000}"/>
    <cellStyle name="20% - Ênfase5 3 4 3 3 2" xfId="6535" xr:uid="{00000000-0005-0000-0000-00007B190000}"/>
    <cellStyle name="20% - Ênfase5 3 4 3 3 2 2" xfId="6536" xr:uid="{00000000-0005-0000-0000-00007C190000}"/>
    <cellStyle name="20% - Ênfase5 3 4 3 3 3" xfId="6537" xr:uid="{00000000-0005-0000-0000-00007D190000}"/>
    <cellStyle name="20% - Ênfase5 3 4 3 3 4" xfId="6538" xr:uid="{00000000-0005-0000-0000-00007E190000}"/>
    <cellStyle name="20% - Ênfase5 3 4 3 4" xfId="6539" xr:uid="{00000000-0005-0000-0000-00007F190000}"/>
    <cellStyle name="20% - Ênfase5 3 4 3 4 2" xfId="6540" xr:uid="{00000000-0005-0000-0000-000080190000}"/>
    <cellStyle name="20% - Ênfase5 3 4 3 5" xfId="6541" xr:uid="{00000000-0005-0000-0000-000081190000}"/>
    <cellStyle name="20% - Ênfase5 3 4 3 6" xfId="6542" xr:uid="{00000000-0005-0000-0000-000082190000}"/>
    <cellStyle name="20% - Ênfase5 3 4 4" xfId="6543" xr:uid="{00000000-0005-0000-0000-000083190000}"/>
    <cellStyle name="20% - Ênfase5 3 4 4 2" xfId="6544" xr:uid="{00000000-0005-0000-0000-000084190000}"/>
    <cellStyle name="20% - Ênfase5 3 4 4 2 2" xfId="6545" xr:uid="{00000000-0005-0000-0000-000085190000}"/>
    <cellStyle name="20% - Ênfase5 3 4 4 3" xfId="6546" xr:uid="{00000000-0005-0000-0000-000086190000}"/>
    <cellStyle name="20% - Ênfase5 3 4 4 4" xfId="6547" xr:uid="{00000000-0005-0000-0000-000087190000}"/>
    <cellStyle name="20% - Ênfase5 3 4 5" xfId="6548" xr:uid="{00000000-0005-0000-0000-000088190000}"/>
    <cellStyle name="20% - Ênfase5 3 4 5 2" xfId="6549" xr:uid="{00000000-0005-0000-0000-000089190000}"/>
    <cellStyle name="20% - Ênfase5 3 4 5 2 2" xfId="6550" xr:uid="{00000000-0005-0000-0000-00008A190000}"/>
    <cellStyle name="20% - Ênfase5 3 4 5 3" xfId="6551" xr:uid="{00000000-0005-0000-0000-00008B190000}"/>
    <cellStyle name="20% - Ênfase5 3 4 5 4" xfId="6552" xr:uid="{00000000-0005-0000-0000-00008C190000}"/>
    <cellStyle name="20% - Ênfase5 3 4 6" xfId="6553" xr:uid="{00000000-0005-0000-0000-00008D190000}"/>
    <cellStyle name="20% - Ênfase5 3 4 6 2" xfId="6554" xr:uid="{00000000-0005-0000-0000-00008E190000}"/>
    <cellStyle name="20% - Ênfase5 3 4 7" xfId="6555" xr:uid="{00000000-0005-0000-0000-00008F190000}"/>
    <cellStyle name="20% - Ênfase5 3 4 8" xfId="6556" xr:uid="{00000000-0005-0000-0000-000090190000}"/>
    <cellStyle name="20% - Ênfase5 3 5" xfId="6557" xr:uid="{00000000-0005-0000-0000-000091190000}"/>
    <cellStyle name="20% - Ênfase5 3 5 2" xfId="6558" xr:uid="{00000000-0005-0000-0000-000092190000}"/>
    <cellStyle name="20% - Ênfase5 3 5 2 2" xfId="6559" xr:uid="{00000000-0005-0000-0000-000093190000}"/>
    <cellStyle name="20% - Ênfase5 3 5 2 2 2" xfId="6560" xr:uid="{00000000-0005-0000-0000-000094190000}"/>
    <cellStyle name="20% - Ênfase5 3 5 2 2 2 2" xfId="6561" xr:uid="{00000000-0005-0000-0000-000095190000}"/>
    <cellStyle name="20% - Ênfase5 3 5 2 2 2 2 2" xfId="6562" xr:uid="{00000000-0005-0000-0000-000096190000}"/>
    <cellStyle name="20% - Ênfase5 3 5 2 2 2 3" xfId="6563" xr:uid="{00000000-0005-0000-0000-000097190000}"/>
    <cellStyle name="20% - Ênfase5 3 5 2 2 2 4" xfId="6564" xr:uid="{00000000-0005-0000-0000-000098190000}"/>
    <cellStyle name="20% - Ênfase5 3 5 2 2 3" xfId="6565" xr:uid="{00000000-0005-0000-0000-000099190000}"/>
    <cellStyle name="20% - Ênfase5 3 5 2 2 3 2" xfId="6566" xr:uid="{00000000-0005-0000-0000-00009A190000}"/>
    <cellStyle name="20% - Ênfase5 3 5 2 2 3 2 2" xfId="6567" xr:uid="{00000000-0005-0000-0000-00009B190000}"/>
    <cellStyle name="20% - Ênfase5 3 5 2 2 3 3" xfId="6568" xr:uid="{00000000-0005-0000-0000-00009C190000}"/>
    <cellStyle name="20% - Ênfase5 3 5 2 2 3 4" xfId="6569" xr:uid="{00000000-0005-0000-0000-00009D190000}"/>
    <cellStyle name="20% - Ênfase5 3 5 2 2 4" xfId="6570" xr:uid="{00000000-0005-0000-0000-00009E190000}"/>
    <cellStyle name="20% - Ênfase5 3 5 2 2 4 2" xfId="6571" xr:uid="{00000000-0005-0000-0000-00009F190000}"/>
    <cellStyle name="20% - Ênfase5 3 5 2 2 5" xfId="6572" xr:uid="{00000000-0005-0000-0000-0000A0190000}"/>
    <cellStyle name="20% - Ênfase5 3 5 2 2 6" xfId="6573" xr:uid="{00000000-0005-0000-0000-0000A1190000}"/>
    <cellStyle name="20% - Ênfase5 3 5 2 3" xfId="6574" xr:uid="{00000000-0005-0000-0000-0000A2190000}"/>
    <cellStyle name="20% - Ênfase5 3 5 2 3 2" xfId="6575" xr:uid="{00000000-0005-0000-0000-0000A3190000}"/>
    <cellStyle name="20% - Ênfase5 3 5 2 3 2 2" xfId="6576" xr:uid="{00000000-0005-0000-0000-0000A4190000}"/>
    <cellStyle name="20% - Ênfase5 3 5 2 3 3" xfId="6577" xr:uid="{00000000-0005-0000-0000-0000A5190000}"/>
    <cellStyle name="20% - Ênfase5 3 5 2 3 4" xfId="6578" xr:uid="{00000000-0005-0000-0000-0000A6190000}"/>
    <cellStyle name="20% - Ênfase5 3 5 2 4" xfId="6579" xr:uid="{00000000-0005-0000-0000-0000A7190000}"/>
    <cellStyle name="20% - Ênfase5 3 5 2 4 2" xfId="6580" xr:uid="{00000000-0005-0000-0000-0000A8190000}"/>
    <cellStyle name="20% - Ênfase5 3 5 2 4 2 2" xfId="6581" xr:uid="{00000000-0005-0000-0000-0000A9190000}"/>
    <cellStyle name="20% - Ênfase5 3 5 2 4 3" xfId="6582" xr:uid="{00000000-0005-0000-0000-0000AA190000}"/>
    <cellStyle name="20% - Ênfase5 3 5 2 4 4" xfId="6583" xr:uid="{00000000-0005-0000-0000-0000AB190000}"/>
    <cellStyle name="20% - Ênfase5 3 5 2 5" xfId="6584" xr:uid="{00000000-0005-0000-0000-0000AC190000}"/>
    <cellStyle name="20% - Ênfase5 3 5 2 5 2" xfId="6585" xr:uid="{00000000-0005-0000-0000-0000AD190000}"/>
    <cellStyle name="20% - Ênfase5 3 5 2 6" xfId="6586" xr:uid="{00000000-0005-0000-0000-0000AE190000}"/>
    <cellStyle name="20% - Ênfase5 3 5 2 7" xfId="6587" xr:uid="{00000000-0005-0000-0000-0000AF190000}"/>
    <cellStyle name="20% - Ênfase5 3 5 3" xfId="6588" xr:uid="{00000000-0005-0000-0000-0000B0190000}"/>
    <cellStyle name="20% - Ênfase5 3 5 3 2" xfId="6589" xr:uid="{00000000-0005-0000-0000-0000B1190000}"/>
    <cellStyle name="20% - Ênfase5 3 5 3 2 2" xfId="6590" xr:uid="{00000000-0005-0000-0000-0000B2190000}"/>
    <cellStyle name="20% - Ênfase5 3 5 3 2 2 2" xfId="6591" xr:uid="{00000000-0005-0000-0000-0000B3190000}"/>
    <cellStyle name="20% - Ênfase5 3 5 3 2 3" xfId="6592" xr:uid="{00000000-0005-0000-0000-0000B4190000}"/>
    <cellStyle name="20% - Ênfase5 3 5 3 2 4" xfId="6593" xr:uid="{00000000-0005-0000-0000-0000B5190000}"/>
    <cellStyle name="20% - Ênfase5 3 5 3 3" xfId="6594" xr:uid="{00000000-0005-0000-0000-0000B6190000}"/>
    <cellStyle name="20% - Ênfase5 3 5 3 3 2" xfId="6595" xr:uid="{00000000-0005-0000-0000-0000B7190000}"/>
    <cellStyle name="20% - Ênfase5 3 5 3 3 2 2" xfId="6596" xr:uid="{00000000-0005-0000-0000-0000B8190000}"/>
    <cellStyle name="20% - Ênfase5 3 5 3 3 3" xfId="6597" xr:uid="{00000000-0005-0000-0000-0000B9190000}"/>
    <cellStyle name="20% - Ênfase5 3 5 3 3 4" xfId="6598" xr:uid="{00000000-0005-0000-0000-0000BA190000}"/>
    <cellStyle name="20% - Ênfase5 3 5 3 4" xfId="6599" xr:uid="{00000000-0005-0000-0000-0000BB190000}"/>
    <cellStyle name="20% - Ênfase5 3 5 3 4 2" xfId="6600" xr:uid="{00000000-0005-0000-0000-0000BC190000}"/>
    <cellStyle name="20% - Ênfase5 3 5 3 5" xfId="6601" xr:uid="{00000000-0005-0000-0000-0000BD190000}"/>
    <cellStyle name="20% - Ênfase5 3 5 3 6" xfId="6602" xr:uid="{00000000-0005-0000-0000-0000BE190000}"/>
    <cellStyle name="20% - Ênfase5 3 5 4" xfId="6603" xr:uid="{00000000-0005-0000-0000-0000BF190000}"/>
    <cellStyle name="20% - Ênfase5 3 5 4 2" xfId="6604" xr:uid="{00000000-0005-0000-0000-0000C0190000}"/>
    <cellStyle name="20% - Ênfase5 3 5 4 2 2" xfId="6605" xr:uid="{00000000-0005-0000-0000-0000C1190000}"/>
    <cellStyle name="20% - Ênfase5 3 5 4 3" xfId="6606" xr:uid="{00000000-0005-0000-0000-0000C2190000}"/>
    <cellStyle name="20% - Ênfase5 3 5 4 4" xfId="6607" xr:uid="{00000000-0005-0000-0000-0000C3190000}"/>
    <cellStyle name="20% - Ênfase5 3 5 5" xfId="6608" xr:uid="{00000000-0005-0000-0000-0000C4190000}"/>
    <cellStyle name="20% - Ênfase5 3 5 5 2" xfId="6609" xr:uid="{00000000-0005-0000-0000-0000C5190000}"/>
    <cellStyle name="20% - Ênfase5 3 5 5 2 2" xfId="6610" xr:uid="{00000000-0005-0000-0000-0000C6190000}"/>
    <cellStyle name="20% - Ênfase5 3 5 5 3" xfId="6611" xr:uid="{00000000-0005-0000-0000-0000C7190000}"/>
    <cellStyle name="20% - Ênfase5 3 5 5 4" xfId="6612" xr:uid="{00000000-0005-0000-0000-0000C8190000}"/>
    <cellStyle name="20% - Ênfase5 3 5 6" xfId="6613" xr:uid="{00000000-0005-0000-0000-0000C9190000}"/>
    <cellStyle name="20% - Ênfase5 3 5 6 2" xfId="6614" xr:uid="{00000000-0005-0000-0000-0000CA190000}"/>
    <cellStyle name="20% - Ênfase5 3 5 7" xfId="6615" xr:uid="{00000000-0005-0000-0000-0000CB190000}"/>
    <cellStyle name="20% - Ênfase5 3 5 8" xfId="6616" xr:uid="{00000000-0005-0000-0000-0000CC190000}"/>
    <cellStyle name="20% - Ênfase5 3 6" xfId="6617" xr:uid="{00000000-0005-0000-0000-0000CD190000}"/>
    <cellStyle name="20% - Ênfase5 3 6 2" xfId="6618" xr:uid="{00000000-0005-0000-0000-0000CE190000}"/>
    <cellStyle name="20% - Ênfase5 3 6 2 2" xfId="6619" xr:uid="{00000000-0005-0000-0000-0000CF190000}"/>
    <cellStyle name="20% - Ênfase5 3 6 2 2 2" xfId="6620" xr:uid="{00000000-0005-0000-0000-0000D0190000}"/>
    <cellStyle name="20% - Ênfase5 3 6 2 2 2 2" xfId="6621" xr:uid="{00000000-0005-0000-0000-0000D1190000}"/>
    <cellStyle name="20% - Ênfase5 3 6 2 2 3" xfId="6622" xr:uid="{00000000-0005-0000-0000-0000D2190000}"/>
    <cellStyle name="20% - Ênfase5 3 6 2 2 4" xfId="6623" xr:uid="{00000000-0005-0000-0000-0000D3190000}"/>
    <cellStyle name="20% - Ênfase5 3 6 2 3" xfId="6624" xr:uid="{00000000-0005-0000-0000-0000D4190000}"/>
    <cellStyle name="20% - Ênfase5 3 6 2 3 2" xfId="6625" xr:uid="{00000000-0005-0000-0000-0000D5190000}"/>
    <cellStyle name="20% - Ênfase5 3 6 2 3 2 2" xfId="6626" xr:uid="{00000000-0005-0000-0000-0000D6190000}"/>
    <cellStyle name="20% - Ênfase5 3 6 2 3 3" xfId="6627" xr:uid="{00000000-0005-0000-0000-0000D7190000}"/>
    <cellStyle name="20% - Ênfase5 3 6 2 3 4" xfId="6628" xr:uid="{00000000-0005-0000-0000-0000D8190000}"/>
    <cellStyle name="20% - Ênfase5 3 6 2 4" xfId="6629" xr:uid="{00000000-0005-0000-0000-0000D9190000}"/>
    <cellStyle name="20% - Ênfase5 3 6 2 4 2" xfId="6630" xr:uid="{00000000-0005-0000-0000-0000DA190000}"/>
    <cellStyle name="20% - Ênfase5 3 6 2 5" xfId="6631" xr:uid="{00000000-0005-0000-0000-0000DB190000}"/>
    <cellStyle name="20% - Ênfase5 3 6 2 6" xfId="6632" xr:uid="{00000000-0005-0000-0000-0000DC190000}"/>
    <cellStyle name="20% - Ênfase5 3 6 3" xfId="6633" xr:uid="{00000000-0005-0000-0000-0000DD190000}"/>
    <cellStyle name="20% - Ênfase5 3 6 3 2" xfId="6634" xr:uid="{00000000-0005-0000-0000-0000DE190000}"/>
    <cellStyle name="20% - Ênfase5 3 6 3 2 2" xfId="6635" xr:uid="{00000000-0005-0000-0000-0000DF190000}"/>
    <cellStyle name="20% - Ênfase5 3 6 3 3" xfId="6636" xr:uid="{00000000-0005-0000-0000-0000E0190000}"/>
    <cellStyle name="20% - Ênfase5 3 6 3 4" xfId="6637" xr:uid="{00000000-0005-0000-0000-0000E1190000}"/>
    <cellStyle name="20% - Ênfase5 3 6 4" xfId="6638" xr:uid="{00000000-0005-0000-0000-0000E2190000}"/>
    <cellStyle name="20% - Ênfase5 3 6 4 2" xfId="6639" xr:uid="{00000000-0005-0000-0000-0000E3190000}"/>
    <cellStyle name="20% - Ênfase5 3 6 4 2 2" xfId="6640" xr:uid="{00000000-0005-0000-0000-0000E4190000}"/>
    <cellStyle name="20% - Ênfase5 3 6 4 3" xfId="6641" xr:uid="{00000000-0005-0000-0000-0000E5190000}"/>
    <cellStyle name="20% - Ênfase5 3 6 4 4" xfId="6642" xr:uid="{00000000-0005-0000-0000-0000E6190000}"/>
    <cellStyle name="20% - Ênfase5 3 6 5" xfId="6643" xr:uid="{00000000-0005-0000-0000-0000E7190000}"/>
    <cellStyle name="20% - Ênfase5 3 6 5 2" xfId="6644" xr:uid="{00000000-0005-0000-0000-0000E8190000}"/>
    <cellStyle name="20% - Ênfase5 3 6 6" xfId="6645" xr:uid="{00000000-0005-0000-0000-0000E9190000}"/>
    <cellStyle name="20% - Ênfase5 3 6 7" xfId="6646" xr:uid="{00000000-0005-0000-0000-0000EA190000}"/>
    <cellStyle name="20% - Ênfase5 3 7" xfId="6647" xr:uid="{00000000-0005-0000-0000-0000EB190000}"/>
    <cellStyle name="20% - Ênfase5 3 7 2" xfId="6648" xr:uid="{00000000-0005-0000-0000-0000EC190000}"/>
    <cellStyle name="20% - Ênfase5 3 7 2 2" xfId="6649" xr:uid="{00000000-0005-0000-0000-0000ED190000}"/>
    <cellStyle name="20% - Ênfase5 3 7 2 2 2" xfId="6650" xr:uid="{00000000-0005-0000-0000-0000EE190000}"/>
    <cellStyle name="20% - Ênfase5 3 7 2 3" xfId="6651" xr:uid="{00000000-0005-0000-0000-0000EF190000}"/>
    <cellStyle name="20% - Ênfase5 3 7 2 4" xfId="6652" xr:uid="{00000000-0005-0000-0000-0000F0190000}"/>
    <cellStyle name="20% - Ênfase5 3 7 3" xfId="6653" xr:uid="{00000000-0005-0000-0000-0000F1190000}"/>
    <cellStyle name="20% - Ênfase5 3 7 3 2" xfId="6654" xr:uid="{00000000-0005-0000-0000-0000F2190000}"/>
    <cellStyle name="20% - Ênfase5 3 7 3 2 2" xfId="6655" xr:uid="{00000000-0005-0000-0000-0000F3190000}"/>
    <cellStyle name="20% - Ênfase5 3 7 3 3" xfId="6656" xr:uid="{00000000-0005-0000-0000-0000F4190000}"/>
    <cellStyle name="20% - Ênfase5 3 7 3 4" xfId="6657" xr:uid="{00000000-0005-0000-0000-0000F5190000}"/>
    <cellStyle name="20% - Ênfase5 3 7 4" xfId="6658" xr:uid="{00000000-0005-0000-0000-0000F6190000}"/>
    <cellStyle name="20% - Ênfase5 3 7 4 2" xfId="6659" xr:uid="{00000000-0005-0000-0000-0000F7190000}"/>
    <cellStyle name="20% - Ênfase5 3 7 5" xfId="6660" xr:uid="{00000000-0005-0000-0000-0000F8190000}"/>
    <cellStyle name="20% - Ênfase5 3 7 6" xfId="6661" xr:uid="{00000000-0005-0000-0000-0000F9190000}"/>
    <cellStyle name="20% - Ênfase5 3 8" xfId="6662" xr:uid="{00000000-0005-0000-0000-0000FA190000}"/>
    <cellStyle name="20% - Ênfase5 3 8 2" xfId="6663" xr:uid="{00000000-0005-0000-0000-0000FB190000}"/>
    <cellStyle name="20% - Ênfase5 3 8 2 2" xfId="6664" xr:uid="{00000000-0005-0000-0000-0000FC190000}"/>
    <cellStyle name="20% - Ênfase5 3 8 3" xfId="6665" xr:uid="{00000000-0005-0000-0000-0000FD190000}"/>
    <cellStyle name="20% - Ênfase5 3 8 4" xfId="6666" xr:uid="{00000000-0005-0000-0000-0000FE190000}"/>
    <cellStyle name="20% - Ênfase5 3 9" xfId="6667" xr:uid="{00000000-0005-0000-0000-0000FF190000}"/>
    <cellStyle name="20% - Ênfase5 3 9 2" xfId="6668" xr:uid="{00000000-0005-0000-0000-0000001A0000}"/>
    <cellStyle name="20% - Ênfase5 3 9 2 2" xfId="6669" xr:uid="{00000000-0005-0000-0000-0000011A0000}"/>
    <cellStyle name="20% - Ênfase5 3 9 3" xfId="6670" xr:uid="{00000000-0005-0000-0000-0000021A0000}"/>
    <cellStyle name="20% - Ênfase5 3 9 4" xfId="6671" xr:uid="{00000000-0005-0000-0000-0000031A0000}"/>
    <cellStyle name="20% - Ênfase5 4" xfId="6672" xr:uid="{00000000-0005-0000-0000-0000041A0000}"/>
    <cellStyle name="20% - Ênfase5 4 10" xfId="6673" xr:uid="{00000000-0005-0000-0000-0000051A0000}"/>
    <cellStyle name="20% - Ênfase5 4 11" xfId="6674" xr:uid="{00000000-0005-0000-0000-0000061A0000}"/>
    <cellStyle name="20% - Ênfase5 4 2" xfId="6675" xr:uid="{00000000-0005-0000-0000-0000071A0000}"/>
    <cellStyle name="20% - Ênfase5 4 2 2" xfId="6676" xr:uid="{00000000-0005-0000-0000-0000081A0000}"/>
    <cellStyle name="20% - Ênfase5 4 2 2 2" xfId="6677" xr:uid="{00000000-0005-0000-0000-0000091A0000}"/>
    <cellStyle name="20% - Ênfase5 4 2 2 2 2" xfId="6678" xr:uid="{00000000-0005-0000-0000-00000A1A0000}"/>
    <cellStyle name="20% - Ênfase5 4 2 2 2 2 2" xfId="6679" xr:uid="{00000000-0005-0000-0000-00000B1A0000}"/>
    <cellStyle name="20% - Ênfase5 4 2 2 2 2 2 2" xfId="6680" xr:uid="{00000000-0005-0000-0000-00000C1A0000}"/>
    <cellStyle name="20% - Ênfase5 4 2 2 2 2 3" xfId="6681" xr:uid="{00000000-0005-0000-0000-00000D1A0000}"/>
    <cellStyle name="20% - Ênfase5 4 2 2 2 2 4" xfId="6682" xr:uid="{00000000-0005-0000-0000-00000E1A0000}"/>
    <cellStyle name="20% - Ênfase5 4 2 2 2 3" xfId="6683" xr:uid="{00000000-0005-0000-0000-00000F1A0000}"/>
    <cellStyle name="20% - Ênfase5 4 2 2 2 3 2" xfId="6684" xr:uid="{00000000-0005-0000-0000-0000101A0000}"/>
    <cellStyle name="20% - Ênfase5 4 2 2 2 3 2 2" xfId="6685" xr:uid="{00000000-0005-0000-0000-0000111A0000}"/>
    <cellStyle name="20% - Ênfase5 4 2 2 2 3 3" xfId="6686" xr:uid="{00000000-0005-0000-0000-0000121A0000}"/>
    <cellStyle name="20% - Ênfase5 4 2 2 2 3 4" xfId="6687" xr:uid="{00000000-0005-0000-0000-0000131A0000}"/>
    <cellStyle name="20% - Ênfase5 4 2 2 2 4" xfId="6688" xr:uid="{00000000-0005-0000-0000-0000141A0000}"/>
    <cellStyle name="20% - Ênfase5 4 2 2 2 4 2" xfId="6689" xr:uid="{00000000-0005-0000-0000-0000151A0000}"/>
    <cellStyle name="20% - Ênfase5 4 2 2 2 5" xfId="6690" xr:uid="{00000000-0005-0000-0000-0000161A0000}"/>
    <cellStyle name="20% - Ênfase5 4 2 2 2 6" xfId="6691" xr:uid="{00000000-0005-0000-0000-0000171A0000}"/>
    <cellStyle name="20% - Ênfase5 4 2 2 3" xfId="6692" xr:uid="{00000000-0005-0000-0000-0000181A0000}"/>
    <cellStyle name="20% - Ênfase5 4 2 2 3 2" xfId="6693" xr:uid="{00000000-0005-0000-0000-0000191A0000}"/>
    <cellStyle name="20% - Ênfase5 4 2 2 3 2 2" xfId="6694" xr:uid="{00000000-0005-0000-0000-00001A1A0000}"/>
    <cellStyle name="20% - Ênfase5 4 2 2 3 3" xfId="6695" xr:uid="{00000000-0005-0000-0000-00001B1A0000}"/>
    <cellStyle name="20% - Ênfase5 4 2 2 3 4" xfId="6696" xr:uid="{00000000-0005-0000-0000-00001C1A0000}"/>
    <cellStyle name="20% - Ênfase5 4 2 2 4" xfId="6697" xr:uid="{00000000-0005-0000-0000-00001D1A0000}"/>
    <cellStyle name="20% - Ênfase5 4 2 2 4 2" xfId="6698" xr:uid="{00000000-0005-0000-0000-00001E1A0000}"/>
    <cellStyle name="20% - Ênfase5 4 2 2 4 2 2" xfId="6699" xr:uid="{00000000-0005-0000-0000-00001F1A0000}"/>
    <cellStyle name="20% - Ênfase5 4 2 2 4 3" xfId="6700" xr:uid="{00000000-0005-0000-0000-0000201A0000}"/>
    <cellStyle name="20% - Ênfase5 4 2 2 4 4" xfId="6701" xr:uid="{00000000-0005-0000-0000-0000211A0000}"/>
    <cellStyle name="20% - Ênfase5 4 2 2 5" xfId="6702" xr:uid="{00000000-0005-0000-0000-0000221A0000}"/>
    <cellStyle name="20% - Ênfase5 4 2 2 5 2" xfId="6703" xr:uid="{00000000-0005-0000-0000-0000231A0000}"/>
    <cellStyle name="20% - Ênfase5 4 2 2 6" xfId="6704" xr:uid="{00000000-0005-0000-0000-0000241A0000}"/>
    <cellStyle name="20% - Ênfase5 4 2 2 7" xfId="6705" xr:uid="{00000000-0005-0000-0000-0000251A0000}"/>
    <cellStyle name="20% - Ênfase5 4 2 3" xfId="6706" xr:uid="{00000000-0005-0000-0000-0000261A0000}"/>
    <cellStyle name="20% - Ênfase5 4 2 3 2" xfId="6707" xr:uid="{00000000-0005-0000-0000-0000271A0000}"/>
    <cellStyle name="20% - Ênfase5 4 2 3 2 2" xfId="6708" xr:uid="{00000000-0005-0000-0000-0000281A0000}"/>
    <cellStyle name="20% - Ênfase5 4 2 3 2 2 2" xfId="6709" xr:uid="{00000000-0005-0000-0000-0000291A0000}"/>
    <cellStyle name="20% - Ênfase5 4 2 3 2 3" xfId="6710" xr:uid="{00000000-0005-0000-0000-00002A1A0000}"/>
    <cellStyle name="20% - Ênfase5 4 2 3 2 4" xfId="6711" xr:uid="{00000000-0005-0000-0000-00002B1A0000}"/>
    <cellStyle name="20% - Ênfase5 4 2 3 3" xfId="6712" xr:uid="{00000000-0005-0000-0000-00002C1A0000}"/>
    <cellStyle name="20% - Ênfase5 4 2 3 3 2" xfId="6713" xr:uid="{00000000-0005-0000-0000-00002D1A0000}"/>
    <cellStyle name="20% - Ênfase5 4 2 3 3 2 2" xfId="6714" xr:uid="{00000000-0005-0000-0000-00002E1A0000}"/>
    <cellStyle name="20% - Ênfase5 4 2 3 3 3" xfId="6715" xr:uid="{00000000-0005-0000-0000-00002F1A0000}"/>
    <cellStyle name="20% - Ênfase5 4 2 3 3 4" xfId="6716" xr:uid="{00000000-0005-0000-0000-0000301A0000}"/>
    <cellStyle name="20% - Ênfase5 4 2 3 4" xfId="6717" xr:uid="{00000000-0005-0000-0000-0000311A0000}"/>
    <cellStyle name="20% - Ênfase5 4 2 3 4 2" xfId="6718" xr:uid="{00000000-0005-0000-0000-0000321A0000}"/>
    <cellStyle name="20% - Ênfase5 4 2 3 5" xfId="6719" xr:uid="{00000000-0005-0000-0000-0000331A0000}"/>
    <cellStyle name="20% - Ênfase5 4 2 3 6" xfId="6720" xr:uid="{00000000-0005-0000-0000-0000341A0000}"/>
    <cellStyle name="20% - Ênfase5 4 2 4" xfId="6721" xr:uid="{00000000-0005-0000-0000-0000351A0000}"/>
    <cellStyle name="20% - Ênfase5 4 2 4 2" xfId="6722" xr:uid="{00000000-0005-0000-0000-0000361A0000}"/>
    <cellStyle name="20% - Ênfase5 4 2 4 2 2" xfId="6723" xr:uid="{00000000-0005-0000-0000-0000371A0000}"/>
    <cellStyle name="20% - Ênfase5 4 2 4 3" xfId="6724" xr:uid="{00000000-0005-0000-0000-0000381A0000}"/>
    <cellStyle name="20% - Ênfase5 4 2 4 4" xfId="6725" xr:uid="{00000000-0005-0000-0000-0000391A0000}"/>
    <cellStyle name="20% - Ênfase5 4 2 5" xfId="6726" xr:uid="{00000000-0005-0000-0000-00003A1A0000}"/>
    <cellStyle name="20% - Ênfase5 4 2 5 2" xfId="6727" xr:uid="{00000000-0005-0000-0000-00003B1A0000}"/>
    <cellStyle name="20% - Ênfase5 4 2 5 2 2" xfId="6728" xr:uid="{00000000-0005-0000-0000-00003C1A0000}"/>
    <cellStyle name="20% - Ênfase5 4 2 5 3" xfId="6729" xr:uid="{00000000-0005-0000-0000-00003D1A0000}"/>
    <cellStyle name="20% - Ênfase5 4 2 5 4" xfId="6730" xr:uid="{00000000-0005-0000-0000-00003E1A0000}"/>
    <cellStyle name="20% - Ênfase5 4 2 6" xfId="6731" xr:uid="{00000000-0005-0000-0000-00003F1A0000}"/>
    <cellStyle name="20% - Ênfase5 4 2 6 2" xfId="6732" xr:uid="{00000000-0005-0000-0000-0000401A0000}"/>
    <cellStyle name="20% - Ênfase5 4 2 7" xfId="6733" xr:uid="{00000000-0005-0000-0000-0000411A0000}"/>
    <cellStyle name="20% - Ênfase5 4 2 8" xfId="6734" xr:uid="{00000000-0005-0000-0000-0000421A0000}"/>
    <cellStyle name="20% - Ênfase5 4 3" xfId="6735" xr:uid="{00000000-0005-0000-0000-0000431A0000}"/>
    <cellStyle name="20% - Ênfase5 4 3 2" xfId="6736" xr:uid="{00000000-0005-0000-0000-0000441A0000}"/>
    <cellStyle name="20% - Ênfase5 4 3 2 2" xfId="6737" xr:uid="{00000000-0005-0000-0000-0000451A0000}"/>
    <cellStyle name="20% - Ênfase5 4 3 2 2 2" xfId="6738" xr:uid="{00000000-0005-0000-0000-0000461A0000}"/>
    <cellStyle name="20% - Ênfase5 4 3 2 2 2 2" xfId="6739" xr:uid="{00000000-0005-0000-0000-0000471A0000}"/>
    <cellStyle name="20% - Ênfase5 4 3 2 2 2 2 2" xfId="6740" xr:uid="{00000000-0005-0000-0000-0000481A0000}"/>
    <cellStyle name="20% - Ênfase5 4 3 2 2 2 3" xfId="6741" xr:uid="{00000000-0005-0000-0000-0000491A0000}"/>
    <cellStyle name="20% - Ênfase5 4 3 2 2 2 4" xfId="6742" xr:uid="{00000000-0005-0000-0000-00004A1A0000}"/>
    <cellStyle name="20% - Ênfase5 4 3 2 2 3" xfId="6743" xr:uid="{00000000-0005-0000-0000-00004B1A0000}"/>
    <cellStyle name="20% - Ênfase5 4 3 2 2 3 2" xfId="6744" xr:uid="{00000000-0005-0000-0000-00004C1A0000}"/>
    <cellStyle name="20% - Ênfase5 4 3 2 2 3 2 2" xfId="6745" xr:uid="{00000000-0005-0000-0000-00004D1A0000}"/>
    <cellStyle name="20% - Ênfase5 4 3 2 2 3 3" xfId="6746" xr:uid="{00000000-0005-0000-0000-00004E1A0000}"/>
    <cellStyle name="20% - Ênfase5 4 3 2 2 3 4" xfId="6747" xr:uid="{00000000-0005-0000-0000-00004F1A0000}"/>
    <cellStyle name="20% - Ênfase5 4 3 2 2 4" xfId="6748" xr:uid="{00000000-0005-0000-0000-0000501A0000}"/>
    <cellStyle name="20% - Ênfase5 4 3 2 2 4 2" xfId="6749" xr:uid="{00000000-0005-0000-0000-0000511A0000}"/>
    <cellStyle name="20% - Ênfase5 4 3 2 2 5" xfId="6750" xr:uid="{00000000-0005-0000-0000-0000521A0000}"/>
    <cellStyle name="20% - Ênfase5 4 3 2 2 6" xfId="6751" xr:uid="{00000000-0005-0000-0000-0000531A0000}"/>
    <cellStyle name="20% - Ênfase5 4 3 2 3" xfId="6752" xr:uid="{00000000-0005-0000-0000-0000541A0000}"/>
    <cellStyle name="20% - Ênfase5 4 3 2 3 2" xfId="6753" xr:uid="{00000000-0005-0000-0000-0000551A0000}"/>
    <cellStyle name="20% - Ênfase5 4 3 2 3 2 2" xfId="6754" xr:uid="{00000000-0005-0000-0000-0000561A0000}"/>
    <cellStyle name="20% - Ênfase5 4 3 2 3 3" xfId="6755" xr:uid="{00000000-0005-0000-0000-0000571A0000}"/>
    <cellStyle name="20% - Ênfase5 4 3 2 3 4" xfId="6756" xr:uid="{00000000-0005-0000-0000-0000581A0000}"/>
    <cellStyle name="20% - Ênfase5 4 3 2 4" xfId="6757" xr:uid="{00000000-0005-0000-0000-0000591A0000}"/>
    <cellStyle name="20% - Ênfase5 4 3 2 4 2" xfId="6758" xr:uid="{00000000-0005-0000-0000-00005A1A0000}"/>
    <cellStyle name="20% - Ênfase5 4 3 2 4 2 2" xfId="6759" xr:uid="{00000000-0005-0000-0000-00005B1A0000}"/>
    <cellStyle name="20% - Ênfase5 4 3 2 4 3" xfId="6760" xr:uid="{00000000-0005-0000-0000-00005C1A0000}"/>
    <cellStyle name="20% - Ênfase5 4 3 2 4 4" xfId="6761" xr:uid="{00000000-0005-0000-0000-00005D1A0000}"/>
    <cellStyle name="20% - Ênfase5 4 3 2 5" xfId="6762" xr:uid="{00000000-0005-0000-0000-00005E1A0000}"/>
    <cellStyle name="20% - Ênfase5 4 3 2 5 2" xfId="6763" xr:uid="{00000000-0005-0000-0000-00005F1A0000}"/>
    <cellStyle name="20% - Ênfase5 4 3 2 6" xfId="6764" xr:uid="{00000000-0005-0000-0000-0000601A0000}"/>
    <cellStyle name="20% - Ênfase5 4 3 2 7" xfId="6765" xr:uid="{00000000-0005-0000-0000-0000611A0000}"/>
    <cellStyle name="20% - Ênfase5 4 3 3" xfId="6766" xr:uid="{00000000-0005-0000-0000-0000621A0000}"/>
    <cellStyle name="20% - Ênfase5 4 3 3 2" xfId="6767" xr:uid="{00000000-0005-0000-0000-0000631A0000}"/>
    <cellStyle name="20% - Ênfase5 4 3 3 2 2" xfId="6768" xr:uid="{00000000-0005-0000-0000-0000641A0000}"/>
    <cellStyle name="20% - Ênfase5 4 3 3 2 2 2" xfId="6769" xr:uid="{00000000-0005-0000-0000-0000651A0000}"/>
    <cellStyle name="20% - Ênfase5 4 3 3 2 3" xfId="6770" xr:uid="{00000000-0005-0000-0000-0000661A0000}"/>
    <cellStyle name="20% - Ênfase5 4 3 3 2 4" xfId="6771" xr:uid="{00000000-0005-0000-0000-0000671A0000}"/>
    <cellStyle name="20% - Ênfase5 4 3 3 3" xfId="6772" xr:uid="{00000000-0005-0000-0000-0000681A0000}"/>
    <cellStyle name="20% - Ênfase5 4 3 3 3 2" xfId="6773" xr:uid="{00000000-0005-0000-0000-0000691A0000}"/>
    <cellStyle name="20% - Ênfase5 4 3 3 3 2 2" xfId="6774" xr:uid="{00000000-0005-0000-0000-00006A1A0000}"/>
    <cellStyle name="20% - Ênfase5 4 3 3 3 3" xfId="6775" xr:uid="{00000000-0005-0000-0000-00006B1A0000}"/>
    <cellStyle name="20% - Ênfase5 4 3 3 3 4" xfId="6776" xr:uid="{00000000-0005-0000-0000-00006C1A0000}"/>
    <cellStyle name="20% - Ênfase5 4 3 3 4" xfId="6777" xr:uid="{00000000-0005-0000-0000-00006D1A0000}"/>
    <cellStyle name="20% - Ênfase5 4 3 3 4 2" xfId="6778" xr:uid="{00000000-0005-0000-0000-00006E1A0000}"/>
    <cellStyle name="20% - Ênfase5 4 3 3 5" xfId="6779" xr:uid="{00000000-0005-0000-0000-00006F1A0000}"/>
    <cellStyle name="20% - Ênfase5 4 3 3 6" xfId="6780" xr:uid="{00000000-0005-0000-0000-0000701A0000}"/>
    <cellStyle name="20% - Ênfase5 4 3 4" xfId="6781" xr:uid="{00000000-0005-0000-0000-0000711A0000}"/>
    <cellStyle name="20% - Ênfase5 4 3 4 2" xfId="6782" xr:uid="{00000000-0005-0000-0000-0000721A0000}"/>
    <cellStyle name="20% - Ênfase5 4 3 4 2 2" xfId="6783" xr:uid="{00000000-0005-0000-0000-0000731A0000}"/>
    <cellStyle name="20% - Ênfase5 4 3 4 3" xfId="6784" xr:uid="{00000000-0005-0000-0000-0000741A0000}"/>
    <cellStyle name="20% - Ênfase5 4 3 4 4" xfId="6785" xr:uid="{00000000-0005-0000-0000-0000751A0000}"/>
    <cellStyle name="20% - Ênfase5 4 3 5" xfId="6786" xr:uid="{00000000-0005-0000-0000-0000761A0000}"/>
    <cellStyle name="20% - Ênfase5 4 3 5 2" xfId="6787" xr:uid="{00000000-0005-0000-0000-0000771A0000}"/>
    <cellStyle name="20% - Ênfase5 4 3 5 2 2" xfId="6788" xr:uid="{00000000-0005-0000-0000-0000781A0000}"/>
    <cellStyle name="20% - Ênfase5 4 3 5 3" xfId="6789" xr:uid="{00000000-0005-0000-0000-0000791A0000}"/>
    <cellStyle name="20% - Ênfase5 4 3 5 4" xfId="6790" xr:uid="{00000000-0005-0000-0000-00007A1A0000}"/>
    <cellStyle name="20% - Ênfase5 4 3 6" xfId="6791" xr:uid="{00000000-0005-0000-0000-00007B1A0000}"/>
    <cellStyle name="20% - Ênfase5 4 3 6 2" xfId="6792" xr:uid="{00000000-0005-0000-0000-00007C1A0000}"/>
    <cellStyle name="20% - Ênfase5 4 3 7" xfId="6793" xr:uid="{00000000-0005-0000-0000-00007D1A0000}"/>
    <cellStyle name="20% - Ênfase5 4 3 8" xfId="6794" xr:uid="{00000000-0005-0000-0000-00007E1A0000}"/>
    <cellStyle name="20% - Ênfase5 4 4" xfId="6795" xr:uid="{00000000-0005-0000-0000-00007F1A0000}"/>
    <cellStyle name="20% - Ênfase5 4 4 2" xfId="6796" xr:uid="{00000000-0005-0000-0000-0000801A0000}"/>
    <cellStyle name="20% - Ênfase5 4 4 2 2" xfId="6797" xr:uid="{00000000-0005-0000-0000-0000811A0000}"/>
    <cellStyle name="20% - Ênfase5 4 4 2 2 2" xfId="6798" xr:uid="{00000000-0005-0000-0000-0000821A0000}"/>
    <cellStyle name="20% - Ênfase5 4 4 2 2 2 2" xfId="6799" xr:uid="{00000000-0005-0000-0000-0000831A0000}"/>
    <cellStyle name="20% - Ênfase5 4 4 2 2 2 2 2" xfId="6800" xr:uid="{00000000-0005-0000-0000-0000841A0000}"/>
    <cellStyle name="20% - Ênfase5 4 4 2 2 2 3" xfId="6801" xr:uid="{00000000-0005-0000-0000-0000851A0000}"/>
    <cellStyle name="20% - Ênfase5 4 4 2 2 2 4" xfId="6802" xr:uid="{00000000-0005-0000-0000-0000861A0000}"/>
    <cellStyle name="20% - Ênfase5 4 4 2 2 3" xfId="6803" xr:uid="{00000000-0005-0000-0000-0000871A0000}"/>
    <cellStyle name="20% - Ênfase5 4 4 2 2 3 2" xfId="6804" xr:uid="{00000000-0005-0000-0000-0000881A0000}"/>
    <cellStyle name="20% - Ênfase5 4 4 2 2 3 2 2" xfId="6805" xr:uid="{00000000-0005-0000-0000-0000891A0000}"/>
    <cellStyle name="20% - Ênfase5 4 4 2 2 3 3" xfId="6806" xr:uid="{00000000-0005-0000-0000-00008A1A0000}"/>
    <cellStyle name="20% - Ênfase5 4 4 2 2 3 4" xfId="6807" xr:uid="{00000000-0005-0000-0000-00008B1A0000}"/>
    <cellStyle name="20% - Ênfase5 4 4 2 2 4" xfId="6808" xr:uid="{00000000-0005-0000-0000-00008C1A0000}"/>
    <cellStyle name="20% - Ênfase5 4 4 2 2 4 2" xfId="6809" xr:uid="{00000000-0005-0000-0000-00008D1A0000}"/>
    <cellStyle name="20% - Ênfase5 4 4 2 2 5" xfId="6810" xr:uid="{00000000-0005-0000-0000-00008E1A0000}"/>
    <cellStyle name="20% - Ênfase5 4 4 2 2 6" xfId="6811" xr:uid="{00000000-0005-0000-0000-00008F1A0000}"/>
    <cellStyle name="20% - Ênfase5 4 4 2 3" xfId="6812" xr:uid="{00000000-0005-0000-0000-0000901A0000}"/>
    <cellStyle name="20% - Ênfase5 4 4 2 3 2" xfId="6813" xr:uid="{00000000-0005-0000-0000-0000911A0000}"/>
    <cellStyle name="20% - Ênfase5 4 4 2 3 2 2" xfId="6814" xr:uid="{00000000-0005-0000-0000-0000921A0000}"/>
    <cellStyle name="20% - Ênfase5 4 4 2 3 3" xfId="6815" xr:uid="{00000000-0005-0000-0000-0000931A0000}"/>
    <cellStyle name="20% - Ênfase5 4 4 2 3 4" xfId="6816" xr:uid="{00000000-0005-0000-0000-0000941A0000}"/>
    <cellStyle name="20% - Ênfase5 4 4 2 4" xfId="6817" xr:uid="{00000000-0005-0000-0000-0000951A0000}"/>
    <cellStyle name="20% - Ênfase5 4 4 2 4 2" xfId="6818" xr:uid="{00000000-0005-0000-0000-0000961A0000}"/>
    <cellStyle name="20% - Ênfase5 4 4 2 4 2 2" xfId="6819" xr:uid="{00000000-0005-0000-0000-0000971A0000}"/>
    <cellStyle name="20% - Ênfase5 4 4 2 4 3" xfId="6820" xr:uid="{00000000-0005-0000-0000-0000981A0000}"/>
    <cellStyle name="20% - Ênfase5 4 4 2 4 4" xfId="6821" xr:uid="{00000000-0005-0000-0000-0000991A0000}"/>
    <cellStyle name="20% - Ênfase5 4 4 2 5" xfId="6822" xr:uid="{00000000-0005-0000-0000-00009A1A0000}"/>
    <cellStyle name="20% - Ênfase5 4 4 2 5 2" xfId="6823" xr:uid="{00000000-0005-0000-0000-00009B1A0000}"/>
    <cellStyle name="20% - Ênfase5 4 4 2 6" xfId="6824" xr:uid="{00000000-0005-0000-0000-00009C1A0000}"/>
    <cellStyle name="20% - Ênfase5 4 4 2 7" xfId="6825" xr:uid="{00000000-0005-0000-0000-00009D1A0000}"/>
    <cellStyle name="20% - Ênfase5 4 4 3" xfId="6826" xr:uid="{00000000-0005-0000-0000-00009E1A0000}"/>
    <cellStyle name="20% - Ênfase5 4 4 3 2" xfId="6827" xr:uid="{00000000-0005-0000-0000-00009F1A0000}"/>
    <cellStyle name="20% - Ênfase5 4 4 3 2 2" xfId="6828" xr:uid="{00000000-0005-0000-0000-0000A01A0000}"/>
    <cellStyle name="20% - Ênfase5 4 4 3 2 2 2" xfId="6829" xr:uid="{00000000-0005-0000-0000-0000A11A0000}"/>
    <cellStyle name="20% - Ênfase5 4 4 3 2 3" xfId="6830" xr:uid="{00000000-0005-0000-0000-0000A21A0000}"/>
    <cellStyle name="20% - Ênfase5 4 4 3 2 4" xfId="6831" xr:uid="{00000000-0005-0000-0000-0000A31A0000}"/>
    <cellStyle name="20% - Ênfase5 4 4 3 3" xfId="6832" xr:uid="{00000000-0005-0000-0000-0000A41A0000}"/>
    <cellStyle name="20% - Ênfase5 4 4 3 3 2" xfId="6833" xr:uid="{00000000-0005-0000-0000-0000A51A0000}"/>
    <cellStyle name="20% - Ênfase5 4 4 3 3 2 2" xfId="6834" xr:uid="{00000000-0005-0000-0000-0000A61A0000}"/>
    <cellStyle name="20% - Ênfase5 4 4 3 3 3" xfId="6835" xr:uid="{00000000-0005-0000-0000-0000A71A0000}"/>
    <cellStyle name="20% - Ênfase5 4 4 3 3 4" xfId="6836" xr:uid="{00000000-0005-0000-0000-0000A81A0000}"/>
    <cellStyle name="20% - Ênfase5 4 4 3 4" xfId="6837" xr:uid="{00000000-0005-0000-0000-0000A91A0000}"/>
    <cellStyle name="20% - Ênfase5 4 4 3 4 2" xfId="6838" xr:uid="{00000000-0005-0000-0000-0000AA1A0000}"/>
    <cellStyle name="20% - Ênfase5 4 4 3 5" xfId="6839" xr:uid="{00000000-0005-0000-0000-0000AB1A0000}"/>
    <cellStyle name="20% - Ênfase5 4 4 3 6" xfId="6840" xr:uid="{00000000-0005-0000-0000-0000AC1A0000}"/>
    <cellStyle name="20% - Ênfase5 4 4 4" xfId="6841" xr:uid="{00000000-0005-0000-0000-0000AD1A0000}"/>
    <cellStyle name="20% - Ênfase5 4 4 4 2" xfId="6842" xr:uid="{00000000-0005-0000-0000-0000AE1A0000}"/>
    <cellStyle name="20% - Ênfase5 4 4 4 2 2" xfId="6843" xr:uid="{00000000-0005-0000-0000-0000AF1A0000}"/>
    <cellStyle name="20% - Ênfase5 4 4 4 3" xfId="6844" xr:uid="{00000000-0005-0000-0000-0000B01A0000}"/>
    <cellStyle name="20% - Ênfase5 4 4 4 4" xfId="6845" xr:uid="{00000000-0005-0000-0000-0000B11A0000}"/>
    <cellStyle name="20% - Ênfase5 4 4 5" xfId="6846" xr:uid="{00000000-0005-0000-0000-0000B21A0000}"/>
    <cellStyle name="20% - Ênfase5 4 4 5 2" xfId="6847" xr:uid="{00000000-0005-0000-0000-0000B31A0000}"/>
    <cellStyle name="20% - Ênfase5 4 4 5 2 2" xfId="6848" xr:uid="{00000000-0005-0000-0000-0000B41A0000}"/>
    <cellStyle name="20% - Ênfase5 4 4 5 3" xfId="6849" xr:uid="{00000000-0005-0000-0000-0000B51A0000}"/>
    <cellStyle name="20% - Ênfase5 4 4 5 4" xfId="6850" xr:uid="{00000000-0005-0000-0000-0000B61A0000}"/>
    <cellStyle name="20% - Ênfase5 4 4 6" xfId="6851" xr:uid="{00000000-0005-0000-0000-0000B71A0000}"/>
    <cellStyle name="20% - Ênfase5 4 4 6 2" xfId="6852" xr:uid="{00000000-0005-0000-0000-0000B81A0000}"/>
    <cellStyle name="20% - Ênfase5 4 4 7" xfId="6853" xr:uid="{00000000-0005-0000-0000-0000B91A0000}"/>
    <cellStyle name="20% - Ênfase5 4 4 8" xfId="6854" xr:uid="{00000000-0005-0000-0000-0000BA1A0000}"/>
    <cellStyle name="20% - Ênfase5 4 5" xfId="6855" xr:uid="{00000000-0005-0000-0000-0000BB1A0000}"/>
    <cellStyle name="20% - Ênfase5 4 5 2" xfId="6856" xr:uid="{00000000-0005-0000-0000-0000BC1A0000}"/>
    <cellStyle name="20% - Ênfase5 4 5 2 2" xfId="6857" xr:uid="{00000000-0005-0000-0000-0000BD1A0000}"/>
    <cellStyle name="20% - Ênfase5 4 5 2 2 2" xfId="6858" xr:uid="{00000000-0005-0000-0000-0000BE1A0000}"/>
    <cellStyle name="20% - Ênfase5 4 5 2 2 2 2" xfId="6859" xr:uid="{00000000-0005-0000-0000-0000BF1A0000}"/>
    <cellStyle name="20% - Ênfase5 4 5 2 2 3" xfId="6860" xr:uid="{00000000-0005-0000-0000-0000C01A0000}"/>
    <cellStyle name="20% - Ênfase5 4 5 2 2 4" xfId="6861" xr:uid="{00000000-0005-0000-0000-0000C11A0000}"/>
    <cellStyle name="20% - Ênfase5 4 5 2 3" xfId="6862" xr:uid="{00000000-0005-0000-0000-0000C21A0000}"/>
    <cellStyle name="20% - Ênfase5 4 5 2 3 2" xfId="6863" xr:uid="{00000000-0005-0000-0000-0000C31A0000}"/>
    <cellStyle name="20% - Ênfase5 4 5 2 3 2 2" xfId="6864" xr:uid="{00000000-0005-0000-0000-0000C41A0000}"/>
    <cellStyle name="20% - Ênfase5 4 5 2 3 3" xfId="6865" xr:uid="{00000000-0005-0000-0000-0000C51A0000}"/>
    <cellStyle name="20% - Ênfase5 4 5 2 3 4" xfId="6866" xr:uid="{00000000-0005-0000-0000-0000C61A0000}"/>
    <cellStyle name="20% - Ênfase5 4 5 2 4" xfId="6867" xr:uid="{00000000-0005-0000-0000-0000C71A0000}"/>
    <cellStyle name="20% - Ênfase5 4 5 2 4 2" xfId="6868" xr:uid="{00000000-0005-0000-0000-0000C81A0000}"/>
    <cellStyle name="20% - Ênfase5 4 5 2 5" xfId="6869" xr:uid="{00000000-0005-0000-0000-0000C91A0000}"/>
    <cellStyle name="20% - Ênfase5 4 5 2 6" xfId="6870" xr:uid="{00000000-0005-0000-0000-0000CA1A0000}"/>
    <cellStyle name="20% - Ênfase5 4 5 3" xfId="6871" xr:uid="{00000000-0005-0000-0000-0000CB1A0000}"/>
    <cellStyle name="20% - Ênfase5 4 5 3 2" xfId="6872" xr:uid="{00000000-0005-0000-0000-0000CC1A0000}"/>
    <cellStyle name="20% - Ênfase5 4 5 3 2 2" xfId="6873" xr:uid="{00000000-0005-0000-0000-0000CD1A0000}"/>
    <cellStyle name="20% - Ênfase5 4 5 3 3" xfId="6874" xr:uid="{00000000-0005-0000-0000-0000CE1A0000}"/>
    <cellStyle name="20% - Ênfase5 4 5 3 4" xfId="6875" xr:uid="{00000000-0005-0000-0000-0000CF1A0000}"/>
    <cellStyle name="20% - Ênfase5 4 5 4" xfId="6876" xr:uid="{00000000-0005-0000-0000-0000D01A0000}"/>
    <cellStyle name="20% - Ênfase5 4 5 4 2" xfId="6877" xr:uid="{00000000-0005-0000-0000-0000D11A0000}"/>
    <cellStyle name="20% - Ênfase5 4 5 4 2 2" xfId="6878" xr:uid="{00000000-0005-0000-0000-0000D21A0000}"/>
    <cellStyle name="20% - Ênfase5 4 5 4 3" xfId="6879" xr:uid="{00000000-0005-0000-0000-0000D31A0000}"/>
    <cellStyle name="20% - Ênfase5 4 5 4 4" xfId="6880" xr:uid="{00000000-0005-0000-0000-0000D41A0000}"/>
    <cellStyle name="20% - Ênfase5 4 5 5" xfId="6881" xr:uid="{00000000-0005-0000-0000-0000D51A0000}"/>
    <cellStyle name="20% - Ênfase5 4 5 5 2" xfId="6882" xr:uid="{00000000-0005-0000-0000-0000D61A0000}"/>
    <cellStyle name="20% - Ênfase5 4 5 6" xfId="6883" xr:uid="{00000000-0005-0000-0000-0000D71A0000}"/>
    <cellStyle name="20% - Ênfase5 4 5 7" xfId="6884" xr:uid="{00000000-0005-0000-0000-0000D81A0000}"/>
    <cellStyle name="20% - Ênfase5 4 6" xfId="6885" xr:uid="{00000000-0005-0000-0000-0000D91A0000}"/>
    <cellStyle name="20% - Ênfase5 4 6 2" xfId="6886" xr:uid="{00000000-0005-0000-0000-0000DA1A0000}"/>
    <cellStyle name="20% - Ênfase5 4 6 2 2" xfId="6887" xr:uid="{00000000-0005-0000-0000-0000DB1A0000}"/>
    <cellStyle name="20% - Ênfase5 4 6 2 2 2" xfId="6888" xr:uid="{00000000-0005-0000-0000-0000DC1A0000}"/>
    <cellStyle name="20% - Ênfase5 4 6 2 3" xfId="6889" xr:uid="{00000000-0005-0000-0000-0000DD1A0000}"/>
    <cellStyle name="20% - Ênfase5 4 6 2 4" xfId="6890" xr:uid="{00000000-0005-0000-0000-0000DE1A0000}"/>
    <cellStyle name="20% - Ênfase5 4 6 3" xfId="6891" xr:uid="{00000000-0005-0000-0000-0000DF1A0000}"/>
    <cellStyle name="20% - Ênfase5 4 6 3 2" xfId="6892" xr:uid="{00000000-0005-0000-0000-0000E01A0000}"/>
    <cellStyle name="20% - Ênfase5 4 6 3 2 2" xfId="6893" xr:uid="{00000000-0005-0000-0000-0000E11A0000}"/>
    <cellStyle name="20% - Ênfase5 4 6 3 3" xfId="6894" xr:uid="{00000000-0005-0000-0000-0000E21A0000}"/>
    <cellStyle name="20% - Ênfase5 4 6 3 4" xfId="6895" xr:uid="{00000000-0005-0000-0000-0000E31A0000}"/>
    <cellStyle name="20% - Ênfase5 4 6 4" xfId="6896" xr:uid="{00000000-0005-0000-0000-0000E41A0000}"/>
    <cellStyle name="20% - Ênfase5 4 6 4 2" xfId="6897" xr:uid="{00000000-0005-0000-0000-0000E51A0000}"/>
    <cellStyle name="20% - Ênfase5 4 6 5" xfId="6898" xr:uid="{00000000-0005-0000-0000-0000E61A0000}"/>
    <cellStyle name="20% - Ênfase5 4 6 6" xfId="6899" xr:uid="{00000000-0005-0000-0000-0000E71A0000}"/>
    <cellStyle name="20% - Ênfase5 4 7" xfId="6900" xr:uid="{00000000-0005-0000-0000-0000E81A0000}"/>
    <cellStyle name="20% - Ênfase5 4 7 2" xfId="6901" xr:uid="{00000000-0005-0000-0000-0000E91A0000}"/>
    <cellStyle name="20% - Ênfase5 4 7 2 2" xfId="6902" xr:uid="{00000000-0005-0000-0000-0000EA1A0000}"/>
    <cellStyle name="20% - Ênfase5 4 7 3" xfId="6903" xr:uid="{00000000-0005-0000-0000-0000EB1A0000}"/>
    <cellStyle name="20% - Ênfase5 4 7 4" xfId="6904" xr:uid="{00000000-0005-0000-0000-0000EC1A0000}"/>
    <cellStyle name="20% - Ênfase5 4 8" xfId="6905" xr:uid="{00000000-0005-0000-0000-0000ED1A0000}"/>
    <cellStyle name="20% - Ênfase5 4 8 2" xfId="6906" xr:uid="{00000000-0005-0000-0000-0000EE1A0000}"/>
    <cellStyle name="20% - Ênfase5 4 8 2 2" xfId="6907" xr:uid="{00000000-0005-0000-0000-0000EF1A0000}"/>
    <cellStyle name="20% - Ênfase5 4 8 3" xfId="6908" xr:uid="{00000000-0005-0000-0000-0000F01A0000}"/>
    <cellStyle name="20% - Ênfase5 4 8 4" xfId="6909" xr:uid="{00000000-0005-0000-0000-0000F11A0000}"/>
    <cellStyle name="20% - Ênfase5 4 9" xfId="6910" xr:uid="{00000000-0005-0000-0000-0000F21A0000}"/>
    <cellStyle name="20% - Ênfase5 4 9 2" xfId="6911" xr:uid="{00000000-0005-0000-0000-0000F31A0000}"/>
    <cellStyle name="20% - Ênfase5 5" xfId="6912" xr:uid="{00000000-0005-0000-0000-0000F41A0000}"/>
    <cellStyle name="20% - Ênfase5 5 2" xfId="6913" xr:uid="{00000000-0005-0000-0000-0000F51A0000}"/>
    <cellStyle name="20% - Ênfase5 5 2 2" xfId="6914" xr:uid="{00000000-0005-0000-0000-0000F61A0000}"/>
    <cellStyle name="20% - Ênfase5 5 2 2 2" xfId="6915" xr:uid="{00000000-0005-0000-0000-0000F71A0000}"/>
    <cellStyle name="20% - Ênfase5 5 2 2 2 2" xfId="6916" xr:uid="{00000000-0005-0000-0000-0000F81A0000}"/>
    <cellStyle name="20% - Ênfase5 5 2 2 2 2 2" xfId="6917" xr:uid="{00000000-0005-0000-0000-0000F91A0000}"/>
    <cellStyle name="20% - Ênfase5 5 2 2 2 3" xfId="6918" xr:uid="{00000000-0005-0000-0000-0000FA1A0000}"/>
    <cellStyle name="20% - Ênfase5 5 2 2 2 4" xfId="6919" xr:uid="{00000000-0005-0000-0000-0000FB1A0000}"/>
    <cellStyle name="20% - Ênfase5 5 2 2 3" xfId="6920" xr:uid="{00000000-0005-0000-0000-0000FC1A0000}"/>
    <cellStyle name="20% - Ênfase5 5 2 2 3 2" xfId="6921" xr:uid="{00000000-0005-0000-0000-0000FD1A0000}"/>
    <cellStyle name="20% - Ênfase5 5 2 2 3 2 2" xfId="6922" xr:uid="{00000000-0005-0000-0000-0000FE1A0000}"/>
    <cellStyle name="20% - Ênfase5 5 2 2 3 3" xfId="6923" xr:uid="{00000000-0005-0000-0000-0000FF1A0000}"/>
    <cellStyle name="20% - Ênfase5 5 2 2 3 4" xfId="6924" xr:uid="{00000000-0005-0000-0000-0000001B0000}"/>
    <cellStyle name="20% - Ênfase5 5 2 2 4" xfId="6925" xr:uid="{00000000-0005-0000-0000-0000011B0000}"/>
    <cellStyle name="20% - Ênfase5 5 2 2 4 2" xfId="6926" xr:uid="{00000000-0005-0000-0000-0000021B0000}"/>
    <cellStyle name="20% - Ênfase5 5 2 2 5" xfId="6927" xr:uid="{00000000-0005-0000-0000-0000031B0000}"/>
    <cellStyle name="20% - Ênfase5 5 2 2 6" xfId="6928" xr:uid="{00000000-0005-0000-0000-0000041B0000}"/>
    <cellStyle name="20% - Ênfase5 5 2 3" xfId="6929" xr:uid="{00000000-0005-0000-0000-0000051B0000}"/>
    <cellStyle name="20% - Ênfase5 5 2 3 2" xfId="6930" xr:uid="{00000000-0005-0000-0000-0000061B0000}"/>
    <cellStyle name="20% - Ênfase5 5 2 3 2 2" xfId="6931" xr:uid="{00000000-0005-0000-0000-0000071B0000}"/>
    <cellStyle name="20% - Ênfase5 5 2 3 3" xfId="6932" xr:uid="{00000000-0005-0000-0000-0000081B0000}"/>
    <cellStyle name="20% - Ênfase5 5 2 3 4" xfId="6933" xr:uid="{00000000-0005-0000-0000-0000091B0000}"/>
    <cellStyle name="20% - Ênfase5 5 2 4" xfId="6934" xr:uid="{00000000-0005-0000-0000-00000A1B0000}"/>
    <cellStyle name="20% - Ênfase5 5 2 4 2" xfId="6935" xr:uid="{00000000-0005-0000-0000-00000B1B0000}"/>
    <cellStyle name="20% - Ênfase5 5 2 4 2 2" xfId="6936" xr:uid="{00000000-0005-0000-0000-00000C1B0000}"/>
    <cellStyle name="20% - Ênfase5 5 2 4 3" xfId="6937" xr:uid="{00000000-0005-0000-0000-00000D1B0000}"/>
    <cellStyle name="20% - Ênfase5 5 2 4 4" xfId="6938" xr:uid="{00000000-0005-0000-0000-00000E1B0000}"/>
    <cellStyle name="20% - Ênfase5 5 2 5" xfId="6939" xr:uid="{00000000-0005-0000-0000-00000F1B0000}"/>
    <cellStyle name="20% - Ênfase5 5 2 5 2" xfId="6940" xr:uid="{00000000-0005-0000-0000-0000101B0000}"/>
    <cellStyle name="20% - Ênfase5 5 2 6" xfId="6941" xr:uid="{00000000-0005-0000-0000-0000111B0000}"/>
    <cellStyle name="20% - Ênfase5 5 2 7" xfId="6942" xr:uid="{00000000-0005-0000-0000-0000121B0000}"/>
    <cellStyle name="20% - Ênfase5 5 3" xfId="6943" xr:uid="{00000000-0005-0000-0000-0000131B0000}"/>
    <cellStyle name="20% - Ênfase5 5 3 2" xfId="6944" xr:uid="{00000000-0005-0000-0000-0000141B0000}"/>
    <cellStyle name="20% - Ênfase5 5 3 2 2" xfId="6945" xr:uid="{00000000-0005-0000-0000-0000151B0000}"/>
    <cellStyle name="20% - Ênfase5 5 3 2 2 2" xfId="6946" xr:uid="{00000000-0005-0000-0000-0000161B0000}"/>
    <cellStyle name="20% - Ênfase5 5 3 2 3" xfId="6947" xr:uid="{00000000-0005-0000-0000-0000171B0000}"/>
    <cellStyle name="20% - Ênfase5 5 3 2 4" xfId="6948" xr:uid="{00000000-0005-0000-0000-0000181B0000}"/>
    <cellStyle name="20% - Ênfase5 5 3 3" xfId="6949" xr:uid="{00000000-0005-0000-0000-0000191B0000}"/>
    <cellStyle name="20% - Ênfase5 5 3 3 2" xfId="6950" xr:uid="{00000000-0005-0000-0000-00001A1B0000}"/>
    <cellStyle name="20% - Ênfase5 5 3 3 2 2" xfId="6951" xr:uid="{00000000-0005-0000-0000-00001B1B0000}"/>
    <cellStyle name="20% - Ênfase5 5 3 3 3" xfId="6952" xr:uid="{00000000-0005-0000-0000-00001C1B0000}"/>
    <cellStyle name="20% - Ênfase5 5 3 3 4" xfId="6953" xr:uid="{00000000-0005-0000-0000-00001D1B0000}"/>
    <cellStyle name="20% - Ênfase5 5 3 4" xfId="6954" xr:uid="{00000000-0005-0000-0000-00001E1B0000}"/>
    <cellStyle name="20% - Ênfase5 5 3 4 2" xfId="6955" xr:uid="{00000000-0005-0000-0000-00001F1B0000}"/>
    <cellStyle name="20% - Ênfase5 5 3 5" xfId="6956" xr:uid="{00000000-0005-0000-0000-0000201B0000}"/>
    <cellStyle name="20% - Ênfase5 5 3 6" xfId="6957" xr:uid="{00000000-0005-0000-0000-0000211B0000}"/>
    <cellStyle name="20% - Ênfase5 5 4" xfId="6958" xr:uid="{00000000-0005-0000-0000-0000221B0000}"/>
    <cellStyle name="20% - Ênfase5 5 4 2" xfId="6959" xr:uid="{00000000-0005-0000-0000-0000231B0000}"/>
    <cellStyle name="20% - Ênfase5 5 4 2 2" xfId="6960" xr:uid="{00000000-0005-0000-0000-0000241B0000}"/>
    <cellStyle name="20% - Ênfase5 5 4 3" xfId="6961" xr:uid="{00000000-0005-0000-0000-0000251B0000}"/>
    <cellStyle name="20% - Ênfase5 5 4 4" xfId="6962" xr:uid="{00000000-0005-0000-0000-0000261B0000}"/>
    <cellStyle name="20% - Ênfase5 5 5" xfId="6963" xr:uid="{00000000-0005-0000-0000-0000271B0000}"/>
    <cellStyle name="20% - Ênfase5 5 5 2" xfId="6964" xr:uid="{00000000-0005-0000-0000-0000281B0000}"/>
    <cellStyle name="20% - Ênfase5 5 5 2 2" xfId="6965" xr:uid="{00000000-0005-0000-0000-0000291B0000}"/>
    <cellStyle name="20% - Ênfase5 5 5 3" xfId="6966" xr:uid="{00000000-0005-0000-0000-00002A1B0000}"/>
    <cellStyle name="20% - Ênfase5 5 5 4" xfId="6967" xr:uid="{00000000-0005-0000-0000-00002B1B0000}"/>
    <cellStyle name="20% - Ênfase5 5 6" xfId="6968" xr:uid="{00000000-0005-0000-0000-00002C1B0000}"/>
    <cellStyle name="20% - Ênfase5 5 6 2" xfId="6969" xr:uid="{00000000-0005-0000-0000-00002D1B0000}"/>
    <cellStyle name="20% - Ênfase5 5 7" xfId="6970" xr:uid="{00000000-0005-0000-0000-00002E1B0000}"/>
    <cellStyle name="20% - Ênfase5 5 8" xfId="6971" xr:uid="{00000000-0005-0000-0000-00002F1B0000}"/>
    <cellStyle name="20% - Ênfase5 6" xfId="6972" xr:uid="{00000000-0005-0000-0000-0000301B0000}"/>
    <cellStyle name="20% - Ênfase5 6 2" xfId="6973" xr:uid="{00000000-0005-0000-0000-0000311B0000}"/>
    <cellStyle name="20% - Ênfase5 6 2 2" xfId="6974" xr:uid="{00000000-0005-0000-0000-0000321B0000}"/>
    <cellStyle name="20% - Ênfase5 6 2 2 2" xfId="6975" xr:uid="{00000000-0005-0000-0000-0000331B0000}"/>
    <cellStyle name="20% - Ênfase5 6 2 2 2 2" xfId="6976" xr:uid="{00000000-0005-0000-0000-0000341B0000}"/>
    <cellStyle name="20% - Ênfase5 6 2 2 2 2 2" xfId="6977" xr:uid="{00000000-0005-0000-0000-0000351B0000}"/>
    <cellStyle name="20% - Ênfase5 6 2 2 2 3" xfId="6978" xr:uid="{00000000-0005-0000-0000-0000361B0000}"/>
    <cellStyle name="20% - Ênfase5 6 2 2 2 4" xfId="6979" xr:uid="{00000000-0005-0000-0000-0000371B0000}"/>
    <cellStyle name="20% - Ênfase5 6 2 2 3" xfId="6980" xr:uid="{00000000-0005-0000-0000-0000381B0000}"/>
    <cellStyle name="20% - Ênfase5 6 2 2 3 2" xfId="6981" xr:uid="{00000000-0005-0000-0000-0000391B0000}"/>
    <cellStyle name="20% - Ênfase5 6 2 2 3 2 2" xfId="6982" xr:uid="{00000000-0005-0000-0000-00003A1B0000}"/>
    <cellStyle name="20% - Ênfase5 6 2 2 3 3" xfId="6983" xr:uid="{00000000-0005-0000-0000-00003B1B0000}"/>
    <cellStyle name="20% - Ênfase5 6 2 2 3 4" xfId="6984" xr:uid="{00000000-0005-0000-0000-00003C1B0000}"/>
    <cellStyle name="20% - Ênfase5 6 2 2 4" xfId="6985" xr:uid="{00000000-0005-0000-0000-00003D1B0000}"/>
    <cellStyle name="20% - Ênfase5 6 2 2 4 2" xfId="6986" xr:uid="{00000000-0005-0000-0000-00003E1B0000}"/>
    <cellStyle name="20% - Ênfase5 6 2 2 5" xfId="6987" xr:uid="{00000000-0005-0000-0000-00003F1B0000}"/>
    <cellStyle name="20% - Ênfase5 6 2 2 6" xfId="6988" xr:uid="{00000000-0005-0000-0000-0000401B0000}"/>
    <cellStyle name="20% - Ênfase5 6 2 3" xfId="6989" xr:uid="{00000000-0005-0000-0000-0000411B0000}"/>
    <cellStyle name="20% - Ênfase5 6 2 3 2" xfId="6990" xr:uid="{00000000-0005-0000-0000-0000421B0000}"/>
    <cellStyle name="20% - Ênfase5 6 2 3 2 2" xfId="6991" xr:uid="{00000000-0005-0000-0000-0000431B0000}"/>
    <cellStyle name="20% - Ênfase5 6 2 3 3" xfId="6992" xr:uid="{00000000-0005-0000-0000-0000441B0000}"/>
    <cellStyle name="20% - Ênfase5 6 2 3 4" xfId="6993" xr:uid="{00000000-0005-0000-0000-0000451B0000}"/>
    <cellStyle name="20% - Ênfase5 6 2 4" xfId="6994" xr:uid="{00000000-0005-0000-0000-0000461B0000}"/>
    <cellStyle name="20% - Ênfase5 6 2 4 2" xfId="6995" xr:uid="{00000000-0005-0000-0000-0000471B0000}"/>
    <cellStyle name="20% - Ênfase5 6 2 4 2 2" xfId="6996" xr:uid="{00000000-0005-0000-0000-0000481B0000}"/>
    <cellStyle name="20% - Ênfase5 6 2 4 3" xfId="6997" xr:uid="{00000000-0005-0000-0000-0000491B0000}"/>
    <cellStyle name="20% - Ênfase5 6 2 4 4" xfId="6998" xr:uid="{00000000-0005-0000-0000-00004A1B0000}"/>
    <cellStyle name="20% - Ênfase5 6 2 5" xfId="6999" xr:uid="{00000000-0005-0000-0000-00004B1B0000}"/>
    <cellStyle name="20% - Ênfase5 6 2 5 2" xfId="7000" xr:uid="{00000000-0005-0000-0000-00004C1B0000}"/>
    <cellStyle name="20% - Ênfase5 6 2 6" xfId="7001" xr:uid="{00000000-0005-0000-0000-00004D1B0000}"/>
    <cellStyle name="20% - Ênfase5 6 2 7" xfId="7002" xr:uid="{00000000-0005-0000-0000-00004E1B0000}"/>
    <cellStyle name="20% - Ênfase5 6 3" xfId="7003" xr:uid="{00000000-0005-0000-0000-00004F1B0000}"/>
    <cellStyle name="20% - Ênfase5 6 3 2" xfId="7004" xr:uid="{00000000-0005-0000-0000-0000501B0000}"/>
    <cellStyle name="20% - Ênfase5 6 3 2 2" xfId="7005" xr:uid="{00000000-0005-0000-0000-0000511B0000}"/>
    <cellStyle name="20% - Ênfase5 6 3 2 2 2" xfId="7006" xr:uid="{00000000-0005-0000-0000-0000521B0000}"/>
    <cellStyle name="20% - Ênfase5 6 3 2 3" xfId="7007" xr:uid="{00000000-0005-0000-0000-0000531B0000}"/>
    <cellStyle name="20% - Ênfase5 6 3 2 4" xfId="7008" xr:uid="{00000000-0005-0000-0000-0000541B0000}"/>
    <cellStyle name="20% - Ênfase5 6 3 3" xfId="7009" xr:uid="{00000000-0005-0000-0000-0000551B0000}"/>
    <cellStyle name="20% - Ênfase5 6 3 3 2" xfId="7010" xr:uid="{00000000-0005-0000-0000-0000561B0000}"/>
    <cellStyle name="20% - Ênfase5 6 3 3 2 2" xfId="7011" xr:uid="{00000000-0005-0000-0000-0000571B0000}"/>
    <cellStyle name="20% - Ênfase5 6 3 3 3" xfId="7012" xr:uid="{00000000-0005-0000-0000-0000581B0000}"/>
    <cellStyle name="20% - Ênfase5 6 3 3 4" xfId="7013" xr:uid="{00000000-0005-0000-0000-0000591B0000}"/>
    <cellStyle name="20% - Ênfase5 6 3 4" xfId="7014" xr:uid="{00000000-0005-0000-0000-00005A1B0000}"/>
    <cellStyle name="20% - Ênfase5 6 3 4 2" xfId="7015" xr:uid="{00000000-0005-0000-0000-00005B1B0000}"/>
    <cellStyle name="20% - Ênfase5 6 3 5" xfId="7016" xr:uid="{00000000-0005-0000-0000-00005C1B0000}"/>
    <cellStyle name="20% - Ênfase5 6 3 6" xfId="7017" xr:uid="{00000000-0005-0000-0000-00005D1B0000}"/>
    <cellStyle name="20% - Ênfase5 6 4" xfId="7018" xr:uid="{00000000-0005-0000-0000-00005E1B0000}"/>
    <cellStyle name="20% - Ênfase5 6 4 2" xfId="7019" xr:uid="{00000000-0005-0000-0000-00005F1B0000}"/>
    <cellStyle name="20% - Ênfase5 6 4 2 2" xfId="7020" xr:uid="{00000000-0005-0000-0000-0000601B0000}"/>
    <cellStyle name="20% - Ênfase5 6 4 3" xfId="7021" xr:uid="{00000000-0005-0000-0000-0000611B0000}"/>
    <cellStyle name="20% - Ênfase5 6 4 4" xfId="7022" xr:uid="{00000000-0005-0000-0000-0000621B0000}"/>
    <cellStyle name="20% - Ênfase5 6 5" xfId="7023" xr:uid="{00000000-0005-0000-0000-0000631B0000}"/>
    <cellStyle name="20% - Ênfase5 6 5 2" xfId="7024" xr:uid="{00000000-0005-0000-0000-0000641B0000}"/>
    <cellStyle name="20% - Ênfase5 6 5 2 2" xfId="7025" xr:uid="{00000000-0005-0000-0000-0000651B0000}"/>
    <cellStyle name="20% - Ênfase5 6 5 3" xfId="7026" xr:uid="{00000000-0005-0000-0000-0000661B0000}"/>
    <cellStyle name="20% - Ênfase5 6 5 4" xfId="7027" xr:uid="{00000000-0005-0000-0000-0000671B0000}"/>
    <cellStyle name="20% - Ênfase5 6 6" xfId="7028" xr:uid="{00000000-0005-0000-0000-0000681B0000}"/>
    <cellStyle name="20% - Ênfase5 6 6 2" xfId="7029" xr:uid="{00000000-0005-0000-0000-0000691B0000}"/>
    <cellStyle name="20% - Ênfase5 6 7" xfId="7030" xr:uid="{00000000-0005-0000-0000-00006A1B0000}"/>
    <cellStyle name="20% - Ênfase5 6 8" xfId="7031" xr:uid="{00000000-0005-0000-0000-00006B1B0000}"/>
    <cellStyle name="20% - Ênfase5 7" xfId="7032" xr:uid="{00000000-0005-0000-0000-00006C1B0000}"/>
    <cellStyle name="20% - Ênfase5 7 2" xfId="7033" xr:uid="{00000000-0005-0000-0000-00006D1B0000}"/>
    <cellStyle name="20% - Ênfase5 7 2 2" xfId="7034" xr:uid="{00000000-0005-0000-0000-00006E1B0000}"/>
    <cellStyle name="20% - Ênfase5 7 2 2 2" xfId="7035" xr:uid="{00000000-0005-0000-0000-00006F1B0000}"/>
    <cellStyle name="20% - Ênfase5 7 2 2 2 2" xfId="7036" xr:uid="{00000000-0005-0000-0000-0000701B0000}"/>
    <cellStyle name="20% - Ênfase5 7 2 2 2 2 2" xfId="7037" xr:uid="{00000000-0005-0000-0000-0000711B0000}"/>
    <cellStyle name="20% - Ênfase5 7 2 2 2 3" xfId="7038" xr:uid="{00000000-0005-0000-0000-0000721B0000}"/>
    <cellStyle name="20% - Ênfase5 7 2 2 2 4" xfId="7039" xr:uid="{00000000-0005-0000-0000-0000731B0000}"/>
    <cellStyle name="20% - Ênfase5 7 2 2 3" xfId="7040" xr:uid="{00000000-0005-0000-0000-0000741B0000}"/>
    <cellStyle name="20% - Ênfase5 7 2 2 3 2" xfId="7041" xr:uid="{00000000-0005-0000-0000-0000751B0000}"/>
    <cellStyle name="20% - Ênfase5 7 2 2 3 2 2" xfId="7042" xr:uid="{00000000-0005-0000-0000-0000761B0000}"/>
    <cellStyle name="20% - Ênfase5 7 2 2 3 3" xfId="7043" xr:uid="{00000000-0005-0000-0000-0000771B0000}"/>
    <cellStyle name="20% - Ênfase5 7 2 2 3 4" xfId="7044" xr:uid="{00000000-0005-0000-0000-0000781B0000}"/>
    <cellStyle name="20% - Ênfase5 7 2 2 4" xfId="7045" xr:uid="{00000000-0005-0000-0000-0000791B0000}"/>
    <cellStyle name="20% - Ênfase5 7 2 2 4 2" xfId="7046" xr:uid="{00000000-0005-0000-0000-00007A1B0000}"/>
    <cellStyle name="20% - Ênfase5 7 2 2 5" xfId="7047" xr:uid="{00000000-0005-0000-0000-00007B1B0000}"/>
    <cellStyle name="20% - Ênfase5 7 2 2 6" xfId="7048" xr:uid="{00000000-0005-0000-0000-00007C1B0000}"/>
    <cellStyle name="20% - Ênfase5 7 2 3" xfId="7049" xr:uid="{00000000-0005-0000-0000-00007D1B0000}"/>
    <cellStyle name="20% - Ênfase5 7 2 3 2" xfId="7050" xr:uid="{00000000-0005-0000-0000-00007E1B0000}"/>
    <cellStyle name="20% - Ênfase5 7 2 3 2 2" xfId="7051" xr:uid="{00000000-0005-0000-0000-00007F1B0000}"/>
    <cellStyle name="20% - Ênfase5 7 2 3 3" xfId="7052" xr:uid="{00000000-0005-0000-0000-0000801B0000}"/>
    <cellStyle name="20% - Ênfase5 7 2 3 4" xfId="7053" xr:uid="{00000000-0005-0000-0000-0000811B0000}"/>
    <cellStyle name="20% - Ênfase5 7 2 4" xfId="7054" xr:uid="{00000000-0005-0000-0000-0000821B0000}"/>
    <cellStyle name="20% - Ênfase5 7 2 4 2" xfId="7055" xr:uid="{00000000-0005-0000-0000-0000831B0000}"/>
    <cellStyle name="20% - Ênfase5 7 2 4 2 2" xfId="7056" xr:uid="{00000000-0005-0000-0000-0000841B0000}"/>
    <cellStyle name="20% - Ênfase5 7 2 4 3" xfId="7057" xr:uid="{00000000-0005-0000-0000-0000851B0000}"/>
    <cellStyle name="20% - Ênfase5 7 2 4 4" xfId="7058" xr:uid="{00000000-0005-0000-0000-0000861B0000}"/>
    <cellStyle name="20% - Ênfase5 7 2 5" xfId="7059" xr:uid="{00000000-0005-0000-0000-0000871B0000}"/>
    <cellStyle name="20% - Ênfase5 7 2 5 2" xfId="7060" xr:uid="{00000000-0005-0000-0000-0000881B0000}"/>
    <cellStyle name="20% - Ênfase5 7 2 6" xfId="7061" xr:uid="{00000000-0005-0000-0000-0000891B0000}"/>
    <cellStyle name="20% - Ênfase5 7 2 7" xfId="7062" xr:uid="{00000000-0005-0000-0000-00008A1B0000}"/>
    <cellStyle name="20% - Ênfase5 7 3" xfId="7063" xr:uid="{00000000-0005-0000-0000-00008B1B0000}"/>
    <cellStyle name="20% - Ênfase5 7 3 2" xfId="7064" xr:uid="{00000000-0005-0000-0000-00008C1B0000}"/>
    <cellStyle name="20% - Ênfase5 7 3 2 2" xfId="7065" xr:uid="{00000000-0005-0000-0000-00008D1B0000}"/>
    <cellStyle name="20% - Ênfase5 7 3 2 2 2" xfId="7066" xr:uid="{00000000-0005-0000-0000-00008E1B0000}"/>
    <cellStyle name="20% - Ênfase5 7 3 2 3" xfId="7067" xr:uid="{00000000-0005-0000-0000-00008F1B0000}"/>
    <cellStyle name="20% - Ênfase5 7 3 2 4" xfId="7068" xr:uid="{00000000-0005-0000-0000-0000901B0000}"/>
    <cellStyle name="20% - Ênfase5 7 3 3" xfId="7069" xr:uid="{00000000-0005-0000-0000-0000911B0000}"/>
    <cellStyle name="20% - Ênfase5 7 3 3 2" xfId="7070" xr:uid="{00000000-0005-0000-0000-0000921B0000}"/>
    <cellStyle name="20% - Ênfase5 7 3 3 2 2" xfId="7071" xr:uid="{00000000-0005-0000-0000-0000931B0000}"/>
    <cellStyle name="20% - Ênfase5 7 3 3 3" xfId="7072" xr:uid="{00000000-0005-0000-0000-0000941B0000}"/>
    <cellStyle name="20% - Ênfase5 7 3 3 4" xfId="7073" xr:uid="{00000000-0005-0000-0000-0000951B0000}"/>
    <cellStyle name="20% - Ênfase5 7 3 4" xfId="7074" xr:uid="{00000000-0005-0000-0000-0000961B0000}"/>
    <cellStyle name="20% - Ênfase5 7 3 4 2" xfId="7075" xr:uid="{00000000-0005-0000-0000-0000971B0000}"/>
    <cellStyle name="20% - Ênfase5 7 3 5" xfId="7076" xr:uid="{00000000-0005-0000-0000-0000981B0000}"/>
    <cellStyle name="20% - Ênfase5 7 3 6" xfId="7077" xr:uid="{00000000-0005-0000-0000-0000991B0000}"/>
    <cellStyle name="20% - Ênfase5 7 4" xfId="7078" xr:uid="{00000000-0005-0000-0000-00009A1B0000}"/>
    <cellStyle name="20% - Ênfase5 7 4 2" xfId="7079" xr:uid="{00000000-0005-0000-0000-00009B1B0000}"/>
    <cellStyle name="20% - Ênfase5 7 4 2 2" xfId="7080" xr:uid="{00000000-0005-0000-0000-00009C1B0000}"/>
    <cellStyle name="20% - Ênfase5 7 4 3" xfId="7081" xr:uid="{00000000-0005-0000-0000-00009D1B0000}"/>
    <cellStyle name="20% - Ênfase5 7 4 4" xfId="7082" xr:uid="{00000000-0005-0000-0000-00009E1B0000}"/>
    <cellStyle name="20% - Ênfase5 7 5" xfId="7083" xr:uid="{00000000-0005-0000-0000-00009F1B0000}"/>
    <cellStyle name="20% - Ênfase5 7 5 2" xfId="7084" xr:uid="{00000000-0005-0000-0000-0000A01B0000}"/>
    <cellStyle name="20% - Ênfase5 7 5 2 2" xfId="7085" xr:uid="{00000000-0005-0000-0000-0000A11B0000}"/>
    <cellStyle name="20% - Ênfase5 7 5 3" xfId="7086" xr:uid="{00000000-0005-0000-0000-0000A21B0000}"/>
    <cellStyle name="20% - Ênfase5 7 5 4" xfId="7087" xr:uid="{00000000-0005-0000-0000-0000A31B0000}"/>
    <cellStyle name="20% - Ênfase5 7 6" xfId="7088" xr:uid="{00000000-0005-0000-0000-0000A41B0000}"/>
    <cellStyle name="20% - Ênfase5 7 6 2" xfId="7089" xr:uid="{00000000-0005-0000-0000-0000A51B0000}"/>
    <cellStyle name="20% - Ênfase5 7 7" xfId="7090" xr:uid="{00000000-0005-0000-0000-0000A61B0000}"/>
    <cellStyle name="20% - Ênfase5 7 8" xfId="7091" xr:uid="{00000000-0005-0000-0000-0000A71B0000}"/>
    <cellStyle name="20% - Ênfase5 8" xfId="7092" xr:uid="{00000000-0005-0000-0000-0000A81B0000}"/>
    <cellStyle name="20% - Ênfase5 8 2" xfId="7093" xr:uid="{00000000-0005-0000-0000-0000A91B0000}"/>
    <cellStyle name="20% - Ênfase5 8 2 2" xfId="7094" xr:uid="{00000000-0005-0000-0000-0000AA1B0000}"/>
    <cellStyle name="20% - Ênfase5 8 2 2 2" xfId="7095" xr:uid="{00000000-0005-0000-0000-0000AB1B0000}"/>
    <cellStyle name="20% - Ênfase5 8 2 2 2 2" xfId="7096" xr:uid="{00000000-0005-0000-0000-0000AC1B0000}"/>
    <cellStyle name="20% - Ênfase5 8 2 2 3" xfId="7097" xr:uid="{00000000-0005-0000-0000-0000AD1B0000}"/>
    <cellStyle name="20% - Ênfase5 8 2 2 4" xfId="7098" xr:uid="{00000000-0005-0000-0000-0000AE1B0000}"/>
    <cellStyle name="20% - Ênfase5 8 2 3" xfId="7099" xr:uid="{00000000-0005-0000-0000-0000AF1B0000}"/>
    <cellStyle name="20% - Ênfase5 8 2 3 2" xfId="7100" xr:uid="{00000000-0005-0000-0000-0000B01B0000}"/>
    <cellStyle name="20% - Ênfase5 8 2 3 2 2" xfId="7101" xr:uid="{00000000-0005-0000-0000-0000B11B0000}"/>
    <cellStyle name="20% - Ênfase5 8 2 3 3" xfId="7102" xr:uid="{00000000-0005-0000-0000-0000B21B0000}"/>
    <cellStyle name="20% - Ênfase5 8 2 3 4" xfId="7103" xr:uid="{00000000-0005-0000-0000-0000B31B0000}"/>
    <cellStyle name="20% - Ênfase5 8 2 4" xfId="7104" xr:uid="{00000000-0005-0000-0000-0000B41B0000}"/>
    <cellStyle name="20% - Ênfase5 8 2 4 2" xfId="7105" xr:uid="{00000000-0005-0000-0000-0000B51B0000}"/>
    <cellStyle name="20% - Ênfase5 8 2 5" xfId="7106" xr:uid="{00000000-0005-0000-0000-0000B61B0000}"/>
    <cellStyle name="20% - Ênfase5 8 2 6" xfId="7107" xr:uid="{00000000-0005-0000-0000-0000B71B0000}"/>
    <cellStyle name="20% - Ênfase5 8 3" xfId="7108" xr:uid="{00000000-0005-0000-0000-0000B81B0000}"/>
    <cellStyle name="20% - Ênfase5 8 3 2" xfId="7109" xr:uid="{00000000-0005-0000-0000-0000B91B0000}"/>
    <cellStyle name="20% - Ênfase5 8 3 2 2" xfId="7110" xr:uid="{00000000-0005-0000-0000-0000BA1B0000}"/>
    <cellStyle name="20% - Ênfase5 8 3 3" xfId="7111" xr:uid="{00000000-0005-0000-0000-0000BB1B0000}"/>
    <cellStyle name="20% - Ênfase5 8 3 4" xfId="7112" xr:uid="{00000000-0005-0000-0000-0000BC1B0000}"/>
    <cellStyle name="20% - Ênfase5 8 4" xfId="7113" xr:uid="{00000000-0005-0000-0000-0000BD1B0000}"/>
    <cellStyle name="20% - Ênfase5 8 4 2" xfId="7114" xr:uid="{00000000-0005-0000-0000-0000BE1B0000}"/>
    <cellStyle name="20% - Ênfase5 8 4 2 2" xfId="7115" xr:uid="{00000000-0005-0000-0000-0000BF1B0000}"/>
    <cellStyle name="20% - Ênfase5 8 4 3" xfId="7116" xr:uid="{00000000-0005-0000-0000-0000C01B0000}"/>
    <cellStyle name="20% - Ênfase5 8 4 4" xfId="7117" xr:uid="{00000000-0005-0000-0000-0000C11B0000}"/>
    <cellStyle name="20% - Ênfase5 8 5" xfId="7118" xr:uid="{00000000-0005-0000-0000-0000C21B0000}"/>
    <cellStyle name="20% - Ênfase5 8 5 2" xfId="7119" xr:uid="{00000000-0005-0000-0000-0000C31B0000}"/>
    <cellStyle name="20% - Ênfase5 8 6" xfId="7120" xr:uid="{00000000-0005-0000-0000-0000C41B0000}"/>
    <cellStyle name="20% - Ênfase5 8 7" xfId="7121" xr:uid="{00000000-0005-0000-0000-0000C51B0000}"/>
    <cellStyle name="20% - Ênfase5 9" xfId="7122" xr:uid="{00000000-0005-0000-0000-0000C61B0000}"/>
    <cellStyle name="20% - Ênfase5 9 2" xfId="7123" xr:uid="{00000000-0005-0000-0000-0000C71B0000}"/>
    <cellStyle name="20% - Ênfase5 9 2 2" xfId="7124" xr:uid="{00000000-0005-0000-0000-0000C81B0000}"/>
    <cellStyle name="20% - Ênfase5 9 2 2 2" xfId="7125" xr:uid="{00000000-0005-0000-0000-0000C91B0000}"/>
    <cellStyle name="20% - Ênfase5 9 2 3" xfId="7126" xr:uid="{00000000-0005-0000-0000-0000CA1B0000}"/>
    <cellStyle name="20% - Ênfase5 9 2 4" xfId="7127" xr:uid="{00000000-0005-0000-0000-0000CB1B0000}"/>
    <cellStyle name="20% - Ênfase5 9 3" xfId="7128" xr:uid="{00000000-0005-0000-0000-0000CC1B0000}"/>
    <cellStyle name="20% - Ênfase5 9 3 2" xfId="7129" xr:uid="{00000000-0005-0000-0000-0000CD1B0000}"/>
    <cellStyle name="20% - Ênfase5 9 3 2 2" xfId="7130" xr:uid="{00000000-0005-0000-0000-0000CE1B0000}"/>
    <cellStyle name="20% - Ênfase5 9 3 3" xfId="7131" xr:uid="{00000000-0005-0000-0000-0000CF1B0000}"/>
    <cellStyle name="20% - Ênfase5 9 3 4" xfId="7132" xr:uid="{00000000-0005-0000-0000-0000D01B0000}"/>
    <cellStyle name="20% - Ênfase5 9 4" xfId="7133" xr:uid="{00000000-0005-0000-0000-0000D11B0000}"/>
    <cellStyle name="20% - Ênfase5 9 4 2" xfId="7134" xr:uid="{00000000-0005-0000-0000-0000D21B0000}"/>
    <cellStyle name="20% - Ênfase5 9 5" xfId="7135" xr:uid="{00000000-0005-0000-0000-0000D31B0000}"/>
    <cellStyle name="20% - Ênfase5 9 6" xfId="7136" xr:uid="{00000000-0005-0000-0000-0000D41B0000}"/>
    <cellStyle name="20% - Ênfase6 2" xfId="7137" xr:uid="{00000000-0005-0000-0000-0000D51B0000}"/>
    <cellStyle name="20% - Ênfase6 2 10" xfId="7138" xr:uid="{00000000-0005-0000-0000-0000D61B0000}"/>
    <cellStyle name="20% - Ênfase6 2 10 2" xfId="7139" xr:uid="{00000000-0005-0000-0000-0000D71B0000}"/>
    <cellStyle name="20% - Ênfase6 2 11" xfId="7140" xr:uid="{00000000-0005-0000-0000-0000D81B0000}"/>
    <cellStyle name="20% - Ênfase6 2 12" xfId="7141" xr:uid="{00000000-0005-0000-0000-0000D91B0000}"/>
    <cellStyle name="20% - Ênfase6 2 2" xfId="7142" xr:uid="{00000000-0005-0000-0000-0000DA1B0000}"/>
    <cellStyle name="20% - Ênfase6 2 2 10" xfId="7143" xr:uid="{00000000-0005-0000-0000-0000DB1B0000}"/>
    <cellStyle name="20% - Ênfase6 2 2 11" xfId="7144" xr:uid="{00000000-0005-0000-0000-0000DC1B0000}"/>
    <cellStyle name="20% - Ênfase6 2 2 2" xfId="7145" xr:uid="{00000000-0005-0000-0000-0000DD1B0000}"/>
    <cellStyle name="20% - Ênfase6 2 2 2 2" xfId="7146" xr:uid="{00000000-0005-0000-0000-0000DE1B0000}"/>
    <cellStyle name="20% - Ênfase6 2 2 2 2 2" xfId="7147" xr:uid="{00000000-0005-0000-0000-0000DF1B0000}"/>
    <cellStyle name="20% - Ênfase6 2 2 2 2 2 2" xfId="7148" xr:uid="{00000000-0005-0000-0000-0000E01B0000}"/>
    <cellStyle name="20% - Ênfase6 2 2 2 2 2 2 2" xfId="7149" xr:uid="{00000000-0005-0000-0000-0000E11B0000}"/>
    <cellStyle name="20% - Ênfase6 2 2 2 2 2 2 2 2" xfId="7150" xr:uid="{00000000-0005-0000-0000-0000E21B0000}"/>
    <cellStyle name="20% - Ênfase6 2 2 2 2 2 2 3" xfId="7151" xr:uid="{00000000-0005-0000-0000-0000E31B0000}"/>
    <cellStyle name="20% - Ênfase6 2 2 2 2 2 2 4" xfId="7152" xr:uid="{00000000-0005-0000-0000-0000E41B0000}"/>
    <cellStyle name="20% - Ênfase6 2 2 2 2 2 3" xfId="7153" xr:uid="{00000000-0005-0000-0000-0000E51B0000}"/>
    <cellStyle name="20% - Ênfase6 2 2 2 2 2 3 2" xfId="7154" xr:uid="{00000000-0005-0000-0000-0000E61B0000}"/>
    <cellStyle name="20% - Ênfase6 2 2 2 2 2 3 2 2" xfId="7155" xr:uid="{00000000-0005-0000-0000-0000E71B0000}"/>
    <cellStyle name="20% - Ênfase6 2 2 2 2 2 3 3" xfId="7156" xr:uid="{00000000-0005-0000-0000-0000E81B0000}"/>
    <cellStyle name="20% - Ênfase6 2 2 2 2 2 3 4" xfId="7157" xr:uid="{00000000-0005-0000-0000-0000E91B0000}"/>
    <cellStyle name="20% - Ênfase6 2 2 2 2 2 4" xfId="7158" xr:uid="{00000000-0005-0000-0000-0000EA1B0000}"/>
    <cellStyle name="20% - Ênfase6 2 2 2 2 2 4 2" xfId="7159" xr:uid="{00000000-0005-0000-0000-0000EB1B0000}"/>
    <cellStyle name="20% - Ênfase6 2 2 2 2 2 5" xfId="7160" xr:uid="{00000000-0005-0000-0000-0000EC1B0000}"/>
    <cellStyle name="20% - Ênfase6 2 2 2 2 2 6" xfId="7161" xr:uid="{00000000-0005-0000-0000-0000ED1B0000}"/>
    <cellStyle name="20% - Ênfase6 2 2 2 2 3" xfId="7162" xr:uid="{00000000-0005-0000-0000-0000EE1B0000}"/>
    <cellStyle name="20% - Ênfase6 2 2 2 2 3 2" xfId="7163" xr:uid="{00000000-0005-0000-0000-0000EF1B0000}"/>
    <cellStyle name="20% - Ênfase6 2 2 2 2 3 2 2" xfId="7164" xr:uid="{00000000-0005-0000-0000-0000F01B0000}"/>
    <cellStyle name="20% - Ênfase6 2 2 2 2 3 3" xfId="7165" xr:uid="{00000000-0005-0000-0000-0000F11B0000}"/>
    <cellStyle name="20% - Ênfase6 2 2 2 2 3 4" xfId="7166" xr:uid="{00000000-0005-0000-0000-0000F21B0000}"/>
    <cellStyle name="20% - Ênfase6 2 2 2 2 4" xfId="7167" xr:uid="{00000000-0005-0000-0000-0000F31B0000}"/>
    <cellStyle name="20% - Ênfase6 2 2 2 2 4 2" xfId="7168" xr:uid="{00000000-0005-0000-0000-0000F41B0000}"/>
    <cellStyle name="20% - Ênfase6 2 2 2 2 4 2 2" xfId="7169" xr:uid="{00000000-0005-0000-0000-0000F51B0000}"/>
    <cellStyle name="20% - Ênfase6 2 2 2 2 4 3" xfId="7170" xr:uid="{00000000-0005-0000-0000-0000F61B0000}"/>
    <cellStyle name="20% - Ênfase6 2 2 2 2 4 4" xfId="7171" xr:uid="{00000000-0005-0000-0000-0000F71B0000}"/>
    <cellStyle name="20% - Ênfase6 2 2 2 2 5" xfId="7172" xr:uid="{00000000-0005-0000-0000-0000F81B0000}"/>
    <cellStyle name="20% - Ênfase6 2 2 2 2 5 2" xfId="7173" xr:uid="{00000000-0005-0000-0000-0000F91B0000}"/>
    <cellStyle name="20% - Ênfase6 2 2 2 2 6" xfId="7174" xr:uid="{00000000-0005-0000-0000-0000FA1B0000}"/>
    <cellStyle name="20% - Ênfase6 2 2 2 2 7" xfId="7175" xr:uid="{00000000-0005-0000-0000-0000FB1B0000}"/>
    <cellStyle name="20% - Ênfase6 2 2 2 3" xfId="7176" xr:uid="{00000000-0005-0000-0000-0000FC1B0000}"/>
    <cellStyle name="20% - Ênfase6 2 2 2 3 2" xfId="7177" xr:uid="{00000000-0005-0000-0000-0000FD1B0000}"/>
    <cellStyle name="20% - Ênfase6 2 2 2 3 2 2" xfId="7178" xr:uid="{00000000-0005-0000-0000-0000FE1B0000}"/>
    <cellStyle name="20% - Ênfase6 2 2 2 3 2 2 2" xfId="7179" xr:uid="{00000000-0005-0000-0000-0000FF1B0000}"/>
    <cellStyle name="20% - Ênfase6 2 2 2 3 2 3" xfId="7180" xr:uid="{00000000-0005-0000-0000-0000001C0000}"/>
    <cellStyle name="20% - Ênfase6 2 2 2 3 2 4" xfId="7181" xr:uid="{00000000-0005-0000-0000-0000011C0000}"/>
    <cellStyle name="20% - Ênfase6 2 2 2 3 3" xfId="7182" xr:uid="{00000000-0005-0000-0000-0000021C0000}"/>
    <cellStyle name="20% - Ênfase6 2 2 2 3 3 2" xfId="7183" xr:uid="{00000000-0005-0000-0000-0000031C0000}"/>
    <cellStyle name="20% - Ênfase6 2 2 2 3 3 2 2" xfId="7184" xr:uid="{00000000-0005-0000-0000-0000041C0000}"/>
    <cellStyle name="20% - Ênfase6 2 2 2 3 3 3" xfId="7185" xr:uid="{00000000-0005-0000-0000-0000051C0000}"/>
    <cellStyle name="20% - Ênfase6 2 2 2 3 3 4" xfId="7186" xr:uid="{00000000-0005-0000-0000-0000061C0000}"/>
    <cellStyle name="20% - Ênfase6 2 2 2 3 4" xfId="7187" xr:uid="{00000000-0005-0000-0000-0000071C0000}"/>
    <cellStyle name="20% - Ênfase6 2 2 2 3 4 2" xfId="7188" xr:uid="{00000000-0005-0000-0000-0000081C0000}"/>
    <cellStyle name="20% - Ênfase6 2 2 2 3 5" xfId="7189" xr:uid="{00000000-0005-0000-0000-0000091C0000}"/>
    <cellStyle name="20% - Ênfase6 2 2 2 3 6" xfId="7190" xr:uid="{00000000-0005-0000-0000-00000A1C0000}"/>
    <cellStyle name="20% - Ênfase6 2 2 2 4" xfId="7191" xr:uid="{00000000-0005-0000-0000-00000B1C0000}"/>
    <cellStyle name="20% - Ênfase6 2 2 2 4 2" xfId="7192" xr:uid="{00000000-0005-0000-0000-00000C1C0000}"/>
    <cellStyle name="20% - Ênfase6 2 2 2 4 2 2" xfId="7193" xr:uid="{00000000-0005-0000-0000-00000D1C0000}"/>
    <cellStyle name="20% - Ênfase6 2 2 2 4 3" xfId="7194" xr:uid="{00000000-0005-0000-0000-00000E1C0000}"/>
    <cellStyle name="20% - Ênfase6 2 2 2 4 4" xfId="7195" xr:uid="{00000000-0005-0000-0000-00000F1C0000}"/>
    <cellStyle name="20% - Ênfase6 2 2 2 5" xfId="7196" xr:uid="{00000000-0005-0000-0000-0000101C0000}"/>
    <cellStyle name="20% - Ênfase6 2 2 2 5 2" xfId="7197" xr:uid="{00000000-0005-0000-0000-0000111C0000}"/>
    <cellStyle name="20% - Ênfase6 2 2 2 5 2 2" xfId="7198" xr:uid="{00000000-0005-0000-0000-0000121C0000}"/>
    <cellStyle name="20% - Ênfase6 2 2 2 5 3" xfId="7199" xr:uid="{00000000-0005-0000-0000-0000131C0000}"/>
    <cellStyle name="20% - Ênfase6 2 2 2 5 4" xfId="7200" xr:uid="{00000000-0005-0000-0000-0000141C0000}"/>
    <cellStyle name="20% - Ênfase6 2 2 2 6" xfId="7201" xr:uid="{00000000-0005-0000-0000-0000151C0000}"/>
    <cellStyle name="20% - Ênfase6 2 2 2 6 2" xfId="7202" xr:uid="{00000000-0005-0000-0000-0000161C0000}"/>
    <cellStyle name="20% - Ênfase6 2 2 2 7" xfId="7203" xr:uid="{00000000-0005-0000-0000-0000171C0000}"/>
    <cellStyle name="20% - Ênfase6 2 2 2 8" xfId="7204" xr:uid="{00000000-0005-0000-0000-0000181C0000}"/>
    <cellStyle name="20% - Ênfase6 2 2 3" xfId="7205" xr:uid="{00000000-0005-0000-0000-0000191C0000}"/>
    <cellStyle name="20% - Ênfase6 2 2 3 2" xfId="7206" xr:uid="{00000000-0005-0000-0000-00001A1C0000}"/>
    <cellStyle name="20% - Ênfase6 2 2 3 2 2" xfId="7207" xr:uid="{00000000-0005-0000-0000-00001B1C0000}"/>
    <cellStyle name="20% - Ênfase6 2 2 3 2 2 2" xfId="7208" xr:uid="{00000000-0005-0000-0000-00001C1C0000}"/>
    <cellStyle name="20% - Ênfase6 2 2 3 2 2 2 2" xfId="7209" xr:uid="{00000000-0005-0000-0000-00001D1C0000}"/>
    <cellStyle name="20% - Ênfase6 2 2 3 2 2 2 2 2" xfId="7210" xr:uid="{00000000-0005-0000-0000-00001E1C0000}"/>
    <cellStyle name="20% - Ênfase6 2 2 3 2 2 2 3" xfId="7211" xr:uid="{00000000-0005-0000-0000-00001F1C0000}"/>
    <cellStyle name="20% - Ênfase6 2 2 3 2 2 2 4" xfId="7212" xr:uid="{00000000-0005-0000-0000-0000201C0000}"/>
    <cellStyle name="20% - Ênfase6 2 2 3 2 2 3" xfId="7213" xr:uid="{00000000-0005-0000-0000-0000211C0000}"/>
    <cellStyle name="20% - Ênfase6 2 2 3 2 2 3 2" xfId="7214" xr:uid="{00000000-0005-0000-0000-0000221C0000}"/>
    <cellStyle name="20% - Ênfase6 2 2 3 2 2 3 2 2" xfId="7215" xr:uid="{00000000-0005-0000-0000-0000231C0000}"/>
    <cellStyle name="20% - Ênfase6 2 2 3 2 2 3 3" xfId="7216" xr:uid="{00000000-0005-0000-0000-0000241C0000}"/>
    <cellStyle name="20% - Ênfase6 2 2 3 2 2 3 4" xfId="7217" xr:uid="{00000000-0005-0000-0000-0000251C0000}"/>
    <cellStyle name="20% - Ênfase6 2 2 3 2 2 4" xfId="7218" xr:uid="{00000000-0005-0000-0000-0000261C0000}"/>
    <cellStyle name="20% - Ênfase6 2 2 3 2 2 4 2" xfId="7219" xr:uid="{00000000-0005-0000-0000-0000271C0000}"/>
    <cellStyle name="20% - Ênfase6 2 2 3 2 2 5" xfId="7220" xr:uid="{00000000-0005-0000-0000-0000281C0000}"/>
    <cellStyle name="20% - Ênfase6 2 2 3 2 2 6" xfId="7221" xr:uid="{00000000-0005-0000-0000-0000291C0000}"/>
    <cellStyle name="20% - Ênfase6 2 2 3 2 3" xfId="7222" xr:uid="{00000000-0005-0000-0000-00002A1C0000}"/>
    <cellStyle name="20% - Ênfase6 2 2 3 2 3 2" xfId="7223" xr:uid="{00000000-0005-0000-0000-00002B1C0000}"/>
    <cellStyle name="20% - Ênfase6 2 2 3 2 3 2 2" xfId="7224" xr:uid="{00000000-0005-0000-0000-00002C1C0000}"/>
    <cellStyle name="20% - Ênfase6 2 2 3 2 3 3" xfId="7225" xr:uid="{00000000-0005-0000-0000-00002D1C0000}"/>
    <cellStyle name="20% - Ênfase6 2 2 3 2 3 4" xfId="7226" xr:uid="{00000000-0005-0000-0000-00002E1C0000}"/>
    <cellStyle name="20% - Ênfase6 2 2 3 2 4" xfId="7227" xr:uid="{00000000-0005-0000-0000-00002F1C0000}"/>
    <cellStyle name="20% - Ênfase6 2 2 3 2 4 2" xfId="7228" xr:uid="{00000000-0005-0000-0000-0000301C0000}"/>
    <cellStyle name="20% - Ênfase6 2 2 3 2 4 2 2" xfId="7229" xr:uid="{00000000-0005-0000-0000-0000311C0000}"/>
    <cellStyle name="20% - Ênfase6 2 2 3 2 4 3" xfId="7230" xr:uid="{00000000-0005-0000-0000-0000321C0000}"/>
    <cellStyle name="20% - Ênfase6 2 2 3 2 4 4" xfId="7231" xr:uid="{00000000-0005-0000-0000-0000331C0000}"/>
    <cellStyle name="20% - Ênfase6 2 2 3 2 5" xfId="7232" xr:uid="{00000000-0005-0000-0000-0000341C0000}"/>
    <cellStyle name="20% - Ênfase6 2 2 3 2 5 2" xfId="7233" xr:uid="{00000000-0005-0000-0000-0000351C0000}"/>
    <cellStyle name="20% - Ênfase6 2 2 3 2 6" xfId="7234" xr:uid="{00000000-0005-0000-0000-0000361C0000}"/>
    <cellStyle name="20% - Ênfase6 2 2 3 2 7" xfId="7235" xr:uid="{00000000-0005-0000-0000-0000371C0000}"/>
    <cellStyle name="20% - Ênfase6 2 2 3 3" xfId="7236" xr:uid="{00000000-0005-0000-0000-0000381C0000}"/>
    <cellStyle name="20% - Ênfase6 2 2 3 3 2" xfId="7237" xr:uid="{00000000-0005-0000-0000-0000391C0000}"/>
    <cellStyle name="20% - Ênfase6 2 2 3 3 2 2" xfId="7238" xr:uid="{00000000-0005-0000-0000-00003A1C0000}"/>
    <cellStyle name="20% - Ênfase6 2 2 3 3 2 2 2" xfId="7239" xr:uid="{00000000-0005-0000-0000-00003B1C0000}"/>
    <cellStyle name="20% - Ênfase6 2 2 3 3 2 3" xfId="7240" xr:uid="{00000000-0005-0000-0000-00003C1C0000}"/>
    <cellStyle name="20% - Ênfase6 2 2 3 3 2 4" xfId="7241" xr:uid="{00000000-0005-0000-0000-00003D1C0000}"/>
    <cellStyle name="20% - Ênfase6 2 2 3 3 3" xfId="7242" xr:uid="{00000000-0005-0000-0000-00003E1C0000}"/>
    <cellStyle name="20% - Ênfase6 2 2 3 3 3 2" xfId="7243" xr:uid="{00000000-0005-0000-0000-00003F1C0000}"/>
    <cellStyle name="20% - Ênfase6 2 2 3 3 3 2 2" xfId="7244" xr:uid="{00000000-0005-0000-0000-0000401C0000}"/>
    <cellStyle name="20% - Ênfase6 2 2 3 3 3 3" xfId="7245" xr:uid="{00000000-0005-0000-0000-0000411C0000}"/>
    <cellStyle name="20% - Ênfase6 2 2 3 3 3 4" xfId="7246" xr:uid="{00000000-0005-0000-0000-0000421C0000}"/>
    <cellStyle name="20% - Ênfase6 2 2 3 3 4" xfId="7247" xr:uid="{00000000-0005-0000-0000-0000431C0000}"/>
    <cellStyle name="20% - Ênfase6 2 2 3 3 4 2" xfId="7248" xr:uid="{00000000-0005-0000-0000-0000441C0000}"/>
    <cellStyle name="20% - Ênfase6 2 2 3 3 5" xfId="7249" xr:uid="{00000000-0005-0000-0000-0000451C0000}"/>
    <cellStyle name="20% - Ênfase6 2 2 3 3 6" xfId="7250" xr:uid="{00000000-0005-0000-0000-0000461C0000}"/>
    <cellStyle name="20% - Ênfase6 2 2 3 4" xfId="7251" xr:uid="{00000000-0005-0000-0000-0000471C0000}"/>
    <cellStyle name="20% - Ênfase6 2 2 3 4 2" xfId="7252" xr:uid="{00000000-0005-0000-0000-0000481C0000}"/>
    <cellStyle name="20% - Ênfase6 2 2 3 4 2 2" xfId="7253" xr:uid="{00000000-0005-0000-0000-0000491C0000}"/>
    <cellStyle name="20% - Ênfase6 2 2 3 4 3" xfId="7254" xr:uid="{00000000-0005-0000-0000-00004A1C0000}"/>
    <cellStyle name="20% - Ênfase6 2 2 3 4 4" xfId="7255" xr:uid="{00000000-0005-0000-0000-00004B1C0000}"/>
    <cellStyle name="20% - Ênfase6 2 2 3 5" xfId="7256" xr:uid="{00000000-0005-0000-0000-00004C1C0000}"/>
    <cellStyle name="20% - Ênfase6 2 2 3 5 2" xfId="7257" xr:uid="{00000000-0005-0000-0000-00004D1C0000}"/>
    <cellStyle name="20% - Ênfase6 2 2 3 5 2 2" xfId="7258" xr:uid="{00000000-0005-0000-0000-00004E1C0000}"/>
    <cellStyle name="20% - Ênfase6 2 2 3 5 3" xfId="7259" xr:uid="{00000000-0005-0000-0000-00004F1C0000}"/>
    <cellStyle name="20% - Ênfase6 2 2 3 5 4" xfId="7260" xr:uid="{00000000-0005-0000-0000-0000501C0000}"/>
    <cellStyle name="20% - Ênfase6 2 2 3 6" xfId="7261" xr:uid="{00000000-0005-0000-0000-0000511C0000}"/>
    <cellStyle name="20% - Ênfase6 2 2 3 6 2" xfId="7262" xr:uid="{00000000-0005-0000-0000-0000521C0000}"/>
    <cellStyle name="20% - Ênfase6 2 2 3 7" xfId="7263" xr:uid="{00000000-0005-0000-0000-0000531C0000}"/>
    <cellStyle name="20% - Ênfase6 2 2 3 8" xfId="7264" xr:uid="{00000000-0005-0000-0000-0000541C0000}"/>
    <cellStyle name="20% - Ênfase6 2 2 4" xfId="7265" xr:uid="{00000000-0005-0000-0000-0000551C0000}"/>
    <cellStyle name="20% - Ênfase6 2 2 4 2" xfId="7266" xr:uid="{00000000-0005-0000-0000-0000561C0000}"/>
    <cellStyle name="20% - Ênfase6 2 2 4 2 2" xfId="7267" xr:uid="{00000000-0005-0000-0000-0000571C0000}"/>
    <cellStyle name="20% - Ênfase6 2 2 4 2 2 2" xfId="7268" xr:uid="{00000000-0005-0000-0000-0000581C0000}"/>
    <cellStyle name="20% - Ênfase6 2 2 4 2 2 2 2" xfId="7269" xr:uid="{00000000-0005-0000-0000-0000591C0000}"/>
    <cellStyle name="20% - Ênfase6 2 2 4 2 2 2 2 2" xfId="7270" xr:uid="{00000000-0005-0000-0000-00005A1C0000}"/>
    <cellStyle name="20% - Ênfase6 2 2 4 2 2 2 3" xfId="7271" xr:uid="{00000000-0005-0000-0000-00005B1C0000}"/>
    <cellStyle name="20% - Ênfase6 2 2 4 2 2 2 4" xfId="7272" xr:uid="{00000000-0005-0000-0000-00005C1C0000}"/>
    <cellStyle name="20% - Ênfase6 2 2 4 2 2 3" xfId="7273" xr:uid="{00000000-0005-0000-0000-00005D1C0000}"/>
    <cellStyle name="20% - Ênfase6 2 2 4 2 2 3 2" xfId="7274" xr:uid="{00000000-0005-0000-0000-00005E1C0000}"/>
    <cellStyle name="20% - Ênfase6 2 2 4 2 2 3 2 2" xfId="7275" xr:uid="{00000000-0005-0000-0000-00005F1C0000}"/>
    <cellStyle name="20% - Ênfase6 2 2 4 2 2 3 3" xfId="7276" xr:uid="{00000000-0005-0000-0000-0000601C0000}"/>
    <cellStyle name="20% - Ênfase6 2 2 4 2 2 3 4" xfId="7277" xr:uid="{00000000-0005-0000-0000-0000611C0000}"/>
    <cellStyle name="20% - Ênfase6 2 2 4 2 2 4" xfId="7278" xr:uid="{00000000-0005-0000-0000-0000621C0000}"/>
    <cellStyle name="20% - Ênfase6 2 2 4 2 2 4 2" xfId="7279" xr:uid="{00000000-0005-0000-0000-0000631C0000}"/>
    <cellStyle name="20% - Ênfase6 2 2 4 2 2 5" xfId="7280" xr:uid="{00000000-0005-0000-0000-0000641C0000}"/>
    <cellStyle name="20% - Ênfase6 2 2 4 2 2 6" xfId="7281" xr:uid="{00000000-0005-0000-0000-0000651C0000}"/>
    <cellStyle name="20% - Ênfase6 2 2 4 2 3" xfId="7282" xr:uid="{00000000-0005-0000-0000-0000661C0000}"/>
    <cellStyle name="20% - Ênfase6 2 2 4 2 3 2" xfId="7283" xr:uid="{00000000-0005-0000-0000-0000671C0000}"/>
    <cellStyle name="20% - Ênfase6 2 2 4 2 3 2 2" xfId="7284" xr:uid="{00000000-0005-0000-0000-0000681C0000}"/>
    <cellStyle name="20% - Ênfase6 2 2 4 2 3 3" xfId="7285" xr:uid="{00000000-0005-0000-0000-0000691C0000}"/>
    <cellStyle name="20% - Ênfase6 2 2 4 2 3 4" xfId="7286" xr:uid="{00000000-0005-0000-0000-00006A1C0000}"/>
    <cellStyle name="20% - Ênfase6 2 2 4 2 4" xfId="7287" xr:uid="{00000000-0005-0000-0000-00006B1C0000}"/>
    <cellStyle name="20% - Ênfase6 2 2 4 2 4 2" xfId="7288" xr:uid="{00000000-0005-0000-0000-00006C1C0000}"/>
    <cellStyle name="20% - Ênfase6 2 2 4 2 4 2 2" xfId="7289" xr:uid="{00000000-0005-0000-0000-00006D1C0000}"/>
    <cellStyle name="20% - Ênfase6 2 2 4 2 4 3" xfId="7290" xr:uid="{00000000-0005-0000-0000-00006E1C0000}"/>
    <cellStyle name="20% - Ênfase6 2 2 4 2 4 4" xfId="7291" xr:uid="{00000000-0005-0000-0000-00006F1C0000}"/>
    <cellStyle name="20% - Ênfase6 2 2 4 2 5" xfId="7292" xr:uid="{00000000-0005-0000-0000-0000701C0000}"/>
    <cellStyle name="20% - Ênfase6 2 2 4 2 5 2" xfId="7293" xr:uid="{00000000-0005-0000-0000-0000711C0000}"/>
    <cellStyle name="20% - Ênfase6 2 2 4 2 6" xfId="7294" xr:uid="{00000000-0005-0000-0000-0000721C0000}"/>
    <cellStyle name="20% - Ênfase6 2 2 4 2 7" xfId="7295" xr:uid="{00000000-0005-0000-0000-0000731C0000}"/>
    <cellStyle name="20% - Ênfase6 2 2 4 3" xfId="7296" xr:uid="{00000000-0005-0000-0000-0000741C0000}"/>
    <cellStyle name="20% - Ênfase6 2 2 4 3 2" xfId="7297" xr:uid="{00000000-0005-0000-0000-0000751C0000}"/>
    <cellStyle name="20% - Ênfase6 2 2 4 3 2 2" xfId="7298" xr:uid="{00000000-0005-0000-0000-0000761C0000}"/>
    <cellStyle name="20% - Ênfase6 2 2 4 3 2 2 2" xfId="7299" xr:uid="{00000000-0005-0000-0000-0000771C0000}"/>
    <cellStyle name="20% - Ênfase6 2 2 4 3 2 3" xfId="7300" xr:uid="{00000000-0005-0000-0000-0000781C0000}"/>
    <cellStyle name="20% - Ênfase6 2 2 4 3 2 4" xfId="7301" xr:uid="{00000000-0005-0000-0000-0000791C0000}"/>
    <cellStyle name="20% - Ênfase6 2 2 4 3 3" xfId="7302" xr:uid="{00000000-0005-0000-0000-00007A1C0000}"/>
    <cellStyle name="20% - Ênfase6 2 2 4 3 3 2" xfId="7303" xr:uid="{00000000-0005-0000-0000-00007B1C0000}"/>
    <cellStyle name="20% - Ênfase6 2 2 4 3 3 2 2" xfId="7304" xr:uid="{00000000-0005-0000-0000-00007C1C0000}"/>
    <cellStyle name="20% - Ênfase6 2 2 4 3 3 3" xfId="7305" xr:uid="{00000000-0005-0000-0000-00007D1C0000}"/>
    <cellStyle name="20% - Ênfase6 2 2 4 3 3 4" xfId="7306" xr:uid="{00000000-0005-0000-0000-00007E1C0000}"/>
    <cellStyle name="20% - Ênfase6 2 2 4 3 4" xfId="7307" xr:uid="{00000000-0005-0000-0000-00007F1C0000}"/>
    <cellStyle name="20% - Ênfase6 2 2 4 3 4 2" xfId="7308" xr:uid="{00000000-0005-0000-0000-0000801C0000}"/>
    <cellStyle name="20% - Ênfase6 2 2 4 3 5" xfId="7309" xr:uid="{00000000-0005-0000-0000-0000811C0000}"/>
    <cellStyle name="20% - Ênfase6 2 2 4 3 6" xfId="7310" xr:uid="{00000000-0005-0000-0000-0000821C0000}"/>
    <cellStyle name="20% - Ênfase6 2 2 4 4" xfId="7311" xr:uid="{00000000-0005-0000-0000-0000831C0000}"/>
    <cellStyle name="20% - Ênfase6 2 2 4 4 2" xfId="7312" xr:uid="{00000000-0005-0000-0000-0000841C0000}"/>
    <cellStyle name="20% - Ênfase6 2 2 4 4 2 2" xfId="7313" xr:uid="{00000000-0005-0000-0000-0000851C0000}"/>
    <cellStyle name="20% - Ênfase6 2 2 4 4 3" xfId="7314" xr:uid="{00000000-0005-0000-0000-0000861C0000}"/>
    <cellStyle name="20% - Ênfase6 2 2 4 4 4" xfId="7315" xr:uid="{00000000-0005-0000-0000-0000871C0000}"/>
    <cellStyle name="20% - Ênfase6 2 2 4 5" xfId="7316" xr:uid="{00000000-0005-0000-0000-0000881C0000}"/>
    <cellStyle name="20% - Ênfase6 2 2 4 5 2" xfId="7317" xr:uid="{00000000-0005-0000-0000-0000891C0000}"/>
    <cellStyle name="20% - Ênfase6 2 2 4 5 2 2" xfId="7318" xr:uid="{00000000-0005-0000-0000-00008A1C0000}"/>
    <cellStyle name="20% - Ênfase6 2 2 4 5 3" xfId="7319" xr:uid="{00000000-0005-0000-0000-00008B1C0000}"/>
    <cellStyle name="20% - Ênfase6 2 2 4 5 4" xfId="7320" xr:uid="{00000000-0005-0000-0000-00008C1C0000}"/>
    <cellStyle name="20% - Ênfase6 2 2 4 6" xfId="7321" xr:uid="{00000000-0005-0000-0000-00008D1C0000}"/>
    <cellStyle name="20% - Ênfase6 2 2 4 6 2" xfId="7322" xr:uid="{00000000-0005-0000-0000-00008E1C0000}"/>
    <cellStyle name="20% - Ênfase6 2 2 4 7" xfId="7323" xr:uid="{00000000-0005-0000-0000-00008F1C0000}"/>
    <cellStyle name="20% - Ênfase6 2 2 4 8" xfId="7324" xr:uid="{00000000-0005-0000-0000-0000901C0000}"/>
    <cellStyle name="20% - Ênfase6 2 2 5" xfId="7325" xr:uid="{00000000-0005-0000-0000-0000911C0000}"/>
    <cellStyle name="20% - Ênfase6 2 2 5 2" xfId="7326" xr:uid="{00000000-0005-0000-0000-0000921C0000}"/>
    <cellStyle name="20% - Ênfase6 2 2 5 2 2" xfId="7327" xr:uid="{00000000-0005-0000-0000-0000931C0000}"/>
    <cellStyle name="20% - Ênfase6 2 2 5 2 2 2" xfId="7328" xr:uid="{00000000-0005-0000-0000-0000941C0000}"/>
    <cellStyle name="20% - Ênfase6 2 2 5 2 2 2 2" xfId="7329" xr:uid="{00000000-0005-0000-0000-0000951C0000}"/>
    <cellStyle name="20% - Ênfase6 2 2 5 2 2 3" xfId="7330" xr:uid="{00000000-0005-0000-0000-0000961C0000}"/>
    <cellStyle name="20% - Ênfase6 2 2 5 2 2 4" xfId="7331" xr:uid="{00000000-0005-0000-0000-0000971C0000}"/>
    <cellStyle name="20% - Ênfase6 2 2 5 2 3" xfId="7332" xr:uid="{00000000-0005-0000-0000-0000981C0000}"/>
    <cellStyle name="20% - Ênfase6 2 2 5 2 3 2" xfId="7333" xr:uid="{00000000-0005-0000-0000-0000991C0000}"/>
    <cellStyle name="20% - Ênfase6 2 2 5 2 3 2 2" xfId="7334" xr:uid="{00000000-0005-0000-0000-00009A1C0000}"/>
    <cellStyle name="20% - Ênfase6 2 2 5 2 3 3" xfId="7335" xr:uid="{00000000-0005-0000-0000-00009B1C0000}"/>
    <cellStyle name="20% - Ênfase6 2 2 5 2 3 4" xfId="7336" xr:uid="{00000000-0005-0000-0000-00009C1C0000}"/>
    <cellStyle name="20% - Ênfase6 2 2 5 2 4" xfId="7337" xr:uid="{00000000-0005-0000-0000-00009D1C0000}"/>
    <cellStyle name="20% - Ênfase6 2 2 5 2 4 2" xfId="7338" xr:uid="{00000000-0005-0000-0000-00009E1C0000}"/>
    <cellStyle name="20% - Ênfase6 2 2 5 2 5" xfId="7339" xr:uid="{00000000-0005-0000-0000-00009F1C0000}"/>
    <cellStyle name="20% - Ênfase6 2 2 5 2 6" xfId="7340" xr:uid="{00000000-0005-0000-0000-0000A01C0000}"/>
    <cellStyle name="20% - Ênfase6 2 2 5 3" xfId="7341" xr:uid="{00000000-0005-0000-0000-0000A11C0000}"/>
    <cellStyle name="20% - Ênfase6 2 2 5 3 2" xfId="7342" xr:uid="{00000000-0005-0000-0000-0000A21C0000}"/>
    <cellStyle name="20% - Ênfase6 2 2 5 3 2 2" xfId="7343" xr:uid="{00000000-0005-0000-0000-0000A31C0000}"/>
    <cellStyle name="20% - Ênfase6 2 2 5 3 3" xfId="7344" xr:uid="{00000000-0005-0000-0000-0000A41C0000}"/>
    <cellStyle name="20% - Ênfase6 2 2 5 3 4" xfId="7345" xr:uid="{00000000-0005-0000-0000-0000A51C0000}"/>
    <cellStyle name="20% - Ênfase6 2 2 5 4" xfId="7346" xr:uid="{00000000-0005-0000-0000-0000A61C0000}"/>
    <cellStyle name="20% - Ênfase6 2 2 5 4 2" xfId="7347" xr:uid="{00000000-0005-0000-0000-0000A71C0000}"/>
    <cellStyle name="20% - Ênfase6 2 2 5 4 2 2" xfId="7348" xr:uid="{00000000-0005-0000-0000-0000A81C0000}"/>
    <cellStyle name="20% - Ênfase6 2 2 5 4 3" xfId="7349" xr:uid="{00000000-0005-0000-0000-0000A91C0000}"/>
    <cellStyle name="20% - Ênfase6 2 2 5 4 4" xfId="7350" xr:uid="{00000000-0005-0000-0000-0000AA1C0000}"/>
    <cellStyle name="20% - Ênfase6 2 2 5 5" xfId="7351" xr:uid="{00000000-0005-0000-0000-0000AB1C0000}"/>
    <cellStyle name="20% - Ênfase6 2 2 5 5 2" xfId="7352" xr:uid="{00000000-0005-0000-0000-0000AC1C0000}"/>
    <cellStyle name="20% - Ênfase6 2 2 5 6" xfId="7353" xr:uid="{00000000-0005-0000-0000-0000AD1C0000}"/>
    <cellStyle name="20% - Ênfase6 2 2 5 7" xfId="7354" xr:uid="{00000000-0005-0000-0000-0000AE1C0000}"/>
    <cellStyle name="20% - Ênfase6 2 2 6" xfId="7355" xr:uid="{00000000-0005-0000-0000-0000AF1C0000}"/>
    <cellStyle name="20% - Ênfase6 2 2 6 2" xfId="7356" xr:uid="{00000000-0005-0000-0000-0000B01C0000}"/>
    <cellStyle name="20% - Ênfase6 2 2 6 2 2" xfId="7357" xr:uid="{00000000-0005-0000-0000-0000B11C0000}"/>
    <cellStyle name="20% - Ênfase6 2 2 6 2 2 2" xfId="7358" xr:uid="{00000000-0005-0000-0000-0000B21C0000}"/>
    <cellStyle name="20% - Ênfase6 2 2 6 2 3" xfId="7359" xr:uid="{00000000-0005-0000-0000-0000B31C0000}"/>
    <cellStyle name="20% - Ênfase6 2 2 6 2 4" xfId="7360" xr:uid="{00000000-0005-0000-0000-0000B41C0000}"/>
    <cellStyle name="20% - Ênfase6 2 2 6 3" xfId="7361" xr:uid="{00000000-0005-0000-0000-0000B51C0000}"/>
    <cellStyle name="20% - Ênfase6 2 2 6 3 2" xfId="7362" xr:uid="{00000000-0005-0000-0000-0000B61C0000}"/>
    <cellStyle name="20% - Ênfase6 2 2 6 3 2 2" xfId="7363" xr:uid="{00000000-0005-0000-0000-0000B71C0000}"/>
    <cellStyle name="20% - Ênfase6 2 2 6 3 3" xfId="7364" xr:uid="{00000000-0005-0000-0000-0000B81C0000}"/>
    <cellStyle name="20% - Ênfase6 2 2 6 3 4" xfId="7365" xr:uid="{00000000-0005-0000-0000-0000B91C0000}"/>
    <cellStyle name="20% - Ênfase6 2 2 6 4" xfId="7366" xr:uid="{00000000-0005-0000-0000-0000BA1C0000}"/>
    <cellStyle name="20% - Ênfase6 2 2 6 4 2" xfId="7367" xr:uid="{00000000-0005-0000-0000-0000BB1C0000}"/>
    <cellStyle name="20% - Ênfase6 2 2 6 5" xfId="7368" xr:uid="{00000000-0005-0000-0000-0000BC1C0000}"/>
    <cellStyle name="20% - Ênfase6 2 2 6 6" xfId="7369" xr:uid="{00000000-0005-0000-0000-0000BD1C0000}"/>
    <cellStyle name="20% - Ênfase6 2 2 7" xfId="7370" xr:uid="{00000000-0005-0000-0000-0000BE1C0000}"/>
    <cellStyle name="20% - Ênfase6 2 2 7 2" xfId="7371" xr:uid="{00000000-0005-0000-0000-0000BF1C0000}"/>
    <cellStyle name="20% - Ênfase6 2 2 7 2 2" xfId="7372" xr:uid="{00000000-0005-0000-0000-0000C01C0000}"/>
    <cellStyle name="20% - Ênfase6 2 2 7 3" xfId="7373" xr:uid="{00000000-0005-0000-0000-0000C11C0000}"/>
    <cellStyle name="20% - Ênfase6 2 2 7 4" xfId="7374" xr:uid="{00000000-0005-0000-0000-0000C21C0000}"/>
    <cellStyle name="20% - Ênfase6 2 2 8" xfId="7375" xr:uid="{00000000-0005-0000-0000-0000C31C0000}"/>
    <cellStyle name="20% - Ênfase6 2 2 8 2" xfId="7376" xr:uid="{00000000-0005-0000-0000-0000C41C0000}"/>
    <cellStyle name="20% - Ênfase6 2 2 8 2 2" xfId="7377" xr:uid="{00000000-0005-0000-0000-0000C51C0000}"/>
    <cellStyle name="20% - Ênfase6 2 2 8 3" xfId="7378" xr:uid="{00000000-0005-0000-0000-0000C61C0000}"/>
    <cellStyle name="20% - Ênfase6 2 2 8 4" xfId="7379" xr:uid="{00000000-0005-0000-0000-0000C71C0000}"/>
    <cellStyle name="20% - Ênfase6 2 2 9" xfId="7380" xr:uid="{00000000-0005-0000-0000-0000C81C0000}"/>
    <cellStyle name="20% - Ênfase6 2 2 9 2" xfId="7381" xr:uid="{00000000-0005-0000-0000-0000C91C0000}"/>
    <cellStyle name="20% - Ênfase6 2 3" xfId="7382" xr:uid="{00000000-0005-0000-0000-0000CA1C0000}"/>
    <cellStyle name="20% - Ênfase6 2 3 2" xfId="7383" xr:uid="{00000000-0005-0000-0000-0000CB1C0000}"/>
    <cellStyle name="20% - Ênfase6 2 3 2 2" xfId="7384" xr:uid="{00000000-0005-0000-0000-0000CC1C0000}"/>
    <cellStyle name="20% - Ênfase6 2 3 2 2 2" xfId="7385" xr:uid="{00000000-0005-0000-0000-0000CD1C0000}"/>
    <cellStyle name="20% - Ênfase6 2 3 2 2 2 2" xfId="7386" xr:uid="{00000000-0005-0000-0000-0000CE1C0000}"/>
    <cellStyle name="20% - Ênfase6 2 3 2 2 2 2 2" xfId="7387" xr:uid="{00000000-0005-0000-0000-0000CF1C0000}"/>
    <cellStyle name="20% - Ênfase6 2 3 2 2 2 3" xfId="7388" xr:uid="{00000000-0005-0000-0000-0000D01C0000}"/>
    <cellStyle name="20% - Ênfase6 2 3 2 2 2 4" xfId="7389" xr:uid="{00000000-0005-0000-0000-0000D11C0000}"/>
    <cellStyle name="20% - Ênfase6 2 3 2 2 3" xfId="7390" xr:uid="{00000000-0005-0000-0000-0000D21C0000}"/>
    <cellStyle name="20% - Ênfase6 2 3 2 2 3 2" xfId="7391" xr:uid="{00000000-0005-0000-0000-0000D31C0000}"/>
    <cellStyle name="20% - Ênfase6 2 3 2 2 3 2 2" xfId="7392" xr:uid="{00000000-0005-0000-0000-0000D41C0000}"/>
    <cellStyle name="20% - Ênfase6 2 3 2 2 3 3" xfId="7393" xr:uid="{00000000-0005-0000-0000-0000D51C0000}"/>
    <cellStyle name="20% - Ênfase6 2 3 2 2 3 4" xfId="7394" xr:uid="{00000000-0005-0000-0000-0000D61C0000}"/>
    <cellStyle name="20% - Ênfase6 2 3 2 2 4" xfId="7395" xr:uid="{00000000-0005-0000-0000-0000D71C0000}"/>
    <cellStyle name="20% - Ênfase6 2 3 2 2 4 2" xfId="7396" xr:uid="{00000000-0005-0000-0000-0000D81C0000}"/>
    <cellStyle name="20% - Ênfase6 2 3 2 2 5" xfId="7397" xr:uid="{00000000-0005-0000-0000-0000D91C0000}"/>
    <cellStyle name="20% - Ênfase6 2 3 2 2 6" xfId="7398" xr:uid="{00000000-0005-0000-0000-0000DA1C0000}"/>
    <cellStyle name="20% - Ênfase6 2 3 2 3" xfId="7399" xr:uid="{00000000-0005-0000-0000-0000DB1C0000}"/>
    <cellStyle name="20% - Ênfase6 2 3 2 3 2" xfId="7400" xr:uid="{00000000-0005-0000-0000-0000DC1C0000}"/>
    <cellStyle name="20% - Ênfase6 2 3 2 3 2 2" xfId="7401" xr:uid="{00000000-0005-0000-0000-0000DD1C0000}"/>
    <cellStyle name="20% - Ênfase6 2 3 2 3 3" xfId="7402" xr:uid="{00000000-0005-0000-0000-0000DE1C0000}"/>
    <cellStyle name="20% - Ênfase6 2 3 2 3 4" xfId="7403" xr:uid="{00000000-0005-0000-0000-0000DF1C0000}"/>
    <cellStyle name="20% - Ênfase6 2 3 2 4" xfId="7404" xr:uid="{00000000-0005-0000-0000-0000E01C0000}"/>
    <cellStyle name="20% - Ênfase6 2 3 2 4 2" xfId="7405" xr:uid="{00000000-0005-0000-0000-0000E11C0000}"/>
    <cellStyle name="20% - Ênfase6 2 3 2 4 2 2" xfId="7406" xr:uid="{00000000-0005-0000-0000-0000E21C0000}"/>
    <cellStyle name="20% - Ênfase6 2 3 2 4 3" xfId="7407" xr:uid="{00000000-0005-0000-0000-0000E31C0000}"/>
    <cellStyle name="20% - Ênfase6 2 3 2 4 4" xfId="7408" xr:uid="{00000000-0005-0000-0000-0000E41C0000}"/>
    <cellStyle name="20% - Ênfase6 2 3 2 5" xfId="7409" xr:uid="{00000000-0005-0000-0000-0000E51C0000}"/>
    <cellStyle name="20% - Ênfase6 2 3 2 5 2" xfId="7410" xr:uid="{00000000-0005-0000-0000-0000E61C0000}"/>
    <cellStyle name="20% - Ênfase6 2 3 2 6" xfId="7411" xr:uid="{00000000-0005-0000-0000-0000E71C0000}"/>
    <cellStyle name="20% - Ênfase6 2 3 2 7" xfId="7412" xr:uid="{00000000-0005-0000-0000-0000E81C0000}"/>
    <cellStyle name="20% - Ênfase6 2 3 3" xfId="7413" xr:uid="{00000000-0005-0000-0000-0000E91C0000}"/>
    <cellStyle name="20% - Ênfase6 2 3 3 2" xfId="7414" xr:uid="{00000000-0005-0000-0000-0000EA1C0000}"/>
    <cellStyle name="20% - Ênfase6 2 3 3 2 2" xfId="7415" xr:uid="{00000000-0005-0000-0000-0000EB1C0000}"/>
    <cellStyle name="20% - Ênfase6 2 3 3 2 2 2" xfId="7416" xr:uid="{00000000-0005-0000-0000-0000EC1C0000}"/>
    <cellStyle name="20% - Ênfase6 2 3 3 2 3" xfId="7417" xr:uid="{00000000-0005-0000-0000-0000ED1C0000}"/>
    <cellStyle name="20% - Ênfase6 2 3 3 2 4" xfId="7418" xr:uid="{00000000-0005-0000-0000-0000EE1C0000}"/>
    <cellStyle name="20% - Ênfase6 2 3 3 3" xfId="7419" xr:uid="{00000000-0005-0000-0000-0000EF1C0000}"/>
    <cellStyle name="20% - Ênfase6 2 3 3 3 2" xfId="7420" xr:uid="{00000000-0005-0000-0000-0000F01C0000}"/>
    <cellStyle name="20% - Ênfase6 2 3 3 3 2 2" xfId="7421" xr:uid="{00000000-0005-0000-0000-0000F11C0000}"/>
    <cellStyle name="20% - Ênfase6 2 3 3 3 3" xfId="7422" xr:uid="{00000000-0005-0000-0000-0000F21C0000}"/>
    <cellStyle name="20% - Ênfase6 2 3 3 3 4" xfId="7423" xr:uid="{00000000-0005-0000-0000-0000F31C0000}"/>
    <cellStyle name="20% - Ênfase6 2 3 3 4" xfId="7424" xr:uid="{00000000-0005-0000-0000-0000F41C0000}"/>
    <cellStyle name="20% - Ênfase6 2 3 3 4 2" xfId="7425" xr:uid="{00000000-0005-0000-0000-0000F51C0000}"/>
    <cellStyle name="20% - Ênfase6 2 3 3 5" xfId="7426" xr:uid="{00000000-0005-0000-0000-0000F61C0000}"/>
    <cellStyle name="20% - Ênfase6 2 3 3 6" xfId="7427" xr:uid="{00000000-0005-0000-0000-0000F71C0000}"/>
    <cellStyle name="20% - Ênfase6 2 3 4" xfId="7428" xr:uid="{00000000-0005-0000-0000-0000F81C0000}"/>
    <cellStyle name="20% - Ênfase6 2 3 4 2" xfId="7429" xr:uid="{00000000-0005-0000-0000-0000F91C0000}"/>
    <cellStyle name="20% - Ênfase6 2 3 4 2 2" xfId="7430" xr:uid="{00000000-0005-0000-0000-0000FA1C0000}"/>
    <cellStyle name="20% - Ênfase6 2 3 4 3" xfId="7431" xr:uid="{00000000-0005-0000-0000-0000FB1C0000}"/>
    <cellStyle name="20% - Ênfase6 2 3 4 4" xfId="7432" xr:uid="{00000000-0005-0000-0000-0000FC1C0000}"/>
    <cellStyle name="20% - Ênfase6 2 3 5" xfId="7433" xr:uid="{00000000-0005-0000-0000-0000FD1C0000}"/>
    <cellStyle name="20% - Ênfase6 2 3 5 2" xfId="7434" xr:uid="{00000000-0005-0000-0000-0000FE1C0000}"/>
    <cellStyle name="20% - Ênfase6 2 3 5 2 2" xfId="7435" xr:uid="{00000000-0005-0000-0000-0000FF1C0000}"/>
    <cellStyle name="20% - Ênfase6 2 3 5 3" xfId="7436" xr:uid="{00000000-0005-0000-0000-0000001D0000}"/>
    <cellStyle name="20% - Ênfase6 2 3 5 4" xfId="7437" xr:uid="{00000000-0005-0000-0000-0000011D0000}"/>
    <cellStyle name="20% - Ênfase6 2 3 6" xfId="7438" xr:uid="{00000000-0005-0000-0000-0000021D0000}"/>
    <cellStyle name="20% - Ênfase6 2 3 6 2" xfId="7439" xr:uid="{00000000-0005-0000-0000-0000031D0000}"/>
    <cellStyle name="20% - Ênfase6 2 3 7" xfId="7440" xr:uid="{00000000-0005-0000-0000-0000041D0000}"/>
    <cellStyle name="20% - Ênfase6 2 3 8" xfId="7441" xr:uid="{00000000-0005-0000-0000-0000051D0000}"/>
    <cellStyle name="20% - Ênfase6 2 4" xfId="7442" xr:uid="{00000000-0005-0000-0000-0000061D0000}"/>
    <cellStyle name="20% - Ênfase6 2 4 2" xfId="7443" xr:uid="{00000000-0005-0000-0000-0000071D0000}"/>
    <cellStyle name="20% - Ênfase6 2 4 2 2" xfId="7444" xr:uid="{00000000-0005-0000-0000-0000081D0000}"/>
    <cellStyle name="20% - Ênfase6 2 4 2 2 2" xfId="7445" xr:uid="{00000000-0005-0000-0000-0000091D0000}"/>
    <cellStyle name="20% - Ênfase6 2 4 2 2 2 2" xfId="7446" xr:uid="{00000000-0005-0000-0000-00000A1D0000}"/>
    <cellStyle name="20% - Ênfase6 2 4 2 2 2 2 2" xfId="7447" xr:uid="{00000000-0005-0000-0000-00000B1D0000}"/>
    <cellStyle name="20% - Ênfase6 2 4 2 2 2 3" xfId="7448" xr:uid="{00000000-0005-0000-0000-00000C1D0000}"/>
    <cellStyle name="20% - Ênfase6 2 4 2 2 2 4" xfId="7449" xr:uid="{00000000-0005-0000-0000-00000D1D0000}"/>
    <cellStyle name="20% - Ênfase6 2 4 2 2 3" xfId="7450" xr:uid="{00000000-0005-0000-0000-00000E1D0000}"/>
    <cellStyle name="20% - Ênfase6 2 4 2 2 3 2" xfId="7451" xr:uid="{00000000-0005-0000-0000-00000F1D0000}"/>
    <cellStyle name="20% - Ênfase6 2 4 2 2 3 2 2" xfId="7452" xr:uid="{00000000-0005-0000-0000-0000101D0000}"/>
    <cellStyle name="20% - Ênfase6 2 4 2 2 3 3" xfId="7453" xr:uid="{00000000-0005-0000-0000-0000111D0000}"/>
    <cellStyle name="20% - Ênfase6 2 4 2 2 3 4" xfId="7454" xr:uid="{00000000-0005-0000-0000-0000121D0000}"/>
    <cellStyle name="20% - Ênfase6 2 4 2 2 4" xfId="7455" xr:uid="{00000000-0005-0000-0000-0000131D0000}"/>
    <cellStyle name="20% - Ênfase6 2 4 2 2 4 2" xfId="7456" xr:uid="{00000000-0005-0000-0000-0000141D0000}"/>
    <cellStyle name="20% - Ênfase6 2 4 2 2 5" xfId="7457" xr:uid="{00000000-0005-0000-0000-0000151D0000}"/>
    <cellStyle name="20% - Ênfase6 2 4 2 2 6" xfId="7458" xr:uid="{00000000-0005-0000-0000-0000161D0000}"/>
    <cellStyle name="20% - Ênfase6 2 4 2 3" xfId="7459" xr:uid="{00000000-0005-0000-0000-0000171D0000}"/>
    <cellStyle name="20% - Ênfase6 2 4 2 3 2" xfId="7460" xr:uid="{00000000-0005-0000-0000-0000181D0000}"/>
    <cellStyle name="20% - Ênfase6 2 4 2 3 2 2" xfId="7461" xr:uid="{00000000-0005-0000-0000-0000191D0000}"/>
    <cellStyle name="20% - Ênfase6 2 4 2 3 3" xfId="7462" xr:uid="{00000000-0005-0000-0000-00001A1D0000}"/>
    <cellStyle name="20% - Ênfase6 2 4 2 3 4" xfId="7463" xr:uid="{00000000-0005-0000-0000-00001B1D0000}"/>
    <cellStyle name="20% - Ênfase6 2 4 2 4" xfId="7464" xr:uid="{00000000-0005-0000-0000-00001C1D0000}"/>
    <cellStyle name="20% - Ênfase6 2 4 2 4 2" xfId="7465" xr:uid="{00000000-0005-0000-0000-00001D1D0000}"/>
    <cellStyle name="20% - Ênfase6 2 4 2 4 2 2" xfId="7466" xr:uid="{00000000-0005-0000-0000-00001E1D0000}"/>
    <cellStyle name="20% - Ênfase6 2 4 2 4 3" xfId="7467" xr:uid="{00000000-0005-0000-0000-00001F1D0000}"/>
    <cellStyle name="20% - Ênfase6 2 4 2 4 4" xfId="7468" xr:uid="{00000000-0005-0000-0000-0000201D0000}"/>
    <cellStyle name="20% - Ênfase6 2 4 2 5" xfId="7469" xr:uid="{00000000-0005-0000-0000-0000211D0000}"/>
    <cellStyle name="20% - Ênfase6 2 4 2 5 2" xfId="7470" xr:uid="{00000000-0005-0000-0000-0000221D0000}"/>
    <cellStyle name="20% - Ênfase6 2 4 2 6" xfId="7471" xr:uid="{00000000-0005-0000-0000-0000231D0000}"/>
    <cellStyle name="20% - Ênfase6 2 4 2 7" xfId="7472" xr:uid="{00000000-0005-0000-0000-0000241D0000}"/>
    <cellStyle name="20% - Ênfase6 2 4 3" xfId="7473" xr:uid="{00000000-0005-0000-0000-0000251D0000}"/>
    <cellStyle name="20% - Ênfase6 2 4 3 2" xfId="7474" xr:uid="{00000000-0005-0000-0000-0000261D0000}"/>
    <cellStyle name="20% - Ênfase6 2 4 3 2 2" xfId="7475" xr:uid="{00000000-0005-0000-0000-0000271D0000}"/>
    <cellStyle name="20% - Ênfase6 2 4 3 2 2 2" xfId="7476" xr:uid="{00000000-0005-0000-0000-0000281D0000}"/>
    <cellStyle name="20% - Ênfase6 2 4 3 2 3" xfId="7477" xr:uid="{00000000-0005-0000-0000-0000291D0000}"/>
    <cellStyle name="20% - Ênfase6 2 4 3 2 4" xfId="7478" xr:uid="{00000000-0005-0000-0000-00002A1D0000}"/>
    <cellStyle name="20% - Ênfase6 2 4 3 3" xfId="7479" xr:uid="{00000000-0005-0000-0000-00002B1D0000}"/>
    <cellStyle name="20% - Ênfase6 2 4 3 3 2" xfId="7480" xr:uid="{00000000-0005-0000-0000-00002C1D0000}"/>
    <cellStyle name="20% - Ênfase6 2 4 3 3 2 2" xfId="7481" xr:uid="{00000000-0005-0000-0000-00002D1D0000}"/>
    <cellStyle name="20% - Ênfase6 2 4 3 3 3" xfId="7482" xr:uid="{00000000-0005-0000-0000-00002E1D0000}"/>
    <cellStyle name="20% - Ênfase6 2 4 3 3 4" xfId="7483" xr:uid="{00000000-0005-0000-0000-00002F1D0000}"/>
    <cellStyle name="20% - Ênfase6 2 4 3 4" xfId="7484" xr:uid="{00000000-0005-0000-0000-0000301D0000}"/>
    <cellStyle name="20% - Ênfase6 2 4 3 4 2" xfId="7485" xr:uid="{00000000-0005-0000-0000-0000311D0000}"/>
    <cellStyle name="20% - Ênfase6 2 4 3 5" xfId="7486" xr:uid="{00000000-0005-0000-0000-0000321D0000}"/>
    <cellStyle name="20% - Ênfase6 2 4 3 6" xfId="7487" xr:uid="{00000000-0005-0000-0000-0000331D0000}"/>
    <cellStyle name="20% - Ênfase6 2 4 4" xfId="7488" xr:uid="{00000000-0005-0000-0000-0000341D0000}"/>
    <cellStyle name="20% - Ênfase6 2 4 4 2" xfId="7489" xr:uid="{00000000-0005-0000-0000-0000351D0000}"/>
    <cellStyle name="20% - Ênfase6 2 4 4 2 2" xfId="7490" xr:uid="{00000000-0005-0000-0000-0000361D0000}"/>
    <cellStyle name="20% - Ênfase6 2 4 4 3" xfId="7491" xr:uid="{00000000-0005-0000-0000-0000371D0000}"/>
    <cellStyle name="20% - Ênfase6 2 4 4 4" xfId="7492" xr:uid="{00000000-0005-0000-0000-0000381D0000}"/>
    <cellStyle name="20% - Ênfase6 2 4 5" xfId="7493" xr:uid="{00000000-0005-0000-0000-0000391D0000}"/>
    <cellStyle name="20% - Ênfase6 2 4 5 2" xfId="7494" xr:uid="{00000000-0005-0000-0000-00003A1D0000}"/>
    <cellStyle name="20% - Ênfase6 2 4 5 2 2" xfId="7495" xr:uid="{00000000-0005-0000-0000-00003B1D0000}"/>
    <cellStyle name="20% - Ênfase6 2 4 5 3" xfId="7496" xr:uid="{00000000-0005-0000-0000-00003C1D0000}"/>
    <cellStyle name="20% - Ênfase6 2 4 5 4" xfId="7497" xr:uid="{00000000-0005-0000-0000-00003D1D0000}"/>
    <cellStyle name="20% - Ênfase6 2 4 6" xfId="7498" xr:uid="{00000000-0005-0000-0000-00003E1D0000}"/>
    <cellStyle name="20% - Ênfase6 2 4 6 2" xfId="7499" xr:uid="{00000000-0005-0000-0000-00003F1D0000}"/>
    <cellStyle name="20% - Ênfase6 2 4 7" xfId="7500" xr:uid="{00000000-0005-0000-0000-0000401D0000}"/>
    <cellStyle name="20% - Ênfase6 2 4 8" xfId="7501" xr:uid="{00000000-0005-0000-0000-0000411D0000}"/>
    <cellStyle name="20% - Ênfase6 2 5" xfId="7502" xr:uid="{00000000-0005-0000-0000-0000421D0000}"/>
    <cellStyle name="20% - Ênfase6 2 5 2" xfId="7503" xr:uid="{00000000-0005-0000-0000-0000431D0000}"/>
    <cellStyle name="20% - Ênfase6 2 5 2 2" xfId="7504" xr:uid="{00000000-0005-0000-0000-0000441D0000}"/>
    <cellStyle name="20% - Ênfase6 2 5 2 2 2" xfId="7505" xr:uid="{00000000-0005-0000-0000-0000451D0000}"/>
    <cellStyle name="20% - Ênfase6 2 5 2 2 2 2" xfId="7506" xr:uid="{00000000-0005-0000-0000-0000461D0000}"/>
    <cellStyle name="20% - Ênfase6 2 5 2 2 2 2 2" xfId="7507" xr:uid="{00000000-0005-0000-0000-0000471D0000}"/>
    <cellStyle name="20% - Ênfase6 2 5 2 2 2 3" xfId="7508" xr:uid="{00000000-0005-0000-0000-0000481D0000}"/>
    <cellStyle name="20% - Ênfase6 2 5 2 2 2 4" xfId="7509" xr:uid="{00000000-0005-0000-0000-0000491D0000}"/>
    <cellStyle name="20% - Ênfase6 2 5 2 2 3" xfId="7510" xr:uid="{00000000-0005-0000-0000-00004A1D0000}"/>
    <cellStyle name="20% - Ênfase6 2 5 2 2 3 2" xfId="7511" xr:uid="{00000000-0005-0000-0000-00004B1D0000}"/>
    <cellStyle name="20% - Ênfase6 2 5 2 2 3 2 2" xfId="7512" xr:uid="{00000000-0005-0000-0000-00004C1D0000}"/>
    <cellStyle name="20% - Ênfase6 2 5 2 2 3 3" xfId="7513" xr:uid="{00000000-0005-0000-0000-00004D1D0000}"/>
    <cellStyle name="20% - Ênfase6 2 5 2 2 3 4" xfId="7514" xr:uid="{00000000-0005-0000-0000-00004E1D0000}"/>
    <cellStyle name="20% - Ênfase6 2 5 2 2 4" xfId="7515" xr:uid="{00000000-0005-0000-0000-00004F1D0000}"/>
    <cellStyle name="20% - Ênfase6 2 5 2 2 4 2" xfId="7516" xr:uid="{00000000-0005-0000-0000-0000501D0000}"/>
    <cellStyle name="20% - Ênfase6 2 5 2 2 5" xfId="7517" xr:uid="{00000000-0005-0000-0000-0000511D0000}"/>
    <cellStyle name="20% - Ênfase6 2 5 2 2 6" xfId="7518" xr:uid="{00000000-0005-0000-0000-0000521D0000}"/>
    <cellStyle name="20% - Ênfase6 2 5 2 3" xfId="7519" xr:uid="{00000000-0005-0000-0000-0000531D0000}"/>
    <cellStyle name="20% - Ênfase6 2 5 2 3 2" xfId="7520" xr:uid="{00000000-0005-0000-0000-0000541D0000}"/>
    <cellStyle name="20% - Ênfase6 2 5 2 3 2 2" xfId="7521" xr:uid="{00000000-0005-0000-0000-0000551D0000}"/>
    <cellStyle name="20% - Ênfase6 2 5 2 3 3" xfId="7522" xr:uid="{00000000-0005-0000-0000-0000561D0000}"/>
    <cellStyle name="20% - Ênfase6 2 5 2 3 4" xfId="7523" xr:uid="{00000000-0005-0000-0000-0000571D0000}"/>
    <cellStyle name="20% - Ênfase6 2 5 2 4" xfId="7524" xr:uid="{00000000-0005-0000-0000-0000581D0000}"/>
    <cellStyle name="20% - Ênfase6 2 5 2 4 2" xfId="7525" xr:uid="{00000000-0005-0000-0000-0000591D0000}"/>
    <cellStyle name="20% - Ênfase6 2 5 2 4 2 2" xfId="7526" xr:uid="{00000000-0005-0000-0000-00005A1D0000}"/>
    <cellStyle name="20% - Ênfase6 2 5 2 4 3" xfId="7527" xr:uid="{00000000-0005-0000-0000-00005B1D0000}"/>
    <cellStyle name="20% - Ênfase6 2 5 2 4 4" xfId="7528" xr:uid="{00000000-0005-0000-0000-00005C1D0000}"/>
    <cellStyle name="20% - Ênfase6 2 5 2 5" xfId="7529" xr:uid="{00000000-0005-0000-0000-00005D1D0000}"/>
    <cellStyle name="20% - Ênfase6 2 5 2 5 2" xfId="7530" xr:uid="{00000000-0005-0000-0000-00005E1D0000}"/>
    <cellStyle name="20% - Ênfase6 2 5 2 6" xfId="7531" xr:uid="{00000000-0005-0000-0000-00005F1D0000}"/>
    <cellStyle name="20% - Ênfase6 2 5 2 7" xfId="7532" xr:uid="{00000000-0005-0000-0000-0000601D0000}"/>
    <cellStyle name="20% - Ênfase6 2 5 3" xfId="7533" xr:uid="{00000000-0005-0000-0000-0000611D0000}"/>
    <cellStyle name="20% - Ênfase6 2 5 3 2" xfId="7534" xr:uid="{00000000-0005-0000-0000-0000621D0000}"/>
    <cellStyle name="20% - Ênfase6 2 5 3 2 2" xfId="7535" xr:uid="{00000000-0005-0000-0000-0000631D0000}"/>
    <cellStyle name="20% - Ênfase6 2 5 3 2 2 2" xfId="7536" xr:uid="{00000000-0005-0000-0000-0000641D0000}"/>
    <cellStyle name="20% - Ênfase6 2 5 3 2 3" xfId="7537" xr:uid="{00000000-0005-0000-0000-0000651D0000}"/>
    <cellStyle name="20% - Ênfase6 2 5 3 2 4" xfId="7538" xr:uid="{00000000-0005-0000-0000-0000661D0000}"/>
    <cellStyle name="20% - Ênfase6 2 5 3 3" xfId="7539" xr:uid="{00000000-0005-0000-0000-0000671D0000}"/>
    <cellStyle name="20% - Ênfase6 2 5 3 3 2" xfId="7540" xr:uid="{00000000-0005-0000-0000-0000681D0000}"/>
    <cellStyle name="20% - Ênfase6 2 5 3 3 2 2" xfId="7541" xr:uid="{00000000-0005-0000-0000-0000691D0000}"/>
    <cellStyle name="20% - Ênfase6 2 5 3 3 3" xfId="7542" xr:uid="{00000000-0005-0000-0000-00006A1D0000}"/>
    <cellStyle name="20% - Ênfase6 2 5 3 3 4" xfId="7543" xr:uid="{00000000-0005-0000-0000-00006B1D0000}"/>
    <cellStyle name="20% - Ênfase6 2 5 3 4" xfId="7544" xr:uid="{00000000-0005-0000-0000-00006C1D0000}"/>
    <cellStyle name="20% - Ênfase6 2 5 3 4 2" xfId="7545" xr:uid="{00000000-0005-0000-0000-00006D1D0000}"/>
    <cellStyle name="20% - Ênfase6 2 5 3 5" xfId="7546" xr:uid="{00000000-0005-0000-0000-00006E1D0000}"/>
    <cellStyle name="20% - Ênfase6 2 5 3 6" xfId="7547" xr:uid="{00000000-0005-0000-0000-00006F1D0000}"/>
    <cellStyle name="20% - Ênfase6 2 5 4" xfId="7548" xr:uid="{00000000-0005-0000-0000-0000701D0000}"/>
    <cellStyle name="20% - Ênfase6 2 5 4 2" xfId="7549" xr:uid="{00000000-0005-0000-0000-0000711D0000}"/>
    <cellStyle name="20% - Ênfase6 2 5 4 2 2" xfId="7550" xr:uid="{00000000-0005-0000-0000-0000721D0000}"/>
    <cellStyle name="20% - Ênfase6 2 5 4 3" xfId="7551" xr:uid="{00000000-0005-0000-0000-0000731D0000}"/>
    <cellStyle name="20% - Ênfase6 2 5 4 4" xfId="7552" xr:uid="{00000000-0005-0000-0000-0000741D0000}"/>
    <cellStyle name="20% - Ênfase6 2 5 5" xfId="7553" xr:uid="{00000000-0005-0000-0000-0000751D0000}"/>
    <cellStyle name="20% - Ênfase6 2 5 5 2" xfId="7554" xr:uid="{00000000-0005-0000-0000-0000761D0000}"/>
    <cellStyle name="20% - Ênfase6 2 5 5 2 2" xfId="7555" xr:uid="{00000000-0005-0000-0000-0000771D0000}"/>
    <cellStyle name="20% - Ênfase6 2 5 5 3" xfId="7556" xr:uid="{00000000-0005-0000-0000-0000781D0000}"/>
    <cellStyle name="20% - Ênfase6 2 5 5 4" xfId="7557" xr:uid="{00000000-0005-0000-0000-0000791D0000}"/>
    <cellStyle name="20% - Ênfase6 2 5 6" xfId="7558" xr:uid="{00000000-0005-0000-0000-00007A1D0000}"/>
    <cellStyle name="20% - Ênfase6 2 5 6 2" xfId="7559" xr:uid="{00000000-0005-0000-0000-00007B1D0000}"/>
    <cellStyle name="20% - Ênfase6 2 5 7" xfId="7560" xr:uid="{00000000-0005-0000-0000-00007C1D0000}"/>
    <cellStyle name="20% - Ênfase6 2 5 8" xfId="7561" xr:uid="{00000000-0005-0000-0000-00007D1D0000}"/>
    <cellStyle name="20% - Ênfase6 2 6" xfId="7562" xr:uid="{00000000-0005-0000-0000-00007E1D0000}"/>
    <cellStyle name="20% - Ênfase6 2 6 2" xfId="7563" xr:uid="{00000000-0005-0000-0000-00007F1D0000}"/>
    <cellStyle name="20% - Ênfase6 2 6 2 2" xfId="7564" xr:uid="{00000000-0005-0000-0000-0000801D0000}"/>
    <cellStyle name="20% - Ênfase6 2 6 2 2 2" xfId="7565" xr:uid="{00000000-0005-0000-0000-0000811D0000}"/>
    <cellStyle name="20% - Ênfase6 2 6 2 2 2 2" xfId="7566" xr:uid="{00000000-0005-0000-0000-0000821D0000}"/>
    <cellStyle name="20% - Ênfase6 2 6 2 2 3" xfId="7567" xr:uid="{00000000-0005-0000-0000-0000831D0000}"/>
    <cellStyle name="20% - Ênfase6 2 6 2 2 4" xfId="7568" xr:uid="{00000000-0005-0000-0000-0000841D0000}"/>
    <cellStyle name="20% - Ênfase6 2 6 2 3" xfId="7569" xr:uid="{00000000-0005-0000-0000-0000851D0000}"/>
    <cellStyle name="20% - Ênfase6 2 6 2 3 2" xfId="7570" xr:uid="{00000000-0005-0000-0000-0000861D0000}"/>
    <cellStyle name="20% - Ênfase6 2 6 2 3 2 2" xfId="7571" xr:uid="{00000000-0005-0000-0000-0000871D0000}"/>
    <cellStyle name="20% - Ênfase6 2 6 2 3 3" xfId="7572" xr:uid="{00000000-0005-0000-0000-0000881D0000}"/>
    <cellStyle name="20% - Ênfase6 2 6 2 3 4" xfId="7573" xr:uid="{00000000-0005-0000-0000-0000891D0000}"/>
    <cellStyle name="20% - Ênfase6 2 6 2 4" xfId="7574" xr:uid="{00000000-0005-0000-0000-00008A1D0000}"/>
    <cellStyle name="20% - Ênfase6 2 6 2 4 2" xfId="7575" xr:uid="{00000000-0005-0000-0000-00008B1D0000}"/>
    <cellStyle name="20% - Ênfase6 2 6 2 5" xfId="7576" xr:uid="{00000000-0005-0000-0000-00008C1D0000}"/>
    <cellStyle name="20% - Ênfase6 2 6 2 6" xfId="7577" xr:uid="{00000000-0005-0000-0000-00008D1D0000}"/>
    <cellStyle name="20% - Ênfase6 2 6 3" xfId="7578" xr:uid="{00000000-0005-0000-0000-00008E1D0000}"/>
    <cellStyle name="20% - Ênfase6 2 6 3 2" xfId="7579" xr:uid="{00000000-0005-0000-0000-00008F1D0000}"/>
    <cellStyle name="20% - Ênfase6 2 6 3 2 2" xfId="7580" xr:uid="{00000000-0005-0000-0000-0000901D0000}"/>
    <cellStyle name="20% - Ênfase6 2 6 3 3" xfId="7581" xr:uid="{00000000-0005-0000-0000-0000911D0000}"/>
    <cellStyle name="20% - Ênfase6 2 6 3 4" xfId="7582" xr:uid="{00000000-0005-0000-0000-0000921D0000}"/>
    <cellStyle name="20% - Ênfase6 2 6 4" xfId="7583" xr:uid="{00000000-0005-0000-0000-0000931D0000}"/>
    <cellStyle name="20% - Ênfase6 2 6 4 2" xfId="7584" xr:uid="{00000000-0005-0000-0000-0000941D0000}"/>
    <cellStyle name="20% - Ênfase6 2 6 4 2 2" xfId="7585" xr:uid="{00000000-0005-0000-0000-0000951D0000}"/>
    <cellStyle name="20% - Ênfase6 2 6 4 3" xfId="7586" xr:uid="{00000000-0005-0000-0000-0000961D0000}"/>
    <cellStyle name="20% - Ênfase6 2 6 4 4" xfId="7587" xr:uid="{00000000-0005-0000-0000-0000971D0000}"/>
    <cellStyle name="20% - Ênfase6 2 6 5" xfId="7588" xr:uid="{00000000-0005-0000-0000-0000981D0000}"/>
    <cellStyle name="20% - Ênfase6 2 6 5 2" xfId="7589" xr:uid="{00000000-0005-0000-0000-0000991D0000}"/>
    <cellStyle name="20% - Ênfase6 2 6 6" xfId="7590" xr:uid="{00000000-0005-0000-0000-00009A1D0000}"/>
    <cellStyle name="20% - Ênfase6 2 6 7" xfId="7591" xr:uid="{00000000-0005-0000-0000-00009B1D0000}"/>
    <cellStyle name="20% - Ênfase6 2 7" xfId="7592" xr:uid="{00000000-0005-0000-0000-00009C1D0000}"/>
    <cellStyle name="20% - Ênfase6 2 7 2" xfId="7593" xr:uid="{00000000-0005-0000-0000-00009D1D0000}"/>
    <cellStyle name="20% - Ênfase6 2 7 2 2" xfId="7594" xr:uid="{00000000-0005-0000-0000-00009E1D0000}"/>
    <cellStyle name="20% - Ênfase6 2 7 2 2 2" xfId="7595" xr:uid="{00000000-0005-0000-0000-00009F1D0000}"/>
    <cellStyle name="20% - Ênfase6 2 7 2 3" xfId="7596" xr:uid="{00000000-0005-0000-0000-0000A01D0000}"/>
    <cellStyle name="20% - Ênfase6 2 7 2 4" xfId="7597" xr:uid="{00000000-0005-0000-0000-0000A11D0000}"/>
    <cellStyle name="20% - Ênfase6 2 7 3" xfId="7598" xr:uid="{00000000-0005-0000-0000-0000A21D0000}"/>
    <cellStyle name="20% - Ênfase6 2 7 3 2" xfId="7599" xr:uid="{00000000-0005-0000-0000-0000A31D0000}"/>
    <cellStyle name="20% - Ênfase6 2 7 3 2 2" xfId="7600" xr:uid="{00000000-0005-0000-0000-0000A41D0000}"/>
    <cellStyle name="20% - Ênfase6 2 7 3 3" xfId="7601" xr:uid="{00000000-0005-0000-0000-0000A51D0000}"/>
    <cellStyle name="20% - Ênfase6 2 7 3 4" xfId="7602" xr:uid="{00000000-0005-0000-0000-0000A61D0000}"/>
    <cellStyle name="20% - Ênfase6 2 7 4" xfId="7603" xr:uid="{00000000-0005-0000-0000-0000A71D0000}"/>
    <cellStyle name="20% - Ênfase6 2 7 4 2" xfId="7604" xr:uid="{00000000-0005-0000-0000-0000A81D0000}"/>
    <cellStyle name="20% - Ênfase6 2 7 5" xfId="7605" xr:uid="{00000000-0005-0000-0000-0000A91D0000}"/>
    <cellStyle name="20% - Ênfase6 2 7 6" xfId="7606" xr:uid="{00000000-0005-0000-0000-0000AA1D0000}"/>
    <cellStyle name="20% - Ênfase6 2 8" xfId="7607" xr:uid="{00000000-0005-0000-0000-0000AB1D0000}"/>
    <cellStyle name="20% - Ênfase6 2 8 2" xfId="7608" xr:uid="{00000000-0005-0000-0000-0000AC1D0000}"/>
    <cellStyle name="20% - Ênfase6 2 8 2 2" xfId="7609" xr:uid="{00000000-0005-0000-0000-0000AD1D0000}"/>
    <cellStyle name="20% - Ênfase6 2 8 3" xfId="7610" xr:uid="{00000000-0005-0000-0000-0000AE1D0000}"/>
    <cellStyle name="20% - Ênfase6 2 8 4" xfId="7611" xr:uid="{00000000-0005-0000-0000-0000AF1D0000}"/>
    <cellStyle name="20% - Ênfase6 2 9" xfId="7612" xr:uid="{00000000-0005-0000-0000-0000B01D0000}"/>
    <cellStyle name="20% - Ênfase6 2 9 2" xfId="7613" xr:uid="{00000000-0005-0000-0000-0000B11D0000}"/>
    <cellStyle name="20% - Ênfase6 2 9 2 2" xfId="7614" xr:uid="{00000000-0005-0000-0000-0000B21D0000}"/>
    <cellStyle name="20% - Ênfase6 2 9 3" xfId="7615" xr:uid="{00000000-0005-0000-0000-0000B31D0000}"/>
    <cellStyle name="20% - Ênfase6 2 9 4" xfId="7616" xr:uid="{00000000-0005-0000-0000-0000B41D0000}"/>
    <cellStyle name="20% - Ênfase6 3" xfId="7617" xr:uid="{00000000-0005-0000-0000-0000B51D0000}"/>
    <cellStyle name="20% - Ênfase6 3 10" xfId="7618" xr:uid="{00000000-0005-0000-0000-0000B61D0000}"/>
    <cellStyle name="20% - Ênfase6 3 10 2" xfId="7619" xr:uid="{00000000-0005-0000-0000-0000B71D0000}"/>
    <cellStyle name="20% - Ênfase6 3 11" xfId="7620" xr:uid="{00000000-0005-0000-0000-0000B81D0000}"/>
    <cellStyle name="20% - Ênfase6 3 12" xfId="7621" xr:uid="{00000000-0005-0000-0000-0000B91D0000}"/>
    <cellStyle name="20% - Ênfase6 3 2" xfId="7622" xr:uid="{00000000-0005-0000-0000-0000BA1D0000}"/>
    <cellStyle name="20% - Ênfase6 3 2 10" xfId="7623" xr:uid="{00000000-0005-0000-0000-0000BB1D0000}"/>
    <cellStyle name="20% - Ênfase6 3 2 11" xfId="7624" xr:uid="{00000000-0005-0000-0000-0000BC1D0000}"/>
    <cellStyle name="20% - Ênfase6 3 2 2" xfId="7625" xr:uid="{00000000-0005-0000-0000-0000BD1D0000}"/>
    <cellStyle name="20% - Ênfase6 3 2 2 2" xfId="7626" xr:uid="{00000000-0005-0000-0000-0000BE1D0000}"/>
    <cellStyle name="20% - Ênfase6 3 2 2 2 2" xfId="7627" xr:uid="{00000000-0005-0000-0000-0000BF1D0000}"/>
    <cellStyle name="20% - Ênfase6 3 2 2 2 2 2" xfId="7628" xr:uid="{00000000-0005-0000-0000-0000C01D0000}"/>
    <cellStyle name="20% - Ênfase6 3 2 2 2 2 2 2" xfId="7629" xr:uid="{00000000-0005-0000-0000-0000C11D0000}"/>
    <cellStyle name="20% - Ênfase6 3 2 2 2 2 2 2 2" xfId="7630" xr:uid="{00000000-0005-0000-0000-0000C21D0000}"/>
    <cellStyle name="20% - Ênfase6 3 2 2 2 2 2 3" xfId="7631" xr:uid="{00000000-0005-0000-0000-0000C31D0000}"/>
    <cellStyle name="20% - Ênfase6 3 2 2 2 2 2 4" xfId="7632" xr:uid="{00000000-0005-0000-0000-0000C41D0000}"/>
    <cellStyle name="20% - Ênfase6 3 2 2 2 2 3" xfId="7633" xr:uid="{00000000-0005-0000-0000-0000C51D0000}"/>
    <cellStyle name="20% - Ênfase6 3 2 2 2 2 3 2" xfId="7634" xr:uid="{00000000-0005-0000-0000-0000C61D0000}"/>
    <cellStyle name="20% - Ênfase6 3 2 2 2 2 3 2 2" xfId="7635" xr:uid="{00000000-0005-0000-0000-0000C71D0000}"/>
    <cellStyle name="20% - Ênfase6 3 2 2 2 2 3 3" xfId="7636" xr:uid="{00000000-0005-0000-0000-0000C81D0000}"/>
    <cellStyle name="20% - Ênfase6 3 2 2 2 2 3 4" xfId="7637" xr:uid="{00000000-0005-0000-0000-0000C91D0000}"/>
    <cellStyle name="20% - Ênfase6 3 2 2 2 2 4" xfId="7638" xr:uid="{00000000-0005-0000-0000-0000CA1D0000}"/>
    <cellStyle name="20% - Ênfase6 3 2 2 2 2 4 2" xfId="7639" xr:uid="{00000000-0005-0000-0000-0000CB1D0000}"/>
    <cellStyle name="20% - Ênfase6 3 2 2 2 2 5" xfId="7640" xr:uid="{00000000-0005-0000-0000-0000CC1D0000}"/>
    <cellStyle name="20% - Ênfase6 3 2 2 2 2 6" xfId="7641" xr:uid="{00000000-0005-0000-0000-0000CD1D0000}"/>
    <cellStyle name="20% - Ênfase6 3 2 2 2 3" xfId="7642" xr:uid="{00000000-0005-0000-0000-0000CE1D0000}"/>
    <cellStyle name="20% - Ênfase6 3 2 2 2 3 2" xfId="7643" xr:uid="{00000000-0005-0000-0000-0000CF1D0000}"/>
    <cellStyle name="20% - Ênfase6 3 2 2 2 3 2 2" xfId="7644" xr:uid="{00000000-0005-0000-0000-0000D01D0000}"/>
    <cellStyle name="20% - Ênfase6 3 2 2 2 3 3" xfId="7645" xr:uid="{00000000-0005-0000-0000-0000D11D0000}"/>
    <cellStyle name="20% - Ênfase6 3 2 2 2 3 4" xfId="7646" xr:uid="{00000000-0005-0000-0000-0000D21D0000}"/>
    <cellStyle name="20% - Ênfase6 3 2 2 2 4" xfId="7647" xr:uid="{00000000-0005-0000-0000-0000D31D0000}"/>
    <cellStyle name="20% - Ênfase6 3 2 2 2 4 2" xfId="7648" xr:uid="{00000000-0005-0000-0000-0000D41D0000}"/>
    <cellStyle name="20% - Ênfase6 3 2 2 2 4 2 2" xfId="7649" xr:uid="{00000000-0005-0000-0000-0000D51D0000}"/>
    <cellStyle name="20% - Ênfase6 3 2 2 2 4 3" xfId="7650" xr:uid="{00000000-0005-0000-0000-0000D61D0000}"/>
    <cellStyle name="20% - Ênfase6 3 2 2 2 4 4" xfId="7651" xr:uid="{00000000-0005-0000-0000-0000D71D0000}"/>
    <cellStyle name="20% - Ênfase6 3 2 2 2 5" xfId="7652" xr:uid="{00000000-0005-0000-0000-0000D81D0000}"/>
    <cellStyle name="20% - Ênfase6 3 2 2 2 5 2" xfId="7653" xr:uid="{00000000-0005-0000-0000-0000D91D0000}"/>
    <cellStyle name="20% - Ênfase6 3 2 2 2 6" xfId="7654" xr:uid="{00000000-0005-0000-0000-0000DA1D0000}"/>
    <cellStyle name="20% - Ênfase6 3 2 2 2 7" xfId="7655" xr:uid="{00000000-0005-0000-0000-0000DB1D0000}"/>
    <cellStyle name="20% - Ênfase6 3 2 2 3" xfId="7656" xr:uid="{00000000-0005-0000-0000-0000DC1D0000}"/>
    <cellStyle name="20% - Ênfase6 3 2 2 3 2" xfId="7657" xr:uid="{00000000-0005-0000-0000-0000DD1D0000}"/>
    <cellStyle name="20% - Ênfase6 3 2 2 3 2 2" xfId="7658" xr:uid="{00000000-0005-0000-0000-0000DE1D0000}"/>
    <cellStyle name="20% - Ênfase6 3 2 2 3 2 2 2" xfId="7659" xr:uid="{00000000-0005-0000-0000-0000DF1D0000}"/>
    <cellStyle name="20% - Ênfase6 3 2 2 3 2 3" xfId="7660" xr:uid="{00000000-0005-0000-0000-0000E01D0000}"/>
    <cellStyle name="20% - Ênfase6 3 2 2 3 2 4" xfId="7661" xr:uid="{00000000-0005-0000-0000-0000E11D0000}"/>
    <cellStyle name="20% - Ênfase6 3 2 2 3 3" xfId="7662" xr:uid="{00000000-0005-0000-0000-0000E21D0000}"/>
    <cellStyle name="20% - Ênfase6 3 2 2 3 3 2" xfId="7663" xr:uid="{00000000-0005-0000-0000-0000E31D0000}"/>
    <cellStyle name="20% - Ênfase6 3 2 2 3 3 2 2" xfId="7664" xr:uid="{00000000-0005-0000-0000-0000E41D0000}"/>
    <cellStyle name="20% - Ênfase6 3 2 2 3 3 3" xfId="7665" xr:uid="{00000000-0005-0000-0000-0000E51D0000}"/>
    <cellStyle name="20% - Ênfase6 3 2 2 3 3 4" xfId="7666" xr:uid="{00000000-0005-0000-0000-0000E61D0000}"/>
    <cellStyle name="20% - Ênfase6 3 2 2 3 4" xfId="7667" xr:uid="{00000000-0005-0000-0000-0000E71D0000}"/>
    <cellStyle name="20% - Ênfase6 3 2 2 3 4 2" xfId="7668" xr:uid="{00000000-0005-0000-0000-0000E81D0000}"/>
    <cellStyle name="20% - Ênfase6 3 2 2 3 5" xfId="7669" xr:uid="{00000000-0005-0000-0000-0000E91D0000}"/>
    <cellStyle name="20% - Ênfase6 3 2 2 3 6" xfId="7670" xr:uid="{00000000-0005-0000-0000-0000EA1D0000}"/>
    <cellStyle name="20% - Ênfase6 3 2 2 4" xfId="7671" xr:uid="{00000000-0005-0000-0000-0000EB1D0000}"/>
    <cellStyle name="20% - Ênfase6 3 2 2 4 2" xfId="7672" xr:uid="{00000000-0005-0000-0000-0000EC1D0000}"/>
    <cellStyle name="20% - Ênfase6 3 2 2 4 2 2" xfId="7673" xr:uid="{00000000-0005-0000-0000-0000ED1D0000}"/>
    <cellStyle name="20% - Ênfase6 3 2 2 4 3" xfId="7674" xr:uid="{00000000-0005-0000-0000-0000EE1D0000}"/>
    <cellStyle name="20% - Ênfase6 3 2 2 4 4" xfId="7675" xr:uid="{00000000-0005-0000-0000-0000EF1D0000}"/>
    <cellStyle name="20% - Ênfase6 3 2 2 5" xfId="7676" xr:uid="{00000000-0005-0000-0000-0000F01D0000}"/>
    <cellStyle name="20% - Ênfase6 3 2 2 5 2" xfId="7677" xr:uid="{00000000-0005-0000-0000-0000F11D0000}"/>
    <cellStyle name="20% - Ênfase6 3 2 2 5 2 2" xfId="7678" xr:uid="{00000000-0005-0000-0000-0000F21D0000}"/>
    <cellStyle name="20% - Ênfase6 3 2 2 5 3" xfId="7679" xr:uid="{00000000-0005-0000-0000-0000F31D0000}"/>
    <cellStyle name="20% - Ênfase6 3 2 2 5 4" xfId="7680" xr:uid="{00000000-0005-0000-0000-0000F41D0000}"/>
    <cellStyle name="20% - Ênfase6 3 2 2 6" xfId="7681" xr:uid="{00000000-0005-0000-0000-0000F51D0000}"/>
    <cellStyle name="20% - Ênfase6 3 2 2 6 2" xfId="7682" xr:uid="{00000000-0005-0000-0000-0000F61D0000}"/>
    <cellStyle name="20% - Ênfase6 3 2 2 7" xfId="7683" xr:uid="{00000000-0005-0000-0000-0000F71D0000}"/>
    <cellStyle name="20% - Ênfase6 3 2 2 8" xfId="7684" xr:uid="{00000000-0005-0000-0000-0000F81D0000}"/>
    <cellStyle name="20% - Ênfase6 3 2 3" xfId="7685" xr:uid="{00000000-0005-0000-0000-0000F91D0000}"/>
    <cellStyle name="20% - Ênfase6 3 2 3 2" xfId="7686" xr:uid="{00000000-0005-0000-0000-0000FA1D0000}"/>
    <cellStyle name="20% - Ênfase6 3 2 3 2 2" xfId="7687" xr:uid="{00000000-0005-0000-0000-0000FB1D0000}"/>
    <cellStyle name="20% - Ênfase6 3 2 3 2 2 2" xfId="7688" xr:uid="{00000000-0005-0000-0000-0000FC1D0000}"/>
    <cellStyle name="20% - Ênfase6 3 2 3 2 2 2 2" xfId="7689" xr:uid="{00000000-0005-0000-0000-0000FD1D0000}"/>
    <cellStyle name="20% - Ênfase6 3 2 3 2 2 2 2 2" xfId="7690" xr:uid="{00000000-0005-0000-0000-0000FE1D0000}"/>
    <cellStyle name="20% - Ênfase6 3 2 3 2 2 2 3" xfId="7691" xr:uid="{00000000-0005-0000-0000-0000FF1D0000}"/>
    <cellStyle name="20% - Ênfase6 3 2 3 2 2 2 4" xfId="7692" xr:uid="{00000000-0005-0000-0000-0000001E0000}"/>
    <cellStyle name="20% - Ênfase6 3 2 3 2 2 3" xfId="7693" xr:uid="{00000000-0005-0000-0000-0000011E0000}"/>
    <cellStyle name="20% - Ênfase6 3 2 3 2 2 3 2" xfId="7694" xr:uid="{00000000-0005-0000-0000-0000021E0000}"/>
    <cellStyle name="20% - Ênfase6 3 2 3 2 2 3 2 2" xfId="7695" xr:uid="{00000000-0005-0000-0000-0000031E0000}"/>
    <cellStyle name="20% - Ênfase6 3 2 3 2 2 3 3" xfId="7696" xr:uid="{00000000-0005-0000-0000-0000041E0000}"/>
    <cellStyle name="20% - Ênfase6 3 2 3 2 2 3 4" xfId="7697" xr:uid="{00000000-0005-0000-0000-0000051E0000}"/>
    <cellStyle name="20% - Ênfase6 3 2 3 2 2 4" xfId="7698" xr:uid="{00000000-0005-0000-0000-0000061E0000}"/>
    <cellStyle name="20% - Ênfase6 3 2 3 2 2 4 2" xfId="7699" xr:uid="{00000000-0005-0000-0000-0000071E0000}"/>
    <cellStyle name="20% - Ênfase6 3 2 3 2 2 5" xfId="7700" xr:uid="{00000000-0005-0000-0000-0000081E0000}"/>
    <cellStyle name="20% - Ênfase6 3 2 3 2 2 6" xfId="7701" xr:uid="{00000000-0005-0000-0000-0000091E0000}"/>
    <cellStyle name="20% - Ênfase6 3 2 3 2 3" xfId="7702" xr:uid="{00000000-0005-0000-0000-00000A1E0000}"/>
    <cellStyle name="20% - Ênfase6 3 2 3 2 3 2" xfId="7703" xr:uid="{00000000-0005-0000-0000-00000B1E0000}"/>
    <cellStyle name="20% - Ênfase6 3 2 3 2 3 2 2" xfId="7704" xr:uid="{00000000-0005-0000-0000-00000C1E0000}"/>
    <cellStyle name="20% - Ênfase6 3 2 3 2 3 3" xfId="7705" xr:uid="{00000000-0005-0000-0000-00000D1E0000}"/>
    <cellStyle name="20% - Ênfase6 3 2 3 2 3 4" xfId="7706" xr:uid="{00000000-0005-0000-0000-00000E1E0000}"/>
    <cellStyle name="20% - Ênfase6 3 2 3 2 4" xfId="7707" xr:uid="{00000000-0005-0000-0000-00000F1E0000}"/>
    <cellStyle name="20% - Ênfase6 3 2 3 2 4 2" xfId="7708" xr:uid="{00000000-0005-0000-0000-0000101E0000}"/>
    <cellStyle name="20% - Ênfase6 3 2 3 2 4 2 2" xfId="7709" xr:uid="{00000000-0005-0000-0000-0000111E0000}"/>
    <cellStyle name="20% - Ênfase6 3 2 3 2 4 3" xfId="7710" xr:uid="{00000000-0005-0000-0000-0000121E0000}"/>
    <cellStyle name="20% - Ênfase6 3 2 3 2 4 4" xfId="7711" xr:uid="{00000000-0005-0000-0000-0000131E0000}"/>
    <cellStyle name="20% - Ênfase6 3 2 3 2 5" xfId="7712" xr:uid="{00000000-0005-0000-0000-0000141E0000}"/>
    <cellStyle name="20% - Ênfase6 3 2 3 2 5 2" xfId="7713" xr:uid="{00000000-0005-0000-0000-0000151E0000}"/>
    <cellStyle name="20% - Ênfase6 3 2 3 2 6" xfId="7714" xr:uid="{00000000-0005-0000-0000-0000161E0000}"/>
    <cellStyle name="20% - Ênfase6 3 2 3 2 7" xfId="7715" xr:uid="{00000000-0005-0000-0000-0000171E0000}"/>
    <cellStyle name="20% - Ênfase6 3 2 3 3" xfId="7716" xr:uid="{00000000-0005-0000-0000-0000181E0000}"/>
    <cellStyle name="20% - Ênfase6 3 2 3 3 2" xfId="7717" xr:uid="{00000000-0005-0000-0000-0000191E0000}"/>
    <cellStyle name="20% - Ênfase6 3 2 3 3 2 2" xfId="7718" xr:uid="{00000000-0005-0000-0000-00001A1E0000}"/>
    <cellStyle name="20% - Ênfase6 3 2 3 3 2 2 2" xfId="7719" xr:uid="{00000000-0005-0000-0000-00001B1E0000}"/>
    <cellStyle name="20% - Ênfase6 3 2 3 3 2 3" xfId="7720" xr:uid="{00000000-0005-0000-0000-00001C1E0000}"/>
    <cellStyle name="20% - Ênfase6 3 2 3 3 2 4" xfId="7721" xr:uid="{00000000-0005-0000-0000-00001D1E0000}"/>
    <cellStyle name="20% - Ênfase6 3 2 3 3 3" xfId="7722" xr:uid="{00000000-0005-0000-0000-00001E1E0000}"/>
    <cellStyle name="20% - Ênfase6 3 2 3 3 3 2" xfId="7723" xr:uid="{00000000-0005-0000-0000-00001F1E0000}"/>
    <cellStyle name="20% - Ênfase6 3 2 3 3 3 2 2" xfId="7724" xr:uid="{00000000-0005-0000-0000-0000201E0000}"/>
    <cellStyle name="20% - Ênfase6 3 2 3 3 3 3" xfId="7725" xr:uid="{00000000-0005-0000-0000-0000211E0000}"/>
    <cellStyle name="20% - Ênfase6 3 2 3 3 3 4" xfId="7726" xr:uid="{00000000-0005-0000-0000-0000221E0000}"/>
    <cellStyle name="20% - Ênfase6 3 2 3 3 4" xfId="7727" xr:uid="{00000000-0005-0000-0000-0000231E0000}"/>
    <cellStyle name="20% - Ênfase6 3 2 3 3 4 2" xfId="7728" xr:uid="{00000000-0005-0000-0000-0000241E0000}"/>
    <cellStyle name="20% - Ênfase6 3 2 3 3 5" xfId="7729" xr:uid="{00000000-0005-0000-0000-0000251E0000}"/>
    <cellStyle name="20% - Ênfase6 3 2 3 3 6" xfId="7730" xr:uid="{00000000-0005-0000-0000-0000261E0000}"/>
    <cellStyle name="20% - Ênfase6 3 2 3 4" xfId="7731" xr:uid="{00000000-0005-0000-0000-0000271E0000}"/>
    <cellStyle name="20% - Ênfase6 3 2 3 4 2" xfId="7732" xr:uid="{00000000-0005-0000-0000-0000281E0000}"/>
    <cellStyle name="20% - Ênfase6 3 2 3 4 2 2" xfId="7733" xr:uid="{00000000-0005-0000-0000-0000291E0000}"/>
    <cellStyle name="20% - Ênfase6 3 2 3 4 3" xfId="7734" xr:uid="{00000000-0005-0000-0000-00002A1E0000}"/>
    <cellStyle name="20% - Ênfase6 3 2 3 4 4" xfId="7735" xr:uid="{00000000-0005-0000-0000-00002B1E0000}"/>
    <cellStyle name="20% - Ênfase6 3 2 3 5" xfId="7736" xr:uid="{00000000-0005-0000-0000-00002C1E0000}"/>
    <cellStyle name="20% - Ênfase6 3 2 3 5 2" xfId="7737" xr:uid="{00000000-0005-0000-0000-00002D1E0000}"/>
    <cellStyle name="20% - Ênfase6 3 2 3 5 2 2" xfId="7738" xr:uid="{00000000-0005-0000-0000-00002E1E0000}"/>
    <cellStyle name="20% - Ênfase6 3 2 3 5 3" xfId="7739" xr:uid="{00000000-0005-0000-0000-00002F1E0000}"/>
    <cellStyle name="20% - Ênfase6 3 2 3 5 4" xfId="7740" xr:uid="{00000000-0005-0000-0000-0000301E0000}"/>
    <cellStyle name="20% - Ênfase6 3 2 3 6" xfId="7741" xr:uid="{00000000-0005-0000-0000-0000311E0000}"/>
    <cellStyle name="20% - Ênfase6 3 2 3 6 2" xfId="7742" xr:uid="{00000000-0005-0000-0000-0000321E0000}"/>
    <cellStyle name="20% - Ênfase6 3 2 3 7" xfId="7743" xr:uid="{00000000-0005-0000-0000-0000331E0000}"/>
    <cellStyle name="20% - Ênfase6 3 2 3 8" xfId="7744" xr:uid="{00000000-0005-0000-0000-0000341E0000}"/>
    <cellStyle name="20% - Ênfase6 3 2 4" xfId="7745" xr:uid="{00000000-0005-0000-0000-0000351E0000}"/>
    <cellStyle name="20% - Ênfase6 3 2 4 2" xfId="7746" xr:uid="{00000000-0005-0000-0000-0000361E0000}"/>
    <cellStyle name="20% - Ênfase6 3 2 4 2 2" xfId="7747" xr:uid="{00000000-0005-0000-0000-0000371E0000}"/>
    <cellStyle name="20% - Ênfase6 3 2 4 2 2 2" xfId="7748" xr:uid="{00000000-0005-0000-0000-0000381E0000}"/>
    <cellStyle name="20% - Ênfase6 3 2 4 2 2 2 2" xfId="7749" xr:uid="{00000000-0005-0000-0000-0000391E0000}"/>
    <cellStyle name="20% - Ênfase6 3 2 4 2 2 2 2 2" xfId="7750" xr:uid="{00000000-0005-0000-0000-00003A1E0000}"/>
    <cellStyle name="20% - Ênfase6 3 2 4 2 2 2 3" xfId="7751" xr:uid="{00000000-0005-0000-0000-00003B1E0000}"/>
    <cellStyle name="20% - Ênfase6 3 2 4 2 2 2 4" xfId="7752" xr:uid="{00000000-0005-0000-0000-00003C1E0000}"/>
    <cellStyle name="20% - Ênfase6 3 2 4 2 2 3" xfId="7753" xr:uid="{00000000-0005-0000-0000-00003D1E0000}"/>
    <cellStyle name="20% - Ênfase6 3 2 4 2 2 3 2" xfId="7754" xr:uid="{00000000-0005-0000-0000-00003E1E0000}"/>
    <cellStyle name="20% - Ênfase6 3 2 4 2 2 3 2 2" xfId="7755" xr:uid="{00000000-0005-0000-0000-00003F1E0000}"/>
    <cellStyle name="20% - Ênfase6 3 2 4 2 2 3 3" xfId="7756" xr:uid="{00000000-0005-0000-0000-0000401E0000}"/>
    <cellStyle name="20% - Ênfase6 3 2 4 2 2 3 4" xfId="7757" xr:uid="{00000000-0005-0000-0000-0000411E0000}"/>
    <cellStyle name="20% - Ênfase6 3 2 4 2 2 4" xfId="7758" xr:uid="{00000000-0005-0000-0000-0000421E0000}"/>
    <cellStyle name="20% - Ênfase6 3 2 4 2 2 4 2" xfId="7759" xr:uid="{00000000-0005-0000-0000-0000431E0000}"/>
    <cellStyle name="20% - Ênfase6 3 2 4 2 2 5" xfId="7760" xr:uid="{00000000-0005-0000-0000-0000441E0000}"/>
    <cellStyle name="20% - Ênfase6 3 2 4 2 2 6" xfId="7761" xr:uid="{00000000-0005-0000-0000-0000451E0000}"/>
    <cellStyle name="20% - Ênfase6 3 2 4 2 3" xfId="7762" xr:uid="{00000000-0005-0000-0000-0000461E0000}"/>
    <cellStyle name="20% - Ênfase6 3 2 4 2 3 2" xfId="7763" xr:uid="{00000000-0005-0000-0000-0000471E0000}"/>
    <cellStyle name="20% - Ênfase6 3 2 4 2 3 2 2" xfId="7764" xr:uid="{00000000-0005-0000-0000-0000481E0000}"/>
    <cellStyle name="20% - Ênfase6 3 2 4 2 3 3" xfId="7765" xr:uid="{00000000-0005-0000-0000-0000491E0000}"/>
    <cellStyle name="20% - Ênfase6 3 2 4 2 3 4" xfId="7766" xr:uid="{00000000-0005-0000-0000-00004A1E0000}"/>
    <cellStyle name="20% - Ênfase6 3 2 4 2 4" xfId="7767" xr:uid="{00000000-0005-0000-0000-00004B1E0000}"/>
    <cellStyle name="20% - Ênfase6 3 2 4 2 4 2" xfId="7768" xr:uid="{00000000-0005-0000-0000-00004C1E0000}"/>
    <cellStyle name="20% - Ênfase6 3 2 4 2 4 2 2" xfId="7769" xr:uid="{00000000-0005-0000-0000-00004D1E0000}"/>
    <cellStyle name="20% - Ênfase6 3 2 4 2 4 3" xfId="7770" xr:uid="{00000000-0005-0000-0000-00004E1E0000}"/>
    <cellStyle name="20% - Ênfase6 3 2 4 2 4 4" xfId="7771" xr:uid="{00000000-0005-0000-0000-00004F1E0000}"/>
    <cellStyle name="20% - Ênfase6 3 2 4 2 5" xfId="7772" xr:uid="{00000000-0005-0000-0000-0000501E0000}"/>
    <cellStyle name="20% - Ênfase6 3 2 4 2 5 2" xfId="7773" xr:uid="{00000000-0005-0000-0000-0000511E0000}"/>
    <cellStyle name="20% - Ênfase6 3 2 4 2 6" xfId="7774" xr:uid="{00000000-0005-0000-0000-0000521E0000}"/>
    <cellStyle name="20% - Ênfase6 3 2 4 2 7" xfId="7775" xr:uid="{00000000-0005-0000-0000-0000531E0000}"/>
    <cellStyle name="20% - Ênfase6 3 2 4 3" xfId="7776" xr:uid="{00000000-0005-0000-0000-0000541E0000}"/>
    <cellStyle name="20% - Ênfase6 3 2 4 3 2" xfId="7777" xr:uid="{00000000-0005-0000-0000-0000551E0000}"/>
    <cellStyle name="20% - Ênfase6 3 2 4 3 2 2" xfId="7778" xr:uid="{00000000-0005-0000-0000-0000561E0000}"/>
    <cellStyle name="20% - Ênfase6 3 2 4 3 2 2 2" xfId="7779" xr:uid="{00000000-0005-0000-0000-0000571E0000}"/>
    <cellStyle name="20% - Ênfase6 3 2 4 3 2 3" xfId="7780" xr:uid="{00000000-0005-0000-0000-0000581E0000}"/>
    <cellStyle name="20% - Ênfase6 3 2 4 3 2 4" xfId="7781" xr:uid="{00000000-0005-0000-0000-0000591E0000}"/>
    <cellStyle name="20% - Ênfase6 3 2 4 3 3" xfId="7782" xr:uid="{00000000-0005-0000-0000-00005A1E0000}"/>
    <cellStyle name="20% - Ênfase6 3 2 4 3 3 2" xfId="7783" xr:uid="{00000000-0005-0000-0000-00005B1E0000}"/>
    <cellStyle name="20% - Ênfase6 3 2 4 3 3 2 2" xfId="7784" xr:uid="{00000000-0005-0000-0000-00005C1E0000}"/>
    <cellStyle name="20% - Ênfase6 3 2 4 3 3 3" xfId="7785" xr:uid="{00000000-0005-0000-0000-00005D1E0000}"/>
    <cellStyle name="20% - Ênfase6 3 2 4 3 3 4" xfId="7786" xr:uid="{00000000-0005-0000-0000-00005E1E0000}"/>
    <cellStyle name="20% - Ênfase6 3 2 4 3 4" xfId="7787" xr:uid="{00000000-0005-0000-0000-00005F1E0000}"/>
    <cellStyle name="20% - Ênfase6 3 2 4 3 4 2" xfId="7788" xr:uid="{00000000-0005-0000-0000-0000601E0000}"/>
    <cellStyle name="20% - Ênfase6 3 2 4 3 5" xfId="7789" xr:uid="{00000000-0005-0000-0000-0000611E0000}"/>
    <cellStyle name="20% - Ênfase6 3 2 4 3 6" xfId="7790" xr:uid="{00000000-0005-0000-0000-0000621E0000}"/>
    <cellStyle name="20% - Ênfase6 3 2 4 4" xfId="7791" xr:uid="{00000000-0005-0000-0000-0000631E0000}"/>
    <cellStyle name="20% - Ênfase6 3 2 4 4 2" xfId="7792" xr:uid="{00000000-0005-0000-0000-0000641E0000}"/>
    <cellStyle name="20% - Ênfase6 3 2 4 4 2 2" xfId="7793" xr:uid="{00000000-0005-0000-0000-0000651E0000}"/>
    <cellStyle name="20% - Ênfase6 3 2 4 4 3" xfId="7794" xr:uid="{00000000-0005-0000-0000-0000661E0000}"/>
    <cellStyle name="20% - Ênfase6 3 2 4 4 4" xfId="7795" xr:uid="{00000000-0005-0000-0000-0000671E0000}"/>
    <cellStyle name="20% - Ênfase6 3 2 4 5" xfId="7796" xr:uid="{00000000-0005-0000-0000-0000681E0000}"/>
    <cellStyle name="20% - Ênfase6 3 2 4 5 2" xfId="7797" xr:uid="{00000000-0005-0000-0000-0000691E0000}"/>
    <cellStyle name="20% - Ênfase6 3 2 4 5 2 2" xfId="7798" xr:uid="{00000000-0005-0000-0000-00006A1E0000}"/>
    <cellStyle name="20% - Ênfase6 3 2 4 5 3" xfId="7799" xr:uid="{00000000-0005-0000-0000-00006B1E0000}"/>
    <cellStyle name="20% - Ênfase6 3 2 4 5 4" xfId="7800" xr:uid="{00000000-0005-0000-0000-00006C1E0000}"/>
    <cellStyle name="20% - Ênfase6 3 2 4 6" xfId="7801" xr:uid="{00000000-0005-0000-0000-00006D1E0000}"/>
    <cellStyle name="20% - Ênfase6 3 2 4 6 2" xfId="7802" xr:uid="{00000000-0005-0000-0000-00006E1E0000}"/>
    <cellStyle name="20% - Ênfase6 3 2 4 7" xfId="7803" xr:uid="{00000000-0005-0000-0000-00006F1E0000}"/>
    <cellStyle name="20% - Ênfase6 3 2 4 8" xfId="7804" xr:uid="{00000000-0005-0000-0000-0000701E0000}"/>
    <cellStyle name="20% - Ênfase6 3 2 5" xfId="7805" xr:uid="{00000000-0005-0000-0000-0000711E0000}"/>
    <cellStyle name="20% - Ênfase6 3 2 5 2" xfId="7806" xr:uid="{00000000-0005-0000-0000-0000721E0000}"/>
    <cellStyle name="20% - Ênfase6 3 2 5 2 2" xfId="7807" xr:uid="{00000000-0005-0000-0000-0000731E0000}"/>
    <cellStyle name="20% - Ênfase6 3 2 5 2 2 2" xfId="7808" xr:uid="{00000000-0005-0000-0000-0000741E0000}"/>
    <cellStyle name="20% - Ênfase6 3 2 5 2 2 2 2" xfId="7809" xr:uid="{00000000-0005-0000-0000-0000751E0000}"/>
    <cellStyle name="20% - Ênfase6 3 2 5 2 2 3" xfId="7810" xr:uid="{00000000-0005-0000-0000-0000761E0000}"/>
    <cellStyle name="20% - Ênfase6 3 2 5 2 2 4" xfId="7811" xr:uid="{00000000-0005-0000-0000-0000771E0000}"/>
    <cellStyle name="20% - Ênfase6 3 2 5 2 3" xfId="7812" xr:uid="{00000000-0005-0000-0000-0000781E0000}"/>
    <cellStyle name="20% - Ênfase6 3 2 5 2 3 2" xfId="7813" xr:uid="{00000000-0005-0000-0000-0000791E0000}"/>
    <cellStyle name="20% - Ênfase6 3 2 5 2 3 2 2" xfId="7814" xr:uid="{00000000-0005-0000-0000-00007A1E0000}"/>
    <cellStyle name="20% - Ênfase6 3 2 5 2 3 3" xfId="7815" xr:uid="{00000000-0005-0000-0000-00007B1E0000}"/>
    <cellStyle name="20% - Ênfase6 3 2 5 2 3 4" xfId="7816" xr:uid="{00000000-0005-0000-0000-00007C1E0000}"/>
    <cellStyle name="20% - Ênfase6 3 2 5 2 4" xfId="7817" xr:uid="{00000000-0005-0000-0000-00007D1E0000}"/>
    <cellStyle name="20% - Ênfase6 3 2 5 2 4 2" xfId="7818" xr:uid="{00000000-0005-0000-0000-00007E1E0000}"/>
    <cellStyle name="20% - Ênfase6 3 2 5 2 5" xfId="7819" xr:uid="{00000000-0005-0000-0000-00007F1E0000}"/>
    <cellStyle name="20% - Ênfase6 3 2 5 2 6" xfId="7820" xr:uid="{00000000-0005-0000-0000-0000801E0000}"/>
    <cellStyle name="20% - Ênfase6 3 2 5 3" xfId="7821" xr:uid="{00000000-0005-0000-0000-0000811E0000}"/>
    <cellStyle name="20% - Ênfase6 3 2 5 3 2" xfId="7822" xr:uid="{00000000-0005-0000-0000-0000821E0000}"/>
    <cellStyle name="20% - Ênfase6 3 2 5 3 2 2" xfId="7823" xr:uid="{00000000-0005-0000-0000-0000831E0000}"/>
    <cellStyle name="20% - Ênfase6 3 2 5 3 3" xfId="7824" xr:uid="{00000000-0005-0000-0000-0000841E0000}"/>
    <cellStyle name="20% - Ênfase6 3 2 5 3 4" xfId="7825" xr:uid="{00000000-0005-0000-0000-0000851E0000}"/>
    <cellStyle name="20% - Ênfase6 3 2 5 4" xfId="7826" xr:uid="{00000000-0005-0000-0000-0000861E0000}"/>
    <cellStyle name="20% - Ênfase6 3 2 5 4 2" xfId="7827" xr:uid="{00000000-0005-0000-0000-0000871E0000}"/>
    <cellStyle name="20% - Ênfase6 3 2 5 4 2 2" xfId="7828" xr:uid="{00000000-0005-0000-0000-0000881E0000}"/>
    <cellStyle name="20% - Ênfase6 3 2 5 4 3" xfId="7829" xr:uid="{00000000-0005-0000-0000-0000891E0000}"/>
    <cellStyle name="20% - Ênfase6 3 2 5 4 4" xfId="7830" xr:uid="{00000000-0005-0000-0000-00008A1E0000}"/>
    <cellStyle name="20% - Ênfase6 3 2 5 5" xfId="7831" xr:uid="{00000000-0005-0000-0000-00008B1E0000}"/>
    <cellStyle name="20% - Ênfase6 3 2 5 5 2" xfId="7832" xr:uid="{00000000-0005-0000-0000-00008C1E0000}"/>
    <cellStyle name="20% - Ênfase6 3 2 5 6" xfId="7833" xr:uid="{00000000-0005-0000-0000-00008D1E0000}"/>
    <cellStyle name="20% - Ênfase6 3 2 5 7" xfId="7834" xr:uid="{00000000-0005-0000-0000-00008E1E0000}"/>
    <cellStyle name="20% - Ênfase6 3 2 6" xfId="7835" xr:uid="{00000000-0005-0000-0000-00008F1E0000}"/>
    <cellStyle name="20% - Ênfase6 3 2 6 2" xfId="7836" xr:uid="{00000000-0005-0000-0000-0000901E0000}"/>
    <cellStyle name="20% - Ênfase6 3 2 6 2 2" xfId="7837" xr:uid="{00000000-0005-0000-0000-0000911E0000}"/>
    <cellStyle name="20% - Ênfase6 3 2 6 2 2 2" xfId="7838" xr:uid="{00000000-0005-0000-0000-0000921E0000}"/>
    <cellStyle name="20% - Ênfase6 3 2 6 2 3" xfId="7839" xr:uid="{00000000-0005-0000-0000-0000931E0000}"/>
    <cellStyle name="20% - Ênfase6 3 2 6 2 4" xfId="7840" xr:uid="{00000000-0005-0000-0000-0000941E0000}"/>
    <cellStyle name="20% - Ênfase6 3 2 6 3" xfId="7841" xr:uid="{00000000-0005-0000-0000-0000951E0000}"/>
    <cellStyle name="20% - Ênfase6 3 2 6 3 2" xfId="7842" xr:uid="{00000000-0005-0000-0000-0000961E0000}"/>
    <cellStyle name="20% - Ênfase6 3 2 6 3 2 2" xfId="7843" xr:uid="{00000000-0005-0000-0000-0000971E0000}"/>
    <cellStyle name="20% - Ênfase6 3 2 6 3 3" xfId="7844" xr:uid="{00000000-0005-0000-0000-0000981E0000}"/>
    <cellStyle name="20% - Ênfase6 3 2 6 3 4" xfId="7845" xr:uid="{00000000-0005-0000-0000-0000991E0000}"/>
    <cellStyle name="20% - Ênfase6 3 2 6 4" xfId="7846" xr:uid="{00000000-0005-0000-0000-00009A1E0000}"/>
    <cellStyle name="20% - Ênfase6 3 2 6 4 2" xfId="7847" xr:uid="{00000000-0005-0000-0000-00009B1E0000}"/>
    <cellStyle name="20% - Ênfase6 3 2 6 5" xfId="7848" xr:uid="{00000000-0005-0000-0000-00009C1E0000}"/>
    <cellStyle name="20% - Ênfase6 3 2 6 6" xfId="7849" xr:uid="{00000000-0005-0000-0000-00009D1E0000}"/>
    <cellStyle name="20% - Ênfase6 3 2 7" xfId="7850" xr:uid="{00000000-0005-0000-0000-00009E1E0000}"/>
    <cellStyle name="20% - Ênfase6 3 2 7 2" xfId="7851" xr:uid="{00000000-0005-0000-0000-00009F1E0000}"/>
    <cellStyle name="20% - Ênfase6 3 2 7 2 2" xfId="7852" xr:uid="{00000000-0005-0000-0000-0000A01E0000}"/>
    <cellStyle name="20% - Ênfase6 3 2 7 3" xfId="7853" xr:uid="{00000000-0005-0000-0000-0000A11E0000}"/>
    <cellStyle name="20% - Ênfase6 3 2 7 4" xfId="7854" xr:uid="{00000000-0005-0000-0000-0000A21E0000}"/>
    <cellStyle name="20% - Ênfase6 3 2 8" xfId="7855" xr:uid="{00000000-0005-0000-0000-0000A31E0000}"/>
    <cellStyle name="20% - Ênfase6 3 2 8 2" xfId="7856" xr:uid="{00000000-0005-0000-0000-0000A41E0000}"/>
    <cellStyle name="20% - Ênfase6 3 2 8 2 2" xfId="7857" xr:uid="{00000000-0005-0000-0000-0000A51E0000}"/>
    <cellStyle name="20% - Ênfase6 3 2 8 3" xfId="7858" xr:uid="{00000000-0005-0000-0000-0000A61E0000}"/>
    <cellStyle name="20% - Ênfase6 3 2 8 4" xfId="7859" xr:uid="{00000000-0005-0000-0000-0000A71E0000}"/>
    <cellStyle name="20% - Ênfase6 3 2 9" xfId="7860" xr:uid="{00000000-0005-0000-0000-0000A81E0000}"/>
    <cellStyle name="20% - Ênfase6 3 2 9 2" xfId="7861" xr:uid="{00000000-0005-0000-0000-0000A91E0000}"/>
    <cellStyle name="20% - Ênfase6 3 3" xfId="7862" xr:uid="{00000000-0005-0000-0000-0000AA1E0000}"/>
    <cellStyle name="20% - Ênfase6 3 3 2" xfId="7863" xr:uid="{00000000-0005-0000-0000-0000AB1E0000}"/>
    <cellStyle name="20% - Ênfase6 3 3 2 2" xfId="7864" xr:uid="{00000000-0005-0000-0000-0000AC1E0000}"/>
    <cellStyle name="20% - Ênfase6 3 3 2 2 2" xfId="7865" xr:uid="{00000000-0005-0000-0000-0000AD1E0000}"/>
    <cellStyle name="20% - Ênfase6 3 3 2 2 2 2" xfId="7866" xr:uid="{00000000-0005-0000-0000-0000AE1E0000}"/>
    <cellStyle name="20% - Ênfase6 3 3 2 2 2 2 2" xfId="7867" xr:uid="{00000000-0005-0000-0000-0000AF1E0000}"/>
    <cellStyle name="20% - Ênfase6 3 3 2 2 2 3" xfId="7868" xr:uid="{00000000-0005-0000-0000-0000B01E0000}"/>
    <cellStyle name="20% - Ênfase6 3 3 2 2 2 4" xfId="7869" xr:uid="{00000000-0005-0000-0000-0000B11E0000}"/>
    <cellStyle name="20% - Ênfase6 3 3 2 2 3" xfId="7870" xr:uid="{00000000-0005-0000-0000-0000B21E0000}"/>
    <cellStyle name="20% - Ênfase6 3 3 2 2 3 2" xfId="7871" xr:uid="{00000000-0005-0000-0000-0000B31E0000}"/>
    <cellStyle name="20% - Ênfase6 3 3 2 2 3 2 2" xfId="7872" xr:uid="{00000000-0005-0000-0000-0000B41E0000}"/>
    <cellStyle name="20% - Ênfase6 3 3 2 2 3 3" xfId="7873" xr:uid="{00000000-0005-0000-0000-0000B51E0000}"/>
    <cellStyle name="20% - Ênfase6 3 3 2 2 3 4" xfId="7874" xr:uid="{00000000-0005-0000-0000-0000B61E0000}"/>
    <cellStyle name="20% - Ênfase6 3 3 2 2 4" xfId="7875" xr:uid="{00000000-0005-0000-0000-0000B71E0000}"/>
    <cellStyle name="20% - Ênfase6 3 3 2 2 4 2" xfId="7876" xr:uid="{00000000-0005-0000-0000-0000B81E0000}"/>
    <cellStyle name="20% - Ênfase6 3 3 2 2 5" xfId="7877" xr:uid="{00000000-0005-0000-0000-0000B91E0000}"/>
    <cellStyle name="20% - Ênfase6 3 3 2 2 6" xfId="7878" xr:uid="{00000000-0005-0000-0000-0000BA1E0000}"/>
    <cellStyle name="20% - Ênfase6 3 3 2 3" xfId="7879" xr:uid="{00000000-0005-0000-0000-0000BB1E0000}"/>
    <cellStyle name="20% - Ênfase6 3 3 2 3 2" xfId="7880" xr:uid="{00000000-0005-0000-0000-0000BC1E0000}"/>
    <cellStyle name="20% - Ênfase6 3 3 2 3 2 2" xfId="7881" xr:uid="{00000000-0005-0000-0000-0000BD1E0000}"/>
    <cellStyle name="20% - Ênfase6 3 3 2 3 3" xfId="7882" xr:uid="{00000000-0005-0000-0000-0000BE1E0000}"/>
    <cellStyle name="20% - Ênfase6 3 3 2 3 4" xfId="7883" xr:uid="{00000000-0005-0000-0000-0000BF1E0000}"/>
    <cellStyle name="20% - Ênfase6 3 3 2 4" xfId="7884" xr:uid="{00000000-0005-0000-0000-0000C01E0000}"/>
    <cellStyle name="20% - Ênfase6 3 3 2 4 2" xfId="7885" xr:uid="{00000000-0005-0000-0000-0000C11E0000}"/>
    <cellStyle name="20% - Ênfase6 3 3 2 4 2 2" xfId="7886" xr:uid="{00000000-0005-0000-0000-0000C21E0000}"/>
    <cellStyle name="20% - Ênfase6 3 3 2 4 3" xfId="7887" xr:uid="{00000000-0005-0000-0000-0000C31E0000}"/>
    <cellStyle name="20% - Ênfase6 3 3 2 4 4" xfId="7888" xr:uid="{00000000-0005-0000-0000-0000C41E0000}"/>
    <cellStyle name="20% - Ênfase6 3 3 2 5" xfId="7889" xr:uid="{00000000-0005-0000-0000-0000C51E0000}"/>
    <cellStyle name="20% - Ênfase6 3 3 2 5 2" xfId="7890" xr:uid="{00000000-0005-0000-0000-0000C61E0000}"/>
    <cellStyle name="20% - Ênfase6 3 3 2 6" xfId="7891" xr:uid="{00000000-0005-0000-0000-0000C71E0000}"/>
    <cellStyle name="20% - Ênfase6 3 3 2 7" xfId="7892" xr:uid="{00000000-0005-0000-0000-0000C81E0000}"/>
    <cellStyle name="20% - Ênfase6 3 3 3" xfId="7893" xr:uid="{00000000-0005-0000-0000-0000C91E0000}"/>
    <cellStyle name="20% - Ênfase6 3 3 3 2" xfId="7894" xr:uid="{00000000-0005-0000-0000-0000CA1E0000}"/>
    <cellStyle name="20% - Ênfase6 3 3 3 2 2" xfId="7895" xr:uid="{00000000-0005-0000-0000-0000CB1E0000}"/>
    <cellStyle name="20% - Ênfase6 3 3 3 2 2 2" xfId="7896" xr:uid="{00000000-0005-0000-0000-0000CC1E0000}"/>
    <cellStyle name="20% - Ênfase6 3 3 3 2 3" xfId="7897" xr:uid="{00000000-0005-0000-0000-0000CD1E0000}"/>
    <cellStyle name="20% - Ênfase6 3 3 3 2 4" xfId="7898" xr:uid="{00000000-0005-0000-0000-0000CE1E0000}"/>
    <cellStyle name="20% - Ênfase6 3 3 3 3" xfId="7899" xr:uid="{00000000-0005-0000-0000-0000CF1E0000}"/>
    <cellStyle name="20% - Ênfase6 3 3 3 3 2" xfId="7900" xr:uid="{00000000-0005-0000-0000-0000D01E0000}"/>
    <cellStyle name="20% - Ênfase6 3 3 3 3 2 2" xfId="7901" xr:uid="{00000000-0005-0000-0000-0000D11E0000}"/>
    <cellStyle name="20% - Ênfase6 3 3 3 3 3" xfId="7902" xr:uid="{00000000-0005-0000-0000-0000D21E0000}"/>
    <cellStyle name="20% - Ênfase6 3 3 3 3 4" xfId="7903" xr:uid="{00000000-0005-0000-0000-0000D31E0000}"/>
    <cellStyle name="20% - Ênfase6 3 3 3 4" xfId="7904" xr:uid="{00000000-0005-0000-0000-0000D41E0000}"/>
    <cellStyle name="20% - Ênfase6 3 3 3 4 2" xfId="7905" xr:uid="{00000000-0005-0000-0000-0000D51E0000}"/>
    <cellStyle name="20% - Ênfase6 3 3 3 5" xfId="7906" xr:uid="{00000000-0005-0000-0000-0000D61E0000}"/>
    <cellStyle name="20% - Ênfase6 3 3 3 6" xfId="7907" xr:uid="{00000000-0005-0000-0000-0000D71E0000}"/>
    <cellStyle name="20% - Ênfase6 3 3 4" xfId="7908" xr:uid="{00000000-0005-0000-0000-0000D81E0000}"/>
    <cellStyle name="20% - Ênfase6 3 3 4 2" xfId="7909" xr:uid="{00000000-0005-0000-0000-0000D91E0000}"/>
    <cellStyle name="20% - Ênfase6 3 3 4 2 2" xfId="7910" xr:uid="{00000000-0005-0000-0000-0000DA1E0000}"/>
    <cellStyle name="20% - Ênfase6 3 3 4 3" xfId="7911" xr:uid="{00000000-0005-0000-0000-0000DB1E0000}"/>
    <cellStyle name="20% - Ênfase6 3 3 4 4" xfId="7912" xr:uid="{00000000-0005-0000-0000-0000DC1E0000}"/>
    <cellStyle name="20% - Ênfase6 3 3 5" xfId="7913" xr:uid="{00000000-0005-0000-0000-0000DD1E0000}"/>
    <cellStyle name="20% - Ênfase6 3 3 5 2" xfId="7914" xr:uid="{00000000-0005-0000-0000-0000DE1E0000}"/>
    <cellStyle name="20% - Ênfase6 3 3 5 2 2" xfId="7915" xr:uid="{00000000-0005-0000-0000-0000DF1E0000}"/>
    <cellStyle name="20% - Ênfase6 3 3 5 3" xfId="7916" xr:uid="{00000000-0005-0000-0000-0000E01E0000}"/>
    <cellStyle name="20% - Ênfase6 3 3 5 4" xfId="7917" xr:uid="{00000000-0005-0000-0000-0000E11E0000}"/>
    <cellStyle name="20% - Ênfase6 3 3 6" xfId="7918" xr:uid="{00000000-0005-0000-0000-0000E21E0000}"/>
    <cellStyle name="20% - Ênfase6 3 3 6 2" xfId="7919" xr:uid="{00000000-0005-0000-0000-0000E31E0000}"/>
    <cellStyle name="20% - Ênfase6 3 3 7" xfId="7920" xr:uid="{00000000-0005-0000-0000-0000E41E0000}"/>
    <cellStyle name="20% - Ênfase6 3 3 8" xfId="7921" xr:uid="{00000000-0005-0000-0000-0000E51E0000}"/>
    <cellStyle name="20% - Ênfase6 3 4" xfId="7922" xr:uid="{00000000-0005-0000-0000-0000E61E0000}"/>
    <cellStyle name="20% - Ênfase6 3 4 2" xfId="7923" xr:uid="{00000000-0005-0000-0000-0000E71E0000}"/>
    <cellStyle name="20% - Ênfase6 3 4 2 2" xfId="7924" xr:uid="{00000000-0005-0000-0000-0000E81E0000}"/>
    <cellStyle name="20% - Ênfase6 3 4 2 2 2" xfId="7925" xr:uid="{00000000-0005-0000-0000-0000E91E0000}"/>
    <cellStyle name="20% - Ênfase6 3 4 2 2 2 2" xfId="7926" xr:uid="{00000000-0005-0000-0000-0000EA1E0000}"/>
    <cellStyle name="20% - Ênfase6 3 4 2 2 2 2 2" xfId="7927" xr:uid="{00000000-0005-0000-0000-0000EB1E0000}"/>
    <cellStyle name="20% - Ênfase6 3 4 2 2 2 3" xfId="7928" xr:uid="{00000000-0005-0000-0000-0000EC1E0000}"/>
    <cellStyle name="20% - Ênfase6 3 4 2 2 2 4" xfId="7929" xr:uid="{00000000-0005-0000-0000-0000ED1E0000}"/>
    <cellStyle name="20% - Ênfase6 3 4 2 2 3" xfId="7930" xr:uid="{00000000-0005-0000-0000-0000EE1E0000}"/>
    <cellStyle name="20% - Ênfase6 3 4 2 2 3 2" xfId="7931" xr:uid="{00000000-0005-0000-0000-0000EF1E0000}"/>
    <cellStyle name="20% - Ênfase6 3 4 2 2 3 2 2" xfId="7932" xr:uid="{00000000-0005-0000-0000-0000F01E0000}"/>
    <cellStyle name="20% - Ênfase6 3 4 2 2 3 3" xfId="7933" xr:uid="{00000000-0005-0000-0000-0000F11E0000}"/>
    <cellStyle name="20% - Ênfase6 3 4 2 2 3 4" xfId="7934" xr:uid="{00000000-0005-0000-0000-0000F21E0000}"/>
    <cellStyle name="20% - Ênfase6 3 4 2 2 4" xfId="7935" xr:uid="{00000000-0005-0000-0000-0000F31E0000}"/>
    <cellStyle name="20% - Ênfase6 3 4 2 2 4 2" xfId="7936" xr:uid="{00000000-0005-0000-0000-0000F41E0000}"/>
    <cellStyle name="20% - Ênfase6 3 4 2 2 5" xfId="7937" xr:uid="{00000000-0005-0000-0000-0000F51E0000}"/>
    <cellStyle name="20% - Ênfase6 3 4 2 2 6" xfId="7938" xr:uid="{00000000-0005-0000-0000-0000F61E0000}"/>
    <cellStyle name="20% - Ênfase6 3 4 2 3" xfId="7939" xr:uid="{00000000-0005-0000-0000-0000F71E0000}"/>
    <cellStyle name="20% - Ênfase6 3 4 2 3 2" xfId="7940" xr:uid="{00000000-0005-0000-0000-0000F81E0000}"/>
    <cellStyle name="20% - Ênfase6 3 4 2 3 2 2" xfId="7941" xr:uid="{00000000-0005-0000-0000-0000F91E0000}"/>
    <cellStyle name="20% - Ênfase6 3 4 2 3 3" xfId="7942" xr:uid="{00000000-0005-0000-0000-0000FA1E0000}"/>
    <cellStyle name="20% - Ênfase6 3 4 2 3 4" xfId="7943" xr:uid="{00000000-0005-0000-0000-0000FB1E0000}"/>
    <cellStyle name="20% - Ênfase6 3 4 2 4" xfId="7944" xr:uid="{00000000-0005-0000-0000-0000FC1E0000}"/>
    <cellStyle name="20% - Ênfase6 3 4 2 4 2" xfId="7945" xr:uid="{00000000-0005-0000-0000-0000FD1E0000}"/>
    <cellStyle name="20% - Ênfase6 3 4 2 4 2 2" xfId="7946" xr:uid="{00000000-0005-0000-0000-0000FE1E0000}"/>
    <cellStyle name="20% - Ênfase6 3 4 2 4 3" xfId="7947" xr:uid="{00000000-0005-0000-0000-0000FF1E0000}"/>
    <cellStyle name="20% - Ênfase6 3 4 2 4 4" xfId="7948" xr:uid="{00000000-0005-0000-0000-0000001F0000}"/>
    <cellStyle name="20% - Ênfase6 3 4 2 5" xfId="7949" xr:uid="{00000000-0005-0000-0000-0000011F0000}"/>
    <cellStyle name="20% - Ênfase6 3 4 2 5 2" xfId="7950" xr:uid="{00000000-0005-0000-0000-0000021F0000}"/>
    <cellStyle name="20% - Ênfase6 3 4 2 6" xfId="7951" xr:uid="{00000000-0005-0000-0000-0000031F0000}"/>
    <cellStyle name="20% - Ênfase6 3 4 2 7" xfId="7952" xr:uid="{00000000-0005-0000-0000-0000041F0000}"/>
    <cellStyle name="20% - Ênfase6 3 4 3" xfId="7953" xr:uid="{00000000-0005-0000-0000-0000051F0000}"/>
    <cellStyle name="20% - Ênfase6 3 4 3 2" xfId="7954" xr:uid="{00000000-0005-0000-0000-0000061F0000}"/>
    <cellStyle name="20% - Ênfase6 3 4 3 2 2" xfId="7955" xr:uid="{00000000-0005-0000-0000-0000071F0000}"/>
    <cellStyle name="20% - Ênfase6 3 4 3 2 2 2" xfId="7956" xr:uid="{00000000-0005-0000-0000-0000081F0000}"/>
    <cellStyle name="20% - Ênfase6 3 4 3 2 3" xfId="7957" xr:uid="{00000000-0005-0000-0000-0000091F0000}"/>
    <cellStyle name="20% - Ênfase6 3 4 3 2 4" xfId="7958" xr:uid="{00000000-0005-0000-0000-00000A1F0000}"/>
    <cellStyle name="20% - Ênfase6 3 4 3 3" xfId="7959" xr:uid="{00000000-0005-0000-0000-00000B1F0000}"/>
    <cellStyle name="20% - Ênfase6 3 4 3 3 2" xfId="7960" xr:uid="{00000000-0005-0000-0000-00000C1F0000}"/>
    <cellStyle name="20% - Ênfase6 3 4 3 3 2 2" xfId="7961" xr:uid="{00000000-0005-0000-0000-00000D1F0000}"/>
    <cellStyle name="20% - Ênfase6 3 4 3 3 3" xfId="7962" xr:uid="{00000000-0005-0000-0000-00000E1F0000}"/>
    <cellStyle name="20% - Ênfase6 3 4 3 3 4" xfId="7963" xr:uid="{00000000-0005-0000-0000-00000F1F0000}"/>
    <cellStyle name="20% - Ênfase6 3 4 3 4" xfId="7964" xr:uid="{00000000-0005-0000-0000-0000101F0000}"/>
    <cellStyle name="20% - Ênfase6 3 4 3 4 2" xfId="7965" xr:uid="{00000000-0005-0000-0000-0000111F0000}"/>
    <cellStyle name="20% - Ênfase6 3 4 3 5" xfId="7966" xr:uid="{00000000-0005-0000-0000-0000121F0000}"/>
    <cellStyle name="20% - Ênfase6 3 4 3 6" xfId="7967" xr:uid="{00000000-0005-0000-0000-0000131F0000}"/>
    <cellStyle name="20% - Ênfase6 3 4 4" xfId="7968" xr:uid="{00000000-0005-0000-0000-0000141F0000}"/>
    <cellStyle name="20% - Ênfase6 3 4 4 2" xfId="7969" xr:uid="{00000000-0005-0000-0000-0000151F0000}"/>
    <cellStyle name="20% - Ênfase6 3 4 4 2 2" xfId="7970" xr:uid="{00000000-0005-0000-0000-0000161F0000}"/>
    <cellStyle name="20% - Ênfase6 3 4 4 3" xfId="7971" xr:uid="{00000000-0005-0000-0000-0000171F0000}"/>
    <cellStyle name="20% - Ênfase6 3 4 4 4" xfId="7972" xr:uid="{00000000-0005-0000-0000-0000181F0000}"/>
    <cellStyle name="20% - Ênfase6 3 4 5" xfId="7973" xr:uid="{00000000-0005-0000-0000-0000191F0000}"/>
    <cellStyle name="20% - Ênfase6 3 4 5 2" xfId="7974" xr:uid="{00000000-0005-0000-0000-00001A1F0000}"/>
    <cellStyle name="20% - Ênfase6 3 4 5 2 2" xfId="7975" xr:uid="{00000000-0005-0000-0000-00001B1F0000}"/>
    <cellStyle name="20% - Ênfase6 3 4 5 3" xfId="7976" xr:uid="{00000000-0005-0000-0000-00001C1F0000}"/>
    <cellStyle name="20% - Ênfase6 3 4 5 4" xfId="7977" xr:uid="{00000000-0005-0000-0000-00001D1F0000}"/>
    <cellStyle name="20% - Ênfase6 3 4 6" xfId="7978" xr:uid="{00000000-0005-0000-0000-00001E1F0000}"/>
    <cellStyle name="20% - Ênfase6 3 4 6 2" xfId="7979" xr:uid="{00000000-0005-0000-0000-00001F1F0000}"/>
    <cellStyle name="20% - Ênfase6 3 4 7" xfId="7980" xr:uid="{00000000-0005-0000-0000-0000201F0000}"/>
    <cellStyle name="20% - Ênfase6 3 4 8" xfId="7981" xr:uid="{00000000-0005-0000-0000-0000211F0000}"/>
    <cellStyle name="20% - Ênfase6 3 5" xfId="7982" xr:uid="{00000000-0005-0000-0000-0000221F0000}"/>
    <cellStyle name="20% - Ênfase6 3 5 2" xfId="7983" xr:uid="{00000000-0005-0000-0000-0000231F0000}"/>
    <cellStyle name="20% - Ênfase6 3 5 2 2" xfId="7984" xr:uid="{00000000-0005-0000-0000-0000241F0000}"/>
    <cellStyle name="20% - Ênfase6 3 5 2 2 2" xfId="7985" xr:uid="{00000000-0005-0000-0000-0000251F0000}"/>
    <cellStyle name="20% - Ênfase6 3 5 2 2 2 2" xfId="7986" xr:uid="{00000000-0005-0000-0000-0000261F0000}"/>
    <cellStyle name="20% - Ênfase6 3 5 2 2 2 2 2" xfId="7987" xr:uid="{00000000-0005-0000-0000-0000271F0000}"/>
    <cellStyle name="20% - Ênfase6 3 5 2 2 2 3" xfId="7988" xr:uid="{00000000-0005-0000-0000-0000281F0000}"/>
    <cellStyle name="20% - Ênfase6 3 5 2 2 2 4" xfId="7989" xr:uid="{00000000-0005-0000-0000-0000291F0000}"/>
    <cellStyle name="20% - Ênfase6 3 5 2 2 3" xfId="7990" xr:uid="{00000000-0005-0000-0000-00002A1F0000}"/>
    <cellStyle name="20% - Ênfase6 3 5 2 2 3 2" xfId="7991" xr:uid="{00000000-0005-0000-0000-00002B1F0000}"/>
    <cellStyle name="20% - Ênfase6 3 5 2 2 3 2 2" xfId="7992" xr:uid="{00000000-0005-0000-0000-00002C1F0000}"/>
    <cellStyle name="20% - Ênfase6 3 5 2 2 3 3" xfId="7993" xr:uid="{00000000-0005-0000-0000-00002D1F0000}"/>
    <cellStyle name="20% - Ênfase6 3 5 2 2 3 4" xfId="7994" xr:uid="{00000000-0005-0000-0000-00002E1F0000}"/>
    <cellStyle name="20% - Ênfase6 3 5 2 2 4" xfId="7995" xr:uid="{00000000-0005-0000-0000-00002F1F0000}"/>
    <cellStyle name="20% - Ênfase6 3 5 2 2 4 2" xfId="7996" xr:uid="{00000000-0005-0000-0000-0000301F0000}"/>
    <cellStyle name="20% - Ênfase6 3 5 2 2 5" xfId="7997" xr:uid="{00000000-0005-0000-0000-0000311F0000}"/>
    <cellStyle name="20% - Ênfase6 3 5 2 2 6" xfId="7998" xr:uid="{00000000-0005-0000-0000-0000321F0000}"/>
    <cellStyle name="20% - Ênfase6 3 5 2 3" xfId="7999" xr:uid="{00000000-0005-0000-0000-0000331F0000}"/>
    <cellStyle name="20% - Ênfase6 3 5 2 3 2" xfId="8000" xr:uid="{00000000-0005-0000-0000-0000341F0000}"/>
    <cellStyle name="20% - Ênfase6 3 5 2 3 2 2" xfId="8001" xr:uid="{00000000-0005-0000-0000-0000351F0000}"/>
    <cellStyle name="20% - Ênfase6 3 5 2 3 3" xfId="8002" xr:uid="{00000000-0005-0000-0000-0000361F0000}"/>
    <cellStyle name="20% - Ênfase6 3 5 2 3 4" xfId="8003" xr:uid="{00000000-0005-0000-0000-0000371F0000}"/>
    <cellStyle name="20% - Ênfase6 3 5 2 4" xfId="8004" xr:uid="{00000000-0005-0000-0000-0000381F0000}"/>
    <cellStyle name="20% - Ênfase6 3 5 2 4 2" xfId="8005" xr:uid="{00000000-0005-0000-0000-0000391F0000}"/>
    <cellStyle name="20% - Ênfase6 3 5 2 4 2 2" xfId="8006" xr:uid="{00000000-0005-0000-0000-00003A1F0000}"/>
    <cellStyle name="20% - Ênfase6 3 5 2 4 3" xfId="8007" xr:uid="{00000000-0005-0000-0000-00003B1F0000}"/>
    <cellStyle name="20% - Ênfase6 3 5 2 4 4" xfId="8008" xr:uid="{00000000-0005-0000-0000-00003C1F0000}"/>
    <cellStyle name="20% - Ênfase6 3 5 2 5" xfId="8009" xr:uid="{00000000-0005-0000-0000-00003D1F0000}"/>
    <cellStyle name="20% - Ênfase6 3 5 2 5 2" xfId="8010" xr:uid="{00000000-0005-0000-0000-00003E1F0000}"/>
    <cellStyle name="20% - Ênfase6 3 5 2 6" xfId="8011" xr:uid="{00000000-0005-0000-0000-00003F1F0000}"/>
    <cellStyle name="20% - Ênfase6 3 5 2 7" xfId="8012" xr:uid="{00000000-0005-0000-0000-0000401F0000}"/>
    <cellStyle name="20% - Ênfase6 3 5 3" xfId="8013" xr:uid="{00000000-0005-0000-0000-0000411F0000}"/>
    <cellStyle name="20% - Ênfase6 3 5 3 2" xfId="8014" xr:uid="{00000000-0005-0000-0000-0000421F0000}"/>
    <cellStyle name="20% - Ênfase6 3 5 3 2 2" xfId="8015" xr:uid="{00000000-0005-0000-0000-0000431F0000}"/>
    <cellStyle name="20% - Ênfase6 3 5 3 2 2 2" xfId="8016" xr:uid="{00000000-0005-0000-0000-0000441F0000}"/>
    <cellStyle name="20% - Ênfase6 3 5 3 2 3" xfId="8017" xr:uid="{00000000-0005-0000-0000-0000451F0000}"/>
    <cellStyle name="20% - Ênfase6 3 5 3 2 4" xfId="8018" xr:uid="{00000000-0005-0000-0000-0000461F0000}"/>
    <cellStyle name="20% - Ênfase6 3 5 3 3" xfId="8019" xr:uid="{00000000-0005-0000-0000-0000471F0000}"/>
    <cellStyle name="20% - Ênfase6 3 5 3 3 2" xfId="8020" xr:uid="{00000000-0005-0000-0000-0000481F0000}"/>
    <cellStyle name="20% - Ênfase6 3 5 3 3 2 2" xfId="8021" xr:uid="{00000000-0005-0000-0000-0000491F0000}"/>
    <cellStyle name="20% - Ênfase6 3 5 3 3 3" xfId="8022" xr:uid="{00000000-0005-0000-0000-00004A1F0000}"/>
    <cellStyle name="20% - Ênfase6 3 5 3 3 4" xfId="8023" xr:uid="{00000000-0005-0000-0000-00004B1F0000}"/>
    <cellStyle name="20% - Ênfase6 3 5 3 4" xfId="8024" xr:uid="{00000000-0005-0000-0000-00004C1F0000}"/>
    <cellStyle name="20% - Ênfase6 3 5 3 4 2" xfId="8025" xr:uid="{00000000-0005-0000-0000-00004D1F0000}"/>
    <cellStyle name="20% - Ênfase6 3 5 3 5" xfId="8026" xr:uid="{00000000-0005-0000-0000-00004E1F0000}"/>
    <cellStyle name="20% - Ênfase6 3 5 3 6" xfId="8027" xr:uid="{00000000-0005-0000-0000-00004F1F0000}"/>
    <cellStyle name="20% - Ênfase6 3 5 4" xfId="8028" xr:uid="{00000000-0005-0000-0000-0000501F0000}"/>
    <cellStyle name="20% - Ênfase6 3 5 4 2" xfId="8029" xr:uid="{00000000-0005-0000-0000-0000511F0000}"/>
    <cellStyle name="20% - Ênfase6 3 5 4 2 2" xfId="8030" xr:uid="{00000000-0005-0000-0000-0000521F0000}"/>
    <cellStyle name="20% - Ênfase6 3 5 4 3" xfId="8031" xr:uid="{00000000-0005-0000-0000-0000531F0000}"/>
    <cellStyle name="20% - Ênfase6 3 5 4 4" xfId="8032" xr:uid="{00000000-0005-0000-0000-0000541F0000}"/>
    <cellStyle name="20% - Ênfase6 3 5 5" xfId="8033" xr:uid="{00000000-0005-0000-0000-0000551F0000}"/>
    <cellStyle name="20% - Ênfase6 3 5 5 2" xfId="8034" xr:uid="{00000000-0005-0000-0000-0000561F0000}"/>
    <cellStyle name="20% - Ênfase6 3 5 5 2 2" xfId="8035" xr:uid="{00000000-0005-0000-0000-0000571F0000}"/>
    <cellStyle name="20% - Ênfase6 3 5 5 3" xfId="8036" xr:uid="{00000000-0005-0000-0000-0000581F0000}"/>
    <cellStyle name="20% - Ênfase6 3 5 5 4" xfId="8037" xr:uid="{00000000-0005-0000-0000-0000591F0000}"/>
    <cellStyle name="20% - Ênfase6 3 5 6" xfId="8038" xr:uid="{00000000-0005-0000-0000-00005A1F0000}"/>
    <cellStyle name="20% - Ênfase6 3 5 6 2" xfId="8039" xr:uid="{00000000-0005-0000-0000-00005B1F0000}"/>
    <cellStyle name="20% - Ênfase6 3 5 7" xfId="8040" xr:uid="{00000000-0005-0000-0000-00005C1F0000}"/>
    <cellStyle name="20% - Ênfase6 3 5 8" xfId="8041" xr:uid="{00000000-0005-0000-0000-00005D1F0000}"/>
    <cellStyle name="20% - Ênfase6 3 6" xfId="8042" xr:uid="{00000000-0005-0000-0000-00005E1F0000}"/>
    <cellStyle name="20% - Ênfase6 3 6 2" xfId="8043" xr:uid="{00000000-0005-0000-0000-00005F1F0000}"/>
    <cellStyle name="20% - Ênfase6 3 6 2 2" xfId="8044" xr:uid="{00000000-0005-0000-0000-0000601F0000}"/>
    <cellStyle name="20% - Ênfase6 3 6 2 2 2" xfId="8045" xr:uid="{00000000-0005-0000-0000-0000611F0000}"/>
    <cellStyle name="20% - Ênfase6 3 6 2 2 2 2" xfId="8046" xr:uid="{00000000-0005-0000-0000-0000621F0000}"/>
    <cellStyle name="20% - Ênfase6 3 6 2 2 3" xfId="8047" xr:uid="{00000000-0005-0000-0000-0000631F0000}"/>
    <cellStyle name="20% - Ênfase6 3 6 2 2 4" xfId="8048" xr:uid="{00000000-0005-0000-0000-0000641F0000}"/>
    <cellStyle name="20% - Ênfase6 3 6 2 3" xfId="8049" xr:uid="{00000000-0005-0000-0000-0000651F0000}"/>
    <cellStyle name="20% - Ênfase6 3 6 2 3 2" xfId="8050" xr:uid="{00000000-0005-0000-0000-0000661F0000}"/>
    <cellStyle name="20% - Ênfase6 3 6 2 3 2 2" xfId="8051" xr:uid="{00000000-0005-0000-0000-0000671F0000}"/>
    <cellStyle name="20% - Ênfase6 3 6 2 3 3" xfId="8052" xr:uid="{00000000-0005-0000-0000-0000681F0000}"/>
    <cellStyle name="20% - Ênfase6 3 6 2 3 4" xfId="8053" xr:uid="{00000000-0005-0000-0000-0000691F0000}"/>
    <cellStyle name="20% - Ênfase6 3 6 2 4" xfId="8054" xr:uid="{00000000-0005-0000-0000-00006A1F0000}"/>
    <cellStyle name="20% - Ênfase6 3 6 2 4 2" xfId="8055" xr:uid="{00000000-0005-0000-0000-00006B1F0000}"/>
    <cellStyle name="20% - Ênfase6 3 6 2 5" xfId="8056" xr:uid="{00000000-0005-0000-0000-00006C1F0000}"/>
    <cellStyle name="20% - Ênfase6 3 6 2 6" xfId="8057" xr:uid="{00000000-0005-0000-0000-00006D1F0000}"/>
    <cellStyle name="20% - Ênfase6 3 6 3" xfId="8058" xr:uid="{00000000-0005-0000-0000-00006E1F0000}"/>
    <cellStyle name="20% - Ênfase6 3 6 3 2" xfId="8059" xr:uid="{00000000-0005-0000-0000-00006F1F0000}"/>
    <cellStyle name="20% - Ênfase6 3 6 3 2 2" xfId="8060" xr:uid="{00000000-0005-0000-0000-0000701F0000}"/>
    <cellStyle name="20% - Ênfase6 3 6 3 3" xfId="8061" xr:uid="{00000000-0005-0000-0000-0000711F0000}"/>
    <cellStyle name="20% - Ênfase6 3 6 3 4" xfId="8062" xr:uid="{00000000-0005-0000-0000-0000721F0000}"/>
    <cellStyle name="20% - Ênfase6 3 6 4" xfId="8063" xr:uid="{00000000-0005-0000-0000-0000731F0000}"/>
    <cellStyle name="20% - Ênfase6 3 6 4 2" xfId="8064" xr:uid="{00000000-0005-0000-0000-0000741F0000}"/>
    <cellStyle name="20% - Ênfase6 3 6 4 2 2" xfId="8065" xr:uid="{00000000-0005-0000-0000-0000751F0000}"/>
    <cellStyle name="20% - Ênfase6 3 6 4 3" xfId="8066" xr:uid="{00000000-0005-0000-0000-0000761F0000}"/>
    <cellStyle name="20% - Ênfase6 3 6 4 4" xfId="8067" xr:uid="{00000000-0005-0000-0000-0000771F0000}"/>
    <cellStyle name="20% - Ênfase6 3 6 5" xfId="8068" xr:uid="{00000000-0005-0000-0000-0000781F0000}"/>
    <cellStyle name="20% - Ênfase6 3 6 5 2" xfId="8069" xr:uid="{00000000-0005-0000-0000-0000791F0000}"/>
    <cellStyle name="20% - Ênfase6 3 6 6" xfId="8070" xr:uid="{00000000-0005-0000-0000-00007A1F0000}"/>
    <cellStyle name="20% - Ênfase6 3 6 7" xfId="8071" xr:uid="{00000000-0005-0000-0000-00007B1F0000}"/>
    <cellStyle name="20% - Ênfase6 3 7" xfId="8072" xr:uid="{00000000-0005-0000-0000-00007C1F0000}"/>
    <cellStyle name="20% - Ênfase6 3 7 2" xfId="8073" xr:uid="{00000000-0005-0000-0000-00007D1F0000}"/>
    <cellStyle name="20% - Ênfase6 3 7 2 2" xfId="8074" xr:uid="{00000000-0005-0000-0000-00007E1F0000}"/>
    <cellStyle name="20% - Ênfase6 3 7 2 2 2" xfId="8075" xr:uid="{00000000-0005-0000-0000-00007F1F0000}"/>
    <cellStyle name="20% - Ênfase6 3 7 2 3" xfId="8076" xr:uid="{00000000-0005-0000-0000-0000801F0000}"/>
    <cellStyle name="20% - Ênfase6 3 7 2 4" xfId="8077" xr:uid="{00000000-0005-0000-0000-0000811F0000}"/>
    <cellStyle name="20% - Ênfase6 3 7 3" xfId="8078" xr:uid="{00000000-0005-0000-0000-0000821F0000}"/>
    <cellStyle name="20% - Ênfase6 3 7 3 2" xfId="8079" xr:uid="{00000000-0005-0000-0000-0000831F0000}"/>
    <cellStyle name="20% - Ênfase6 3 7 3 2 2" xfId="8080" xr:uid="{00000000-0005-0000-0000-0000841F0000}"/>
    <cellStyle name="20% - Ênfase6 3 7 3 3" xfId="8081" xr:uid="{00000000-0005-0000-0000-0000851F0000}"/>
    <cellStyle name="20% - Ênfase6 3 7 3 4" xfId="8082" xr:uid="{00000000-0005-0000-0000-0000861F0000}"/>
    <cellStyle name="20% - Ênfase6 3 7 4" xfId="8083" xr:uid="{00000000-0005-0000-0000-0000871F0000}"/>
    <cellStyle name="20% - Ênfase6 3 7 4 2" xfId="8084" xr:uid="{00000000-0005-0000-0000-0000881F0000}"/>
    <cellStyle name="20% - Ênfase6 3 7 5" xfId="8085" xr:uid="{00000000-0005-0000-0000-0000891F0000}"/>
    <cellStyle name="20% - Ênfase6 3 7 6" xfId="8086" xr:uid="{00000000-0005-0000-0000-00008A1F0000}"/>
    <cellStyle name="20% - Ênfase6 3 8" xfId="8087" xr:uid="{00000000-0005-0000-0000-00008B1F0000}"/>
    <cellStyle name="20% - Ênfase6 3 8 2" xfId="8088" xr:uid="{00000000-0005-0000-0000-00008C1F0000}"/>
    <cellStyle name="20% - Ênfase6 3 8 2 2" xfId="8089" xr:uid="{00000000-0005-0000-0000-00008D1F0000}"/>
    <cellStyle name="20% - Ênfase6 3 8 3" xfId="8090" xr:uid="{00000000-0005-0000-0000-00008E1F0000}"/>
    <cellStyle name="20% - Ênfase6 3 8 4" xfId="8091" xr:uid="{00000000-0005-0000-0000-00008F1F0000}"/>
    <cellStyle name="20% - Ênfase6 3 9" xfId="8092" xr:uid="{00000000-0005-0000-0000-0000901F0000}"/>
    <cellStyle name="20% - Ênfase6 3 9 2" xfId="8093" xr:uid="{00000000-0005-0000-0000-0000911F0000}"/>
    <cellStyle name="20% - Ênfase6 3 9 2 2" xfId="8094" xr:uid="{00000000-0005-0000-0000-0000921F0000}"/>
    <cellStyle name="20% - Ênfase6 3 9 3" xfId="8095" xr:uid="{00000000-0005-0000-0000-0000931F0000}"/>
    <cellStyle name="20% - Ênfase6 3 9 4" xfId="8096" xr:uid="{00000000-0005-0000-0000-0000941F0000}"/>
    <cellStyle name="20% - Ênfase6 4" xfId="8097" xr:uid="{00000000-0005-0000-0000-0000951F0000}"/>
    <cellStyle name="20% - Ênfase6 4 10" xfId="8098" xr:uid="{00000000-0005-0000-0000-0000961F0000}"/>
    <cellStyle name="20% - Ênfase6 4 11" xfId="8099" xr:uid="{00000000-0005-0000-0000-0000971F0000}"/>
    <cellStyle name="20% - Ênfase6 4 2" xfId="8100" xr:uid="{00000000-0005-0000-0000-0000981F0000}"/>
    <cellStyle name="20% - Ênfase6 4 2 2" xfId="8101" xr:uid="{00000000-0005-0000-0000-0000991F0000}"/>
    <cellStyle name="20% - Ênfase6 4 2 2 2" xfId="8102" xr:uid="{00000000-0005-0000-0000-00009A1F0000}"/>
    <cellStyle name="20% - Ênfase6 4 2 2 2 2" xfId="8103" xr:uid="{00000000-0005-0000-0000-00009B1F0000}"/>
    <cellStyle name="20% - Ênfase6 4 2 2 2 2 2" xfId="8104" xr:uid="{00000000-0005-0000-0000-00009C1F0000}"/>
    <cellStyle name="20% - Ênfase6 4 2 2 2 2 2 2" xfId="8105" xr:uid="{00000000-0005-0000-0000-00009D1F0000}"/>
    <cellStyle name="20% - Ênfase6 4 2 2 2 2 3" xfId="8106" xr:uid="{00000000-0005-0000-0000-00009E1F0000}"/>
    <cellStyle name="20% - Ênfase6 4 2 2 2 2 4" xfId="8107" xr:uid="{00000000-0005-0000-0000-00009F1F0000}"/>
    <cellStyle name="20% - Ênfase6 4 2 2 2 3" xfId="8108" xr:uid="{00000000-0005-0000-0000-0000A01F0000}"/>
    <cellStyle name="20% - Ênfase6 4 2 2 2 3 2" xfId="8109" xr:uid="{00000000-0005-0000-0000-0000A11F0000}"/>
    <cellStyle name="20% - Ênfase6 4 2 2 2 3 2 2" xfId="8110" xr:uid="{00000000-0005-0000-0000-0000A21F0000}"/>
    <cellStyle name="20% - Ênfase6 4 2 2 2 3 3" xfId="8111" xr:uid="{00000000-0005-0000-0000-0000A31F0000}"/>
    <cellStyle name="20% - Ênfase6 4 2 2 2 3 4" xfId="8112" xr:uid="{00000000-0005-0000-0000-0000A41F0000}"/>
    <cellStyle name="20% - Ênfase6 4 2 2 2 4" xfId="8113" xr:uid="{00000000-0005-0000-0000-0000A51F0000}"/>
    <cellStyle name="20% - Ênfase6 4 2 2 2 4 2" xfId="8114" xr:uid="{00000000-0005-0000-0000-0000A61F0000}"/>
    <cellStyle name="20% - Ênfase6 4 2 2 2 5" xfId="8115" xr:uid="{00000000-0005-0000-0000-0000A71F0000}"/>
    <cellStyle name="20% - Ênfase6 4 2 2 2 6" xfId="8116" xr:uid="{00000000-0005-0000-0000-0000A81F0000}"/>
    <cellStyle name="20% - Ênfase6 4 2 2 3" xfId="8117" xr:uid="{00000000-0005-0000-0000-0000A91F0000}"/>
    <cellStyle name="20% - Ênfase6 4 2 2 3 2" xfId="8118" xr:uid="{00000000-0005-0000-0000-0000AA1F0000}"/>
    <cellStyle name="20% - Ênfase6 4 2 2 3 2 2" xfId="8119" xr:uid="{00000000-0005-0000-0000-0000AB1F0000}"/>
    <cellStyle name="20% - Ênfase6 4 2 2 3 3" xfId="8120" xr:uid="{00000000-0005-0000-0000-0000AC1F0000}"/>
    <cellStyle name="20% - Ênfase6 4 2 2 3 4" xfId="8121" xr:uid="{00000000-0005-0000-0000-0000AD1F0000}"/>
    <cellStyle name="20% - Ênfase6 4 2 2 4" xfId="8122" xr:uid="{00000000-0005-0000-0000-0000AE1F0000}"/>
    <cellStyle name="20% - Ênfase6 4 2 2 4 2" xfId="8123" xr:uid="{00000000-0005-0000-0000-0000AF1F0000}"/>
    <cellStyle name="20% - Ênfase6 4 2 2 4 2 2" xfId="8124" xr:uid="{00000000-0005-0000-0000-0000B01F0000}"/>
    <cellStyle name="20% - Ênfase6 4 2 2 4 3" xfId="8125" xr:uid="{00000000-0005-0000-0000-0000B11F0000}"/>
    <cellStyle name="20% - Ênfase6 4 2 2 4 4" xfId="8126" xr:uid="{00000000-0005-0000-0000-0000B21F0000}"/>
    <cellStyle name="20% - Ênfase6 4 2 2 5" xfId="8127" xr:uid="{00000000-0005-0000-0000-0000B31F0000}"/>
    <cellStyle name="20% - Ênfase6 4 2 2 5 2" xfId="8128" xr:uid="{00000000-0005-0000-0000-0000B41F0000}"/>
    <cellStyle name="20% - Ênfase6 4 2 2 6" xfId="8129" xr:uid="{00000000-0005-0000-0000-0000B51F0000}"/>
    <cellStyle name="20% - Ênfase6 4 2 2 7" xfId="8130" xr:uid="{00000000-0005-0000-0000-0000B61F0000}"/>
    <cellStyle name="20% - Ênfase6 4 2 3" xfId="8131" xr:uid="{00000000-0005-0000-0000-0000B71F0000}"/>
    <cellStyle name="20% - Ênfase6 4 2 3 2" xfId="8132" xr:uid="{00000000-0005-0000-0000-0000B81F0000}"/>
    <cellStyle name="20% - Ênfase6 4 2 3 2 2" xfId="8133" xr:uid="{00000000-0005-0000-0000-0000B91F0000}"/>
    <cellStyle name="20% - Ênfase6 4 2 3 2 2 2" xfId="8134" xr:uid="{00000000-0005-0000-0000-0000BA1F0000}"/>
    <cellStyle name="20% - Ênfase6 4 2 3 2 3" xfId="8135" xr:uid="{00000000-0005-0000-0000-0000BB1F0000}"/>
    <cellStyle name="20% - Ênfase6 4 2 3 2 4" xfId="8136" xr:uid="{00000000-0005-0000-0000-0000BC1F0000}"/>
    <cellStyle name="20% - Ênfase6 4 2 3 3" xfId="8137" xr:uid="{00000000-0005-0000-0000-0000BD1F0000}"/>
    <cellStyle name="20% - Ênfase6 4 2 3 3 2" xfId="8138" xr:uid="{00000000-0005-0000-0000-0000BE1F0000}"/>
    <cellStyle name="20% - Ênfase6 4 2 3 3 2 2" xfId="8139" xr:uid="{00000000-0005-0000-0000-0000BF1F0000}"/>
    <cellStyle name="20% - Ênfase6 4 2 3 3 3" xfId="8140" xr:uid="{00000000-0005-0000-0000-0000C01F0000}"/>
    <cellStyle name="20% - Ênfase6 4 2 3 3 4" xfId="8141" xr:uid="{00000000-0005-0000-0000-0000C11F0000}"/>
    <cellStyle name="20% - Ênfase6 4 2 3 4" xfId="8142" xr:uid="{00000000-0005-0000-0000-0000C21F0000}"/>
    <cellStyle name="20% - Ênfase6 4 2 3 4 2" xfId="8143" xr:uid="{00000000-0005-0000-0000-0000C31F0000}"/>
    <cellStyle name="20% - Ênfase6 4 2 3 5" xfId="8144" xr:uid="{00000000-0005-0000-0000-0000C41F0000}"/>
    <cellStyle name="20% - Ênfase6 4 2 3 6" xfId="8145" xr:uid="{00000000-0005-0000-0000-0000C51F0000}"/>
    <cellStyle name="20% - Ênfase6 4 2 4" xfId="8146" xr:uid="{00000000-0005-0000-0000-0000C61F0000}"/>
    <cellStyle name="20% - Ênfase6 4 2 4 2" xfId="8147" xr:uid="{00000000-0005-0000-0000-0000C71F0000}"/>
    <cellStyle name="20% - Ênfase6 4 2 4 2 2" xfId="8148" xr:uid="{00000000-0005-0000-0000-0000C81F0000}"/>
    <cellStyle name="20% - Ênfase6 4 2 4 3" xfId="8149" xr:uid="{00000000-0005-0000-0000-0000C91F0000}"/>
    <cellStyle name="20% - Ênfase6 4 2 4 4" xfId="8150" xr:uid="{00000000-0005-0000-0000-0000CA1F0000}"/>
    <cellStyle name="20% - Ênfase6 4 2 5" xfId="8151" xr:uid="{00000000-0005-0000-0000-0000CB1F0000}"/>
    <cellStyle name="20% - Ênfase6 4 2 5 2" xfId="8152" xr:uid="{00000000-0005-0000-0000-0000CC1F0000}"/>
    <cellStyle name="20% - Ênfase6 4 2 5 2 2" xfId="8153" xr:uid="{00000000-0005-0000-0000-0000CD1F0000}"/>
    <cellStyle name="20% - Ênfase6 4 2 5 3" xfId="8154" xr:uid="{00000000-0005-0000-0000-0000CE1F0000}"/>
    <cellStyle name="20% - Ênfase6 4 2 5 4" xfId="8155" xr:uid="{00000000-0005-0000-0000-0000CF1F0000}"/>
    <cellStyle name="20% - Ênfase6 4 2 6" xfId="8156" xr:uid="{00000000-0005-0000-0000-0000D01F0000}"/>
    <cellStyle name="20% - Ênfase6 4 2 6 2" xfId="8157" xr:uid="{00000000-0005-0000-0000-0000D11F0000}"/>
    <cellStyle name="20% - Ênfase6 4 2 7" xfId="8158" xr:uid="{00000000-0005-0000-0000-0000D21F0000}"/>
    <cellStyle name="20% - Ênfase6 4 2 8" xfId="8159" xr:uid="{00000000-0005-0000-0000-0000D31F0000}"/>
    <cellStyle name="20% - Ênfase6 4 3" xfId="8160" xr:uid="{00000000-0005-0000-0000-0000D41F0000}"/>
    <cellStyle name="20% - Ênfase6 4 3 2" xfId="8161" xr:uid="{00000000-0005-0000-0000-0000D51F0000}"/>
    <cellStyle name="20% - Ênfase6 4 3 2 2" xfId="8162" xr:uid="{00000000-0005-0000-0000-0000D61F0000}"/>
    <cellStyle name="20% - Ênfase6 4 3 2 2 2" xfId="8163" xr:uid="{00000000-0005-0000-0000-0000D71F0000}"/>
    <cellStyle name="20% - Ênfase6 4 3 2 2 2 2" xfId="8164" xr:uid="{00000000-0005-0000-0000-0000D81F0000}"/>
    <cellStyle name="20% - Ênfase6 4 3 2 2 2 2 2" xfId="8165" xr:uid="{00000000-0005-0000-0000-0000D91F0000}"/>
    <cellStyle name="20% - Ênfase6 4 3 2 2 2 3" xfId="8166" xr:uid="{00000000-0005-0000-0000-0000DA1F0000}"/>
    <cellStyle name="20% - Ênfase6 4 3 2 2 2 4" xfId="8167" xr:uid="{00000000-0005-0000-0000-0000DB1F0000}"/>
    <cellStyle name="20% - Ênfase6 4 3 2 2 3" xfId="8168" xr:uid="{00000000-0005-0000-0000-0000DC1F0000}"/>
    <cellStyle name="20% - Ênfase6 4 3 2 2 3 2" xfId="8169" xr:uid="{00000000-0005-0000-0000-0000DD1F0000}"/>
    <cellStyle name="20% - Ênfase6 4 3 2 2 3 2 2" xfId="8170" xr:uid="{00000000-0005-0000-0000-0000DE1F0000}"/>
    <cellStyle name="20% - Ênfase6 4 3 2 2 3 3" xfId="8171" xr:uid="{00000000-0005-0000-0000-0000DF1F0000}"/>
    <cellStyle name="20% - Ênfase6 4 3 2 2 3 4" xfId="8172" xr:uid="{00000000-0005-0000-0000-0000E01F0000}"/>
    <cellStyle name="20% - Ênfase6 4 3 2 2 4" xfId="8173" xr:uid="{00000000-0005-0000-0000-0000E11F0000}"/>
    <cellStyle name="20% - Ênfase6 4 3 2 2 4 2" xfId="8174" xr:uid="{00000000-0005-0000-0000-0000E21F0000}"/>
    <cellStyle name="20% - Ênfase6 4 3 2 2 5" xfId="8175" xr:uid="{00000000-0005-0000-0000-0000E31F0000}"/>
    <cellStyle name="20% - Ênfase6 4 3 2 2 6" xfId="8176" xr:uid="{00000000-0005-0000-0000-0000E41F0000}"/>
    <cellStyle name="20% - Ênfase6 4 3 2 3" xfId="8177" xr:uid="{00000000-0005-0000-0000-0000E51F0000}"/>
    <cellStyle name="20% - Ênfase6 4 3 2 3 2" xfId="8178" xr:uid="{00000000-0005-0000-0000-0000E61F0000}"/>
    <cellStyle name="20% - Ênfase6 4 3 2 3 2 2" xfId="8179" xr:uid="{00000000-0005-0000-0000-0000E71F0000}"/>
    <cellStyle name="20% - Ênfase6 4 3 2 3 3" xfId="8180" xr:uid="{00000000-0005-0000-0000-0000E81F0000}"/>
    <cellStyle name="20% - Ênfase6 4 3 2 3 4" xfId="8181" xr:uid="{00000000-0005-0000-0000-0000E91F0000}"/>
    <cellStyle name="20% - Ênfase6 4 3 2 4" xfId="8182" xr:uid="{00000000-0005-0000-0000-0000EA1F0000}"/>
    <cellStyle name="20% - Ênfase6 4 3 2 4 2" xfId="8183" xr:uid="{00000000-0005-0000-0000-0000EB1F0000}"/>
    <cellStyle name="20% - Ênfase6 4 3 2 4 2 2" xfId="8184" xr:uid="{00000000-0005-0000-0000-0000EC1F0000}"/>
    <cellStyle name="20% - Ênfase6 4 3 2 4 3" xfId="8185" xr:uid="{00000000-0005-0000-0000-0000ED1F0000}"/>
    <cellStyle name="20% - Ênfase6 4 3 2 4 4" xfId="8186" xr:uid="{00000000-0005-0000-0000-0000EE1F0000}"/>
    <cellStyle name="20% - Ênfase6 4 3 2 5" xfId="8187" xr:uid="{00000000-0005-0000-0000-0000EF1F0000}"/>
    <cellStyle name="20% - Ênfase6 4 3 2 5 2" xfId="8188" xr:uid="{00000000-0005-0000-0000-0000F01F0000}"/>
    <cellStyle name="20% - Ênfase6 4 3 2 6" xfId="8189" xr:uid="{00000000-0005-0000-0000-0000F11F0000}"/>
    <cellStyle name="20% - Ênfase6 4 3 2 7" xfId="8190" xr:uid="{00000000-0005-0000-0000-0000F21F0000}"/>
    <cellStyle name="20% - Ênfase6 4 3 3" xfId="8191" xr:uid="{00000000-0005-0000-0000-0000F31F0000}"/>
    <cellStyle name="20% - Ênfase6 4 3 3 2" xfId="8192" xr:uid="{00000000-0005-0000-0000-0000F41F0000}"/>
    <cellStyle name="20% - Ênfase6 4 3 3 2 2" xfId="8193" xr:uid="{00000000-0005-0000-0000-0000F51F0000}"/>
    <cellStyle name="20% - Ênfase6 4 3 3 2 2 2" xfId="8194" xr:uid="{00000000-0005-0000-0000-0000F61F0000}"/>
    <cellStyle name="20% - Ênfase6 4 3 3 2 3" xfId="8195" xr:uid="{00000000-0005-0000-0000-0000F71F0000}"/>
    <cellStyle name="20% - Ênfase6 4 3 3 2 4" xfId="8196" xr:uid="{00000000-0005-0000-0000-0000F81F0000}"/>
    <cellStyle name="20% - Ênfase6 4 3 3 3" xfId="8197" xr:uid="{00000000-0005-0000-0000-0000F91F0000}"/>
    <cellStyle name="20% - Ênfase6 4 3 3 3 2" xfId="8198" xr:uid="{00000000-0005-0000-0000-0000FA1F0000}"/>
    <cellStyle name="20% - Ênfase6 4 3 3 3 2 2" xfId="8199" xr:uid="{00000000-0005-0000-0000-0000FB1F0000}"/>
    <cellStyle name="20% - Ênfase6 4 3 3 3 3" xfId="8200" xr:uid="{00000000-0005-0000-0000-0000FC1F0000}"/>
    <cellStyle name="20% - Ênfase6 4 3 3 3 4" xfId="8201" xr:uid="{00000000-0005-0000-0000-0000FD1F0000}"/>
    <cellStyle name="20% - Ênfase6 4 3 3 4" xfId="8202" xr:uid="{00000000-0005-0000-0000-0000FE1F0000}"/>
    <cellStyle name="20% - Ênfase6 4 3 3 4 2" xfId="8203" xr:uid="{00000000-0005-0000-0000-0000FF1F0000}"/>
    <cellStyle name="20% - Ênfase6 4 3 3 5" xfId="8204" xr:uid="{00000000-0005-0000-0000-000000200000}"/>
    <cellStyle name="20% - Ênfase6 4 3 3 6" xfId="8205" xr:uid="{00000000-0005-0000-0000-000001200000}"/>
    <cellStyle name="20% - Ênfase6 4 3 4" xfId="8206" xr:uid="{00000000-0005-0000-0000-000002200000}"/>
    <cellStyle name="20% - Ênfase6 4 3 4 2" xfId="8207" xr:uid="{00000000-0005-0000-0000-000003200000}"/>
    <cellStyle name="20% - Ênfase6 4 3 4 2 2" xfId="8208" xr:uid="{00000000-0005-0000-0000-000004200000}"/>
    <cellStyle name="20% - Ênfase6 4 3 4 3" xfId="8209" xr:uid="{00000000-0005-0000-0000-000005200000}"/>
    <cellStyle name="20% - Ênfase6 4 3 4 4" xfId="8210" xr:uid="{00000000-0005-0000-0000-000006200000}"/>
    <cellStyle name="20% - Ênfase6 4 3 5" xfId="8211" xr:uid="{00000000-0005-0000-0000-000007200000}"/>
    <cellStyle name="20% - Ênfase6 4 3 5 2" xfId="8212" xr:uid="{00000000-0005-0000-0000-000008200000}"/>
    <cellStyle name="20% - Ênfase6 4 3 5 2 2" xfId="8213" xr:uid="{00000000-0005-0000-0000-000009200000}"/>
    <cellStyle name="20% - Ênfase6 4 3 5 3" xfId="8214" xr:uid="{00000000-0005-0000-0000-00000A200000}"/>
    <cellStyle name="20% - Ênfase6 4 3 5 4" xfId="8215" xr:uid="{00000000-0005-0000-0000-00000B200000}"/>
    <cellStyle name="20% - Ênfase6 4 3 6" xfId="8216" xr:uid="{00000000-0005-0000-0000-00000C200000}"/>
    <cellStyle name="20% - Ênfase6 4 3 6 2" xfId="8217" xr:uid="{00000000-0005-0000-0000-00000D200000}"/>
    <cellStyle name="20% - Ênfase6 4 3 7" xfId="8218" xr:uid="{00000000-0005-0000-0000-00000E200000}"/>
    <cellStyle name="20% - Ênfase6 4 3 8" xfId="8219" xr:uid="{00000000-0005-0000-0000-00000F200000}"/>
    <cellStyle name="20% - Ênfase6 4 4" xfId="8220" xr:uid="{00000000-0005-0000-0000-000010200000}"/>
    <cellStyle name="20% - Ênfase6 4 4 2" xfId="8221" xr:uid="{00000000-0005-0000-0000-000011200000}"/>
    <cellStyle name="20% - Ênfase6 4 4 2 2" xfId="8222" xr:uid="{00000000-0005-0000-0000-000012200000}"/>
    <cellStyle name="20% - Ênfase6 4 4 2 2 2" xfId="8223" xr:uid="{00000000-0005-0000-0000-000013200000}"/>
    <cellStyle name="20% - Ênfase6 4 4 2 2 2 2" xfId="8224" xr:uid="{00000000-0005-0000-0000-000014200000}"/>
    <cellStyle name="20% - Ênfase6 4 4 2 2 2 2 2" xfId="8225" xr:uid="{00000000-0005-0000-0000-000015200000}"/>
    <cellStyle name="20% - Ênfase6 4 4 2 2 2 3" xfId="8226" xr:uid="{00000000-0005-0000-0000-000016200000}"/>
    <cellStyle name="20% - Ênfase6 4 4 2 2 2 4" xfId="8227" xr:uid="{00000000-0005-0000-0000-000017200000}"/>
    <cellStyle name="20% - Ênfase6 4 4 2 2 3" xfId="8228" xr:uid="{00000000-0005-0000-0000-000018200000}"/>
    <cellStyle name="20% - Ênfase6 4 4 2 2 3 2" xfId="8229" xr:uid="{00000000-0005-0000-0000-000019200000}"/>
    <cellStyle name="20% - Ênfase6 4 4 2 2 3 2 2" xfId="8230" xr:uid="{00000000-0005-0000-0000-00001A200000}"/>
    <cellStyle name="20% - Ênfase6 4 4 2 2 3 3" xfId="8231" xr:uid="{00000000-0005-0000-0000-00001B200000}"/>
    <cellStyle name="20% - Ênfase6 4 4 2 2 3 4" xfId="8232" xr:uid="{00000000-0005-0000-0000-00001C200000}"/>
    <cellStyle name="20% - Ênfase6 4 4 2 2 4" xfId="8233" xr:uid="{00000000-0005-0000-0000-00001D200000}"/>
    <cellStyle name="20% - Ênfase6 4 4 2 2 4 2" xfId="8234" xr:uid="{00000000-0005-0000-0000-00001E200000}"/>
    <cellStyle name="20% - Ênfase6 4 4 2 2 5" xfId="8235" xr:uid="{00000000-0005-0000-0000-00001F200000}"/>
    <cellStyle name="20% - Ênfase6 4 4 2 2 6" xfId="8236" xr:uid="{00000000-0005-0000-0000-000020200000}"/>
    <cellStyle name="20% - Ênfase6 4 4 2 3" xfId="8237" xr:uid="{00000000-0005-0000-0000-000021200000}"/>
    <cellStyle name="20% - Ênfase6 4 4 2 3 2" xfId="8238" xr:uid="{00000000-0005-0000-0000-000022200000}"/>
    <cellStyle name="20% - Ênfase6 4 4 2 3 2 2" xfId="8239" xr:uid="{00000000-0005-0000-0000-000023200000}"/>
    <cellStyle name="20% - Ênfase6 4 4 2 3 3" xfId="8240" xr:uid="{00000000-0005-0000-0000-000024200000}"/>
    <cellStyle name="20% - Ênfase6 4 4 2 3 4" xfId="8241" xr:uid="{00000000-0005-0000-0000-000025200000}"/>
    <cellStyle name="20% - Ênfase6 4 4 2 4" xfId="8242" xr:uid="{00000000-0005-0000-0000-000026200000}"/>
    <cellStyle name="20% - Ênfase6 4 4 2 4 2" xfId="8243" xr:uid="{00000000-0005-0000-0000-000027200000}"/>
    <cellStyle name="20% - Ênfase6 4 4 2 4 2 2" xfId="8244" xr:uid="{00000000-0005-0000-0000-000028200000}"/>
    <cellStyle name="20% - Ênfase6 4 4 2 4 3" xfId="8245" xr:uid="{00000000-0005-0000-0000-000029200000}"/>
    <cellStyle name="20% - Ênfase6 4 4 2 4 4" xfId="8246" xr:uid="{00000000-0005-0000-0000-00002A200000}"/>
    <cellStyle name="20% - Ênfase6 4 4 2 5" xfId="8247" xr:uid="{00000000-0005-0000-0000-00002B200000}"/>
    <cellStyle name="20% - Ênfase6 4 4 2 5 2" xfId="8248" xr:uid="{00000000-0005-0000-0000-00002C200000}"/>
    <cellStyle name="20% - Ênfase6 4 4 2 6" xfId="8249" xr:uid="{00000000-0005-0000-0000-00002D200000}"/>
    <cellStyle name="20% - Ênfase6 4 4 2 7" xfId="8250" xr:uid="{00000000-0005-0000-0000-00002E200000}"/>
    <cellStyle name="20% - Ênfase6 4 4 3" xfId="8251" xr:uid="{00000000-0005-0000-0000-00002F200000}"/>
    <cellStyle name="20% - Ênfase6 4 4 3 2" xfId="8252" xr:uid="{00000000-0005-0000-0000-000030200000}"/>
    <cellStyle name="20% - Ênfase6 4 4 3 2 2" xfId="8253" xr:uid="{00000000-0005-0000-0000-000031200000}"/>
    <cellStyle name="20% - Ênfase6 4 4 3 2 2 2" xfId="8254" xr:uid="{00000000-0005-0000-0000-000032200000}"/>
    <cellStyle name="20% - Ênfase6 4 4 3 2 3" xfId="8255" xr:uid="{00000000-0005-0000-0000-000033200000}"/>
    <cellStyle name="20% - Ênfase6 4 4 3 2 4" xfId="8256" xr:uid="{00000000-0005-0000-0000-000034200000}"/>
    <cellStyle name="20% - Ênfase6 4 4 3 3" xfId="8257" xr:uid="{00000000-0005-0000-0000-000035200000}"/>
    <cellStyle name="20% - Ênfase6 4 4 3 3 2" xfId="8258" xr:uid="{00000000-0005-0000-0000-000036200000}"/>
    <cellStyle name="20% - Ênfase6 4 4 3 3 2 2" xfId="8259" xr:uid="{00000000-0005-0000-0000-000037200000}"/>
    <cellStyle name="20% - Ênfase6 4 4 3 3 3" xfId="8260" xr:uid="{00000000-0005-0000-0000-000038200000}"/>
    <cellStyle name="20% - Ênfase6 4 4 3 3 4" xfId="8261" xr:uid="{00000000-0005-0000-0000-000039200000}"/>
    <cellStyle name="20% - Ênfase6 4 4 3 4" xfId="8262" xr:uid="{00000000-0005-0000-0000-00003A200000}"/>
    <cellStyle name="20% - Ênfase6 4 4 3 4 2" xfId="8263" xr:uid="{00000000-0005-0000-0000-00003B200000}"/>
    <cellStyle name="20% - Ênfase6 4 4 3 5" xfId="8264" xr:uid="{00000000-0005-0000-0000-00003C200000}"/>
    <cellStyle name="20% - Ênfase6 4 4 3 6" xfId="8265" xr:uid="{00000000-0005-0000-0000-00003D200000}"/>
    <cellStyle name="20% - Ênfase6 4 4 4" xfId="8266" xr:uid="{00000000-0005-0000-0000-00003E200000}"/>
    <cellStyle name="20% - Ênfase6 4 4 4 2" xfId="8267" xr:uid="{00000000-0005-0000-0000-00003F200000}"/>
    <cellStyle name="20% - Ênfase6 4 4 4 2 2" xfId="8268" xr:uid="{00000000-0005-0000-0000-000040200000}"/>
    <cellStyle name="20% - Ênfase6 4 4 4 3" xfId="8269" xr:uid="{00000000-0005-0000-0000-000041200000}"/>
    <cellStyle name="20% - Ênfase6 4 4 4 4" xfId="8270" xr:uid="{00000000-0005-0000-0000-000042200000}"/>
    <cellStyle name="20% - Ênfase6 4 4 5" xfId="8271" xr:uid="{00000000-0005-0000-0000-000043200000}"/>
    <cellStyle name="20% - Ênfase6 4 4 5 2" xfId="8272" xr:uid="{00000000-0005-0000-0000-000044200000}"/>
    <cellStyle name="20% - Ênfase6 4 4 5 2 2" xfId="8273" xr:uid="{00000000-0005-0000-0000-000045200000}"/>
    <cellStyle name="20% - Ênfase6 4 4 5 3" xfId="8274" xr:uid="{00000000-0005-0000-0000-000046200000}"/>
    <cellStyle name="20% - Ênfase6 4 4 5 4" xfId="8275" xr:uid="{00000000-0005-0000-0000-000047200000}"/>
    <cellStyle name="20% - Ênfase6 4 4 6" xfId="8276" xr:uid="{00000000-0005-0000-0000-000048200000}"/>
    <cellStyle name="20% - Ênfase6 4 4 6 2" xfId="8277" xr:uid="{00000000-0005-0000-0000-000049200000}"/>
    <cellStyle name="20% - Ênfase6 4 4 7" xfId="8278" xr:uid="{00000000-0005-0000-0000-00004A200000}"/>
    <cellStyle name="20% - Ênfase6 4 4 8" xfId="8279" xr:uid="{00000000-0005-0000-0000-00004B200000}"/>
    <cellStyle name="20% - Ênfase6 4 5" xfId="8280" xr:uid="{00000000-0005-0000-0000-00004C200000}"/>
    <cellStyle name="20% - Ênfase6 4 5 2" xfId="8281" xr:uid="{00000000-0005-0000-0000-00004D200000}"/>
    <cellStyle name="20% - Ênfase6 4 5 2 2" xfId="8282" xr:uid="{00000000-0005-0000-0000-00004E200000}"/>
    <cellStyle name="20% - Ênfase6 4 5 2 2 2" xfId="8283" xr:uid="{00000000-0005-0000-0000-00004F200000}"/>
    <cellStyle name="20% - Ênfase6 4 5 2 2 2 2" xfId="8284" xr:uid="{00000000-0005-0000-0000-000050200000}"/>
    <cellStyle name="20% - Ênfase6 4 5 2 2 3" xfId="8285" xr:uid="{00000000-0005-0000-0000-000051200000}"/>
    <cellStyle name="20% - Ênfase6 4 5 2 2 4" xfId="8286" xr:uid="{00000000-0005-0000-0000-000052200000}"/>
    <cellStyle name="20% - Ênfase6 4 5 2 3" xfId="8287" xr:uid="{00000000-0005-0000-0000-000053200000}"/>
    <cellStyle name="20% - Ênfase6 4 5 2 3 2" xfId="8288" xr:uid="{00000000-0005-0000-0000-000054200000}"/>
    <cellStyle name="20% - Ênfase6 4 5 2 3 2 2" xfId="8289" xr:uid="{00000000-0005-0000-0000-000055200000}"/>
    <cellStyle name="20% - Ênfase6 4 5 2 3 3" xfId="8290" xr:uid="{00000000-0005-0000-0000-000056200000}"/>
    <cellStyle name="20% - Ênfase6 4 5 2 3 4" xfId="8291" xr:uid="{00000000-0005-0000-0000-000057200000}"/>
    <cellStyle name="20% - Ênfase6 4 5 2 4" xfId="8292" xr:uid="{00000000-0005-0000-0000-000058200000}"/>
    <cellStyle name="20% - Ênfase6 4 5 2 4 2" xfId="8293" xr:uid="{00000000-0005-0000-0000-000059200000}"/>
    <cellStyle name="20% - Ênfase6 4 5 2 5" xfId="8294" xr:uid="{00000000-0005-0000-0000-00005A200000}"/>
    <cellStyle name="20% - Ênfase6 4 5 2 6" xfId="8295" xr:uid="{00000000-0005-0000-0000-00005B200000}"/>
    <cellStyle name="20% - Ênfase6 4 5 3" xfId="8296" xr:uid="{00000000-0005-0000-0000-00005C200000}"/>
    <cellStyle name="20% - Ênfase6 4 5 3 2" xfId="8297" xr:uid="{00000000-0005-0000-0000-00005D200000}"/>
    <cellStyle name="20% - Ênfase6 4 5 3 2 2" xfId="8298" xr:uid="{00000000-0005-0000-0000-00005E200000}"/>
    <cellStyle name="20% - Ênfase6 4 5 3 3" xfId="8299" xr:uid="{00000000-0005-0000-0000-00005F200000}"/>
    <cellStyle name="20% - Ênfase6 4 5 3 4" xfId="8300" xr:uid="{00000000-0005-0000-0000-000060200000}"/>
    <cellStyle name="20% - Ênfase6 4 5 4" xfId="8301" xr:uid="{00000000-0005-0000-0000-000061200000}"/>
    <cellStyle name="20% - Ênfase6 4 5 4 2" xfId="8302" xr:uid="{00000000-0005-0000-0000-000062200000}"/>
    <cellStyle name="20% - Ênfase6 4 5 4 2 2" xfId="8303" xr:uid="{00000000-0005-0000-0000-000063200000}"/>
    <cellStyle name="20% - Ênfase6 4 5 4 3" xfId="8304" xr:uid="{00000000-0005-0000-0000-000064200000}"/>
    <cellStyle name="20% - Ênfase6 4 5 4 4" xfId="8305" xr:uid="{00000000-0005-0000-0000-000065200000}"/>
    <cellStyle name="20% - Ênfase6 4 5 5" xfId="8306" xr:uid="{00000000-0005-0000-0000-000066200000}"/>
    <cellStyle name="20% - Ênfase6 4 5 5 2" xfId="8307" xr:uid="{00000000-0005-0000-0000-000067200000}"/>
    <cellStyle name="20% - Ênfase6 4 5 6" xfId="8308" xr:uid="{00000000-0005-0000-0000-000068200000}"/>
    <cellStyle name="20% - Ênfase6 4 5 7" xfId="8309" xr:uid="{00000000-0005-0000-0000-000069200000}"/>
    <cellStyle name="20% - Ênfase6 4 6" xfId="8310" xr:uid="{00000000-0005-0000-0000-00006A200000}"/>
    <cellStyle name="20% - Ênfase6 4 6 2" xfId="8311" xr:uid="{00000000-0005-0000-0000-00006B200000}"/>
    <cellStyle name="20% - Ênfase6 4 6 2 2" xfId="8312" xr:uid="{00000000-0005-0000-0000-00006C200000}"/>
    <cellStyle name="20% - Ênfase6 4 6 2 2 2" xfId="8313" xr:uid="{00000000-0005-0000-0000-00006D200000}"/>
    <cellStyle name="20% - Ênfase6 4 6 2 3" xfId="8314" xr:uid="{00000000-0005-0000-0000-00006E200000}"/>
    <cellStyle name="20% - Ênfase6 4 6 2 4" xfId="8315" xr:uid="{00000000-0005-0000-0000-00006F200000}"/>
    <cellStyle name="20% - Ênfase6 4 6 3" xfId="8316" xr:uid="{00000000-0005-0000-0000-000070200000}"/>
    <cellStyle name="20% - Ênfase6 4 6 3 2" xfId="8317" xr:uid="{00000000-0005-0000-0000-000071200000}"/>
    <cellStyle name="20% - Ênfase6 4 6 3 2 2" xfId="8318" xr:uid="{00000000-0005-0000-0000-000072200000}"/>
    <cellStyle name="20% - Ênfase6 4 6 3 3" xfId="8319" xr:uid="{00000000-0005-0000-0000-000073200000}"/>
    <cellStyle name="20% - Ênfase6 4 6 3 4" xfId="8320" xr:uid="{00000000-0005-0000-0000-000074200000}"/>
    <cellStyle name="20% - Ênfase6 4 6 4" xfId="8321" xr:uid="{00000000-0005-0000-0000-000075200000}"/>
    <cellStyle name="20% - Ênfase6 4 6 4 2" xfId="8322" xr:uid="{00000000-0005-0000-0000-000076200000}"/>
    <cellStyle name="20% - Ênfase6 4 6 5" xfId="8323" xr:uid="{00000000-0005-0000-0000-000077200000}"/>
    <cellStyle name="20% - Ênfase6 4 6 6" xfId="8324" xr:uid="{00000000-0005-0000-0000-000078200000}"/>
    <cellStyle name="20% - Ênfase6 4 7" xfId="8325" xr:uid="{00000000-0005-0000-0000-000079200000}"/>
    <cellStyle name="20% - Ênfase6 4 7 2" xfId="8326" xr:uid="{00000000-0005-0000-0000-00007A200000}"/>
    <cellStyle name="20% - Ênfase6 4 7 2 2" xfId="8327" xr:uid="{00000000-0005-0000-0000-00007B200000}"/>
    <cellStyle name="20% - Ênfase6 4 7 3" xfId="8328" xr:uid="{00000000-0005-0000-0000-00007C200000}"/>
    <cellStyle name="20% - Ênfase6 4 7 4" xfId="8329" xr:uid="{00000000-0005-0000-0000-00007D200000}"/>
    <cellStyle name="20% - Ênfase6 4 8" xfId="8330" xr:uid="{00000000-0005-0000-0000-00007E200000}"/>
    <cellStyle name="20% - Ênfase6 4 8 2" xfId="8331" xr:uid="{00000000-0005-0000-0000-00007F200000}"/>
    <cellStyle name="20% - Ênfase6 4 8 2 2" xfId="8332" xr:uid="{00000000-0005-0000-0000-000080200000}"/>
    <cellStyle name="20% - Ênfase6 4 8 3" xfId="8333" xr:uid="{00000000-0005-0000-0000-000081200000}"/>
    <cellStyle name="20% - Ênfase6 4 8 4" xfId="8334" xr:uid="{00000000-0005-0000-0000-000082200000}"/>
    <cellStyle name="20% - Ênfase6 4 9" xfId="8335" xr:uid="{00000000-0005-0000-0000-000083200000}"/>
    <cellStyle name="20% - Ênfase6 4 9 2" xfId="8336" xr:uid="{00000000-0005-0000-0000-000084200000}"/>
    <cellStyle name="20% - Ênfase6 5" xfId="8337" xr:uid="{00000000-0005-0000-0000-000085200000}"/>
    <cellStyle name="20% - Ênfase6 5 2" xfId="8338" xr:uid="{00000000-0005-0000-0000-000086200000}"/>
    <cellStyle name="20% - Ênfase6 5 2 2" xfId="8339" xr:uid="{00000000-0005-0000-0000-000087200000}"/>
    <cellStyle name="20% - Ênfase6 5 2 2 2" xfId="8340" xr:uid="{00000000-0005-0000-0000-000088200000}"/>
    <cellStyle name="20% - Ênfase6 5 2 2 2 2" xfId="8341" xr:uid="{00000000-0005-0000-0000-000089200000}"/>
    <cellStyle name="20% - Ênfase6 5 2 2 2 2 2" xfId="8342" xr:uid="{00000000-0005-0000-0000-00008A200000}"/>
    <cellStyle name="20% - Ênfase6 5 2 2 2 3" xfId="8343" xr:uid="{00000000-0005-0000-0000-00008B200000}"/>
    <cellStyle name="20% - Ênfase6 5 2 2 2 4" xfId="8344" xr:uid="{00000000-0005-0000-0000-00008C200000}"/>
    <cellStyle name="20% - Ênfase6 5 2 2 3" xfId="8345" xr:uid="{00000000-0005-0000-0000-00008D200000}"/>
    <cellStyle name="20% - Ênfase6 5 2 2 3 2" xfId="8346" xr:uid="{00000000-0005-0000-0000-00008E200000}"/>
    <cellStyle name="20% - Ênfase6 5 2 2 3 2 2" xfId="8347" xr:uid="{00000000-0005-0000-0000-00008F200000}"/>
    <cellStyle name="20% - Ênfase6 5 2 2 3 3" xfId="8348" xr:uid="{00000000-0005-0000-0000-000090200000}"/>
    <cellStyle name="20% - Ênfase6 5 2 2 3 4" xfId="8349" xr:uid="{00000000-0005-0000-0000-000091200000}"/>
    <cellStyle name="20% - Ênfase6 5 2 2 4" xfId="8350" xr:uid="{00000000-0005-0000-0000-000092200000}"/>
    <cellStyle name="20% - Ênfase6 5 2 2 4 2" xfId="8351" xr:uid="{00000000-0005-0000-0000-000093200000}"/>
    <cellStyle name="20% - Ênfase6 5 2 2 5" xfId="8352" xr:uid="{00000000-0005-0000-0000-000094200000}"/>
    <cellStyle name="20% - Ênfase6 5 2 2 6" xfId="8353" xr:uid="{00000000-0005-0000-0000-000095200000}"/>
    <cellStyle name="20% - Ênfase6 5 2 3" xfId="8354" xr:uid="{00000000-0005-0000-0000-000096200000}"/>
    <cellStyle name="20% - Ênfase6 5 2 3 2" xfId="8355" xr:uid="{00000000-0005-0000-0000-000097200000}"/>
    <cellStyle name="20% - Ênfase6 5 2 3 2 2" xfId="8356" xr:uid="{00000000-0005-0000-0000-000098200000}"/>
    <cellStyle name="20% - Ênfase6 5 2 3 3" xfId="8357" xr:uid="{00000000-0005-0000-0000-000099200000}"/>
    <cellStyle name="20% - Ênfase6 5 2 3 4" xfId="8358" xr:uid="{00000000-0005-0000-0000-00009A200000}"/>
    <cellStyle name="20% - Ênfase6 5 2 4" xfId="8359" xr:uid="{00000000-0005-0000-0000-00009B200000}"/>
    <cellStyle name="20% - Ênfase6 5 2 4 2" xfId="8360" xr:uid="{00000000-0005-0000-0000-00009C200000}"/>
    <cellStyle name="20% - Ênfase6 5 2 4 2 2" xfId="8361" xr:uid="{00000000-0005-0000-0000-00009D200000}"/>
    <cellStyle name="20% - Ênfase6 5 2 4 3" xfId="8362" xr:uid="{00000000-0005-0000-0000-00009E200000}"/>
    <cellStyle name="20% - Ênfase6 5 2 4 4" xfId="8363" xr:uid="{00000000-0005-0000-0000-00009F200000}"/>
    <cellStyle name="20% - Ênfase6 5 2 5" xfId="8364" xr:uid="{00000000-0005-0000-0000-0000A0200000}"/>
    <cellStyle name="20% - Ênfase6 5 2 5 2" xfId="8365" xr:uid="{00000000-0005-0000-0000-0000A1200000}"/>
    <cellStyle name="20% - Ênfase6 5 2 6" xfId="8366" xr:uid="{00000000-0005-0000-0000-0000A2200000}"/>
    <cellStyle name="20% - Ênfase6 5 2 7" xfId="8367" xr:uid="{00000000-0005-0000-0000-0000A3200000}"/>
    <cellStyle name="20% - Ênfase6 5 3" xfId="8368" xr:uid="{00000000-0005-0000-0000-0000A4200000}"/>
    <cellStyle name="20% - Ênfase6 5 3 2" xfId="8369" xr:uid="{00000000-0005-0000-0000-0000A5200000}"/>
    <cellStyle name="20% - Ênfase6 5 3 2 2" xfId="8370" xr:uid="{00000000-0005-0000-0000-0000A6200000}"/>
    <cellStyle name="20% - Ênfase6 5 3 2 2 2" xfId="8371" xr:uid="{00000000-0005-0000-0000-0000A7200000}"/>
    <cellStyle name="20% - Ênfase6 5 3 2 3" xfId="8372" xr:uid="{00000000-0005-0000-0000-0000A8200000}"/>
    <cellStyle name="20% - Ênfase6 5 3 2 4" xfId="8373" xr:uid="{00000000-0005-0000-0000-0000A9200000}"/>
    <cellStyle name="20% - Ênfase6 5 3 3" xfId="8374" xr:uid="{00000000-0005-0000-0000-0000AA200000}"/>
    <cellStyle name="20% - Ênfase6 5 3 3 2" xfId="8375" xr:uid="{00000000-0005-0000-0000-0000AB200000}"/>
    <cellStyle name="20% - Ênfase6 5 3 3 2 2" xfId="8376" xr:uid="{00000000-0005-0000-0000-0000AC200000}"/>
    <cellStyle name="20% - Ênfase6 5 3 3 3" xfId="8377" xr:uid="{00000000-0005-0000-0000-0000AD200000}"/>
    <cellStyle name="20% - Ênfase6 5 3 3 4" xfId="8378" xr:uid="{00000000-0005-0000-0000-0000AE200000}"/>
    <cellStyle name="20% - Ênfase6 5 3 4" xfId="8379" xr:uid="{00000000-0005-0000-0000-0000AF200000}"/>
    <cellStyle name="20% - Ênfase6 5 3 4 2" xfId="8380" xr:uid="{00000000-0005-0000-0000-0000B0200000}"/>
    <cellStyle name="20% - Ênfase6 5 3 5" xfId="8381" xr:uid="{00000000-0005-0000-0000-0000B1200000}"/>
    <cellStyle name="20% - Ênfase6 5 3 6" xfId="8382" xr:uid="{00000000-0005-0000-0000-0000B2200000}"/>
    <cellStyle name="20% - Ênfase6 5 4" xfId="8383" xr:uid="{00000000-0005-0000-0000-0000B3200000}"/>
    <cellStyle name="20% - Ênfase6 5 4 2" xfId="8384" xr:uid="{00000000-0005-0000-0000-0000B4200000}"/>
    <cellStyle name="20% - Ênfase6 5 4 2 2" xfId="8385" xr:uid="{00000000-0005-0000-0000-0000B5200000}"/>
    <cellStyle name="20% - Ênfase6 5 4 3" xfId="8386" xr:uid="{00000000-0005-0000-0000-0000B6200000}"/>
    <cellStyle name="20% - Ênfase6 5 4 4" xfId="8387" xr:uid="{00000000-0005-0000-0000-0000B7200000}"/>
    <cellStyle name="20% - Ênfase6 5 5" xfId="8388" xr:uid="{00000000-0005-0000-0000-0000B8200000}"/>
    <cellStyle name="20% - Ênfase6 5 5 2" xfId="8389" xr:uid="{00000000-0005-0000-0000-0000B9200000}"/>
    <cellStyle name="20% - Ênfase6 5 5 2 2" xfId="8390" xr:uid="{00000000-0005-0000-0000-0000BA200000}"/>
    <cellStyle name="20% - Ênfase6 5 5 3" xfId="8391" xr:uid="{00000000-0005-0000-0000-0000BB200000}"/>
    <cellStyle name="20% - Ênfase6 5 5 4" xfId="8392" xr:uid="{00000000-0005-0000-0000-0000BC200000}"/>
    <cellStyle name="20% - Ênfase6 5 6" xfId="8393" xr:uid="{00000000-0005-0000-0000-0000BD200000}"/>
    <cellStyle name="20% - Ênfase6 5 6 2" xfId="8394" xr:uid="{00000000-0005-0000-0000-0000BE200000}"/>
    <cellStyle name="20% - Ênfase6 5 7" xfId="8395" xr:uid="{00000000-0005-0000-0000-0000BF200000}"/>
    <cellStyle name="20% - Ênfase6 5 8" xfId="8396" xr:uid="{00000000-0005-0000-0000-0000C0200000}"/>
    <cellStyle name="20% - Ênfase6 6" xfId="8397" xr:uid="{00000000-0005-0000-0000-0000C1200000}"/>
    <cellStyle name="20% - Ênfase6 6 2" xfId="8398" xr:uid="{00000000-0005-0000-0000-0000C2200000}"/>
    <cellStyle name="20% - Ênfase6 6 2 2" xfId="8399" xr:uid="{00000000-0005-0000-0000-0000C3200000}"/>
    <cellStyle name="20% - Ênfase6 6 2 2 2" xfId="8400" xr:uid="{00000000-0005-0000-0000-0000C4200000}"/>
    <cellStyle name="20% - Ênfase6 6 2 2 2 2" xfId="8401" xr:uid="{00000000-0005-0000-0000-0000C5200000}"/>
    <cellStyle name="20% - Ênfase6 6 2 2 2 2 2" xfId="8402" xr:uid="{00000000-0005-0000-0000-0000C6200000}"/>
    <cellStyle name="20% - Ênfase6 6 2 2 2 3" xfId="8403" xr:uid="{00000000-0005-0000-0000-0000C7200000}"/>
    <cellStyle name="20% - Ênfase6 6 2 2 2 4" xfId="8404" xr:uid="{00000000-0005-0000-0000-0000C8200000}"/>
    <cellStyle name="20% - Ênfase6 6 2 2 3" xfId="8405" xr:uid="{00000000-0005-0000-0000-0000C9200000}"/>
    <cellStyle name="20% - Ênfase6 6 2 2 3 2" xfId="8406" xr:uid="{00000000-0005-0000-0000-0000CA200000}"/>
    <cellStyle name="20% - Ênfase6 6 2 2 3 2 2" xfId="8407" xr:uid="{00000000-0005-0000-0000-0000CB200000}"/>
    <cellStyle name="20% - Ênfase6 6 2 2 3 3" xfId="8408" xr:uid="{00000000-0005-0000-0000-0000CC200000}"/>
    <cellStyle name="20% - Ênfase6 6 2 2 3 4" xfId="8409" xr:uid="{00000000-0005-0000-0000-0000CD200000}"/>
    <cellStyle name="20% - Ênfase6 6 2 2 4" xfId="8410" xr:uid="{00000000-0005-0000-0000-0000CE200000}"/>
    <cellStyle name="20% - Ênfase6 6 2 2 4 2" xfId="8411" xr:uid="{00000000-0005-0000-0000-0000CF200000}"/>
    <cellStyle name="20% - Ênfase6 6 2 2 5" xfId="8412" xr:uid="{00000000-0005-0000-0000-0000D0200000}"/>
    <cellStyle name="20% - Ênfase6 6 2 2 6" xfId="8413" xr:uid="{00000000-0005-0000-0000-0000D1200000}"/>
    <cellStyle name="20% - Ênfase6 6 2 3" xfId="8414" xr:uid="{00000000-0005-0000-0000-0000D2200000}"/>
    <cellStyle name="20% - Ênfase6 6 2 3 2" xfId="8415" xr:uid="{00000000-0005-0000-0000-0000D3200000}"/>
    <cellStyle name="20% - Ênfase6 6 2 3 2 2" xfId="8416" xr:uid="{00000000-0005-0000-0000-0000D4200000}"/>
    <cellStyle name="20% - Ênfase6 6 2 3 3" xfId="8417" xr:uid="{00000000-0005-0000-0000-0000D5200000}"/>
    <cellStyle name="20% - Ênfase6 6 2 3 4" xfId="8418" xr:uid="{00000000-0005-0000-0000-0000D6200000}"/>
    <cellStyle name="20% - Ênfase6 6 2 4" xfId="8419" xr:uid="{00000000-0005-0000-0000-0000D7200000}"/>
    <cellStyle name="20% - Ênfase6 6 2 4 2" xfId="8420" xr:uid="{00000000-0005-0000-0000-0000D8200000}"/>
    <cellStyle name="20% - Ênfase6 6 2 4 2 2" xfId="8421" xr:uid="{00000000-0005-0000-0000-0000D9200000}"/>
    <cellStyle name="20% - Ênfase6 6 2 4 3" xfId="8422" xr:uid="{00000000-0005-0000-0000-0000DA200000}"/>
    <cellStyle name="20% - Ênfase6 6 2 4 4" xfId="8423" xr:uid="{00000000-0005-0000-0000-0000DB200000}"/>
    <cellStyle name="20% - Ênfase6 6 2 5" xfId="8424" xr:uid="{00000000-0005-0000-0000-0000DC200000}"/>
    <cellStyle name="20% - Ênfase6 6 2 5 2" xfId="8425" xr:uid="{00000000-0005-0000-0000-0000DD200000}"/>
    <cellStyle name="20% - Ênfase6 6 2 6" xfId="8426" xr:uid="{00000000-0005-0000-0000-0000DE200000}"/>
    <cellStyle name="20% - Ênfase6 6 2 7" xfId="8427" xr:uid="{00000000-0005-0000-0000-0000DF200000}"/>
    <cellStyle name="20% - Ênfase6 6 3" xfId="8428" xr:uid="{00000000-0005-0000-0000-0000E0200000}"/>
    <cellStyle name="20% - Ênfase6 6 3 2" xfId="8429" xr:uid="{00000000-0005-0000-0000-0000E1200000}"/>
    <cellStyle name="20% - Ênfase6 6 3 2 2" xfId="8430" xr:uid="{00000000-0005-0000-0000-0000E2200000}"/>
    <cellStyle name="20% - Ênfase6 6 3 2 2 2" xfId="8431" xr:uid="{00000000-0005-0000-0000-0000E3200000}"/>
    <cellStyle name="20% - Ênfase6 6 3 2 3" xfId="8432" xr:uid="{00000000-0005-0000-0000-0000E4200000}"/>
    <cellStyle name="20% - Ênfase6 6 3 2 4" xfId="8433" xr:uid="{00000000-0005-0000-0000-0000E5200000}"/>
    <cellStyle name="20% - Ênfase6 6 3 3" xfId="8434" xr:uid="{00000000-0005-0000-0000-0000E6200000}"/>
    <cellStyle name="20% - Ênfase6 6 3 3 2" xfId="8435" xr:uid="{00000000-0005-0000-0000-0000E7200000}"/>
    <cellStyle name="20% - Ênfase6 6 3 3 2 2" xfId="8436" xr:uid="{00000000-0005-0000-0000-0000E8200000}"/>
    <cellStyle name="20% - Ênfase6 6 3 3 3" xfId="8437" xr:uid="{00000000-0005-0000-0000-0000E9200000}"/>
    <cellStyle name="20% - Ênfase6 6 3 3 4" xfId="8438" xr:uid="{00000000-0005-0000-0000-0000EA200000}"/>
    <cellStyle name="20% - Ênfase6 6 3 4" xfId="8439" xr:uid="{00000000-0005-0000-0000-0000EB200000}"/>
    <cellStyle name="20% - Ênfase6 6 3 4 2" xfId="8440" xr:uid="{00000000-0005-0000-0000-0000EC200000}"/>
    <cellStyle name="20% - Ênfase6 6 3 5" xfId="8441" xr:uid="{00000000-0005-0000-0000-0000ED200000}"/>
    <cellStyle name="20% - Ênfase6 6 3 6" xfId="8442" xr:uid="{00000000-0005-0000-0000-0000EE200000}"/>
    <cellStyle name="20% - Ênfase6 6 4" xfId="8443" xr:uid="{00000000-0005-0000-0000-0000EF200000}"/>
    <cellStyle name="20% - Ênfase6 6 4 2" xfId="8444" xr:uid="{00000000-0005-0000-0000-0000F0200000}"/>
    <cellStyle name="20% - Ênfase6 6 4 2 2" xfId="8445" xr:uid="{00000000-0005-0000-0000-0000F1200000}"/>
    <cellStyle name="20% - Ênfase6 6 4 3" xfId="8446" xr:uid="{00000000-0005-0000-0000-0000F2200000}"/>
    <cellStyle name="20% - Ênfase6 6 4 4" xfId="8447" xr:uid="{00000000-0005-0000-0000-0000F3200000}"/>
    <cellStyle name="20% - Ênfase6 6 5" xfId="8448" xr:uid="{00000000-0005-0000-0000-0000F4200000}"/>
    <cellStyle name="20% - Ênfase6 6 5 2" xfId="8449" xr:uid="{00000000-0005-0000-0000-0000F5200000}"/>
    <cellStyle name="20% - Ênfase6 6 5 2 2" xfId="8450" xr:uid="{00000000-0005-0000-0000-0000F6200000}"/>
    <cellStyle name="20% - Ênfase6 6 5 3" xfId="8451" xr:uid="{00000000-0005-0000-0000-0000F7200000}"/>
    <cellStyle name="20% - Ênfase6 6 5 4" xfId="8452" xr:uid="{00000000-0005-0000-0000-0000F8200000}"/>
    <cellStyle name="20% - Ênfase6 6 6" xfId="8453" xr:uid="{00000000-0005-0000-0000-0000F9200000}"/>
    <cellStyle name="20% - Ênfase6 6 6 2" xfId="8454" xr:uid="{00000000-0005-0000-0000-0000FA200000}"/>
    <cellStyle name="20% - Ênfase6 6 7" xfId="8455" xr:uid="{00000000-0005-0000-0000-0000FB200000}"/>
    <cellStyle name="20% - Ênfase6 6 8" xfId="8456" xr:uid="{00000000-0005-0000-0000-0000FC200000}"/>
    <cellStyle name="20% - Ênfase6 7" xfId="8457" xr:uid="{00000000-0005-0000-0000-0000FD200000}"/>
    <cellStyle name="20% - Ênfase6 7 2" xfId="8458" xr:uid="{00000000-0005-0000-0000-0000FE200000}"/>
    <cellStyle name="20% - Ênfase6 7 2 2" xfId="8459" xr:uid="{00000000-0005-0000-0000-0000FF200000}"/>
    <cellStyle name="20% - Ênfase6 7 2 2 2" xfId="8460" xr:uid="{00000000-0005-0000-0000-000000210000}"/>
    <cellStyle name="20% - Ênfase6 7 2 2 2 2" xfId="8461" xr:uid="{00000000-0005-0000-0000-000001210000}"/>
    <cellStyle name="20% - Ênfase6 7 2 2 2 2 2" xfId="8462" xr:uid="{00000000-0005-0000-0000-000002210000}"/>
    <cellStyle name="20% - Ênfase6 7 2 2 2 3" xfId="8463" xr:uid="{00000000-0005-0000-0000-000003210000}"/>
    <cellStyle name="20% - Ênfase6 7 2 2 2 4" xfId="8464" xr:uid="{00000000-0005-0000-0000-000004210000}"/>
    <cellStyle name="20% - Ênfase6 7 2 2 3" xfId="8465" xr:uid="{00000000-0005-0000-0000-000005210000}"/>
    <cellStyle name="20% - Ênfase6 7 2 2 3 2" xfId="8466" xr:uid="{00000000-0005-0000-0000-000006210000}"/>
    <cellStyle name="20% - Ênfase6 7 2 2 3 2 2" xfId="8467" xr:uid="{00000000-0005-0000-0000-000007210000}"/>
    <cellStyle name="20% - Ênfase6 7 2 2 3 3" xfId="8468" xr:uid="{00000000-0005-0000-0000-000008210000}"/>
    <cellStyle name="20% - Ênfase6 7 2 2 3 4" xfId="8469" xr:uid="{00000000-0005-0000-0000-000009210000}"/>
    <cellStyle name="20% - Ênfase6 7 2 2 4" xfId="8470" xr:uid="{00000000-0005-0000-0000-00000A210000}"/>
    <cellStyle name="20% - Ênfase6 7 2 2 4 2" xfId="8471" xr:uid="{00000000-0005-0000-0000-00000B210000}"/>
    <cellStyle name="20% - Ênfase6 7 2 2 5" xfId="8472" xr:uid="{00000000-0005-0000-0000-00000C210000}"/>
    <cellStyle name="20% - Ênfase6 7 2 2 6" xfId="8473" xr:uid="{00000000-0005-0000-0000-00000D210000}"/>
    <cellStyle name="20% - Ênfase6 7 2 3" xfId="8474" xr:uid="{00000000-0005-0000-0000-00000E210000}"/>
    <cellStyle name="20% - Ênfase6 7 2 3 2" xfId="8475" xr:uid="{00000000-0005-0000-0000-00000F210000}"/>
    <cellStyle name="20% - Ênfase6 7 2 3 2 2" xfId="8476" xr:uid="{00000000-0005-0000-0000-000010210000}"/>
    <cellStyle name="20% - Ênfase6 7 2 3 3" xfId="8477" xr:uid="{00000000-0005-0000-0000-000011210000}"/>
    <cellStyle name="20% - Ênfase6 7 2 3 4" xfId="8478" xr:uid="{00000000-0005-0000-0000-000012210000}"/>
    <cellStyle name="20% - Ênfase6 7 2 4" xfId="8479" xr:uid="{00000000-0005-0000-0000-000013210000}"/>
    <cellStyle name="20% - Ênfase6 7 2 4 2" xfId="8480" xr:uid="{00000000-0005-0000-0000-000014210000}"/>
    <cellStyle name="20% - Ênfase6 7 2 4 2 2" xfId="8481" xr:uid="{00000000-0005-0000-0000-000015210000}"/>
    <cellStyle name="20% - Ênfase6 7 2 4 3" xfId="8482" xr:uid="{00000000-0005-0000-0000-000016210000}"/>
    <cellStyle name="20% - Ênfase6 7 2 4 4" xfId="8483" xr:uid="{00000000-0005-0000-0000-000017210000}"/>
    <cellStyle name="20% - Ênfase6 7 2 5" xfId="8484" xr:uid="{00000000-0005-0000-0000-000018210000}"/>
    <cellStyle name="20% - Ênfase6 7 2 5 2" xfId="8485" xr:uid="{00000000-0005-0000-0000-000019210000}"/>
    <cellStyle name="20% - Ênfase6 7 2 6" xfId="8486" xr:uid="{00000000-0005-0000-0000-00001A210000}"/>
    <cellStyle name="20% - Ênfase6 7 2 7" xfId="8487" xr:uid="{00000000-0005-0000-0000-00001B210000}"/>
    <cellStyle name="20% - Ênfase6 7 3" xfId="8488" xr:uid="{00000000-0005-0000-0000-00001C210000}"/>
    <cellStyle name="20% - Ênfase6 7 3 2" xfId="8489" xr:uid="{00000000-0005-0000-0000-00001D210000}"/>
    <cellStyle name="20% - Ênfase6 7 3 2 2" xfId="8490" xr:uid="{00000000-0005-0000-0000-00001E210000}"/>
    <cellStyle name="20% - Ênfase6 7 3 2 2 2" xfId="8491" xr:uid="{00000000-0005-0000-0000-00001F210000}"/>
    <cellStyle name="20% - Ênfase6 7 3 2 3" xfId="8492" xr:uid="{00000000-0005-0000-0000-000020210000}"/>
    <cellStyle name="20% - Ênfase6 7 3 2 4" xfId="8493" xr:uid="{00000000-0005-0000-0000-000021210000}"/>
    <cellStyle name="20% - Ênfase6 7 3 3" xfId="8494" xr:uid="{00000000-0005-0000-0000-000022210000}"/>
    <cellStyle name="20% - Ênfase6 7 3 3 2" xfId="8495" xr:uid="{00000000-0005-0000-0000-000023210000}"/>
    <cellStyle name="20% - Ênfase6 7 3 3 2 2" xfId="8496" xr:uid="{00000000-0005-0000-0000-000024210000}"/>
    <cellStyle name="20% - Ênfase6 7 3 3 3" xfId="8497" xr:uid="{00000000-0005-0000-0000-000025210000}"/>
    <cellStyle name="20% - Ênfase6 7 3 3 4" xfId="8498" xr:uid="{00000000-0005-0000-0000-000026210000}"/>
    <cellStyle name="20% - Ênfase6 7 3 4" xfId="8499" xr:uid="{00000000-0005-0000-0000-000027210000}"/>
    <cellStyle name="20% - Ênfase6 7 3 4 2" xfId="8500" xr:uid="{00000000-0005-0000-0000-000028210000}"/>
    <cellStyle name="20% - Ênfase6 7 3 5" xfId="8501" xr:uid="{00000000-0005-0000-0000-000029210000}"/>
    <cellStyle name="20% - Ênfase6 7 3 6" xfId="8502" xr:uid="{00000000-0005-0000-0000-00002A210000}"/>
    <cellStyle name="20% - Ênfase6 7 4" xfId="8503" xr:uid="{00000000-0005-0000-0000-00002B210000}"/>
    <cellStyle name="20% - Ênfase6 7 4 2" xfId="8504" xr:uid="{00000000-0005-0000-0000-00002C210000}"/>
    <cellStyle name="20% - Ênfase6 7 4 2 2" xfId="8505" xr:uid="{00000000-0005-0000-0000-00002D210000}"/>
    <cellStyle name="20% - Ênfase6 7 4 3" xfId="8506" xr:uid="{00000000-0005-0000-0000-00002E210000}"/>
    <cellStyle name="20% - Ênfase6 7 4 4" xfId="8507" xr:uid="{00000000-0005-0000-0000-00002F210000}"/>
    <cellStyle name="20% - Ênfase6 7 5" xfId="8508" xr:uid="{00000000-0005-0000-0000-000030210000}"/>
    <cellStyle name="20% - Ênfase6 7 5 2" xfId="8509" xr:uid="{00000000-0005-0000-0000-000031210000}"/>
    <cellStyle name="20% - Ênfase6 7 5 2 2" xfId="8510" xr:uid="{00000000-0005-0000-0000-000032210000}"/>
    <cellStyle name="20% - Ênfase6 7 5 3" xfId="8511" xr:uid="{00000000-0005-0000-0000-000033210000}"/>
    <cellStyle name="20% - Ênfase6 7 5 4" xfId="8512" xr:uid="{00000000-0005-0000-0000-000034210000}"/>
    <cellStyle name="20% - Ênfase6 7 6" xfId="8513" xr:uid="{00000000-0005-0000-0000-000035210000}"/>
    <cellStyle name="20% - Ênfase6 7 6 2" xfId="8514" xr:uid="{00000000-0005-0000-0000-000036210000}"/>
    <cellStyle name="20% - Ênfase6 7 7" xfId="8515" xr:uid="{00000000-0005-0000-0000-000037210000}"/>
    <cellStyle name="20% - Ênfase6 7 8" xfId="8516" xr:uid="{00000000-0005-0000-0000-000038210000}"/>
    <cellStyle name="20% - Ênfase6 8" xfId="8517" xr:uid="{00000000-0005-0000-0000-000039210000}"/>
    <cellStyle name="20% - Ênfase6 8 2" xfId="8518" xr:uid="{00000000-0005-0000-0000-00003A210000}"/>
    <cellStyle name="20% - Ênfase6 8 2 2" xfId="8519" xr:uid="{00000000-0005-0000-0000-00003B210000}"/>
    <cellStyle name="20% - Ênfase6 8 2 2 2" xfId="8520" xr:uid="{00000000-0005-0000-0000-00003C210000}"/>
    <cellStyle name="20% - Ênfase6 8 2 2 2 2" xfId="8521" xr:uid="{00000000-0005-0000-0000-00003D210000}"/>
    <cellStyle name="20% - Ênfase6 8 2 2 3" xfId="8522" xr:uid="{00000000-0005-0000-0000-00003E210000}"/>
    <cellStyle name="20% - Ênfase6 8 2 2 4" xfId="8523" xr:uid="{00000000-0005-0000-0000-00003F210000}"/>
    <cellStyle name="20% - Ênfase6 8 2 3" xfId="8524" xr:uid="{00000000-0005-0000-0000-000040210000}"/>
    <cellStyle name="20% - Ênfase6 8 2 3 2" xfId="8525" xr:uid="{00000000-0005-0000-0000-000041210000}"/>
    <cellStyle name="20% - Ênfase6 8 2 3 2 2" xfId="8526" xr:uid="{00000000-0005-0000-0000-000042210000}"/>
    <cellStyle name="20% - Ênfase6 8 2 3 3" xfId="8527" xr:uid="{00000000-0005-0000-0000-000043210000}"/>
    <cellStyle name="20% - Ênfase6 8 2 3 4" xfId="8528" xr:uid="{00000000-0005-0000-0000-000044210000}"/>
    <cellStyle name="20% - Ênfase6 8 2 4" xfId="8529" xr:uid="{00000000-0005-0000-0000-000045210000}"/>
    <cellStyle name="20% - Ênfase6 8 2 4 2" xfId="8530" xr:uid="{00000000-0005-0000-0000-000046210000}"/>
    <cellStyle name="20% - Ênfase6 8 2 5" xfId="8531" xr:uid="{00000000-0005-0000-0000-000047210000}"/>
    <cellStyle name="20% - Ênfase6 8 2 6" xfId="8532" xr:uid="{00000000-0005-0000-0000-000048210000}"/>
    <cellStyle name="20% - Ênfase6 8 3" xfId="8533" xr:uid="{00000000-0005-0000-0000-000049210000}"/>
    <cellStyle name="20% - Ênfase6 8 3 2" xfId="8534" xr:uid="{00000000-0005-0000-0000-00004A210000}"/>
    <cellStyle name="20% - Ênfase6 8 3 2 2" xfId="8535" xr:uid="{00000000-0005-0000-0000-00004B210000}"/>
    <cellStyle name="20% - Ênfase6 8 3 3" xfId="8536" xr:uid="{00000000-0005-0000-0000-00004C210000}"/>
    <cellStyle name="20% - Ênfase6 8 3 4" xfId="8537" xr:uid="{00000000-0005-0000-0000-00004D210000}"/>
    <cellStyle name="20% - Ênfase6 8 4" xfId="8538" xr:uid="{00000000-0005-0000-0000-00004E210000}"/>
    <cellStyle name="20% - Ênfase6 8 4 2" xfId="8539" xr:uid="{00000000-0005-0000-0000-00004F210000}"/>
    <cellStyle name="20% - Ênfase6 8 4 2 2" xfId="8540" xr:uid="{00000000-0005-0000-0000-000050210000}"/>
    <cellStyle name="20% - Ênfase6 8 4 3" xfId="8541" xr:uid="{00000000-0005-0000-0000-000051210000}"/>
    <cellStyle name="20% - Ênfase6 8 4 4" xfId="8542" xr:uid="{00000000-0005-0000-0000-000052210000}"/>
    <cellStyle name="20% - Ênfase6 8 5" xfId="8543" xr:uid="{00000000-0005-0000-0000-000053210000}"/>
    <cellStyle name="20% - Ênfase6 8 5 2" xfId="8544" xr:uid="{00000000-0005-0000-0000-000054210000}"/>
    <cellStyle name="20% - Ênfase6 8 6" xfId="8545" xr:uid="{00000000-0005-0000-0000-000055210000}"/>
    <cellStyle name="20% - Ênfase6 8 7" xfId="8546" xr:uid="{00000000-0005-0000-0000-000056210000}"/>
    <cellStyle name="20% - Ênfase6 9" xfId="8547" xr:uid="{00000000-0005-0000-0000-000057210000}"/>
    <cellStyle name="20% - Ênfase6 9 2" xfId="8548" xr:uid="{00000000-0005-0000-0000-000058210000}"/>
    <cellStyle name="20% - Ênfase6 9 2 2" xfId="8549" xr:uid="{00000000-0005-0000-0000-000059210000}"/>
    <cellStyle name="20% - Ênfase6 9 2 2 2" xfId="8550" xr:uid="{00000000-0005-0000-0000-00005A210000}"/>
    <cellStyle name="20% - Ênfase6 9 2 3" xfId="8551" xr:uid="{00000000-0005-0000-0000-00005B210000}"/>
    <cellStyle name="20% - Ênfase6 9 2 4" xfId="8552" xr:uid="{00000000-0005-0000-0000-00005C210000}"/>
    <cellStyle name="20% - Ênfase6 9 3" xfId="8553" xr:uid="{00000000-0005-0000-0000-00005D210000}"/>
    <cellStyle name="20% - Ênfase6 9 3 2" xfId="8554" xr:uid="{00000000-0005-0000-0000-00005E210000}"/>
    <cellStyle name="20% - Ênfase6 9 3 2 2" xfId="8555" xr:uid="{00000000-0005-0000-0000-00005F210000}"/>
    <cellStyle name="20% - Ênfase6 9 3 3" xfId="8556" xr:uid="{00000000-0005-0000-0000-000060210000}"/>
    <cellStyle name="20% - Ênfase6 9 3 4" xfId="8557" xr:uid="{00000000-0005-0000-0000-000061210000}"/>
    <cellStyle name="20% - Ênfase6 9 4" xfId="8558" xr:uid="{00000000-0005-0000-0000-000062210000}"/>
    <cellStyle name="20% - Ênfase6 9 4 2" xfId="8559" xr:uid="{00000000-0005-0000-0000-000063210000}"/>
    <cellStyle name="20% - Ênfase6 9 5" xfId="8560" xr:uid="{00000000-0005-0000-0000-000064210000}"/>
    <cellStyle name="20% - Ênfase6 9 6" xfId="8561" xr:uid="{00000000-0005-0000-0000-000065210000}"/>
    <cellStyle name="40% - Ênfase1 2" xfId="8562" xr:uid="{00000000-0005-0000-0000-000066210000}"/>
    <cellStyle name="40% - Ênfase1 2 10" xfId="8563" xr:uid="{00000000-0005-0000-0000-000067210000}"/>
    <cellStyle name="40% - Ênfase1 2 10 2" xfId="8564" xr:uid="{00000000-0005-0000-0000-000068210000}"/>
    <cellStyle name="40% - Ênfase1 2 11" xfId="8565" xr:uid="{00000000-0005-0000-0000-000069210000}"/>
    <cellStyle name="40% - Ênfase1 2 12" xfId="8566" xr:uid="{00000000-0005-0000-0000-00006A210000}"/>
    <cellStyle name="40% - Ênfase1 2 2" xfId="8567" xr:uid="{00000000-0005-0000-0000-00006B210000}"/>
    <cellStyle name="40% - Ênfase1 2 2 10" xfId="8568" xr:uid="{00000000-0005-0000-0000-00006C210000}"/>
    <cellStyle name="40% - Ênfase1 2 2 11" xfId="8569" xr:uid="{00000000-0005-0000-0000-00006D210000}"/>
    <cellStyle name="40% - Ênfase1 2 2 2" xfId="8570" xr:uid="{00000000-0005-0000-0000-00006E210000}"/>
    <cellStyle name="40% - Ênfase1 2 2 2 2" xfId="8571" xr:uid="{00000000-0005-0000-0000-00006F210000}"/>
    <cellStyle name="40% - Ênfase1 2 2 2 2 2" xfId="8572" xr:uid="{00000000-0005-0000-0000-000070210000}"/>
    <cellStyle name="40% - Ênfase1 2 2 2 2 2 2" xfId="8573" xr:uid="{00000000-0005-0000-0000-000071210000}"/>
    <cellStyle name="40% - Ênfase1 2 2 2 2 2 2 2" xfId="8574" xr:uid="{00000000-0005-0000-0000-000072210000}"/>
    <cellStyle name="40% - Ênfase1 2 2 2 2 2 2 2 2" xfId="8575" xr:uid="{00000000-0005-0000-0000-000073210000}"/>
    <cellStyle name="40% - Ênfase1 2 2 2 2 2 2 3" xfId="8576" xr:uid="{00000000-0005-0000-0000-000074210000}"/>
    <cellStyle name="40% - Ênfase1 2 2 2 2 2 2 4" xfId="8577" xr:uid="{00000000-0005-0000-0000-000075210000}"/>
    <cellStyle name="40% - Ênfase1 2 2 2 2 2 3" xfId="8578" xr:uid="{00000000-0005-0000-0000-000076210000}"/>
    <cellStyle name="40% - Ênfase1 2 2 2 2 2 3 2" xfId="8579" xr:uid="{00000000-0005-0000-0000-000077210000}"/>
    <cellStyle name="40% - Ênfase1 2 2 2 2 2 3 2 2" xfId="8580" xr:uid="{00000000-0005-0000-0000-000078210000}"/>
    <cellStyle name="40% - Ênfase1 2 2 2 2 2 3 3" xfId="8581" xr:uid="{00000000-0005-0000-0000-000079210000}"/>
    <cellStyle name="40% - Ênfase1 2 2 2 2 2 3 4" xfId="8582" xr:uid="{00000000-0005-0000-0000-00007A210000}"/>
    <cellStyle name="40% - Ênfase1 2 2 2 2 2 4" xfId="8583" xr:uid="{00000000-0005-0000-0000-00007B210000}"/>
    <cellStyle name="40% - Ênfase1 2 2 2 2 2 4 2" xfId="8584" xr:uid="{00000000-0005-0000-0000-00007C210000}"/>
    <cellStyle name="40% - Ênfase1 2 2 2 2 2 5" xfId="8585" xr:uid="{00000000-0005-0000-0000-00007D210000}"/>
    <cellStyle name="40% - Ênfase1 2 2 2 2 2 6" xfId="8586" xr:uid="{00000000-0005-0000-0000-00007E210000}"/>
    <cellStyle name="40% - Ênfase1 2 2 2 2 3" xfId="8587" xr:uid="{00000000-0005-0000-0000-00007F210000}"/>
    <cellStyle name="40% - Ênfase1 2 2 2 2 3 2" xfId="8588" xr:uid="{00000000-0005-0000-0000-000080210000}"/>
    <cellStyle name="40% - Ênfase1 2 2 2 2 3 2 2" xfId="8589" xr:uid="{00000000-0005-0000-0000-000081210000}"/>
    <cellStyle name="40% - Ênfase1 2 2 2 2 3 3" xfId="8590" xr:uid="{00000000-0005-0000-0000-000082210000}"/>
    <cellStyle name="40% - Ênfase1 2 2 2 2 3 4" xfId="8591" xr:uid="{00000000-0005-0000-0000-000083210000}"/>
    <cellStyle name="40% - Ênfase1 2 2 2 2 4" xfId="8592" xr:uid="{00000000-0005-0000-0000-000084210000}"/>
    <cellStyle name="40% - Ênfase1 2 2 2 2 4 2" xfId="8593" xr:uid="{00000000-0005-0000-0000-000085210000}"/>
    <cellStyle name="40% - Ênfase1 2 2 2 2 4 2 2" xfId="8594" xr:uid="{00000000-0005-0000-0000-000086210000}"/>
    <cellStyle name="40% - Ênfase1 2 2 2 2 4 3" xfId="8595" xr:uid="{00000000-0005-0000-0000-000087210000}"/>
    <cellStyle name="40% - Ênfase1 2 2 2 2 4 4" xfId="8596" xr:uid="{00000000-0005-0000-0000-000088210000}"/>
    <cellStyle name="40% - Ênfase1 2 2 2 2 5" xfId="8597" xr:uid="{00000000-0005-0000-0000-000089210000}"/>
    <cellStyle name="40% - Ênfase1 2 2 2 2 5 2" xfId="8598" xr:uid="{00000000-0005-0000-0000-00008A210000}"/>
    <cellStyle name="40% - Ênfase1 2 2 2 2 6" xfId="8599" xr:uid="{00000000-0005-0000-0000-00008B210000}"/>
    <cellStyle name="40% - Ênfase1 2 2 2 2 7" xfId="8600" xr:uid="{00000000-0005-0000-0000-00008C210000}"/>
    <cellStyle name="40% - Ênfase1 2 2 2 3" xfId="8601" xr:uid="{00000000-0005-0000-0000-00008D210000}"/>
    <cellStyle name="40% - Ênfase1 2 2 2 3 2" xfId="8602" xr:uid="{00000000-0005-0000-0000-00008E210000}"/>
    <cellStyle name="40% - Ênfase1 2 2 2 3 2 2" xfId="8603" xr:uid="{00000000-0005-0000-0000-00008F210000}"/>
    <cellStyle name="40% - Ênfase1 2 2 2 3 2 2 2" xfId="8604" xr:uid="{00000000-0005-0000-0000-000090210000}"/>
    <cellStyle name="40% - Ênfase1 2 2 2 3 2 3" xfId="8605" xr:uid="{00000000-0005-0000-0000-000091210000}"/>
    <cellStyle name="40% - Ênfase1 2 2 2 3 2 4" xfId="8606" xr:uid="{00000000-0005-0000-0000-000092210000}"/>
    <cellStyle name="40% - Ênfase1 2 2 2 3 3" xfId="8607" xr:uid="{00000000-0005-0000-0000-000093210000}"/>
    <cellStyle name="40% - Ênfase1 2 2 2 3 3 2" xfId="8608" xr:uid="{00000000-0005-0000-0000-000094210000}"/>
    <cellStyle name="40% - Ênfase1 2 2 2 3 3 2 2" xfId="8609" xr:uid="{00000000-0005-0000-0000-000095210000}"/>
    <cellStyle name="40% - Ênfase1 2 2 2 3 3 3" xfId="8610" xr:uid="{00000000-0005-0000-0000-000096210000}"/>
    <cellStyle name="40% - Ênfase1 2 2 2 3 3 4" xfId="8611" xr:uid="{00000000-0005-0000-0000-000097210000}"/>
    <cellStyle name="40% - Ênfase1 2 2 2 3 4" xfId="8612" xr:uid="{00000000-0005-0000-0000-000098210000}"/>
    <cellStyle name="40% - Ênfase1 2 2 2 3 4 2" xfId="8613" xr:uid="{00000000-0005-0000-0000-000099210000}"/>
    <cellStyle name="40% - Ênfase1 2 2 2 3 5" xfId="8614" xr:uid="{00000000-0005-0000-0000-00009A210000}"/>
    <cellStyle name="40% - Ênfase1 2 2 2 3 6" xfId="8615" xr:uid="{00000000-0005-0000-0000-00009B210000}"/>
    <cellStyle name="40% - Ênfase1 2 2 2 4" xfId="8616" xr:uid="{00000000-0005-0000-0000-00009C210000}"/>
    <cellStyle name="40% - Ênfase1 2 2 2 4 2" xfId="8617" xr:uid="{00000000-0005-0000-0000-00009D210000}"/>
    <cellStyle name="40% - Ênfase1 2 2 2 4 2 2" xfId="8618" xr:uid="{00000000-0005-0000-0000-00009E210000}"/>
    <cellStyle name="40% - Ênfase1 2 2 2 4 3" xfId="8619" xr:uid="{00000000-0005-0000-0000-00009F210000}"/>
    <cellStyle name="40% - Ênfase1 2 2 2 4 4" xfId="8620" xr:uid="{00000000-0005-0000-0000-0000A0210000}"/>
    <cellStyle name="40% - Ênfase1 2 2 2 5" xfId="8621" xr:uid="{00000000-0005-0000-0000-0000A1210000}"/>
    <cellStyle name="40% - Ênfase1 2 2 2 5 2" xfId="8622" xr:uid="{00000000-0005-0000-0000-0000A2210000}"/>
    <cellStyle name="40% - Ênfase1 2 2 2 5 2 2" xfId="8623" xr:uid="{00000000-0005-0000-0000-0000A3210000}"/>
    <cellStyle name="40% - Ênfase1 2 2 2 5 3" xfId="8624" xr:uid="{00000000-0005-0000-0000-0000A4210000}"/>
    <cellStyle name="40% - Ênfase1 2 2 2 5 4" xfId="8625" xr:uid="{00000000-0005-0000-0000-0000A5210000}"/>
    <cellStyle name="40% - Ênfase1 2 2 2 6" xfId="8626" xr:uid="{00000000-0005-0000-0000-0000A6210000}"/>
    <cellStyle name="40% - Ênfase1 2 2 2 6 2" xfId="8627" xr:uid="{00000000-0005-0000-0000-0000A7210000}"/>
    <cellStyle name="40% - Ênfase1 2 2 2 7" xfId="8628" xr:uid="{00000000-0005-0000-0000-0000A8210000}"/>
    <cellStyle name="40% - Ênfase1 2 2 2 8" xfId="8629" xr:uid="{00000000-0005-0000-0000-0000A9210000}"/>
    <cellStyle name="40% - Ênfase1 2 2 3" xfId="8630" xr:uid="{00000000-0005-0000-0000-0000AA210000}"/>
    <cellStyle name="40% - Ênfase1 2 2 3 2" xfId="8631" xr:uid="{00000000-0005-0000-0000-0000AB210000}"/>
    <cellStyle name="40% - Ênfase1 2 2 3 2 2" xfId="8632" xr:uid="{00000000-0005-0000-0000-0000AC210000}"/>
    <cellStyle name="40% - Ênfase1 2 2 3 2 2 2" xfId="8633" xr:uid="{00000000-0005-0000-0000-0000AD210000}"/>
    <cellStyle name="40% - Ênfase1 2 2 3 2 2 2 2" xfId="8634" xr:uid="{00000000-0005-0000-0000-0000AE210000}"/>
    <cellStyle name="40% - Ênfase1 2 2 3 2 2 2 2 2" xfId="8635" xr:uid="{00000000-0005-0000-0000-0000AF210000}"/>
    <cellStyle name="40% - Ênfase1 2 2 3 2 2 2 3" xfId="8636" xr:uid="{00000000-0005-0000-0000-0000B0210000}"/>
    <cellStyle name="40% - Ênfase1 2 2 3 2 2 2 4" xfId="8637" xr:uid="{00000000-0005-0000-0000-0000B1210000}"/>
    <cellStyle name="40% - Ênfase1 2 2 3 2 2 3" xfId="8638" xr:uid="{00000000-0005-0000-0000-0000B2210000}"/>
    <cellStyle name="40% - Ênfase1 2 2 3 2 2 3 2" xfId="8639" xr:uid="{00000000-0005-0000-0000-0000B3210000}"/>
    <cellStyle name="40% - Ênfase1 2 2 3 2 2 3 2 2" xfId="8640" xr:uid="{00000000-0005-0000-0000-0000B4210000}"/>
    <cellStyle name="40% - Ênfase1 2 2 3 2 2 3 3" xfId="8641" xr:uid="{00000000-0005-0000-0000-0000B5210000}"/>
    <cellStyle name="40% - Ênfase1 2 2 3 2 2 3 4" xfId="8642" xr:uid="{00000000-0005-0000-0000-0000B6210000}"/>
    <cellStyle name="40% - Ênfase1 2 2 3 2 2 4" xfId="8643" xr:uid="{00000000-0005-0000-0000-0000B7210000}"/>
    <cellStyle name="40% - Ênfase1 2 2 3 2 2 4 2" xfId="8644" xr:uid="{00000000-0005-0000-0000-0000B8210000}"/>
    <cellStyle name="40% - Ênfase1 2 2 3 2 2 5" xfId="8645" xr:uid="{00000000-0005-0000-0000-0000B9210000}"/>
    <cellStyle name="40% - Ênfase1 2 2 3 2 2 6" xfId="8646" xr:uid="{00000000-0005-0000-0000-0000BA210000}"/>
    <cellStyle name="40% - Ênfase1 2 2 3 2 3" xfId="8647" xr:uid="{00000000-0005-0000-0000-0000BB210000}"/>
    <cellStyle name="40% - Ênfase1 2 2 3 2 3 2" xfId="8648" xr:uid="{00000000-0005-0000-0000-0000BC210000}"/>
    <cellStyle name="40% - Ênfase1 2 2 3 2 3 2 2" xfId="8649" xr:uid="{00000000-0005-0000-0000-0000BD210000}"/>
    <cellStyle name="40% - Ênfase1 2 2 3 2 3 3" xfId="8650" xr:uid="{00000000-0005-0000-0000-0000BE210000}"/>
    <cellStyle name="40% - Ênfase1 2 2 3 2 3 4" xfId="8651" xr:uid="{00000000-0005-0000-0000-0000BF210000}"/>
    <cellStyle name="40% - Ênfase1 2 2 3 2 4" xfId="8652" xr:uid="{00000000-0005-0000-0000-0000C0210000}"/>
    <cellStyle name="40% - Ênfase1 2 2 3 2 4 2" xfId="8653" xr:uid="{00000000-0005-0000-0000-0000C1210000}"/>
    <cellStyle name="40% - Ênfase1 2 2 3 2 4 2 2" xfId="8654" xr:uid="{00000000-0005-0000-0000-0000C2210000}"/>
    <cellStyle name="40% - Ênfase1 2 2 3 2 4 3" xfId="8655" xr:uid="{00000000-0005-0000-0000-0000C3210000}"/>
    <cellStyle name="40% - Ênfase1 2 2 3 2 4 4" xfId="8656" xr:uid="{00000000-0005-0000-0000-0000C4210000}"/>
    <cellStyle name="40% - Ênfase1 2 2 3 2 5" xfId="8657" xr:uid="{00000000-0005-0000-0000-0000C5210000}"/>
    <cellStyle name="40% - Ênfase1 2 2 3 2 5 2" xfId="8658" xr:uid="{00000000-0005-0000-0000-0000C6210000}"/>
    <cellStyle name="40% - Ênfase1 2 2 3 2 6" xfId="8659" xr:uid="{00000000-0005-0000-0000-0000C7210000}"/>
    <cellStyle name="40% - Ênfase1 2 2 3 2 7" xfId="8660" xr:uid="{00000000-0005-0000-0000-0000C8210000}"/>
    <cellStyle name="40% - Ênfase1 2 2 3 3" xfId="8661" xr:uid="{00000000-0005-0000-0000-0000C9210000}"/>
    <cellStyle name="40% - Ênfase1 2 2 3 3 2" xfId="8662" xr:uid="{00000000-0005-0000-0000-0000CA210000}"/>
    <cellStyle name="40% - Ênfase1 2 2 3 3 2 2" xfId="8663" xr:uid="{00000000-0005-0000-0000-0000CB210000}"/>
    <cellStyle name="40% - Ênfase1 2 2 3 3 2 2 2" xfId="8664" xr:uid="{00000000-0005-0000-0000-0000CC210000}"/>
    <cellStyle name="40% - Ênfase1 2 2 3 3 2 3" xfId="8665" xr:uid="{00000000-0005-0000-0000-0000CD210000}"/>
    <cellStyle name="40% - Ênfase1 2 2 3 3 2 4" xfId="8666" xr:uid="{00000000-0005-0000-0000-0000CE210000}"/>
    <cellStyle name="40% - Ênfase1 2 2 3 3 3" xfId="8667" xr:uid="{00000000-0005-0000-0000-0000CF210000}"/>
    <cellStyle name="40% - Ênfase1 2 2 3 3 3 2" xfId="8668" xr:uid="{00000000-0005-0000-0000-0000D0210000}"/>
    <cellStyle name="40% - Ênfase1 2 2 3 3 3 2 2" xfId="8669" xr:uid="{00000000-0005-0000-0000-0000D1210000}"/>
    <cellStyle name="40% - Ênfase1 2 2 3 3 3 3" xfId="8670" xr:uid="{00000000-0005-0000-0000-0000D2210000}"/>
    <cellStyle name="40% - Ênfase1 2 2 3 3 3 4" xfId="8671" xr:uid="{00000000-0005-0000-0000-0000D3210000}"/>
    <cellStyle name="40% - Ênfase1 2 2 3 3 4" xfId="8672" xr:uid="{00000000-0005-0000-0000-0000D4210000}"/>
    <cellStyle name="40% - Ênfase1 2 2 3 3 4 2" xfId="8673" xr:uid="{00000000-0005-0000-0000-0000D5210000}"/>
    <cellStyle name="40% - Ênfase1 2 2 3 3 5" xfId="8674" xr:uid="{00000000-0005-0000-0000-0000D6210000}"/>
    <cellStyle name="40% - Ênfase1 2 2 3 3 6" xfId="8675" xr:uid="{00000000-0005-0000-0000-0000D7210000}"/>
    <cellStyle name="40% - Ênfase1 2 2 3 4" xfId="8676" xr:uid="{00000000-0005-0000-0000-0000D8210000}"/>
    <cellStyle name="40% - Ênfase1 2 2 3 4 2" xfId="8677" xr:uid="{00000000-0005-0000-0000-0000D9210000}"/>
    <cellStyle name="40% - Ênfase1 2 2 3 4 2 2" xfId="8678" xr:uid="{00000000-0005-0000-0000-0000DA210000}"/>
    <cellStyle name="40% - Ênfase1 2 2 3 4 3" xfId="8679" xr:uid="{00000000-0005-0000-0000-0000DB210000}"/>
    <cellStyle name="40% - Ênfase1 2 2 3 4 4" xfId="8680" xr:uid="{00000000-0005-0000-0000-0000DC210000}"/>
    <cellStyle name="40% - Ênfase1 2 2 3 5" xfId="8681" xr:uid="{00000000-0005-0000-0000-0000DD210000}"/>
    <cellStyle name="40% - Ênfase1 2 2 3 5 2" xfId="8682" xr:uid="{00000000-0005-0000-0000-0000DE210000}"/>
    <cellStyle name="40% - Ênfase1 2 2 3 5 2 2" xfId="8683" xr:uid="{00000000-0005-0000-0000-0000DF210000}"/>
    <cellStyle name="40% - Ênfase1 2 2 3 5 3" xfId="8684" xr:uid="{00000000-0005-0000-0000-0000E0210000}"/>
    <cellStyle name="40% - Ênfase1 2 2 3 5 4" xfId="8685" xr:uid="{00000000-0005-0000-0000-0000E1210000}"/>
    <cellStyle name="40% - Ênfase1 2 2 3 6" xfId="8686" xr:uid="{00000000-0005-0000-0000-0000E2210000}"/>
    <cellStyle name="40% - Ênfase1 2 2 3 6 2" xfId="8687" xr:uid="{00000000-0005-0000-0000-0000E3210000}"/>
    <cellStyle name="40% - Ênfase1 2 2 3 7" xfId="8688" xr:uid="{00000000-0005-0000-0000-0000E4210000}"/>
    <cellStyle name="40% - Ênfase1 2 2 3 8" xfId="8689" xr:uid="{00000000-0005-0000-0000-0000E5210000}"/>
    <cellStyle name="40% - Ênfase1 2 2 4" xfId="8690" xr:uid="{00000000-0005-0000-0000-0000E6210000}"/>
    <cellStyle name="40% - Ênfase1 2 2 4 2" xfId="8691" xr:uid="{00000000-0005-0000-0000-0000E7210000}"/>
    <cellStyle name="40% - Ênfase1 2 2 4 2 2" xfId="8692" xr:uid="{00000000-0005-0000-0000-0000E8210000}"/>
    <cellStyle name="40% - Ênfase1 2 2 4 2 2 2" xfId="8693" xr:uid="{00000000-0005-0000-0000-0000E9210000}"/>
    <cellStyle name="40% - Ênfase1 2 2 4 2 2 2 2" xfId="8694" xr:uid="{00000000-0005-0000-0000-0000EA210000}"/>
    <cellStyle name="40% - Ênfase1 2 2 4 2 2 2 2 2" xfId="8695" xr:uid="{00000000-0005-0000-0000-0000EB210000}"/>
    <cellStyle name="40% - Ênfase1 2 2 4 2 2 2 3" xfId="8696" xr:uid="{00000000-0005-0000-0000-0000EC210000}"/>
    <cellStyle name="40% - Ênfase1 2 2 4 2 2 2 4" xfId="8697" xr:uid="{00000000-0005-0000-0000-0000ED210000}"/>
    <cellStyle name="40% - Ênfase1 2 2 4 2 2 3" xfId="8698" xr:uid="{00000000-0005-0000-0000-0000EE210000}"/>
    <cellStyle name="40% - Ênfase1 2 2 4 2 2 3 2" xfId="8699" xr:uid="{00000000-0005-0000-0000-0000EF210000}"/>
    <cellStyle name="40% - Ênfase1 2 2 4 2 2 3 2 2" xfId="8700" xr:uid="{00000000-0005-0000-0000-0000F0210000}"/>
    <cellStyle name="40% - Ênfase1 2 2 4 2 2 3 3" xfId="8701" xr:uid="{00000000-0005-0000-0000-0000F1210000}"/>
    <cellStyle name="40% - Ênfase1 2 2 4 2 2 3 4" xfId="8702" xr:uid="{00000000-0005-0000-0000-0000F2210000}"/>
    <cellStyle name="40% - Ênfase1 2 2 4 2 2 4" xfId="8703" xr:uid="{00000000-0005-0000-0000-0000F3210000}"/>
    <cellStyle name="40% - Ênfase1 2 2 4 2 2 4 2" xfId="8704" xr:uid="{00000000-0005-0000-0000-0000F4210000}"/>
    <cellStyle name="40% - Ênfase1 2 2 4 2 2 5" xfId="8705" xr:uid="{00000000-0005-0000-0000-0000F5210000}"/>
    <cellStyle name="40% - Ênfase1 2 2 4 2 2 6" xfId="8706" xr:uid="{00000000-0005-0000-0000-0000F6210000}"/>
    <cellStyle name="40% - Ênfase1 2 2 4 2 3" xfId="8707" xr:uid="{00000000-0005-0000-0000-0000F7210000}"/>
    <cellStyle name="40% - Ênfase1 2 2 4 2 3 2" xfId="8708" xr:uid="{00000000-0005-0000-0000-0000F8210000}"/>
    <cellStyle name="40% - Ênfase1 2 2 4 2 3 2 2" xfId="8709" xr:uid="{00000000-0005-0000-0000-0000F9210000}"/>
    <cellStyle name="40% - Ênfase1 2 2 4 2 3 3" xfId="8710" xr:uid="{00000000-0005-0000-0000-0000FA210000}"/>
    <cellStyle name="40% - Ênfase1 2 2 4 2 3 4" xfId="8711" xr:uid="{00000000-0005-0000-0000-0000FB210000}"/>
    <cellStyle name="40% - Ênfase1 2 2 4 2 4" xfId="8712" xr:uid="{00000000-0005-0000-0000-0000FC210000}"/>
    <cellStyle name="40% - Ênfase1 2 2 4 2 4 2" xfId="8713" xr:uid="{00000000-0005-0000-0000-0000FD210000}"/>
    <cellStyle name="40% - Ênfase1 2 2 4 2 4 2 2" xfId="8714" xr:uid="{00000000-0005-0000-0000-0000FE210000}"/>
    <cellStyle name="40% - Ênfase1 2 2 4 2 4 3" xfId="8715" xr:uid="{00000000-0005-0000-0000-0000FF210000}"/>
    <cellStyle name="40% - Ênfase1 2 2 4 2 4 4" xfId="8716" xr:uid="{00000000-0005-0000-0000-000000220000}"/>
    <cellStyle name="40% - Ênfase1 2 2 4 2 5" xfId="8717" xr:uid="{00000000-0005-0000-0000-000001220000}"/>
    <cellStyle name="40% - Ênfase1 2 2 4 2 5 2" xfId="8718" xr:uid="{00000000-0005-0000-0000-000002220000}"/>
    <cellStyle name="40% - Ênfase1 2 2 4 2 6" xfId="8719" xr:uid="{00000000-0005-0000-0000-000003220000}"/>
    <cellStyle name="40% - Ênfase1 2 2 4 2 7" xfId="8720" xr:uid="{00000000-0005-0000-0000-000004220000}"/>
    <cellStyle name="40% - Ênfase1 2 2 4 3" xfId="8721" xr:uid="{00000000-0005-0000-0000-000005220000}"/>
    <cellStyle name="40% - Ênfase1 2 2 4 3 2" xfId="8722" xr:uid="{00000000-0005-0000-0000-000006220000}"/>
    <cellStyle name="40% - Ênfase1 2 2 4 3 2 2" xfId="8723" xr:uid="{00000000-0005-0000-0000-000007220000}"/>
    <cellStyle name="40% - Ênfase1 2 2 4 3 2 2 2" xfId="8724" xr:uid="{00000000-0005-0000-0000-000008220000}"/>
    <cellStyle name="40% - Ênfase1 2 2 4 3 2 3" xfId="8725" xr:uid="{00000000-0005-0000-0000-000009220000}"/>
    <cellStyle name="40% - Ênfase1 2 2 4 3 2 4" xfId="8726" xr:uid="{00000000-0005-0000-0000-00000A220000}"/>
    <cellStyle name="40% - Ênfase1 2 2 4 3 3" xfId="8727" xr:uid="{00000000-0005-0000-0000-00000B220000}"/>
    <cellStyle name="40% - Ênfase1 2 2 4 3 3 2" xfId="8728" xr:uid="{00000000-0005-0000-0000-00000C220000}"/>
    <cellStyle name="40% - Ênfase1 2 2 4 3 3 2 2" xfId="8729" xr:uid="{00000000-0005-0000-0000-00000D220000}"/>
    <cellStyle name="40% - Ênfase1 2 2 4 3 3 3" xfId="8730" xr:uid="{00000000-0005-0000-0000-00000E220000}"/>
    <cellStyle name="40% - Ênfase1 2 2 4 3 3 4" xfId="8731" xr:uid="{00000000-0005-0000-0000-00000F220000}"/>
    <cellStyle name="40% - Ênfase1 2 2 4 3 4" xfId="8732" xr:uid="{00000000-0005-0000-0000-000010220000}"/>
    <cellStyle name="40% - Ênfase1 2 2 4 3 4 2" xfId="8733" xr:uid="{00000000-0005-0000-0000-000011220000}"/>
    <cellStyle name="40% - Ênfase1 2 2 4 3 5" xfId="8734" xr:uid="{00000000-0005-0000-0000-000012220000}"/>
    <cellStyle name="40% - Ênfase1 2 2 4 3 6" xfId="8735" xr:uid="{00000000-0005-0000-0000-000013220000}"/>
    <cellStyle name="40% - Ênfase1 2 2 4 4" xfId="8736" xr:uid="{00000000-0005-0000-0000-000014220000}"/>
    <cellStyle name="40% - Ênfase1 2 2 4 4 2" xfId="8737" xr:uid="{00000000-0005-0000-0000-000015220000}"/>
    <cellStyle name="40% - Ênfase1 2 2 4 4 2 2" xfId="8738" xr:uid="{00000000-0005-0000-0000-000016220000}"/>
    <cellStyle name="40% - Ênfase1 2 2 4 4 3" xfId="8739" xr:uid="{00000000-0005-0000-0000-000017220000}"/>
    <cellStyle name="40% - Ênfase1 2 2 4 4 4" xfId="8740" xr:uid="{00000000-0005-0000-0000-000018220000}"/>
    <cellStyle name="40% - Ênfase1 2 2 4 5" xfId="8741" xr:uid="{00000000-0005-0000-0000-000019220000}"/>
    <cellStyle name="40% - Ênfase1 2 2 4 5 2" xfId="8742" xr:uid="{00000000-0005-0000-0000-00001A220000}"/>
    <cellStyle name="40% - Ênfase1 2 2 4 5 2 2" xfId="8743" xr:uid="{00000000-0005-0000-0000-00001B220000}"/>
    <cellStyle name="40% - Ênfase1 2 2 4 5 3" xfId="8744" xr:uid="{00000000-0005-0000-0000-00001C220000}"/>
    <cellStyle name="40% - Ênfase1 2 2 4 5 4" xfId="8745" xr:uid="{00000000-0005-0000-0000-00001D220000}"/>
    <cellStyle name="40% - Ênfase1 2 2 4 6" xfId="8746" xr:uid="{00000000-0005-0000-0000-00001E220000}"/>
    <cellStyle name="40% - Ênfase1 2 2 4 6 2" xfId="8747" xr:uid="{00000000-0005-0000-0000-00001F220000}"/>
    <cellStyle name="40% - Ênfase1 2 2 4 7" xfId="8748" xr:uid="{00000000-0005-0000-0000-000020220000}"/>
    <cellStyle name="40% - Ênfase1 2 2 4 8" xfId="8749" xr:uid="{00000000-0005-0000-0000-000021220000}"/>
    <cellStyle name="40% - Ênfase1 2 2 5" xfId="8750" xr:uid="{00000000-0005-0000-0000-000022220000}"/>
    <cellStyle name="40% - Ênfase1 2 2 5 2" xfId="8751" xr:uid="{00000000-0005-0000-0000-000023220000}"/>
    <cellStyle name="40% - Ênfase1 2 2 5 2 2" xfId="8752" xr:uid="{00000000-0005-0000-0000-000024220000}"/>
    <cellStyle name="40% - Ênfase1 2 2 5 2 2 2" xfId="8753" xr:uid="{00000000-0005-0000-0000-000025220000}"/>
    <cellStyle name="40% - Ênfase1 2 2 5 2 2 2 2" xfId="8754" xr:uid="{00000000-0005-0000-0000-000026220000}"/>
    <cellStyle name="40% - Ênfase1 2 2 5 2 2 3" xfId="8755" xr:uid="{00000000-0005-0000-0000-000027220000}"/>
    <cellStyle name="40% - Ênfase1 2 2 5 2 2 4" xfId="8756" xr:uid="{00000000-0005-0000-0000-000028220000}"/>
    <cellStyle name="40% - Ênfase1 2 2 5 2 3" xfId="8757" xr:uid="{00000000-0005-0000-0000-000029220000}"/>
    <cellStyle name="40% - Ênfase1 2 2 5 2 3 2" xfId="8758" xr:uid="{00000000-0005-0000-0000-00002A220000}"/>
    <cellStyle name="40% - Ênfase1 2 2 5 2 3 2 2" xfId="8759" xr:uid="{00000000-0005-0000-0000-00002B220000}"/>
    <cellStyle name="40% - Ênfase1 2 2 5 2 3 3" xfId="8760" xr:uid="{00000000-0005-0000-0000-00002C220000}"/>
    <cellStyle name="40% - Ênfase1 2 2 5 2 3 4" xfId="8761" xr:uid="{00000000-0005-0000-0000-00002D220000}"/>
    <cellStyle name="40% - Ênfase1 2 2 5 2 4" xfId="8762" xr:uid="{00000000-0005-0000-0000-00002E220000}"/>
    <cellStyle name="40% - Ênfase1 2 2 5 2 4 2" xfId="8763" xr:uid="{00000000-0005-0000-0000-00002F220000}"/>
    <cellStyle name="40% - Ênfase1 2 2 5 2 5" xfId="8764" xr:uid="{00000000-0005-0000-0000-000030220000}"/>
    <cellStyle name="40% - Ênfase1 2 2 5 2 6" xfId="8765" xr:uid="{00000000-0005-0000-0000-000031220000}"/>
    <cellStyle name="40% - Ênfase1 2 2 5 3" xfId="8766" xr:uid="{00000000-0005-0000-0000-000032220000}"/>
    <cellStyle name="40% - Ênfase1 2 2 5 3 2" xfId="8767" xr:uid="{00000000-0005-0000-0000-000033220000}"/>
    <cellStyle name="40% - Ênfase1 2 2 5 3 2 2" xfId="8768" xr:uid="{00000000-0005-0000-0000-000034220000}"/>
    <cellStyle name="40% - Ênfase1 2 2 5 3 3" xfId="8769" xr:uid="{00000000-0005-0000-0000-000035220000}"/>
    <cellStyle name="40% - Ênfase1 2 2 5 3 4" xfId="8770" xr:uid="{00000000-0005-0000-0000-000036220000}"/>
    <cellStyle name="40% - Ênfase1 2 2 5 4" xfId="8771" xr:uid="{00000000-0005-0000-0000-000037220000}"/>
    <cellStyle name="40% - Ênfase1 2 2 5 4 2" xfId="8772" xr:uid="{00000000-0005-0000-0000-000038220000}"/>
    <cellStyle name="40% - Ênfase1 2 2 5 4 2 2" xfId="8773" xr:uid="{00000000-0005-0000-0000-000039220000}"/>
    <cellStyle name="40% - Ênfase1 2 2 5 4 3" xfId="8774" xr:uid="{00000000-0005-0000-0000-00003A220000}"/>
    <cellStyle name="40% - Ênfase1 2 2 5 4 4" xfId="8775" xr:uid="{00000000-0005-0000-0000-00003B220000}"/>
    <cellStyle name="40% - Ênfase1 2 2 5 5" xfId="8776" xr:uid="{00000000-0005-0000-0000-00003C220000}"/>
    <cellStyle name="40% - Ênfase1 2 2 5 5 2" xfId="8777" xr:uid="{00000000-0005-0000-0000-00003D220000}"/>
    <cellStyle name="40% - Ênfase1 2 2 5 6" xfId="8778" xr:uid="{00000000-0005-0000-0000-00003E220000}"/>
    <cellStyle name="40% - Ênfase1 2 2 5 7" xfId="8779" xr:uid="{00000000-0005-0000-0000-00003F220000}"/>
    <cellStyle name="40% - Ênfase1 2 2 6" xfId="8780" xr:uid="{00000000-0005-0000-0000-000040220000}"/>
    <cellStyle name="40% - Ênfase1 2 2 6 2" xfId="8781" xr:uid="{00000000-0005-0000-0000-000041220000}"/>
    <cellStyle name="40% - Ênfase1 2 2 6 2 2" xfId="8782" xr:uid="{00000000-0005-0000-0000-000042220000}"/>
    <cellStyle name="40% - Ênfase1 2 2 6 2 2 2" xfId="8783" xr:uid="{00000000-0005-0000-0000-000043220000}"/>
    <cellStyle name="40% - Ênfase1 2 2 6 2 3" xfId="8784" xr:uid="{00000000-0005-0000-0000-000044220000}"/>
    <cellStyle name="40% - Ênfase1 2 2 6 2 4" xfId="8785" xr:uid="{00000000-0005-0000-0000-000045220000}"/>
    <cellStyle name="40% - Ênfase1 2 2 6 3" xfId="8786" xr:uid="{00000000-0005-0000-0000-000046220000}"/>
    <cellStyle name="40% - Ênfase1 2 2 6 3 2" xfId="8787" xr:uid="{00000000-0005-0000-0000-000047220000}"/>
    <cellStyle name="40% - Ênfase1 2 2 6 3 2 2" xfId="8788" xr:uid="{00000000-0005-0000-0000-000048220000}"/>
    <cellStyle name="40% - Ênfase1 2 2 6 3 3" xfId="8789" xr:uid="{00000000-0005-0000-0000-000049220000}"/>
    <cellStyle name="40% - Ênfase1 2 2 6 3 4" xfId="8790" xr:uid="{00000000-0005-0000-0000-00004A220000}"/>
    <cellStyle name="40% - Ênfase1 2 2 6 4" xfId="8791" xr:uid="{00000000-0005-0000-0000-00004B220000}"/>
    <cellStyle name="40% - Ênfase1 2 2 6 4 2" xfId="8792" xr:uid="{00000000-0005-0000-0000-00004C220000}"/>
    <cellStyle name="40% - Ênfase1 2 2 6 5" xfId="8793" xr:uid="{00000000-0005-0000-0000-00004D220000}"/>
    <cellStyle name="40% - Ênfase1 2 2 6 6" xfId="8794" xr:uid="{00000000-0005-0000-0000-00004E220000}"/>
    <cellStyle name="40% - Ênfase1 2 2 7" xfId="8795" xr:uid="{00000000-0005-0000-0000-00004F220000}"/>
    <cellStyle name="40% - Ênfase1 2 2 7 2" xfId="8796" xr:uid="{00000000-0005-0000-0000-000050220000}"/>
    <cellStyle name="40% - Ênfase1 2 2 7 2 2" xfId="8797" xr:uid="{00000000-0005-0000-0000-000051220000}"/>
    <cellStyle name="40% - Ênfase1 2 2 7 3" xfId="8798" xr:uid="{00000000-0005-0000-0000-000052220000}"/>
    <cellStyle name="40% - Ênfase1 2 2 7 4" xfId="8799" xr:uid="{00000000-0005-0000-0000-000053220000}"/>
    <cellStyle name="40% - Ênfase1 2 2 8" xfId="8800" xr:uid="{00000000-0005-0000-0000-000054220000}"/>
    <cellStyle name="40% - Ênfase1 2 2 8 2" xfId="8801" xr:uid="{00000000-0005-0000-0000-000055220000}"/>
    <cellStyle name="40% - Ênfase1 2 2 8 2 2" xfId="8802" xr:uid="{00000000-0005-0000-0000-000056220000}"/>
    <cellStyle name="40% - Ênfase1 2 2 8 3" xfId="8803" xr:uid="{00000000-0005-0000-0000-000057220000}"/>
    <cellStyle name="40% - Ênfase1 2 2 8 4" xfId="8804" xr:uid="{00000000-0005-0000-0000-000058220000}"/>
    <cellStyle name="40% - Ênfase1 2 2 9" xfId="8805" xr:uid="{00000000-0005-0000-0000-000059220000}"/>
    <cellStyle name="40% - Ênfase1 2 2 9 2" xfId="8806" xr:uid="{00000000-0005-0000-0000-00005A220000}"/>
    <cellStyle name="40% - Ênfase1 2 3" xfId="8807" xr:uid="{00000000-0005-0000-0000-00005B220000}"/>
    <cellStyle name="40% - Ênfase1 2 3 2" xfId="8808" xr:uid="{00000000-0005-0000-0000-00005C220000}"/>
    <cellStyle name="40% - Ênfase1 2 3 2 2" xfId="8809" xr:uid="{00000000-0005-0000-0000-00005D220000}"/>
    <cellStyle name="40% - Ênfase1 2 3 2 2 2" xfId="8810" xr:uid="{00000000-0005-0000-0000-00005E220000}"/>
    <cellStyle name="40% - Ênfase1 2 3 2 2 2 2" xfId="8811" xr:uid="{00000000-0005-0000-0000-00005F220000}"/>
    <cellStyle name="40% - Ênfase1 2 3 2 2 2 2 2" xfId="8812" xr:uid="{00000000-0005-0000-0000-000060220000}"/>
    <cellStyle name="40% - Ênfase1 2 3 2 2 2 3" xfId="8813" xr:uid="{00000000-0005-0000-0000-000061220000}"/>
    <cellStyle name="40% - Ênfase1 2 3 2 2 2 4" xfId="8814" xr:uid="{00000000-0005-0000-0000-000062220000}"/>
    <cellStyle name="40% - Ênfase1 2 3 2 2 3" xfId="8815" xr:uid="{00000000-0005-0000-0000-000063220000}"/>
    <cellStyle name="40% - Ênfase1 2 3 2 2 3 2" xfId="8816" xr:uid="{00000000-0005-0000-0000-000064220000}"/>
    <cellStyle name="40% - Ênfase1 2 3 2 2 3 2 2" xfId="8817" xr:uid="{00000000-0005-0000-0000-000065220000}"/>
    <cellStyle name="40% - Ênfase1 2 3 2 2 3 3" xfId="8818" xr:uid="{00000000-0005-0000-0000-000066220000}"/>
    <cellStyle name="40% - Ênfase1 2 3 2 2 3 4" xfId="8819" xr:uid="{00000000-0005-0000-0000-000067220000}"/>
    <cellStyle name="40% - Ênfase1 2 3 2 2 4" xfId="8820" xr:uid="{00000000-0005-0000-0000-000068220000}"/>
    <cellStyle name="40% - Ênfase1 2 3 2 2 4 2" xfId="8821" xr:uid="{00000000-0005-0000-0000-000069220000}"/>
    <cellStyle name="40% - Ênfase1 2 3 2 2 5" xfId="8822" xr:uid="{00000000-0005-0000-0000-00006A220000}"/>
    <cellStyle name="40% - Ênfase1 2 3 2 2 6" xfId="8823" xr:uid="{00000000-0005-0000-0000-00006B220000}"/>
    <cellStyle name="40% - Ênfase1 2 3 2 3" xfId="8824" xr:uid="{00000000-0005-0000-0000-00006C220000}"/>
    <cellStyle name="40% - Ênfase1 2 3 2 3 2" xfId="8825" xr:uid="{00000000-0005-0000-0000-00006D220000}"/>
    <cellStyle name="40% - Ênfase1 2 3 2 3 2 2" xfId="8826" xr:uid="{00000000-0005-0000-0000-00006E220000}"/>
    <cellStyle name="40% - Ênfase1 2 3 2 3 3" xfId="8827" xr:uid="{00000000-0005-0000-0000-00006F220000}"/>
    <cellStyle name="40% - Ênfase1 2 3 2 3 4" xfId="8828" xr:uid="{00000000-0005-0000-0000-000070220000}"/>
    <cellStyle name="40% - Ênfase1 2 3 2 4" xfId="8829" xr:uid="{00000000-0005-0000-0000-000071220000}"/>
    <cellStyle name="40% - Ênfase1 2 3 2 4 2" xfId="8830" xr:uid="{00000000-0005-0000-0000-000072220000}"/>
    <cellStyle name="40% - Ênfase1 2 3 2 4 2 2" xfId="8831" xr:uid="{00000000-0005-0000-0000-000073220000}"/>
    <cellStyle name="40% - Ênfase1 2 3 2 4 3" xfId="8832" xr:uid="{00000000-0005-0000-0000-000074220000}"/>
    <cellStyle name="40% - Ênfase1 2 3 2 4 4" xfId="8833" xr:uid="{00000000-0005-0000-0000-000075220000}"/>
    <cellStyle name="40% - Ênfase1 2 3 2 5" xfId="8834" xr:uid="{00000000-0005-0000-0000-000076220000}"/>
    <cellStyle name="40% - Ênfase1 2 3 2 5 2" xfId="8835" xr:uid="{00000000-0005-0000-0000-000077220000}"/>
    <cellStyle name="40% - Ênfase1 2 3 2 6" xfId="8836" xr:uid="{00000000-0005-0000-0000-000078220000}"/>
    <cellStyle name="40% - Ênfase1 2 3 2 7" xfId="8837" xr:uid="{00000000-0005-0000-0000-000079220000}"/>
    <cellStyle name="40% - Ênfase1 2 3 3" xfId="8838" xr:uid="{00000000-0005-0000-0000-00007A220000}"/>
    <cellStyle name="40% - Ênfase1 2 3 3 2" xfId="8839" xr:uid="{00000000-0005-0000-0000-00007B220000}"/>
    <cellStyle name="40% - Ênfase1 2 3 3 2 2" xfId="8840" xr:uid="{00000000-0005-0000-0000-00007C220000}"/>
    <cellStyle name="40% - Ênfase1 2 3 3 2 2 2" xfId="8841" xr:uid="{00000000-0005-0000-0000-00007D220000}"/>
    <cellStyle name="40% - Ênfase1 2 3 3 2 3" xfId="8842" xr:uid="{00000000-0005-0000-0000-00007E220000}"/>
    <cellStyle name="40% - Ênfase1 2 3 3 2 4" xfId="8843" xr:uid="{00000000-0005-0000-0000-00007F220000}"/>
    <cellStyle name="40% - Ênfase1 2 3 3 3" xfId="8844" xr:uid="{00000000-0005-0000-0000-000080220000}"/>
    <cellStyle name="40% - Ênfase1 2 3 3 3 2" xfId="8845" xr:uid="{00000000-0005-0000-0000-000081220000}"/>
    <cellStyle name="40% - Ênfase1 2 3 3 3 2 2" xfId="8846" xr:uid="{00000000-0005-0000-0000-000082220000}"/>
    <cellStyle name="40% - Ênfase1 2 3 3 3 3" xfId="8847" xr:uid="{00000000-0005-0000-0000-000083220000}"/>
    <cellStyle name="40% - Ênfase1 2 3 3 3 4" xfId="8848" xr:uid="{00000000-0005-0000-0000-000084220000}"/>
    <cellStyle name="40% - Ênfase1 2 3 3 4" xfId="8849" xr:uid="{00000000-0005-0000-0000-000085220000}"/>
    <cellStyle name="40% - Ênfase1 2 3 3 4 2" xfId="8850" xr:uid="{00000000-0005-0000-0000-000086220000}"/>
    <cellStyle name="40% - Ênfase1 2 3 3 5" xfId="8851" xr:uid="{00000000-0005-0000-0000-000087220000}"/>
    <cellStyle name="40% - Ênfase1 2 3 3 6" xfId="8852" xr:uid="{00000000-0005-0000-0000-000088220000}"/>
    <cellStyle name="40% - Ênfase1 2 3 4" xfId="8853" xr:uid="{00000000-0005-0000-0000-000089220000}"/>
    <cellStyle name="40% - Ênfase1 2 3 4 2" xfId="8854" xr:uid="{00000000-0005-0000-0000-00008A220000}"/>
    <cellStyle name="40% - Ênfase1 2 3 4 2 2" xfId="8855" xr:uid="{00000000-0005-0000-0000-00008B220000}"/>
    <cellStyle name="40% - Ênfase1 2 3 4 3" xfId="8856" xr:uid="{00000000-0005-0000-0000-00008C220000}"/>
    <cellStyle name="40% - Ênfase1 2 3 4 4" xfId="8857" xr:uid="{00000000-0005-0000-0000-00008D220000}"/>
    <cellStyle name="40% - Ênfase1 2 3 5" xfId="8858" xr:uid="{00000000-0005-0000-0000-00008E220000}"/>
    <cellStyle name="40% - Ênfase1 2 3 5 2" xfId="8859" xr:uid="{00000000-0005-0000-0000-00008F220000}"/>
    <cellStyle name="40% - Ênfase1 2 3 5 2 2" xfId="8860" xr:uid="{00000000-0005-0000-0000-000090220000}"/>
    <cellStyle name="40% - Ênfase1 2 3 5 3" xfId="8861" xr:uid="{00000000-0005-0000-0000-000091220000}"/>
    <cellStyle name="40% - Ênfase1 2 3 5 4" xfId="8862" xr:uid="{00000000-0005-0000-0000-000092220000}"/>
    <cellStyle name="40% - Ênfase1 2 3 6" xfId="8863" xr:uid="{00000000-0005-0000-0000-000093220000}"/>
    <cellStyle name="40% - Ênfase1 2 3 6 2" xfId="8864" xr:uid="{00000000-0005-0000-0000-000094220000}"/>
    <cellStyle name="40% - Ênfase1 2 3 7" xfId="8865" xr:uid="{00000000-0005-0000-0000-000095220000}"/>
    <cellStyle name="40% - Ênfase1 2 3 8" xfId="8866" xr:uid="{00000000-0005-0000-0000-000096220000}"/>
    <cellStyle name="40% - Ênfase1 2 4" xfId="8867" xr:uid="{00000000-0005-0000-0000-000097220000}"/>
    <cellStyle name="40% - Ênfase1 2 4 2" xfId="8868" xr:uid="{00000000-0005-0000-0000-000098220000}"/>
    <cellStyle name="40% - Ênfase1 2 4 2 2" xfId="8869" xr:uid="{00000000-0005-0000-0000-000099220000}"/>
    <cellStyle name="40% - Ênfase1 2 4 2 2 2" xfId="8870" xr:uid="{00000000-0005-0000-0000-00009A220000}"/>
    <cellStyle name="40% - Ênfase1 2 4 2 2 2 2" xfId="8871" xr:uid="{00000000-0005-0000-0000-00009B220000}"/>
    <cellStyle name="40% - Ênfase1 2 4 2 2 2 2 2" xfId="8872" xr:uid="{00000000-0005-0000-0000-00009C220000}"/>
    <cellStyle name="40% - Ênfase1 2 4 2 2 2 3" xfId="8873" xr:uid="{00000000-0005-0000-0000-00009D220000}"/>
    <cellStyle name="40% - Ênfase1 2 4 2 2 2 4" xfId="8874" xr:uid="{00000000-0005-0000-0000-00009E220000}"/>
    <cellStyle name="40% - Ênfase1 2 4 2 2 3" xfId="8875" xr:uid="{00000000-0005-0000-0000-00009F220000}"/>
    <cellStyle name="40% - Ênfase1 2 4 2 2 3 2" xfId="8876" xr:uid="{00000000-0005-0000-0000-0000A0220000}"/>
    <cellStyle name="40% - Ênfase1 2 4 2 2 3 2 2" xfId="8877" xr:uid="{00000000-0005-0000-0000-0000A1220000}"/>
    <cellStyle name="40% - Ênfase1 2 4 2 2 3 3" xfId="8878" xr:uid="{00000000-0005-0000-0000-0000A2220000}"/>
    <cellStyle name="40% - Ênfase1 2 4 2 2 3 4" xfId="8879" xr:uid="{00000000-0005-0000-0000-0000A3220000}"/>
    <cellStyle name="40% - Ênfase1 2 4 2 2 4" xfId="8880" xr:uid="{00000000-0005-0000-0000-0000A4220000}"/>
    <cellStyle name="40% - Ênfase1 2 4 2 2 4 2" xfId="8881" xr:uid="{00000000-0005-0000-0000-0000A5220000}"/>
    <cellStyle name="40% - Ênfase1 2 4 2 2 5" xfId="8882" xr:uid="{00000000-0005-0000-0000-0000A6220000}"/>
    <cellStyle name="40% - Ênfase1 2 4 2 2 6" xfId="8883" xr:uid="{00000000-0005-0000-0000-0000A7220000}"/>
    <cellStyle name="40% - Ênfase1 2 4 2 3" xfId="8884" xr:uid="{00000000-0005-0000-0000-0000A8220000}"/>
    <cellStyle name="40% - Ênfase1 2 4 2 3 2" xfId="8885" xr:uid="{00000000-0005-0000-0000-0000A9220000}"/>
    <cellStyle name="40% - Ênfase1 2 4 2 3 2 2" xfId="8886" xr:uid="{00000000-0005-0000-0000-0000AA220000}"/>
    <cellStyle name="40% - Ênfase1 2 4 2 3 3" xfId="8887" xr:uid="{00000000-0005-0000-0000-0000AB220000}"/>
    <cellStyle name="40% - Ênfase1 2 4 2 3 4" xfId="8888" xr:uid="{00000000-0005-0000-0000-0000AC220000}"/>
    <cellStyle name="40% - Ênfase1 2 4 2 4" xfId="8889" xr:uid="{00000000-0005-0000-0000-0000AD220000}"/>
    <cellStyle name="40% - Ênfase1 2 4 2 4 2" xfId="8890" xr:uid="{00000000-0005-0000-0000-0000AE220000}"/>
    <cellStyle name="40% - Ênfase1 2 4 2 4 2 2" xfId="8891" xr:uid="{00000000-0005-0000-0000-0000AF220000}"/>
    <cellStyle name="40% - Ênfase1 2 4 2 4 3" xfId="8892" xr:uid="{00000000-0005-0000-0000-0000B0220000}"/>
    <cellStyle name="40% - Ênfase1 2 4 2 4 4" xfId="8893" xr:uid="{00000000-0005-0000-0000-0000B1220000}"/>
    <cellStyle name="40% - Ênfase1 2 4 2 5" xfId="8894" xr:uid="{00000000-0005-0000-0000-0000B2220000}"/>
    <cellStyle name="40% - Ênfase1 2 4 2 5 2" xfId="8895" xr:uid="{00000000-0005-0000-0000-0000B3220000}"/>
    <cellStyle name="40% - Ênfase1 2 4 2 6" xfId="8896" xr:uid="{00000000-0005-0000-0000-0000B4220000}"/>
    <cellStyle name="40% - Ênfase1 2 4 2 7" xfId="8897" xr:uid="{00000000-0005-0000-0000-0000B5220000}"/>
    <cellStyle name="40% - Ênfase1 2 4 3" xfId="8898" xr:uid="{00000000-0005-0000-0000-0000B6220000}"/>
    <cellStyle name="40% - Ênfase1 2 4 3 2" xfId="8899" xr:uid="{00000000-0005-0000-0000-0000B7220000}"/>
    <cellStyle name="40% - Ênfase1 2 4 3 2 2" xfId="8900" xr:uid="{00000000-0005-0000-0000-0000B8220000}"/>
    <cellStyle name="40% - Ênfase1 2 4 3 2 2 2" xfId="8901" xr:uid="{00000000-0005-0000-0000-0000B9220000}"/>
    <cellStyle name="40% - Ênfase1 2 4 3 2 3" xfId="8902" xr:uid="{00000000-0005-0000-0000-0000BA220000}"/>
    <cellStyle name="40% - Ênfase1 2 4 3 2 4" xfId="8903" xr:uid="{00000000-0005-0000-0000-0000BB220000}"/>
    <cellStyle name="40% - Ênfase1 2 4 3 3" xfId="8904" xr:uid="{00000000-0005-0000-0000-0000BC220000}"/>
    <cellStyle name="40% - Ênfase1 2 4 3 3 2" xfId="8905" xr:uid="{00000000-0005-0000-0000-0000BD220000}"/>
    <cellStyle name="40% - Ênfase1 2 4 3 3 2 2" xfId="8906" xr:uid="{00000000-0005-0000-0000-0000BE220000}"/>
    <cellStyle name="40% - Ênfase1 2 4 3 3 3" xfId="8907" xr:uid="{00000000-0005-0000-0000-0000BF220000}"/>
    <cellStyle name="40% - Ênfase1 2 4 3 3 4" xfId="8908" xr:uid="{00000000-0005-0000-0000-0000C0220000}"/>
    <cellStyle name="40% - Ênfase1 2 4 3 4" xfId="8909" xr:uid="{00000000-0005-0000-0000-0000C1220000}"/>
    <cellStyle name="40% - Ênfase1 2 4 3 4 2" xfId="8910" xr:uid="{00000000-0005-0000-0000-0000C2220000}"/>
    <cellStyle name="40% - Ênfase1 2 4 3 5" xfId="8911" xr:uid="{00000000-0005-0000-0000-0000C3220000}"/>
    <cellStyle name="40% - Ênfase1 2 4 3 6" xfId="8912" xr:uid="{00000000-0005-0000-0000-0000C4220000}"/>
    <cellStyle name="40% - Ênfase1 2 4 4" xfId="8913" xr:uid="{00000000-0005-0000-0000-0000C5220000}"/>
    <cellStyle name="40% - Ênfase1 2 4 4 2" xfId="8914" xr:uid="{00000000-0005-0000-0000-0000C6220000}"/>
    <cellStyle name="40% - Ênfase1 2 4 4 2 2" xfId="8915" xr:uid="{00000000-0005-0000-0000-0000C7220000}"/>
    <cellStyle name="40% - Ênfase1 2 4 4 3" xfId="8916" xr:uid="{00000000-0005-0000-0000-0000C8220000}"/>
    <cellStyle name="40% - Ênfase1 2 4 4 4" xfId="8917" xr:uid="{00000000-0005-0000-0000-0000C9220000}"/>
    <cellStyle name="40% - Ênfase1 2 4 5" xfId="8918" xr:uid="{00000000-0005-0000-0000-0000CA220000}"/>
    <cellStyle name="40% - Ênfase1 2 4 5 2" xfId="8919" xr:uid="{00000000-0005-0000-0000-0000CB220000}"/>
    <cellStyle name="40% - Ênfase1 2 4 5 2 2" xfId="8920" xr:uid="{00000000-0005-0000-0000-0000CC220000}"/>
    <cellStyle name="40% - Ênfase1 2 4 5 3" xfId="8921" xr:uid="{00000000-0005-0000-0000-0000CD220000}"/>
    <cellStyle name="40% - Ênfase1 2 4 5 4" xfId="8922" xr:uid="{00000000-0005-0000-0000-0000CE220000}"/>
    <cellStyle name="40% - Ênfase1 2 4 6" xfId="8923" xr:uid="{00000000-0005-0000-0000-0000CF220000}"/>
    <cellStyle name="40% - Ênfase1 2 4 6 2" xfId="8924" xr:uid="{00000000-0005-0000-0000-0000D0220000}"/>
    <cellStyle name="40% - Ênfase1 2 4 7" xfId="8925" xr:uid="{00000000-0005-0000-0000-0000D1220000}"/>
    <cellStyle name="40% - Ênfase1 2 4 8" xfId="8926" xr:uid="{00000000-0005-0000-0000-0000D2220000}"/>
    <cellStyle name="40% - Ênfase1 2 5" xfId="8927" xr:uid="{00000000-0005-0000-0000-0000D3220000}"/>
    <cellStyle name="40% - Ênfase1 2 5 2" xfId="8928" xr:uid="{00000000-0005-0000-0000-0000D4220000}"/>
    <cellStyle name="40% - Ênfase1 2 5 2 2" xfId="8929" xr:uid="{00000000-0005-0000-0000-0000D5220000}"/>
    <cellStyle name="40% - Ênfase1 2 5 2 2 2" xfId="8930" xr:uid="{00000000-0005-0000-0000-0000D6220000}"/>
    <cellStyle name="40% - Ênfase1 2 5 2 2 2 2" xfId="8931" xr:uid="{00000000-0005-0000-0000-0000D7220000}"/>
    <cellStyle name="40% - Ênfase1 2 5 2 2 2 2 2" xfId="8932" xr:uid="{00000000-0005-0000-0000-0000D8220000}"/>
    <cellStyle name="40% - Ênfase1 2 5 2 2 2 3" xfId="8933" xr:uid="{00000000-0005-0000-0000-0000D9220000}"/>
    <cellStyle name="40% - Ênfase1 2 5 2 2 2 4" xfId="8934" xr:uid="{00000000-0005-0000-0000-0000DA220000}"/>
    <cellStyle name="40% - Ênfase1 2 5 2 2 3" xfId="8935" xr:uid="{00000000-0005-0000-0000-0000DB220000}"/>
    <cellStyle name="40% - Ênfase1 2 5 2 2 3 2" xfId="8936" xr:uid="{00000000-0005-0000-0000-0000DC220000}"/>
    <cellStyle name="40% - Ênfase1 2 5 2 2 3 2 2" xfId="8937" xr:uid="{00000000-0005-0000-0000-0000DD220000}"/>
    <cellStyle name="40% - Ênfase1 2 5 2 2 3 3" xfId="8938" xr:uid="{00000000-0005-0000-0000-0000DE220000}"/>
    <cellStyle name="40% - Ênfase1 2 5 2 2 3 4" xfId="8939" xr:uid="{00000000-0005-0000-0000-0000DF220000}"/>
    <cellStyle name="40% - Ênfase1 2 5 2 2 4" xfId="8940" xr:uid="{00000000-0005-0000-0000-0000E0220000}"/>
    <cellStyle name="40% - Ênfase1 2 5 2 2 4 2" xfId="8941" xr:uid="{00000000-0005-0000-0000-0000E1220000}"/>
    <cellStyle name="40% - Ênfase1 2 5 2 2 5" xfId="8942" xr:uid="{00000000-0005-0000-0000-0000E2220000}"/>
    <cellStyle name="40% - Ênfase1 2 5 2 2 6" xfId="8943" xr:uid="{00000000-0005-0000-0000-0000E3220000}"/>
    <cellStyle name="40% - Ênfase1 2 5 2 3" xfId="8944" xr:uid="{00000000-0005-0000-0000-0000E4220000}"/>
    <cellStyle name="40% - Ênfase1 2 5 2 3 2" xfId="8945" xr:uid="{00000000-0005-0000-0000-0000E5220000}"/>
    <cellStyle name="40% - Ênfase1 2 5 2 3 2 2" xfId="8946" xr:uid="{00000000-0005-0000-0000-0000E6220000}"/>
    <cellStyle name="40% - Ênfase1 2 5 2 3 3" xfId="8947" xr:uid="{00000000-0005-0000-0000-0000E7220000}"/>
    <cellStyle name="40% - Ênfase1 2 5 2 3 4" xfId="8948" xr:uid="{00000000-0005-0000-0000-0000E8220000}"/>
    <cellStyle name="40% - Ênfase1 2 5 2 4" xfId="8949" xr:uid="{00000000-0005-0000-0000-0000E9220000}"/>
    <cellStyle name="40% - Ênfase1 2 5 2 4 2" xfId="8950" xr:uid="{00000000-0005-0000-0000-0000EA220000}"/>
    <cellStyle name="40% - Ênfase1 2 5 2 4 2 2" xfId="8951" xr:uid="{00000000-0005-0000-0000-0000EB220000}"/>
    <cellStyle name="40% - Ênfase1 2 5 2 4 3" xfId="8952" xr:uid="{00000000-0005-0000-0000-0000EC220000}"/>
    <cellStyle name="40% - Ênfase1 2 5 2 4 4" xfId="8953" xr:uid="{00000000-0005-0000-0000-0000ED220000}"/>
    <cellStyle name="40% - Ênfase1 2 5 2 5" xfId="8954" xr:uid="{00000000-0005-0000-0000-0000EE220000}"/>
    <cellStyle name="40% - Ênfase1 2 5 2 5 2" xfId="8955" xr:uid="{00000000-0005-0000-0000-0000EF220000}"/>
    <cellStyle name="40% - Ênfase1 2 5 2 6" xfId="8956" xr:uid="{00000000-0005-0000-0000-0000F0220000}"/>
    <cellStyle name="40% - Ênfase1 2 5 2 7" xfId="8957" xr:uid="{00000000-0005-0000-0000-0000F1220000}"/>
    <cellStyle name="40% - Ênfase1 2 5 3" xfId="8958" xr:uid="{00000000-0005-0000-0000-0000F2220000}"/>
    <cellStyle name="40% - Ênfase1 2 5 3 2" xfId="8959" xr:uid="{00000000-0005-0000-0000-0000F3220000}"/>
    <cellStyle name="40% - Ênfase1 2 5 3 2 2" xfId="8960" xr:uid="{00000000-0005-0000-0000-0000F4220000}"/>
    <cellStyle name="40% - Ênfase1 2 5 3 2 2 2" xfId="8961" xr:uid="{00000000-0005-0000-0000-0000F5220000}"/>
    <cellStyle name="40% - Ênfase1 2 5 3 2 3" xfId="8962" xr:uid="{00000000-0005-0000-0000-0000F6220000}"/>
    <cellStyle name="40% - Ênfase1 2 5 3 2 4" xfId="8963" xr:uid="{00000000-0005-0000-0000-0000F7220000}"/>
    <cellStyle name="40% - Ênfase1 2 5 3 3" xfId="8964" xr:uid="{00000000-0005-0000-0000-0000F8220000}"/>
    <cellStyle name="40% - Ênfase1 2 5 3 3 2" xfId="8965" xr:uid="{00000000-0005-0000-0000-0000F9220000}"/>
    <cellStyle name="40% - Ênfase1 2 5 3 3 2 2" xfId="8966" xr:uid="{00000000-0005-0000-0000-0000FA220000}"/>
    <cellStyle name="40% - Ênfase1 2 5 3 3 3" xfId="8967" xr:uid="{00000000-0005-0000-0000-0000FB220000}"/>
    <cellStyle name="40% - Ênfase1 2 5 3 3 4" xfId="8968" xr:uid="{00000000-0005-0000-0000-0000FC220000}"/>
    <cellStyle name="40% - Ênfase1 2 5 3 4" xfId="8969" xr:uid="{00000000-0005-0000-0000-0000FD220000}"/>
    <cellStyle name="40% - Ênfase1 2 5 3 4 2" xfId="8970" xr:uid="{00000000-0005-0000-0000-0000FE220000}"/>
    <cellStyle name="40% - Ênfase1 2 5 3 5" xfId="8971" xr:uid="{00000000-0005-0000-0000-0000FF220000}"/>
    <cellStyle name="40% - Ênfase1 2 5 3 6" xfId="8972" xr:uid="{00000000-0005-0000-0000-000000230000}"/>
    <cellStyle name="40% - Ênfase1 2 5 4" xfId="8973" xr:uid="{00000000-0005-0000-0000-000001230000}"/>
    <cellStyle name="40% - Ênfase1 2 5 4 2" xfId="8974" xr:uid="{00000000-0005-0000-0000-000002230000}"/>
    <cellStyle name="40% - Ênfase1 2 5 4 2 2" xfId="8975" xr:uid="{00000000-0005-0000-0000-000003230000}"/>
    <cellStyle name="40% - Ênfase1 2 5 4 3" xfId="8976" xr:uid="{00000000-0005-0000-0000-000004230000}"/>
    <cellStyle name="40% - Ênfase1 2 5 4 4" xfId="8977" xr:uid="{00000000-0005-0000-0000-000005230000}"/>
    <cellStyle name="40% - Ênfase1 2 5 5" xfId="8978" xr:uid="{00000000-0005-0000-0000-000006230000}"/>
    <cellStyle name="40% - Ênfase1 2 5 5 2" xfId="8979" xr:uid="{00000000-0005-0000-0000-000007230000}"/>
    <cellStyle name="40% - Ênfase1 2 5 5 2 2" xfId="8980" xr:uid="{00000000-0005-0000-0000-000008230000}"/>
    <cellStyle name="40% - Ênfase1 2 5 5 3" xfId="8981" xr:uid="{00000000-0005-0000-0000-000009230000}"/>
    <cellStyle name="40% - Ênfase1 2 5 5 4" xfId="8982" xr:uid="{00000000-0005-0000-0000-00000A230000}"/>
    <cellStyle name="40% - Ênfase1 2 5 6" xfId="8983" xr:uid="{00000000-0005-0000-0000-00000B230000}"/>
    <cellStyle name="40% - Ênfase1 2 5 6 2" xfId="8984" xr:uid="{00000000-0005-0000-0000-00000C230000}"/>
    <cellStyle name="40% - Ênfase1 2 5 7" xfId="8985" xr:uid="{00000000-0005-0000-0000-00000D230000}"/>
    <cellStyle name="40% - Ênfase1 2 5 8" xfId="8986" xr:uid="{00000000-0005-0000-0000-00000E230000}"/>
    <cellStyle name="40% - Ênfase1 2 6" xfId="8987" xr:uid="{00000000-0005-0000-0000-00000F230000}"/>
    <cellStyle name="40% - Ênfase1 2 6 2" xfId="8988" xr:uid="{00000000-0005-0000-0000-000010230000}"/>
    <cellStyle name="40% - Ênfase1 2 6 2 2" xfId="8989" xr:uid="{00000000-0005-0000-0000-000011230000}"/>
    <cellStyle name="40% - Ênfase1 2 6 2 2 2" xfId="8990" xr:uid="{00000000-0005-0000-0000-000012230000}"/>
    <cellStyle name="40% - Ênfase1 2 6 2 2 2 2" xfId="8991" xr:uid="{00000000-0005-0000-0000-000013230000}"/>
    <cellStyle name="40% - Ênfase1 2 6 2 2 3" xfId="8992" xr:uid="{00000000-0005-0000-0000-000014230000}"/>
    <cellStyle name="40% - Ênfase1 2 6 2 2 4" xfId="8993" xr:uid="{00000000-0005-0000-0000-000015230000}"/>
    <cellStyle name="40% - Ênfase1 2 6 2 3" xfId="8994" xr:uid="{00000000-0005-0000-0000-000016230000}"/>
    <cellStyle name="40% - Ênfase1 2 6 2 3 2" xfId="8995" xr:uid="{00000000-0005-0000-0000-000017230000}"/>
    <cellStyle name="40% - Ênfase1 2 6 2 3 2 2" xfId="8996" xr:uid="{00000000-0005-0000-0000-000018230000}"/>
    <cellStyle name="40% - Ênfase1 2 6 2 3 3" xfId="8997" xr:uid="{00000000-0005-0000-0000-000019230000}"/>
    <cellStyle name="40% - Ênfase1 2 6 2 3 4" xfId="8998" xr:uid="{00000000-0005-0000-0000-00001A230000}"/>
    <cellStyle name="40% - Ênfase1 2 6 2 4" xfId="8999" xr:uid="{00000000-0005-0000-0000-00001B230000}"/>
    <cellStyle name="40% - Ênfase1 2 6 2 4 2" xfId="9000" xr:uid="{00000000-0005-0000-0000-00001C230000}"/>
    <cellStyle name="40% - Ênfase1 2 6 2 5" xfId="9001" xr:uid="{00000000-0005-0000-0000-00001D230000}"/>
    <cellStyle name="40% - Ênfase1 2 6 2 6" xfId="9002" xr:uid="{00000000-0005-0000-0000-00001E230000}"/>
    <cellStyle name="40% - Ênfase1 2 6 3" xfId="9003" xr:uid="{00000000-0005-0000-0000-00001F230000}"/>
    <cellStyle name="40% - Ênfase1 2 6 3 2" xfId="9004" xr:uid="{00000000-0005-0000-0000-000020230000}"/>
    <cellStyle name="40% - Ênfase1 2 6 3 2 2" xfId="9005" xr:uid="{00000000-0005-0000-0000-000021230000}"/>
    <cellStyle name="40% - Ênfase1 2 6 3 3" xfId="9006" xr:uid="{00000000-0005-0000-0000-000022230000}"/>
    <cellStyle name="40% - Ênfase1 2 6 3 4" xfId="9007" xr:uid="{00000000-0005-0000-0000-000023230000}"/>
    <cellStyle name="40% - Ênfase1 2 6 4" xfId="9008" xr:uid="{00000000-0005-0000-0000-000024230000}"/>
    <cellStyle name="40% - Ênfase1 2 6 4 2" xfId="9009" xr:uid="{00000000-0005-0000-0000-000025230000}"/>
    <cellStyle name="40% - Ênfase1 2 6 4 2 2" xfId="9010" xr:uid="{00000000-0005-0000-0000-000026230000}"/>
    <cellStyle name="40% - Ênfase1 2 6 4 3" xfId="9011" xr:uid="{00000000-0005-0000-0000-000027230000}"/>
    <cellStyle name="40% - Ênfase1 2 6 4 4" xfId="9012" xr:uid="{00000000-0005-0000-0000-000028230000}"/>
    <cellStyle name="40% - Ênfase1 2 6 5" xfId="9013" xr:uid="{00000000-0005-0000-0000-000029230000}"/>
    <cellStyle name="40% - Ênfase1 2 6 5 2" xfId="9014" xr:uid="{00000000-0005-0000-0000-00002A230000}"/>
    <cellStyle name="40% - Ênfase1 2 6 6" xfId="9015" xr:uid="{00000000-0005-0000-0000-00002B230000}"/>
    <cellStyle name="40% - Ênfase1 2 6 7" xfId="9016" xr:uid="{00000000-0005-0000-0000-00002C230000}"/>
    <cellStyle name="40% - Ênfase1 2 7" xfId="9017" xr:uid="{00000000-0005-0000-0000-00002D230000}"/>
    <cellStyle name="40% - Ênfase1 2 7 2" xfId="9018" xr:uid="{00000000-0005-0000-0000-00002E230000}"/>
    <cellStyle name="40% - Ênfase1 2 7 2 2" xfId="9019" xr:uid="{00000000-0005-0000-0000-00002F230000}"/>
    <cellStyle name="40% - Ênfase1 2 7 2 2 2" xfId="9020" xr:uid="{00000000-0005-0000-0000-000030230000}"/>
    <cellStyle name="40% - Ênfase1 2 7 2 3" xfId="9021" xr:uid="{00000000-0005-0000-0000-000031230000}"/>
    <cellStyle name="40% - Ênfase1 2 7 2 4" xfId="9022" xr:uid="{00000000-0005-0000-0000-000032230000}"/>
    <cellStyle name="40% - Ênfase1 2 7 3" xfId="9023" xr:uid="{00000000-0005-0000-0000-000033230000}"/>
    <cellStyle name="40% - Ênfase1 2 7 3 2" xfId="9024" xr:uid="{00000000-0005-0000-0000-000034230000}"/>
    <cellStyle name="40% - Ênfase1 2 7 3 2 2" xfId="9025" xr:uid="{00000000-0005-0000-0000-000035230000}"/>
    <cellStyle name="40% - Ênfase1 2 7 3 3" xfId="9026" xr:uid="{00000000-0005-0000-0000-000036230000}"/>
    <cellStyle name="40% - Ênfase1 2 7 3 4" xfId="9027" xr:uid="{00000000-0005-0000-0000-000037230000}"/>
    <cellStyle name="40% - Ênfase1 2 7 4" xfId="9028" xr:uid="{00000000-0005-0000-0000-000038230000}"/>
    <cellStyle name="40% - Ênfase1 2 7 4 2" xfId="9029" xr:uid="{00000000-0005-0000-0000-000039230000}"/>
    <cellStyle name="40% - Ênfase1 2 7 5" xfId="9030" xr:uid="{00000000-0005-0000-0000-00003A230000}"/>
    <cellStyle name="40% - Ênfase1 2 7 6" xfId="9031" xr:uid="{00000000-0005-0000-0000-00003B230000}"/>
    <cellStyle name="40% - Ênfase1 2 8" xfId="9032" xr:uid="{00000000-0005-0000-0000-00003C230000}"/>
    <cellStyle name="40% - Ênfase1 2 8 2" xfId="9033" xr:uid="{00000000-0005-0000-0000-00003D230000}"/>
    <cellStyle name="40% - Ênfase1 2 8 2 2" xfId="9034" xr:uid="{00000000-0005-0000-0000-00003E230000}"/>
    <cellStyle name="40% - Ênfase1 2 8 3" xfId="9035" xr:uid="{00000000-0005-0000-0000-00003F230000}"/>
    <cellStyle name="40% - Ênfase1 2 8 4" xfId="9036" xr:uid="{00000000-0005-0000-0000-000040230000}"/>
    <cellStyle name="40% - Ênfase1 2 9" xfId="9037" xr:uid="{00000000-0005-0000-0000-000041230000}"/>
    <cellStyle name="40% - Ênfase1 2 9 2" xfId="9038" xr:uid="{00000000-0005-0000-0000-000042230000}"/>
    <cellStyle name="40% - Ênfase1 2 9 2 2" xfId="9039" xr:uid="{00000000-0005-0000-0000-000043230000}"/>
    <cellStyle name="40% - Ênfase1 2 9 3" xfId="9040" xr:uid="{00000000-0005-0000-0000-000044230000}"/>
    <cellStyle name="40% - Ênfase1 2 9 4" xfId="9041" xr:uid="{00000000-0005-0000-0000-000045230000}"/>
    <cellStyle name="40% - Ênfase1 3" xfId="9042" xr:uid="{00000000-0005-0000-0000-000046230000}"/>
    <cellStyle name="40% - Ênfase1 3 10" xfId="9043" xr:uid="{00000000-0005-0000-0000-000047230000}"/>
    <cellStyle name="40% - Ênfase1 3 10 2" xfId="9044" xr:uid="{00000000-0005-0000-0000-000048230000}"/>
    <cellStyle name="40% - Ênfase1 3 11" xfId="9045" xr:uid="{00000000-0005-0000-0000-000049230000}"/>
    <cellStyle name="40% - Ênfase1 3 12" xfId="9046" xr:uid="{00000000-0005-0000-0000-00004A230000}"/>
    <cellStyle name="40% - Ênfase1 3 2" xfId="9047" xr:uid="{00000000-0005-0000-0000-00004B230000}"/>
    <cellStyle name="40% - Ênfase1 3 2 10" xfId="9048" xr:uid="{00000000-0005-0000-0000-00004C230000}"/>
    <cellStyle name="40% - Ênfase1 3 2 11" xfId="9049" xr:uid="{00000000-0005-0000-0000-00004D230000}"/>
    <cellStyle name="40% - Ênfase1 3 2 2" xfId="9050" xr:uid="{00000000-0005-0000-0000-00004E230000}"/>
    <cellStyle name="40% - Ênfase1 3 2 2 2" xfId="9051" xr:uid="{00000000-0005-0000-0000-00004F230000}"/>
    <cellStyle name="40% - Ênfase1 3 2 2 2 2" xfId="9052" xr:uid="{00000000-0005-0000-0000-000050230000}"/>
    <cellStyle name="40% - Ênfase1 3 2 2 2 2 2" xfId="9053" xr:uid="{00000000-0005-0000-0000-000051230000}"/>
    <cellStyle name="40% - Ênfase1 3 2 2 2 2 2 2" xfId="9054" xr:uid="{00000000-0005-0000-0000-000052230000}"/>
    <cellStyle name="40% - Ênfase1 3 2 2 2 2 2 2 2" xfId="9055" xr:uid="{00000000-0005-0000-0000-000053230000}"/>
    <cellStyle name="40% - Ênfase1 3 2 2 2 2 2 3" xfId="9056" xr:uid="{00000000-0005-0000-0000-000054230000}"/>
    <cellStyle name="40% - Ênfase1 3 2 2 2 2 2 4" xfId="9057" xr:uid="{00000000-0005-0000-0000-000055230000}"/>
    <cellStyle name="40% - Ênfase1 3 2 2 2 2 3" xfId="9058" xr:uid="{00000000-0005-0000-0000-000056230000}"/>
    <cellStyle name="40% - Ênfase1 3 2 2 2 2 3 2" xfId="9059" xr:uid="{00000000-0005-0000-0000-000057230000}"/>
    <cellStyle name="40% - Ênfase1 3 2 2 2 2 3 2 2" xfId="9060" xr:uid="{00000000-0005-0000-0000-000058230000}"/>
    <cellStyle name="40% - Ênfase1 3 2 2 2 2 3 3" xfId="9061" xr:uid="{00000000-0005-0000-0000-000059230000}"/>
    <cellStyle name="40% - Ênfase1 3 2 2 2 2 3 4" xfId="9062" xr:uid="{00000000-0005-0000-0000-00005A230000}"/>
    <cellStyle name="40% - Ênfase1 3 2 2 2 2 4" xfId="9063" xr:uid="{00000000-0005-0000-0000-00005B230000}"/>
    <cellStyle name="40% - Ênfase1 3 2 2 2 2 4 2" xfId="9064" xr:uid="{00000000-0005-0000-0000-00005C230000}"/>
    <cellStyle name="40% - Ênfase1 3 2 2 2 2 5" xfId="9065" xr:uid="{00000000-0005-0000-0000-00005D230000}"/>
    <cellStyle name="40% - Ênfase1 3 2 2 2 2 6" xfId="9066" xr:uid="{00000000-0005-0000-0000-00005E230000}"/>
    <cellStyle name="40% - Ênfase1 3 2 2 2 3" xfId="9067" xr:uid="{00000000-0005-0000-0000-00005F230000}"/>
    <cellStyle name="40% - Ênfase1 3 2 2 2 3 2" xfId="9068" xr:uid="{00000000-0005-0000-0000-000060230000}"/>
    <cellStyle name="40% - Ênfase1 3 2 2 2 3 2 2" xfId="9069" xr:uid="{00000000-0005-0000-0000-000061230000}"/>
    <cellStyle name="40% - Ênfase1 3 2 2 2 3 3" xfId="9070" xr:uid="{00000000-0005-0000-0000-000062230000}"/>
    <cellStyle name="40% - Ênfase1 3 2 2 2 3 4" xfId="9071" xr:uid="{00000000-0005-0000-0000-000063230000}"/>
    <cellStyle name="40% - Ênfase1 3 2 2 2 4" xfId="9072" xr:uid="{00000000-0005-0000-0000-000064230000}"/>
    <cellStyle name="40% - Ênfase1 3 2 2 2 4 2" xfId="9073" xr:uid="{00000000-0005-0000-0000-000065230000}"/>
    <cellStyle name="40% - Ênfase1 3 2 2 2 4 2 2" xfId="9074" xr:uid="{00000000-0005-0000-0000-000066230000}"/>
    <cellStyle name="40% - Ênfase1 3 2 2 2 4 3" xfId="9075" xr:uid="{00000000-0005-0000-0000-000067230000}"/>
    <cellStyle name="40% - Ênfase1 3 2 2 2 4 4" xfId="9076" xr:uid="{00000000-0005-0000-0000-000068230000}"/>
    <cellStyle name="40% - Ênfase1 3 2 2 2 5" xfId="9077" xr:uid="{00000000-0005-0000-0000-000069230000}"/>
    <cellStyle name="40% - Ênfase1 3 2 2 2 5 2" xfId="9078" xr:uid="{00000000-0005-0000-0000-00006A230000}"/>
    <cellStyle name="40% - Ênfase1 3 2 2 2 6" xfId="9079" xr:uid="{00000000-0005-0000-0000-00006B230000}"/>
    <cellStyle name="40% - Ênfase1 3 2 2 2 7" xfId="9080" xr:uid="{00000000-0005-0000-0000-00006C230000}"/>
    <cellStyle name="40% - Ênfase1 3 2 2 3" xfId="9081" xr:uid="{00000000-0005-0000-0000-00006D230000}"/>
    <cellStyle name="40% - Ênfase1 3 2 2 3 2" xfId="9082" xr:uid="{00000000-0005-0000-0000-00006E230000}"/>
    <cellStyle name="40% - Ênfase1 3 2 2 3 2 2" xfId="9083" xr:uid="{00000000-0005-0000-0000-00006F230000}"/>
    <cellStyle name="40% - Ênfase1 3 2 2 3 2 2 2" xfId="9084" xr:uid="{00000000-0005-0000-0000-000070230000}"/>
    <cellStyle name="40% - Ênfase1 3 2 2 3 2 3" xfId="9085" xr:uid="{00000000-0005-0000-0000-000071230000}"/>
    <cellStyle name="40% - Ênfase1 3 2 2 3 2 4" xfId="9086" xr:uid="{00000000-0005-0000-0000-000072230000}"/>
    <cellStyle name="40% - Ênfase1 3 2 2 3 3" xfId="9087" xr:uid="{00000000-0005-0000-0000-000073230000}"/>
    <cellStyle name="40% - Ênfase1 3 2 2 3 3 2" xfId="9088" xr:uid="{00000000-0005-0000-0000-000074230000}"/>
    <cellStyle name="40% - Ênfase1 3 2 2 3 3 2 2" xfId="9089" xr:uid="{00000000-0005-0000-0000-000075230000}"/>
    <cellStyle name="40% - Ênfase1 3 2 2 3 3 3" xfId="9090" xr:uid="{00000000-0005-0000-0000-000076230000}"/>
    <cellStyle name="40% - Ênfase1 3 2 2 3 3 4" xfId="9091" xr:uid="{00000000-0005-0000-0000-000077230000}"/>
    <cellStyle name="40% - Ênfase1 3 2 2 3 4" xfId="9092" xr:uid="{00000000-0005-0000-0000-000078230000}"/>
    <cellStyle name="40% - Ênfase1 3 2 2 3 4 2" xfId="9093" xr:uid="{00000000-0005-0000-0000-000079230000}"/>
    <cellStyle name="40% - Ênfase1 3 2 2 3 5" xfId="9094" xr:uid="{00000000-0005-0000-0000-00007A230000}"/>
    <cellStyle name="40% - Ênfase1 3 2 2 3 6" xfId="9095" xr:uid="{00000000-0005-0000-0000-00007B230000}"/>
    <cellStyle name="40% - Ênfase1 3 2 2 4" xfId="9096" xr:uid="{00000000-0005-0000-0000-00007C230000}"/>
    <cellStyle name="40% - Ênfase1 3 2 2 4 2" xfId="9097" xr:uid="{00000000-0005-0000-0000-00007D230000}"/>
    <cellStyle name="40% - Ênfase1 3 2 2 4 2 2" xfId="9098" xr:uid="{00000000-0005-0000-0000-00007E230000}"/>
    <cellStyle name="40% - Ênfase1 3 2 2 4 3" xfId="9099" xr:uid="{00000000-0005-0000-0000-00007F230000}"/>
    <cellStyle name="40% - Ênfase1 3 2 2 4 4" xfId="9100" xr:uid="{00000000-0005-0000-0000-000080230000}"/>
    <cellStyle name="40% - Ênfase1 3 2 2 5" xfId="9101" xr:uid="{00000000-0005-0000-0000-000081230000}"/>
    <cellStyle name="40% - Ênfase1 3 2 2 5 2" xfId="9102" xr:uid="{00000000-0005-0000-0000-000082230000}"/>
    <cellStyle name="40% - Ênfase1 3 2 2 5 2 2" xfId="9103" xr:uid="{00000000-0005-0000-0000-000083230000}"/>
    <cellStyle name="40% - Ênfase1 3 2 2 5 3" xfId="9104" xr:uid="{00000000-0005-0000-0000-000084230000}"/>
    <cellStyle name="40% - Ênfase1 3 2 2 5 4" xfId="9105" xr:uid="{00000000-0005-0000-0000-000085230000}"/>
    <cellStyle name="40% - Ênfase1 3 2 2 6" xfId="9106" xr:uid="{00000000-0005-0000-0000-000086230000}"/>
    <cellStyle name="40% - Ênfase1 3 2 2 6 2" xfId="9107" xr:uid="{00000000-0005-0000-0000-000087230000}"/>
    <cellStyle name="40% - Ênfase1 3 2 2 7" xfId="9108" xr:uid="{00000000-0005-0000-0000-000088230000}"/>
    <cellStyle name="40% - Ênfase1 3 2 2 8" xfId="9109" xr:uid="{00000000-0005-0000-0000-000089230000}"/>
    <cellStyle name="40% - Ênfase1 3 2 3" xfId="9110" xr:uid="{00000000-0005-0000-0000-00008A230000}"/>
    <cellStyle name="40% - Ênfase1 3 2 3 2" xfId="9111" xr:uid="{00000000-0005-0000-0000-00008B230000}"/>
    <cellStyle name="40% - Ênfase1 3 2 3 2 2" xfId="9112" xr:uid="{00000000-0005-0000-0000-00008C230000}"/>
    <cellStyle name="40% - Ênfase1 3 2 3 2 2 2" xfId="9113" xr:uid="{00000000-0005-0000-0000-00008D230000}"/>
    <cellStyle name="40% - Ênfase1 3 2 3 2 2 2 2" xfId="9114" xr:uid="{00000000-0005-0000-0000-00008E230000}"/>
    <cellStyle name="40% - Ênfase1 3 2 3 2 2 2 2 2" xfId="9115" xr:uid="{00000000-0005-0000-0000-00008F230000}"/>
    <cellStyle name="40% - Ênfase1 3 2 3 2 2 2 3" xfId="9116" xr:uid="{00000000-0005-0000-0000-000090230000}"/>
    <cellStyle name="40% - Ênfase1 3 2 3 2 2 2 4" xfId="9117" xr:uid="{00000000-0005-0000-0000-000091230000}"/>
    <cellStyle name="40% - Ênfase1 3 2 3 2 2 3" xfId="9118" xr:uid="{00000000-0005-0000-0000-000092230000}"/>
    <cellStyle name="40% - Ênfase1 3 2 3 2 2 3 2" xfId="9119" xr:uid="{00000000-0005-0000-0000-000093230000}"/>
    <cellStyle name="40% - Ênfase1 3 2 3 2 2 3 2 2" xfId="9120" xr:uid="{00000000-0005-0000-0000-000094230000}"/>
    <cellStyle name="40% - Ênfase1 3 2 3 2 2 3 3" xfId="9121" xr:uid="{00000000-0005-0000-0000-000095230000}"/>
    <cellStyle name="40% - Ênfase1 3 2 3 2 2 3 4" xfId="9122" xr:uid="{00000000-0005-0000-0000-000096230000}"/>
    <cellStyle name="40% - Ênfase1 3 2 3 2 2 4" xfId="9123" xr:uid="{00000000-0005-0000-0000-000097230000}"/>
    <cellStyle name="40% - Ênfase1 3 2 3 2 2 4 2" xfId="9124" xr:uid="{00000000-0005-0000-0000-000098230000}"/>
    <cellStyle name="40% - Ênfase1 3 2 3 2 2 5" xfId="9125" xr:uid="{00000000-0005-0000-0000-000099230000}"/>
    <cellStyle name="40% - Ênfase1 3 2 3 2 2 6" xfId="9126" xr:uid="{00000000-0005-0000-0000-00009A230000}"/>
    <cellStyle name="40% - Ênfase1 3 2 3 2 3" xfId="9127" xr:uid="{00000000-0005-0000-0000-00009B230000}"/>
    <cellStyle name="40% - Ênfase1 3 2 3 2 3 2" xfId="9128" xr:uid="{00000000-0005-0000-0000-00009C230000}"/>
    <cellStyle name="40% - Ênfase1 3 2 3 2 3 2 2" xfId="9129" xr:uid="{00000000-0005-0000-0000-00009D230000}"/>
    <cellStyle name="40% - Ênfase1 3 2 3 2 3 3" xfId="9130" xr:uid="{00000000-0005-0000-0000-00009E230000}"/>
    <cellStyle name="40% - Ênfase1 3 2 3 2 3 4" xfId="9131" xr:uid="{00000000-0005-0000-0000-00009F230000}"/>
    <cellStyle name="40% - Ênfase1 3 2 3 2 4" xfId="9132" xr:uid="{00000000-0005-0000-0000-0000A0230000}"/>
    <cellStyle name="40% - Ênfase1 3 2 3 2 4 2" xfId="9133" xr:uid="{00000000-0005-0000-0000-0000A1230000}"/>
    <cellStyle name="40% - Ênfase1 3 2 3 2 4 2 2" xfId="9134" xr:uid="{00000000-0005-0000-0000-0000A2230000}"/>
    <cellStyle name="40% - Ênfase1 3 2 3 2 4 3" xfId="9135" xr:uid="{00000000-0005-0000-0000-0000A3230000}"/>
    <cellStyle name="40% - Ênfase1 3 2 3 2 4 4" xfId="9136" xr:uid="{00000000-0005-0000-0000-0000A4230000}"/>
    <cellStyle name="40% - Ênfase1 3 2 3 2 5" xfId="9137" xr:uid="{00000000-0005-0000-0000-0000A5230000}"/>
    <cellStyle name="40% - Ênfase1 3 2 3 2 5 2" xfId="9138" xr:uid="{00000000-0005-0000-0000-0000A6230000}"/>
    <cellStyle name="40% - Ênfase1 3 2 3 2 6" xfId="9139" xr:uid="{00000000-0005-0000-0000-0000A7230000}"/>
    <cellStyle name="40% - Ênfase1 3 2 3 2 7" xfId="9140" xr:uid="{00000000-0005-0000-0000-0000A8230000}"/>
    <cellStyle name="40% - Ênfase1 3 2 3 3" xfId="9141" xr:uid="{00000000-0005-0000-0000-0000A9230000}"/>
    <cellStyle name="40% - Ênfase1 3 2 3 3 2" xfId="9142" xr:uid="{00000000-0005-0000-0000-0000AA230000}"/>
    <cellStyle name="40% - Ênfase1 3 2 3 3 2 2" xfId="9143" xr:uid="{00000000-0005-0000-0000-0000AB230000}"/>
    <cellStyle name="40% - Ênfase1 3 2 3 3 2 2 2" xfId="9144" xr:uid="{00000000-0005-0000-0000-0000AC230000}"/>
    <cellStyle name="40% - Ênfase1 3 2 3 3 2 3" xfId="9145" xr:uid="{00000000-0005-0000-0000-0000AD230000}"/>
    <cellStyle name="40% - Ênfase1 3 2 3 3 2 4" xfId="9146" xr:uid="{00000000-0005-0000-0000-0000AE230000}"/>
    <cellStyle name="40% - Ênfase1 3 2 3 3 3" xfId="9147" xr:uid="{00000000-0005-0000-0000-0000AF230000}"/>
    <cellStyle name="40% - Ênfase1 3 2 3 3 3 2" xfId="9148" xr:uid="{00000000-0005-0000-0000-0000B0230000}"/>
    <cellStyle name="40% - Ênfase1 3 2 3 3 3 2 2" xfId="9149" xr:uid="{00000000-0005-0000-0000-0000B1230000}"/>
    <cellStyle name="40% - Ênfase1 3 2 3 3 3 3" xfId="9150" xr:uid="{00000000-0005-0000-0000-0000B2230000}"/>
    <cellStyle name="40% - Ênfase1 3 2 3 3 3 4" xfId="9151" xr:uid="{00000000-0005-0000-0000-0000B3230000}"/>
    <cellStyle name="40% - Ênfase1 3 2 3 3 4" xfId="9152" xr:uid="{00000000-0005-0000-0000-0000B4230000}"/>
    <cellStyle name="40% - Ênfase1 3 2 3 3 4 2" xfId="9153" xr:uid="{00000000-0005-0000-0000-0000B5230000}"/>
    <cellStyle name="40% - Ênfase1 3 2 3 3 5" xfId="9154" xr:uid="{00000000-0005-0000-0000-0000B6230000}"/>
    <cellStyle name="40% - Ênfase1 3 2 3 3 6" xfId="9155" xr:uid="{00000000-0005-0000-0000-0000B7230000}"/>
    <cellStyle name="40% - Ênfase1 3 2 3 4" xfId="9156" xr:uid="{00000000-0005-0000-0000-0000B8230000}"/>
    <cellStyle name="40% - Ênfase1 3 2 3 4 2" xfId="9157" xr:uid="{00000000-0005-0000-0000-0000B9230000}"/>
    <cellStyle name="40% - Ênfase1 3 2 3 4 2 2" xfId="9158" xr:uid="{00000000-0005-0000-0000-0000BA230000}"/>
    <cellStyle name="40% - Ênfase1 3 2 3 4 3" xfId="9159" xr:uid="{00000000-0005-0000-0000-0000BB230000}"/>
    <cellStyle name="40% - Ênfase1 3 2 3 4 4" xfId="9160" xr:uid="{00000000-0005-0000-0000-0000BC230000}"/>
    <cellStyle name="40% - Ênfase1 3 2 3 5" xfId="9161" xr:uid="{00000000-0005-0000-0000-0000BD230000}"/>
    <cellStyle name="40% - Ênfase1 3 2 3 5 2" xfId="9162" xr:uid="{00000000-0005-0000-0000-0000BE230000}"/>
    <cellStyle name="40% - Ênfase1 3 2 3 5 2 2" xfId="9163" xr:uid="{00000000-0005-0000-0000-0000BF230000}"/>
    <cellStyle name="40% - Ênfase1 3 2 3 5 3" xfId="9164" xr:uid="{00000000-0005-0000-0000-0000C0230000}"/>
    <cellStyle name="40% - Ênfase1 3 2 3 5 4" xfId="9165" xr:uid="{00000000-0005-0000-0000-0000C1230000}"/>
    <cellStyle name="40% - Ênfase1 3 2 3 6" xfId="9166" xr:uid="{00000000-0005-0000-0000-0000C2230000}"/>
    <cellStyle name="40% - Ênfase1 3 2 3 6 2" xfId="9167" xr:uid="{00000000-0005-0000-0000-0000C3230000}"/>
    <cellStyle name="40% - Ênfase1 3 2 3 7" xfId="9168" xr:uid="{00000000-0005-0000-0000-0000C4230000}"/>
    <cellStyle name="40% - Ênfase1 3 2 3 8" xfId="9169" xr:uid="{00000000-0005-0000-0000-0000C5230000}"/>
    <cellStyle name="40% - Ênfase1 3 2 4" xfId="9170" xr:uid="{00000000-0005-0000-0000-0000C6230000}"/>
    <cellStyle name="40% - Ênfase1 3 2 4 2" xfId="9171" xr:uid="{00000000-0005-0000-0000-0000C7230000}"/>
    <cellStyle name="40% - Ênfase1 3 2 4 2 2" xfId="9172" xr:uid="{00000000-0005-0000-0000-0000C8230000}"/>
    <cellStyle name="40% - Ênfase1 3 2 4 2 2 2" xfId="9173" xr:uid="{00000000-0005-0000-0000-0000C9230000}"/>
    <cellStyle name="40% - Ênfase1 3 2 4 2 2 2 2" xfId="9174" xr:uid="{00000000-0005-0000-0000-0000CA230000}"/>
    <cellStyle name="40% - Ênfase1 3 2 4 2 2 2 2 2" xfId="9175" xr:uid="{00000000-0005-0000-0000-0000CB230000}"/>
    <cellStyle name="40% - Ênfase1 3 2 4 2 2 2 3" xfId="9176" xr:uid="{00000000-0005-0000-0000-0000CC230000}"/>
    <cellStyle name="40% - Ênfase1 3 2 4 2 2 2 4" xfId="9177" xr:uid="{00000000-0005-0000-0000-0000CD230000}"/>
    <cellStyle name="40% - Ênfase1 3 2 4 2 2 3" xfId="9178" xr:uid="{00000000-0005-0000-0000-0000CE230000}"/>
    <cellStyle name="40% - Ênfase1 3 2 4 2 2 3 2" xfId="9179" xr:uid="{00000000-0005-0000-0000-0000CF230000}"/>
    <cellStyle name="40% - Ênfase1 3 2 4 2 2 3 2 2" xfId="9180" xr:uid="{00000000-0005-0000-0000-0000D0230000}"/>
    <cellStyle name="40% - Ênfase1 3 2 4 2 2 3 3" xfId="9181" xr:uid="{00000000-0005-0000-0000-0000D1230000}"/>
    <cellStyle name="40% - Ênfase1 3 2 4 2 2 3 4" xfId="9182" xr:uid="{00000000-0005-0000-0000-0000D2230000}"/>
    <cellStyle name="40% - Ênfase1 3 2 4 2 2 4" xfId="9183" xr:uid="{00000000-0005-0000-0000-0000D3230000}"/>
    <cellStyle name="40% - Ênfase1 3 2 4 2 2 4 2" xfId="9184" xr:uid="{00000000-0005-0000-0000-0000D4230000}"/>
    <cellStyle name="40% - Ênfase1 3 2 4 2 2 5" xfId="9185" xr:uid="{00000000-0005-0000-0000-0000D5230000}"/>
    <cellStyle name="40% - Ênfase1 3 2 4 2 2 6" xfId="9186" xr:uid="{00000000-0005-0000-0000-0000D6230000}"/>
    <cellStyle name="40% - Ênfase1 3 2 4 2 3" xfId="9187" xr:uid="{00000000-0005-0000-0000-0000D7230000}"/>
    <cellStyle name="40% - Ênfase1 3 2 4 2 3 2" xfId="9188" xr:uid="{00000000-0005-0000-0000-0000D8230000}"/>
    <cellStyle name="40% - Ênfase1 3 2 4 2 3 2 2" xfId="9189" xr:uid="{00000000-0005-0000-0000-0000D9230000}"/>
    <cellStyle name="40% - Ênfase1 3 2 4 2 3 3" xfId="9190" xr:uid="{00000000-0005-0000-0000-0000DA230000}"/>
    <cellStyle name="40% - Ênfase1 3 2 4 2 3 4" xfId="9191" xr:uid="{00000000-0005-0000-0000-0000DB230000}"/>
    <cellStyle name="40% - Ênfase1 3 2 4 2 4" xfId="9192" xr:uid="{00000000-0005-0000-0000-0000DC230000}"/>
    <cellStyle name="40% - Ênfase1 3 2 4 2 4 2" xfId="9193" xr:uid="{00000000-0005-0000-0000-0000DD230000}"/>
    <cellStyle name="40% - Ênfase1 3 2 4 2 4 2 2" xfId="9194" xr:uid="{00000000-0005-0000-0000-0000DE230000}"/>
    <cellStyle name="40% - Ênfase1 3 2 4 2 4 3" xfId="9195" xr:uid="{00000000-0005-0000-0000-0000DF230000}"/>
    <cellStyle name="40% - Ênfase1 3 2 4 2 4 4" xfId="9196" xr:uid="{00000000-0005-0000-0000-0000E0230000}"/>
    <cellStyle name="40% - Ênfase1 3 2 4 2 5" xfId="9197" xr:uid="{00000000-0005-0000-0000-0000E1230000}"/>
    <cellStyle name="40% - Ênfase1 3 2 4 2 5 2" xfId="9198" xr:uid="{00000000-0005-0000-0000-0000E2230000}"/>
    <cellStyle name="40% - Ênfase1 3 2 4 2 6" xfId="9199" xr:uid="{00000000-0005-0000-0000-0000E3230000}"/>
    <cellStyle name="40% - Ênfase1 3 2 4 2 7" xfId="9200" xr:uid="{00000000-0005-0000-0000-0000E4230000}"/>
    <cellStyle name="40% - Ênfase1 3 2 4 3" xfId="9201" xr:uid="{00000000-0005-0000-0000-0000E5230000}"/>
    <cellStyle name="40% - Ênfase1 3 2 4 3 2" xfId="9202" xr:uid="{00000000-0005-0000-0000-0000E6230000}"/>
    <cellStyle name="40% - Ênfase1 3 2 4 3 2 2" xfId="9203" xr:uid="{00000000-0005-0000-0000-0000E7230000}"/>
    <cellStyle name="40% - Ênfase1 3 2 4 3 2 2 2" xfId="9204" xr:uid="{00000000-0005-0000-0000-0000E8230000}"/>
    <cellStyle name="40% - Ênfase1 3 2 4 3 2 3" xfId="9205" xr:uid="{00000000-0005-0000-0000-0000E9230000}"/>
    <cellStyle name="40% - Ênfase1 3 2 4 3 2 4" xfId="9206" xr:uid="{00000000-0005-0000-0000-0000EA230000}"/>
    <cellStyle name="40% - Ênfase1 3 2 4 3 3" xfId="9207" xr:uid="{00000000-0005-0000-0000-0000EB230000}"/>
    <cellStyle name="40% - Ênfase1 3 2 4 3 3 2" xfId="9208" xr:uid="{00000000-0005-0000-0000-0000EC230000}"/>
    <cellStyle name="40% - Ênfase1 3 2 4 3 3 2 2" xfId="9209" xr:uid="{00000000-0005-0000-0000-0000ED230000}"/>
    <cellStyle name="40% - Ênfase1 3 2 4 3 3 3" xfId="9210" xr:uid="{00000000-0005-0000-0000-0000EE230000}"/>
    <cellStyle name="40% - Ênfase1 3 2 4 3 3 4" xfId="9211" xr:uid="{00000000-0005-0000-0000-0000EF230000}"/>
    <cellStyle name="40% - Ênfase1 3 2 4 3 4" xfId="9212" xr:uid="{00000000-0005-0000-0000-0000F0230000}"/>
    <cellStyle name="40% - Ênfase1 3 2 4 3 4 2" xfId="9213" xr:uid="{00000000-0005-0000-0000-0000F1230000}"/>
    <cellStyle name="40% - Ênfase1 3 2 4 3 5" xfId="9214" xr:uid="{00000000-0005-0000-0000-0000F2230000}"/>
    <cellStyle name="40% - Ênfase1 3 2 4 3 6" xfId="9215" xr:uid="{00000000-0005-0000-0000-0000F3230000}"/>
    <cellStyle name="40% - Ênfase1 3 2 4 4" xfId="9216" xr:uid="{00000000-0005-0000-0000-0000F4230000}"/>
    <cellStyle name="40% - Ênfase1 3 2 4 4 2" xfId="9217" xr:uid="{00000000-0005-0000-0000-0000F5230000}"/>
    <cellStyle name="40% - Ênfase1 3 2 4 4 2 2" xfId="9218" xr:uid="{00000000-0005-0000-0000-0000F6230000}"/>
    <cellStyle name="40% - Ênfase1 3 2 4 4 3" xfId="9219" xr:uid="{00000000-0005-0000-0000-0000F7230000}"/>
    <cellStyle name="40% - Ênfase1 3 2 4 4 4" xfId="9220" xr:uid="{00000000-0005-0000-0000-0000F8230000}"/>
    <cellStyle name="40% - Ênfase1 3 2 4 5" xfId="9221" xr:uid="{00000000-0005-0000-0000-0000F9230000}"/>
    <cellStyle name="40% - Ênfase1 3 2 4 5 2" xfId="9222" xr:uid="{00000000-0005-0000-0000-0000FA230000}"/>
    <cellStyle name="40% - Ênfase1 3 2 4 5 2 2" xfId="9223" xr:uid="{00000000-0005-0000-0000-0000FB230000}"/>
    <cellStyle name="40% - Ênfase1 3 2 4 5 3" xfId="9224" xr:uid="{00000000-0005-0000-0000-0000FC230000}"/>
    <cellStyle name="40% - Ênfase1 3 2 4 5 4" xfId="9225" xr:uid="{00000000-0005-0000-0000-0000FD230000}"/>
    <cellStyle name="40% - Ênfase1 3 2 4 6" xfId="9226" xr:uid="{00000000-0005-0000-0000-0000FE230000}"/>
    <cellStyle name="40% - Ênfase1 3 2 4 6 2" xfId="9227" xr:uid="{00000000-0005-0000-0000-0000FF230000}"/>
    <cellStyle name="40% - Ênfase1 3 2 4 7" xfId="9228" xr:uid="{00000000-0005-0000-0000-000000240000}"/>
    <cellStyle name="40% - Ênfase1 3 2 4 8" xfId="9229" xr:uid="{00000000-0005-0000-0000-000001240000}"/>
    <cellStyle name="40% - Ênfase1 3 2 5" xfId="9230" xr:uid="{00000000-0005-0000-0000-000002240000}"/>
    <cellStyle name="40% - Ênfase1 3 2 5 2" xfId="9231" xr:uid="{00000000-0005-0000-0000-000003240000}"/>
    <cellStyle name="40% - Ênfase1 3 2 5 2 2" xfId="9232" xr:uid="{00000000-0005-0000-0000-000004240000}"/>
    <cellStyle name="40% - Ênfase1 3 2 5 2 2 2" xfId="9233" xr:uid="{00000000-0005-0000-0000-000005240000}"/>
    <cellStyle name="40% - Ênfase1 3 2 5 2 2 2 2" xfId="9234" xr:uid="{00000000-0005-0000-0000-000006240000}"/>
    <cellStyle name="40% - Ênfase1 3 2 5 2 2 3" xfId="9235" xr:uid="{00000000-0005-0000-0000-000007240000}"/>
    <cellStyle name="40% - Ênfase1 3 2 5 2 2 4" xfId="9236" xr:uid="{00000000-0005-0000-0000-000008240000}"/>
    <cellStyle name="40% - Ênfase1 3 2 5 2 3" xfId="9237" xr:uid="{00000000-0005-0000-0000-000009240000}"/>
    <cellStyle name="40% - Ênfase1 3 2 5 2 3 2" xfId="9238" xr:uid="{00000000-0005-0000-0000-00000A240000}"/>
    <cellStyle name="40% - Ênfase1 3 2 5 2 3 2 2" xfId="9239" xr:uid="{00000000-0005-0000-0000-00000B240000}"/>
    <cellStyle name="40% - Ênfase1 3 2 5 2 3 3" xfId="9240" xr:uid="{00000000-0005-0000-0000-00000C240000}"/>
    <cellStyle name="40% - Ênfase1 3 2 5 2 3 4" xfId="9241" xr:uid="{00000000-0005-0000-0000-00000D240000}"/>
    <cellStyle name="40% - Ênfase1 3 2 5 2 4" xfId="9242" xr:uid="{00000000-0005-0000-0000-00000E240000}"/>
    <cellStyle name="40% - Ênfase1 3 2 5 2 4 2" xfId="9243" xr:uid="{00000000-0005-0000-0000-00000F240000}"/>
    <cellStyle name="40% - Ênfase1 3 2 5 2 5" xfId="9244" xr:uid="{00000000-0005-0000-0000-000010240000}"/>
    <cellStyle name="40% - Ênfase1 3 2 5 2 6" xfId="9245" xr:uid="{00000000-0005-0000-0000-000011240000}"/>
    <cellStyle name="40% - Ênfase1 3 2 5 3" xfId="9246" xr:uid="{00000000-0005-0000-0000-000012240000}"/>
    <cellStyle name="40% - Ênfase1 3 2 5 3 2" xfId="9247" xr:uid="{00000000-0005-0000-0000-000013240000}"/>
    <cellStyle name="40% - Ênfase1 3 2 5 3 2 2" xfId="9248" xr:uid="{00000000-0005-0000-0000-000014240000}"/>
    <cellStyle name="40% - Ênfase1 3 2 5 3 3" xfId="9249" xr:uid="{00000000-0005-0000-0000-000015240000}"/>
    <cellStyle name="40% - Ênfase1 3 2 5 3 4" xfId="9250" xr:uid="{00000000-0005-0000-0000-000016240000}"/>
    <cellStyle name="40% - Ênfase1 3 2 5 4" xfId="9251" xr:uid="{00000000-0005-0000-0000-000017240000}"/>
    <cellStyle name="40% - Ênfase1 3 2 5 4 2" xfId="9252" xr:uid="{00000000-0005-0000-0000-000018240000}"/>
    <cellStyle name="40% - Ênfase1 3 2 5 4 2 2" xfId="9253" xr:uid="{00000000-0005-0000-0000-000019240000}"/>
    <cellStyle name="40% - Ênfase1 3 2 5 4 3" xfId="9254" xr:uid="{00000000-0005-0000-0000-00001A240000}"/>
    <cellStyle name="40% - Ênfase1 3 2 5 4 4" xfId="9255" xr:uid="{00000000-0005-0000-0000-00001B240000}"/>
    <cellStyle name="40% - Ênfase1 3 2 5 5" xfId="9256" xr:uid="{00000000-0005-0000-0000-00001C240000}"/>
    <cellStyle name="40% - Ênfase1 3 2 5 5 2" xfId="9257" xr:uid="{00000000-0005-0000-0000-00001D240000}"/>
    <cellStyle name="40% - Ênfase1 3 2 5 6" xfId="9258" xr:uid="{00000000-0005-0000-0000-00001E240000}"/>
    <cellStyle name="40% - Ênfase1 3 2 5 7" xfId="9259" xr:uid="{00000000-0005-0000-0000-00001F240000}"/>
    <cellStyle name="40% - Ênfase1 3 2 6" xfId="9260" xr:uid="{00000000-0005-0000-0000-000020240000}"/>
    <cellStyle name="40% - Ênfase1 3 2 6 2" xfId="9261" xr:uid="{00000000-0005-0000-0000-000021240000}"/>
    <cellStyle name="40% - Ênfase1 3 2 6 2 2" xfId="9262" xr:uid="{00000000-0005-0000-0000-000022240000}"/>
    <cellStyle name="40% - Ênfase1 3 2 6 2 2 2" xfId="9263" xr:uid="{00000000-0005-0000-0000-000023240000}"/>
    <cellStyle name="40% - Ênfase1 3 2 6 2 3" xfId="9264" xr:uid="{00000000-0005-0000-0000-000024240000}"/>
    <cellStyle name="40% - Ênfase1 3 2 6 2 4" xfId="9265" xr:uid="{00000000-0005-0000-0000-000025240000}"/>
    <cellStyle name="40% - Ênfase1 3 2 6 3" xfId="9266" xr:uid="{00000000-0005-0000-0000-000026240000}"/>
    <cellStyle name="40% - Ênfase1 3 2 6 3 2" xfId="9267" xr:uid="{00000000-0005-0000-0000-000027240000}"/>
    <cellStyle name="40% - Ênfase1 3 2 6 3 2 2" xfId="9268" xr:uid="{00000000-0005-0000-0000-000028240000}"/>
    <cellStyle name="40% - Ênfase1 3 2 6 3 3" xfId="9269" xr:uid="{00000000-0005-0000-0000-000029240000}"/>
    <cellStyle name="40% - Ênfase1 3 2 6 3 4" xfId="9270" xr:uid="{00000000-0005-0000-0000-00002A240000}"/>
    <cellStyle name="40% - Ênfase1 3 2 6 4" xfId="9271" xr:uid="{00000000-0005-0000-0000-00002B240000}"/>
    <cellStyle name="40% - Ênfase1 3 2 6 4 2" xfId="9272" xr:uid="{00000000-0005-0000-0000-00002C240000}"/>
    <cellStyle name="40% - Ênfase1 3 2 6 5" xfId="9273" xr:uid="{00000000-0005-0000-0000-00002D240000}"/>
    <cellStyle name="40% - Ênfase1 3 2 6 6" xfId="9274" xr:uid="{00000000-0005-0000-0000-00002E240000}"/>
    <cellStyle name="40% - Ênfase1 3 2 7" xfId="9275" xr:uid="{00000000-0005-0000-0000-00002F240000}"/>
    <cellStyle name="40% - Ênfase1 3 2 7 2" xfId="9276" xr:uid="{00000000-0005-0000-0000-000030240000}"/>
    <cellStyle name="40% - Ênfase1 3 2 7 2 2" xfId="9277" xr:uid="{00000000-0005-0000-0000-000031240000}"/>
    <cellStyle name="40% - Ênfase1 3 2 7 3" xfId="9278" xr:uid="{00000000-0005-0000-0000-000032240000}"/>
    <cellStyle name="40% - Ênfase1 3 2 7 4" xfId="9279" xr:uid="{00000000-0005-0000-0000-000033240000}"/>
    <cellStyle name="40% - Ênfase1 3 2 8" xfId="9280" xr:uid="{00000000-0005-0000-0000-000034240000}"/>
    <cellStyle name="40% - Ênfase1 3 2 8 2" xfId="9281" xr:uid="{00000000-0005-0000-0000-000035240000}"/>
    <cellStyle name="40% - Ênfase1 3 2 8 2 2" xfId="9282" xr:uid="{00000000-0005-0000-0000-000036240000}"/>
    <cellStyle name="40% - Ênfase1 3 2 8 3" xfId="9283" xr:uid="{00000000-0005-0000-0000-000037240000}"/>
    <cellStyle name="40% - Ênfase1 3 2 8 4" xfId="9284" xr:uid="{00000000-0005-0000-0000-000038240000}"/>
    <cellStyle name="40% - Ênfase1 3 2 9" xfId="9285" xr:uid="{00000000-0005-0000-0000-000039240000}"/>
    <cellStyle name="40% - Ênfase1 3 2 9 2" xfId="9286" xr:uid="{00000000-0005-0000-0000-00003A240000}"/>
    <cellStyle name="40% - Ênfase1 3 3" xfId="9287" xr:uid="{00000000-0005-0000-0000-00003B240000}"/>
    <cellStyle name="40% - Ênfase1 3 3 2" xfId="9288" xr:uid="{00000000-0005-0000-0000-00003C240000}"/>
    <cellStyle name="40% - Ênfase1 3 3 2 2" xfId="9289" xr:uid="{00000000-0005-0000-0000-00003D240000}"/>
    <cellStyle name="40% - Ênfase1 3 3 2 2 2" xfId="9290" xr:uid="{00000000-0005-0000-0000-00003E240000}"/>
    <cellStyle name="40% - Ênfase1 3 3 2 2 2 2" xfId="9291" xr:uid="{00000000-0005-0000-0000-00003F240000}"/>
    <cellStyle name="40% - Ênfase1 3 3 2 2 2 2 2" xfId="9292" xr:uid="{00000000-0005-0000-0000-000040240000}"/>
    <cellStyle name="40% - Ênfase1 3 3 2 2 2 3" xfId="9293" xr:uid="{00000000-0005-0000-0000-000041240000}"/>
    <cellStyle name="40% - Ênfase1 3 3 2 2 2 4" xfId="9294" xr:uid="{00000000-0005-0000-0000-000042240000}"/>
    <cellStyle name="40% - Ênfase1 3 3 2 2 3" xfId="9295" xr:uid="{00000000-0005-0000-0000-000043240000}"/>
    <cellStyle name="40% - Ênfase1 3 3 2 2 3 2" xfId="9296" xr:uid="{00000000-0005-0000-0000-000044240000}"/>
    <cellStyle name="40% - Ênfase1 3 3 2 2 3 2 2" xfId="9297" xr:uid="{00000000-0005-0000-0000-000045240000}"/>
    <cellStyle name="40% - Ênfase1 3 3 2 2 3 3" xfId="9298" xr:uid="{00000000-0005-0000-0000-000046240000}"/>
    <cellStyle name="40% - Ênfase1 3 3 2 2 3 4" xfId="9299" xr:uid="{00000000-0005-0000-0000-000047240000}"/>
    <cellStyle name="40% - Ênfase1 3 3 2 2 4" xfId="9300" xr:uid="{00000000-0005-0000-0000-000048240000}"/>
    <cellStyle name="40% - Ênfase1 3 3 2 2 4 2" xfId="9301" xr:uid="{00000000-0005-0000-0000-000049240000}"/>
    <cellStyle name="40% - Ênfase1 3 3 2 2 5" xfId="9302" xr:uid="{00000000-0005-0000-0000-00004A240000}"/>
    <cellStyle name="40% - Ênfase1 3 3 2 2 6" xfId="9303" xr:uid="{00000000-0005-0000-0000-00004B240000}"/>
    <cellStyle name="40% - Ênfase1 3 3 2 3" xfId="9304" xr:uid="{00000000-0005-0000-0000-00004C240000}"/>
    <cellStyle name="40% - Ênfase1 3 3 2 3 2" xfId="9305" xr:uid="{00000000-0005-0000-0000-00004D240000}"/>
    <cellStyle name="40% - Ênfase1 3 3 2 3 2 2" xfId="9306" xr:uid="{00000000-0005-0000-0000-00004E240000}"/>
    <cellStyle name="40% - Ênfase1 3 3 2 3 3" xfId="9307" xr:uid="{00000000-0005-0000-0000-00004F240000}"/>
    <cellStyle name="40% - Ênfase1 3 3 2 3 4" xfId="9308" xr:uid="{00000000-0005-0000-0000-000050240000}"/>
    <cellStyle name="40% - Ênfase1 3 3 2 4" xfId="9309" xr:uid="{00000000-0005-0000-0000-000051240000}"/>
    <cellStyle name="40% - Ênfase1 3 3 2 4 2" xfId="9310" xr:uid="{00000000-0005-0000-0000-000052240000}"/>
    <cellStyle name="40% - Ênfase1 3 3 2 4 2 2" xfId="9311" xr:uid="{00000000-0005-0000-0000-000053240000}"/>
    <cellStyle name="40% - Ênfase1 3 3 2 4 3" xfId="9312" xr:uid="{00000000-0005-0000-0000-000054240000}"/>
    <cellStyle name="40% - Ênfase1 3 3 2 4 4" xfId="9313" xr:uid="{00000000-0005-0000-0000-000055240000}"/>
    <cellStyle name="40% - Ênfase1 3 3 2 5" xfId="9314" xr:uid="{00000000-0005-0000-0000-000056240000}"/>
    <cellStyle name="40% - Ênfase1 3 3 2 5 2" xfId="9315" xr:uid="{00000000-0005-0000-0000-000057240000}"/>
    <cellStyle name="40% - Ênfase1 3 3 2 6" xfId="9316" xr:uid="{00000000-0005-0000-0000-000058240000}"/>
    <cellStyle name="40% - Ênfase1 3 3 2 7" xfId="9317" xr:uid="{00000000-0005-0000-0000-000059240000}"/>
    <cellStyle name="40% - Ênfase1 3 3 3" xfId="9318" xr:uid="{00000000-0005-0000-0000-00005A240000}"/>
    <cellStyle name="40% - Ênfase1 3 3 3 2" xfId="9319" xr:uid="{00000000-0005-0000-0000-00005B240000}"/>
    <cellStyle name="40% - Ênfase1 3 3 3 2 2" xfId="9320" xr:uid="{00000000-0005-0000-0000-00005C240000}"/>
    <cellStyle name="40% - Ênfase1 3 3 3 2 2 2" xfId="9321" xr:uid="{00000000-0005-0000-0000-00005D240000}"/>
    <cellStyle name="40% - Ênfase1 3 3 3 2 3" xfId="9322" xr:uid="{00000000-0005-0000-0000-00005E240000}"/>
    <cellStyle name="40% - Ênfase1 3 3 3 2 4" xfId="9323" xr:uid="{00000000-0005-0000-0000-00005F240000}"/>
    <cellStyle name="40% - Ênfase1 3 3 3 3" xfId="9324" xr:uid="{00000000-0005-0000-0000-000060240000}"/>
    <cellStyle name="40% - Ênfase1 3 3 3 3 2" xfId="9325" xr:uid="{00000000-0005-0000-0000-000061240000}"/>
    <cellStyle name="40% - Ênfase1 3 3 3 3 2 2" xfId="9326" xr:uid="{00000000-0005-0000-0000-000062240000}"/>
    <cellStyle name="40% - Ênfase1 3 3 3 3 3" xfId="9327" xr:uid="{00000000-0005-0000-0000-000063240000}"/>
    <cellStyle name="40% - Ênfase1 3 3 3 3 4" xfId="9328" xr:uid="{00000000-0005-0000-0000-000064240000}"/>
    <cellStyle name="40% - Ênfase1 3 3 3 4" xfId="9329" xr:uid="{00000000-0005-0000-0000-000065240000}"/>
    <cellStyle name="40% - Ênfase1 3 3 3 4 2" xfId="9330" xr:uid="{00000000-0005-0000-0000-000066240000}"/>
    <cellStyle name="40% - Ênfase1 3 3 3 5" xfId="9331" xr:uid="{00000000-0005-0000-0000-000067240000}"/>
    <cellStyle name="40% - Ênfase1 3 3 3 6" xfId="9332" xr:uid="{00000000-0005-0000-0000-000068240000}"/>
    <cellStyle name="40% - Ênfase1 3 3 4" xfId="9333" xr:uid="{00000000-0005-0000-0000-000069240000}"/>
    <cellStyle name="40% - Ênfase1 3 3 4 2" xfId="9334" xr:uid="{00000000-0005-0000-0000-00006A240000}"/>
    <cellStyle name="40% - Ênfase1 3 3 4 2 2" xfId="9335" xr:uid="{00000000-0005-0000-0000-00006B240000}"/>
    <cellStyle name="40% - Ênfase1 3 3 4 3" xfId="9336" xr:uid="{00000000-0005-0000-0000-00006C240000}"/>
    <cellStyle name="40% - Ênfase1 3 3 4 4" xfId="9337" xr:uid="{00000000-0005-0000-0000-00006D240000}"/>
    <cellStyle name="40% - Ênfase1 3 3 5" xfId="9338" xr:uid="{00000000-0005-0000-0000-00006E240000}"/>
    <cellStyle name="40% - Ênfase1 3 3 5 2" xfId="9339" xr:uid="{00000000-0005-0000-0000-00006F240000}"/>
    <cellStyle name="40% - Ênfase1 3 3 5 2 2" xfId="9340" xr:uid="{00000000-0005-0000-0000-000070240000}"/>
    <cellStyle name="40% - Ênfase1 3 3 5 3" xfId="9341" xr:uid="{00000000-0005-0000-0000-000071240000}"/>
    <cellStyle name="40% - Ênfase1 3 3 5 4" xfId="9342" xr:uid="{00000000-0005-0000-0000-000072240000}"/>
    <cellStyle name="40% - Ênfase1 3 3 6" xfId="9343" xr:uid="{00000000-0005-0000-0000-000073240000}"/>
    <cellStyle name="40% - Ênfase1 3 3 6 2" xfId="9344" xr:uid="{00000000-0005-0000-0000-000074240000}"/>
    <cellStyle name="40% - Ênfase1 3 3 7" xfId="9345" xr:uid="{00000000-0005-0000-0000-000075240000}"/>
    <cellStyle name="40% - Ênfase1 3 3 8" xfId="9346" xr:uid="{00000000-0005-0000-0000-000076240000}"/>
    <cellStyle name="40% - Ênfase1 3 4" xfId="9347" xr:uid="{00000000-0005-0000-0000-000077240000}"/>
    <cellStyle name="40% - Ênfase1 3 4 2" xfId="9348" xr:uid="{00000000-0005-0000-0000-000078240000}"/>
    <cellStyle name="40% - Ênfase1 3 4 2 2" xfId="9349" xr:uid="{00000000-0005-0000-0000-000079240000}"/>
    <cellStyle name="40% - Ênfase1 3 4 2 2 2" xfId="9350" xr:uid="{00000000-0005-0000-0000-00007A240000}"/>
    <cellStyle name="40% - Ênfase1 3 4 2 2 2 2" xfId="9351" xr:uid="{00000000-0005-0000-0000-00007B240000}"/>
    <cellStyle name="40% - Ênfase1 3 4 2 2 2 2 2" xfId="9352" xr:uid="{00000000-0005-0000-0000-00007C240000}"/>
    <cellStyle name="40% - Ênfase1 3 4 2 2 2 3" xfId="9353" xr:uid="{00000000-0005-0000-0000-00007D240000}"/>
    <cellStyle name="40% - Ênfase1 3 4 2 2 2 4" xfId="9354" xr:uid="{00000000-0005-0000-0000-00007E240000}"/>
    <cellStyle name="40% - Ênfase1 3 4 2 2 3" xfId="9355" xr:uid="{00000000-0005-0000-0000-00007F240000}"/>
    <cellStyle name="40% - Ênfase1 3 4 2 2 3 2" xfId="9356" xr:uid="{00000000-0005-0000-0000-000080240000}"/>
    <cellStyle name="40% - Ênfase1 3 4 2 2 3 2 2" xfId="9357" xr:uid="{00000000-0005-0000-0000-000081240000}"/>
    <cellStyle name="40% - Ênfase1 3 4 2 2 3 3" xfId="9358" xr:uid="{00000000-0005-0000-0000-000082240000}"/>
    <cellStyle name="40% - Ênfase1 3 4 2 2 3 4" xfId="9359" xr:uid="{00000000-0005-0000-0000-000083240000}"/>
    <cellStyle name="40% - Ênfase1 3 4 2 2 4" xfId="9360" xr:uid="{00000000-0005-0000-0000-000084240000}"/>
    <cellStyle name="40% - Ênfase1 3 4 2 2 4 2" xfId="9361" xr:uid="{00000000-0005-0000-0000-000085240000}"/>
    <cellStyle name="40% - Ênfase1 3 4 2 2 5" xfId="9362" xr:uid="{00000000-0005-0000-0000-000086240000}"/>
    <cellStyle name="40% - Ênfase1 3 4 2 2 6" xfId="9363" xr:uid="{00000000-0005-0000-0000-000087240000}"/>
    <cellStyle name="40% - Ênfase1 3 4 2 3" xfId="9364" xr:uid="{00000000-0005-0000-0000-000088240000}"/>
    <cellStyle name="40% - Ênfase1 3 4 2 3 2" xfId="9365" xr:uid="{00000000-0005-0000-0000-000089240000}"/>
    <cellStyle name="40% - Ênfase1 3 4 2 3 2 2" xfId="9366" xr:uid="{00000000-0005-0000-0000-00008A240000}"/>
    <cellStyle name="40% - Ênfase1 3 4 2 3 3" xfId="9367" xr:uid="{00000000-0005-0000-0000-00008B240000}"/>
    <cellStyle name="40% - Ênfase1 3 4 2 3 4" xfId="9368" xr:uid="{00000000-0005-0000-0000-00008C240000}"/>
    <cellStyle name="40% - Ênfase1 3 4 2 4" xfId="9369" xr:uid="{00000000-0005-0000-0000-00008D240000}"/>
    <cellStyle name="40% - Ênfase1 3 4 2 4 2" xfId="9370" xr:uid="{00000000-0005-0000-0000-00008E240000}"/>
    <cellStyle name="40% - Ênfase1 3 4 2 4 2 2" xfId="9371" xr:uid="{00000000-0005-0000-0000-00008F240000}"/>
    <cellStyle name="40% - Ênfase1 3 4 2 4 3" xfId="9372" xr:uid="{00000000-0005-0000-0000-000090240000}"/>
    <cellStyle name="40% - Ênfase1 3 4 2 4 4" xfId="9373" xr:uid="{00000000-0005-0000-0000-000091240000}"/>
    <cellStyle name="40% - Ênfase1 3 4 2 5" xfId="9374" xr:uid="{00000000-0005-0000-0000-000092240000}"/>
    <cellStyle name="40% - Ênfase1 3 4 2 5 2" xfId="9375" xr:uid="{00000000-0005-0000-0000-000093240000}"/>
    <cellStyle name="40% - Ênfase1 3 4 2 6" xfId="9376" xr:uid="{00000000-0005-0000-0000-000094240000}"/>
    <cellStyle name="40% - Ênfase1 3 4 2 7" xfId="9377" xr:uid="{00000000-0005-0000-0000-000095240000}"/>
    <cellStyle name="40% - Ênfase1 3 4 3" xfId="9378" xr:uid="{00000000-0005-0000-0000-000096240000}"/>
    <cellStyle name="40% - Ênfase1 3 4 3 2" xfId="9379" xr:uid="{00000000-0005-0000-0000-000097240000}"/>
    <cellStyle name="40% - Ênfase1 3 4 3 2 2" xfId="9380" xr:uid="{00000000-0005-0000-0000-000098240000}"/>
    <cellStyle name="40% - Ênfase1 3 4 3 2 2 2" xfId="9381" xr:uid="{00000000-0005-0000-0000-000099240000}"/>
    <cellStyle name="40% - Ênfase1 3 4 3 2 3" xfId="9382" xr:uid="{00000000-0005-0000-0000-00009A240000}"/>
    <cellStyle name="40% - Ênfase1 3 4 3 2 4" xfId="9383" xr:uid="{00000000-0005-0000-0000-00009B240000}"/>
    <cellStyle name="40% - Ênfase1 3 4 3 3" xfId="9384" xr:uid="{00000000-0005-0000-0000-00009C240000}"/>
    <cellStyle name="40% - Ênfase1 3 4 3 3 2" xfId="9385" xr:uid="{00000000-0005-0000-0000-00009D240000}"/>
    <cellStyle name="40% - Ênfase1 3 4 3 3 2 2" xfId="9386" xr:uid="{00000000-0005-0000-0000-00009E240000}"/>
    <cellStyle name="40% - Ênfase1 3 4 3 3 3" xfId="9387" xr:uid="{00000000-0005-0000-0000-00009F240000}"/>
    <cellStyle name="40% - Ênfase1 3 4 3 3 4" xfId="9388" xr:uid="{00000000-0005-0000-0000-0000A0240000}"/>
    <cellStyle name="40% - Ênfase1 3 4 3 4" xfId="9389" xr:uid="{00000000-0005-0000-0000-0000A1240000}"/>
    <cellStyle name="40% - Ênfase1 3 4 3 4 2" xfId="9390" xr:uid="{00000000-0005-0000-0000-0000A2240000}"/>
    <cellStyle name="40% - Ênfase1 3 4 3 5" xfId="9391" xr:uid="{00000000-0005-0000-0000-0000A3240000}"/>
    <cellStyle name="40% - Ênfase1 3 4 3 6" xfId="9392" xr:uid="{00000000-0005-0000-0000-0000A4240000}"/>
    <cellStyle name="40% - Ênfase1 3 4 4" xfId="9393" xr:uid="{00000000-0005-0000-0000-0000A5240000}"/>
    <cellStyle name="40% - Ênfase1 3 4 4 2" xfId="9394" xr:uid="{00000000-0005-0000-0000-0000A6240000}"/>
    <cellStyle name="40% - Ênfase1 3 4 4 2 2" xfId="9395" xr:uid="{00000000-0005-0000-0000-0000A7240000}"/>
    <cellStyle name="40% - Ênfase1 3 4 4 3" xfId="9396" xr:uid="{00000000-0005-0000-0000-0000A8240000}"/>
    <cellStyle name="40% - Ênfase1 3 4 4 4" xfId="9397" xr:uid="{00000000-0005-0000-0000-0000A9240000}"/>
    <cellStyle name="40% - Ênfase1 3 4 5" xfId="9398" xr:uid="{00000000-0005-0000-0000-0000AA240000}"/>
    <cellStyle name="40% - Ênfase1 3 4 5 2" xfId="9399" xr:uid="{00000000-0005-0000-0000-0000AB240000}"/>
    <cellStyle name="40% - Ênfase1 3 4 5 2 2" xfId="9400" xr:uid="{00000000-0005-0000-0000-0000AC240000}"/>
    <cellStyle name="40% - Ênfase1 3 4 5 3" xfId="9401" xr:uid="{00000000-0005-0000-0000-0000AD240000}"/>
    <cellStyle name="40% - Ênfase1 3 4 5 4" xfId="9402" xr:uid="{00000000-0005-0000-0000-0000AE240000}"/>
    <cellStyle name="40% - Ênfase1 3 4 6" xfId="9403" xr:uid="{00000000-0005-0000-0000-0000AF240000}"/>
    <cellStyle name="40% - Ênfase1 3 4 6 2" xfId="9404" xr:uid="{00000000-0005-0000-0000-0000B0240000}"/>
    <cellStyle name="40% - Ênfase1 3 4 7" xfId="9405" xr:uid="{00000000-0005-0000-0000-0000B1240000}"/>
    <cellStyle name="40% - Ênfase1 3 4 8" xfId="9406" xr:uid="{00000000-0005-0000-0000-0000B2240000}"/>
    <cellStyle name="40% - Ênfase1 3 5" xfId="9407" xr:uid="{00000000-0005-0000-0000-0000B3240000}"/>
    <cellStyle name="40% - Ênfase1 3 5 2" xfId="9408" xr:uid="{00000000-0005-0000-0000-0000B4240000}"/>
    <cellStyle name="40% - Ênfase1 3 5 2 2" xfId="9409" xr:uid="{00000000-0005-0000-0000-0000B5240000}"/>
    <cellStyle name="40% - Ênfase1 3 5 2 2 2" xfId="9410" xr:uid="{00000000-0005-0000-0000-0000B6240000}"/>
    <cellStyle name="40% - Ênfase1 3 5 2 2 2 2" xfId="9411" xr:uid="{00000000-0005-0000-0000-0000B7240000}"/>
    <cellStyle name="40% - Ênfase1 3 5 2 2 2 2 2" xfId="9412" xr:uid="{00000000-0005-0000-0000-0000B8240000}"/>
    <cellStyle name="40% - Ênfase1 3 5 2 2 2 3" xfId="9413" xr:uid="{00000000-0005-0000-0000-0000B9240000}"/>
    <cellStyle name="40% - Ênfase1 3 5 2 2 2 4" xfId="9414" xr:uid="{00000000-0005-0000-0000-0000BA240000}"/>
    <cellStyle name="40% - Ênfase1 3 5 2 2 3" xfId="9415" xr:uid="{00000000-0005-0000-0000-0000BB240000}"/>
    <cellStyle name="40% - Ênfase1 3 5 2 2 3 2" xfId="9416" xr:uid="{00000000-0005-0000-0000-0000BC240000}"/>
    <cellStyle name="40% - Ênfase1 3 5 2 2 3 2 2" xfId="9417" xr:uid="{00000000-0005-0000-0000-0000BD240000}"/>
    <cellStyle name="40% - Ênfase1 3 5 2 2 3 3" xfId="9418" xr:uid="{00000000-0005-0000-0000-0000BE240000}"/>
    <cellStyle name="40% - Ênfase1 3 5 2 2 3 4" xfId="9419" xr:uid="{00000000-0005-0000-0000-0000BF240000}"/>
    <cellStyle name="40% - Ênfase1 3 5 2 2 4" xfId="9420" xr:uid="{00000000-0005-0000-0000-0000C0240000}"/>
    <cellStyle name="40% - Ênfase1 3 5 2 2 4 2" xfId="9421" xr:uid="{00000000-0005-0000-0000-0000C1240000}"/>
    <cellStyle name="40% - Ênfase1 3 5 2 2 5" xfId="9422" xr:uid="{00000000-0005-0000-0000-0000C2240000}"/>
    <cellStyle name="40% - Ênfase1 3 5 2 2 6" xfId="9423" xr:uid="{00000000-0005-0000-0000-0000C3240000}"/>
    <cellStyle name="40% - Ênfase1 3 5 2 3" xfId="9424" xr:uid="{00000000-0005-0000-0000-0000C4240000}"/>
    <cellStyle name="40% - Ênfase1 3 5 2 3 2" xfId="9425" xr:uid="{00000000-0005-0000-0000-0000C5240000}"/>
    <cellStyle name="40% - Ênfase1 3 5 2 3 2 2" xfId="9426" xr:uid="{00000000-0005-0000-0000-0000C6240000}"/>
    <cellStyle name="40% - Ênfase1 3 5 2 3 3" xfId="9427" xr:uid="{00000000-0005-0000-0000-0000C7240000}"/>
    <cellStyle name="40% - Ênfase1 3 5 2 3 4" xfId="9428" xr:uid="{00000000-0005-0000-0000-0000C8240000}"/>
    <cellStyle name="40% - Ênfase1 3 5 2 4" xfId="9429" xr:uid="{00000000-0005-0000-0000-0000C9240000}"/>
    <cellStyle name="40% - Ênfase1 3 5 2 4 2" xfId="9430" xr:uid="{00000000-0005-0000-0000-0000CA240000}"/>
    <cellStyle name="40% - Ênfase1 3 5 2 4 2 2" xfId="9431" xr:uid="{00000000-0005-0000-0000-0000CB240000}"/>
    <cellStyle name="40% - Ênfase1 3 5 2 4 3" xfId="9432" xr:uid="{00000000-0005-0000-0000-0000CC240000}"/>
    <cellStyle name="40% - Ênfase1 3 5 2 4 4" xfId="9433" xr:uid="{00000000-0005-0000-0000-0000CD240000}"/>
    <cellStyle name="40% - Ênfase1 3 5 2 5" xfId="9434" xr:uid="{00000000-0005-0000-0000-0000CE240000}"/>
    <cellStyle name="40% - Ênfase1 3 5 2 5 2" xfId="9435" xr:uid="{00000000-0005-0000-0000-0000CF240000}"/>
    <cellStyle name="40% - Ênfase1 3 5 2 6" xfId="9436" xr:uid="{00000000-0005-0000-0000-0000D0240000}"/>
    <cellStyle name="40% - Ênfase1 3 5 2 7" xfId="9437" xr:uid="{00000000-0005-0000-0000-0000D1240000}"/>
    <cellStyle name="40% - Ênfase1 3 5 3" xfId="9438" xr:uid="{00000000-0005-0000-0000-0000D2240000}"/>
    <cellStyle name="40% - Ênfase1 3 5 3 2" xfId="9439" xr:uid="{00000000-0005-0000-0000-0000D3240000}"/>
    <cellStyle name="40% - Ênfase1 3 5 3 2 2" xfId="9440" xr:uid="{00000000-0005-0000-0000-0000D4240000}"/>
    <cellStyle name="40% - Ênfase1 3 5 3 2 2 2" xfId="9441" xr:uid="{00000000-0005-0000-0000-0000D5240000}"/>
    <cellStyle name="40% - Ênfase1 3 5 3 2 3" xfId="9442" xr:uid="{00000000-0005-0000-0000-0000D6240000}"/>
    <cellStyle name="40% - Ênfase1 3 5 3 2 4" xfId="9443" xr:uid="{00000000-0005-0000-0000-0000D7240000}"/>
    <cellStyle name="40% - Ênfase1 3 5 3 3" xfId="9444" xr:uid="{00000000-0005-0000-0000-0000D8240000}"/>
    <cellStyle name="40% - Ênfase1 3 5 3 3 2" xfId="9445" xr:uid="{00000000-0005-0000-0000-0000D9240000}"/>
    <cellStyle name="40% - Ênfase1 3 5 3 3 2 2" xfId="9446" xr:uid="{00000000-0005-0000-0000-0000DA240000}"/>
    <cellStyle name="40% - Ênfase1 3 5 3 3 3" xfId="9447" xr:uid="{00000000-0005-0000-0000-0000DB240000}"/>
    <cellStyle name="40% - Ênfase1 3 5 3 3 4" xfId="9448" xr:uid="{00000000-0005-0000-0000-0000DC240000}"/>
    <cellStyle name="40% - Ênfase1 3 5 3 4" xfId="9449" xr:uid="{00000000-0005-0000-0000-0000DD240000}"/>
    <cellStyle name="40% - Ênfase1 3 5 3 4 2" xfId="9450" xr:uid="{00000000-0005-0000-0000-0000DE240000}"/>
    <cellStyle name="40% - Ênfase1 3 5 3 5" xfId="9451" xr:uid="{00000000-0005-0000-0000-0000DF240000}"/>
    <cellStyle name="40% - Ênfase1 3 5 3 6" xfId="9452" xr:uid="{00000000-0005-0000-0000-0000E0240000}"/>
    <cellStyle name="40% - Ênfase1 3 5 4" xfId="9453" xr:uid="{00000000-0005-0000-0000-0000E1240000}"/>
    <cellStyle name="40% - Ênfase1 3 5 4 2" xfId="9454" xr:uid="{00000000-0005-0000-0000-0000E2240000}"/>
    <cellStyle name="40% - Ênfase1 3 5 4 2 2" xfId="9455" xr:uid="{00000000-0005-0000-0000-0000E3240000}"/>
    <cellStyle name="40% - Ênfase1 3 5 4 3" xfId="9456" xr:uid="{00000000-0005-0000-0000-0000E4240000}"/>
    <cellStyle name="40% - Ênfase1 3 5 4 4" xfId="9457" xr:uid="{00000000-0005-0000-0000-0000E5240000}"/>
    <cellStyle name="40% - Ênfase1 3 5 5" xfId="9458" xr:uid="{00000000-0005-0000-0000-0000E6240000}"/>
    <cellStyle name="40% - Ênfase1 3 5 5 2" xfId="9459" xr:uid="{00000000-0005-0000-0000-0000E7240000}"/>
    <cellStyle name="40% - Ênfase1 3 5 5 2 2" xfId="9460" xr:uid="{00000000-0005-0000-0000-0000E8240000}"/>
    <cellStyle name="40% - Ênfase1 3 5 5 3" xfId="9461" xr:uid="{00000000-0005-0000-0000-0000E9240000}"/>
    <cellStyle name="40% - Ênfase1 3 5 5 4" xfId="9462" xr:uid="{00000000-0005-0000-0000-0000EA240000}"/>
    <cellStyle name="40% - Ênfase1 3 5 6" xfId="9463" xr:uid="{00000000-0005-0000-0000-0000EB240000}"/>
    <cellStyle name="40% - Ênfase1 3 5 6 2" xfId="9464" xr:uid="{00000000-0005-0000-0000-0000EC240000}"/>
    <cellStyle name="40% - Ênfase1 3 5 7" xfId="9465" xr:uid="{00000000-0005-0000-0000-0000ED240000}"/>
    <cellStyle name="40% - Ênfase1 3 5 8" xfId="9466" xr:uid="{00000000-0005-0000-0000-0000EE240000}"/>
    <cellStyle name="40% - Ênfase1 3 6" xfId="9467" xr:uid="{00000000-0005-0000-0000-0000EF240000}"/>
    <cellStyle name="40% - Ênfase1 3 6 2" xfId="9468" xr:uid="{00000000-0005-0000-0000-0000F0240000}"/>
    <cellStyle name="40% - Ênfase1 3 6 2 2" xfId="9469" xr:uid="{00000000-0005-0000-0000-0000F1240000}"/>
    <cellStyle name="40% - Ênfase1 3 6 2 2 2" xfId="9470" xr:uid="{00000000-0005-0000-0000-0000F2240000}"/>
    <cellStyle name="40% - Ênfase1 3 6 2 2 2 2" xfId="9471" xr:uid="{00000000-0005-0000-0000-0000F3240000}"/>
    <cellStyle name="40% - Ênfase1 3 6 2 2 3" xfId="9472" xr:uid="{00000000-0005-0000-0000-0000F4240000}"/>
    <cellStyle name="40% - Ênfase1 3 6 2 2 4" xfId="9473" xr:uid="{00000000-0005-0000-0000-0000F5240000}"/>
    <cellStyle name="40% - Ênfase1 3 6 2 3" xfId="9474" xr:uid="{00000000-0005-0000-0000-0000F6240000}"/>
    <cellStyle name="40% - Ênfase1 3 6 2 3 2" xfId="9475" xr:uid="{00000000-0005-0000-0000-0000F7240000}"/>
    <cellStyle name="40% - Ênfase1 3 6 2 3 2 2" xfId="9476" xr:uid="{00000000-0005-0000-0000-0000F8240000}"/>
    <cellStyle name="40% - Ênfase1 3 6 2 3 3" xfId="9477" xr:uid="{00000000-0005-0000-0000-0000F9240000}"/>
    <cellStyle name="40% - Ênfase1 3 6 2 3 4" xfId="9478" xr:uid="{00000000-0005-0000-0000-0000FA240000}"/>
    <cellStyle name="40% - Ênfase1 3 6 2 4" xfId="9479" xr:uid="{00000000-0005-0000-0000-0000FB240000}"/>
    <cellStyle name="40% - Ênfase1 3 6 2 4 2" xfId="9480" xr:uid="{00000000-0005-0000-0000-0000FC240000}"/>
    <cellStyle name="40% - Ênfase1 3 6 2 5" xfId="9481" xr:uid="{00000000-0005-0000-0000-0000FD240000}"/>
    <cellStyle name="40% - Ênfase1 3 6 2 6" xfId="9482" xr:uid="{00000000-0005-0000-0000-0000FE240000}"/>
    <cellStyle name="40% - Ênfase1 3 6 3" xfId="9483" xr:uid="{00000000-0005-0000-0000-0000FF240000}"/>
    <cellStyle name="40% - Ênfase1 3 6 3 2" xfId="9484" xr:uid="{00000000-0005-0000-0000-000000250000}"/>
    <cellStyle name="40% - Ênfase1 3 6 3 2 2" xfId="9485" xr:uid="{00000000-0005-0000-0000-000001250000}"/>
    <cellStyle name="40% - Ênfase1 3 6 3 3" xfId="9486" xr:uid="{00000000-0005-0000-0000-000002250000}"/>
    <cellStyle name="40% - Ênfase1 3 6 3 4" xfId="9487" xr:uid="{00000000-0005-0000-0000-000003250000}"/>
    <cellStyle name="40% - Ênfase1 3 6 4" xfId="9488" xr:uid="{00000000-0005-0000-0000-000004250000}"/>
    <cellStyle name="40% - Ênfase1 3 6 4 2" xfId="9489" xr:uid="{00000000-0005-0000-0000-000005250000}"/>
    <cellStyle name="40% - Ênfase1 3 6 4 2 2" xfId="9490" xr:uid="{00000000-0005-0000-0000-000006250000}"/>
    <cellStyle name="40% - Ênfase1 3 6 4 3" xfId="9491" xr:uid="{00000000-0005-0000-0000-000007250000}"/>
    <cellStyle name="40% - Ênfase1 3 6 4 4" xfId="9492" xr:uid="{00000000-0005-0000-0000-000008250000}"/>
    <cellStyle name="40% - Ênfase1 3 6 5" xfId="9493" xr:uid="{00000000-0005-0000-0000-000009250000}"/>
    <cellStyle name="40% - Ênfase1 3 6 5 2" xfId="9494" xr:uid="{00000000-0005-0000-0000-00000A250000}"/>
    <cellStyle name="40% - Ênfase1 3 6 6" xfId="9495" xr:uid="{00000000-0005-0000-0000-00000B250000}"/>
    <cellStyle name="40% - Ênfase1 3 6 7" xfId="9496" xr:uid="{00000000-0005-0000-0000-00000C250000}"/>
    <cellStyle name="40% - Ênfase1 3 7" xfId="9497" xr:uid="{00000000-0005-0000-0000-00000D250000}"/>
    <cellStyle name="40% - Ênfase1 3 7 2" xfId="9498" xr:uid="{00000000-0005-0000-0000-00000E250000}"/>
    <cellStyle name="40% - Ênfase1 3 7 2 2" xfId="9499" xr:uid="{00000000-0005-0000-0000-00000F250000}"/>
    <cellStyle name="40% - Ênfase1 3 7 2 2 2" xfId="9500" xr:uid="{00000000-0005-0000-0000-000010250000}"/>
    <cellStyle name="40% - Ênfase1 3 7 2 3" xfId="9501" xr:uid="{00000000-0005-0000-0000-000011250000}"/>
    <cellStyle name="40% - Ênfase1 3 7 2 4" xfId="9502" xr:uid="{00000000-0005-0000-0000-000012250000}"/>
    <cellStyle name="40% - Ênfase1 3 7 3" xfId="9503" xr:uid="{00000000-0005-0000-0000-000013250000}"/>
    <cellStyle name="40% - Ênfase1 3 7 3 2" xfId="9504" xr:uid="{00000000-0005-0000-0000-000014250000}"/>
    <cellStyle name="40% - Ênfase1 3 7 3 2 2" xfId="9505" xr:uid="{00000000-0005-0000-0000-000015250000}"/>
    <cellStyle name="40% - Ênfase1 3 7 3 3" xfId="9506" xr:uid="{00000000-0005-0000-0000-000016250000}"/>
    <cellStyle name="40% - Ênfase1 3 7 3 4" xfId="9507" xr:uid="{00000000-0005-0000-0000-000017250000}"/>
    <cellStyle name="40% - Ênfase1 3 7 4" xfId="9508" xr:uid="{00000000-0005-0000-0000-000018250000}"/>
    <cellStyle name="40% - Ênfase1 3 7 4 2" xfId="9509" xr:uid="{00000000-0005-0000-0000-000019250000}"/>
    <cellStyle name="40% - Ênfase1 3 7 5" xfId="9510" xr:uid="{00000000-0005-0000-0000-00001A250000}"/>
    <cellStyle name="40% - Ênfase1 3 7 6" xfId="9511" xr:uid="{00000000-0005-0000-0000-00001B250000}"/>
    <cellStyle name="40% - Ênfase1 3 8" xfId="9512" xr:uid="{00000000-0005-0000-0000-00001C250000}"/>
    <cellStyle name="40% - Ênfase1 3 8 2" xfId="9513" xr:uid="{00000000-0005-0000-0000-00001D250000}"/>
    <cellStyle name="40% - Ênfase1 3 8 2 2" xfId="9514" xr:uid="{00000000-0005-0000-0000-00001E250000}"/>
    <cellStyle name="40% - Ênfase1 3 8 3" xfId="9515" xr:uid="{00000000-0005-0000-0000-00001F250000}"/>
    <cellStyle name="40% - Ênfase1 3 8 4" xfId="9516" xr:uid="{00000000-0005-0000-0000-000020250000}"/>
    <cellStyle name="40% - Ênfase1 3 9" xfId="9517" xr:uid="{00000000-0005-0000-0000-000021250000}"/>
    <cellStyle name="40% - Ênfase1 3 9 2" xfId="9518" xr:uid="{00000000-0005-0000-0000-000022250000}"/>
    <cellStyle name="40% - Ênfase1 3 9 2 2" xfId="9519" xr:uid="{00000000-0005-0000-0000-000023250000}"/>
    <cellStyle name="40% - Ênfase1 3 9 3" xfId="9520" xr:uid="{00000000-0005-0000-0000-000024250000}"/>
    <cellStyle name="40% - Ênfase1 3 9 4" xfId="9521" xr:uid="{00000000-0005-0000-0000-000025250000}"/>
    <cellStyle name="40% - Ênfase1 4" xfId="9522" xr:uid="{00000000-0005-0000-0000-000026250000}"/>
    <cellStyle name="40% - Ênfase1 4 10" xfId="9523" xr:uid="{00000000-0005-0000-0000-000027250000}"/>
    <cellStyle name="40% - Ênfase1 4 11" xfId="9524" xr:uid="{00000000-0005-0000-0000-000028250000}"/>
    <cellStyle name="40% - Ênfase1 4 2" xfId="9525" xr:uid="{00000000-0005-0000-0000-000029250000}"/>
    <cellStyle name="40% - Ênfase1 4 2 2" xfId="9526" xr:uid="{00000000-0005-0000-0000-00002A250000}"/>
    <cellStyle name="40% - Ênfase1 4 2 2 2" xfId="9527" xr:uid="{00000000-0005-0000-0000-00002B250000}"/>
    <cellStyle name="40% - Ênfase1 4 2 2 2 2" xfId="9528" xr:uid="{00000000-0005-0000-0000-00002C250000}"/>
    <cellStyle name="40% - Ênfase1 4 2 2 2 2 2" xfId="9529" xr:uid="{00000000-0005-0000-0000-00002D250000}"/>
    <cellStyle name="40% - Ênfase1 4 2 2 2 2 2 2" xfId="9530" xr:uid="{00000000-0005-0000-0000-00002E250000}"/>
    <cellStyle name="40% - Ênfase1 4 2 2 2 2 3" xfId="9531" xr:uid="{00000000-0005-0000-0000-00002F250000}"/>
    <cellStyle name="40% - Ênfase1 4 2 2 2 2 4" xfId="9532" xr:uid="{00000000-0005-0000-0000-000030250000}"/>
    <cellStyle name="40% - Ênfase1 4 2 2 2 3" xfId="9533" xr:uid="{00000000-0005-0000-0000-000031250000}"/>
    <cellStyle name="40% - Ênfase1 4 2 2 2 3 2" xfId="9534" xr:uid="{00000000-0005-0000-0000-000032250000}"/>
    <cellStyle name="40% - Ênfase1 4 2 2 2 3 2 2" xfId="9535" xr:uid="{00000000-0005-0000-0000-000033250000}"/>
    <cellStyle name="40% - Ênfase1 4 2 2 2 3 3" xfId="9536" xr:uid="{00000000-0005-0000-0000-000034250000}"/>
    <cellStyle name="40% - Ênfase1 4 2 2 2 3 4" xfId="9537" xr:uid="{00000000-0005-0000-0000-000035250000}"/>
    <cellStyle name="40% - Ênfase1 4 2 2 2 4" xfId="9538" xr:uid="{00000000-0005-0000-0000-000036250000}"/>
    <cellStyle name="40% - Ênfase1 4 2 2 2 4 2" xfId="9539" xr:uid="{00000000-0005-0000-0000-000037250000}"/>
    <cellStyle name="40% - Ênfase1 4 2 2 2 5" xfId="9540" xr:uid="{00000000-0005-0000-0000-000038250000}"/>
    <cellStyle name="40% - Ênfase1 4 2 2 2 6" xfId="9541" xr:uid="{00000000-0005-0000-0000-000039250000}"/>
    <cellStyle name="40% - Ênfase1 4 2 2 3" xfId="9542" xr:uid="{00000000-0005-0000-0000-00003A250000}"/>
    <cellStyle name="40% - Ênfase1 4 2 2 3 2" xfId="9543" xr:uid="{00000000-0005-0000-0000-00003B250000}"/>
    <cellStyle name="40% - Ênfase1 4 2 2 3 2 2" xfId="9544" xr:uid="{00000000-0005-0000-0000-00003C250000}"/>
    <cellStyle name="40% - Ênfase1 4 2 2 3 3" xfId="9545" xr:uid="{00000000-0005-0000-0000-00003D250000}"/>
    <cellStyle name="40% - Ênfase1 4 2 2 3 4" xfId="9546" xr:uid="{00000000-0005-0000-0000-00003E250000}"/>
    <cellStyle name="40% - Ênfase1 4 2 2 4" xfId="9547" xr:uid="{00000000-0005-0000-0000-00003F250000}"/>
    <cellStyle name="40% - Ênfase1 4 2 2 4 2" xfId="9548" xr:uid="{00000000-0005-0000-0000-000040250000}"/>
    <cellStyle name="40% - Ênfase1 4 2 2 4 2 2" xfId="9549" xr:uid="{00000000-0005-0000-0000-000041250000}"/>
    <cellStyle name="40% - Ênfase1 4 2 2 4 3" xfId="9550" xr:uid="{00000000-0005-0000-0000-000042250000}"/>
    <cellStyle name="40% - Ênfase1 4 2 2 4 4" xfId="9551" xr:uid="{00000000-0005-0000-0000-000043250000}"/>
    <cellStyle name="40% - Ênfase1 4 2 2 5" xfId="9552" xr:uid="{00000000-0005-0000-0000-000044250000}"/>
    <cellStyle name="40% - Ênfase1 4 2 2 5 2" xfId="9553" xr:uid="{00000000-0005-0000-0000-000045250000}"/>
    <cellStyle name="40% - Ênfase1 4 2 2 6" xfId="9554" xr:uid="{00000000-0005-0000-0000-000046250000}"/>
    <cellStyle name="40% - Ênfase1 4 2 2 7" xfId="9555" xr:uid="{00000000-0005-0000-0000-000047250000}"/>
    <cellStyle name="40% - Ênfase1 4 2 3" xfId="9556" xr:uid="{00000000-0005-0000-0000-000048250000}"/>
    <cellStyle name="40% - Ênfase1 4 2 3 2" xfId="9557" xr:uid="{00000000-0005-0000-0000-000049250000}"/>
    <cellStyle name="40% - Ênfase1 4 2 3 2 2" xfId="9558" xr:uid="{00000000-0005-0000-0000-00004A250000}"/>
    <cellStyle name="40% - Ênfase1 4 2 3 2 2 2" xfId="9559" xr:uid="{00000000-0005-0000-0000-00004B250000}"/>
    <cellStyle name="40% - Ênfase1 4 2 3 2 3" xfId="9560" xr:uid="{00000000-0005-0000-0000-00004C250000}"/>
    <cellStyle name="40% - Ênfase1 4 2 3 2 4" xfId="9561" xr:uid="{00000000-0005-0000-0000-00004D250000}"/>
    <cellStyle name="40% - Ênfase1 4 2 3 3" xfId="9562" xr:uid="{00000000-0005-0000-0000-00004E250000}"/>
    <cellStyle name="40% - Ênfase1 4 2 3 3 2" xfId="9563" xr:uid="{00000000-0005-0000-0000-00004F250000}"/>
    <cellStyle name="40% - Ênfase1 4 2 3 3 2 2" xfId="9564" xr:uid="{00000000-0005-0000-0000-000050250000}"/>
    <cellStyle name="40% - Ênfase1 4 2 3 3 3" xfId="9565" xr:uid="{00000000-0005-0000-0000-000051250000}"/>
    <cellStyle name="40% - Ênfase1 4 2 3 3 4" xfId="9566" xr:uid="{00000000-0005-0000-0000-000052250000}"/>
    <cellStyle name="40% - Ênfase1 4 2 3 4" xfId="9567" xr:uid="{00000000-0005-0000-0000-000053250000}"/>
    <cellStyle name="40% - Ênfase1 4 2 3 4 2" xfId="9568" xr:uid="{00000000-0005-0000-0000-000054250000}"/>
    <cellStyle name="40% - Ênfase1 4 2 3 5" xfId="9569" xr:uid="{00000000-0005-0000-0000-000055250000}"/>
    <cellStyle name="40% - Ênfase1 4 2 3 6" xfId="9570" xr:uid="{00000000-0005-0000-0000-000056250000}"/>
    <cellStyle name="40% - Ênfase1 4 2 4" xfId="9571" xr:uid="{00000000-0005-0000-0000-000057250000}"/>
    <cellStyle name="40% - Ênfase1 4 2 4 2" xfId="9572" xr:uid="{00000000-0005-0000-0000-000058250000}"/>
    <cellStyle name="40% - Ênfase1 4 2 4 2 2" xfId="9573" xr:uid="{00000000-0005-0000-0000-000059250000}"/>
    <cellStyle name="40% - Ênfase1 4 2 4 3" xfId="9574" xr:uid="{00000000-0005-0000-0000-00005A250000}"/>
    <cellStyle name="40% - Ênfase1 4 2 4 4" xfId="9575" xr:uid="{00000000-0005-0000-0000-00005B250000}"/>
    <cellStyle name="40% - Ênfase1 4 2 5" xfId="9576" xr:uid="{00000000-0005-0000-0000-00005C250000}"/>
    <cellStyle name="40% - Ênfase1 4 2 5 2" xfId="9577" xr:uid="{00000000-0005-0000-0000-00005D250000}"/>
    <cellStyle name="40% - Ênfase1 4 2 5 2 2" xfId="9578" xr:uid="{00000000-0005-0000-0000-00005E250000}"/>
    <cellStyle name="40% - Ênfase1 4 2 5 3" xfId="9579" xr:uid="{00000000-0005-0000-0000-00005F250000}"/>
    <cellStyle name="40% - Ênfase1 4 2 5 4" xfId="9580" xr:uid="{00000000-0005-0000-0000-000060250000}"/>
    <cellStyle name="40% - Ênfase1 4 2 6" xfId="9581" xr:uid="{00000000-0005-0000-0000-000061250000}"/>
    <cellStyle name="40% - Ênfase1 4 2 6 2" xfId="9582" xr:uid="{00000000-0005-0000-0000-000062250000}"/>
    <cellStyle name="40% - Ênfase1 4 2 7" xfId="9583" xr:uid="{00000000-0005-0000-0000-000063250000}"/>
    <cellStyle name="40% - Ênfase1 4 2 8" xfId="9584" xr:uid="{00000000-0005-0000-0000-000064250000}"/>
    <cellStyle name="40% - Ênfase1 4 3" xfId="9585" xr:uid="{00000000-0005-0000-0000-000065250000}"/>
    <cellStyle name="40% - Ênfase1 4 3 2" xfId="9586" xr:uid="{00000000-0005-0000-0000-000066250000}"/>
    <cellStyle name="40% - Ênfase1 4 3 2 2" xfId="9587" xr:uid="{00000000-0005-0000-0000-000067250000}"/>
    <cellStyle name="40% - Ênfase1 4 3 2 2 2" xfId="9588" xr:uid="{00000000-0005-0000-0000-000068250000}"/>
    <cellStyle name="40% - Ênfase1 4 3 2 2 2 2" xfId="9589" xr:uid="{00000000-0005-0000-0000-000069250000}"/>
    <cellStyle name="40% - Ênfase1 4 3 2 2 2 2 2" xfId="9590" xr:uid="{00000000-0005-0000-0000-00006A250000}"/>
    <cellStyle name="40% - Ênfase1 4 3 2 2 2 3" xfId="9591" xr:uid="{00000000-0005-0000-0000-00006B250000}"/>
    <cellStyle name="40% - Ênfase1 4 3 2 2 2 4" xfId="9592" xr:uid="{00000000-0005-0000-0000-00006C250000}"/>
    <cellStyle name="40% - Ênfase1 4 3 2 2 3" xfId="9593" xr:uid="{00000000-0005-0000-0000-00006D250000}"/>
    <cellStyle name="40% - Ênfase1 4 3 2 2 3 2" xfId="9594" xr:uid="{00000000-0005-0000-0000-00006E250000}"/>
    <cellStyle name="40% - Ênfase1 4 3 2 2 3 2 2" xfId="9595" xr:uid="{00000000-0005-0000-0000-00006F250000}"/>
    <cellStyle name="40% - Ênfase1 4 3 2 2 3 3" xfId="9596" xr:uid="{00000000-0005-0000-0000-000070250000}"/>
    <cellStyle name="40% - Ênfase1 4 3 2 2 3 4" xfId="9597" xr:uid="{00000000-0005-0000-0000-000071250000}"/>
    <cellStyle name="40% - Ênfase1 4 3 2 2 4" xfId="9598" xr:uid="{00000000-0005-0000-0000-000072250000}"/>
    <cellStyle name="40% - Ênfase1 4 3 2 2 4 2" xfId="9599" xr:uid="{00000000-0005-0000-0000-000073250000}"/>
    <cellStyle name="40% - Ênfase1 4 3 2 2 5" xfId="9600" xr:uid="{00000000-0005-0000-0000-000074250000}"/>
    <cellStyle name="40% - Ênfase1 4 3 2 2 6" xfId="9601" xr:uid="{00000000-0005-0000-0000-000075250000}"/>
    <cellStyle name="40% - Ênfase1 4 3 2 3" xfId="9602" xr:uid="{00000000-0005-0000-0000-000076250000}"/>
    <cellStyle name="40% - Ênfase1 4 3 2 3 2" xfId="9603" xr:uid="{00000000-0005-0000-0000-000077250000}"/>
    <cellStyle name="40% - Ênfase1 4 3 2 3 2 2" xfId="9604" xr:uid="{00000000-0005-0000-0000-000078250000}"/>
    <cellStyle name="40% - Ênfase1 4 3 2 3 3" xfId="9605" xr:uid="{00000000-0005-0000-0000-000079250000}"/>
    <cellStyle name="40% - Ênfase1 4 3 2 3 4" xfId="9606" xr:uid="{00000000-0005-0000-0000-00007A250000}"/>
    <cellStyle name="40% - Ênfase1 4 3 2 4" xfId="9607" xr:uid="{00000000-0005-0000-0000-00007B250000}"/>
    <cellStyle name="40% - Ênfase1 4 3 2 4 2" xfId="9608" xr:uid="{00000000-0005-0000-0000-00007C250000}"/>
    <cellStyle name="40% - Ênfase1 4 3 2 4 2 2" xfId="9609" xr:uid="{00000000-0005-0000-0000-00007D250000}"/>
    <cellStyle name="40% - Ênfase1 4 3 2 4 3" xfId="9610" xr:uid="{00000000-0005-0000-0000-00007E250000}"/>
    <cellStyle name="40% - Ênfase1 4 3 2 4 4" xfId="9611" xr:uid="{00000000-0005-0000-0000-00007F250000}"/>
    <cellStyle name="40% - Ênfase1 4 3 2 5" xfId="9612" xr:uid="{00000000-0005-0000-0000-000080250000}"/>
    <cellStyle name="40% - Ênfase1 4 3 2 5 2" xfId="9613" xr:uid="{00000000-0005-0000-0000-000081250000}"/>
    <cellStyle name="40% - Ênfase1 4 3 2 6" xfId="9614" xr:uid="{00000000-0005-0000-0000-000082250000}"/>
    <cellStyle name="40% - Ênfase1 4 3 2 7" xfId="9615" xr:uid="{00000000-0005-0000-0000-000083250000}"/>
    <cellStyle name="40% - Ênfase1 4 3 3" xfId="9616" xr:uid="{00000000-0005-0000-0000-000084250000}"/>
    <cellStyle name="40% - Ênfase1 4 3 3 2" xfId="9617" xr:uid="{00000000-0005-0000-0000-000085250000}"/>
    <cellStyle name="40% - Ênfase1 4 3 3 2 2" xfId="9618" xr:uid="{00000000-0005-0000-0000-000086250000}"/>
    <cellStyle name="40% - Ênfase1 4 3 3 2 2 2" xfId="9619" xr:uid="{00000000-0005-0000-0000-000087250000}"/>
    <cellStyle name="40% - Ênfase1 4 3 3 2 3" xfId="9620" xr:uid="{00000000-0005-0000-0000-000088250000}"/>
    <cellStyle name="40% - Ênfase1 4 3 3 2 4" xfId="9621" xr:uid="{00000000-0005-0000-0000-000089250000}"/>
    <cellStyle name="40% - Ênfase1 4 3 3 3" xfId="9622" xr:uid="{00000000-0005-0000-0000-00008A250000}"/>
    <cellStyle name="40% - Ênfase1 4 3 3 3 2" xfId="9623" xr:uid="{00000000-0005-0000-0000-00008B250000}"/>
    <cellStyle name="40% - Ênfase1 4 3 3 3 2 2" xfId="9624" xr:uid="{00000000-0005-0000-0000-00008C250000}"/>
    <cellStyle name="40% - Ênfase1 4 3 3 3 3" xfId="9625" xr:uid="{00000000-0005-0000-0000-00008D250000}"/>
    <cellStyle name="40% - Ênfase1 4 3 3 3 4" xfId="9626" xr:uid="{00000000-0005-0000-0000-00008E250000}"/>
    <cellStyle name="40% - Ênfase1 4 3 3 4" xfId="9627" xr:uid="{00000000-0005-0000-0000-00008F250000}"/>
    <cellStyle name="40% - Ênfase1 4 3 3 4 2" xfId="9628" xr:uid="{00000000-0005-0000-0000-000090250000}"/>
    <cellStyle name="40% - Ênfase1 4 3 3 5" xfId="9629" xr:uid="{00000000-0005-0000-0000-000091250000}"/>
    <cellStyle name="40% - Ênfase1 4 3 3 6" xfId="9630" xr:uid="{00000000-0005-0000-0000-000092250000}"/>
    <cellStyle name="40% - Ênfase1 4 3 4" xfId="9631" xr:uid="{00000000-0005-0000-0000-000093250000}"/>
    <cellStyle name="40% - Ênfase1 4 3 4 2" xfId="9632" xr:uid="{00000000-0005-0000-0000-000094250000}"/>
    <cellStyle name="40% - Ênfase1 4 3 4 2 2" xfId="9633" xr:uid="{00000000-0005-0000-0000-000095250000}"/>
    <cellStyle name="40% - Ênfase1 4 3 4 3" xfId="9634" xr:uid="{00000000-0005-0000-0000-000096250000}"/>
    <cellStyle name="40% - Ênfase1 4 3 4 4" xfId="9635" xr:uid="{00000000-0005-0000-0000-000097250000}"/>
    <cellStyle name="40% - Ênfase1 4 3 5" xfId="9636" xr:uid="{00000000-0005-0000-0000-000098250000}"/>
    <cellStyle name="40% - Ênfase1 4 3 5 2" xfId="9637" xr:uid="{00000000-0005-0000-0000-000099250000}"/>
    <cellStyle name="40% - Ênfase1 4 3 5 2 2" xfId="9638" xr:uid="{00000000-0005-0000-0000-00009A250000}"/>
    <cellStyle name="40% - Ênfase1 4 3 5 3" xfId="9639" xr:uid="{00000000-0005-0000-0000-00009B250000}"/>
    <cellStyle name="40% - Ênfase1 4 3 5 4" xfId="9640" xr:uid="{00000000-0005-0000-0000-00009C250000}"/>
    <cellStyle name="40% - Ênfase1 4 3 6" xfId="9641" xr:uid="{00000000-0005-0000-0000-00009D250000}"/>
    <cellStyle name="40% - Ênfase1 4 3 6 2" xfId="9642" xr:uid="{00000000-0005-0000-0000-00009E250000}"/>
    <cellStyle name="40% - Ênfase1 4 3 7" xfId="9643" xr:uid="{00000000-0005-0000-0000-00009F250000}"/>
    <cellStyle name="40% - Ênfase1 4 3 8" xfId="9644" xr:uid="{00000000-0005-0000-0000-0000A0250000}"/>
    <cellStyle name="40% - Ênfase1 4 4" xfId="9645" xr:uid="{00000000-0005-0000-0000-0000A1250000}"/>
    <cellStyle name="40% - Ênfase1 4 4 2" xfId="9646" xr:uid="{00000000-0005-0000-0000-0000A2250000}"/>
    <cellStyle name="40% - Ênfase1 4 4 2 2" xfId="9647" xr:uid="{00000000-0005-0000-0000-0000A3250000}"/>
    <cellStyle name="40% - Ênfase1 4 4 2 2 2" xfId="9648" xr:uid="{00000000-0005-0000-0000-0000A4250000}"/>
    <cellStyle name="40% - Ênfase1 4 4 2 2 2 2" xfId="9649" xr:uid="{00000000-0005-0000-0000-0000A5250000}"/>
    <cellStyle name="40% - Ênfase1 4 4 2 2 2 2 2" xfId="9650" xr:uid="{00000000-0005-0000-0000-0000A6250000}"/>
    <cellStyle name="40% - Ênfase1 4 4 2 2 2 3" xfId="9651" xr:uid="{00000000-0005-0000-0000-0000A7250000}"/>
    <cellStyle name="40% - Ênfase1 4 4 2 2 2 4" xfId="9652" xr:uid="{00000000-0005-0000-0000-0000A8250000}"/>
    <cellStyle name="40% - Ênfase1 4 4 2 2 3" xfId="9653" xr:uid="{00000000-0005-0000-0000-0000A9250000}"/>
    <cellStyle name="40% - Ênfase1 4 4 2 2 3 2" xfId="9654" xr:uid="{00000000-0005-0000-0000-0000AA250000}"/>
    <cellStyle name="40% - Ênfase1 4 4 2 2 3 2 2" xfId="9655" xr:uid="{00000000-0005-0000-0000-0000AB250000}"/>
    <cellStyle name="40% - Ênfase1 4 4 2 2 3 3" xfId="9656" xr:uid="{00000000-0005-0000-0000-0000AC250000}"/>
    <cellStyle name="40% - Ênfase1 4 4 2 2 3 4" xfId="9657" xr:uid="{00000000-0005-0000-0000-0000AD250000}"/>
    <cellStyle name="40% - Ênfase1 4 4 2 2 4" xfId="9658" xr:uid="{00000000-0005-0000-0000-0000AE250000}"/>
    <cellStyle name="40% - Ênfase1 4 4 2 2 4 2" xfId="9659" xr:uid="{00000000-0005-0000-0000-0000AF250000}"/>
    <cellStyle name="40% - Ênfase1 4 4 2 2 5" xfId="9660" xr:uid="{00000000-0005-0000-0000-0000B0250000}"/>
    <cellStyle name="40% - Ênfase1 4 4 2 2 6" xfId="9661" xr:uid="{00000000-0005-0000-0000-0000B1250000}"/>
    <cellStyle name="40% - Ênfase1 4 4 2 3" xfId="9662" xr:uid="{00000000-0005-0000-0000-0000B2250000}"/>
    <cellStyle name="40% - Ênfase1 4 4 2 3 2" xfId="9663" xr:uid="{00000000-0005-0000-0000-0000B3250000}"/>
    <cellStyle name="40% - Ênfase1 4 4 2 3 2 2" xfId="9664" xr:uid="{00000000-0005-0000-0000-0000B4250000}"/>
    <cellStyle name="40% - Ênfase1 4 4 2 3 3" xfId="9665" xr:uid="{00000000-0005-0000-0000-0000B5250000}"/>
    <cellStyle name="40% - Ênfase1 4 4 2 3 4" xfId="9666" xr:uid="{00000000-0005-0000-0000-0000B6250000}"/>
    <cellStyle name="40% - Ênfase1 4 4 2 4" xfId="9667" xr:uid="{00000000-0005-0000-0000-0000B7250000}"/>
    <cellStyle name="40% - Ênfase1 4 4 2 4 2" xfId="9668" xr:uid="{00000000-0005-0000-0000-0000B8250000}"/>
    <cellStyle name="40% - Ênfase1 4 4 2 4 2 2" xfId="9669" xr:uid="{00000000-0005-0000-0000-0000B9250000}"/>
    <cellStyle name="40% - Ênfase1 4 4 2 4 3" xfId="9670" xr:uid="{00000000-0005-0000-0000-0000BA250000}"/>
    <cellStyle name="40% - Ênfase1 4 4 2 4 4" xfId="9671" xr:uid="{00000000-0005-0000-0000-0000BB250000}"/>
    <cellStyle name="40% - Ênfase1 4 4 2 5" xfId="9672" xr:uid="{00000000-0005-0000-0000-0000BC250000}"/>
    <cellStyle name="40% - Ênfase1 4 4 2 5 2" xfId="9673" xr:uid="{00000000-0005-0000-0000-0000BD250000}"/>
    <cellStyle name="40% - Ênfase1 4 4 2 6" xfId="9674" xr:uid="{00000000-0005-0000-0000-0000BE250000}"/>
    <cellStyle name="40% - Ênfase1 4 4 2 7" xfId="9675" xr:uid="{00000000-0005-0000-0000-0000BF250000}"/>
    <cellStyle name="40% - Ênfase1 4 4 3" xfId="9676" xr:uid="{00000000-0005-0000-0000-0000C0250000}"/>
    <cellStyle name="40% - Ênfase1 4 4 3 2" xfId="9677" xr:uid="{00000000-0005-0000-0000-0000C1250000}"/>
    <cellStyle name="40% - Ênfase1 4 4 3 2 2" xfId="9678" xr:uid="{00000000-0005-0000-0000-0000C2250000}"/>
    <cellStyle name="40% - Ênfase1 4 4 3 2 2 2" xfId="9679" xr:uid="{00000000-0005-0000-0000-0000C3250000}"/>
    <cellStyle name="40% - Ênfase1 4 4 3 2 3" xfId="9680" xr:uid="{00000000-0005-0000-0000-0000C4250000}"/>
    <cellStyle name="40% - Ênfase1 4 4 3 2 4" xfId="9681" xr:uid="{00000000-0005-0000-0000-0000C5250000}"/>
    <cellStyle name="40% - Ênfase1 4 4 3 3" xfId="9682" xr:uid="{00000000-0005-0000-0000-0000C6250000}"/>
    <cellStyle name="40% - Ênfase1 4 4 3 3 2" xfId="9683" xr:uid="{00000000-0005-0000-0000-0000C7250000}"/>
    <cellStyle name="40% - Ênfase1 4 4 3 3 2 2" xfId="9684" xr:uid="{00000000-0005-0000-0000-0000C8250000}"/>
    <cellStyle name="40% - Ênfase1 4 4 3 3 3" xfId="9685" xr:uid="{00000000-0005-0000-0000-0000C9250000}"/>
    <cellStyle name="40% - Ênfase1 4 4 3 3 4" xfId="9686" xr:uid="{00000000-0005-0000-0000-0000CA250000}"/>
    <cellStyle name="40% - Ênfase1 4 4 3 4" xfId="9687" xr:uid="{00000000-0005-0000-0000-0000CB250000}"/>
    <cellStyle name="40% - Ênfase1 4 4 3 4 2" xfId="9688" xr:uid="{00000000-0005-0000-0000-0000CC250000}"/>
    <cellStyle name="40% - Ênfase1 4 4 3 5" xfId="9689" xr:uid="{00000000-0005-0000-0000-0000CD250000}"/>
    <cellStyle name="40% - Ênfase1 4 4 3 6" xfId="9690" xr:uid="{00000000-0005-0000-0000-0000CE250000}"/>
    <cellStyle name="40% - Ênfase1 4 4 4" xfId="9691" xr:uid="{00000000-0005-0000-0000-0000CF250000}"/>
    <cellStyle name="40% - Ênfase1 4 4 4 2" xfId="9692" xr:uid="{00000000-0005-0000-0000-0000D0250000}"/>
    <cellStyle name="40% - Ênfase1 4 4 4 2 2" xfId="9693" xr:uid="{00000000-0005-0000-0000-0000D1250000}"/>
    <cellStyle name="40% - Ênfase1 4 4 4 3" xfId="9694" xr:uid="{00000000-0005-0000-0000-0000D2250000}"/>
    <cellStyle name="40% - Ênfase1 4 4 4 4" xfId="9695" xr:uid="{00000000-0005-0000-0000-0000D3250000}"/>
    <cellStyle name="40% - Ênfase1 4 4 5" xfId="9696" xr:uid="{00000000-0005-0000-0000-0000D4250000}"/>
    <cellStyle name="40% - Ênfase1 4 4 5 2" xfId="9697" xr:uid="{00000000-0005-0000-0000-0000D5250000}"/>
    <cellStyle name="40% - Ênfase1 4 4 5 2 2" xfId="9698" xr:uid="{00000000-0005-0000-0000-0000D6250000}"/>
    <cellStyle name="40% - Ênfase1 4 4 5 3" xfId="9699" xr:uid="{00000000-0005-0000-0000-0000D7250000}"/>
    <cellStyle name="40% - Ênfase1 4 4 5 4" xfId="9700" xr:uid="{00000000-0005-0000-0000-0000D8250000}"/>
    <cellStyle name="40% - Ênfase1 4 4 6" xfId="9701" xr:uid="{00000000-0005-0000-0000-0000D9250000}"/>
    <cellStyle name="40% - Ênfase1 4 4 6 2" xfId="9702" xr:uid="{00000000-0005-0000-0000-0000DA250000}"/>
    <cellStyle name="40% - Ênfase1 4 4 7" xfId="9703" xr:uid="{00000000-0005-0000-0000-0000DB250000}"/>
    <cellStyle name="40% - Ênfase1 4 4 8" xfId="9704" xr:uid="{00000000-0005-0000-0000-0000DC250000}"/>
    <cellStyle name="40% - Ênfase1 4 5" xfId="9705" xr:uid="{00000000-0005-0000-0000-0000DD250000}"/>
    <cellStyle name="40% - Ênfase1 4 5 2" xfId="9706" xr:uid="{00000000-0005-0000-0000-0000DE250000}"/>
    <cellStyle name="40% - Ênfase1 4 5 2 2" xfId="9707" xr:uid="{00000000-0005-0000-0000-0000DF250000}"/>
    <cellStyle name="40% - Ênfase1 4 5 2 2 2" xfId="9708" xr:uid="{00000000-0005-0000-0000-0000E0250000}"/>
    <cellStyle name="40% - Ênfase1 4 5 2 2 2 2" xfId="9709" xr:uid="{00000000-0005-0000-0000-0000E1250000}"/>
    <cellStyle name="40% - Ênfase1 4 5 2 2 3" xfId="9710" xr:uid="{00000000-0005-0000-0000-0000E2250000}"/>
    <cellStyle name="40% - Ênfase1 4 5 2 2 4" xfId="9711" xr:uid="{00000000-0005-0000-0000-0000E3250000}"/>
    <cellStyle name="40% - Ênfase1 4 5 2 3" xfId="9712" xr:uid="{00000000-0005-0000-0000-0000E4250000}"/>
    <cellStyle name="40% - Ênfase1 4 5 2 3 2" xfId="9713" xr:uid="{00000000-0005-0000-0000-0000E5250000}"/>
    <cellStyle name="40% - Ênfase1 4 5 2 3 2 2" xfId="9714" xr:uid="{00000000-0005-0000-0000-0000E6250000}"/>
    <cellStyle name="40% - Ênfase1 4 5 2 3 3" xfId="9715" xr:uid="{00000000-0005-0000-0000-0000E7250000}"/>
    <cellStyle name="40% - Ênfase1 4 5 2 3 4" xfId="9716" xr:uid="{00000000-0005-0000-0000-0000E8250000}"/>
    <cellStyle name="40% - Ênfase1 4 5 2 4" xfId="9717" xr:uid="{00000000-0005-0000-0000-0000E9250000}"/>
    <cellStyle name="40% - Ênfase1 4 5 2 4 2" xfId="9718" xr:uid="{00000000-0005-0000-0000-0000EA250000}"/>
    <cellStyle name="40% - Ênfase1 4 5 2 5" xfId="9719" xr:uid="{00000000-0005-0000-0000-0000EB250000}"/>
    <cellStyle name="40% - Ênfase1 4 5 2 6" xfId="9720" xr:uid="{00000000-0005-0000-0000-0000EC250000}"/>
    <cellStyle name="40% - Ênfase1 4 5 3" xfId="9721" xr:uid="{00000000-0005-0000-0000-0000ED250000}"/>
    <cellStyle name="40% - Ênfase1 4 5 3 2" xfId="9722" xr:uid="{00000000-0005-0000-0000-0000EE250000}"/>
    <cellStyle name="40% - Ênfase1 4 5 3 2 2" xfId="9723" xr:uid="{00000000-0005-0000-0000-0000EF250000}"/>
    <cellStyle name="40% - Ênfase1 4 5 3 3" xfId="9724" xr:uid="{00000000-0005-0000-0000-0000F0250000}"/>
    <cellStyle name="40% - Ênfase1 4 5 3 4" xfId="9725" xr:uid="{00000000-0005-0000-0000-0000F1250000}"/>
    <cellStyle name="40% - Ênfase1 4 5 4" xfId="9726" xr:uid="{00000000-0005-0000-0000-0000F2250000}"/>
    <cellStyle name="40% - Ênfase1 4 5 4 2" xfId="9727" xr:uid="{00000000-0005-0000-0000-0000F3250000}"/>
    <cellStyle name="40% - Ênfase1 4 5 4 2 2" xfId="9728" xr:uid="{00000000-0005-0000-0000-0000F4250000}"/>
    <cellStyle name="40% - Ênfase1 4 5 4 3" xfId="9729" xr:uid="{00000000-0005-0000-0000-0000F5250000}"/>
    <cellStyle name="40% - Ênfase1 4 5 4 4" xfId="9730" xr:uid="{00000000-0005-0000-0000-0000F6250000}"/>
    <cellStyle name="40% - Ênfase1 4 5 5" xfId="9731" xr:uid="{00000000-0005-0000-0000-0000F7250000}"/>
    <cellStyle name="40% - Ênfase1 4 5 5 2" xfId="9732" xr:uid="{00000000-0005-0000-0000-0000F8250000}"/>
    <cellStyle name="40% - Ênfase1 4 5 6" xfId="9733" xr:uid="{00000000-0005-0000-0000-0000F9250000}"/>
    <cellStyle name="40% - Ênfase1 4 5 7" xfId="9734" xr:uid="{00000000-0005-0000-0000-0000FA250000}"/>
    <cellStyle name="40% - Ênfase1 4 6" xfId="9735" xr:uid="{00000000-0005-0000-0000-0000FB250000}"/>
    <cellStyle name="40% - Ênfase1 4 6 2" xfId="9736" xr:uid="{00000000-0005-0000-0000-0000FC250000}"/>
    <cellStyle name="40% - Ênfase1 4 6 2 2" xfId="9737" xr:uid="{00000000-0005-0000-0000-0000FD250000}"/>
    <cellStyle name="40% - Ênfase1 4 6 2 2 2" xfId="9738" xr:uid="{00000000-0005-0000-0000-0000FE250000}"/>
    <cellStyle name="40% - Ênfase1 4 6 2 3" xfId="9739" xr:uid="{00000000-0005-0000-0000-0000FF250000}"/>
    <cellStyle name="40% - Ênfase1 4 6 2 4" xfId="9740" xr:uid="{00000000-0005-0000-0000-000000260000}"/>
    <cellStyle name="40% - Ênfase1 4 6 3" xfId="9741" xr:uid="{00000000-0005-0000-0000-000001260000}"/>
    <cellStyle name="40% - Ênfase1 4 6 3 2" xfId="9742" xr:uid="{00000000-0005-0000-0000-000002260000}"/>
    <cellStyle name="40% - Ênfase1 4 6 3 2 2" xfId="9743" xr:uid="{00000000-0005-0000-0000-000003260000}"/>
    <cellStyle name="40% - Ênfase1 4 6 3 3" xfId="9744" xr:uid="{00000000-0005-0000-0000-000004260000}"/>
    <cellStyle name="40% - Ênfase1 4 6 3 4" xfId="9745" xr:uid="{00000000-0005-0000-0000-000005260000}"/>
    <cellStyle name="40% - Ênfase1 4 6 4" xfId="9746" xr:uid="{00000000-0005-0000-0000-000006260000}"/>
    <cellStyle name="40% - Ênfase1 4 6 4 2" xfId="9747" xr:uid="{00000000-0005-0000-0000-000007260000}"/>
    <cellStyle name="40% - Ênfase1 4 6 5" xfId="9748" xr:uid="{00000000-0005-0000-0000-000008260000}"/>
    <cellStyle name="40% - Ênfase1 4 6 6" xfId="9749" xr:uid="{00000000-0005-0000-0000-000009260000}"/>
    <cellStyle name="40% - Ênfase1 4 7" xfId="9750" xr:uid="{00000000-0005-0000-0000-00000A260000}"/>
    <cellStyle name="40% - Ênfase1 4 7 2" xfId="9751" xr:uid="{00000000-0005-0000-0000-00000B260000}"/>
    <cellStyle name="40% - Ênfase1 4 7 2 2" xfId="9752" xr:uid="{00000000-0005-0000-0000-00000C260000}"/>
    <cellStyle name="40% - Ênfase1 4 7 3" xfId="9753" xr:uid="{00000000-0005-0000-0000-00000D260000}"/>
    <cellStyle name="40% - Ênfase1 4 7 4" xfId="9754" xr:uid="{00000000-0005-0000-0000-00000E260000}"/>
    <cellStyle name="40% - Ênfase1 4 8" xfId="9755" xr:uid="{00000000-0005-0000-0000-00000F260000}"/>
    <cellStyle name="40% - Ênfase1 4 8 2" xfId="9756" xr:uid="{00000000-0005-0000-0000-000010260000}"/>
    <cellStyle name="40% - Ênfase1 4 8 2 2" xfId="9757" xr:uid="{00000000-0005-0000-0000-000011260000}"/>
    <cellStyle name="40% - Ênfase1 4 8 3" xfId="9758" xr:uid="{00000000-0005-0000-0000-000012260000}"/>
    <cellStyle name="40% - Ênfase1 4 8 4" xfId="9759" xr:uid="{00000000-0005-0000-0000-000013260000}"/>
    <cellStyle name="40% - Ênfase1 4 9" xfId="9760" xr:uid="{00000000-0005-0000-0000-000014260000}"/>
    <cellStyle name="40% - Ênfase1 4 9 2" xfId="9761" xr:uid="{00000000-0005-0000-0000-000015260000}"/>
    <cellStyle name="40% - Ênfase1 5" xfId="9762" xr:uid="{00000000-0005-0000-0000-000016260000}"/>
    <cellStyle name="40% - Ênfase1 5 2" xfId="9763" xr:uid="{00000000-0005-0000-0000-000017260000}"/>
    <cellStyle name="40% - Ênfase1 5 2 2" xfId="9764" xr:uid="{00000000-0005-0000-0000-000018260000}"/>
    <cellStyle name="40% - Ênfase1 5 2 2 2" xfId="9765" xr:uid="{00000000-0005-0000-0000-000019260000}"/>
    <cellStyle name="40% - Ênfase1 5 2 2 2 2" xfId="9766" xr:uid="{00000000-0005-0000-0000-00001A260000}"/>
    <cellStyle name="40% - Ênfase1 5 2 2 2 2 2" xfId="9767" xr:uid="{00000000-0005-0000-0000-00001B260000}"/>
    <cellStyle name="40% - Ênfase1 5 2 2 2 3" xfId="9768" xr:uid="{00000000-0005-0000-0000-00001C260000}"/>
    <cellStyle name="40% - Ênfase1 5 2 2 2 4" xfId="9769" xr:uid="{00000000-0005-0000-0000-00001D260000}"/>
    <cellStyle name="40% - Ênfase1 5 2 2 3" xfId="9770" xr:uid="{00000000-0005-0000-0000-00001E260000}"/>
    <cellStyle name="40% - Ênfase1 5 2 2 3 2" xfId="9771" xr:uid="{00000000-0005-0000-0000-00001F260000}"/>
    <cellStyle name="40% - Ênfase1 5 2 2 3 2 2" xfId="9772" xr:uid="{00000000-0005-0000-0000-000020260000}"/>
    <cellStyle name="40% - Ênfase1 5 2 2 3 3" xfId="9773" xr:uid="{00000000-0005-0000-0000-000021260000}"/>
    <cellStyle name="40% - Ênfase1 5 2 2 3 4" xfId="9774" xr:uid="{00000000-0005-0000-0000-000022260000}"/>
    <cellStyle name="40% - Ênfase1 5 2 2 4" xfId="9775" xr:uid="{00000000-0005-0000-0000-000023260000}"/>
    <cellStyle name="40% - Ênfase1 5 2 2 4 2" xfId="9776" xr:uid="{00000000-0005-0000-0000-000024260000}"/>
    <cellStyle name="40% - Ênfase1 5 2 2 5" xfId="9777" xr:uid="{00000000-0005-0000-0000-000025260000}"/>
    <cellStyle name="40% - Ênfase1 5 2 2 6" xfId="9778" xr:uid="{00000000-0005-0000-0000-000026260000}"/>
    <cellStyle name="40% - Ênfase1 5 2 3" xfId="9779" xr:uid="{00000000-0005-0000-0000-000027260000}"/>
    <cellStyle name="40% - Ênfase1 5 2 3 2" xfId="9780" xr:uid="{00000000-0005-0000-0000-000028260000}"/>
    <cellStyle name="40% - Ênfase1 5 2 3 2 2" xfId="9781" xr:uid="{00000000-0005-0000-0000-000029260000}"/>
    <cellStyle name="40% - Ênfase1 5 2 3 3" xfId="9782" xr:uid="{00000000-0005-0000-0000-00002A260000}"/>
    <cellStyle name="40% - Ênfase1 5 2 3 4" xfId="9783" xr:uid="{00000000-0005-0000-0000-00002B260000}"/>
    <cellStyle name="40% - Ênfase1 5 2 4" xfId="9784" xr:uid="{00000000-0005-0000-0000-00002C260000}"/>
    <cellStyle name="40% - Ênfase1 5 2 4 2" xfId="9785" xr:uid="{00000000-0005-0000-0000-00002D260000}"/>
    <cellStyle name="40% - Ênfase1 5 2 4 2 2" xfId="9786" xr:uid="{00000000-0005-0000-0000-00002E260000}"/>
    <cellStyle name="40% - Ênfase1 5 2 4 3" xfId="9787" xr:uid="{00000000-0005-0000-0000-00002F260000}"/>
    <cellStyle name="40% - Ênfase1 5 2 4 4" xfId="9788" xr:uid="{00000000-0005-0000-0000-000030260000}"/>
    <cellStyle name="40% - Ênfase1 5 2 5" xfId="9789" xr:uid="{00000000-0005-0000-0000-000031260000}"/>
    <cellStyle name="40% - Ênfase1 5 2 5 2" xfId="9790" xr:uid="{00000000-0005-0000-0000-000032260000}"/>
    <cellStyle name="40% - Ênfase1 5 2 6" xfId="9791" xr:uid="{00000000-0005-0000-0000-000033260000}"/>
    <cellStyle name="40% - Ênfase1 5 2 7" xfId="9792" xr:uid="{00000000-0005-0000-0000-000034260000}"/>
    <cellStyle name="40% - Ênfase1 5 3" xfId="9793" xr:uid="{00000000-0005-0000-0000-000035260000}"/>
    <cellStyle name="40% - Ênfase1 5 3 2" xfId="9794" xr:uid="{00000000-0005-0000-0000-000036260000}"/>
    <cellStyle name="40% - Ênfase1 5 3 2 2" xfId="9795" xr:uid="{00000000-0005-0000-0000-000037260000}"/>
    <cellStyle name="40% - Ênfase1 5 3 2 2 2" xfId="9796" xr:uid="{00000000-0005-0000-0000-000038260000}"/>
    <cellStyle name="40% - Ênfase1 5 3 2 3" xfId="9797" xr:uid="{00000000-0005-0000-0000-000039260000}"/>
    <cellStyle name="40% - Ênfase1 5 3 2 4" xfId="9798" xr:uid="{00000000-0005-0000-0000-00003A260000}"/>
    <cellStyle name="40% - Ênfase1 5 3 3" xfId="9799" xr:uid="{00000000-0005-0000-0000-00003B260000}"/>
    <cellStyle name="40% - Ênfase1 5 3 3 2" xfId="9800" xr:uid="{00000000-0005-0000-0000-00003C260000}"/>
    <cellStyle name="40% - Ênfase1 5 3 3 2 2" xfId="9801" xr:uid="{00000000-0005-0000-0000-00003D260000}"/>
    <cellStyle name="40% - Ênfase1 5 3 3 3" xfId="9802" xr:uid="{00000000-0005-0000-0000-00003E260000}"/>
    <cellStyle name="40% - Ênfase1 5 3 3 4" xfId="9803" xr:uid="{00000000-0005-0000-0000-00003F260000}"/>
    <cellStyle name="40% - Ênfase1 5 3 4" xfId="9804" xr:uid="{00000000-0005-0000-0000-000040260000}"/>
    <cellStyle name="40% - Ênfase1 5 3 4 2" xfId="9805" xr:uid="{00000000-0005-0000-0000-000041260000}"/>
    <cellStyle name="40% - Ênfase1 5 3 5" xfId="9806" xr:uid="{00000000-0005-0000-0000-000042260000}"/>
    <cellStyle name="40% - Ênfase1 5 3 6" xfId="9807" xr:uid="{00000000-0005-0000-0000-000043260000}"/>
    <cellStyle name="40% - Ênfase1 5 4" xfId="9808" xr:uid="{00000000-0005-0000-0000-000044260000}"/>
    <cellStyle name="40% - Ênfase1 5 4 2" xfId="9809" xr:uid="{00000000-0005-0000-0000-000045260000}"/>
    <cellStyle name="40% - Ênfase1 5 4 2 2" xfId="9810" xr:uid="{00000000-0005-0000-0000-000046260000}"/>
    <cellStyle name="40% - Ênfase1 5 4 3" xfId="9811" xr:uid="{00000000-0005-0000-0000-000047260000}"/>
    <cellStyle name="40% - Ênfase1 5 4 4" xfId="9812" xr:uid="{00000000-0005-0000-0000-000048260000}"/>
    <cellStyle name="40% - Ênfase1 5 5" xfId="9813" xr:uid="{00000000-0005-0000-0000-000049260000}"/>
    <cellStyle name="40% - Ênfase1 5 5 2" xfId="9814" xr:uid="{00000000-0005-0000-0000-00004A260000}"/>
    <cellStyle name="40% - Ênfase1 5 5 2 2" xfId="9815" xr:uid="{00000000-0005-0000-0000-00004B260000}"/>
    <cellStyle name="40% - Ênfase1 5 5 3" xfId="9816" xr:uid="{00000000-0005-0000-0000-00004C260000}"/>
    <cellStyle name="40% - Ênfase1 5 5 4" xfId="9817" xr:uid="{00000000-0005-0000-0000-00004D260000}"/>
    <cellStyle name="40% - Ênfase1 5 6" xfId="9818" xr:uid="{00000000-0005-0000-0000-00004E260000}"/>
    <cellStyle name="40% - Ênfase1 5 6 2" xfId="9819" xr:uid="{00000000-0005-0000-0000-00004F260000}"/>
    <cellStyle name="40% - Ênfase1 5 7" xfId="9820" xr:uid="{00000000-0005-0000-0000-000050260000}"/>
    <cellStyle name="40% - Ênfase1 5 8" xfId="9821" xr:uid="{00000000-0005-0000-0000-000051260000}"/>
    <cellStyle name="40% - Ênfase1 6" xfId="9822" xr:uid="{00000000-0005-0000-0000-000052260000}"/>
    <cellStyle name="40% - Ênfase1 6 2" xfId="9823" xr:uid="{00000000-0005-0000-0000-000053260000}"/>
    <cellStyle name="40% - Ênfase1 6 2 2" xfId="9824" xr:uid="{00000000-0005-0000-0000-000054260000}"/>
    <cellStyle name="40% - Ênfase1 6 2 2 2" xfId="9825" xr:uid="{00000000-0005-0000-0000-000055260000}"/>
    <cellStyle name="40% - Ênfase1 6 2 2 2 2" xfId="9826" xr:uid="{00000000-0005-0000-0000-000056260000}"/>
    <cellStyle name="40% - Ênfase1 6 2 2 2 2 2" xfId="9827" xr:uid="{00000000-0005-0000-0000-000057260000}"/>
    <cellStyle name="40% - Ênfase1 6 2 2 2 3" xfId="9828" xr:uid="{00000000-0005-0000-0000-000058260000}"/>
    <cellStyle name="40% - Ênfase1 6 2 2 2 4" xfId="9829" xr:uid="{00000000-0005-0000-0000-000059260000}"/>
    <cellStyle name="40% - Ênfase1 6 2 2 3" xfId="9830" xr:uid="{00000000-0005-0000-0000-00005A260000}"/>
    <cellStyle name="40% - Ênfase1 6 2 2 3 2" xfId="9831" xr:uid="{00000000-0005-0000-0000-00005B260000}"/>
    <cellStyle name="40% - Ênfase1 6 2 2 3 2 2" xfId="9832" xr:uid="{00000000-0005-0000-0000-00005C260000}"/>
    <cellStyle name="40% - Ênfase1 6 2 2 3 3" xfId="9833" xr:uid="{00000000-0005-0000-0000-00005D260000}"/>
    <cellStyle name="40% - Ênfase1 6 2 2 3 4" xfId="9834" xr:uid="{00000000-0005-0000-0000-00005E260000}"/>
    <cellStyle name="40% - Ênfase1 6 2 2 4" xfId="9835" xr:uid="{00000000-0005-0000-0000-00005F260000}"/>
    <cellStyle name="40% - Ênfase1 6 2 2 4 2" xfId="9836" xr:uid="{00000000-0005-0000-0000-000060260000}"/>
    <cellStyle name="40% - Ênfase1 6 2 2 5" xfId="9837" xr:uid="{00000000-0005-0000-0000-000061260000}"/>
    <cellStyle name="40% - Ênfase1 6 2 2 6" xfId="9838" xr:uid="{00000000-0005-0000-0000-000062260000}"/>
    <cellStyle name="40% - Ênfase1 6 2 3" xfId="9839" xr:uid="{00000000-0005-0000-0000-000063260000}"/>
    <cellStyle name="40% - Ênfase1 6 2 3 2" xfId="9840" xr:uid="{00000000-0005-0000-0000-000064260000}"/>
    <cellStyle name="40% - Ênfase1 6 2 3 2 2" xfId="9841" xr:uid="{00000000-0005-0000-0000-000065260000}"/>
    <cellStyle name="40% - Ênfase1 6 2 3 3" xfId="9842" xr:uid="{00000000-0005-0000-0000-000066260000}"/>
    <cellStyle name="40% - Ênfase1 6 2 3 4" xfId="9843" xr:uid="{00000000-0005-0000-0000-000067260000}"/>
    <cellStyle name="40% - Ênfase1 6 2 4" xfId="9844" xr:uid="{00000000-0005-0000-0000-000068260000}"/>
    <cellStyle name="40% - Ênfase1 6 2 4 2" xfId="9845" xr:uid="{00000000-0005-0000-0000-000069260000}"/>
    <cellStyle name="40% - Ênfase1 6 2 4 2 2" xfId="9846" xr:uid="{00000000-0005-0000-0000-00006A260000}"/>
    <cellStyle name="40% - Ênfase1 6 2 4 3" xfId="9847" xr:uid="{00000000-0005-0000-0000-00006B260000}"/>
    <cellStyle name="40% - Ênfase1 6 2 4 4" xfId="9848" xr:uid="{00000000-0005-0000-0000-00006C260000}"/>
    <cellStyle name="40% - Ênfase1 6 2 5" xfId="9849" xr:uid="{00000000-0005-0000-0000-00006D260000}"/>
    <cellStyle name="40% - Ênfase1 6 2 5 2" xfId="9850" xr:uid="{00000000-0005-0000-0000-00006E260000}"/>
    <cellStyle name="40% - Ênfase1 6 2 6" xfId="9851" xr:uid="{00000000-0005-0000-0000-00006F260000}"/>
    <cellStyle name="40% - Ênfase1 6 2 7" xfId="9852" xr:uid="{00000000-0005-0000-0000-000070260000}"/>
    <cellStyle name="40% - Ênfase1 6 3" xfId="9853" xr:uid="{00000000-0005-0000-0000-000071260000}"/>
    <cellStyle name="40% - Ênfase1 6 3 2" xfId="9854" xr:uid="{00000000-0005-0000-0000-000072260000}"/>
    <cellStyle name="40% - Ênfase1 6 3 2 2" xfId="9855" xr:uid="{00000000-0005-0000-0000-000073260000}"/>
    <cellStyle name="40% - Ênfase1 6 3 2 2 2" xfId="9856" xr:uid="{00000000-0005-0000-0000-000074260000}"/>
    <cellStyle name="40% - Ênfase1 6 3 2 3" xfId="9857" xr:uid="{00000000-0005-0000-0000-000075260000}"/>
    <cellStyle name="40% - Ênfase1 6 3 2 4" xfId="9858" xr:uid="{00000000-0005-0000-0000-000076260000}"/>
    <cellStyle name="40% - Ênfase1 6 3 3" xfId="9859" xr:uid="{00000000-0005-0000-0000-000077260000}"/>
    <cellStyle name="40% - Ênfase1 6 3 3 2" xfId="9860" xr:uid="{00000000-0005-0000-0000-000078260000}"/>
    <cellStyle name="40% - Ênfase1 6 3 3 2 2" xfId="9861" xr:uid="{00000000-0005-0000-0000-000079260000}"/>
    <cellStyle name="40% - Ênfase1 6 3 3 3" xfId="9862" xr:uid="{00000000-0005-0000-0000-00007A260000}"/>
    <cellStyle name="40% - Ênfase1 6 3 3 4" xfId="9863" xr:uid="{00000000-0005-0000-0000-00007B260000}"/>
    <cellStyle name="40% - Ênfase1 6 3 4" xfId="9864" xr:uid="{00000000-0005-0000-0000-00007C260000}"/>
    <cellStyle name="40% - Ênfase1 6 3 4 2" xfId="9865" xr:uid="{00000000-0005-0000-0000-00007D260000}"/>
    <cellStyle name="40% - Ênfase1 6 3 5" xfId="9866" xr:uid="{00000000-0005-0000-0000-00007E260000}"/>
    <cellStyle name="40% - Ênfase1 6 3 6" xfId="9867" xr:uid="{00000000-0005-0000-0000-00007F260000}"/>
    <cellStyle name="40% - Ênfase1 6 4" xfId="9868" xr:uid="{00000000-0005-0000-0000-000080260000}"/>
    <cellStyle name="40% - Ênfase1 6 4 2" xfId="9869" xr:uid="{00000000-0005-0000-0000-000081260000}"/>
    <cellStyle name="40% - Ênfase1 6 4 2 2" xfId="9870" xr:uid="{00000000-0005-0000-0000-000082260000}"/>
    <cellStyle name="40% - Ênfase1 6 4 3" xfId="9871" xr:uid="{00000000-0005-0000-0000-000083260000}"/>
    <cellStyle name="40% - Ênfase1 6 4 4" xfId="9872" xr:uid="{00000000-0005-0000-0000-000084260000}"/>
    <cellStyle name="40% - Ênfase1 6 5" xfId="9873" xr:uid="{00000000-0005-0000-0000-000085260000}"/>
    <cellStyle name="40% - Ênfase1 6 5 2" xfId="9874" xr:uid="{00000000-0005-0000-0000-000086260000}"/>
    <cellStyle name="40% - Ênfase1 6 5 2 2" xfId="9875" xr:uid="{00000000-0005-0000-0000-000087260000}"/>
    <cellStyle name="40% - Ênfase1 6 5 3" xfId="9876" xr:uid="{00000000-0005-0000-0000-000088260000}"/>
    <cellStyle name="40% - Ênfase1 6 5 4" xfId="9877" xr:uid="{00000000-0005-0000-0000-000089260000}"/>
    <cellStyle name="40% - Ênfase1 6 6" xfId="9878" xr:uid="{00000000-0005-0000-0000-00008A260000}"/>
    <cellStyle name="40% - Ênfase1 6 6 2" xfId="9879" xr:uid="{00000000-0005-0000-0000-00008B260000}"/>
    <cellStyle name="40% - Ênfase1 6 7" xfId="9880" xr:uid="{00000000-0005-0000-0000-00008C260000}"/>
    <cellStyle name="40% - Ênfase1 6 8" xfId="9881" xr:uid="{00000000-0005-0000-0000-00008D260000}"/>
    <cellStyle name="40% - Ênfase1 7" xfId="9882" xr:uid="{00000000-0005-0000-0000-00008E260000}"/>
    <cellStyle name="40% - Ênfase1 7 2" xfId="9883" xr:uid="{00000000-0005-0000-0000-00008F260000}"/>
    <cellStyle name="40% - Ênfase1 7 2 2" xfId="9884" xr:uid="{00000000-0005-0000-0000-000090260000}"/>
    <cellStyle name="40% - Ênfase1 7 2 2 2" xfId="9885" xr:uid="{00000000-0005-0000-0000-000091260000}"/>
    <cellStyle name="40% - Ênfase1 7 2 2 2 2" xfId="9886" xr:uid="{00000000-0005-0000-0000-000092260000}"/>
    <cellStyle name="40% - Ênfase1 7 2 2 2 2 2" xfId="9887" xr:uid="{00000000-0005-0000-0000-000093260000}"/>
    <cellStyle name="40% - Ênfase1 7 2 2 2 3" xfId="9888" xr:uid="{00000000-0005-0000-0000-000094260000}"/>
    <cellStyle name="40% - Ênfase1 7 2 2 2 4" xfId="9889" xr:uid="{00000000-0005-0000-0000-000095260000}"/>
    <cellStyle name="40% - Ênfase1 7 2 2 3" xfId="9890" xr:uid="{00000000-0005-0000-0000-000096260000}"/>
    <cellStyle name="40% - Ênfase1 7 2 2 3 2" xfId="9891" xr:uid="{00000000-0005-0000-0000-000097260000}"/>
    <cellStyle name="40% - Ênfase1 7 2 2 3 2 2" xfId="9892" xr:uid="{00000000-0005-0000-0000-000098260000}"/>
    <cellStyle name="40% - Ênfase1 7 2 2 3 3" xfId="9893" xr:uid="{00000000-0005-0000-0000-000099260000}"/>
    <cellStyle name="40% - Ênfase1 7 2 2 3 4" xfId="9894" xr:uid="{00000000-0005-0000-0000-00009A260000}"/>
    <cellStyle name="40% - Ênfase1 7 2 2 4" xfId="9895" xr:uid="{00000000-0005-0000-0000-00009B260000}"/>
    <cellStyle name="40% - Ênfase1 7 2 2 4 2" xfId="9896" xr:uid="{00000000-0005-0000-0000-00009C260000}"/>
    <cellStyle name="40% - Ênfase1 7 2 2 5" xfId="9897" xr:uid="{00000000-0005-0000-0000-00009D260000}"/>
    <cellStyle name="40% - Ênfase1 7 2 2 6" xfId="9898" xr:uid="{00000000-0005-0000-0000-00009E260000}"/>
    <cellStyle name="40% - Ênfase1 7 2 3" xfId="9899" xr:uid="{00000000-0005-0000-0000-00009F260000}"/>
    <cellStyle name="40% - Ênfase1 7 2 3 2" xfId="9900" xr:uid="{00000000-0005-0000-0000-0000A0260000}"/>
    <cellStyle name="40% - Ênfase1 7 2 3 2 2" xfId="9901" xr:uid="{00000000-0005-0000-0000-0000A1260000}"/>
    <cellStyle name="40% - Ênfase1 7 2 3 3" xfId="9902" xr:uid="{00000000-0005-0000-0000-0000A2260000}"/>
    <cellStyle name="40% - Ênfase1 7 2 3 4" xfId="9903" xr:uid="{00000000-0005-0000-0000-0000A3260000}"/>
    <cellStyle name="40% - Ênfase1 7 2 4" xfId="9904" xr:uid="{00000000-0005-0000-0000-0000A4260000}"/>
    <cellStyle name="40% - Ênfase1 7 2 4 2" xfId="9905" xr:uid="{00000000-0005-0000-0000-0000A5260000}"/>
    <cellStyle name="40% - Ênfase1 7 2 4 2 2" xfId="9906" xr:uid="{00000000-0005-0000-0000-0000A6260000}"/>
    <cellStyle name="40% - Ênfase1 7 2 4 3" xfId="9907" xr:uid="{00000000-0005-0000-0000-0000A7260000}"/>
    <cellStyle name="40% - Ênfase1 7 2 4 4" xfId="9908" xr:uid="{00000000-0005-0000-0000-0000A8260000}"/>
    <cellStyle name="40% - Ênfase1 7 2 5" xfId="9909" xr:uid="{00000000-0005-0000-0000-0000A9260000}"/>
    <cellStyle name="40% - Ênfase1 7 2 5 2" xfId="9910" xr:uid="{00000000-0005-0000-0000-0000AA260000}"/>
    <cellStyle name="40% - Ênfase1 7 2 6" xfId="9911" xr:uid="{00000000-0005-0000-0000-0000AB260000}"/>
    <cellStyle name="40% - Ênfase1 7 2 7" xfId="9912" xr:uid="{00000000-0005-0000-0000-0000AC260000}"/>
    <cellStyle name="40% - Ênfase1 7 3" xfId="9913" xr:uid="{00000000-0005-0000-0000-0000AD260000}"/>
    <cellStyle name="40% - Ênfase1 7 3 2" xfId="9914" xr:uid="{00000000-0005-0000-0000-0000AE260000}"/>
    <cellStyle name="40% - Ênfase1 7 3 2 2" xfId="9915" xr:uid="{00000000-0005-0000-0000-0000AF260000}"/>
    <cellStyle name="40% - Ênfase1 7 3 2 2 2" xfId="9916" xr:uid="{00000000-0005-0000-0000-0000B0260000}"/>
    <cellStyle name="40% - Ênfase1 7 3 2 3" xfId="9917" xr:uid="{00000000-0005-0000-0000-0000B1260000}"/>
    <cellStyle name="40% - Ênfase1 7 3 2 4" xfId="9918" xr:uid="{00000000-0005-0000-0000-0000B2260000}"/>
    <cellStyle name="40% - Ênfase1 7 3 3" xfId="9919" xr:uid="{00000000-0005-0000-0000-0000B3260000}"/>
    <cellStyle name="40% - Ênfase1 7 3 3 2" xfId="9920" xr:uid="{00000000-0005-0000-0000-0000B4260000}"/>
    <cellStyle name="40% - Ênfase1 7 3 3 2 2" xfId="9921" xr:uid="{00000000-0005-0000-0000-0000B5260000}"/>
    <cellStyle name="40% - Ênfase1 7 3 3 3" xfId="9922" xr:uid="{00000000-0005-0000-0000-0000B6260000}"/>
    <cellStyle name="40% - Ênfase1 7 3 3 4" xfId="9923" xr:uid="{00000000-0005-0000-0000-0000B7260000}"/>
    <cellStyle name="40% - Ênfase1 7 3 4" xfId="9924" xr:uid="{00000000-0005-0000-0000-0000B8260000}"/>
    <cellStyle name="40% - Ênfase1 7 3 4 2" xfId="9925" xr:uid="{00000000-0005-0000-0000-0000B9260000}"/>
    <cellStyle name="40% - Ênfase1 7 3 5" xfId="9926" xr:uid="{00000000-0005-0000-0000-0000BA260000}"/>
    <cellStyle name="40% - Ênfase1 7 3 6" xfId="9927" xr:uid="{00000000-0005-0000-0000-0000BB260000}"/>
    <cellStyle name="40% - Ênfase1 7 4" xfId="9928" xr:uid="{00000000-0005-0000-0000-0000BC260000}"/>
    <cellStyle name="40% - Ênfase1 7 4 2" xfId="9929" xr:uid="{00000000-0005-0000-0000-0000BD260000}"/>
    <cellStyle name="40% - Ênfase1 7 4 2 2" xfId="9930" xr:uid="{00000000-0005-0000-0000-0000BE260000}"/>
    <cellStyle name="40% - Ênfase1 7 4 3" xfId="9931" xr:uid="{00000000-0005-0000-0000-0000BF260000}"/>
    <cellStyle name="40% - Ênfase1 7 4 4" xfId="9932" xr:uid="{00000000-0005-0000-0000-0000C0260000}"/>
    <cellStyle name="40% - Ênfase1 7 5" xfId="9933" xr:uid="{00000000-0005-0000-0000-0000C1260000}"/>
    <cellStyle name="40% - Ênfase1 7 5 2" xfId="9934" xr:uid="{00000000-0005-0000-0000-0000C2260000}"/>
    <cellStyle name="40% - Ênfase1 7 5 2 2" xfId="9935" xr:uid="{00000000-0005-0000-0000-0000C3260000}"/>
    <cellStyle name="40% - Ênfase1 7 5 3" xfId="9936" xr:uid="{00000000-0005-0000-0000-0000C4260000}"/>
    <cellStyle name="40% - Ênfase1 7 5 4" xfId="9937" xr:uid="{00000000-0005-0000-0000-0000C5260000}"/>
    <cellStyle name="40% - Ênfase1 7 6" xfId="9938" xr:uid="{00000000-0005-0000-0000-0000C6260000}"/>
    <cellStyle name="40% - Ênfase1 7 6 2" xfId="9939" xr:uid="{00000000-0005-0000-0000-0000C7260000}"/>
    <cellStyle name="40% - Ênfase1 7 7" xfId="9940" xr:uid="{00000000-0005-0000-0000-0000C8260000}"/>
    <cellStyle name="40% - Ênfase1 7 8" xfId="9941" xr:uid="{00000000-0005-0000-0000-0000C9260000}"/>
    <cellStyle name="40% - Ênfase1 8" xfId="9942" xr:uid="{00000000-0005-0000-0000-0000CA260000}"/>
    <cellStyle name="40% - Ênfase1 8 2" xfId="9943" xr:uid="{00000000-0005-0000-0000-0000CB260000}"/>
    <cellStyle name="40% - Ênfase1 8 2 2" xfId="9944" xr:uid="{00000000-0005-0000-0000-0000CC260000}"/>
    <cellStyle name="40% - Ênfase1 8 2 2 2" xfId="9945" xr:uid="{00000000-0005-0000-0000-0000CD260000}"/>
    <cellStyle name="40% - Ênfase1 8 2 2 2 2" xfId="9946" xr:uid="{00000000-0005-0000-0000-0000CE260000}"/>
    <cellStyle name="40% - Ênfase1 8 2 2 3" xfId="9947" xr:uid="{00000000-0005-0000-0000-0000CF260000}"/>
    <cellStyle name="40% - Ênfase1 8 2 2 4" xfId="9948" xr:uid="{00000000-0005-0000-0000-0000D0260000}"/>
    <cellStyle name="40% - Ênfase1 8 2 3" xfId="9949" xr:uid="{00000000-0005-0000-0000-0000D1260000}"/>
    <cellStyle name="40% - Ênfase1 8 2 3 2" xfId="9950" xr:uid="{00000000-0005-0000-0000-0000D2260000}"/>
    <cellStyle name="40% - Ênfase1 8 2 3 2 2" xfId="9951" xr:uid="{00000000-0005-0000-0000-0000D3260000}"/>
    <cellStyle name="40% - Ênfase1 8 2 3 3" xfId="9952" xr:uid="{00000000-0005-0000-0000-0000D4260000}"/>
    <cellStyle name="40% - Ênfase1 8 2 3 4" xfId="9953" xr:uid="{00000000-0005-0000-0000-0000D5260000}"/>
    <cellStyle name="40% - Ênfase1 8 2 4" xfId="9954" xr:uid="{00000000-0005-0000-0000-0000D6260000}"/>
    <cellStyle name="40% - Ênfase1 8 2 4 2" xfId="9955" xr:uid="{00000000-0005-0000-0000-0000D7260000}"/>
    <cellStyle name="40% - Ênfase1 8 2 5" xfId="9956" xr:uid="{00000000-0005-0000-0000-0000D8260000}"/>
    <cellStyle name="40% - Ênfase1 8 2 6" xfId="9957" xr:uid="{00000000-0005-0000-0000-0000D9260000}"/>
    <cellStyle name="40% - Ênfase1 8 3" xfId="9958" xr:uid="{00000000-0005-0000-0000-0000DA260000}"/>
    <cellStyle name="40% - Ênfase1 8 3 2" xfId="9959" xr:uid="{00000000-0005-0000-0000-0000DB260000}"/>
    <cellStyle name="40% - Ênfase1 8 3 2 2" xfId="9960" xr:uid="{00000000-0005-0000-0000-0000DC260000}"/>
    <cellStyle name="40% - Ênfase1 8 3 3" xfId="9961" xr:uid="{00000000-0005-0000-0000-0000DD260000}"/>
    <cellStyle name="40% - Ênfase1 8 3 4" xfId="9962" xr:uid="{00000000-0005-0000-0000-0000DE260000}"/>
    <cellStyle name="40% - Ênfase1 8 4" xfId="9963" xr:uid="{00000000-0005-0000-0000-0000DF260000}"/>
    <cellStyle name="40% - Ênfase1 8 4 2" xfId="9964" xr:uid="{00000000-0005-0000-0000-0000E0260000}"/>
    <cellStyle name="40% - Ênfase1 8 4 2 2" xfId="9965" xr:uid="{00000000-0005-0000-0000-0000E1260000}"/>
    <cellStyle name="40% - Ênfase1 8 4 3" xfId="9966" xr:uid="{00000000-0005-0000-0000-0000E2260000}"/>
    <cellStyle name="40% - Ênfase1 8 4 4" xfId="9967" xr:uid="{00000000-0005-0000-0000-0000E3260000}"/>
    <cellStyle name="40% - Ênfase1 8 5" xfId="9968" xr:uid="{00000000-0005-0000-0000-0000E4260000}"/>
    <cellStyle name="40% - Ênfase1 8 5 2" xfId="9969" xr:uid="{00000000-0005-0000-0000-0000E5260000}"/>
    <cellStyle name="40% - Ênfase1 8 6" xfId="9970" xr:uid="{00000000-0005-0000-0000-0000E6260000}"/>
    <cellStyle name="40% - Ênfase1 8 7" xfId="9971" xr:uid="{00000000-0005-0000-0000-0000E7260000}"/>
    <cellStyle name="40% - Ênfase1 9" xfId="9972" xr:uid="{00000000-0005-0000-0000-0000E8260000}"/>
    <cellStyle name="40% - Ênfase1 9 2" xfId="9973" xr:uid="{00000000-0005-0000-0000-0000E9260000}"/>
    <cellStyle name="40% - Ênfase1 9 2 2" xfId="9974" xr:uid="{00000000-0005-0000-0000-0000EA260000}"/>
    <cellStyle name="40% - Ênfase1 9 2 2 2" xfId="9975" xr:uid="{00000000-0005-0000-0000-0000EB260000}"/>
    <cellStyle name="40% - Ênfase1 9 2 3" xfId="9976" xr:uid="{00000000-0005-0000-0000-0000EC260000}"/>
    <cellStyle name="40% - Ênfase1 9 2 4" xfId="9977" xr:uid="{00000000-0005-0000-0000-0000ED260000}"/>
    <cellStyle name="40% - Ênfase1 9 3" xfId="9978" xr:uid="{00000000-0005-0000-0000-0000EE260000}"/>
    <cellStyle name="40% - Ênfase1 9 3 2" xfId="9979" xr:uid="{00000000-0005-0000-0000-0000EF260000}"/>
    <cellStyle name="40% - Ênfase1 9 3 2 2" xfId="9980" xr:uid="{00000000-0005-0000-0000-0000F0260000}"/>
    <cellStyle name="40% - Ênfase1 9 3 3" xfId="9981" xr:uid="{00000000-0005-0000-0000-0000F1260000}"/>
    <cellStyle name="40% - Ênfase1 9 3 4" xfId="9982" xr:uid="{00000000-0005-0000-0000-0000F2260000}"/>
    <cellStyle name="40% - Ênfase1 9 4" xfId="9983" xr:uid="{00000000-0005-0000-0000-0000F3260000}"/>
    <cellStyle name="40% - Ênfase1 9 4 2" xfId="9984" xr:uid="{00000000-0005-0000-0000-0000F4260000}"/>
    <cellStyle name="40% - Ênfase1 9 5" xfId="9985" xr:uid="{00000000-0005-0000-0000-0000F5260000}"/>
    <cellStyle name="40% - Ênfase1 9 6" xfId="9986" xr:uid="{00000000-0005-0000-0000-0000F6260000}"/>
    <cellStyle name="40% - Ênfase2 2" xfId="9987" xr:uid="{00000000-0005-0000-0000-0000F7260000}"/>
    <cellStyle name="40% - Ênfase2 2 10" xfId="9988" xr:uid="{00000000-0005-0000-0000-0000F8260000}"/>
    <cellStyle name="40% - Ênfase2 2 10 2" xfId="9989" xr:uid="{00000000-0005-0000-0000-0000F9260000}"/>
    <cellStyle name="40% - Ênfase2 2 11" xfId="9990" xr:uid="{00000000-0005-0000-0000-0000FA260000}"/>
    <cellStyle name="40% - Ênfase2 2 12" xfId="9991" xr:uid="{00000000-0005-0000-0000-0000FB260000}"/>
    <cellStyle name="40% - Ênfase2 2 2" xfId="9992" xr:uid="{00000000-0005-0000-0000-0000FC260000}"/>
    <cellStyle name="40% - Ênfase2 2 2 10" xfId="9993" xr:uid="{00000000-0005-0000-0000-0000FD260000}"/>
    <cellStyle name="40% - Ênfase2 2 2 11" xfId="9994" xr:uid="{00000000-0005-0000-0000-0000FE260000}"/>
    <cellStyle name="40% - Ênfase2 2 2 2" xfId="9995" xr:uid="{00000000-0005-0000-0000-0000FF260000}"/>
    <cellStyle name="40% - Ênfase2 2 2 2 2" xfId="9996" xr:uid="{00000000-0005-0000-0000-000000270000}"/>
    <cellStyle name="40% - Ênfase2 2 2 2 2 2" xfId="9997" xr:uid="{00000000-0005-0000-0000-000001270000}"/>
    <cellStyle name="40% - Ênfase2 2 2 2 2 2 2" xfId="9998" xr:uid="{00000000-0005-0000-0000-000002270000}"/>
    <cellStyle name="40% - Ênfase2 2 2 2 2 2 2 2" xfId="9999" xr:uid="{00000000-0005-0000-0000-000003270000}"/>
    <cellStyle name="40% - Ênfase2 2 2 2 2 2 2 2 2" xfId="10000" xr:uid="{00000000-0005-0000-0000-000004270000}"/>
    <cellStyle name="40% - Ênfase2 2 2 2 2 2 2 3" xfId="10001" xr:uid="{00000000-0005-0000-0000-000005270000}"/>
    <cellStyle name="40% - Ênfase2 2 2 2 2 2 2 4" xfId="10002" xr:uid="{00000000-0005-0000-0000-000006270000}"/>
    <cellStyle name="40% - Ênfase2 2 2 2 2 2 3" xfId="10003" xr:uid="{00000000-0005-0000-0000-000007270000}"/>
    <cellStyle name="40% - Ênfase2 2 2 2 2 2 3 2" xfId="10004" xr:uid="{00000000-0005-0000-0000-000008270000}"/>
    <cellStyle name="40% - Ênfase2 2 2 2 2 2 3 2 2" xfId="10005" xr:uid="{00000000-0005-0000-0000-000009270000}"/>
    <cellStyle name="40% - Ênfase2 2 2 2 2 2 3 3" xfId="10006" xr:uid="{00000000-0005-0000-0000-00000A270000}"/>
    <cellStyle name="40% - Ênfase2 2 2 2 2 2 3 4" xfId="10007" xr:uid="{00000000-0005-0000-0000-00000B270000}"/>
    <cellStyle name="40% - Ênfase2 2 2 2 2 2 4" xfId="10008" xr:uid="{00000000-0005-0000-0000-00000C270000}"/>
    <cellStyle name="40% - Ênfase2 2 2 2 2 2 4 2" xfId="10009" xr:uid="{00000000-0005-0000-0000-00000D270000}"/>
    <cellStyle name="40% - Ênfase2 2 2 2 2 2 5" xfId="10010" xr:uid="{00000000-0005-0000-0000-00000E270000}"/>
    <cellStyle name="40% - Ênfase2 2 2 2 2 2 6" xfId="10011" xr:uid="{00000000-0005-0000-0000-00000F270000}"/>
    <cellStyle name="40% - Ênfase2 2 2 2 2 3" xfId="10012" xr:uid="{00000000-0005-0000-0000-000010270000}"/>
    <cellStyle name="40% - Ênfase2 2 2 2 2 3 2" xfId="10013" xr:uid="{00000000-0005-0000-0000-000011270000}"/>
    <cellStyle name="40% - Ênfase2 2 2 2 2 3 2 2" xfId="10014" xr:uid="{00000000-0005-0000-0000-000012270000}"/>
    <cellStyle name="40% - Ênfase2 2 2 2 2 3 3" xfId="10015" xr:uid="{00000000-0005-0000-0000-000013270000}"/>
    <cellStyle name="40% - Ênfase2 2 2 2 2 3 4" xfId="10016" xr:uid="{00000000-0005-0000-0000-000014270000}"/>
    <cellStyle name="40% - Ênfase2 2 2 2 2 4" xfId="10017" xr:uid="{00000000-0005-0000-0000-000015270000}"/>
    <cellStyle name="40% - Ênfase2 2 2 2 2 4 2" xfId="10018" xr:uid="{00000000-0005-0000-0000-000016270000}"/>
    <cellStyle name="40% - Ênfase2 2 2 2 2 4 2 2" xfId="10019" xr:uid="{00000000-0005-0000-0000-000017270000}"/>
    <cellStyle name="40% - Ênfase2 2 2 2 2 4 3" xfId="10020" xr:uid="{00000000-0005-0000-0000-000018270000}"/>
    <cellStyle name="40% - Ênfase2 2 2 2 2 4 4" xfId="10021" xr:uid="{00000000-0005-0000-0000-000019270000}"/>
    <cellStyle name="40% - Ênfase2 2 2 2 2 5" xfId="10022" xr:uid="{00000000-0005-0000-0000-00001A270000}"/>
    <cellStyle name="40% - Ênfase2 2 2 2 2 5 2" xfId="10023" xr:uid="{00000000-0005-0000-0000-00001B270000}"/>
    <cellStyle name="40% - Ênfase2 2 2 2 2 6" xfId="10024" xr:uid="{00000000-0005-0000-0000-00001C270000}"/>
    <cellStyle name="40% - Ênfase2 2 2 2 2 7" xfId="10025" xr:uid="{00000000-0005-0000-0000-00001D270000}"/>
    <cellStyle name="40% - Ênfase2 2 2 2 3" xfId="10026" xr:uid="{00000000-0005-0000-0000-00001E270000}"/>
    <cellStyle name="40% - Ênfase2 2 2 2 3 2" xfId="10027" xr:uid="{00000000-0005-0000-0000-00001F270000}"/>
    <cellStyle name="40% - Ênfase2 2 2 2 3 2 2" xfId="10028" xr:uid="{00000000-0005-0000-0000-000020270000}"/>
    <cellStyle name="40% - Ênfase2 2 2 2 3 2 2 2" xfId="10029" xr:uid="{00000000-0005-0000-0000-000021270000}"/>
    <cellStyle name="40% - Ênfase2 2 2 2 3 2 3" xfId="10030" xr:uid="{00000000-0005-0000-0000-000022270000}"/>
    <cellStyle name="40% - Ênfase2 2 2 2 3 2 4" xfId="10031" xr:uid="{00000000-0005-0000-0000-000023270000}"/>
    <cellStyle name="40% - Ênfase2 2 2 2 3 3" xfId="10032" xr:uid="{00000000-0005-0000-0000-000024270000}"/>
    <cellStyle name="40% - Ênfase2 2 2 2 3 3 2" xfId="10033" xr:uid="{00000000-0005-0000-0000-000025270000}"/>
    <cellStyle name="40% - Ênfase2 2 2 2 3 3 2 2" xfId="10034" xr:uid="{00000000-0005-0000-0000-000026270000}"/>
    <cellStyle name="40% - Ênfase2 2 2 2 3 3 3" xfId="10035" xr:uid="{00000000-0005-0000-0000-000027270000}"/>
    <cellStyle name="40% - Ênfase2 2 2 2 3 3 4" xfId="10036" xr:uid="{00000000-0005-0000-0000-000028270000}"/>
    <cellStyle name="40% - Ênfase2 2 2 2 3 4" xfId="10037" xr:uid="{00000000-0005-0000-0000-000029270000}"/>
    <cellStyle name="40% - Ênfase2 2 2 2 3 4 2" xfId="10038" xr:uid="{00000000-0005-0000-0000-00002A270000}"/>
    <cellStyle name="40% - Ênfase2 2 2 2 3 5" xfId="10039" xr:uid="{00000000-0005-0000-0000-00002B270000}"/>
    <cellStyle name="40% - Ênfase2 2 2 2 3 6" xfId="10040" xr:uid="{00000000-0005-0000-0000-00002C270000}"/>
    <cellStyle name="40% - Ênfase2 2 2 2 4" xfId="10041" xr:uid="{00000000-0005-0000-0000-00002D270000}"/>
    <cellStyle name="40% - Ênfase2 2 2 2 4 2" xfId="10042" xr:uid="{00000000-0005-0000-0000-00002E270000}"/>
    <cellStyle name="40% - Ênfase2 2 2 2 4 2 2" xfId="10043" xr:uid="{00000000-0005-0000-0000-00002F270000}"/>
    <cellStyle name="40% - Ênfase2 2 2 2 4 3" xfId="10044" xr:uid="{00000000-0005-0000-0000-000030270000}"/>
    <cellStyle name="40% - Ênfase2 2 2 2 4 4" xfId="10045" xr:uid="{00000000-0005-0000-0000-000031270000}"/>
    <cellStyle name="40% - Ênfase2 2 2 2 5" xfId="10046" xr:uid="{00000000-0005-0000-0000-000032270000}"/>
    <cellStyle name="40% - Ênfase2 2 2 2 5 2" xfId="10047" xr:uid="{00000000-0005-0000-0000-000033270000}"/>
    <cellStyle name="40% - Ênfase2 2 2 2 5 2 2" xfId="10048" xr:uid="{00000000-0005-0000-0000-000034270000}"/>
    <cellStyle name="40% - Ênfase2 2 2 2 5 3" xfId="10049" xr:uid="{00000000-0005-0000-0000-000035270000}"/>
    <cellStyle name="40% - Ênfase2 2 2 2 5 4" xfId="10050" xr:uid="{00000000-0005-0000-0000-000036270000}"/>
    <cellStyle name="40% - Ênfase2 2 2 2 6" xfId="10051" xr:uid="{00000000-0005-0000-0000-000037270000}"/>
    <cellStyle name="40% - Ênfase2 2 2 2 6 2" xfId="10052" xr:uid="{00000000-0005-0000-0000-000038270000}"/>
    <cellStyle name="40% - Ênfase2 2 2 2 7" xfId="10053" xr:uid="{00000000-0005-0000-0000-000039270000}"/>
    <cellStyle name="40% - Ênfase2 2 2 2 8" xfId="10054" xr:uid="{00000000-0005-0000-0000-00003A270000}"/>
    <cellStyle name="40% - Ênfase2 2 2 3" xfId="10055" xr:uid="{00000000-0005-0000-0000-00003B270000}"/>
    <cellStyle name="40% - Ênfase2 2 2 3 2" xfId="10056" xr:uid="{00000000-0005-0000-0000-00003C270000}"/>
    <cellStyle name="40% - Ênfase2 2 2 3 2 2" xfId="10057" xr:uid="{00000000-0005-0000-0000-00003D270000}"/>
    <cellStyle name="40% - Ênfase2 2 2 3 2 2 2" xfId="10058" xr:uid="{00000000-0005-0000-0000-00003E270000}"/>
    <cellStyle name="40% - Ênfase2 2 2 3 2 2 2 2" xfId="10059" xr:uid="{00000000-0005-0000-0000-00003F270000}"/>
    <cellStyle name="40% - Ênfase2 2 2 3 2 2 2 2 2" xfId="10060" xr:uid="{00000000-0005-0000-0000-000040270000}"/>
    <cellStyle name="40% - Ênfase2 2 2 3 2 2 2 3" xfId="10061" xr:uid="{00000000-0005-0000-0000-000041270000}"/>
    <cellStyle name="40% - Ênfase2 2 2 3 2 2 2 4" xfId="10062" xr:uid="{00000000-0005-0000-0000-000042270000}"/>
    <cellStyle name="40% - Ênfase2 2 2 3 2 2 3" xfId="10063" xr:uid="{00000000-0005-0000-0000-000043270000}"/>
    <cellStyle name="40% - Ênfase2 2 2 3 2 2 3 2" xfId="10064" xr:uid="{00000000-0005-0000-0000-000044270000}"/>
    <cellStyle name="40% - Ênfase2 2 2 3 2 2 3 2 2" xfId="10065" xr:uid="{00000000-0005-0000-0000-000045270000}"/>
    <cellStyle name="40% - Ênfase2 2 2 3 2 2 3 3" xfId="10066" xr:uid="{00000000-0005-0000-0000-000046270000}"/>
    <cellStyle name="40% - Ênfase2 2 2 3 2 2 3 4" xfId="10067" xr:uid="{00000000-0005-0000-0000-000047270000}"/>
    <cellStyle name="40% - Ênfase2 2 2 3 2 2 4" xfId="10068" xr:uid="{00000000-0005-0000-0000-000048270000}"/>
    <cellStyle name="40% - Ênfase2 2 2 3 2 2 4 2" xfId="10069" xr:uid="{00000000-0005-0000-0000-000049270000}"/>
    <cellStyle name="40% - Ênfase2 2 2 3 2 2 5" xfId="10070" xr:uid="{00000000-0005-0000-0000-00004A270000}"/>
    <cellStyle name="40% - Ênfase2 2 2 3 2 2 6" xfId="10071" xr:uid="{00000000-0005-0000-0000-00004B270000}"/>
    <cellStyle name="40% - Ênfase2 2 2 3 2 3" xfId="10072" xr:uid="{00000000-0005-0000-0000-00004C270000}"/>
    <cellStyle name="40% - Ênfase2 2 2 3 2 3 2" xfId="10073" xr:uid="{00000000-0005-0000-0000-00004D270000}"/>
    <cellStyle name="40% - Ênfase2 2 2 3 2 3 2 2" xfId="10074" xr:uid="{00000000-0005-0000-0000-00004E270000}"/>
    <cellStyle name="40% - Ênfase2 2 2 3 2 3 3" xfId="10075" xr:uid="{00000000-0005-0000-0000-00004F270000}"/>
    <cellStyle name="40% - Ênfase2 2 2 3 2 3 4" xfId="10076" xr:uid="{00000000-0005-0000-0000-000050270000}"/>
    <cellStyle name="40% - Ênfase2 2 2 3 2 4" xfId="10077" xr:uid="{00000000-0005-0000-0000-000051270000}"/>
    <cellStyle name="40% - Ênfase2 2 2 3 2 4 2" xfId="10078" xr:uid="{00000000-0005-0000-0000-000052270000}"/>
    <cellStyle name="40% - Ênfase2 2 2 3 2 4 2 2" xfId="10079" xr:uid="{00000000-0005-0000-0000-000053270000}"/>
    <cellStyle name="40% - Ênfase2 2 2 3 2 4 3" xfId="10080" xr:uid="{00000000-0005-0000-0000-000054270000}"/>
    <cellStyle name="40% - Ênfase2 2 2 3 2 4 4" xfId="10081" xr:uid="{00000000-0005-0000-0000-000055270000}"/>
    <cellStyle name="40% - Ênfase2 2 2 3 2 5" xfId="10082" xr:uid="{00000000-0005-0000-0000-000056270000}"/>
    <cellStyle name="40% - Ênfase2 2 2 3 2 5 2" xfId="10083" xr:uid="{00000000-0005-0000-0000-000057270000}"/>
    <cellStyle name="40% - Ênfase2 2 2 3 2 6" xfId="10084" xr:uid="{00000000-0005-0000-0000-000058270000}"/>
    <cellStyle name="40% - Ênfase2 2 2 3 2 7" xfId="10085" xr:uid="{00000000-0005-0000-0000-000059270000}"/>
    <cellStyle name="40% - Ênfase2 2 2 3 3" xfId="10086" xr:uid="{00000000-0005-0000-0000-00005A270000}"/>
    <cellStyle name="40% - Ênfase2 2 2 3 3 2" xfId="10087" xr:uid="{00000000-0005-0000-0000-00005B270000}"/>
    <cellStyle name="40% - Ênfase2 2 2 3 3 2 2" xfId="10088" xr:uid="{00000000-0005-0000-0000-00005C270000}"/>
    <cellStyle name="40% - Ênfase2 2 2 3 3 2 2 2" xfId="10089" xr:uid="{00000000-0005-0000-0000-00005D270000}"/>
    <cellStyle name="40% - Ênfase2 2 2 3 3 2 3" xfId="10090" xr:uid="{00000000-0005-0000-0000-00005E270000}"/>
    <cellStyle name="40% - Ênfase2 2 2 3 3 2 4" xfId="10091" xr:uid="{00000000-0005-0000-0000-00005F270000}"/>
    <cellStyle name="40% - Ênfase2 2 2 3 3 3" xfId="10092" xr:uid="{00000000-0005-0000-0000-000060270000}"/>
    <cellStyle name="40% - Ênfase2 2 2 3 3 3 2" xfId="10093" xr:uid="{00000000-0005-0000-0000-000061270000}"/>
    <cellStyle name="40% - Ênfase2 2 2 3 3 3 2 2" xfId="10094" xr:uid="{00000000-0005-0000-0000-000062270000}"/>
    <cellStyle name="40% - Ênfase2 2 2 3 3 3 3" xfId="10095" xr:uid="{00000000-0005-0000-0000-000063270000}"/>
    <cellStyle name="40% - Ênfase2 2 2 3 3 3 4" xfId="10096" xr:uid="{00000000-0005-0000-0000-000064270000}"/>
    <cellStyle name="40% - Ênfase2 2 2 3 3 4" xfId="10097" xr:uid="{00000000-0005-0000-0000-000065270000}"/>
    <cellStyle name="40% - Ênfase2 2 2 3 3 4 2" xfId="10098" xr:uid="{00000000-0005-0000-0000-000066270000}"/>
    <cellStyle name="40% - Ênfase2 2 2 3 3 5" xfId="10099" xr:uid="{00000000-0005-0000-0000-000067270000}"/>
    <cellStyle name="40% - Ênfase2 2 2 3 3 6" xfId="10100" xr:uid="{00000000-0005-0000-0000-000068270000}"/>
    <cellStyle name="40% - Ênfase2 2 2 3 4" xfId="10101" xr:uid="{00000000-0005-0000-0000-000069270000}"/>
    <cellStyle name="40% - Ênfase2 2 2 3 4 2" xfId="10102" xr:uid="{00000000-0005-0000-0000-00006A270000}"/>
    <cellStyle name="40% - Ênfase2 2 2 3 4 2 2" xfId="10103" xr:uid="{00000000-0005-0000-0000-00006B270000}"/>
    <cellStyle name="40% - Ênfase2 2 2 3 4 3" xfId="10104" xr:uid="{00000000-0005-0000-0000-00006C270000}"/>
    <cellStyle name="40% - Ênfase2 2 2 3 4 4" xfId="10105" xr:uid="{00000000-0005-0000-0000-00006D270000}"/>
    <cellStyle name="40% - Ênfase2 2 2 3 5" xfId="10106" xr:uid="{00000000-0005-0000-0000-00006E270000}"/>
    <cellStyle name="40% - Ênfase2 2 2 3 5 2" xfId="10107" xr:uid="{00000000-0005-0000-0000-00006F270000}"/>
    <cellStyle name="40% - Ênfase2 2 2 3 5 2 2" xfId="10108" xr:uid="{00000000-0005-0000-0000-000070270000}"/>
    <cellStyle name="40% - Ênfase2 2 2 3 5 3" xfId="10109" xr:uid="{00000000-0005-0000-0000-000071270000}"/>
    <cellStyle name="40% - Ênfase2 2 2 3 5 4" xfId="10110" xr:uid="{00000000-0005-0000-0000-000072270000}"/>
    <cellStyle name="40% - Ênfase2 2 2 3 6" xfId="10111" xr:uid="{00000000-0005-0000-0000-000073270000}"/>
    <cellStyle name="40% - Ênfase2 2 2 3 6 2" xfId="10112" xr:uid="{00000000-0005-0000-0000-000074270000}"/>
    <cellStyle name="40% - Ênfase2 2 2 3 7" xfId="10113" xr:uid="{00000000-0005-0000-0000-000075270000}"/>
    <cellStyle name="40% - Ênfase2 2 2 3 8" xfId="10114" xr:uid="{00000000-0005-0000-0000-000076270000}"/>
    <cellStyle name="40% - Ênfase2 2 2 4" xfId="10115" xr:uid="{00000000-0005-0000-0000-000077270000}"/>
    <cellStyle name="40% - Ênfase2 2 2 4 2" xfId="10116" xr:uid="{00000000-0005-0000-0000-000078270000}"/>
    <cellStyle name="40% - Ênfase2 2 2 4 2 2" xfId="10117" xr:uid="{00000000-0005-0000-0000-000079270000}"/>
    <cellStyle name="40% - Ênfase2 2 2 4 2 2 2" xfId="10118" xr:uid="{00000000-0005-0000-0000-00007A270000}"/>
    <cellStyle name="40% - Ênfase2 2 2 4 2 2 2 2" xfId="10119" xr:uid="{00000000-0005-0000-0000-00007B270000}"/>
    <cellStyle name="40% - Ênfase2 2 2 4 2 2 2 2 2" xfId="10120" xr:uid="{00000000-0005-0000-0000-00007C270000}"/>
    <cellStyle name="40% - Ênfase2 2 2 4 2 2 2 3" xfId="10121" xr:uid="{00000000-0005-0000-0000-00007D270000}"/>
    <cellStyle name="40% - Ênfase2 2 2 4 2 2 2 4" xfId="10122" xr:uid="{00000000-0005-0000-0000-00007E270000}"/>
    <cellStyle name="40% - Ênfase2 2 2 4 2 2 3" xfId="10123" xr:uid="{00000000-0005-0000-0000-00007F270000}"/>
    <cellStyle name="40% - Ênfase2 2 2 4 2 2 3 2" xfId="10124" xr:uid="{00000000-0005-0000-0000-000080270000}"/>
    <cellStyle name="40% - Ênfase2 2 2 4 2 2 3 2 2" xfId="10125" xr:uid="{00000000-0005-0000-0000-000081270000}"/>
    <cellStyle name="40% - Ênfase2 2 2 4 2 2 3 3" xfId="10126" xr:uid="{00000000-0005-0000-0000-000082270000}"/>
    <cellStyle name="40% - Ênfase2 2 2 4 2 2 3 4" xfId="10127" xr:uid="{00000000-0005-0000-0000-000083270000}"/>
    <cellStyle name="40% - Ênfase2 2 2 4 2 2 4" xfId="10128" xr:uid="{00000000-0005-0000-0000-000084270000}"/>
    <cellStyle name="40% - Ênfase2 2 2 4 2 2 4 2" xfId="10129" xr:uid="{00000000-0005-0000-0000-000085270000}"/>
    <cellStyle name="40% - Ênfase2 2 2 4 2 2 5" xfId="10130" xr:uid="{00000000-0005-0000-0000-000086270000}"/>
    <cellStyle name="40% - Ênfase2 2 2 4 2 2 6" xfId="10131" xr:uid="{00000000-0005-0000-0000-000087270000}"/>
    <cellStyle name="40% - Ênfase2 2 2 4 2 3" xfId="10132" xr:uid="{00000000-0005-0000-0000-000088270000}"/>
    <cellStyle name="40% - Ênfase2 2 2 4 2 3 2" xfId="10133" xr:uid="{00000000-0005-0000-0000-000089270000}"/>
    <cellStyle name="40% - Ênfase2 2 2 4 2 3 2 2" xfId="10134" xr:uid="{00000000-0005-0000-0000-00008A270000}"/>
    <cellStyle name="40% - Ênfase2 2 2 4 2 3 3" xfId="10135" xr:uid="{00000000-0005-0000-0000-00008B270000}"/>
    <cellStyle name="40% - Ênfase2 2 2 4 2 3 4" xfId="10136" xr:uid="{00000000-0005-0000-0000-00008C270000}"/>
    <cellStyle name="40% - Ênfase2 2 2 4 2 4" xfId="10137" xr:uid="{00000000-0005-0000-0000-00008D270000}"/>
    <cellStyle name="40% - Ênfase2 2 2 4 2 4 2" xfId="10138" xr:uid="{00000000-0005-0000-0000-00008E270000}"/>
    <cellStyle name="40% - Ênfase2 2 2 4 2 4 2 2" xfId="10139" xr:uid="{00000000-0005-0000-0000-00008F270000}"/>
    <cellStyle name="40% - Ênfase2 2 2 4 2 4 3" xfId="10140" xr:uid="{00000000-0005-0000-0000-000090270000}"/>
    <cellStyle name="40% - Ênfase2 2 2 4 2 4 4" xfId="10141" xr:uid="{00000000-0005-0000-0000-000091270000}"/>
    <cellStyle name="40% - Ênfase2 2 2 4 2 5" xfId="10142" xr:uid="{00000000-0005-0000-0000-000092270000}"/>
    <cellStyle name="40% - Ênfase2 2 2 4 2 5 2" xfId="10143" xr:uid="{00000000-0005-0000-0000-000093270000}"/>
    <cellStyle name="40% - Ênfase2 2 2 4 2 6" xfId="10144" xr:uid="{00000000-0005-0000-0000-000094270000}"/>
    <cellStyle name="40% - Ênfase2 2 2 4 2 7" xfId="10145" xr:uid="{00000000-0005-0000-0000-000095270000}"/>
    <cellStyle name="40% - Ênfase2 2 2 4 3" xfId="10146" xr:uid="{00000000-0005-0000-0000-000096270000}"/>
    <cellStyle name="40% - Ênfase2 2 2 4 3 2" xfId="10147" xr:uid="{00000000-0005-0000-0000-000097270000}"/>
    <cellStyle name="40% - Ênfase2 2 2 4 3 2 2" xfId="10148" xr:uid="{00000000-0005-0000-0000-000098270000}"/>
    <cellStyle name="40% - Ênfase2 2 2 4 3 2 2 2" xfId="10149" xr:uid="{00000000-0005-0000-0000-000099270000}"/>
    <cellStyle name="40% - Ênfase2 2 2 4 3 2 3" xfId="10150" xr:uid="{00000000-0005-0000-0000-00009A270000}"/>
    <cellStyle name="40% - Ênfase2 2 2 4 3 2 4" xfId="10151" xr:uid="{00000000-0005-0000-0000-00009B270000}"/>
    <cellStyle name="40% - Ênfase2 2 2 4 3 3" xfId="10152" xr:uid="{00000000-0005-0000-0000-00009C270000}"/>
    <cellStyle name="40% - Ênfase2 2 2 4 3 3 2" xfId="10153" xr:uid="{00000000-0005-0000-0000-00009D270000}"/>
    <cellStyle name="40% - Ênfase2 2 2 4 3 3 2 2" xfId="10154" xr:uid="{00000000-0005-0000-0000-00009E270000}"/>
    <cellStyle name="40% - Ênfase2 2 2 4 3 3 3" xfId="10155" xr:uid="{00000000-0005-0000-0000-00009F270000}"/>
    <cellStyle name="40% - Ênfase2 2 2 4 3 3 4" xfId="10156" xr:uid="{00000000-0005-0000-0000-0000A0270000}"/>
    <cellStyle name="40% - Ênfase2 2 2 4 3 4" xfId="10157" xr:uid="{00000000-0005-0000-0000-0000A1270000}"/>
    <cellStyle name="40% - Ênfase2 2 2 4 3 4 2" xfId="10158" xr:uid="{00000000-0005-0000-0000-0000A2270000}"/>
    <cellStyle name="40% - Ênfase2 2 2 4 3 5" xfId="10159" xr:uid="{00000000-0005-0000-0000-0000A3270000}"/>
    <cellStyle name="40% - Ênfase2 2 2 4 3 6" xfId="10160" xr:uid="{00000000-0005-0000-0000-0000A4270000}"/>
    <cellStyle name="40% - Ênfase2 2 2 4 4" xfId="10161" xr:uid="{00000000-0005-0000-0000-0000A5270000}"/>
    <cellStyle name="40% - Ênfase2 2 2 4 4 2" xfId="10162" xr:uid="{00000000-0005-0000-0000-0000A6270000}"/>
    <cellStyle name="40% - Ênfase2 2 2 4 4 2 2" xfId="10163" xr:uid="{00000000-0005-0000-0000-0000A7270000}"/>
    <cellStyle name="40% - Ênfase2 2 2 4 4 3" xfId="10164" xr:uid="{00000000-0005-0000-0000-0000A8270000}"/>
    <cellStyle name="40% - Ênfase2 2 2 4 4 4" xfId="10165" xr:uid="{00000000-0005-0000-0000-0000A9270000}"/>
    <cellStyle name="40% - Ênfase2 2 2 4 5" xfId="10166" xr:uid="{00000000-0005-0000-0000-0000AA270000}"/>
    <cellStyle name="40% - Ênfase2 2 2 4 5 2" xfId="10167" xr:uid="{00000000-0005-0000-0000-0000AB270000}"/>
    <cellStyle name="40% - Ênfase2 2 2 4 5 2 2" xfId="10168" xr:uid="{00000000-0005-0000-0000-0000AC270000}"/>
    <cellStyle name="40% - Ênfase2 2 2 4 5 3" xfId="10169" xr:uid="{00000000-0005-0000-0000-0000AD270000}"/>
    <cellStyle name="40% - Ênfase2 2 2 4 5 4" xfId="10170" xr:uid="{00000000-0005-0000-0000-0000AE270000}"/>
    <cellStyle name="40% - Ênfase2 2 2 4 6" xfId="10171" xr:uid="{00000000-0005-0000-0000-0000AF270000}"/>
    <cellStyle name="40% - Ênfase2 2 2 4 6 2" xfId="10172" xr:uid="{00000000-0005-0000-0000-0000B0270000}"/>
    <cellStyle name="40% - Ênfase2 2 2 4 7" xfId="10173" xr:uid="{00000000-0005-0000-0000-0000B1270000}"/>
    <cellStyle name="40% - Ênfase2 2 2 4 8" xfId="10174" xr:uid="{00000000-0005-0000-0000-0000B2270000}"/>
    <cellStyle name="40% - Ênfase2 2 2 5" xfId="10175" xr:uid="{00000000-0005-0000-0000-0000B3270000}"/>
    <cellStyle name="40% - Ênfase2 2 2 5 2" xfId="10176" xr:uid="{00000000-0005-0000-0000-0000B4270000}"/>
    <cellStyle name="40% - Ênfase2 2 2 5 2 2" xfId="10177" xr:uid="{00000000-0005-0000-0000-0000B5270000}"/>
    <cellStyle name="40% - Ênfase2 2 2 5 2 2 2" xfId="10178" xr:uid="{00000000-0005-0000-0000-0000B6270000}"/>
    <cellStyle name="40% - Ênfase2 2 2 5 2 2 2 2" xfId="10179" xr:uid="{00000000-0005-0000-0000-0000B7270000}"/>
    <cellStyle name="40% - Ênfase2 2 2 5 2 2 3" xfId="10180" xr:uid="{00000000-0005-0000-0000-0000B8270000}"/>
    <cellStyle name="40% - Ênfase2 2 2 5 2 2 4" xfId="10181" xr:uid="{00000000-0005-0000-0000-0000B9270000}"/>
    <cellStyle name="40% - Ênfase2 2 2 5 2 3" xfId="10182" xr:uid="{00000000-0005-0000-0000-0000BA270000}"/>
    <cellStyle name="40% - Ênfase2 2 2 5 2 3 2" xfId="10183" xr:uid="{00000000-0005-0000-0000-0000BB270000}"/>
    <cellStyle name="40% - Ênfase2 2 2 5 2 3 2 2" xfId="10184" xr:uid="{00000000-0005-0000-0000-0000BC270000}"/>
    <cellStyle name="40% - Ênfase2 2 2 5 2 3 3" xfId="10185" xr:uid="{00000000-0005-0000-0000-0000BD270000}"/>
    <cellStyle name="40% - Ênfase2 2 2 5 2 3 4" xfId="10186" xr:uid="{00000000-0005-0000-0000-0000BE270000}"/>
    <cellStyle name="40% - Ênfase2 2 2 5 2 4" xfId="10187" xr:uid="{00000000-0005-0000-0000-0000BF270000}"/>
    <cellStyle name="40% - Ênfase2 2 2 5 2 4 2" xfId="10188" xr:uid="{00000000-0005-0000-0000-0000C0270000}"/>
    <cellStyle name="40% - Ênfase2 2 2 5 2 5" xfId="10189" xr:uid="{00000000-0005-0000-0000-0000C1270000}"/>
    <cellStyle name="40% - Ênfase2 2 2 5 2 6" xfId="10190" xr:uid="{00000000-0005-0000-0000-0000C2270000}"/>
    <cellStyle name="40% - Ênfase2 2 2 5 3" xfId="10191" xr:uid="{00000000-0005-0000-0000-0000C3270000}"/>
    <cellStyle name="40% - Ênfase2 2 2 5 3 2" xfId="10192" xr:uid="{00000000-0005-0000-0000-0000C4270000}"/>
    <cellStyle name="40% - Ênfase2 2 2 5 3 2 2" xfId="10193" xr:uid="{00000000-0005-0000-0000-0000C5270000}"/>
    <cellStyle name="40% - Ênfase2 2 2 5 3 3" xfId="10194" xr:uid="{00000000-0005-0000-0000-0000C6270000}"/>
    <cellStyle name="40% - Ênfase2 2 2 5 3 4" xfId="10195" xr:uid="{00000000-0005-0000-0000-0000C7270000}"/>
    <cellStyle name="40% - Ênfase2 2 2 5 4" xfId="10196" xr:uid="{00000000-0005-0000-0000-0000C8270000}"/>
    <cellStyle name="40% - Ênfase2 2 2 5 4 2" xfId="10197" xr:uid="{00000000-0005-0000-0000-0000C9270000}"/>
    <cellStyle name="40% - Ênfase2 2 2 5 4 2 2" xfId="10198" xr:uid="{00000000-0005-0000-0000-0000CA270000}"/>
    <cellStyle name="40% - Ênfase2 2 2 5 4 3" xfId="10199" xr:uid="{00000000-0005-0000-0000-0000CB270000}"/>
    <cellStyle name="40% - Ênfase2 2 2 5 4 4" xfId="10200" xr:uid="{00000000-0005-0000-0000-0000CC270000}"/>
    <cellStyle name="40% - Ênfase2 2 2 5 5" xfId="10201" xr:uid="{00000000-0005-0000-0000-0000CD270000}"/>
    <cellStyle name="40% - Ênfase2 2 2 5 5 2" xfId="10202" xr:uid="{00000000-0005-0000-0000-0000CE270000}"/>
    <cellStyle name="40% - Ênfase2 2 2 5 6" xfId="10203" xr:uid="{00000000-0005-0000-0000-0000CF270000}"/>
    <cellStyle name="40% - Ênfase2 2 2 5 7" xfId="10204" xr:uid="{00000000-0005-0000-0000-0000D0270000}"/>
    <cellStyle name="40% - Ênfase2 2 2 6" xfId="10205" xr:uid="{00000000-0005-0000-0000-0000D1270000}"/>
    <cellStyle name="40% - Ênfase2 2 2 6 2" xfId="10206" xr:uid="{00000000-0005-0000-0000-0000D2270000}"/>
    <cellStyle name="40% - Ênfase2 2 2 6 2 2" xfId="10207" xr:uid="{00000000-0005-0000-0000-0000D3270000}"/>
    <cellStyle name="40% - Ênfase2 2 2 6 2 2 2" xfId="10208" xr:uid="{00000000-0005-0000-0000-0000D4270000}"/>
    <cellStyle name="40% - Ênfase2 2 2 6 2 3" xfId="10209" xr:uid="{00000000-0005-0000-0000-0000D5270000}"/>
    <cellStyle name="40% - Ênfase2 2 2 6 2 4" xfId="10210" xr:uid="{00000000-0005-0000-0000-0000D6270000}"/>
    <cellStyle name="40% - Ênfase2 2 2 6 3" xfId="10211" xr:uid="{00000000-0005-0000-0000-0000D7270000}"/>
    <cellStyle name="40% - Ênfase2 2 2 6 3 2" xfId="10212" xr:uid="{00000000-0005-0000-0000-0000D8270000}"/>
    <cellStyle name="40% - Ênfase2 2 2 6 3 2 2" xfId="10213" xr:uid="{00000000-0005-0000-0000-0000D9270000}"/>
    <cellStyle name="40% - Ênfase2 2 2 6 3 3" xfId="10214" xr:uid="{00000000-0005-0000-0000-0000DA270000}"/>
    <cellStyle name="40% - Ênfase2 2 2 6 3 4" xfId="10215" xr:uid="{00000000-0005-0000-0000-0000DB270000}"/>
    <cellStyle name="40% - Ênfase2 2 2 6 4" xfId="10216" xr:uid="{00000000-0005-0000-0000-0000DC270000}"/>
    <cellStyle name="40% - Ênfase2 2 2 6 4 2" xfId="10217" xr:uid="{00000000-0005-0000-0000-0000DD270000}"/>
    <cellStyle name="40% - Ênfase2 2 2 6 5" xfId="10218" xr:uid="{00000000-0005-0000-0000-0000DE270000}"/>
    <cellStyle name="40% - Ênfase2 2 2 6 6" xfId="10219" xr:uid="{00000000-0005-0000-0000-0000DF270000}"/>
    <cellStyle name="40% - Ênfase2 2 2 7" xfId="10220" xr:uid="{00000000-0005-0000-0000-0000E0270000}"/>
    <cellStyle name="40% - Ênfase2 2 2 7 2" xfId="10221" xr:uid="{00000000-0005-0000-0000-0000E1270000}"/>
    <cellStyle name="40% - Ênfase2 2 2 7 2 2" xfId="10222" xr:uid="{00000000-0005-0000-0000-0000E2270000}"/>
    <cellStyle name="40% - Ênfase2 2 2 7 3" xfId="10223" xr:uid="{00000000-0005-0000-0000-0000E3270000}"/>
    <cellStyle name="40% - Ênfase2 2 2 7 4" xfId="10224" xr:uid="{00000000-0005-0000-0000-0000E4270000}"/>
    <cellStyle name="40% - Ênfase2 2 2 8" xfId="10225" xr:uid="{00000000-0005-0000-0000-0000E5270000}"/>
    <cellStyle name="40% - Ênfase2 2 2 8 2" xfId="10226" xr:uid="{00000000-0005-0000-0000-0000E6270000}"/>
    <cellStyle name="40% - Ênfase2 2 2 8 2 2" xfId="10227" xr:uid="{00000000-0005-0000-0000-0000E7270000}"/>
    <cellStyle name="40% - Ênfase2 2 2 8 3" xfId="10228" xr:uid="{00000000-0005-0000-0000-0000E8270000}"/>
    <cellStyle name="40% - Ênfase2 2 2 8 4" xfId="10229" xr:uid="{00000000-0005-0000-0000-0000E9270000}"/>
    <cellStyle name="40% - Ênfase2 2 2 9" xfId="10230" xr:uid="{00000000-0005-0000-0000-0000EA270000}"/>
    <cellStyle name="40% - Ênfase2 2 2 9 2" xfId="10231" xr:uid="{00000000-0005-0000-0000-0000EB270000}"/>
    <cellStyle name="40% - Ênfase2 2 3" xfId="10232" xr:uid="{00000000-0005-0000-0000-0000EC270000}"/>
    <cellStyle name="40% - Ênfase2 2 3 2" xfId="10233" xr:uid="{00000000-0005-0000-0000-0000ED270000}"/>
    <cellStyle name="40% - Ênfase2 2 3 2 2" xfId="10234" xr:uid="{00000000-0005-0000-0000-0000EE270000}"/>
    <cellStyle name="40% - Ênfase2 2 3 2 2 2" xfId="10235" xr:uid="{00000000-0005-0000-0000-0000EF270000}"/>
    <cellStyle name="40% - Ênfase2 2 3 2 2 2 2" xfId="10236" xr:uid="{00000000-0005-0000-0000-0000F0270000}"/>
    <cellStyle name="40% - Ênfase2 2 3 2 2 2 2 2" xfId="10237" xr:uid="{00000000-0005-0000-0000-0000F1270000}"/>
    <cellStyle name="40% - Ênfase2 2 3 2 2 2 3" xfId="10238" xr:uid="{00000000-0005-0000-0000-0000F2270000}"/>
    <cellStyle name="40% - Ênfase2 2 3 2 2 2 4" xfId="10239" xr:uid="{00000000-0005-0000-0000-0000F3270000}"/>
    <cellStyle name="40% - Ênfase2 2 3 2 2 3" xfId="10240" xr:uid="{00000000-0005-0000-0000-0000F4270000}"/>
    <cellStyle name="40% - Ênfase2 2 3 2 2 3 2" xfId="10241" xr:uid="{00000000-0005-0000-0000-0000F5270000}"/>
    <cellStyle name="40% - Ênfase2 2 3 2 2 3 2 2" xfId="10242" xr:uid="{00000000-0005-0000-0000-0000F6270000}"/>
    <cellStyle name="40% - Ênfase2 2 3 2 2 3 3" xfId="10243" xr:uid="{00000000-0005-0000-0000-0000F7270000}"/>
    <cellStyle name="40% - Ênfase2 2 3 2 2 3 4" xfId="10244" xr:uid="{00000000-0005-0000-0000-0000F8270000}"/>
    <cellStyle name="40% - Ênfase2 2 3 2 2 4" xfId="10245" xr:uid="{00000000-0005-0000-0000-0000F9270000}"/>
    <cellStyle name="40% - Ênfase2 2 3 2 2 4 2" xfId="10246" xr:uid="{00000000-0005-0000-0000-0000FA270000}"/>
    <cellStyle name="40% - Ênfase2 2 3 2 2 5" xfId="10247" xr:uid="{00000000-0005-0000-0000-0000FB270000}"/>
    <cellStyle name="40% - Ênfase2 2 3 2 2 6" xfId="10248" xr:uid="{00000000-0005-0000-0000-0000FC270000}"/>
    <cellStyle name="40% - Ênfase2 2 3 2 3" xfId="10249" xr:uid="{00000000-0005-0000-0000-0000FD270000}"/>
    <cellStyle name="40% - Ênfase2 2 3 2 3 2" xfId="10250" xr:uid="{00000000-0005-0000-0000-0000FE270000}"/>
    <cellStyle name="40% - Ênfase2 2 3 2 3 2 2" xfId="10251" xr:uid="{00000000-0005-0000-0000-0000FF270000}"/>
    <cellStyle name="40% - Ênfase2 2 3 2 3 3" xfId="10252" xr:uid="{00000000-0005-0000-0000-000000280000}"/>
    <cellStyle name="40% - Ênfase2 2 3 2 3 4" xfId="10253" xr:uid="{00000000-0005-0000-0000-000001280000}"/>
    <cellStyle name="40% - Ênfase2 2 3 2 4" xfId="10254" xr:uid="{00000000-0005-0000-0000-000002280000}"/>
    <cellStyle name="40% - Ênfase2 2 3 2 4 2" xfId="10255" xr:uid="{00000000-0005-0000-0000-000003280000}"/>
    <cellStyle name="40% - Ênfase2 2 3 2 4 2 2" xfId="10256" xr:uid="{00000000-0005-0000-0000-000004280000}"/>
    <cellStyle name="40% - Ênfase2 2 3 2 4 3" xfId="10257" xr:uid="{00000000-0005-0000-0000-000005280000}"/>
    <cellStyle name="40% - Ênfase2 2 3 2 4 4" xfId="10258" xr:uid="{00000000-0005-0000-0000-000006280000}"/>
    <cellStyle name="40% - Ênfase2 2 3 2 5" xfId="10259" xr:uid="{00000000-0005-0000-0000-000007280000}"/>
    <cellStyle name="40% - Ênfase2 2 3 2 5 2" xfId="10260" xr:uid="{00000000-0005-0000-0000-000008280000}"/>
    <cellStyle name="40% - Ênfase2 2 3 2 6" xfId="10261" xr:uid="{00000000-0005-0000-0000-000009280000}"/>
    <cellStyle name="40% - Ênfase2 2 3 2 7" xfId="10262" xr:uid="{00000000-0005-0000-0000-00000A280000}"/>
    <cellStyle name="40% - Ênfase2 2 3 3" xfId="10263" xr:uid="{00000000-0005-0000-0000-00000B280000}"/>
    <cellStyle name="40% - Ênfase2 2 3 3 2" xfId="10264" xr:uid="{00000000-0005-0000-0000-00000C280000}"/>
    <cellStyle name="40% - Ênfase2 2 3 3 2 2" xfId="10265" xr:uid="{00000000-0005-0000-0000-00000D280000}"/>
    <cellStyle name="40% - Ênfase2 2 3 3 2 2 2" xfId="10266" xr:uid="{00000000-0005-0000-0000-00000E280000}"/>
    <cellStyle name="40% - Ênfase2 2 3 3 2 3" xfId="10267" xr:uid="{00000000-0005-0000-0000-00000F280000}"/>
    <cellStyle name="40% - Ênfase2 2 3 3 2 4" xfId="10268" xr:uid="{00000000-0005-0000-0000-000010280000}"/>
    <cellStyle name="40% - Ênfase2 2 3 3 3" xfId="10269" xr:uid="{00000000-0005-0000-0000-000011280000}"/>
    <cellStyle name="40% - Ênfase2 2 3 3 3 2" xfId="10270" xr:uid="{00000000-0005-0000-0000-000012280000}"/>
    <cellStyle name="40% - Ênfase2 2 3 3 3 2 2" xfId="10271" xr:uid="{00000000-0005-0000-0000-000013280000}"/>
    <cellStyle name="40% - Ênfase2 2 3 3 3 3" xfId="10272" xr:uid="{00000000-0005-0000-0000-000014280000}"/>
    <cellStyle name="40% - Ênfase2 2 3 3 3 4" xfId="10273" xr:uid="{00000000-0005-0000-0000-000015280000}"/>
    <cellStyle name="40% - Ênfase2 2 3 3 4" xfId="10274" xr:uid="{00000000-0005-0000-0000-000016280000}"/>
    <cellStyle name="40% - Ênfase2 2 3 3 4 2" xfId="10275" xr:uid="{00000000-0005-0000-0000-000017280000}"/>
    <cellStyle name="40% - Ênfase2 2 3 3 5" xfId="10276" xr:uid="{00000000-0005-0000-0000-000018280000}"/>
    <cellStyle name="40% - Ênfase2 2 3 3 6" xfId="10277" xr:uid="{00000000-0005-0000-0000-000019280000}"/>
    <cellStyle name="40% - Ênfase2 2 3 4" xfId="10278" xr:uid="{00000000-0005-0000-0000-00001A280000}"/>
    <cellStyle name="40% - Ênfase2 2 3 4 2" xfId="10279" xr:uid="{00000000-0005-0000-0000-00001B280000}"/>
    <cellStyle name="40% - Ênfase2 2 3 4 2 2" xfId="10280" xr:uid="{00000000-0005-0000-0000-00001C280000}"/>
    <cellStyle name="40% - Ênfase2 2 3 4 3" xfId="10281" xr:uid="{00000000-0005-0000-0000-00001D280000}"/>
    <cellStyle name="40% - Ênfase2 2 3 4 4" xfId="10282" xr:uid="{00000000-0005-0000-0000-00001E280000}"/>
    <cellStyle name="40% - Ênfase2 2 3 5" xfId="10283" xr:uid="{00000000-0005-0000-0000-00001F280000}"/>
    <cellStyle name="40% - Ênfase2 2 3 5 2" xfId="10284" xr:uid="{00000000-0005-0000-0000-000020280000}"/>
    <cellStyle name="40% - Ênfase2 2 3 5 2 2" xfId="10285" xr:uid="{00000000-0005-0000-0000-000021280000}"/>
    <cellStyle name="40% - Ênfase2 2 3 5 3" xfId="10286" xr:uid="{00000000-0005-0000-0000-000022280000}"/>
    <cellStyle name="40% - Ênfase2 2 3 5 4" xfId="10287" xr:uid="{00000000-0005-0000-0000-000023280000}"/>
    <cellStyle name="40% - Ênfase2 2 3 6" xfId="10288" xr:uid="{00000000-0005-0000-0000-000024280000}"/>
    <cellStyle name="40% - Ênfase2 2 3 6 2" xfId="10289" xr:uid="{00000000-0005-0000-0000-000025280000}"/>
    <cellStyle name="40% - Ênfase2 2 3 7" xfId="10290" xr:uid="{00000000-0005-0000-0000-000026280000}"/>
    <cellStyle name="40% - Ênfase2 2 3 8" xfId="10291" xr:uid="{00000000-0005-0000-0000-000027280000}"/>
    <cellStyle name="40% - Ênfase2 2 4" xfId="10292" xr:uid="{00000000-0005-0000-0000-000028280000}"/>
    <cellStyle name="40% - Ênfase2 2 4 2" xfId="10293" xr:uid="{00000000-0005-0000-0000-000029280000}"/>
    <cellStyle name="40% - Ênfase2 2 4 2 2" xfId="10294" xr:uid="{00000000-0005-0000-0000-00002A280000}"/>
    <cellStyle name="40% - Ênfase2 2 4 2 2 2" xfId="10295" xr:uid="{00000000-0005-0000-0000-00002B280000}"/>
    <cellStyle name="40% - Ênfase2 2 4 2 2 2 2" xfId="10296" xr:uid="{00000000-0005-0000-0000-00002C280000}"/>
    <cellStyle name="40% - Ênfase2 2 4 2 2 2 2 2" xfId="10297" xr:uid="{00000000-0005-0000-0000-00002D280000}"/>
    <cellStyle name="40% - Ênfase2 2 4 2 2 2 3" xfId="10298" xr:uid="{00000000-0005-0000-0000-00002E280000}"/>
    <cellStyle name="40% - Ênfase2 2 4 2 2 2 4" xfId="10299" xr:uid="{00000000-0005-0000-0000-00002F280000}"/>
    <cellStyle name="40% - Ênfase2 2 4 2 2 3" xfId="10300" xr:uid="{00000000-0005-0000-0000-000030280000}"/>
    <cellStyle name="40% - Ênfase2 2 4 2 2 3 2" xfId="10301" xr:uid="{00000000-0005-0000-0000-000031280000}"/>
    <cellStyle name="40% - Ênfase2 2 4 2 2 3 2 2" xfId="10302" xr:uid="{00000000-0005-0000-0000-000032280000}"/>
    <cellStyle name="40% - Ênfase2 2 4 2 2 3 3" xfId="10303" xr:uid="{00000000-0005-0000-0000-000033280000}"/>
    <cellStyle name="40% - Ênfase2 2 4 2 2 3 4" xfId="10304" xr:uid="{00000000-0005-0000-0000-000034280000}"/>
    <cellStyle name="40% - Ênfase2 2 4 2 2 4" xfId="10305" xr:uid="{00000000-0005-0000-0000-000035280000}"/>
    <cellStyle name="40% - Ênfase2 2 4 2 2 4 2" xfId="10306" xr:uid="{00000000-0005-0000-0000-000036280000}"/>
    <cellStyle name="40% - Ênfase2 2 4 2 2 5" xfId="10307" xr:uid="{00000000-0005-0000-0000-000037280000}"/>
    <cellStyle name="40% - Ênfase2 2 4 2 2 6" xfId="10308" xr:uid="{00000000-0005-0000-0000-000038280000}"/>
    <cellStyle name="40% - Ênfase2 2 4 2 3" xfId="10309" xr:uid="{00000000-0005-0000-0000-000039280000}"/>
    <cellStyle name="40% - Ênfase2 2 4 2 3 2" xfId="10310" xr:uid="{00000000-0005-0000-0000-00003A280000}"/>
    <cellStyle name="40% - Ênfase2 2 4 2 3 2 2" xfId="10311" xr:uid="{00000000-0005-0000-0000-00003B280000}"/>
    <cellStyle name="40% - Ênfase2 2 4 2 3 3" xfId="10312" xr:uid="{00000000-0005-0000-0000-00003C280000}"/>
    <cellStyle name="40% - Ênfase2 2 4 2 3 4" xfId="10313" xr:uid="{00000000-0005-0000-0000-00003D280000}"/>
    <cellStyle name="40% - Ênfase2 2 4 2 4" xfId="10314" xr:uid="{00000000-0005-0000-0000-00003E280000}"/>
    <cellStyle name="40% - Ênfase2 2 4 2 4 2" xfId="10315" xr:uid="{00000000-0005-0000-0000-00003F280000}"/>
    <cellStyle name="40% - Ênfase2 2 4 2 4 2 2" xfId="10316" xr:uid="{00000000-0005-0000-0000-000040280000}"/>
    <cellStyle name="40% - Ênfase2 2 4 2 4 3" xfId="10317" xr:uid="{00000000-0005-0000-0000-000041280000}"/>
    <cellStyle name="40% - Ênfase2 2 4 2 4 4" xfId="10318" xr:uid="{00000000-0005-0000-0000-000042280000}"/>
    <cellStyle name="40% - Ênfase2 2 4 2 5" xfId="10319" xr:uid="{00000000-0005-0000-0000-000043280000}"/>
    <cellStyle name="40% - Ênfase2 2 4 2 5 2" xfId="10320" xr:uid="{00000000-0005-0000-0000-000044280000}"/>
    <cellStyle name="40% - Ênfase2 2 4 2 6" xfId="10321" xr:uid="{00000000-0005-0000-0000-000045280000}"/>
    <cellStyle name="40% - Ênfase2 2 4 2 7" xfId="10322" xr:uid="{00000000-0005-0000-0000-000046280000}"/>
    <cellStyle name="40% - Ênfase2 2 4 3" xfId="10323" xr:uid="{00000000-0005-0000-0000-000047280000}"/>
    <cellStyle name="40% - Ênfase2 2 4 3 2" xfId="10324" xr:uid="{00000000-0005-0000-0000-000048280000}"/>
    <cellStyle name="40% - Ênfase2 2 4 3 2 2" xfId="10325" xr:uid="{00000000-0005-0000-0000-000049280000}"/>
    <cellStyle name="40% - Ênfase2 2 4 3 2 2 2" xfId="10326" xr:uid="{00000000-0005-0000-0000-00004A280000}"/>
    <cellStyle name="40% - Ênfase2 2 4 3 2 3" xfId="10327" xr:uid="{00000000-0005-0000-0000-00004B280000}"/>
    <cellStyle name="40% - Ênfase2 2 4 3 2 4" xfId="10328" xr:uid="{00000000-0005-0000-0000-00004C280000}"/>
    <cellStyle name="40% - Ênfase2 2 4 3 3" xfId="10329" xr:uid="{00000000-0005-0000-0000-00004D280000}"/>
    <cellStyle name="40% - Ênfase2 2 4 3 3 2" xfId="10330" xr:uid="{00000000-0005-0000-0000-00004E280000}"/>
    <cellStyle name="40% - Ênfase2 2 4 3 3 2 2" xfId="10331" xr:uid="{00000000-0005-0000-0000-00004F280000}"/>
    <cellStyle name="40% - Ênfase2 2 4 3 3 3" xfId="10332" xr:uid="{00000000-0005-0000-0000-000050280000}"/>
    <cellStyle name="40% - Ênfase2 2 4 3 3 4" xfId="10333" xr:uid="{00000000-0005-0000-0000-000051280000}"/>
    <cellStyle name="40% - Ênfase2 2 4 3 4" xfId="10334" xr:uid="{00000000-0005-0000-0000-000052280000}"/>
    <cellStyle name="40% - Ênfase2 2 4 3 4 2" xfId="10335" xr:uid="{00000000-0005-0000-0000-000053280000}"/>
    <cellStyle name="40% - Ênfase2 2 4 3 5" xfId="10336" xr:uid="{00000000-0005-0000-0000-000054280000}"/>
    <cellStyle name="40% - Ênfase2 2 4 3 6" xfId="10337" xr:uid="{00000000-0005-0000-0000-000055280000}"/>
    <cellStyle name="40% - Ênfase2 2 4 4" xfId="10338" xr:uid="{00000000-0005-0000-0000-000056280000}"/>
    <cellStyle name="40% - Ênfase2 2 4 4 2" xfId="10339" xr:uid="{00000000-0005-0000-0000-000057280000}"/>
    <cellStyle name="40% - Ênfase2 2 4 4 2 2" xfId="10340" xr:uid="{00000000-0005-0000-0000-000058280000}"/>
    <cellStyle name="40% - Ênfase2 2 4 4 3" xfId="10341" xr:uid="{00000000-0005-0000-0000-000059280000}"/>
    <cellStyle name="40% - Ênfase2 2 4 4 4" xfId="10342" xr:uid="{00000000-0005-0000-0000-00005A280000}"/>
    <cellStyle name="40% - Ênfase2 2 4 5" xfId="10343" xr:uid="{00000000-0005-0000-0000-00005B280000}"/>
    <cellStyle name="40% - Ênfase2 2 4 5 2" xfId="10344" xr:uid="{00000000-0005-0000-0000-00005C280000}"/>
    <cellStyle name="40% - Ênfase2 2 4 5 2 2" xfId="10345" xr:uid="{00000000-0005-0000-0000-00005D280000}"/>
    <cellStyle name="40% - Ênfase2 2 4 5 3" xfId="10346" xr:uid="{00000000-0005-0000-0000-00005E280000}"/>
    <cellStyle name="40% - Ênfase2 2 4 5 4" xfId="10347" xr:uid="{00000000-0005-0000-0000-00005F280000}"/>
    <cellStyle name="40% - Ênfase2 2 4 6" xfId="10348" xr:uid="{00000000-0005-0000-0000-000060280000}"/>
    <cellStyle name="40% - Ênfase2 2 4 6 2" xfId="10349" xr:uid="{00000000-0005-0000-0000-000061280000}"/>
    <cellStyle name="40% - Ênfase2 2 4 7" xfId="10350" xr:uid="{00000000-0005-0000-0000-000062280000}"/>
    <cellStyle name="40% - Ênfase2 2 4 8" xfId="10351" xr:uid="{00000000-0005-0000-0000-000063280000}"/>
    <cellStyle name="40% - Ênfase2 2 5" xfId="10352" xr:uid="{00000000-0005-0000-0000-000064280000}"/>
    <cellStyle name="40% - Ênfase2 2 5 2" xfId="10353" xr:uid="{00000000-0005-0000-0000-000065280000}"/>
    <cellStyle name="40% - Ênfase2 2 5 2 2" xfId="10354" xr:uid="{00000000-0005-0000-0000-000066280000}"/>
    <cellStyle name="40% - Ênfase2 2 5 2 2 2" xfId="10355" xr:uid="{00000000-0005-0000-0000-000067280000}"/>
    <cellStyle name="40% - Ênfase2 2 5 2 2 2 2" xfId="10356" xr:uid="{00000000-0005-0000-0000-000068280000}"/>
    <cellStyle name="40% - Ênfase2 2 5 2 2 2 2 2" xfId="10357" xr:uid="{00000000-0005-0000-0000-000069280000}"/>
    <cellStyle name="40% - Ênfase2 2 5 2 2 2 3" xfId="10358" xr:uid="{00000000-0005-0000-0000-00006A280000}"/>
    <cellStyle name="40% - Ênfase2 2 5 2 2 2 4" xfId="10359" xr:uid="{00000000-0005-0000-0000-00006B280000}"/>
    <cellStyle name="40% - Ênfase2 2 5 2 2 3" xfId="10360" xr:uid="{00000000-0005-0000-0000-00006C280000}"/>
    <cellStyle name="40% - Ênfase2 2 5 2 2 3 2" xfId="10361" xr:uid="{00000000-0005-0000-0000-00006D280000}"/>
    <cellStyle name="40% - Ênfase2 2 5 2 2 3 2 2" xfId="10362" xr:uid="{00000000-0005-0000-0000-00006E280000}"/>
    <cellStyle name="40% - Ênfase2 2 5 2 2 3 3" xfId="10363" xr:uid="{00000000-0005-0000-0000-00006F280000}"/>
    <cellStyle name="40% - Ênfase2 2 5 2 2 3 4" xfId="10364" xr:uid="{00000000-0005-0000-0000-000070280000}"/>
    <cellStyle name="40% - Ênfase2 2 5 2 2 4" xfId="10365" xr:uid="{00000000-0005-0000-0000-000071280000}"/>
    <cellStyle name="40% - Ênfase2 2 5 2 2 4 2" xfId="10366" xr:uid="{00000000-0005-0000-0000-000072280000}"/>
    <cellStyle name="40% - Ênfase2 2 5 2 2 5" xfId="10367" xr:uid="{00000000-0005-0000-0000-000073280000}"/>
    <cellStyle name="40% - Ênfase2 2 5 2 2 6" xfId="10368" xr:uid="{00000000-0005-0000-0000-000074280000}"/>
    <cellStyle name="40% - Ênfase2 2 5 2 3" xfId="10369" xr:uid="{00000000-0005-0000-0000-000075280000}"/>
    <cellStyle name="40% - Ênfase2 2 5 2 3 2" xfId="10370" xr:uid="{00000000-0005-0000-0000-000076280000}"/>
    <cellStyle name="40% - Ênfase2 2 5 2 3 2 2" xfId="10371" xr:uid="{00000000-0005-0000-0000-000077280000}"/>
    <cellStyle name="40% - Ênfase2 2 5 2 3 3" xfId="10372" xr:uid="{00000000-0005-0000-0000-000078280000}"/>
    <cellStyle name="40% - Ênfase2 2 5 2 3 4" xfId="10373" xr:uid="{00000000-0005-0000-0000-000079280000}"/>
    <cellStyle name="40% - Ênfase2 2 5 2 4" xfId="10374" xr:uid="{00000000-0005-0000-0000-00007A280000}"/>
    <cellStyle name="40% - Ênfase2 2 5 2 4 2" xfId="10375" xr:uid="{00000000-0005-0000-0000-00007B280000}"/>
    <cellStyle name="40% - Ênfase2 2 5 2 4 2 2" xfId="10376" xr:uid="{00000000-0005-0000-0000-00007C280000}"/>
    <cellStyle name="40% - Ênfase2 2 5 2 4 3" xfId="10377" xr:uid="{00000000-0005-0000-0000-00007D280000}"/>
    <cellStyle name="40% - Ênfase2 2 5 2 4 4" xfId="10378" xr:uid="{00000000-0005-0000-0000-00007E280000}"/>
    <cellStyle name="40% - Ênfase2 2 5 2 5" xfId="10379" xr:uid="{00000000-0005-0000-0000-00007F280000}"/>
    <cellStyle name="40% - Ênfase2 2 5 2 5 2" xfId="10380" xr:uid="{00000000-0005-0000-0000-000080280000}"/>
    <cellStyle name="40% - Ênfase2 2 5 2 6" xfId="10381" xr:uid="{00000000-0005-0000-0000-000081280000}"/>
    <cellStyle name="40% - Ênfase2 2 5 2 7" xfId="10382" xr:uid="{00000000-0005-0000-0000-000082280000}"/>
    <cellStyle name="40% - Ênfase2 2 5 3" xfId="10383" xr:uid="{00000000-0005-0000-0000-000083280000}"/>
    <cellStyle name="40% - Ênfase2 2 5 3 2" xfId="10384" xr:uid="{00000000-0005-0000-0000-000084280000}"/>
    <cellStyle name="40% - Ênfase2 2 5 3 2 2" xfId="10385" xr:uid="{00000000-0005-0000-0000-000085280000}"/>
    <cellStyle name="40% - Ênfase2 2 5 3 2 2 2" xfId="10386" xr:uid="{00000000-0005-0000-0000-000086280000}"/>
    <cellStyle name="40% - Ênfase2 2 5 3 2 3" xfId="10387" xr:uid="{00000000-0005-0000-0000-000087280000}"/>
    <cellStyle name="40% - Ênfase2 2 5 3 2 4" xfId="10388" xr:uid="{00000000-0005-0000-0000-000088280000}"/>
    <cellStyle name="40% - Ênfase2 2 5 3 3" xfId="10389" xr:uid="{00000000-0005-0000-0000-000089280000}"/>
    <cellStyle name="40% - Ênfase2 2 5 3 3 2" xfId="10390" xr:uid="{00000000-0005-0000-0000-00008A280000}"/>
    <cellStyle name="40% - Ênfase2 2 5 3 3 2 2" xfId="10391" xr:uid="{00000000-0005-0000-0000-00008B280000}"/>
    <cellStyle name="40% - Ênfase2 2 5 3 3 3" xfId="10392" xr:uid="{00000000-0005-0000-0000-00008C280000}"/>
    <cellStyle name="40% - Ênfase2 2 5 3 3 4" xfId="10393" xr:uid="{00000000-0005-0000-0000-00008D280000}"/>
    <cellStyle name="40% - Ênfase2 2 5 3 4" xfId="10394" xr:uid="{00000000-0005-0000-0000-00008E280000}"/>
    <cellStyle name="40% - Ênfase2 2 5 3 4 2" xfId="10395" xr:uid="{00000000-0005-0000-0000-00008F280000}"/>
    <cellStyle name="40% - Ênfase2 2 5 3 5" xfId="10396" xr:uid="{00000000-0005-0000-0000-000090280000}"/>
    <cellStyle name="40% - Ênfase2 2 5 3 6" xfId="10397" xr:uid="{00000000-0005-0000-0000-000091280000}"/>
    <cellStyle name="40% - Ênfase2 2 5 4" xfId="10398" xr:uid="{00000000-0005-0000-0000-000092280000}"/>
    <cellStyle name="40% - Ênfase2 2 5 4 2" xfId="10399" xr:uid="{00000000-0005-0000-0000-000093280000}"/>
    <cellStyle name="40% - Ênfase2 2 5 4 2 2" xfId="10400" xr:uid="{00000000-0005-0000-0000-000094280000}"/>
    <cellStyle name="40% - Ênfase2 2 5 4 3" xfId="10401" xr:uid="{00000000-0005-0000-0000-000095280000}"/>
    <cellStyle name="40% - Ênfase2 2 5 4 4" xfId="10402" xr:uid="{00000000-0005-0000-0000-000096280000}"/>
    <cellStyle name="40% - Ênfase2 2 5 5" xfId="10403" xr:uid="{00000000-0005-0000-0000-000097280000}"/>
    <cellStyle name="40% - Ênfase2 2 5 5 2" xfId="10404" xr:uid="{00000000-0005-0000-0000-000098280000}"/>
    <cellStyle name="40% - Ênfase2 2 5 5 2 2" xfId="10405" xr:uid="{00000000-0005-0000-0000-000099280000}"/>
    <cellStyle name="40% - Ênfase2 2 5 5 3" xfId="10406" xr:uid="{00000000-0005-0000-0000-00009A280000}"/>
    <cellStyle name="40% - Ênfase2 2 5 5 4" xfId="10407" xr:uid="{00000000-0005-0000-0000-00009B280000}"/>
    <cellStyle name="40% - Ênfase2 2 5 6" xfId="10408" xr:uid="{00000000-0005-0000-0000-00009C280000}"/>
    <cellStyle name="40% - Ênfase2 2 5 6 2" xfId="10409" xr:uid="{00000000-0005-0000-0000-00009D280000}"/>
    <cellStyle name="40% - Ênfase2 2 5 7" xfId="10410" xr:uid="{00000000-0005-0000-0000-00009E280000}"/>
    <cellStyle name="40% - Ênfase2 2 5 8" xfId="10411" xr:uid="{00000000-0005-0000-0000-00009F280000}"/>
    <cellStyle name="40% - Ênfase2 2 6" xfId="10412" xr:uid="{00000000-0005-0000-0000-0000A0280000}"/>
    <cellStyle name="40% - Ênfase2 2 6 2" xfId="10413" xr:uid="{00000000-0005-0000-0000-0000A1280000}"/>
    <cellStyle name="40% - Ênfase2 2 6 2 2" xfId="10414" xr:uid="{00000000-0005-0000-0000-0000A2280000}"/>
    <cellStyle name="40% - Ênfase2 2 6 2 2 2" xfId="10415" xr:uid="{00000000-0005-0000-0000-0000A3280000}"/>
    <cellStyle name="40% - Ênfase2 2 6 2 2 2 2" xfId="10416" xr:uid="{00000000-0005-0000-0000-0000A4280000}"/>
    <cellStyle name="40% - Ênfase2 2 6 2 2 3" xfId="10417" xr:uid="{00000000-0005-0000-0000-0000A5280000}"/>
    <cellStyle name="40% - Ênfase2 2 6 2 2 4" xfId="10418" xr:uid="{00000000-0005-0000-0000-0000A6280000}"/>
    <cellStyle name="40% - Ênfase2 2 6 2 3" xfId="10419" xr:uid="{00000000-0005-0000-0000-0000A7280000}"/>
    <cellStyle name="40% - Ênfase2 2 6 2 3 2" xfId="10420" xr:uid="{00000000-0005-0000-0000-0000A8280000}"/>
    <cellStyle name="40% - Ênfase2 2 6 2 3 2 2" xfId="10421" xr:uid="{00000000-0005-0000-0000-0000A9280000}"/>
    <cellStyle name="40% - Ênfase2 2 6 2 3 3" xfId="10422" xr:uid="{00000000-0005-0000-0000-0000AA280000}"/>
    <cellStyle name="40% - Ênfase2 2 6 2 3 4" xfId="10423" xr:uid="{00000000-0005-0000-0000-0000AB280000}"/>
    <cellStyle name="40% - Ênfase2 2 6 2 4" xfId="10424" xr:uid="{00000000-0005-0000-0000-0000AC280000}"/>
    <cellStyle name="40% - Ênfase2 2 6 2 4 2" xfId="10425" xr:uid="{00000000-0005-0000-0000-0000AD280000}"/>
    <cellStyle name="40% - Ênfase2 2 6 2 5" xfId="10426" xr:uid="{00000000-0005-0000-0000-0000AE280000}"/>
    <cellStyle name="40% - Ênfase2 2 6 2 6" xfId="10427" xr:uid="{00000000-0005-0000-0000-0000AF280000}"/>
    <cellStyle name="40% - Ênfase2 2 6 3" xfId="10428" xr:uid="{00000000-0005-0000-0000-0000B0280000}"/>
    <cellStyle name="40% - Ênfase2 2 6 3 2" xfId="10429" xr:uid="{00000000-0005-0000-0000-0000B1280000}"/>
    <cellStyle name="40% - Ênfase2 2 6 3 2 2" xfId="10430" xr:uid="{00000000-0005-0000-0000-0000B2280000}"/>
    <cellStyle name="40% - Ênfase2 2 6 3 3" xfId="10431" xr:uid="{00000000-0005-0000-0000-0000B3280000}"/>
    <cellStyle name="40% - Ênfase2 2 6 3 4" xfId="10432" xr:uid="{00000000-0005-0000-0000-0000B4280000}"/>
    <cellStyle name="40% - Ênfase2 2 6 4" xfId="10433" xr:uid="{00000000-0005-0000-0000-0000B5280000}"/>
    <cellStyle name="40% - Ênfase2 2 6 4 2" xfId="10434" xr:uid="{00000000-0005-0000-0000-0000B6280000}"/>
    <cellStyle name="40% - Ênfase2 2 6 4 2 2" xfId="10435" xr:uid="{00000000-0005-0000-0000-0000B7280000}"/>
    <cellStyle name="40% - Ênfase2 2 6 4 3" xfId="10436" xr:uid="{00000000-0005-0000-0000-0000B8280000}"/>
    <cellStyle name="40% - Ênfase2 2 6 4 4" xfId="10437" xr:uid="{00000000-0005-0000-0000-0000B9280000}"/>
    <cellStyle name="40% - Ênfase2 2 6 5" xfId="10438" xr:uid="{00000000-0005-0000-0000-0000BA280000}"/>
    <cellStyle name="40% - Ênfase2 2 6 5 2" xfId="10439" xr:uid="{00000000-0005-0000-0000-0000BB280000}"/>
    <cellStyle name="40% - Ênfase2 2 6 6" xfId="10440" xr:uid="{00000000-0005-0000-0000-0000BC280000}"/>
    <cellStyle name="40% - Ênfase2 2 6 7" xfId="10441" xr:uid="{00000000-0005-0000-0000-0000BD280000}"/>
    <cellStyle name="40% - Ênfase2 2 7" xfId="10442" xr:uid="{00000000-0005-0000-0000-0000BE280000}"/>
    <cellStyle name="40% - Ênfase2 2 7 2" xfId="10443" xr:uid="{00000000-0005-0000-0000-0000BF280000}"/>
    <cellStyle name="40% - Ênfase2 2 7 2 2" xfId="10444" xr:uid="{00000000-0005-0000-0000-0000C0280000}"/>
    <cellStyle name="40% - Ênfase2 2 7 2 2 2" xfId="10445" xr:uid="{00000000-0005-0000-0000-0000C1280000}"/>
    <cellStyle name="40% - Ênfase2 2 7 2 3" xfId="10446" xr:uid="{00000000-0005-0000-0000-0000C2280000}"/>
    <cellStyle name="40% - Ênfase2 2 7 2 4" xfId="10447" xr:uid="{00000000-0005-0000-0000-0000C3280000}"/>
    <cellStyle name="40% - Ênfase2 2 7 3" xfId="10448" xr:uid="{00000000-0005-0000-0000-0000C4280000}"/>
    <cellStyle name="40% - Ênfase2 2 7 3 2" xfId="10449" xr:uid="{00000000-0005-0000-0000-0000C5280000}"/>
    <cellStyle name="40% - Ênfase2 2 7 3 2 2" xfId="10450" xr:uid="{00000000-0005-0000-0000-0000C6280000}"/>
    <cellStyle name="40% - Ênfase2 2 7 3 3" xfId="10451" xr:uid="{00000000-0005-0000-0000-0000C7280000}"/>
    <cellStyle name="40% - Ênfase2 2 7 3 4" xfId="10452" xr:uid="{00000000-0005-0000-0000-0000C8280000}"/>
    <cellStyle name="40% - Ênfase2 2 7 4" xfId="10453" xr:uid="{00000000-0005-0000-0000-0000C9280000}"/>
    <cellStyle name="40% - Ênfase2 2 7 4 2" xfId="10454" xr:uid="{00000000-0005-0000-0000-0000CA280000}"/>
    <cellStyle name="40% - Ênfase2 2 7 5" xfId="10455" xr:uid="{00000000-0005-0000-0000-0000CB280000}"/>
    <cellStyle name="40% - Ênfase2 2 7 6" xfId="10456" xr:uid="{00000000-0005-0000-0000-0000CC280000}"/>
    <cellStyle name="40% - Ênfase2 2 8" xfId="10457" xr:uid="{00000000-0005-0000-0000-0000CD280000}"/>
    <cellStyle name="40% - Ênfase2 2 8 2" xfId="10458" xr:uid="{00000000-0005-0000-0000-0000CE280000}"/>
    <cellStyle name="40% - Ênfase2 2 8 2 2" xfId="10459" xr:uid="{00000000-0005-0000-0000-0000CF280000}"/>
    <cellStyle name="40% - Ênfase2 2 8 3" xfId="10460" xr:uid="{00000000-0005-0000-0000-0000D0280000}"/>
    <cellStyle name="40% - Ênfase2 2 8 4" xfId="10461" xr:uid="{00000000-0005-0000-0000-0000D1280000}"/>
    <cellStyle name="40% - Ênfase2 2 9" xfId="10462" xr:uid="{00000000-0005-0000-0000-0000D2280000}"/>
    <cellStyle name="40% - Ênfase2 2 9 2" xfId="10463" xr:uid="{00000000-0005-0000-0000-0000D3280000}"/>
    <cellStyle name="40% - Ênfase2 2 9 2 2" xfId="10464" xr:uid="{00000000-0005-0000-0000-0000D4280000}"/>
    <cellStyle name="40% - Ênfase2 2 9 3" xfId="10465" xr:uid="{00000000-0005-0000-0000-0000D5280000}"/>
    <cellStyle name="40% - Ênfase2 2 9 4" xfId="10466" xr:uid="{00000000-0005-0000-0000-0000D6280000}"/>
    <cellStyle name="40% - Ênfase2 3" xfId="10467" xr:uid="{00000000-0005-0000-0000-0000D7280000}"/>
    <cellStyle name="40% - Ênfase2 3 10" xfId="10468" xr:uid="{00000000-0005-0000-0000-0000D8280000}"/>
    <cellStyle name="40% - Ênfase2 3 10 2" xfId="10469" xr:uid="{00000000-0005-0000-0000-0000D9280000}"/>
    <cellStyle name="40% - Ênfase2 3 11" xfId="10470" xr:uid="{00000000-0005-0000-0000-0000DA280000}"/>
    <cellStyle name="40% - Ênfase2 3 12" xfId="10471" xr:uid="{00000000-0005-0000-0000-0000DB280000}"/>
    <cellStyle name="40% - Ênfase2 3 2" xfId="10472" xr:uid="{00000000-0005-0000-0000-0000DC280000}"/>
    <cellStyle name="40% - Ênfase2 3 2 10" xfId="10473" xr:uid="{00000000-0005-0000-0000-0000DD280000}"/>
    <cellStyle name="40% - Ênfase2 3 2 11" xfId="10474" xr:uid="{00000000-0005-0000-0000-0000DE280000}"/>
    <cellStyle name="40% - Ênfase2 3 2 2" xfId="10475" xr:uid="{00000000-0005-0000-0000-0000DF280000}"/>
    <cellStyle name="40% - Ênfase2 3 2 2 2" xfId="10476" xr:uid="{00000000-0005-0000-0000-0000E0280000}"/>
    <cellStyle name="40% - Ênfase2 3 2 2 2 2" xfId="10477" xr:uid="{00000000-0005-0000-0000-0000E1280000}"/>
    <cellStyle name="40% - Ênfase2 3 2 2 2 2 2" xfId="10478" xr:uid="{00000000-0005-0000-0000-0000E2280000}"/>
    <cellStyle name="40% - Ênfase2 3 2 2 2 2 2 2" xfId="10479" xr:uid="{00000000-0005-0000-0000-0000E3280000}"/>
    <cellStyle name="40% - Ênfase2 3 2 2 2 2 2 2 2" xfId="10480" xr:uid="{00000000-0005-0000-0000-0000E4280000}"/>
    <cellStyle name="40% - Ênfase2 3 2 2 2 2 2 3" xfId="10481" xr:uid="{00000000-0005-0000-0000-0000E5280000}"/>
    <cellStyle name="40% - Ênfase2 3 2 2 2 2 2 4" xfId="10482" xr:uid="{00000000-0005-0000-0000-0000E6280000}"/>
    <cellStyle name="40% - Ênfase2 3 2 2 2 2 3" xfId="10483" xr:uid="{00000000-0005-0000-0000-0000E7280000}"/>
    <cellStyle name="40% - Ênfase2 3 2 2 2 2 3 2" xfId="10484" xr:uid="{00000000-0005-0000-0000-0000E8280000}"/>
    <cellStyle name="40% - Ênfase2 3 2 2 2 2 3 2 2" xfId="10485" xr:uid="{00000000-0005-0000-0000-0000E9280000}"/>
    <cellStyle name="40% - Ênfase2 3 2 2 2 2 3 3" xfId="10486" xr:uid="{00000000-0005-0000-0000-0000EA280000}"/>
    <cellStyle name="40% - Ênfase2 3 2 2 2 2 3 4" xfId="10487" xr:uid="{00000000-0005-0000-0000-0000EB280000}"/>
    <cellStyle name="40% - Ênfase2 3 2 2 2 2 4" xfId="10488" xr:uid="{00000000-0005-0000-0000-0000EC280000}"/>
    <cellStyle name="40% - Ênfase2 3 2 2 2 2 4 2" xfId="10489" xr:uid="{00000000-0005-0000-0000-0000ED280000}"/>
    <cellStyle name="40% - Ênfase2 3 2 2 2 2 5" xfId="10490" xr:uid="{00000000-0005-0000-0000-0000EE280000}"/>
    <cellStyle name="40% - Ênfase2 3 2 2 2 2 6" xfId="10491" xr:uid="{00000000-0005-0000-0000-0000EF280000}"/>
    <cellStyle name="40% - Ênfase2 3 2 2 2 3" xfId="10492" xr:uid="{00000000-0005-0000-0000-0000F0280000}"/>
    <cellStyle name="40% - Ênfase2 3 2 2 2 3 2" xfId="10493" xr:uid="{00000000-0005-0000-0000-0000F1280000}"/>
    <cellStyle name="40% - Ênfase2 3 2 2 2 3 2 2" xfId="10494" xr:uid="{00000000-0005-0000-0000-0000F2280000}"/>
    <cellStyle name="40% - Ênfase2 3 2 2 2 3 3" xfId="10495" xr:uid="{00000000-0005-0000-0000-0000F3280000}"/>
    <cellStyle name="40% - Ênfase2 3 2 2 2 3 4" xfId="10496" xr:uid="{00000000-0005-0000-0000-0000F4280000}"/>
    <cellStyle name="40% - Ênfase2 3 2 2 2 4" xfId="10497" xr:uid="{00000000-0005-0000-0000-0000F5280000}"/>
    <cellStyle name="40% - Ênfase2 3 2 2 2 4 2" xfId="10498" xr:uid="{00000000-0005-0000-0000-0000F6280000}"/>
    <cellStyle name="40% - Ênfase2 3 2 2 2 4 2 2" xfId="10499" xr:uid="{00000000-0005-0000-0000-0000F7280000}"/>
    <cellStyle name="40% - Ênfase2 3 2 2 2 4 3" xfId="10500" xr:uid="{00000000-0005-0000-0000-0000F8280000}"/>
    <cellStyle name="40% - Ênfase2 3 2 2 2 4 4" xfId="10501" xr:uid="{00000000-0005-0000-0000-0000F9280000}"/>
    <cellStyle name="40% - Ênfase2 3 2 2 2 5" xfId="10502" xr:uid="{00000000-0005-0000-0000-0000FA280000}"/>
    <cellStyle name="40% - Ênfase2 3 2 2 2 5 2" xfId="10503" xr:uid="{00000000-0005-0000-0000-0000FB280000}"/>
    <cellStyle name="40% - Ênfase2 3 2 2 2 6" xfId="10504" xr:uid="{00000000-0005-0000-0000-0000FC280000}"/>
    <cellStyle name="40% - Ênfase2 3 2 2 2 7" xfId="10505" xr:uid="{00000000-0005-0000-0000-0000FD280000}"/>
    <cellStyle name="40% - Ênfase2 3 2 2 3" xfId="10506" xr:uid="{00000000-0005-0000-0000-0000FE280000}"/>
    <cellStyle name="40% - Ênfase2 3 2 2 3 2" xfId="10507" xr:uid="{00000000-0005-0000-0000-0000FF280000}"/>
    <cellStyle name="40% - Ênfase2 3 2 2 3 2 2" xfId="10508" xr:uid="{00000000-0005-0000-0000-000000290000}"/>
    <cellStyle name="40% - Ênfase2 3 2 2 3 2 2 2" xfId="10509" xr:uid="{00000000-0005-0000-0000-000001290000}"/>
    <cellStyle name="40% - Ênfase2 3 2 2 3 2 3" xfId="10510" xr:uid="{00000000-0005-0000-0000-000002290000}"/>
    <cellStyle name="40% - Ênfase2 3 2 2 3 2 4" xfId="10511" xr:uid="{00000000-0005-0000-0000-000003290000}"/>
    <cellStyle name="40% - Ênfase2 3 2 2 3 3" xfId="10512" xr:uid="{00000000-0005-0000-0000-000004290000}"/>
    <cellStyle name="40% - Ênfase2 3 2 2 3 3 2" xfId="10513" xr:uid="{00000000-0005-0000-0000-000005290000}"/>
    <cellStyle name="40% - Ênfase2 3 2 2 3 3 2 2" xfId="10514" xr:uid="{00000000-0005-0000-0000-000006290000}"/>
    <cellStyle name="40% - Ênfase2 3 2 2 3 3 3" xfId="10515" xr:uid="{00000000-0005-0000-0000-000007290000}"/>
    <cellStyle name="40% - Ênfase2 3 2 2 3 3 4" xfId="10516" xr:uid="{00000000-0005-0000-0000-000008290000}"/>
    <cellStyle name="40% - Ênfase2 3 2 2 3 4" xfId="10517" xr:uid="{00000000-0005-0000-0000-000009290000}"/>
    <cellStyle name="40% - Ênfase2 3 2 2 3 4 2" xfId="10518" xr:uid="{00000000-0005-0000-0000-00000A290000}"/>
    <cellStyle name="40% - Ênfase2 3 2 2 3 5" xfId="10519" xr:uid="{00000000-0005-0000-0000-00000B290000}"/>
    <cellStyle name="40% - Ênfase2 3 2 2 3 6" xfId="10520" xr:uid="{00000000-0005-0000-0000-00000C290000}"/>
    <cellStyle name="40% - Ênfase2 3 2 2 4" xfId="10521" xr:uid="{00000000-0005-0000-0000-00000D290000}"/>
    <cellStyle name="40% - Ênfase2 3 2 2 4 2" xfId="10522" xr:uid="{00000000-0005-0000-0000-00000E290000}"/>
    <cellStyle name="40% - Ênfase2 3 2 2 4 2 2" xfId="10523" xr:uid="{00000000-0005-0000-0000-00000F290000}"/>
    <cellStyle name="40% - Ênfase2 3 2 2 4 3" xfId="10524" xr:uid="{00000000-0005-0000-0000-000010290000}"/>
    <cellStyle name="40% - Ênfase2 3 2 2 4 4" xfId="10525" xr:uid="{00000000-0005-0000-0000-000011290000}"/>
    <cellStyle name="40% - Ênfase2 3 2 2 5" xfId="10526" xr:uid="{00000000-0005-0000-0000-000012290000}"/>
    <cellStyle name="40% - Ênfase2 3 2 2 5 2" xfId="10527" xr:uid="{00000000-0005-0000-0000-000013290000}"/>
    <cellStyle name="40% - Ênfase2 3 2 2 5 2 2" xfId="10528" xr:uid="{00000000-0005-0000-0000-000014290000}"/>
    <cellStyle name="40% - Ênfase2 3 2 2 5 3" xfId="10529" xr:uid="{00000000-0005-0000-0000-000015290000}"/>
    <cellStyle name="40% - Ênfase2 3 2 2 5 4" xfId="10530" xr:uid="{00000000-0005-0000-0000-000016290000}"/>
    <cellStyle name="40% - Ênfase2 3 2 2 6" xfId="10531" xr:uid="{00000000-0005-0000-0000-000017290000}"/>
    <cellStyle name="40% - Ênfase2 3 2 2 6 2" xfId="10532" xr:uid="{00000000-0005-0000-0000-000018290000}"/>
    <cellStyle name="40% - Ênfase2 3 2 2 7" xfId="10533" xr:uid="{00000000-0005-0000-0000-000019290000}"/>
    <cellStyle name="40% - Ênfase2 3 2 2 8" xfId="10534" xr:uid="{00000000-0005-0000-0000-00001A290000}"/>
    <cellStyle name="40% - Ênfase2 3 2 3" xfId="10535" xr:uid="{00000000-0005-0000-0000-00001B290000}"/>
    <cellStyle name="40% - Ênfase2 3 2 3 2" xfId="10536" xr:uid="{00000000-0005-0000-0000-00001C290000}"/>
    <cellStyle name="40% - Ênfase2 3 2 3 2 2" xfId="10537" xr:uid="{00000000-0005-0000-0000-00001D290000}"/>
    <cellStyle name="40% - Ênfase2 3 2 3 2 2 2" xfId="10538" xr:uid="{00000000-0005-0000-0000-00001E290000}"/>
    <cellStyle name="40% - Ênfase2 3 2 3 2 2 2 2" xfId="10539" xr:uid="{00000000-0005-0000-0000-00001F290000}"/>
    <cellStyle name="40% - Ênfase2 3 2 3 2 2 2 2 2" xfId="10540" xr:uid="{00000000-0005-0000-0000-000020290000}"/>
    <cellStyle name="40% - Ênfase2 3 2 3 2 2 2 3" xfId="10541" xr:uid="{00000000-0005-0000-0000-000021290000}"/>
    <cellStyle name="40% - Ênfase2 3 2 3 2 2 2 4" xfId="10542" xr:uid="{00000000-0005-0000-0000-000022290000}"/>
    <cellStyle name="40% - Ênfase2 3 2 3 2 2 3" xfId="10543" xr:uid="{00000000-0005-0000-0000-000023290000}"/>
    <cellStyle name="40% - Ênfase2 3 2 3 2 2 3 2" xfId="10544" xr:uid="{00000000-0005-0000-0000-000024290000}"/>
    <cellStyle name="40% - Ênfase2 3 2 3 2 2 3 2 2" xfId="10545" xr:uid="{00000000-0005-0000-0000-000025290000}"/>
    <cellStyle name="40% - Ênfase2 3 2 3 2 2 3 3" xfId="10546" xr:uid="{00000000-0005-0000-0000-000026290000}"/>
    <cellStyle name="40% - Ênfase2 3 2 3 2 2 3 4" xfId="10547" xr:uid="{00000000-0005-0000-0000-000027290000}"/>
    <cellStyle name="40% - Ênfase2 3 2 3 2 2 4" xfId="10548" xr:uid="{00000000-0005-0000-0000-000028290000}"/>
    <cellStyle name="40% - Ênfase2 3 2 3 2 2 4 2" xfId="10549" xr:uid="{00000000-0005-0000-0000-000029290000}"/>
    <cellStyle name="40% - Ênfase2 3 2 3 2 2 5" xfId="10550" xr:uid="{00000000-0005-0000-0000-00002A290000}"/>
    <cellStyle name="40% - Ênfase2 3 2 3 2 2 6" xfId="10551" xr:uid="{00000000-0005-0000-0000-00002B290000}"/>
    <cellStyle name="40% - Ênfase2 3 2 3 2 3" xfId="10552" xr:uid="{00000000-0005-0000-0000-00002C290000}"/>
    <cellStyle name="40% - Ênfase2 3 2 3 2 3 2" xfId="10553" xr:uid="{00000000-0005-0000-0000-00002D290000}"/>
    <cellStyle name="40% - Ênfase2 3 2 3 2 3 2 2" xfId="10554" xr:uid="{00000000-0005-0000-0000-00002E290000}"/>
    <cellStyle name="40% - Ênfase2 3 2 3 2 3 3" xfId="10555" xr:uid="{00000000-0005-0000-0000-00002F290000}"/>
    <cellStyle name="40% - Ênfase2 3 2 3 2 3 4" xfId="10556" xr:uid="{00000000-0005-0000-0000-000030290000}"/>
    <cellStyle name="40% - Ênfase2 3 2 3 2 4" xfId="10557" xr:uid="{00000000-0005-0000-0000-000031290000}"/>
    <cellStyle name="40% - Ênfase2 3 2 3 2 4 2" xfId="10558" xr:uid="{00000000-0005-0000-0000-000032290000}"/>
    <cellStyle name="40% - Ênfase2 3 2 3 2 4 2 2" xfId="10559" xr:uid="{00000000-0005-0000-0000-000033290000}"/>
    <cellStyle name="40% - Ênfase2 3 2 3 2 4 3" xfId="10560" xr:uid="{00000000-0005-0000-0000-000034290000}"/>
    <cellStyle name="40% - Ênfase2 3 2 3 2 4 4" xfId="10561" xr:uid="{00000000-0005-0000-0000-000035290000}"/>
    <cellStyle name="40% - Ênfase2 3 2 3 2 5" xfId="10562" xr:uid="{00000000-0005-0000-0000-000036290000}"/>
    <cellStyle name="40% - Ênfase2 3 2 3 2 5 2" xfId="10563" xr:uid="{00000000-0005-0000-0000-000037290000}"/>
    <cellStyle name="40% - Ênfase2 3 2 3 2 6" xfId="10564" xr:uid="{00000000-0005-0000-0000-000038290000}"/>
    <cellStyle name="40% - Ênfase2 3 2 3 2 7" xfId="10565" xr:uid="{00000000-0005-0000-0000-000039290000}"/>
    <cellStyle name="40% - Ênfase2 3 2 3 3" xfId="10566" xr:uid="{00000000-0005-0000-0000-00003A290000}"/>
    <cellStyle name="40% - Ênfase2 3 2 3 3 2" xfId="10567" xr:uid="{00000000-0005-0000-0000-00003B290000}"/>
    <cellStyle name="40% - Ênfase2 3 2 3 3 2 2" xfId="10568" xr:uid="{00000000-0005-0000-0000-00003C290000}"/>
    <cellStyle name="40% - Ênfase2 3 2 3 3 2 2 2" xfId="10569" xr:uid="{00000000-0005-0000-0000-00003D290000}"/>
    <cellStyle name="40% - Ênfase2 3 2 3 3 2 3" xfId="10570" xr:uid="{00000000-0005-0000-0000-00003E290000}"/>
    <cellStyle name="40% - Ênfase2 3 2 3 3 2 4" xfId="10571" xr:uid="{00000000-0005-0000-0000-00003F290000}"/>
    <cellStyle name="40% - Ênfase2 3 2 3 3 3" xfId="10572" xr:uid="{00000000-0005-0000-0000-000040290000}"/>
    <cellStyle name="40% - Ênfase2 3 2 3 3 3 2" xfId="10573" xr:uid="{00000000-0005-0000-0000-000041290000}"/>
    <cellStyle name="40% - Ênfase2 3 2 3 3 3 2 2" xfId="10574" xr:uid="{00000000-0005-0000-0000-000042290000}"/>
    <cellStyle name="40% - Ênfase2 3 2 3 3 3 3" xfId="10575" xr:uid="{00000000-0005-0000-0000-000043290000}"/>
    <cellStyle name="40% - Ênfase2 3 2 3 3 3 4" xfId="10576" xr:uid="{00000000-0005-0000-0000-000044290000}"/>
    <cellStyle name="40% - Ênfase2 3 2 3 3 4" xfId="10577" xr:uid="{00000000-0005-0000-0000-000045290000}"/>
    <cellStyle name="40% - Ênfase2 3 2 3 3 4 2" xfId="10578" xr:uid="{00000000-0005-0000-0000-000046290000}"/>
    <cellStyle name="40% - Ênfase2 3 2 3 3 5" xfId="10579" xr:uid="{00000000-0005-0000-0000-000047290000}"/>
    <cellStyle name="40% - Ênfase2 3 2 3 3 6" xfId="10580" xr:uid="{00000000-0005-0000-0000-000048290000}"/>
    <cellStyle name="40% - Ênfase2 3 2 3 4" xfId="10581" xr:uid="{00000000-0005-0000-0000-000049290000}"/>
    <cellStyle name="40% - Ênfase2 3 2 3 4 2" xfId="10582" xr:uid="{00000000-0005-0000-0000-00004A290000}"/>
    <cellStyle name="40% - Ênfase2 3 2 3 4 2 2" xfId="10583" xr:uid="{00000000-0005-0000-0000-00004B290000}"/>
    <cellStyle name="40% - Ênfase2 3 2 3 4 3" xfId="10584" xr:uid="{00000000-0005-0000-0000-00004C290000}"/>
    <cellStyle name="40% - Ênfase2 3 2 3 4 4" xfId="10585" xr:uid="{00000000-0005-0000-0000-00004D290000}"/>
    <cellStyle name="40% - Ênfase2 3 2 3 5" xfId="10586" xr:uid="{00000000-0005-0000-0000-00004E290000}"/>
    <cellStyle name="40% - Ênfase2 3 2 3 5 2" xfId="10587" xr:uid="{00000000-0005-0000-0000-00004F290000}"/>
    <cellStyle name="40% - Ênfase2 3 2 3 5 2 2" xfId="10588" xr:uid="{00000000-0005-0000-0000-000050290000}"/>
    <cellStyle name="40% - Ênfase2 3 2 3 5 3" xfId="10589" xr:uid="{00000000-0005-0000-0000-000051290000}"/>
    <cellStyle name="40% - Ênfase2 3 2 3 5 4" xfId="10590" xr:uid="{00000000-0005-0000-0000-000052290000}"/>
    <cellStyle name="40% - Ênfase2 3 2 3 6" xfId="10591" xr:uid="{00000000-0005-0000-0000-000053290000}"/>
    <cellStyle name="40% - Ênfase2 3 2 3 6 2" xfId="10592" xr:uid="{00000000-0005-0000-0000-000054290000}"/>
    <cellStyle name="40% - Ênfase2 3 2 3 7" xfId="10593" xr:uid="{00000000-0005-0000-0000-000055290000}"/>
    <cellStyle name="40% - Ênfase2 3 2 3 8" xfId="10594" xr:uid="{00000000-0005-0000-0000-000056290000}"/>
    <cellStyle name="40% - Ênfase2 3 2 4" xfId="10595" xr:uid="{00000000-0005-0000-0000-000057290000}"/>
    <cellStyle name="40% - Ênfase2 3 2 4 2" xfId="10596" xr:uid="{00000000-0005-0000-0000-000058290000}"/>
    <cellStyle name="40% - Ênfase2 3 2 4 2 2" xfId="10597" xr:uid="{00000000-0005-0000-0000-000059290000}"/>
    <cellStyle name="40% - Ênfase2 3 2 4 2 2 2" xfId="10598" xr:uid="{00000000-0005-0000-0000-00005A290000}"/>
    <cellStyle name="40% - Ênfase2 3 2 4 2 2 2 2" xfId="10599" xr:uid="{00000000-0005-0000-0000-00005B290000}"/>
    <cellStyle name="40% - Ênfase2 3 2 4 2 2 2 2 2" xfId="10600" xr:uid="{00000000-0005-0000-0000-00005C290000}"/>
    <cellStyle name="40% - Ênfase2 3 2 4 2 2 2 3" xfId="10601" xr:uid="{00000000-0005-0000-0000-00005D290000}"/>
    <cellStyle name="40% - Ênfase2 3 2 4 2 2 2 4" xfId="10602" xr:uid="{00000000-0005-0000-0000-00005E290000}"/>
    <cellStyle name="40% - Ênfase2 3 2 4 2 2 3" xfId="10603" xr:uid="{00000000-0005-0000-0000-00005F290000}"/>
    <cellStyle name="40% - Ênfase2 3 2 4 2 2 3 2" xfId="10604" xr:uid="{00000000-0005-0000-0000-000060290000}"/>
    <cellStyle name="40% - Ênfase2 3 2 4 2 2 3 2 2" xfId="10605" xr:uid="{00000000-0005-0000-0000-000061290000}"/>
    <cellStyle name="40% - Ênfase2 3 2 4 2 2 3 3" xfId="10606" xr:uid="{00000000-0005-0000-0000-000062290000}"/>
    <cellStyle name="40% - Ênfase2 3 2 4 2 2 3 4" xfId="10607" xr:uid="{00000000-0005-0000-0000-000063290000}"/>
    <cellStyle name="40% - Ênfase2 3 2 4 2 2 4" xfId="10608" xr:uid="{00000000-0005-0000-0000-000064290000}"/>
    <cellStyle name="40% - Ênfase2 3 2 4 2 2 4 2" xfId="10609" xr:uid="{00000000-0005-0000-0000-000065290000}"/>
    <cellStyle name="40% - Ênfase2 3 2 4 2 2 5" xfId="10610" xr:uid="{00000000-0005-0000-0000-000066290000}"/>
    <cellStyle name="40% - Ênfase2 3 2 4 2 2 6" xfId="10611" xr:uid="{00000000-0005-0000-0000-000067290000}"/>
    <cellStyle name="40% - Ênfase2 3 2 4 2 3" xfId="10612" xr:uid="{00000000-0005-0000-0000-000068290000}"/>
    <cellStyle name="40% - Ênfase2 3 2 4 2 3 2" xfId="10613" xr:uid="{00000000-0005-0000-0000-000069290000}"/>
    <cellStyle name="40% - Ênfase2 3 2 4 2 3 2 2" xfId="10614" xr:uid="{00000000-0005-0000-0000-00006A290000}"/>
    <cellStyle name="40% - Ênfase2 3 2 4 2 3 3" xfId="10615" xr:uid="{00000000-0005-0000-0000-00006B290000}"/>
    <cellStyle name="40% - Ênfase2 3 2 4 2 3 4" xfId="10616" xr:uid="{00000000-0005-0000-0000-00006C290000}"/>
    <cellStyle name="40% - Ênfase2 3 2 4 2 4" xfId="10617" xr:uid="{00000000-0005-0000-0000-00006D290000}"/>
    <cellStyle name="40% - Ênfase2 3 2 4 2 4 2" xfId="10618" xr:uid="{00000000-0005-0000-0000-00006E290000}"/>
    <cellStyle name="40% - Ênfase2 3 2 4 2 4 2 2" xfId="10619" xr:uid="{00000000-0005-0000-0000-00006F290000}"/>
    <cellStyle name="40% - Ênfase2 3 2 4 2 4 3" xfId="10620" xr:uid="{00000000-0005-0000-0000-000070290000}"/>
    <cellStyle name="40% - Ênfase2 3 2 4 2 4 4" xfId="10621" xr:uid="{00000000-0005-0000-0000-000071290000}"/>
    <cellStyle name="40% - Ênfase2 3 2 4 2 5" xfId="10622" xr:uid="{00000000-0005-0000-0000-000072290000}"/>
    <cellStyle name="40% - Ênfase2 3 2 4 2 5 2" xfId="10623" xr:uid="{00000000-0005-0000-0000-000073290000}"/>
    <cellStyle name="40% - Ênfase2 3 2 4 2 6" xfId="10624" xr:uid="{00000000-0005-0000-0000-000074290000}"/>
    <cellStyle name="40% - Ênfase2 3 2 4 2 7" xfId="10625" xr:uid="{00000000-0005-0000-0000-000075290000}"/>
    <cellStyle name="40% - Ênfase2 3 2 4 3" xfId="10626" xr:uid="{00000000-0005-0000-0000-000076290000}"/>
    <cellStyle name="40% - Ênfase2 3 2 4 3 2" xfId="10627" xr:uid="{00000000-0005-0000-0000-000077290000}"/>
    <cellStyle name="40% - Ênfase2 3 2 4 3 2 2" xfId="10628" xr:uid="{00000000-0005-0000-0000-000078290000}"/>
    <cellStyle name="40% - Ênfase2 3 2 4 3 2 2 2" xfId="10629" xr:uid="{00000000-0005-0000-0000-000079290000}"/>
    <cellStyle name="40% - Ênfase2 3 2 4 3 2 3" xfId="10630" xr:uid="{00000000-0005-0000-0000-00007A290000}"/>
    <cellStyle name="40% - Ênfase2 3 2 4 3 2 4" xfId="10631" xr:uid="{00000000-0005-0000-0000-00007B290000}"/>
    <cellStyle name="40% - Ênfase2 3 2 4 3 3" xfId="10632" xr:uid="{00000000-0005-0000-0000-00007C290000}"/>
    <cellStyle name="40% - Ênfase2 3 2 4 3 3 2" xfId="10633" xr:uid="{00000000-0005-0000-0000-00007D290000}"/>
    <cellStyle name="40% - Ênfase2 3 2 4 3 3 2 2" xfId="10634" xr:uid="{00000000-0005-0000-0000-00007E290000}"/>
    <cellStyle name="40% - Ênfase2 3 2 4 3 3 3" xfId="10635" xr:uid="{00000000-0005-0000-0000-00007F290000}"/>
    <cellStyle name="40% - Ênfase2 3 2 4 3 3 4" xfId="10636" xr:uid="{00000000-0005-0000-0000-000080290000}"/>
    <cellStyle name="40% - Ênfase2 3 2 4 3 4" xfId="10637" xr:uid="{00000000-0005-0000-0000-000081290000}"/>
    <cellStyle name="40% - Ênfase2 3 2 4 3 4 2" xfId="10638" xr:uid="{00000000-0005-0000-0000-000082290000}"/>
    <cellStyle name="40% - Ênfase2 3 2 4 3 5" xfId="10639" xr:uid="{00000000-0005-0000-0000-000083290000}"/>
    <cellStyle name="40% - Ênfase2 3 2 4 3 6" xfId="10640" xr:uid="{00000000-0005-0000-0000-000084290000}"/>
    <cellStyle name="40% - Ênfase2 3 2 4 4" xfId="10641" xr:uid="{00000000-0005-0000-0000-000085290000}"/>
    <cellStyle name="40% - Ênfase2 3 2 4 4 2" xfId="10642" xr:uid="{00000000-0005-0000-0000-000086290000}"/>
    <cellStyle name="40% - Ênfase2 3 2 4 4 2 2" xfId="10643" xr:uid="{00000000-0005-0000-0000-000087290000}"/>
    <cellStyle name="40% - Ênfase2 3 2 4 4 3" xfId="10644" xr:uid="{00000000-0005-0000-0000-000088290000}"/>
    <cellStyle name="40% - Ênfase2 3 2 4 4 4" xfId="10645" xr:uid="{00000000-0005-0000-0000-000089290000}"/>
    <cellStyle name="40% - Ênfase2 3 2 4 5" xfId="10646" xr:uid="{00000000-0005-0000-0000-00008A290000}"/>
    <cellStyle name="40% - Ênfase2 3 2 4 5 2" xfId="10647" xr:uid="{00000000-0005-0000-0000-00008B290000}"/>
    <cellStyle name="40% - Ênfase2 3 2 4 5 2 2" xfId="10648" xr:uid="{00000000-0005-0000-0000-00008C290000}"/>
    <cellStyle name="40% - Ênfase2 3 2 4 5 3" xfId="10649" xr:uid="{00000000-0005-0000-0000-00008D290000}"/>
    <cellStyle name="40% - Ênfase2 3 2 4 5 4" xfId="10650" xr:uid="{00000000-0005-0000-0000-00008E290000}"/>
    <cellStyle name="40% - Ênfase2 3 2 4 6" xfId="10651" xr:uid="{00000000-0005-0000-0000-00008F290000}"/>
    <cellStyle name="40% - Ênfase2 3 2 4 6 2" xfId="10652" xr:uid="{00000000-0005-0000-0000-000090290000}"/>
    <cellStyle name="40% - Ênfase2 3 2 4 7" xfId="10653" xr:uid="{00000000-0005-0000-0000-000091290000}"/>
    <cellStyle name="40% - Ênfase2 3 2 4 8" xfId="10654" xr:uid="{00000000-0005-0000-0000-000092290000}"/>
    <cellStyle name="40% - Ênfase2 3 2 5" xfId="10655" xr:uid="{00000000-0005-0000-0000-000093290000}"/>
    <cellStyle name="40% - Ênfase2 3 2 5 2" xfId="10656" xr:uid="{00000000-0005-0000-0000-000094290000}"/>
    <cellStyle name="40% - Ênfase2 3 2 5 2 2" xfId="10657" xr:uid="{00000000-0005-0000-0000-000095290000}"/>
    <cellStyle name="40% - Ênfase2 3 2 5 2 2 2" xfId="10658" xr:uid="{00000000-0005-0000-0000-000096290000}"/>
    <cellStyle name="40% - Ênfase2 3 2 5 2 2 2 2" xfId="10659" xr:uid="{00000000-0005-0000-0000-000097290000}"/>
    <cellStyle name="40% - Ênfase2 3 2 5 2 2 3" xfId="10660" xr:uid="{00000000-0005-0000-0000-000098290000}"/>
    <cellStyle name="40% - Ênfase2 3 2 5 2 2 4" xfId="10661" xr:uid="{00000000-0005-0000-0000-000099290000}"/>
    <cellStyle name="40% - Ênfase2 3 2 5 2 3" xfId="10662" xr:uid="{00000000-0005-0000-0000-00009A290000}"/>
    <cellStyle name="40% - Ênfase2 3 2 5 2 3 2" xfId="10663" xr:uid="{00000000-0005-0000-0000-00009B290000}"/>
    <cellStyle name="40% - Ênfase2 3 2 5 2 3 2 2" xfId="10664" xr:uid="{00000000-0005-0000-0000-00009C290000}"/>
    <cellStyle name="40% - Ênfase2 3 2 5 2 3 3" xfId="10665" xr:uid="{00000000-0005-0000-0000-00009D290000}"/>
    <cellStyle name="40% - Ênfase2 3 2 5 2 3 4" xfId="10666" xr:uid="{00000000-0005-0000-0000-00009E290000}"/>
    <cellStyle name="40% - Ênfase2 3 2 5 2 4" xfId="10667" xr:uid="{00000000-0005-0000-0000-00009F290000}"/>
    <cellStyle name="40% - Ênfase2 3 2 5 2 4 2" xfId="10668" xr:uid="{00000000-0005-0000-0000-0000A0290000}"/>
    <cellStyle name="40% - Ênfase2 3 2 5 2 5" xfId="10669" xr:uid="{00000000-0005-0000-0000-0000A1290000}"/>
    <cellStyle name="40% - Ênfase2 3 2 5 2 6" xfId="10670" xr:uid="{00000000-0005-0000-0000-0000A2290000}"/>
    <cellStyle name="40% - Ênfase2 3 2 5 3" xfId="10671" xr:uid="{00000000-0005-0000-0000-0000A3290000}"/>
    <cellStyle name="40% - Ênfase2 3 2 5 3 2" xfId="10672" xr:uid="{00000000-0005-0000-0000-0000A4290000}"/>
    <cellStyle name="40% - Ênfase2 3 2 5 3 2 2" xfId="10673" xr:uid="{00000000-0005-0000-0000-0000A5290000}"/>
    <cellStyle name="40% - Ênfase2 3 2 5 3 3" xfId="10674" xr:uid="{00000000-0005-0000-0000-0000A6290000}"/>
    <cellStyle name="40% - Ênfase2 3 2 5 3 4" xfId="10675" xr:uid="{00000000-0005-0000-0000-0000A7290000}"/>
    <cellStyle name="40% - Ênfase2 3 2 5 4" xfId="10676" xr:uid="{00000000-0005-0000-0000-0000A8290000}"/>
    <cellStyle name="40% - Ênfase2 3 2 5 4 2" xfId="10677" xr:uid="{00000000-0005-0000-0000-0000A9290000}"/>
    <cellStyle name="40% - Ênfase2 3 2 5 4 2 2" xfId="10678" xr:uid="{00000000-0005-0000-0000-0000AA290000}"/>
    <cellStyle name="40% - Ênfase2 3 2 5 4 3" xfId="10679" xr:uid="{00000000-0005-0000-0000-0000AB290000}"/>
    <cellStyle name="40% - Ênfase2 3 2 5 4 4" xfId="10680" xr:uid="{00000000-0005-0000-0000-0000AC290000}"/>
    <cellStyle name="40% - Ênfase2 3 2 5 5" xfId="10681" xr:uid="{00000000-0005-0000-0000-0000AD290000}"/>
    <cellStyle name="40% - Ênfase2 3 2 5 5 2" xfId="10682" xr:uid="{00000000-0005-0000-0000-0000AE290000}"/>
    <cellStyle name="40% - Ênfase2 3 2 5 6" xfId="10683" xr:uid="{00000000-0005-0000-0000-0000AF290000}"/>
    <cellStyle name="40% - Ênfase2 3 2 5 7" xfId="10684" xr:uid="{00000000-0005-0000-0000-0000B0290000}"/>
    <cellStyle name="40% - Ênfase2 3 2 6" xfId="10685" xr:uid="{00000000-0005-0000-0000-0000B1290000}"/>
    <cellStyle name="40% - Ênfase2 3 2 6 2" xfId="10686" xr:uid="{00000000-0005-0000-0000-0000B2290000}"/>
    <cellStyle name="40% - Ênfase2 3 2 6 2 2" xfId="10687" xr:uid="{00000000-0005-0000-0000-0000B3290000}"/>
    <cellStyle name="40% - Ênfase2 3 2 6 2 2 2" xfId="10688" xr:uid="{00000000-0005-0000-0000-0000B4290000}"/>
    <cellStyle name="40% - Ênfase2 3 2 6 2 3" xfId="10689" xr:uid="{00000000-0005-0000-0000-0000B5290000}"/>
    <cellStyle name="40% - Ênfase2 3 2 6 2 4" xfId="10690" xr:uid="{00000000-0005-0000-0000-0000B6290000}"/>
    <cellStyle name="40% - Ênfase2 3 2 6 3" xfId="10691" xr:uid="{00000000-0005-0000-0000-0000B7290000}"/>
    <cellStyle name="40% - Ênfase2 3 2 6 3 2" xfId="10692" xr:uid="{00000000-0005-0000-0000-0000B8290000}"/>
    <cellStyle name="40% - Ênfase2 3 2 6 3 2 2" xfId="10693" xr:uid="{00000000-0005-0000-0000-0000B9290000}"/>
    <cellStyle name="40% - Ênfase2 3 2 6 3 3" xfId="10694" xr:uid="{00000000-0005-0000-0000-0000BA290000}"/>
    <cellStyle name="40% - Ênfase2 3 2 6 3 4" xfId="10695" xr:uid="{00000000-0005-0000-0000-0000BB290000}"/>
    <cellStyle name="40% - Ênfase2 3 2 6 4" xfId="10696" xr:uid="{00000000-0005-0000-0000-0000BC290000}"/>
    <cellStyle name="40% - Ênfase2 3 2 6 4 2" xfId="10697" xr:uid="{00000000-0005-0000-0000-0000BD290000}"/>
    <cellStyle name="40% - Ênfase2 3 2 6 5" xfId="10698" xr:uid="{00000000-0005-0000-0000-0000BE290000}"/>
    <cellStyle name="40% - Ênfase2 3 2 6 6" xfId="10699" xr:uid="{00000000-0005-0000-0000-0000BF290000}"/>
    <cellStyle name="40% - Ênfase2 3 2 7" xfId="10700" xr:uid="{00000000-0005-0000-0000-0000C0290000}"/>
    <cellStyle name="40% - Ênfase2 3 2 7 2" xfId="10701" xr:uid="{00000000-0005-0000-0000-0000C1290000}"/>
    <cellStyle name="40% - Ênfase2 3 2 7 2 2" xfId="10702" xr:uid="{00000000-0005-0000-0000-0000C2290000}"/>
    <cellStyle name="40% - Ênfase2 3 2 7 3" xfId="10703" xr:uid="{00000000-0005-0000-0000-0000C3290000}"/>
    <cellStyle name="40% - Ênfase2 3 2 7 4" xfId="10704" xr:uid="{00000000-0005-0000-0000-0000C4290000}"/>
    <cellStyle name="40% - Ênfase2 3 2 8" xfId="10705" xr:uid="{00000000-0005-0000-0000-0000C5290000}"/>
    <cellStyle name="40% - Ênfase2 3 2 8 2" xfId="10706" xr:uid="{00000000-0005-0000-0000-0000C6290000}"/>
    <cellStyle name="40% - Ênfase2 3 2 8 2 2" xfId="10707" xr:uid="{00000000-0005-0000-0000-0000C7290000}"/>
    <cellStyle name="40% - Ênfase2 3 2 8 3" xfId="10708" xr:uid="{00000000-0005-0000-0000-0000C8290000}"/>
    <cellStyle name="40% - Ênfase2 3 2 8 4" xfId="10709" xr:uid="{00000000-0005-0000-0000-0000C9290000}"/>
    <cellStyle name="40% - Ênfase2 3 2 9" xfId="10710" xr:uid="{00000000-0005-0000-0000-0000CA290000}"/>
    <cellStyle name="40% - Ênfase2 3 2 9 2" xfId="10711" xr:uid="{00000000-0005-0000-0000-0000CB290000}"/>
    <cellStyle name="40% - Ênfase2 3 3" xfId="10712" xr:uid="{00000000-0005-0000-0000-0000CC290000}"/>
    <cellStyle name="40% - Ênfase2 3 3 2" xfId="10713" xr:uid="{00000000-0005-0000-0000-0000CD290000}"/>
    <cellStyle name="40% - Ênfase2 3 3 2 2" xfId="10714" xr:uid="{00000000-0005-0000-0000-0000CE290000}"/>
    <cellStyle name="40% - Ênfase2 3 3 2 2 2" xfId="10715" xr:uid="{00000000-0005-0000-0000-0000CF290000}"/>
    <cellStyle name="40% - Ênfase2 3 3 2 2 2 2" xfId="10716" xr:uid="{00000000-0005-0000-0000-0000D0290000}"/>
    <cellStyle name="40% - Ênfase2 3 3 2 2 2 2 2" xfId="10717" xr:uid="{00000000-0005-0000-0000-0000D1290000}"/>
    <cellStyle name="40% - Ênfase2 3 3 2 2 2 3" xfId="10718" xr:uid="{00000000-0005-0000-0000-0000D2290000}"/>
    <cellStyle name="40% - Ênfase2 3 3 2 2 2 4" xfId="10719" xr:uid="{00000000-0005-0000-0000-0000D3290000}"/>
    <cellStyle name="40% - Ênfase2 3 3 2 2 3" xfId="10720" xr:uid="{00000000-0005-0000-0000-0000D4290000}"/>
    <cellStyle name="40% - Ênfase2 3 3 2 2 3 2" xfId="10721" xr:uid="{00000000-0005-0000-0000-0000D5290000}"/>
    <cellStyle name="40% - Ênfase2 3 3 2 2 3 2 2" xfId="10722" xr:uid="{00000000-0005-0000-0000-0000D6290000}"/>
    <cellStyle name="40% - Ênfase2 3 3 2 2 3 3" xfId="10723" xr:uid="{00000000-0005-0000-0000-0000D7290000}"/>
    <cellStyle name="40% - Ênfase2 3 3 2 2 3 4" xfId="10724" xr:uid="{00000000-0005-0000-0000-0000D8290000}"/>
    <cellStyle name="40% - Ênfase2 3 3 2 2 4" xfId="10725" xr:uid="{00000000-0005-0000-0000-0000D9290000}"/>
    <cellStyle name="40% - Ênfase2 3 3 2 2 4 2" xfId="10726" xr:uid="{00000000-0005-0000-0000-0000DA290000}"/>
    <cellStyle name="40% - Ênfase2 3 3 2 2 5" xfId="10727" xr:uid="{00000000-0005-0000-0000-0000DB290000}"/>
    <cellStyle name="40% - Ênfase2 3 3 2 2 6" xfId="10728" xr:uid="{00000000-0005-0000-0000-0000DC290000}"/>
    <cellStyle name="40% - Ênfase2 3 3 2 3" xfId="10729" xr:uid="{00000000-0005-0000-0000-0000DD290000}"/>
    <cellStyle name="40% - Ênfase2 3 3 2 3 2" xfId="10730" xr:uid="{00000000-0005-0000-0000-0000DE290000}"/>
    <cellStyle name="40% - Ênfase2 3 3 2 3 2 2" xfId="10731" xr:uid="{00000000-0005-0000-0000-0000DF290000}"/>
    <cellStyle name="40% - Ênfase2 3 3 2 3 3" xfId="10732" xr:uid="{00000000-0005-0000-0000-0000E0290000}"/>
    <cellStyle name="40% - Ênfase2 3 3 2 3 4" xfId="10733" xr:uid="{00000000-0005-0000-0000-0000E1290000}"/>
    <cellStyle name="40% - Ênfase2 3 3 2 4" xfId="10734" xr:uid="{00000000-0005-0000-0000-0000E2290000}"/>
    <cellStyle name="40% - Ênfase2 3 3 2 4 2" xfId="10735" xr:uid="{00000000-0005-0000-0000-0000E3290000}"/>
    <cellStyle name="40% - Ênfase2 3 3 2 4 2 2" xfId="10736" xr:uid="{00000000-0005-0000-0000-0000E4290000}"/>
    <cellStyle name="40% - Ênfase2 3 3 2 4 3" xfId="10737" xr:uid="{00000000-0005-0000-0000-0000E5290000}"/>
    <cellStyle name="40% - Ênfase2 3 3 2 4 4" xfId="10738" xr:uid="{00000000-0005-0000-0000-0000E6290000}"/>
    <cellStyle name="40% - Ênfase2 3 3 2 5" xfId="10739" xr:uid="{00000000-0005-0000-0000-0000E7290000}"/>
    <cellStyle name="40% - Ênfase2 3 3 2 5 2" xfId="10740" xr:uid="{00000000-0005-0000-0000-0000E8290000}"/>
    <cellStyle name="40% - Ênfase2 3 3 2 6" xfId="10741" xr:uid="{00000000-0005-0000-0000-0000E9290000}"/>
    <cellStyle name="40% - Ênfase2 3 3 2 7" xfId="10742" xr:uid="{00000000-0005-0000-0000-0000EA290000}"/>
    <cellStyle name="40% - Ênfase2 3 3 3" xfId="10743" xr:uid="{00000000-0005-0000-0000-0000EB290000}"/>
    <cellStyle name="40% - Ênfase2 3 3 3 2" xfId="10744" xr:uid="{00000000-0005-0000-0000-0000EC290000}"/>
    <cellStyle name="40% - Ênfase2 3 3 3 2 2" xfId="10745" xr:uid="{00000000-0005-0000-0000-0000ED290000}"/>
    <cellStyle name="40% - Ênfase2 3 3 3 2 2 2" xfId="10746" xr:uid="{00000000-0005-0000-0000-0000EE290000}"/>
    <cellStyle name="40% - Ênfase2 3 3 3 2 3" xfId="10747" xr:uid="{00000000-0005-0000-0000-0000EF290000}"/>
    <cellStyle name="40% - Ênfase2 3 3 3 2 4" xfId="10748" xr:uid="{00000000-0005-0000-0000-0000F0290000}"/>
    <cellStyle name="40% - Ênfase2 3 3 3 3" xfId="10749" xr:uid="{00000000-0005-0000-0000-0000F1290000}"/>
    <cellStyle name="40% - Ênfase2 3 3 3 3 2" xfId="10750" xr:uid="{00000000-0005-0000-0000-0000F2290000}"/>
    <cellStyle name="40% - Ênfase2 3 3 3 3 2 2" xfId="10751" xr:uid="{00000000-0005-0000-0000-0000F3290000}"/>
    <cellStyle name="40% - Ênfase2 3 3 3 3 3" xfId="10752" xr:uid="{00000000-0005-0000-0000-0000F4290000}"/>
    <cellStyle name="40% - Ênfase2 3 3 3 3 4" xfId="10753" xr:uid="{00000000-0005-0000-0000-0000F5290000}"/>
    <cellStyle name="40% - Ênfase2 3 3 3 4" xfId="10754" xr:uid="{00000000-0005-0000-0000-0000F6290000}"/>
    <cellStyle name="40% - Ênfase2 3 3 3 4 2" xfId="10755" xr:uid="{00000000-0005-0000-0000-0000F7290000}"/>
    <cellStyle name="40% - Ênfase2 3 3 3 5" xfId="10756" xr:uid="{00000000-0005-0000-0000-0000F8290000}"/>
    <cellStyle name="40% - Ênfase2 3 3 3 6" xfId="10757" xr:uid="{00000000-0005-0000-0000-0000F9290000}"/>
    <cellStyle name="40% - Ênfase2 3 3 4" xfId="10758" xr:uid="{00000000-0005-0000-0000-0000FA290000}"/>
    <cellStyle name="40% - Ênfase2 3 3 4 2" xfId="10759" xr:uid="{00000000-0005-0000-0000-0000FB290000}"/>
    <cellStyle name="40% - Ênfase2 3 3 4 2 2" xfId="10760" xr:uid="{00000000-0005-0000-0000-0000FC290000}"/>
    <cellStyle name="40% - Ênfase2 3 3 4 3" xfId="10761" xr:uid="{00000000-0005-0000-0000-0000FD290000}"/>
    <cellStyle name="40% - Ênfase2 3 3 4 4" xfId="10762" xr:uid="{00000000-0005-0000-0000-0000FE290000}"/>
    <cellStyle name="40% - Ênfase2 3 3 5" xfId="10763" xr:uid="{00000000-0005-0000-0000-0000FF290000}"/>
    <cellStyle name="40% - Ênfase2 3 3 5 2" xfId="10764" xr:uid="{00000000-0005-0000-0000-0000002A0000}"/>
    <cellStyle name="40% - Ênfase2 3 3 5 2 2" xfId="10765" xr:uid="{00000000-0005-0000-0000-0000012A0000}"/>
    <cellStyle name="40% - Ênfase2 3 3 5 3" xfId="10766" xr:uid="{00000000-0005-0000-0000-0000022A0000}"/>
    <cellStyle name="40% - Ênfase2 3 3 5 4" xfId="10767" xr:uid="{00000000-0005-0000-0000-0000032A0000}"/>
    <cellStyle name="40% - Ênfase2 3 3 6" xfId="10768" xr:uid="{00000000-0005-0000-0000-0000042A0000}"/>
    <cellStyle name="40% - Ênfase2 3 3 6 2" xfId="10769" xr:uid="{00000000-0005-0000-0000-0000052A0000}"/>
    <cellStyle name="40% - Ênfase2 3 3 7" xfId="10770" xr:uid="{00000000-0005-0000-0000-0000062A0000}"/>
    <cellStyle name="40% - Ênfase2 3 3 8" xfId="10771" xr:uid="{00000000-0005-0000-0000-0000072A0000}"/>
    <cellStyle name="40% - Ênfase2 3 4" xfId="10772" xr:uid="{00000000-0005-0000-0000-0000082A0000}"/>
    <cellStyle name="40% - Ênfase2 3 4 2" xfId="10773" xr:uid="{00000000-0005-0000-0000-0000092A0000}"/>
    <cellStyle name="40% - Ênfase2 3 4 2 2" xfId="10774" xr:uid="{00000000-0005-0000-0000-00000A2A0000}"/>
    <cellStyle name="40% - Ênfase2 3 4 2 2 2" xfId="10775" xr:uid="{00000000-0005-0000-0000-00000B2A0000}"/>
    <cellStyle name="40% - Ênfase2 3 4 2 2 2 2" xfId="10776" xr:uid="{00000000-0005-0000-0000-00000C2A0000}"/>
    <cellStyle name="40% - Ênfase2 3 4 2 2 2 2 2" xfId="10777" xr:uid="{00000000-0005-0000-0000-00000D2A0000}"/>
    <cellStyle name="40% - Ênfase2 3 4 2 2 2 3" xfId="10778" xr:uid="{00000000-0005-0000-0000-00000E2A0000}"/>
    <cellStyle name="40% - Ênfase2 3 4 2 2 2 4" xfId="10779" xr:uid="{00000000-0005-0000-0000-00000F2A0000}"/>
    <cellStyle name="40% - Ênfase2 3 4 2 2 3" xfId="10780" xr:uid="{00000000-0005-0000-0000-0000102A0000}"/>
    <cellStyle name="40% - Ênfase2 3 4 2 2 3 2" xfId="10781" xr:uid="{00000000-0005-0000-0000-0000112A0000}"/>
    <cellStyle name="40% - Ênfase2 3 4 2 2 3 2 2" xfId="10782" xr:uid="{00000000-0005-0000-0000-0000122A0000}"/>
    <cellStyle name="40% - Ênfase2 3 4 2 2 3 3" xfId="10783" xr:uid="{00000000-0005-0000-0000-0000132A0000}"/>
    <cellStyle name="40% - Ênfase2 3 4 2 2 3 4" xfId="10784" xr:uid="{00000000-0005-0000-0000-0000142A0000}"/>
    <cellStyle name="40% - Ênfase2 3 4 2 2 4" xfId="10785" xr:uid="{00000000-0005-0000-0000-0000152A0000}"/>
    <cellStyle name="40% - Ênfase2 3 4 2 2 4 2" xfId="10786" xr:uid="{00000000-0005-0000-0000-0000162A0000}"/>
    <cellStyle name="40% - Ênfase2 3 4 2 2 5" xfId="10787" xr:uid="{00000000-0005-0000-0000-0000172A0000}"/>
    <cellStyle name="40% - Ênfase2 3 4 2 2 6" xfId="10788" xr:uid="{00000000-0005-0000-0000-0000182A0000}"/>
    <cellStyle name="40% - Ênfase2 3 4 2 3" xfId="10789" xr:uid="{00000000-0005-0000-0000-0000192A0000}"/>
    <cellStyle name="40% - Ênfase2 3 4 2 3 2" xfId="10790" xr:uid="{00000000-0005-0000-0000-00001A2A0000}"/>
    <cellStyle name="40% - Ênfase2 3 4 2 3 2 2" xfId="10791" xr:uid="{00000000-0005-0000-0000-00001B2A0000}"/>
    <cellStyle name="40% - Ênfase2 3 4 2 3 3" xfId="10792" xr:uid="{00000000-0005-0000-0000-00001C2A0000}"/>
    <cellStyle name="40% - Ênfase2 3 4 2 3 4" xfId="10793" xr:uid="{00000000-0005-0000-0000-00001D2A0000}"/>
    <cellStyle name="40% - Ênfase2 3 4 2 4" xfId="10794" xr:uid="{00000000-0005-0000-0000-00001E2A0000}"/>
    <cellStyle name="40% - Ênfase2 3 4 2 4 2" xfId="10795" xr:uid="{00000000-0005-0000-0000-00001F2A0000}"/>
    <cellStyle name="40% - Ênfase2 3 4 2 4 2 2" xfId="10796" xr:uid="{00000000-0005-0000-0000-0000202A0000}"/>
    <cellStyle name="40% - Ênfase2 3 4 2 4 3" xfId="10797" xr:uid="{00000000-0005-0000-0000-0000212A0000}"/>
    <cellStyle name="40% - Ênfase2 3 4 2 4 4" xfId="10798" xr:uid="{00000000-0005-0000-0000-0000222A0000}"/>
    <cellStyle name="40% - Ênfase2 3 4 2 5" xfId="10799" xr:uid="{00000000-0005-0000-0000-0000232A0000}"/>
    <cellStyle name="40% - Ênfase2 3 4 2 5 2" xfId="10800" xr:uid="{00000000-0005-0000-0000-0000242A0000}"/>
    <cellStyle name="40% - Ênfase2 3 4 2 6" xfId="10801" xr:uid="{00000000-0005-0000-0000-0000252A0000}"/>
    <cellStyle name="40% - Ênfase2 3 4 2 7" xfId="10802" xr:uid="{00000000-0005-0000-0000-0000262A0000}"/>
    <cellStyle name="40% - Ênfase2 3 4 3" xfId="10803" xr:uid="{00000000-0005-0000-0000-0000272A0000}"/>
    <cellStyle name="40% - Ênfase2 3 4 3 2" xfId="10804" xr:uid="{00000000-0005-0000-0000-0000282A0000}"/>
    <cellStyle name="40% - Ênfase2 3 4 3 2 2" xfId="10805" xr:uid="{00000000-0005-0000-0000-0000292A0000}"/>
    <cellStyle name="40% - Ênfase2 3 4 3 2 2 2" xfId="10806" xr:uid="{00000000-0005-0000-0000-00002A2A0000}"/>
    <cellStyle name="40% - Ênfase2 3 4 3 2 3" xfId="10807" xr:uid="{00000000-0005-0000-0000-00002B2A0000}"/>
    <cellStyle name="40% - Ênfase2 3 4 3 2 4" xfId="10808" xr:uid="{00000000-0005-0000-0000-00002C2A0000}"/>
    <cellStyle name="40% - Ênfase2 3 4 3 3" xfId="10809" xr:uid="{00000000-0005-0000-0000-00002D2A0000}"/>
    <cellStyle name="40% - Ênfase2 3 4 3 3 2" xfId="10810" xr:uid="{00000000-0005-0000-0000-00002E2A0000}"/>
    <cellStyle name="40% - Ênfase2 3 4 3 3 2 2" xfId="10811" xr:uid="{00000000-0005-0000-0000-00002F2A0000}"/>
    <cellStyle name="40% - Ênfase2 3 4 3 3 3" xfId="10812" xr:uid="{00000000-0005-0000-0000-0000302A0000}"/>
    <cellStyle name="40% - Ênfase2 3 4 3 3 4" xfId="10813" xr:uid="{00000000-0005-0000-0000-0000312A0000}"/>
    <cellStyle name="40% - Ênfase2 3 4 3 4" xfId="10814" xr:uid="{00000000-0005-0000-0000-0000322A0000}"/>
    <cellStyle name="40% - Ênfase2 3 4 3 4 2" xfId="10815" xr:uid="{00000000-0005-0000-0000-0000332A0000}"/>
    <cellStyle name="40% - Ênfase2 3 4 3 5" xfId="10816" xr:uid="{00000000-0005-0000-0000-0000342A0000}"/>
    <cellStyle name="40% - Ênfase2 3 4 3 6" xfId="10817" xr:uid="{00000000-0005-0000-0000-0000352A0000}"/>
    <cellStyle name="40% - Ênfase2 3 4 4" xfId="10818" xr:uid="{00000000-0005-0000-0000-0000362A0000}"/>
    <cellStyle name="40% - Ênfase2 3 4 4 2" xfId="10819" xr:uid="{00000000-0005-0000-0000-0000372A0000}"/>
    <cellStyle name="40% - Ênfase2 3 4 4 2 2" xfId="10820" xr:uid="{00000000-0005-0000-0000-0000382A0000}"/>
    <cellStyle name="40% - Ênfase2 3 4 4 3" xfId="10821" xr:uid="{00000000-0005-0000-0000-0000392A0000}"/>
    <cellStyle name="40% - Ênfase2 3 4 4 4" xfId="10822" xr:uid="{00000000-0005-0000-0000-00003A2A0000}"/>
    <cellStyle name="40% - Ênfase2 3 4 5" xfId="10823" xr:uid="{00000000-0005-0000-0000-00003B2A0000}"/>
    <cellStyle name="40% - Ênfase2 3 4 5 2" xfId="10824" xr:uid="{00000000-0005-0000-0000-00003C2A0000}"/>
    <cellStyle name="40% - Ênfase2 3 4 5 2 2" xfId="10825" xr:uid="{00000000-0005-0000-0000-00003D2A0000}"/>
    <cellStyle name="40% - Ênfase2 3 4 5 3" xfId="10826" xr:uid="{00000000-0005-0000-0000-00003E2A0000}"/>
    <cellStyle name="40% - Ênfase2 3 4 5 4" xfId="10827" xr:uid="{00000000-0005-0000-0000-00003F2A0000}"/>
    <cellStyle name="40% - Ênfase2 3 4 6" xfId="10828" xr:uid="{00000000-0005-0000-0000-0000402A0000}"/>
    <cellStyle name="40% - Ênfase2 3 4 6 2" xfId="10829" xr:uid="{00000000-0005-0000-0000-0000412A0000}"/>
    <cellStyle name="40% - Ênfase2 3 4 7" xfId="10830" xr:uid="{00000000-0005-0000-0000-0000422A0000}"/>
    <cellStyle name="40% - Ênfase2 3 4 8" xfId="10831" xr:uid="{00000000-0005-0000-0000-0000432A0000}"/>
    <cellStyle name="40% - Ênfase2 3 5" xfId="10832" xr:uid="{00000000-0005-0000-0000-0000442A0000}"/>
    <cellStyle name="40% - Ênfase2 3 5 2" xfId="10833" xr:uid="{00000000-0005-0000-0000-0000452A0000}"/>
    <cellStyle name="40% - Ênfase2 3 5 2 2" xfId="10834" xr:uid="{00000000-0005-0000-0000-0000462A0000}"/>
    <cellStyle name="40% - Ênfase2 3 5 2 2 2" xfId="10835" xr:uid="{00000000-0005-0000-0000-0000472A0000}"/>
    <cellStyle name="40% - Ênfase2 3 5 2 2 2 2" xfId="10836" xr:uid="{00000000-0005-0000-0000-0000482A0000}"/>
    <cellStyle name="40% - Ênfase2 3 5 2 2 2 2 2" xfId="10837" xr:uid="{00000000-0005-0000-0000-0000492A0000}"/>
    <cellStyle name="40% - Ênfase2 3 5 2 2 2 3" xfId="10838" xr:uid="{00000000-0005-0000-0000-00004A2A0000}"/>
    <cellStyle name="40% - Ênfase2 3 5 2 2 2 4" xfId="10839" xr:uid="{00000000-0005-0000-0000-00004B2A0000}"/>
    <cellStyle name="40% - Ênfase2 3 5 2 2 3" xfId="10840" xr:uid="{00000000-0005-0000-0000-00004C2A0000}"/>
    <cellStyle name="40% - Ênfase2 3 5 2 2 3 2" xfId="10841" xr:uid="{00000000-0005-0000-0000-00004D2A0000}"/>
    <cellStyle name="40% - Ênfase2 3 5 2 2 3 2 2" xfId="10842" xr:uid="{00000000-0005-0000-0000-00004E2A0000}"/>
    <cellStyle name="40% - Ênfase2 3 5 2 2 3 3" xfId="10843" xr:uid="{00000000-0005-0000-0000-00004F2A0000}"/>
    <cellStyle name="40% - Ênfase2 3 5 2 2 3 4" xfId="10844" xr:uid="{00000000-0005-0000-0000-0000502A0000}"/>
    <cellStyle name="40% - Ênfase2 3 5 2 2 4" xfId="10845" xr:uid="{00000000-0005-0000-0000-0000512A0000}"/>
    <cellStyle name="40% - Ênfase2 3 5 2 2 4 2" xfId="10846" xr:uid="{00000000-0005-0000-0000-0000522A0000}"/>
    <cellStyle name="40% - Ênfase2 3 5 2 2 5" xfId="10847" xr:uid="{00000000-0005-0000-0000-0000532A0000}"/>
    <cellStyle name="40% - Ênfase2 3 5 2 2 6" xfId="10848" xr:uid="{00000000-0005-0000-0000-0000542A0000}"/>
    <cellStyle name="40% - Ênfase2 3 5 2 3" xfId="10849" xr:uid="{00000000-0005-0000-0000-0000552A0000}"/>
    <cellStyle name="40% - Ênfase2 3 5 2 3 2" xfId="10850" xr:uid="{00000000-0005-0000-0000-0000562A0000}"/>
    <cellStyle name="40% - Ênfase2 3 5 2 3 2 2" xfId="10851" xr:uid="{00000000-0005-0000-0000-0000572A0000}"/>
    <cellStyle name="40% - Ênfase2 3 5 2 3 3" xfId="10852" xr:uid="{00000000-0005-0000-0000-0000582A0000}"/>
    <cellStyle name="40% - Ênfase2 3 5 2 3 4" xfId="10853" xr:uid="{00000000-0005-0000-0000-0000592A0000}"/>
    <cellStyle name="40% - Ênfase2 3 5 2 4" xfId="10854" xr:uid="{00000000-0005-0000-0000-00005A2A0000}"/>
    <cellStyle name="40% - Ênfase2 3 5 2 4 2" xfId="10855" xr:uid="{00000000-0005-0000-0000-00005B2A0000}"/>
    <cellStyle name="40% - Ênfase2 3 5 2 4 2 2" xfId="10856" xr:uid="{00000000-0005-0000-0000-00005C2A0000}"/>
    <cellStyle name="40% - Ênfase2 3 5 2 4 3" xfId="10857" xr:uid="{00000000-0005-0000-0000-00005D2A0000}"/>
    <cellStyle name="40% - Ênfase2 3 5 2 4 4" xfId="10858" xr:uid="{00000000-0005-0000-0000-00005E2A0000}"/>
    <cellStyle name="40% - Ênfase2 3 5 2 5" xfId="10859" xr:uid="{00000000-0005-0000-0000-00005F2A0000}"/>
    <cellStyle name="40% - Ênfase2 3 5 2 5 2" xfId="10860" xr:uid="{00000000-0005-0000-0000-0000602A0000}"/>
    <cellStyle name="40% - Ênfase2 3 5 2 6" xfId="10861" xr:uid="{00000000-0005-0000-0000-0000612A0000}"/>
    <cellStyle name="40% - Ênfase2 3 5 2 7" xfId="10862" xr:uid="{00000000-0005-0000-0000-0000622A0000}"/>
    <cellStyle name="40% - Ênfase2 3 5 3" xfId="10863" xr:uid="{00000000-0005-0000-0000-0000632A0000}"/>
    <cellStyle name="40% - Ênfase2 3 5 3 2" xfId="10864" xr:uid="{00000000-0005-0000-0000-0000642A0000}"/>
    <cellStyle name="40% - Ênfase2 3 5 3 2 2" xfId="10865" xr:uid="{00000000-0005-0000-0000-0000652A0000}"/>
    <cellStyle name="40% - Ênfase2 3 5 3 2 2 2" xfId="10866" xr:uid="{00000000-0005-0000-0000-0000662A0000}"/>
    <cellStyle name="40% - Ênfase2 3 5 3 2 3" xfId="10867" xr:uid="{00000000-0005-0000-0000-0000672A0000}"/>
    <cellStyle name="40% - Ênfase2 3 5 3 2 4" xfId="10868" xr:uid="{00000000-0005-0000-0000-0000682A0000}"/>
    <cellStyle name="40% - Ênfase2 3 5 3 3" xfId="10869" xr:uid="{00000000-0005-0000-0000-0000692A0000}"/>
    <cellStyle name="40% - Ênfase2 3 5 3 3 2" xfId="10870" xr:uid="{00000000-0005-0000-0000-00006A2A0000}"/>
    <cellStyle name="40% - Ênfase2 3 5 3 3 2 2" xfId="10871" xr:uid="{00000000-0005-0000-0000-00006B2A0000}"/>
    <cellStyle name="40% - Ênfase2 3 5 3 3 3" xfId="10872" xr:uid="{00000000-0005-0000-0000-00006C2A0000}"/>
    <cellStyle name="40% - Ênfase2 3 5 3 3 4" xfId="10873" xr:uid="{00000000-0005-0000-0000-00006D2A0000}"/>
    <cellStyle name="40% - Ênfase2 3 5 3 4" xfId="10874" xr:uid="{00000000-0005-0000-0000-00006E2A0000}"/>
    <cellStyle name="40% - Ênfase2 3 5 3 4 2" xfId="10875" xr:uid="{00000000-0005-0000-0000-00006F2A0000}"/>
    <cellStyle name="40% - Ênfase2 3 5 3 5" xfId="10876" xr:uid="{00000000-0005-0000-0000-0000702A0000}"/>
    <cellStyle name="40% - Ênfase2 3 5 3 6" xfId="10877" xr:uid="{00000000-0005-0000-0000-0000712A0000}"/>
    <cellStyle name="40% - Ênfase2 3 5 4" xfId="10878" xr:uid="{00000000-0005-0000-0000-0000722A0000}"/>
    <cellStyle name="40% - Ênfase2 3 5 4 2" xfId="10879" xr:uid="{00000000-0005-0000-0000-0000732A0000}"/>
    <cellStyle name="40% - Ênfase2 3 5 4 2 2" xfId="10880" xr:uid="{00000000-0005-0000-0000-0000742A0000}"/>
    <cellStyle name="40% - Ênfase2 3 5 4 3" xfId="10881" xr:uid="{00000000-0005-0000-0000-0000752A0000}"/>
    <cellStyle name="40% - Ênfase2 3 5 4 4" xfId="10882" xr:uid="{00000000-0005-0000-0000-0000762A0000}"/>
    <cellStyle name="40% - Ênfase2 3 5 5" xfId="10883" xr:uid="{00000000-0005-0000-0000-0000772A0000}"/>
    <cellStyle name="40% - Ênfase2 3 5 5 2" xfId="10884" xr:uid="{00000000-0005-0000-0000-0000782A0000}"/>
    <cellStyle name="40% - Ênfase2 3 5 5 2 2" xfId="10885" xr:uid="{00000000-0005-0000-0000-0000792A0000}"/>
    <cellStyle name="40% - Ênfase2 3 5 5 3" xfId="10886" xr:uid="{00000000-0005-0000-0000-00007A2A0000}"/>
    <cellStyle name="40% - Ênfase2 3 5 5 4" xfId="10887" xr:uid="{00000000-0005-0000-0000-00007B2A0000}"/>
    <cellStyle name="40% - Ênfase2 3 5 6" xfId="10888" xr:uid="{00000000-0005-0000-0000-00007C2A0000}"/>
    <cellStyle name="40% - Ênfase2 3 5 6 2" xfId="10889" xr:uid="{00000000-0005-0000-0000-00007D2A0000}"/>
    <cellStyle name="40% - Ênfase2 3 5 7" xfId="10890" xr:uid="{00000000-0005-0000-0000-00007E2A0000}"/>
    <cellStyle name="40% - Ênfase2 3 5 8" xfId="10891" xr:uid="{00000000-0005-0000-0000-00007F2A0000}"/>
    <cellStyle name="40% - Ênfase2 3 6" xfId="10892" xr:uid="{00000000-0005-0000-0000-0000802A0000}"/>
    <cellStyle name="40% - Ênfase2 3 6 2" xfId="10893" xr:uid="{00000000-0005-0000-0000-0000812A0000}"/>
    <cellStyle name="40% - Ênfase2 3 6 2 2" xfId="10894" xr:uid="{00000000-0005-0000-0000-0000822A0000}"/>
    <cellStyle name="40% - Ênfase2 3 6 2 2 2" xfId="10895" xr:uid="{00000000-0005-0000-0000-0000832A0000}"/>
    <cellStyle name="40% - Ênfase2 3 6 2 2 2 2" xfId="10896" xr:uid="{00000000-0005-0000-0000-0000842A0000}"/>
    <cellStyle name="40% - Ênfase2 3 6 2 2 3" xfId="10897" xr:uid="{00000000-0005-0000-0000-0000852A0000}"/>
    <cellStyle name="40% - Ênfase2 3 6 2 2 4" xfId="10898" xr:uid="{00000000-0005-0000-0000-0000862A0000}"/>
    <cellStyle name="40% - Ênfase2 3 6 2 3" xfId="10899" xr:uid="{00000000-0005-0000-0000-0000872A0000}"/>
    <cellStyle name="40% - Ênfase2 3 6 2 3 2" xfId="10900" xr:uid="{00000000-0005-0000-0000-0000882A0000}"/>
    <cellStyle name="40% - Ênfase2 3 6 2 3 2 2" xfId="10901" xr:uid="{00000000-0005-0000-0000-0000892A0000}"/>
    <cellStyle name="40% - Ênfase2 3 6 2 3 3" xfId="10902" xr:uid="{00000000-0005-0000-0000-00008A2A0000}"/>
    <cellStyle name="40% - Ênfase2 3 6 2 3 4" xfId="10903" xr:uid="{00000000-0005-0000-0000-00008B2A0000}"/>
    <cellStyle name="40% - Ênfase2 3 6 2 4" xfId="10904" xr:uid="{00000000-0005-0000-0000-00008C2A0000}"/>
    <cellStyle name="40% - Ênfase2 3 6 2 4 2" xfId="10905" xr:uid="{00000000-0005-0000-0000-00008D2A0000}"/>
    <cellStyle name="40% - Ênfase2 3 6 2 5" xfId="10906" xr:uid="{00000000-0005-0000-0000-00008E2A0000}"/>
    <cellStyle name="40% - Ênfase2 3 6 2 6" xfId="10907" xr:uid="{00000000-0005-0000-0000-00008F2A0000}"/>
    <cellStyle name="40% - Ênfase2 3 6 3" xfId="10908" xr:uid="{00000000-0005-0000-0000-0000902A0000}"/>
    <cellStyle name="40% - Ênfase2 3 6 3 2" xfId="10909" xr:uid="{00000000-0005-0000-0000-0000912A0000}"/>
    <cellStyle name="40% - Ênfase2 3 6 3 2 2" xfId="10910" xr:uid="{00000000-0005-0000-0000-0000922A0000}"/>
    <cellStyle name="40% - Ênfase2 3 6 3 3" xfId="10911" xr:uid="{00000000-0005-0000-0000-0000932A0000}"/>
    <cellStyle name="40% - Ênfase2 3 6 3 4" xfId="10912" xr:uid="{00000000-0005-0000-0000-0000942A0000}"/>
    <cellStyle name="40% - Ênfase2 3 6 4" xfId="10913" xr:uid="{00000000-0005-0000-0000-0000952A0000}"/>
    <cellStyle name="40% - Ênfase2 3 6 4 2" xfId="10914" xr:uid="{00000000-0005-0000-0000-0000962A0000}"/>
    <cellStyle name="40% - Ênfase2 3 6 4 2 2" xfId="10915" xr:uid="{00000000-0005-0000-0000-0000972A0000}"/>
    <cellStyle name="40% - Ênfase2 3 6 4 3" xfId="10916" xr:uid="{00000000-0005-0000-0000-0000982A0000}"/>
    <cellStyle name="40% - Ênfase2 3 6 4 4" xfId="10917" xr:uid="{00000000-0005-0000-0000-0000992A0000}"/>
    <cellStyle name="40% - Ênfase2 3 6 5" xfId="10918" xr:uid="{00000000-0005-0000-0000-00009A2A0000}"/>
    <cellStyle name="40% - Ênfase2 3 6 5 2" xfId="10919" xr:uid="{00000000-0005-0000-0000-00009B2A0000}"/>
    <cellStyle name="40% - Ênfase2 3 6 6" xfId="10920" xr:uid="{00000000-0005-0000-0000-00009C2A0000}"/>
    <cellStyle name="40% - Ênfase2 3 6 7" xfId="10921" xr:uid="{00000000-0005-0000-0000-00009D2A0000}"/>
    <cellStyle name="40% - Ênfase2 3 7" xfId="10922" xr:uid="{00000000-0005-0000-0000-00009E2A0000}"/>
    <cellStyle name="40% - Ênfase2 3 7 2" xfId="10923" xr:uid="{00000000-0005-0000-0000-00009F2A0000}"/>
    <cellStyle name="40% - Ênfase2 3 7 2 2" xfId="10924" xr:uid="{00000000-0005-0000-0000-0000A02A0000}"/>
    <cellStyle name="40% - Ênfase2 3 7 2 2 2" xfId="10925" xr:uid="{00000000-0005-0000-0000-0000A12A0000}"/>
    <cellStyle name="40% - Ênfase2 3 7 2 3" xfId="10926" xr:uid="{00000000-0005-0000-0000-0000A22A0000}"/>
    <cellStyle name="40% - Ênfase2 3 7 2 4" xfId="10927" xr:uid="{00000000-0005-0000-0000-0000A32A0000}"/>
    <cellStyle name="40% - Ênfase2 3 7 3" xfId="10928" xr:uid="{00000000-0005-0000-0000-0000A42A0000}"/>
    <cellStyle name="40% - Ênfase2 3 7 3 2" xfId="10929" xr:uid="{00000000-0005-0000-0000-0000A52A0000}"/>
    <cellStyle name="40% - Ênfase2 3 7 3 2 2" xfId="10930" xr:uid="{00000000-0005-0000-0000-0000A62A0000}"/>
    <cellStyle name="40% - Ênfase2 3 7 3 3" xfId="10931" xr:uid="{00000000-0005-0000-0000-0000A72A0000}"/>
    <cellStyle name="40% - Ênfase2 3 7 3 4" xfId="10932" xr:uid="{00000000-0005-0000-0000-0000A82A0000}"/>
    <cellStyle name="40% - Ênfase2 3 7 4" xfId="10933" xr:uid="{00000000-0005-0000-0000-0000A92A0000}"/>
    <cellStyle name="40% - Ênfase2 3 7 4 2" xfId="10934" xr:uid="{00000000-0005-0000-0000-0000AA2A0000}"/>
    <cellStyle name="40% - Ênfase2 3 7 5" xfId="10935" xr:uid="{00000000-0005-0000-0000-0000AB2A0000}"/>
    <cellStyle name="40% - Ênfase2 3 7 6" xfId="10936" xr:uid="{00000000-0005-0000-0000-0000AC2A0000}"/>
    <cellStyle name="40% - Ênfase2 3 8" xfId="10937" xr:uid="{00000000-0005-0000-0000-0000AD2A0000}"/>
    <cellStyle name="40% - Ênfase2 3 8 2" xfId="10938" xr:uid="{00000000-0005-0000-0000-0000AE2A0000}"/>
    <cellStyle name="40% - Ênfase2 3 8 2 2" xfId="10939" xr:uid="{00000000-0005-0000-0000-0000AF2A0000}"/>
    <cellStyle name="40% - Ênfase2 3 8 3" xfId="10940" xr:uid="{00000000-0005-0000-0000-0000B02A0000}"/>
    <cellStyle name="40% - Ênfase2 3 8 4" xfId="10941" xr:uid="{00000000-0005-0000-0000-0000B12A0000}"/>
    <cellStyle name="40% - Ênfase2 3 9" xfId="10942" xr:uid="{00000000-0005-0000-0000-0000B22A0000}"/>
    <cellStyle name="40% - Ênfase2 3 9 2" xfId="10943" xr:uid="{00000000-0005-0000-0000-0000B32A0000}"/>
    <cellStyle name="40% - Ênfase2 3 9 2 2" xfId="10944" xr:uid="{00000000-0005-0000-0000-0000B42A0000}"/>
    <cellStyle name="40% - Ênfase2 3 9 3" xfId="10945" xr:uid="{00000000-0005-0000-0000-0000B52A0000}"/>
    <cellStyle name="40% - Ênfase2 3 9 4" xfId="10946" xr:uid="{00000000-0005-0000-0000-0000B62A0000}"/>
    <cellStyle name="40% - Ênfase2 4" xfId="10947" xr:uid="{00000000-0005-0000-0000-0000B72A0000}"/>
    <cellStyle name="40% - Ênfase2 4 10" xfId="10948" xr:uid="{00000000-0005-0000-0000-0000B82A0000}"/>
    <cellStyle name="40% - Ênfase2 4 11" xfId="10949" xr:uid="{00000000-0005-0000-0000-0000B92A0000}"/>
    <cellStyle name="40% - Ênfase2 4 2" xfId="10950" xr:uid="{00000000-0005-0000-0000-0000BA2A0000}"/>
    <cellStyle name="40% - Ênfase2 4 2 2" xfId="10951" xr:uid="{00000000-0005-0000-0000-0000BB2A0000}"/>
    <cellStyle name="40% - Ênfase2 4 2 2 2" xfId="10952" xr:uid="{00000000-0005-0000-0000-0000BC2A0000}"/>
    <cellStyle name="40% - Ênfase2 4 2 2 2 2" xfId="10953" xr:uid="{00000000-0005-0000-0000-0000BD2A0000}"/>
    <cellStyle name="40% - Ênfase2 4 2 2 2 2 2" xfId="10954" xr:uid="{00000000-0005-0000-0000-0000BE2A0000}"/>
    <cellStyle name="40% - Ênfase2 4 2 2 2 2 2 2" xfId="10955" xr:uid="{00000000-0005-0000-0000-0000BF2A0000}"/>
    <cellStyle name="40% - Ênfase2 4 2 2 2 2 3" xfId="10956" xr:uid="{00000000-0005-0000-0000-0000C02A0000}"/>
    <cellStyle name="40% - Ênfase2 4 2 2 2 2 4" xfId="10957" xr:uid="{00000000-0005-0000-0000-0000C12A0000}"/>
    <cellStyle name="40% - Ênfase2 4 2 2 2 3" xfId="10958" xr:uid="{00000000-0005-0000-0000-0000C22A0000}"/>
    <cellStyle name="40% - Ênfase2 4 2 2 2 3 2" xfId="10959" xr:uid="{00000000-0005-0000-0000-0000C32A0000}"/>
    <cellStyle name="40% - Ênfase2 4 2 2 2 3 2 2" xfId="10960" xr:uid="{00000000-0005-0000-0000-0000C42A0000}"/>
    <cellStyle name="40% - Ênfase2 4 2 2 2 3 3" xfId="10961" xr:uid="{00000000-0005-0000-0000-0000C52A0000}"/>
    <cellStyle name="40% - Ênfase2 4 2 2 2 3 4" xfId="10962" xr:uid="{00000000-0005-0000-0000-0000C62A0000}"/>
    <cellStyle name="40% - Ênfase2 4 2 2 2 4" xfId="10963" xr:uid="{00000000-0005-0000-0000-0000C72A0000}"/>
    <cellStyle name="40% - Ênfase2 4 2 2 2 4 2" xfId="10964" xr:uid="{00000000-0005-0000-0000-0000C82A0000}"/>
    <cellStyle name="40% - Ênfase2 4 2 2 2 5" xfId="10965" xr:uid="{00000000-0005-0000-0000-0000C92A0000}"/>
    <cellStyle name="40% - Ênfase2 4 2 2 2 6" xfId="10966" xr:uid="{00000000-0005-0000-0000-0000CA2A0000}"/>
    <cellStyle name="40% - Ênfase2 4 2 2 3" xfId="10967" xr:uid="{00000000-0005-0000-0000-0000CB2A0000}"/>
    <cellStyle name="40% - Ênfase2 4 2 2 3 2" xfId="10968" xr:uid="{00000000-0005-0000-0000-0000CC2A0000}"/>
    <cellStyle name="40% - Ênfase2 4 2 2 3 2 2" xfId="10969" xr:uid="{00000000-0005-0000-0000-0000CD2A0000}"/>
    <cellStyle name="40% - Ênfase2 4 2 2 3 3" xfId="10970" xr:uid="{00000000-0005-0000-0000-0000CE2A0000}"/>
    <cellStyle name="40% - Ênfase2 4 2 2 3 4" xfId="10971" xr:uid="{00000000-0005-0000-0000-0000CF2A0000}"/>
    <cellStyle name="40% - Ênfase2 4 2 2 4" xfId="10972" xr:uid="{00000000-0005-0000-0000-0000D02A0000}"/>
    <cellStyle name="40% - Ênfase2 4 2 2 4 2" xfId="10973" xr:uid="{00000000-0005-0000-0000-0000D12A0000}"/>
    <cellStyle name="40% - Ênfase2 4 2 2 4 2 2" xfId="10974" xr:uid="{00000000-0005-0000-0000-0000D22A0000}"/>
    <cellStyle name="40% - Ênfase2 4 2 2 4 3" xfId="10975" xr:uid="{00000000-0005-0000-0000-0000D32A0000}"/>
    <cellStyle name="40% - Ênfase2 4 2 2 4 4" xfId="10976" xr:uid="{00000000-0005-0000-0000-0000D42A0000}"/>
    <cellStyle name="40% - Ênfase2 4 2 2 5" xfId="10977" xr:uid="{00000000-0005-0000-0000-0000D52A0000}"/>
    <cellStyle name="40% - Ênfase2 4 2 2 5 2" xfId="10978" xr:uid="{00000000-0005-0000-0000-0000D62A0000}"/>
    <cellStyle name="40% - Ênfase2 4 2 2 6" xfId="10979" xr:uid="{00000000-0005-0000-0000-0000D72A0000}"/>
    <cellStyle name="40% - Ênfase2 4 2 2 7" xfId="10980" xr:uid="{00000000-0005-0000-0000-0000D82A0000}"/>
    <cellStyle name="40% - Ênfase2 4 2 3" xfId="10981" xr:uid="{00000000-0005-0000-0000-0000D92A0000}"/>
    <cellStyle name="40% - Ênfase2 4 2 3 2" xfId="10982" xr:uid="{00000000-0005-0000-0000-0000DA2A0000}"/>
    <cellStyle name="40% - Ênfase2 4 2 3 2 2" xfId="10983" xr:uid="{00000000-0005-0000-0000-0000DB2A0000}"/>
    <cellStyle name="40% - Ênfase2 4 2 3 2 2 2" xfId="10984" xr:uid="{00000000-0005-0000-0000-0000DC2A0000}"/>
    <cellStyle name="40% - Ênfase2 4 2 3 2 3" xfId="10985" xr:uid="{00000000-0005-0000-0000-0000DD2A0000}"/>
    <cellStyle name="40% - Ênfase2 4 2 3 2 4" xfId="10986" xr:uid="{00000000-0005-0000-0000-0000DE2A0000}"/>
    <cellStyle name="40% - Ênfase2 4 2 3 3" xfId="10987" xr:uid="{00000000-0005-0000-0000-0000DF2A0000}"/>
    <cellStyle name="40% - Ênfase2 4 2 3 3 2" xfId="10988" xr:uid="{00000000-0005-0000-0000-0000E02A0000}"/>
    <cellStyle name="40% - Ênfase2 4 2 3 3 2 2" xfId="10989" xr:uid="{00000000-0005-0000-0000-0000E12A0000}"/>
    <cellStyle name="40% - Ênfase2 4 2 3 3 3" xfId="10990" xr:uid="{00000000-0005-0000-0000-0000E22A0000}"/>
    <cellStyle name="40% - Ênfase2 4 2 3 3 4" xfId="10991" xr:uid="{00000000-0005-0000-0000-0000E32A0000}"/>
    <cellStyle name="40% - Ênfase2 4 2 3 4" xfId="10992" xr:uid="{00000000-0005-0000-0000-0000E42A0000}"/>
    <cellStyle name="40% - Ênfase2 4 2 3 4 2" xfId="10993" xr:uid="{00000000-0005-0000-0000-0000E52A0000}"/>
    <cellStyle name="40% - Ênfase2 4 2 3 5" xfId="10994" xr:uid="{00000000-0005-0000-0000-0000E62A0000}"/>
    <cellStyle name="40% - Ênfase2 4 2 3 6" xfId="10995" xr:uid="{00000000-0005-0000-0000-0000E72A0000}"/>
    <cellStyle name="40% - Ênfase2 4 2 4" xfId="10996" xr:uid="{00000000-0005-0000-0000-0000E82A0000}"/>
    <cellStyle name="40% - Ênfase2 4 2 4 2" xfId="10997" xr:uid="{00000000-0005-0000-0000-0000E92A0000}"/>
    <cellStyle name="40% - Ênfase2 4 2 4 2 2" xfId="10998" xr:uid="{00000000-0005-0000-0000-0000EA2A0000}"/>
    <cellStyle name="40% - Ênfase2 4 2 4 3" xfId="10999" xr:uid="{00000000-0005-0000-0000-0000EB2A0000}"/>
    <cellStyle name="40% - Ênfase2 4 2 4 4" xfId="11000" xr:uid="{00000000-0005-0000-0000-0000EC2A0000}"/>
    <cellStyle name="40% - Ênfase2 4 2 5" xfId="11001" xr:uid="{00000000-0005-0000-0000-0000ED2A0000}"/>
    <cellStyle name="40% - Ênfase2 4 2 5 2" xfId="11002" xr:uid="{00000000-0005-0000-0000-0000EE2A0000}"/>
    <cellStyle name="40% - Ênfase2 4 2 5 2 2" xfId="11003" xr:uid="{00000000-0005-0000-0000-0000EF2A0000}"/>
    <cellStyle name="40% - Ênfase2 4 2 5 3" xfId="11004" xr:uid="{00000000-0005-0000-0000-0000F02A0000}"/>
    <cellStyle name="40% - Ênfase2 4 2 5 4" xfId="11005" xr:uid="{00000000-0005-0000-0000-0000F12A0000}"/>
    <cellStyle name="40% - Ênfase2 4 2 6" xfId="11006" xr:uid="{00000000-0005-0000-0000-0000F22A0000}"/>
    <cellStyle name="40% - Ênfase2 4 2 6 2" xfId="11007" xr:uid="{00000000-0005-0000-0000-0000F32A0000}"/>
    <cellStyle name="40% - Ênfase2 4 2 7" xfId="11008" xr:uid="{00000000-0005-0000-0000-0000F42A0000}"/>
    <cellStyle name="40% - Ênfase2 4 2 8" xfId="11009" xr:uid="{00000000-0005-0000-0000-0000F52A0000}"/>
    <cellStyle name="40% - Ênfase2 4 3" xfId="11010" xr:uid="{00000000-0005-0000-0000-0000F62A0000}"/>
    <cellStyle name="40% - Ênfase2 4 3 2" xfId="11011" xr:uid="{00000000-0005-0000-0000-0000F72A0000}"/>
    <cellStyle name="40% - Ênfase2 4 3 2 2" xfId="11012" xr:uid="{00000000-0005-0000-0000-0000F82A0000}"/>
    <cellStyle name="40% - Ênfase2 4 3 2 2 2" xfId="11013" xr:uid="{00000000-0005-0000-0000-0000F92A0000}"/>
    <cellStyle name="40% - Ênfase2 4 3 2 2 2 2" xfId="11014" xr:uid="{00000000-0005-0000-0000-0000FA2A0000}"/>
    <cellStyle name="40% - Ênfase2 4 3 2 2 2 2 2" xfId="11015" xr:uid="{00000000-0005-0000-0000-0000FB2A0000}"/>
    <cellStyle name="40% - Ênfase2 4 3 2 2 2 3" xfId="11016" xr:uid="{00000000-0005-0000-0000-0000FC2A0000}"/>
    <cellStyle name="40% - Ênfase2 4 3 2 2 2 4" xfId="11017" xr:uid="{00000000-0005-0000-0000-0000FD2A0000}"/>
    <cellStyle name="40% - Ênfase2 4 3 2 2 3" xfId="11018" xr:uid="{00000000-0005-0000-0000-0000FE2A0000}"/>
    <cellStyle name="40% - Ênfase2 4 3 2 2 3 2" xfId="11019" xr:uid="{00000000-0005-0000-0000-0000FF2A0000}"/>
    <cellStyle name="40% - Ênfase2 4 3 2 2 3 2 2" xfId="11020" xr:uid="{00000000-0005-0000-0000-0000002B0000}"/>
    <cellStyle name="40% - Ênfase2 4 3 2 2 3 3" xfId="11021" xr:uid="{00000000-0005-0000-0000-0000012B0000}"/>
    <cellStyle name="40% - Ênfase2 4 3 2 2 3 4" xfId="11022" xr:uid="{00000000-0005-0000-0000-0000022B0000}"/>
    <cellStyle name="40% - Ênfase2 4 3 2 2 4" xfId="11023" xr:uid="{00000000-0005-0000-0000-0000032B0000}"/>
    <cellStyle name="40% - Ênfase2 4 3 2 2 4 2" xfId="11024" xr:uid="{00000000-0005-0000-0000-0000042B0000}"/>
    <cellStyle name="40% - Ênfase2 4 3 2 2 5" xfId="11025" xr:uid="{00000000-0005-0000-0000-0000052B0000}"/>
    <cellStyle name="40% - Ênfase2 4 3 2 2 6" xfId="11026" xr:uid="{00000000-0005-0000-0000-0000062B0000}"/>
    <cellStyle name="40% - Ênfase2 4 3 2 3" xfId="11027" xr:uid="{00000000-0005-0000-0000-0000072B0000}"/>
    <cellStyle name="40% - Ênfase2 4 3 2 3 2" xfId="11028" xr:uid="{00000000-0005-0000-0000-0000082B0000}"/>
    <cellStyle name="40% - Ênfase2 4 3 2 3 2 2" xfId="11029" xr:uid="{00000000-0005-0000-0000-0000092B0000}"/>
    <cellStyle name="40% - Ênfase2 4 3 2 3 3" xfId="11030" xr:uid="{00000000-0005-0000-0000-00000A2B0000}"/>
    <cellStyle name="40% - Ênfase2 4 3 2 3 4" xfId="11031" xr:uid="{00000000-0005-0000-0000-00000B2B0000}"/>
    <cellStyle name="40% - Ênfase2 4 3 2 4" xfId="11032" xr:uid="{00000000-0005-0000-0000-00000C2B0000}"/>
    <cellStyle name="40% - Ênfase2 4 3 2 4 2" xfId="11033" xr:uid="{00000000-0005-0000-0000-00000D2B0000}"/>
    <cellStyle name="40% - Ênfase2 4 3 2 4 2 2" xfId="11034" xr:uid="{00000000-0005-0000-0000-00000E2B0000}"/>
    <cellStyle name="40% - Ênfase2 4 3 2 4 3" xfId="11035" xr:uid="{00000000-0005-0000-0000-00000F2B0000}"/>
    <cellStyle name="40% - Ênfase2 4 3 2 4 4" xfId="11036" xr:uid="{00000000-0005-0000-0000-0000102B0000}"/>
    <cellStyle name="40% - Ênfase2 4 3 2 5" xfId="11037" xr:uid="{00000000-0005-0000-0000-0000112B0000}"/>
    <cellStyle name="40% - Ênfase2 4 3 2 5 2" xfId="11038" xr:uid="{00000000-0005-0000-0000-0000122B0000}"/>
    <cellStyle name="40% - Ênfase2 4 3 2 6" xfId="11039" xr:uid="{00000000-0005-0000-0000-0000132B0000}"/>
    <cellStyle name="40% - Ênfase2 4 3 2 7" xfId="11040" xr:uid="{00000000-0005-0000-0000-0000142B0000}"/>
    <cellStyle name="40% - Ênfase2 4 3 3" xfId="11041" xr:uid="{00000000-0005-0000-0000-0000152B0000}"/>
    <cellStyle name="40% - Ênfase2 4 3 3 2" xfId="11042" xr:uid="{00000000-0005-0000-0000-0000162B0000}"/>
    <cellStyle name="40% - Ênfase2 4 3 3 2 2" xfId="11043" xr:uid="{00000000-0005-0000-0000-0000172B0000}"/>
    <cellStyle name="40% - Ênfase2 4 3 3 2 2 2" xfId="11044" xr:uid="{00000000-0005-0000-0000-0000182B0000}"/>
    <cellStyle name="40% - Ênfase2 4 3 3 2 3" xfId="11045" xr:uid="{00000000-0005-0000-0000-0000192B0000}"/>
    <cellStyle name="40% - Ênfase2 4 3 3 2 4" xfId="11046" xr:uid="{00000000-0005-0000-0000-00001A2B0000}"/>
    <cellStyle name="40% - Ênfase2 4 3 3 3" xfId="11047" xr:uid="{00000000-0005-0000-0000-00001B2B0000}"/>
    <cellStyle name="40% - Ênfase2 4 3 3 3 2" xfId="11048" xr:uid="{00000000-0005-0000-0000-00001C2B0000}"/>
    <cellStyle name="40% - Ênfase2 4 3 3 3 2 2" xfId="11049" xr:uid="{00000000-0005-0000-0000-00001D2B0000}"/>
    <cellStyle name="40% - Ênfase2 4 3 3 3 3" xfId="11050" xr:uid="{00000000-0005-0000-0000-00001E2B0000}"/>
    <cellStyle name="40% - Ênfase2 4 3 3 3 4" xfId="11051" xr:uid="{00000000-0005-0000-0000-00001F2B0000}"/>
    <cellStyle name="40% - Ênfase2 4 3 3 4" xfId="11052" xr:uid="{00000000-0005-0000-0000-0000202B0000}"/>
    <cellStyle name="40% - Ênfase2 4 3 3 4 2" xfId="11053" xr:uid="{00000000-0005-0000-0000-0000212B0000}"/>
    <cellStyle name="40% - Ênfase2 4 3 3 5" xfId="11054" xr:uid="{00000000-0005-0000-0000-0000222B0000}"/>
    <cellStyle name="40% - Ênfase2 4 3 3 6" xfId="11055" xr:uid="{00000000-0005-0000-0000-0000232B0000}"/>
    <cellStyle name="40% - Ênfase2 4 3 4" xfId="11056" xr:uid="{00000000-0005-0000-0000-0000242B0000}"/>
    <cellStyle name="40% - Ênfase2 4 3 4 2" xfId="11057" xr:uid="{00000000-0005-0000-0000-0000252B0000}"/>
    <cellStyle name="40% - Ênfase2 4 3 4 2 2" xfId="11058" xr:uid="{00000000-0005-0000-0000-0000262B0000}"/>
    <cellStyle name="40% - Ênfase2 4 3 4 3" xfId="11059" xr:uid="{00000000-0005-0000-0000-0000272B0000}"/>
    <cellStyle name="40% - Ênfase2 4 3 4 4" xfId="11060" xr:uid="{00000000-0005-0000-0000-0000282B0000}"/>
    <cellStyle name="40% - Ênfase2 4 3 5" xfId="11061" xr:uid="{00000000-0005-0000-0000-0000292B0000}"/>
    <cellStyle name="40% - Ênfase2 4 3 5 2" xfId="11062" xr:uid="{00000000-0005-0000-0000-00002A2B0000}"/>
    <cellStyle name="40% - Ênfase2 4 3 5 2 2" xfId="11063" xr:uid="{00000000-0005-0000-0000-00002B2B0000}"/>
    <cellStyle name="40% - Ênfase2 4 3 5 3" xfId="11064" xr:uid="{00000000-0005-0000-0000-00002C2B0000}"/>
    <cellStyle name="40% - Ênfase2 4 3 5 4" xfId="11065" xr:uid="{00000000-0005-0000-0000-00002D2B0000}"/>
    <cellStyle name="40% - Ênfase2 4 3 6" xfId="11066" xr:uid="{00000000-0005-0000-0000-00002E2B0000}"/>
    <cellStyle name="40% - Ênfase2 4 3 6 2" xfId="11067" xr:uid="{00000000-0005-0000-0000-00002F2B0000}"/>
    <cellStyle name="40% - Ênfase2 4 3 7" xfId="11068" xr:uid="{00000000-0005-0000-0000-0000302B0000}"/>
    <cellStyle name="40% - Ênfase2 4 3 8" xfId="11069" xr:uid="{00000000-0005-0000-0000-0000312B0000}"/>
    <cellStyle name="40% - Ênfase2 4 4" xfId="11070" xr:uid="{00000000-0005-0000-0000-0000322B0000}"/>
    <cellStyle name="40% - Ênfase2 4 4 2" xfId="11071" xr:uid="{00000000-0005-0000-0000-0000332B0000}"/>
    <cellStyle name="40% - Ênfase2 4 4 2 2" xfId="11072" xr:uid="{00000000-0005-0000-0000-0000342B0000}"/>
    <cellStyle name="40% - Ênfase2 4 4 2 2 2" xfId="11073" xr:uid="{00000000-0005-0000-0000-0000352B0000}"/>
    <cellStyle name="40% - Ênfase2 4 4 2 2 2 2" xfId="11074" xr:uid="{00000000-0005-0000-0000-0000362B0000}"/>
    <cellStyle name="40% - Ênfase2 4 4 2 2 2 2 2" xfId="11075" xr:uid="{00000000-0005-0000-0000-0000372B0000}"/>
    <cellStyle name="40% - Ênfase2 4 4 2 2 2 3" xfId="11076" xr:uid="{00000000-0005-0000-0000-0000382B0000}"/>
    <cellStyle name="40% - Ênfase2 4 4 2 2 2 4" xfId="11077" xr:uid="{00000000-0005-0000-0000-0000392B0000}"/>
    <cellStyle name="40% - Ênfase2 4 4 2 2 3" xfId="11078" xr:uid="{00000000-0005-0000-0000-00003A2B0000}"/>
    <cellStyle name="40% - Ênfase2 4 4 2 2 3 2" xfId="11079" xr:uid="{00000000-0005-0000-0000-00003B2B0000}"/>
    <cellStyle name="40% - Ênfase2 4 4 2 2 3 2 2" xfId="11080" xr:uid="{00000000-0005-0000-0000-00003C2B0000}"/>
    <cellStyle name="40% - Ênfase2 4 4 2 2 3 3" xfId="11081" xr:uid="{00000000-0005-0000-0000-00003D2B0000}"/>
    <cellStyle name="40% - Ênfase2 4 4 2 2 3 4" xfId="11082" xr:uid="{00000000-0005-0000-0000-00003E2B0000}"/>
    <cellStyle name="40% - Ênfase2 4 4 2 2 4" xfId="11083" xr:uid="{00000000-0005-0000-0000-00003F2B0000}"/>
    <cellStyle name="40% - Ênfase2 4 4 2 2 4 2" xfId="11084" xr:uid="{00000000-0005-0000-0000-0000402B0000}"/>
    <cellStyle name="40% - Ênfase2 4 4 2 2 5" xfId="11085" xr:uid="{00000000-0005-0000-0000-0000412B0000}"/>
    <cellStyle name="40% - Ênfase2 4 4 2 2 6" xfId="11086" xr:uid="{00000000-0005-0000-0000-0000422B0000}"/>
    <cellStyle name="40% - Ênfase2 4 4 2 3" xfId="11087" xr:uid="{00000000-0005-0000-0000-0000432B0000}"/>
    <cellStyle name="40% - Ênfase2 4 4 2 3 2" xfId="11088" xr:uid="{00000000-0005-0000-0000-0000442B0000}"/>
    <cellStyle name="40% - Ênfase2 4 4 2 3 2 2" xfId="11089" xr:uid="{00000000-0005-0000-0000-0000452B0000}"/>
    <cellStyle name="40% - Ênfase2 4 4 2 3 3" xfId="11090" xr:uid="{00000000-0005-0000-0000-0000462B0000}"/>
    <cellStyle name="40% - Ênfase2 4 4 2 3 4" xfId="11091" xr:uid="{00000000-0005-0000-0000-0000472B0000}"/>
    <cellStyle name="40% - Ênfase2 4 4 2 4" xfId="11092" xr:uid="{00000000-0005-0000-0000-0000482B0000}"/>
    <cellStyle name="40% - Ênfase2 4 4 2 4 2" xfId="11093" xr:uid="{00000000-0005-0000-0000-0000492B0000}"/>
    <cellStyle name="40% - Ênfase2 4 4 2 4 2 2" xfId="11094" xr:uid="{00000000-0005-0000-0000-00004A2B0000}"/>
    <cellStyle name="40% - Ênfase2 4 4 2 4 3" xfId="11095" xr:uid="{00000000-0005-0000-0000-00004B2B0000}"/>
    <cellStyle name="40% - Ênfase2 4 4 2 4 4" xfId="11096" xr:uid="{00000000-0005-0000-0000-00004C2B0000}"/>
    <cellStyle name="40% - Ênfase2 4 4 2 5" xfId="11097" xr:uid="{00000000-0005-0000-0000-00004D2B0000}"/>
    <cellStyle name="40% - Ênfase2 4 4 2 5 2" xfId="11098" xr:uid="{00000000-0005-0000-0000-00004E2B0000}"/>
    <cellStyle name="40% - Ênfase2 4 4 2 6" xfId="11099" xr:uid="{00000000-0005-0000-0000-00004F2B0000}"/>
    <cellStyle name="40% - Ênfase2 4 4 2 7" xfId="11100" xr:uid="{00000000-0005-0000-0000-0000502B0000}"/>
    <cellStyle name="40% - Ênfase2 4 4 3" xfId="11101" xr:uid="{00000000-0005-0000-0000-0000512B0000}"/>
    <cellStyle name="40% - Ênfase2 4 4 3 2" xfId="11102" xr:uid="{00000000-0005-0000-0000-0000522B0000}"/>
    <cellStyle name="40% - Ênfase2 4 4 3 2 2" xfId="11103" xr:uid="{00000000-0005-0000-0000-0000532B0000}"/>
    <cellStyle name="40% - Ênfase2 4 4 3 2 2 2" xfId="11104" xr:uid="{00000000-0005-0000-0000-0000542B0000}"/>
    <cellStyle name="40% - Ênfase2 4 4 3 2 3" xfId="11105" xr:uid="{00000000-0005-0000-0000-0000552B0000}"/>
    <cellStyle name="40% - Ênfase2 4 4 3 2 4" xfId="11106" xr:uid="{00000000-0005-0000-0000-0000562B0000}"/>
    <cellStyle name="40% - Ênfase2 4 4 3 3" xfId="11107" xr:uid="{00000000-0005-0000-0000-0000572B0000}"/>
    <cellStyle name="40% - Ênfase2 4 4 3 3 2" xfId="11108" xr:uid="{00000000-0005-0000-0000-0000582B0000}"/>
    <cellStyle name="40% - Ênfase2 4 4 3 3 2 2" xfId="11109" xr:uid="{00000000-0005-0000-0000-0000592B0000}"/>
    <cellStyle name="40% - Ênfase2 4 4 3 3 3" xfId="11110" xr:uid="{00000000-0005-0000-0000-00005A2B0000}"/>
    <cellStyle name="40% - Ênfase2 4 4 3 3 4" xfId="11111" xr:uid="{00000000-0005-0000-0000-00005B2B0000}"/>
    <cellStyle name="40% - Ênfase2 4 4 3 4" xfId="11112" xr:uid="{00000000-0005-0000-0000-00005C2B0000}"/>
    <cellStyle name="40% - Ênfase2 4 4 3 4 2" xfId="11113" xr:uid="{00000000-0005-0000-0000-00005D2B0000}"/>
    <cellStyle name="40% - Ênfase2 4 4 3 5" xfId="11114" xr:uid="{00000000-0005-0000-0000-00005E2B0000}"/>
    <cellStyle name="40% - Ênfase2 4 4 3 6" xfId="11115" xr:uid="{00000000-0005-0000-0000-00005F2B0000}"/>
    <cellStyle name="40% - Ênfase2 4 4 4" xfId="11116" xr:uid="{00000000-0005-0000-0000-0000602B0000}"/>
    <cellStyle name="40% - Ênfase2 4 4 4 2" xfId="11117" xr:uid="{00000000-0005-0000-0000-0000612B0000}"/>
    <cellStyle name="40% - Ênfase2 4 4 4 2 2" xfId="11118" xr:uid="{00000000-0005-0000-0000-0000622B0000}"/>
    <cellStyle name="40% - Ênfase2 4 4 4 3" xfId="11119" xr:uid="{00000000-0005-0000-0000-0000632B0000}"/>
    <cellStyle name="40% - Ênfase2 4 4 4 4" xfId="11120" xr:uid="{00000000-0005-0000-0000-0000642B0000}"/>
    <cellStyle name="40% - Ênfase2 4 4 5" xfId="11121" xr:uid="{00000000-0005-0000-0000-0000652B0000}"/>
    <cellStyle name="40% - Ênfase2 4 4 5 2" xfId="11122" xr:uid="{00000000-0005-0000-0000-0000662B0000}"/>
    <cellStyle name="40% - Ênfase2 4 4 5 2 2" xfId="11123" xr:uid="{00000000-0005-0000-0000-0000672B0000}"/>
    <cellStyle name="40% - Ênfase2 4 4 5 3" xfId="11124" xr:uid="{00000000-0005-0000-0000-0000682B0000}"/>
    <cellStyle name="40% - Ênfase2 4 4 5 4" xfId="11125" xr:uid="{00000000-0005-0000-0000-0000692B0000}"/>
    <cellStyle name="40% - Ênfase2 4 4 6" xfId="11126" xr:uid="{00000000-0005-0000-0000-00006A2B0000}"/>
    <cellStyle name="40% - Ênfase2 4 4 6 2" xfId="11127" xr:uid="{00000000-0005-0000-0000-00006B2B0000}"/>
    <cellStyle name="40% - Ênfase2 4 4 7" xfId="11128" xr:uid="{00000000-0005-0000-0000-00006C2B0000}"/>
    <cellStyle name="40% - Ênfase2 4 4 8" xfId="11129" xr:uid="{00000000-0005-0000-0000-00006D2B0000}"/>
    <cellStyle name="40% - Ênfase2 4 5" xfId="11130" xr:uid="{00000000-0005-0000-0000-00006E2B0000}"/>
    <cellStyle name="40% - Ênfase2 4 5 2" xfId="11131" xr:uid="{00000000-0005-0000-0000-00006F2B0000}"/>
    <cellStyle name="40% - Ênfase2 4 5 2 2" xfId="11132" xr:uid="{00000000-0005-0000-0000-0000702B0000}"/>
    <cellStyle name="40% - Ênfase2 4 5 2 2 2" xfId="11133" xr:uid="{00000000-0005-0000-0000-0000712B0000}"/>
    <cellStyle name="40% - Ênfase2 4 5 2 2 2 2" xfId="11134" xr:uid="{00000000-0005-0000-0000-0000722B0000}"/>
    <cellStyle name="40% - Ênfase2 4 5 2 2 3" xfId="11135" xr:uid="{00000000-0005-0000-0000-0000732B0000}"/>
    <cellStyle name="40% - Ênfase2 4 5 2 2 4" xfId="11136" xr:uid="{00000000-0005-0000-0000-0000742B0000}"/>
    <cellStyle name="40% - Ênfase2 4 5 2 3" xfId="11137" xr:uid="{00000000-0005-0000-0000-0000752B0000}"/>
    <cellStyle name="40% - Ênfase2 4 5 2 3 2" xfId="11138" xr:uid="{00000000-0005-0000-0000-0000762B0000}"/>
    <cellStyle name="40% - Ênfase2 4 5 2 3 2 2" xfId="11139" xr:uid="{00000000-0005-0000-0000-0000772B0000}"/>
    <cellStyle name="40% - Ênfase2 4 5 2 3 3" xfId="11140" xr:uid="{00000000-0005-0000-0000-0000782B0000}"/>
    <cellStyle name="40% - Ênfase2 4 5 2 3 4" xfId="11141" xr:uid="{00000000-0005-0000-0000-0000792B0000}"/>
    <cellStyle name="40% - Ênfase2 4 5 2 4" xfId="11142" xr:uid="{00000000-0005-0000-0000-00007A2B0000}"/>
    <cellStyle name="40% - Ênfase2 4 5 2 4 2" xfId="11143" xr:uid="{00000000-0005-0000-0000-00007B2B0000}"/>
    <cellStyle name="40% - Ênfase2 4 5 2 5" xfId="11144" xr:uid="{00000000-0005-0000-0000-00007C2B0000}"/>
    <cellStyle name="40% - Ênfase2 4 5 2 6" xfId="11145" xr:uid="{00000000-0005-0000-0000-00007D2B0000}"/>
    <cellStyle name="40% - Ênfase2 4 5 3" xfId="11146" xr:uid="{00000000-0005-0000-0000-00007E2B0000}"/>
    <cellStyle name="40% - Ênfase2 4 5 3 2" xfId="11147" xr:uid="{00000000-0005-0000-0000-00007F2B0000}"/>
    <cellStyle name="40% - Ênfase2 4 5 3 2 2" xfId="11148" xr:uid="{00000000-0005-0000-0000-0000802B0000}"/>
    <cellStyle name="40% - Ênfase2 4 5 3 3" xfId="11149" xr:uid="{00000000-0005-0000-0000-0000812B0000}"/>
    <cellStyle name="40% - Ênfase2 4 5 3 4" xfId="11150" xr:uid="{00000000-0005-0000-0000-0000822B0000}"/>
    <cellStyle name="40% - Ênfase2 4 5 4" xfId="11151" xr:uid="{00000000-0005-0000-0000-0000832B0000}"/>
    <cellStyle name="40% - Ênfase2 4 5 4 2" xfId="11152" xr:uid="{00000000-0005-0000-0000-0000842B0000}"/>
    <cellStyle name="40% - Ênfase2 4 5 4 2 2" xfId="11153" xr:uid="{00000000-0005-0000-0000-0000852B0000}"/>
    <cellStyle name="40% - Ênfase2 4 5 4 3" xfId="11154" xr:uid="{00000000-0005-0000-0000-0000862B0000}"/>
    <cellStyle name="40% - Ênfase2 4 5 4 4" xfId="11155" xr:uid="{00000000-0005-0000-0000-0000872B0000}"/>
    <cellStyle name="40% - Ênfase2 4 5 5" xfId="11156" xr:uid="{00000000-0005-0000-0000-0000882B0000}"/>
    <cellStyle name="40% - Ênfase2 4 5 5 2" xfId="11157" xr:uid="{00000000-0005-0000-0000-0000892B0000}"/>
    <cellStyle name="40% - Ênfase2 4 5 6" xfId="11158" xr:uid="{00000000-0005-0000-0000-00008A2B0000}"/>
    <cellStyle name="40% - Ênfase2 4 5 7" xfId="11159" xr:uid="{00000000-0005-0000-0000-00008B2B0000}"/>
    <cellStyle name="40% - Ênfase2 4 6" xfId="11160" xr:uid="{00000000-0005-0000-0000-00008C2B0000}"/>
    <cellStyle name="40% - Ênfase2 4 6 2" xfId="11161" xr:uid="{00000000-0005-0000-0000-00008D2B0000}"/>
    <cellStyle name="40% - Ênfase2 4 6 2 2" xfId="11162" xr:uid="{00000000-0005-0000-0000-00008E2B0000}"/>
    <cellStyle name="40% - Ênfase2 4 6 2 2 2" xfId="11163" xr:uid="{00000000-0005-0000-0000-00008F2B0000}"/>
    <cellStyle name="40% - Ênfase2 4 6 2 3" xfId="11164" xr:uid="{00000000-0005-0000-0000-0000902B0000}"/>
    <cellStyle name="40% - Ênfase2 4 6 2 4" xfId="11165" xr:uid="{00000000-0005-0000-0000-0000912B0000}"/>
    <cellStyle name="40% - Ênfase2 4 6 3" xfId="11166" xr:uid="{00000000-0005-0000-0000-0000922B0000}"/>
    <cellStyle name="40% - Ênfase2 4 6 3 2" xfId="11167" xr:uid="{00000000-0005-0000-0000-0000932B0000}"/>
    <cellStyle name="40% - Ênfase2 4 6 3 2 2" xfId="11168" xr:uid="{00000000-0005-0000-0000-0000942B0000}"/>
    <cellStyle name="40% - Ênfase2 4 6 3 3" xfId="11169" xr:uid="{00000000-0005-0000-0000-0000952B0000}"/>
    <cellStyle name="40% - Ênfase2 4 6 3 4" xfId="11170" xr:uid="{00000000-0005-0000-0000-0000962B0000}"/>
    <cellStyle name="40% - Ênfase2 4 6 4" xfId="11171" xr:uid="{00000000-0005-0000-0000-0000972B0000}"/>
    <cellStyle name="40% - Ênfase2 4 6 4 2" xfId="11172" xr:uid="{00000000-0005-0000-0000-0000982B0000}"/>
    <cellStyle name="40% - Ênfase2 4 6 5" xfId="11173" xr:uid="{00000000-0005-0000-0000-0000992B0000}"/>
    <cellStyle name="40% - Ênfase2 4 6 6" xfId="11174" xr:uid="{00000000-0005-0000-0000-00009A2B0000}"/>
    <cellStyle name="40% - Ênfase2 4 7" xfId="11175" xr:uid="{00000000-0005-0000-0000-00009B2B0000}"/>
    <cellStyle name="40% - Ênfase2 4 7 2" xfId="11176" xr:uid="{00000000-0005-0000-0000-00009C2B0000}"/>
    <cellStyle name="40% - Ênfase2 4 7 2 2" xfId="11177" xr:uid="{00000000-0005-0000-0000-00009D2B0000}"/>
    <cellStyle name="40% - Ênfase2 4 7 3" xfId="11178" xr:uid="{00000000-0005-0000-0000-00009E2B0000}"/>
    <cellStyle name="40% - Ênfase2 4 7 4" xfId="11179" xr:uid="{00000000-0005-0000-0000-00009F2B0000}"/>
    <cellStyle name="40% - Ênfase2 4 8" xfId="11180" xr:uid="{00000000-0005-0000-0000-0000A02B0000}"/>
    <cellStyle name="40% - Ênfase2 4 8 2" xfId="11181" xr:uid="{00000000-0005-0000-0000-0000A12B0000}"/>
    <cellStyle name="40% - Ênfase2 4 8 2 2" xfId="11182" xr:uid="{00000000-0005-0000-0000-0000A22B0000}"/>
    <cellStyle name="40% - Ênfase2 4 8 3" xfId="11183" xr:uid="{00000000-0005-0000-0000-0000A32B0000}"/>
    <cellStyle name="40% - Ênfase2 4 8 4" xfId="11184" xr:uid="{00000000-0005-0000-0000-0000A42B0000}"/>
    <cellStyle name="40% - Ênfase2 4 9" xfId="11185" xr:uid="{00000000-0005-0000-0000-0000A52B0000}"/>
    <cellStyle name="40% - Ênfase2 4 9 2" xfId="11186" xr:uid="{00000000-0005-0000-0000-0000A62B0000}"/>
    <cellStyle name="40% - Ênfase2 5" xfId="11187" xr:uid="{00000000-0005-0000-0000-0000A72B0000}"/>
    <cellStyle name="40% - Ênfase2 5 2" xfId="11188" xr:uid="{00000000-0005-0000-0000-0000A82B0000}"/>
    <cellStyle name="40% - Ênfase2 5 2 2" xfId="11189" xr:uid="{00000000-0005-0000-0000-0000A92B0000}"/>
    <cellStyle name="40% - Ênfase2 5 2 2 2" xfId="11190" xr:uid="{00000000-0005-0000-0000-0000AA2B0000}"/>
    <cellStyle name="40% - Ênfase2 5 2 2 2 2" xfId="11191" xr:uid="{00000000-0005-0000-0000-0000AB2B0000}"/>
    <cellStyle name="40% - Ênfase2 5 2 2 2 2 2" xfId="11192" xr:uid="{00000000-0005-0000-0000-0000AC2B0000}"/>
    <cellStyle name="40% - Ênfase2 5 2 2 2 3" xfId="11193" xr:uid="{00000000-0005-0000-0000-0000AD2B0000}"/>
    <cellStyle name="40% - Ênfase2 5 2 2 2 4" xfId="11194" xr:uid="{00000000-0005-0000-0000-0000AE2B0000}"/>
    <cellStyle name="40% - Ênfase2 5 2 2 3" xfId="11195" xr:uid="{00000000-0005-0000-0000-0000AF2B0000}"/>
    <cellStyle name="40% - Ênfase2 5 2 2 3 2" xfId="11196" xr:uid="{00000000-0005-0000-0000-0000B02B0000}"/>
    <cellStyle name="40% - Ênfase2 5 2 2 3 2 2" xfId="11197" xr:uid="{00000000-0005-0000-0000-0000B12B0000}"/>
    <cellStyle name="40% - Ênfase2 5 2 2 3 3" xfId="11198" xr:uid="{00000000-0005-0000-0000-0000B22B0000}"/>
    <cellStyle name="40% - Ênfase2 5 2 2 3 4" xfId="11199" xr:uid="{00000000-0005-0000-0000-0000B32B0000}"/>
    <cellStyle name="40% - Ênfase2 5 2 2 4" xfId="11200" xr:uid="{00000000-0005-0000-0000-0000B42B0000}"/>
    <cellStyle name="40% - Ênfase2 5 2 2 4 2" xfId="11201" xr:uid="{00000000-0005-0000-0000-0000B52B0000}"/>
    <cellStyle name="40% - Ênfase2 5 2 2 5" xfId="11202" xr:uid="{00000000-0005-0000-0000-0000B62B0000}"/>
    <cellStyle name="40% - Ênfase2 5 2 2 6" xfId="11203" xr:uid="{00000000-0005-0000-0000-0000B72B0000}"/>
    <cellStyle name="40% - Ênfase2 5 2 3" xfId="11204" xr:uid="{00000000-0005-0000-0000-0000B82B0000}"/>
    <cellStyle name="40% - Ênfase2 5 2 3 2" xfId="11205" xr:uid="{00000000-0005-0000-0000-0000B92B0000}"/>
    <cellStyle name="40% - Ênfase2 5 2 3 2 2" xfId="11206" xr:uid="{00000000-0005-0000-0000-0000BA2B0000}"/>
    <cellStyle name="40% - Ênfase2 5 2 3 3" xfId="11207" xr:uid="{00000000-0005-0000-0000-0000BB2B0000}"/>
    <cellStyle name="40% - Ênfase2 5 2 3 4" xfId="11208" xr:uid="{00000000-0005-0000-0000-0000BC2B0000}"/>
    <cellStyle name="40% - Ênfase2 5 2 4" xfId="11209" xr:uid="{00000000-0005-0000-0000-0000BD2B0000}"/>
    <cellStyle name="40% - Ênfase2 5 2 4 2" xfId="11210" xr:uid="{00000000-0005-0000-0000-0000BE2B0000}"/>
    <cellStyle name="40% - Ênfase2 5 2 4 2 2" xfId="11211" xr:uid="{00000000-0005-0000-0000-0000BF2B0000}"/>
    <cellStyle name="40% - Ênfase2 5 2 4 3" xfId="11212" xr:uid="{00000000-0005-0000-0000-0000C02B0000}"/>
    <cellStyle name="40% - Ênfase2 5 2 4 4" xfId="11213" xr:uid="{00000000-0005-0000-0000-0000C12B0000}"/>
    <cellStyle name="40% - Ênfase2 5 2 5" xfId="11214" xr:uid="{00000000-0005-0000-0000-0000C22B0000}"/>
    <cellStyle name="40% - Ênfase2 5 2 5 2" xfId="11215" xr:uid="{00000000-0005-0000-0000-0000C32B0000}"/>
    <cellStyle name="40% - Ênfase2 5 2 6" xfId="11216" xr:uid="{00000000-0005-0000-0000-0000C42B0000}"/>
    <cellStyle name="40% - Ênfase2 5 2 7" xfId="11217" xr:uid="{00000000-0005-0000-0000-0000C52B0000}"/>
    <cellStyle name="40% - Ênfase2 5 3" xfId="11218" xr:uid="{00000000-0005-0000-0000-0000C62B0000}"/>
    <cellStyle name="40% - Ênfase2 5 3 2" xfId="11219" xr:uid="{00000000-0005-0000-0000-0000C72B0000}"/>
    <cellStyle name="40% - Ênfase2 5 3 2 2" xfId="11220" xr:uid="{00000000-0005-0000-0000-0000C82B0000}"/>
    <cellStyle name="40% - Ênfase2 5 3 2 2 2" xfId="11221" xr:uid="{00000000-0005-0000-0000-0000C92B0000}"/>
    <cellStyle name="40% - Ênfase2 5 3 2 3" xfId="11222" xr:uid="{00000000-0005-0000-0000-0000CA2B0000}"/>
    <cellStyle name="40% - Ênfase2 5 3 2 4" xfId="11223" xr:uid="{00000000-0005-0000-0000-0000CB2B0000}"/>
    <cellStyle name="40% - Ênfase2 5 3 3" xfId="11224" xr:uid="{00000000-0005-0000-0000-0000CC2B0000}"/>
    <cellStyle name="40% - Ênfase2 5 3 3 2" xfId="11225" xr:uid="{00000000-0005-0000-0000-0000CD2B0000}"/>
    <cellStyle name="40% - Ênfase2 5 3 3 2 2" xfId="11226" xr:uid="{00000000-0005-0000-0000-0000CE2B0000}"/>
    <cellStyle name="40% - Ênfase2 5 3 3 3" xfId="11227" xr:uid="{00000000-0005-0000-0000-0000CF2B0000}"/>
    <cellStyle name="40% - Ênfase2 5 3 3 4" xfId="11228" xr:uid="{00000000-0005-0000-0000-0000D02B0000}"/>
    <cellStyle name="40% - Ênfase2 5 3 4" xfId="11229" xr:uid="{00000000-0005-0000-0000-0000D12B0000}"/>
    <cellStyle name="40% - Ênfase2 5 3 4 2" xfId="11230" xr:uid="{00000000-0005-0000-0000-0000D22B0000}"/>
    <cellStyle name="40% - Ênfase2 5 3 5" xfId="11231" xr:uid="{00000000-0005-0000-0000-0000D32B0000}"/>
    <cellStyle name="40% - Ênfase2 5 3 6" xfId="11232" xr:uid="{00000000-0005-0000-0000-0000D42B0000}"/>
    <cellStyle name="40% - Ênfase2 5 4" xfId="11233" xr:uid="{00000000-0005-0000-0000-0000D52B0000}"/>
    <cellStyle name="40% - Ênfase2 5 4 2" xfId="11234" xr:uid="{00000000-0005-0000-0000-0000D62B0000}"/>
    <cellStyle name="40% - Ênfase2 5 4 2 2" xfId="11235" xr:uid="{00000000-0005-0000-0000-0000D72B0000}"/>
    <cellStyle name="40% - Ênfase2 5 4 3" xfId="11236" xr:uid="{00000000-0005-0000-0000-0000D82B0000}"/>
    <cellStyle name="40% - Ênfase2 5 4 4" xfId="11237" xr:uid="{00000000-0005-0000-0000-0000D92B0000}"/>
    <cellStyle name="40% - Ênfase2 5 5" xfId="11238" xr:uid="{00000000-0005-0000-0000-0000DA2B0000}"/>
    <cellStyle name="40% - Ênfase2 5 5 2" xfId="11239" xr:uid="{00000000-0005-0000-0000-0000DB2B0000}"/>
    <cellStyle name="40% - Ênfase2 5 5 2 2" xfId="11240" xr:uid="{00000000-0005-0000-0000-0000DC2B0000}"/>
    <cellStyle name="40% - Ênfase2 5 5 3" xfId="11241" xr:uid="{00000000-0005-0000-0000-0000DD2B0000}"/>
    <cellStyle name="40% - Ênfase2 5 5 4" xfId="11242" xr:uid="{00000000-0005-0000-0000-0000DE2B0000}"/>
    <cellStyle name="40% - Ênfase2 5 6" xfId="11243" xr:uid="{00000000-0005-0000-0000-0000DF2B0000}"/>
    <cellStyle name="40% - Ênfase2 5 6 2" xfId="11244" xr:uid="{00000000-0005-0000-0000-0000E02B0000}"/>
    <cellStyle name="40% - Ênfase2 5 7" xfId="11245" xr:uid="{00000000-0005-0000-0000-0000E12B0000}"/>
    <cellStyle name="40% - Ênfase2 5 8" xfId="11246" xr:uid="{00000000-0005-0000-0000-0000E22B0000}"/>
    <cellStyle name="40% - Ênfase2 6" xfId="11247" xr:uid="{00000000-0005-0000-0000-0000E32B0000}"/>
    <cellStyle name="40% - Ênfase2 6 2" xfId="11248" xr:uid="{00000000-0005-0000-0000-0000E42B0000}"/>
    <cellStyle name="40% - Ênfase2 6 2 2" xfId="11249" xr:uid="{00000000-0005-0000-0000-0000E52B0000}"/>
    <cellStyle name="40% - Ênfase2 6 2 2 2" xfId="11250" xr:uid="{00000000-0005-0000-0000-0000E62B0000}"/>
    <cellStyle name="40% - Ênfase2 6 2 2 2 2" xfId="11251" xr:uid="{00000000-0005-0000-0000-0000E72B0000}"/>
    <cellStyle name="40% - Ênfase2 6 2 2 2 2 2" xfId="11252" xr:uid="{00000000-0005-0000-0000-0000E82B0000}"/>
    <cellStyle name="40% - Ênfase2 6 2 2 2 3" xfId="11253" xr:uid="{00000000-0005-0000-0000-0000E92B0000}"/>
    <cellStyle name="40% - Ênfase2 6 2 2 2 4" xfId="11254" xr:uid="{00000000-0005-0000-0000-0000EA2B0000}"/>
    <cellStyle name="40% - Ênfase2 6 2 2 3" xfId="11255" xr:uid="{00000000-0005-0000-0000-0000EB2B0000}"/>
    <cellStyle name="40% - Ênfase2 6 2 2 3 2" xfId="11256" xr:uid="{00000000-0005-0000-0000-0000EC2B0000}"/>
    <cellStyle name="40% - Ênfase2 6 2 2 3 2 2" xfId="11257" xr:uid="{00000000-0005-0000-0000-0000ED2B0000}"/>
    <cellStyle name="40% - Ênfase2 6 2 2 3 3" xfId="11258" xr:uid="{00000000-0005-0000-0000-0000EE2B0000}"/>
    <cellStyle name="40% - Ênfase2 6 2 2 3 4" xfId="11259" xr:uid="{00000000-0005-0000-0000-0000EF2B0000}"/>
    <cellStyle name="40% - Ênfase2 6 2 2 4" xfId="11260" xr:uid="{00000000-0005-0000-0000-0000F02B0000}"/>
    <cellStyle name="40% - Ênfase2 6 2 2 4 2" xfId="11261" xr:uid="{00000000-0005-0000-0000-0000F12B0000}"/>
    <cellStyle name="40% - Ênfase2 6 2 2 5" xfId="11262" xr:uid="{00000000-0005-0000-0000-0000F22B0000}"/>
    <cellStyle name="40% - Ênfase2 6 2 2 6" xfId="11263" xr:uid="{00000000-0005-0000-0000-0000F32B0000}"/>
    <cellStyle name="40% - Ênfase2 6 2 3" xfId="11264" xr:uid="{00000000-0005-0000-0000-0000F42B0000}"/>
    <cellStyle name="40% - Ênfase2 6 2 3 2" xfId="11265" xr:uid="{00000000-0005-0000-0000-0000F52B0000}"/>
    <cellStyle name="40% - Ênfase2 6 2 3 2 2" xfId="11266" xr:uid="{00000000-0005-0000-0000-0000F62B0000}"/>
    <cellStyle name="40% - Ênfase2 6 2 3 3" xfId="11267" xr:uid="{00000000-0005-0000-0000-0000F72B0000}"/>
    <cellStyle name="40% - Ênfase2 6 2 3 4" xfId="11268" xr:uid="{00000000-0005-0000-0000-0000F82B0000}"/>
    <cellStyle name="40% - Ênfase2 6 2 4" xfId="11269" xr:uid="{00000000-0005-0000-0000-0000F92B0000}"/>
    <cellStyle name="40% - Ênfase2 6 2 4 2" xfId="11270" xr:uid="{00000000-0005-0000-0000-0000FA2B0000}"/>
    <cellStyle name="40% - Ênfase2 6 2 4 2 2" xfId="11271" xr:uid="{00000000-0005-0000-0000-0000FB2B0000}"/>
    <cellStyle name="40% - Ênfase2 6 2 4 3" xfId="11272" xr:uid="{00000000-0005-0000-0000-0000FC2B0000}"/>
    <cellStyle name="40% - Ênfase2 6 2 4 4" xfId="11273" xr:uid="{00000000-0005-0000-0000-0000FD2B0000}"/>
    <cellStyle name="40% - Ênfase2 6 2 5" xfId="11274" xr:uid="{00000000-0005-0000-0000-0000FE2B0000}"/>
    <cellStyle name="40% - Ênfase2 6 2 5 2" xfId="11275" xr:uid="{00000000-0005-0000-0000-0000FF2B0000}"/>
    <cellStyle name="40% - Ênfase2 6 2 6" xfId="11276" xr:uid="{00000000-0005-0000-0000-0000002C0000}"/>
    <cellStyle name="40% - Ênfase2 6 2 7" xfId="11277" xr:uid="{00000000-0005-0000-0000-0000012C0000}"/>
    <cellStyle name="40% - Ênfase2 6 3" xfId="11278" xr:uid="{00000000-0005-0000-0000-0000022C0000}"/>
    <cellStyle name="40% - Ênfase2 6 3 2" xfId="11279" xr:uid="{00000000-0005-0000-0000-0000032C0000}"/>
    <cellStyle name="40% - Ênfase2 6 3 2 2" xfId="11280" xr:uid="{00000000-0005-0000-0000-0000042C0000}"/>
    <cellStyle name="40% - Ênfase2 6 3 2 2 2" xfId="11281" xr:uid="{00000000-0005-0000-0000-0000052C0000}"/>
    <cellStyle name="40% - Ênfase2 6 3 2 3" xfId="11282" xr:uid="{00000000-0005-0000-0000-0000062C0000}"/>
    <cellStyle name="40% - Ênfase2 6 3 2 4" xfId="11283" xr:uid="{00000000-0005-0000-0000-0000072C0000}"/>
    <cellStyle name="40% - Ênfase2 6 3 3" xfId="11284" xr:uid="{00000000-0005-0000-0000-0000082C0000}"/>
    <cellStyle name="40% - Ênfase2 6 3 3 2" xfId="11285" xr:uid="{00000000-0005-0000-0000-0000092C0000}"/>
    <cellStyle name="40% - Ênfase2 6 3 3 2 2" xfId="11286" xr:uid="{00000000-0005-0000-0000-00000A2C0000}"/>
    <cellStyle name="40% - Ênfase2 6 3 3 3" xfId="11287" xr:uid="{00000000-0005-0000-0000-00000B2C0000}"/>
    <cellStyle name="40% - Ênfase2 6 3 3 4" xfId="11288" xr:uid="{00000000-0005-0000-0000-00000C2C0000}"/>
    <cellStyle name="40% - Ênfase2 6 3 4" xfId="11289" xr:uid="{00000000-0005-0000-0000-00000D2C0000}"/>
    <cellStyle name="40% - Ênfase2 6 3 4 2" xfId="11290" xr:uid="{00000000-0005-0000-0000-00000E2C0000}"/>
    <cellStyle name="40% - Ênfase2 6 3 5" xfId="11291" xr:uid="{00000000-0005-0000-0000-00000F2C0000}"/>
    <cellStyle name="40% - Ênfase2 6 3 6" xfId="11292" xr:uid="{00000000-0005-0000-0000-0000102C0000}"/>
    <cellStyle name="40% - Ênfase2 6 4" xfId="11293" xr:uid="{00000000-0005-0000-0000-0000112C0000}"/>
    <cellStyle name="40% - Ênfase2 6 4 2" xfId="11294" xr:uid="{00000000-0005-0000-0000-0000122C0000}"/>
    <cellStyle name="40% - Ênfase2 6 4 2 2" xfId="11295" xr:uid="{00000000-0005-0000-0000-0000132C0000}"/>
    <cellStyle name="40% - Ênfase2 6 4 3" xfId="11296" xr:uid="{00000000-0005-0000-0000-0000142C0000}"/>
    <cellStyle name="40% - Ênfase2 6 4 4" xfId="11297" xr:uid="{00000000-0005-0000-0000-0000152C0000}"/>
    <cellStyle name="40% - Ênfase2 6 5" xfId="11298" xr:uid="{00000000-0005-0000-0000-0000162C0000}"/>
    <cellStyle name="40% - Ênfase2 6 5 2" xfId="11299" xr:uid="{00000000-0005-0000-0000-0000172C0000}"/>
    <cellStyle name="40% - Ênfase2 6 5 2 2" xfId="11300" xr:uid="{00000000-0005-0000-0000-0000182C0000}"/>
    <cellStyle name="40% - Ênfase2 6 5 3" xfId="11301" xr:uid="{00000000-0005-0000-0000-0000192C0000}"/>
    <cellStyle name="40% - Ênfase2 6 5 4" xfId="11302" xr:uid="{00000000-0005-0000-0000-00001A2C0000}"/>
    <cellStyle name="40% - Ênfase2 6 6" xfId="11303" xr:uid="{00000000-0005-0000-0000-00001B2C0000}"/>
    <cellStyle name="40% - Ênfase2 6 6 2" xfId="11304" xr:uid="{00000000-0005-0000-0000-00001C2C0000}"/>
    <cellStyle name="40% - Ênfase2 6 7" xfId="11305" xr:uid="{00000000-0005-0000-0000-00001D2C0000}"/>
    <cellStyle name="40% - Ênfase2 6 8" xfId="11306" xr:uid="{00000000-0005-0000-0000-00001E2C0000}"/>
    <cellStyle name="40% - Ênfase2 7" xfId="11307" xr:uid="{00000000-0005-0000-0000-00001F2C0000}"/>
    <cellStyle name="40% - Ênfase2 7 2" xfId="11308" xr:uid="{00000000-0005-0000-0000-0000202C0000}"/>
    <cellStyle name="40% - Ênfase2 7 2 2" xfId="11309" xr:uid="{00000000-0005-0000-0000-0000212C0000}"/>
    <cellStyle name="40% - Ênfase2 7 2 2 2" xfId="11310" xr:uid="{00000000-0005-0000-0000-0000222C0000}"/>
    <cellStyle name="40% - Ênfase2 7 2 2 2 2" xfId="11311" xr:uid="{00000000-0005-0000-0000-0000232C0000}"/>
    <cellStyle name="40% - Ênfase2 7 2 2 2 2 2" xfId="11312" xr:uid="{00000000-0005-0000-0000-0000242C0000}"/>
    <cellStyle name="40% - Ênfase2 7 2 2 2 3" xfId="11313" xr:uid="{00000000-0005-0000-0000-0000252C0000}"/>
    <cellStyle name="40% - Ênfase2 7 2 2 2 4" xfId="11314" xr:uid="{00000000-0005-0000-0000-0000262C0000}"/>
    <cellStyle name="40% - Ênfase2 7 2 2 3" xfId="11315" xr:uid="{00000000-0005-0000-0000-0000272C0000}"/>
    <cellStyle name="40% - Ênfase2 7 2 2 3 2" xfId="11316" xr:uid="{00000000-0005-0000-0000-0000282C0000}"/>
    <cellStyle name="40% - Ênfase2 7 2 2 3 2 2" xfId="11317" xr:uid="{00000000-0005-0000-0000-0000292C0000}"/>
    <cellStyle name="40% - Ênfase2 7 2 2 3 3" xfId="11318" xr:uid="{00000000-0005-0000-0000-00002A2C0000}"/>
    <cellStyle name="40% - Ênfase2 7 2 2 3 4" xfId="11319" xr:uid="{00000000-0005-0000-0000-00002B2C0000}"/>
    <cellStyle name="40% - Ênfase2 7 2 2 4" xfId="11320" xr:uid="{00000000-0005-0000-0000-00002C2C0000}"/>
    <cellStyle name="40% - Ênfase2 7 2 2 4 2" xfId="11321" xr:uid="{00000000-0005-0000-0000-00002D2C0000}"/>
    <cellStyle name="40% - Ênfase2 7 2 2 5" xfId="11322" xr:uid="{00000000-0005-0000-0000-00002E2C0000}"/>
    <cellStyle name="40% - Ênfase2 7 2 2 6" xfId="11323" xr:uid="{00000000-0005-0000-0000-00002F2C0000}"/>
    <cellStyle name="40% - Ênfase2 7 2 3" xfId="11324" xr:uid="{00000000-0005-0000-0000-0000302C0000}"/>
    <cellStyle name="40% - Ênfase2 7 2 3 2" xfId="11325" xr:uid="{00000000-0005-0000-0000-0000312C0000}"/>
    <cellStyle name="40% - Ênfase2 7 2 3 2 2" xfId="11326" xr:uid="{00000000-0005-0000-0000-0000322C0000}"/>
    <cellStyle name="40% - Ênfase2 7 2 3 3" xfId="11327" xr:uid="{00000000-0005-0000-0000-0000332C0000}"/>
    <cellStyle name="40% - Ênfase2 7 2 3 4" xfId="11328" xr:uid="{00000000-0005-0000-0000-0000342C0000}"/>
    <cellStyle name="40% - Ênfase2 7 2 4" xfId="11329" xr:uid="{00000000-0005-0000-0000-0000352C0000}"/>
    <cellStyle name="40% - Ênfase2 7 2 4 2" xfId="11330" xr:uid="{00000000-0005-0000-0000-0000362C0000}"/>
    <cellStyle name="40% - Ênfase2 7 2 4 2 2" xfId="11331" xr:uid="{00000000-0005-0000-0000-0000372C0000}"/>
    <cellStyle name="40% - Ênfase2 7 2 4 3" xfId="11332" xr:uid="{00000000-0005-0000-0000-0000382C0000}"/>
    <cellStyle name="40% - Ênfase2 7 2 4 4" xfId="11333" xr:uid="{00000000-0005-0000-0000-0000392C0000}"/>
    <cellStyle name="40% - Ênfase2 7 2 5" xfId="11334" xr:uid="{00000000-0005-0000-0000-00003A2C0000}"/>
    <cellStyle name="40% - Ênfase2 7 2 5 2" xfId="11335" xr:uid="{00000000-0005-0000-0000-00003B2C0000}"/>
    <cellStyle name="40% - Ênfase2 7 2 6" xfId="11336" xr:uid="{00000000-0005-0000-0000-00003C2C0000}"/>
    <cellStyle name="40% - Ênfase2 7 2 7" xfId="11337" xr:uid="{00000000-0005-0000-0000-00003D2C0000}"/>
    <cellStyle name="40% - Ênfase2 7 3" xfId="11338" xr:uid="{00000000-0005-0000-0000-00003E2C0000}"/>
    <cellStyle name="40% - Ênfase2 7 3 2" xfId="11339" xr:uid="{00000000-0005-0000-0000-00003F2C0000}"/>
    <cellStyle name="40% - Ênfase2 7 3 2 2" xfId="11340" xr:uid="{00000000-0005-0000-0000-0000402C0000}"/>
    <cellStyle name="40% - Ênfase2 7 3 2 2 2" xfId="11341" xr:uid="{00000000-0005-0000-0000-0000412C0000}"/>
    <cellStyle name="40% - Ênfase2 7 3 2 3" xfId="11342" xr:uid="{00000000-0005-0000-0000-0000422C0000}"/>
    <cellStyle name="40% - Ênfase2 7 3 2 4" xfId="11343" xr:uid="{00000000-0005-0000-0000-0000432C0000}"/>
    <cellStyle name="40% - Ênfase2 7 3 3" xfId="11344" xr:uid="{00000000-0005-0000-0000-0000442C0000}"/>
    <cellStyle name="40% - Ênfase2 7 3 3 2" xfId="11345" xr:uid="{00000000-0005-0000-0000-0000452C0000}"/>
    <cellStyle name="40% - Ênfase2 7 3 3 2 2" xfId="11346" xr:uid="{00000000-0005-0000-0000-0000462C0000}"/>
    <cellStyle name="40% - Ênfase2 7 3 3 3" xfId="11347" xr:uid="{00000000-0005-0000-0000-0000472C0000}"/>
    <cellStyle name="40% - Ênfase2 7 3 3 4" xfId="11348" xr:uid="{00000000-0005-0000-0000-0000482C0000}"/>
    <cellStyle name="40% - Ênfase2 7 3 4" xfId="11349" xr:uid="{00000000-0005-0000-0000-0000492C0000}"/>
    <cellStyle name="40% - Ênfase2 7 3 4 2" xfId="11350" xr:uid="{00000000-0005-0000-0000-00004A2C0000}"/>
    <cellStyle name="40% - Ênfase2 7 3 5" xfId="11351" xr:uid="{00000000-0005-0000-0000-00004B2C0000}"/>
    <cellStyle name="40% - Ênfase2 7 3 6" xfId="11352" xr:uid="{00000000-0005-0000-0000-00004C2C0000}"/>
    <cellStyle name="40% - Ênfase2 7 4" xfId="11353" xr:uid="{00000000-0005-0000-0000-00004D2C0000}"/>
    <cellStyle name="40% - Ênfase2 7 4 2" xfId="11354" xr:uid="{00000000-0005-0000-0000-00004E2C0000}"/>
    <cellStyle name="40% - Ênfase2 7 4 2 2" xfId="11355" xr:uid="{00000000-0005-0000-0000-00004F2C0000}"/>
    <cellStyle name="40% - Ênfase2 7 4 3" xfId="11356" xr:uid="{00000000-0005-0000-0000-0000502C0000}"/>
    <cellStyle name="40% - Ênfase2 7 4 4" xfId="11357" xr:uid="{00000000-0005-0000-0000-0000512C0000}"/>
    <cellStyle name="40% - Ênfase2 7 5" xfId="11358" xr:uid="{00000000-0005-0000-0000-0000522C0000}"/>
    <cellStyle name="40% - Ênfase2 7 5 2" xfId="11359" xr:uid="{00000000-0005-0000-0000-0000532C0000}"/>
    <cellStyle name="40% - Ênfase2 7 5 2 2" xfId="11360" xr:uid="{00000000-0005-0000-0000-0000542C0000}"/>
    <cellStyle name="40% - Ênfase2 7 5 3" xfId="11361" xr:uid="{00000000-0005-0000-0000-0000552C0000}"/>
    <cellStyle name="40% - Ênfase2 7 5 4" xfId="11362" xr:uid="{00000000-0005-0000-0000-0000562C0000}"/>
    <cellStyle name="40% - Ênfase2 7 6" xfId="11363" xr:uid="{00000000-0005-0000-0000-0000572C0000}"/>
    <cellStyle name="40% - Ênfase2 7 6 2" xfId="11364" xr:uid="{00000000-0005-0000-0000-0000582C0000}"/>
    <cellStyle name="40% - Ênfase2 7 7" xfId="11365" xr:uid="{00000000-0005-0000-0000-0000592C0000}"/>
    <cellStyle name="40% - Ênfase2 7 8" xfId="11366" xr:uid="{00000000-0005-0000-0000-00005A2C0000}"/>
    <cellStyle name="40% - Ênfase2 8" xfId="11367" xr:uid="{00000000-0005-0000-0000-00005B2C0000}"/>
    <cellStyle name="40% - Ênfase2 8 2" xfId="11368" xr:uid="{00000000-0005-0000-0000-00005C2C0000}"/>
    <cellStyle name="40% - Ênfase2 8 2 2" xfId="11369" xr:uid="{00000000-0005-0000-0000-00005D2C0000}"/>
    <cellStyle name="40% - Ênfase2 8 2 2 2" xfId="11370" xr:uid="{00000000-0005-0000-0000-00005E2C0000}"/>
    <cellStyle name="40% - Ênfase2 8 2 2 2 2" xfId="11371" xr:uid="{00000000-0005-0000-0000-00005F2C0000}"/>
    <cellStyle name="40% - Ênfase2 8 2 2 3" xfId="11372" xr:uid="{00000000-0005-0000-0000-0000602C0000}"/>
    <cellStyle name="40% - Ênfase2 8 2 2 4" xfId="11373" xr:uid="{00000000-0005-0000-0000-0000612C0000}"/>
    <cellStyle name="40% - Ênfase2 8 2 3" xfId="11374" xr:uid="{00000000-0005-0000-0000-0000622C0000}"/>
    <cellStyle name="40% - Ênfase2 8 2 3 2" xfId="11375" xr:uid="{00000000-0005-0000-0000-0000632C0000}"/>
    <cellStyle name="40% - Ênfase2 8 2 3 2 2" xfId="11376" xr:uid="{00000000-0005-0000-0000-0000642C0000}"/>
    <cellStyle name="40% - Ênfase2 8 2 3 3" xfId="11377" xr:uid="{00000000-0005-0000-0000-0000652C0000}"/>
    <cellStyle name="40% - Ênfase2 8 2 3 4" xfId="11378" xr:uid="{00000000-0005-0000-0000-0000662C0000}"/>
    <cellStyle name="40% - Ênfase2 8 2 4" xfId="11379" xr:uid="{00000000-0005-0000-0000-0000672C0000}"/>
    <cellStyle name="40% - Ênfase2 8 2 4 2" xfId="11380" xr:uid="{00000000-0005-0000-0000-0000682C0000}"/>
    <cellStyle name="40% - Ênfase2 8 2 5" xfId="11381" xr:uid="{00000000-0005-0000-0000-0000692C0000}"/>
    <cellStyle name="40% - Ênfase2 8 2 6" xfId="11382" xr:uid="{00000000-0005-0000-0000-00006A2C0000}"/>
    <cellStyle name="40% - Ênfase2 8 3" xfId="11383" xr:uid="{00000000-0005-0000-0000-00006B2C0000}"/>
    <cellStyle name="40% - Ênfase2 8 3 2" xfId="11384" xr:uid="{00000000-0005-0000-0000-00006C2C0000}"/>
    <cellStyle name="40% - Ênfase2 8 3 2 2" xfId="11385" xr:uid="{00000000-0005-0000-0000-00006D2C0000}"/>
    <cellStyle name="40% - Ênfase2 8 3 3" xfId="11386" xr:uid="{00000000-0005-0000-0000-00006E2C0000}"/>
    <cellStyle name="40% - Ênfase2 8 3 4" xfId="11387" xr:uid="{00000000-0005-0000-0000-00006F2C0000}"/>
    <cellStyle name="40% - Ênfase2 8 4" xfId="11388" xr:uid="{00000000-0005-0000-0000-0000702C0000}"/>
    <cellStyle name="40% - Ênfase2 8 4 2" xfId="11389" xr:uid="{00000000-0005-0000-0000-0000712C0000}"/>
    <cellStyle name="40% - Ênfase2 8 4 2 2" xfId="11390" xr:uid="{00000000-0005-0000-0000-0000722C0000}"/>
    <cellStyle name="40% - Ênfase2 8 4 3" xfId="11391" xr:uid="{00000000-0005-0000-0000-0000732C0000}"/>
    <cellStyle name="40% - Ênfase2 8 4 4" xfId="11392" xr:uid="{00000000-0005-0000-0000-0000742C0000}"/>
    <cellStyle name="40% - Ênfase2 8 5" xfId="11393" xr:uid="{00000000-0005-0000-0000-0000752C0000}"/>
    <cellStyle name="40% - Ênfase2 8 5 2" xfId="11394" xr:uid="{00000000-0005-0000-0000-0000762C0000}"/>
    <cellStyle name="40% - Ênfase2 8 6" xfId="11395" xr:uid="{00000000-0005-0000-0000-0000772C0000}"/>
    <cellStyle name="40% - Ênfase2 8 7" xfId="11396" xr:uid="{00000000-0005-0000-0000-0000782C0000}"/>
    <cellStyle name="40% - Ênfase2 9" xfId="11397" xr:uid="{00000000-0005-0000-0000-0000792C0000}"/>
    <cellStyle name="40% - Ênfase2 9 2" xfId="11398" xr:uid="{00000000-0005-0000-0000-00007A2C0000}"/>
    <cellStyle name="40% - Ênfase2 9 2 2" xfId="11399" xr:uid="{00000000-0005-0000-0000-00007B2C0000}"/>
    <cellStyle name="40% - Ênfase2 9 2 2 2" xfId="11400" xr:uid="{00000000-0005-0000-0000-00007C2C0000}"/>
    <cellStyle name="40% - Ênfase2 9 2 3" xfId="11401" xr:uid="{00000000-0005-0000-0000-00007D2C0000}"/>
    <cellStyle name="40% - Ênfase2 9 2 4" xfId="11402" xr:uid="{00000000-0005-0000-0000-00007E2C0000}"/>
    <cellStyle name="40% - Ênfase2 9 3" xfId="11403" xr:uid="{00000000-0005-0000-0000-00007F2C0000}"/>
    <cellStyle name="40% - Ênfase2 9 3 2" xfId="11404" xr:uid="{00000000-0005-0000-0000-0000802C0000}"/>
    <cellStyle name="40% - Ênfase2 9 3 2 2" xfId="11405" xr:uid="{00000000-0005-0000-0000-0000812C0000}"/>
    <cellStyle name="40% - Ênfase2 9 3 3" xfId="11406" xr:uid="{00000000-0005-0000-0000-0000822C0000}"/>
    <cellStyle name="40% - Ênfase2 9 3 4" xfId="11407" xr:uid="{00000000-0005-0000-0000-0000832C0000}"/>
    <cellStyle name="40% - Ênfase2 9 4" xfId="11408" xr:uid="{00000000-0005-0000-0000-0000842C0000}"/>
    <cellStyle name="40% - Ênfase2 9 4 2" xfId="11409" xr:uid="{00000000-0005-0000-0000-0000852C0000}"/>
    <cellStyle name="40% - Ênfase2 9 5" xfId="11410" xr:uid="{00000000-0005-0000-0000-0000862C0000}"/>
    <cellStyle name="40% - Ênfase2 9 6" xfId="11411" xr:uid="{00000000-0005-0000-0000-0000872C0000}"/>
    <cellStyle name="40% - Ênfase3 2" xfId="11412" xr:uid="{00000000-0005-0000-0000-0000882C0000}"/>
    <cellStyle name="40% - Ênfase3 2 10" xfId="11413" xr:uid="{00000000-0005-0000-0000-0000892C0000}"/>
    <cellStyle name="40% - Ênfase3 2 10 2" xfId="11414" xr:uid="{00000000-0005-0000-0000-00008A2C0000}"/>
    <cellStyle name="40% - Ênfase3 2 11" xfId="11415" xr:uid="{00000000-0005-0000-0000-00008B2C0000}"/>
    <cellStyle name="40% - Ênfase3 2 12" xfId="11416" xr:uid="{00000000-0005-0000-0000-00008C2C0000}"/>
    <cellStyle name="40% - Ênfase3 2 2" xfId="11417" xr:uid="{00000000-0005-0000-0000-00008D2C0000}"/>
    <cellStyle name="40% - Ênfase3 2 2 10" xfId="11418" xr:uid="{00000000-0005-0000-0000-00008E2C0000}"/>
    <cellStyle name="40% - Ênfase3 2 2 11" xfId="11419" xr:uid="{00000000-0005-0000-0000-00008F2C0000}"/>
    <cellStyle name="40% - Ênfase3 2 2 2" xfId="11420" xr:uid="{00000000-0005-0000-0000-0000902C0000}"/>
    <cellStyle name="40% - Ênfase3 2 2 2 2" xfId="11421" xr:uid="{00000000-0005-0000-0000-0000912C0000}"/>
    <cellStyle name="40% - Ênfase3 2 2 2 2 2" xfId="11422" xr:uid="{00000000-0005-0000-0000-0000922C0000}"/>
    <cellStyle name="40% - Ênfase3 2 2 2 2 2 2" xfId="11423" xr:uid="{00000000-0005-0000-0000-0000932C0000}"/>
    <cellStyle name="40% - Ênfase3 2 2 2 2 2 2 2" xfId="11424" xr:uid="{00000000-0005-0000-0000-0000942C0000}"/>
    <cellStyle name="40% - Ênfase3 2 2 2 2 2 2 2 2" xfId="11425" xr:uid="{00000000-0005-0000-0000-0000952C0000}"/>
    <cellStyle name="40% - Ênfase3 2 2 2 2 2 2 3" xfId="11426" xr:uid="{00000000-0005-0000-0000-0000962C0000}"/>
    <cellStyle name="40% - Ênfase3 2 2 2 2 2 2 4" xfId="11427" xr:uid="{00000000-0005-0000-0000-0000972C0000}"/>
    <cellStyle name="40% - Ênfase3 2 2 2 2 2 3" xfId="11428" xr:uid="{00000000-0005-0000-0000-0000982C0000}"/>
    <cellStyle name="40% - Ênfase3 2 2 2 2 2 3 2" xfId="11429" xr:uid="{00000000-0005-0000-0000-0000992C0000}"/>
    <cellStyle name="40% - Ênfase3 2 2 2 2 2 3 2 2" xfId="11430" xr:uid="{00000000-0005-0000-0000-00009A2C0000}"/>
    <cellStyle name="40% - Ênfase3 2 2 2 2 2 3 3" xfId="11431" xr:uid="{00000000-0005-0000-0000-00009B2C0000}"/>
    <cellStyle name="40% - Ênfase3 2 2 2 2 2 3 4" xfId="11432" xr:uid="{00000000-0005-0000-0000-00009C2C0000}"/>
    <cellStyle name="40% - Ênfase3 2 2 2 2 2 4" xfId="11433" xr:uid="{00000000-0005-0000-0000-00009D2C0000}"/>
    <cellStyle name="40% - Ênfase3 2 2 2 2 2 4 2" xfId="11434" xr:uid="{00000000-0005-0000-0000-00009E2C0000}"/>
    <cellStyle name="40% - Ênfase3 2 2 2 2 2 5" xfId="11435" xr:uid="{00000000-0005-0000-0000-00009F2C0000}"/>
    <cellStyle name="40% - Ênfase3 2 2 2 2 2 6" xfId="11436" xr:uid="{00000000-0005-0000-0000-0000A02C0000}"/>
    <cellStyle name="40% - Ênfase3 2 2 2 2 3" xfId="11437" xr:uid="{00000000-0005-0000-0000-0000A12C0000}"/>
    <cellStyle name="40% - Ênfase3 2 2 2 2 3 2" xfId="11438" xr:uid="{00000000-0005-0000-0000-0000A22C0000}"/>
    <cellStyle name="40% - Ênfase3 2 2 2 2 3 2 2" xfId="11439" xr:uid="{00000000-0005-0000-0000-0000A32C0000}"/>
    <cellStyle name="40% - Ênfase3 2 2 2 2 3 3" xfId="11440" xr:uid="{00000000-0005-0000-0000-0000A42C0000}"/>
    <cellStyle name="40% - Ênfase3 2 2 2 2 3 4" xfId="11441" xr:uid="{00000000-0005-0000-0000-0000A52C0000}"/>
    <cellStyle name="40% - Ênfase3 2 2 2 2 4" xfId="11442" xr:uid="{00000000-0005-0000-0000-0000A62C0000}"/>
    <cellStyle name="40% - Ênfase3 2 2 2 2 4 2" xfId="11443" xr:uid="{00000000-0005-0000-0000-0000A72C0000}"/>
    <cellStyle name="40% - Ênfase3 2 2 2 2 4 2 2" xfId="11444" xr:uid="{00000000-0005-0000-0000-0000A82C0000}"/>
    <cellStyle name="40% - Ênfase3 2 2 2 2 4 3" xfId="11445" xr:uid="{00000000-0005-0000-0000-0000A92C0000}"/>
    <cellStyle name="40% - Ênfase3 2 2 2 2 4 4" xfId="11446" xr:uid="{00000000-0005-0000-0000-0000AA2C0000}"/>
    <cellStyle name="40% - Ênfase3 2 2 2 2 5" xfId="11447" xr:uid="{00000000-0005-0000-0000-0000AB2C0000}"/>
    <cellStyle name="40% - Ênfase3 2 2 2 2 5 2" xfId="11448" xr:uid="{00000000-0005-0000-0000-0000AC2C0000}"/>
    <cellStyle name="40% - Ênfase3 2 2 2 2 6" xfId="11449" xr:uid="{00000000-0005-0000-0000-0000AD2C0000}"/>
    <cellStyle name="40% - Ênfase3 2 2 2 2 7" xfId="11450" xr:uid="{00000000-0005-0000-0000-0000AE2C0000}"/>
    <cellStyle name="40% - Ênfase3 2 2 2 3" xfId="11451" xr:uid="{00000000-0005-0000-0000-0000AF2C0000}"/>
    <cellStyle name="40% - Ênfase3 2 2 2 3 2" xfId="11452" xr:uid="{00000000-0005-0000-0000-0000B02C0000}"/>
    <cellStyle name="40% - Ênfase3 2 2 2 3 2 2" xfId="11453" xr:uid="{00000000-0005-0000-0000-0000B12C0000}"/>
    <cellStyle name="40% - Ênfase3 2 2 2 3 2 2 2" xfId="11454" xr:uid="{00000000-0005-0000-0000-0000B22C0000}"/>
    <cellStyle name="40% - Ênfase3 2 2 2 3 2 3" xfId="11455" xr:uid="{00000000-0005-0000-0000-0000B32C0000}"/>
    <cellStyle name="40% - Ênfase3 2 2 2 3 2 4" xfId="11456" xr:uid="{00000000-0005-0000-0000-0000B42C0000}"/>
    <cellStyle name="40% - Ênfase3 2 2 2 3 3" xfId="11457" xr:uid="{00000000-0005-0000-0000-0000B52C0000}"/>
    <cellStyle name="40% - Ênfase3 2 2 2 3 3 2" xfId="11458" xr:uid="{00000000-0005-0000-0000-0000B62C0000}"/>
    <cellStyle name="40% - Ênfase3 2 2 2 3 3 2 2" xfId="11459" xr:uid="{00000000-0005-0000-0000-0000B72C0000}"/>
    <cellStyle name="40% - Ênfase3 2 2 2 3 3 3" xfId="11460" xr:uid="{00000000-0005-0000-0000-0000B82C0000}"/>
    <cellStyle name="40% - Ênfase3 2 2 2 3 3 4" xfId="11461" xr:uid="{00000000-0005-0000-0000-0000B92C0000}"/>
    <cellStyle name="40% - Ênfase3 2 2 2 3 4" xfId="11462" xr:uid="{00000000-0005-0000-0000-0000BA2C0000}"/>
    <cellStyle name="40% - Ênfase3 2 2 2 3 4 2" xfId="11463" xr:uid="{00000000-0005-0000-0000-0000BB2C0000}"/>
    <cellStyle name="40% - Ênfase3 2 2 2 3 5" xfId="11464" xr:uid="{00000000-0005-0000-0000-0000BC2C0000}"/>
    <cellStyle name="40% - Ênfase3 2 2 2 3 6" xfId="11465" xr:uid="{00000000-0005-0000-0000-0000BD2C0000}"/>
    <cellStyle name="40% - Ênfase3 2 2 2 4" xfId="11466" xr:uid="{00000000-0005-0000-0000-0000BE2C0000}"/>
    <cellStyle name="40% - Ênfase3 2 2 2 4 2" xfId="11467" xr:uid="{00000000-0005-0000-0000-0000BF2C0000}"/>
    <cellStyle name="40% - Ênfase3 2 2 2 4 2 2" xfId="11468" xr:uid="{00000000-0005-0000-0000-0000C02C0000}"/>
    <cellStyle name="40% - Ênfase3 2 2 2 4 3" xfId="11469" xr:uid="{00000000-0005-0000-0000-0000C12C0000}"/>
    <cellStyle name="40% - Ênfase3 2 2 2 4 4" xfId="11470" xr:uid="{00000000-0005-0000-0000-0000C22C0000}"/>
    <cellStyle name="40% - Ênfase3 2 2 2 5" xfId="11471" xr:uid="{00000000-0005-0000-0000-0000C32C0000}"/>
    <cellStyle name="40% - Ênfase3 2 2 2 5 2" xfId="11472" xr:uid="{00000000-0005-0000-0000-0000C42C0000}"/>
    <cellStyle name="40% - Ênfase3 2 2 2 5 2 2" xfId="11473" xr:uid="{00000000-0005-0000-0000-0000C52C0000}"/>
    <cellStyle name="40% - Ênfase3 2 2 2 5 3" xfId="11474" xr:uid="{00000000-0005-0000-0000-0000C62C0000}"/>
    <cellStyle name="40% - Ênfase3 2 2 2 5 4" xfId="11475" xr:uid="{00000000-0005-0000-0000-0000C72C0000}"/>
    <cellStyle name="40% - Ênfase3 2 2 2 6" xfId="11476" xr:uid="{00000000-0005-0000-0000-0000C82C0000}"/>
    <cellStyle name="40% - Ênfase3 2 2 2 6 2" xfId="11477" xr:uid="{00000000-0005-0000-0000-0000C92C0000}"/>
    <cellStyle name="40% - Ênfase3 2 2 2 7" xfId="11478" xr:uid="{00000000-0005-0000-0000-0000CA2C0000}"/>
    <cellStyle name="40% - Ênfase3 2 2 2 8" xfId="11479" xr:uid="{00000000-0005-0000-0000-0000CB2C0000}"/>
    <cellStyle name="40% - Ênfase3 2 2 3" xfId="11480" xr:uid="{00000000-0005-0000-0000-0000CC2C0000}"/>
    <cellStyle name="40% - Ênfase3 2 2 3 2" xfId="11481" xr:uid="{00000000-0005-0000-0000-0000CD2C0000}"/>
    <cellStyle name="40% - Ênfase3 2 2 3 2 2" xfId="11482" xr:uid="{00000000-0005-0000-0000-0000CE2C0000}"/>
    <cellStyle name="40% - Ênfase3 2 2 3 2 2 2" xfId="11483" xr:uid="{00000000-0005-0000-0000-0000CF2C0000}"/>
    <cellStyle name="40% - Ênfase3 2 2 3 2 2 2 2" xfId="11484" xr:uid="{00000000-0005-0000-0000-0000D02C0000}"/>
    <cellStyle name="40% - Ênfase3 2 2 3 2 2 2 2 2" xfId="11485" xr:uid="{00000000-0005-0000-0000-0000D12C0000}"/>
    <cellStyle name="40% - Ênfase3 2 2 3 2 2 2 3" xfId="11486" xr:uid="{00000000-0005-0000-0000-0000D22C0000}"/>
    <cellStyle name="40% - Ênfase3 2 2 3 2 2 2 4" xfId="11487" xr:uid="{00000000-0005-0000-0000-0000D32C0000}"/>
    <cellStyle name="40% - Ênfase3 2 2 3 2 2 3" xfId="11488" xr:uid="{00000000-0005-0000-0000-0000D42C0000}"/>
    <cellStyle name="40% - Ênfase3 2 2 3 2 2 3 2" xfId="11489" xr:uid="{00000000-0005-0000-0000-0000D52C0000}"/>
    <cellStyle name="40% - Ênfase3 2 2 3 2 2 3 2 2" xfId="11490" xr:uid="{00000000-0005-0000-0000-0000D62C0000}"/>
    <cellStyle name="40% - Ênfase3 2 2 3 2 2 3 3" xfId="11491" xr:uid="{00000000-0005-0000-0000-0000D72C0000}"/>
    <cellStyle name="40% - Ênfase3 2 2 3 2 2 3 4" xfId="11492" xr:uid="{00000000-0005-0000-0000-0000D82C0000}"/>
    <cellStyle name="40% - Ênfase3 2 2 3 2 2 4" xfId="11493" xr:uid="{00000000-0005-0000-0000-0000D92C0000}"/>
    <cellStyle name="40% - Ênfase3 2 2 3 2 2 4 2" xfId="11494" xr:uid="{00000000-0005-0000-0000-0000DA2C0000}"/>
    <cellStyle name="40% - Ênfase3 2 2 3 2 2 5" xfId="11495" xr:uid="{00000000-0005-0000-0000-0000DB2C0000}"/>
    <cellStyle name="40% - Ênfase3 2 2 3 2 2 6" xfId="11496" xr:uid="{00000000-0005-0000-0000-0000DC2C0000}"/>
    <cellStyle name="40% - Ênfase3 2 2 3 2 3" xfId="11497" xr:uid="{00000000-0005-0000-0000-0000DD2C0000}"/>
    <cellStyle name="40% - Ênfase3 2 2 3 2 3 2" xfId="11498" xr:uid="{00000000-0005-0000-0000-0000DE2C0000}"/>
    <cellStyle name="40% - Ênfase3 2 2 3 2 3 2 2" xfId="11499" xr:uid="{00000000-0005-0000-0000-0000DF2C0000}"/>
    <cellStyle name="40% - Ênfase3 2 2 3 2 3 3" xfId="11500" xr:uid="{00000000-0005-0000-0000-0000E02C0000}"/>
    <cellStyle name="40% - Ênfase3 2 2 3 2 3 4" xfId="11501" xr:uid="{00000000-0005-0000-0000-0000E12C0000}"/>
    <cellStyle name="40% - Ênfase3 2 2 3 2 4" xfId="11502" xr:uid="{00000000-0005-0000-0000-0000E22C0000}"/>
    <cellStyle name="40% - Ênfase3 2 2 3 2 4 2" xfId="11503" xr:uid="{00000000-0005-0000-0000-0000E32C0000}"/>
    <cellStyle name="40% - Ênfase3 2 2 3 2 4 2 2" xfId="11504" xr:uid="{00000000-0005-0000-0000-0000E42C0000}"/>
    <cellStyle name="40% - Ênfase3 2 2 3 2 4 3" xfId="11505" xr:uid="{00000000-0005-0000-0000-0000E52C0000}"/>
    <cellStyle name="40% - Ênfase3 2 2 3 2 4 4" xfId="11506" xr:uid="{00000000-0005-0000-0000-0000E62C0000}"/>
    <cellStyle name="40% - Ênfase3 2 2 3 2 5" xfId="11507" xr:uid="{00000000-0005-0000-0000-0000E72C0000}"/>
    <cellStyle name="40% - Ênfase3 2 2 3 2 5 2" xfId="11508" xr:uid="{00000000-0005-0000-0000-0000E82C0000}"/>
    <cellStyle name="40% - Ênfase3 2 2 3 2 6" xfId="11509" xr:uid="{00000000-0005-0000-0000-0000E92C0000}"/>
    <cellStyle name="40% - Ênfase3 2 2 3 2 7" xfId="11510" xr:uid="{00000000-0005-0000-0000-0000EA2C0000}"/>
    <cellStyle name="40% - Ênfase3 2 2 3 3" xfId="11511" xr:uid="{00000000-0005-0000-0000-0000EB2C0000}"/>
    <cellStyle name="40% - Ênfase3 2 2 3 3 2" xfId="11512" xr:uid="{00000000-0005-0000-0000-0000EC2C0000}"/>
    <cellStyle name="40% - Ênfase3 2 2 3 3 2 2" xfId="11513" xr:uid="{00000000-0005-0000-0000-0000ED2C0000}"/>
    <cellStyle name="40% - Ênfase3 2 2 3 3 2 2 2" xfId="11514" xr:uid="{00000000-0005-0000-0000-0000EE2C0000}"/>
    <cellStyle name="40% - Ênfase3 2 2 3 3 2 3" xfId="11515" xr:uid="{00000000-0005-0000-0000-0000EF2C0000}"/>
    <cellStyle name="40% - Ênfase3 2 2 3 3 2 4" xfId="11516" xr:uid="{00000000-0005-0000-0000-0000F02C0000}"/>
    <cellStyle name="40% - Ênfase3 2 2 3 3 3" xfId="11517" xr:uid="{00000000-0005-0000-0000-0000F12C0000}"/>
    <cellStyle name="40% - Ênfase3 2 2 3 3 3 2" xfId="11518" xr:uid="{00000000-0005-0000-0000-0000F22C0000}"/>
    <cellStyle name="40% - Ênfase3 2 2 3 3 3 2 2" xfId="11519" xr:uid="{00000000-0005-0000-0000-0000F32C0000}"/>
    <cellStyle name="40% - Ênfase3 2 2 3 3 3 3" xfId="11520" xr:uid="{00000000-0005-0000-0000-0000F42C0000}"/>
    <cellStyle name="40% - Ênfase3 2 2 3 3 3 4" xfId="11521" xr:uid="{00000000-0005-0000-0000-0000F52C0000}"/>
    <cellStyle name="40% - Ênfase3 2 2 3 3 4" xfId="11522" xr:uid="{00000000-0005-0000-0000-0000F62C0000}"/>
    <cellStyle name="40% - Ênfase3 2 2 3 3 4 2" xfId="11523" xr:uid="{00000000-0005-0000-0000-0000F72C0000}"/>
    <cellStyle name="40% - Ênfase3 2 2 3 3 5" xfId="11524" xr:uid="{00000000-0005-0000-0000-0000F82C0000}"/>
    <cellStyle name="40% - Ênfase3 2 2 3 3 6" xfId="11525" xr:uid="{00000000-0005-0000-0000-0000F92C0000}"/>
    <cellStyle name="40% - Ênfase3 2 2 3 4" xfId="11526" xr:uid="{00000000-0005-0000-0000-0000FA2C0000}"/>
    <cellStyle name="40% - Ênfase3 2 2 3 4 2" xfId="11527" xr:uid="{00000000-0005-0000-0000-0000FB2C0000}"/>
    <cellStyle name="40% - Ênfase3 2 2 3 4 2 2" xfId="11528" xr:uid="{00000000-0005-0000-0000-0000FC2C0000}"/>
    <cellStyle name="40% - Ênfase3 2 2 3 4 3" xfId="11529" xr:uid="{00000000-0005-0000-0000-0000FD2C0000}"/>
    <cellStyle name="40% - Ênfase3 2 2 3 4 4" xfId="11530" xr:uid="{00000000-0005-0000-0000-0000FE2C0000}"/>
    <cellStyle name="40% - Ênfase3 2 2 3 5" xfId="11531" xr:uid="{00000000-0005-0000-0000-0000FF2C0000}"/>
    <cellStyle name="40% - Ênfase3 2 2 3 5 2" xfId="11532" xr:uid="{00000000-0005-0000-0000-0000002D0000}"/>
    <cellStyle name="40% - Ênfase3 2 2 3 5 2 2" xfId="11533" xr:uid="{00000000-0005-0000-0000-0000012D0000}"/>
    <cellStyle name="40% - Ênfase3 2 2 3 5 3" xfId="11534" xr:uid="{00000000-0005-0000-0000-0000022D0000}"/>
    <cellStyle name="40% - Ênfase3 2 2 3 5 4" xfId="11535" xr:uid="{00000000-0005-0000-0000-0000032D0000}"/>
    <cellStyle name="40% - Ênfase3 2 2 3 6" xfId="11536" xr:uid="{00000000-0005-0000-0000-0000042D0000}"/>
    <cellStyle name="40% - Ênfase3 2 2 3 6 2" xfId="11537" xr:uid="{00000000-0005-0000-0000-0000052D0000}"/>
    <cellStyle name="40% - Ênfase3 2 2 3 7" xfId="11538" xr:uid="{00000000-0005-0000-0000-0000062D0000}"/>
    <cellStyle name="40% - Ênfase3 2 2 3 8" xfId="11539" xr:uid="{00000000-0005-0000-0000-0000072D0000}"/>
    <cellStyle name="40% - Ênfase3 2 2 4" xfId="11540" xr:uid="{00000000-0005-0000-0000-0000082D0000}"/>
    <cellStyle name="40% - Ênfase3 2 2 4 2" xfId="11541" xr:uid="{00000000-0005-0000-0000-0000092D0000}"/>
    <cellStyle name="40% - Ênfase3 2 2 4 2 2" xfId="11542" xr:uid="{00000000-0005-0000-0000-00000A2D0000}"/>
    <cellStyle name="40% - Ênfase3 2 2 4 2 2 2" xfId="11543" xr:uid="{00000000-0005-0000-0000-00000B2D0000}"/>
    <cellStyle name="40% - Ênfase3 2 2 4 2 2 2 2" xfId="11544" xr:uid="{00000000-0005-0000-0000-00000C2D0000}"/>
    <cellStyle name="40% - Ênfase3 2 2 4 2 2 2 2 2" xfId="11545" xr:uid="{00000000-0005-0000-0000-00000D2D0000}"/>
    <cellStyle name="40% - Ênfase3 2 2 4 2 2 2 3" xfId="11546" xr:uid="{00000000-0005-0000-0000-00000E2D0000}"/>
    <cellStyle name="40% - Ênfase3 2 2 4 2 2 2 4" xfId="11547" xr:uid="{00000000-0005-0000-0000-00000F2D0000}"/>
    <cellStyle name="40% - Ênfase3 2 2 4 2 2 3" xfId="11548" xr:uid="{00000000-0005-0000-0000-0000102D0000}"/>
    <cellStyle name="40% - Ênfase3 2 2 4 2 2 3 2" xfId="11549" xr:uid="{00000000-0005-0000-0000-0000112D0000}"/>
    <cellStyle name="40% - Ênfase3 2 2 4 2 2 3 2 2" xfId="11550" xr:uid="{00000000-0005-0000-0000-0000122D0000}"/>
    <cellStyle name="40% - Ênfase3 2 2 4 2 2 3 3" xfId="11551" xr:uid="{00000000-0005-0000-0000-0000132D0000}"/>
    <cellStyle name="40% - Ênfase3 2 2 4 2 2 3 4" xfId="11552" xr:uid="{00000000-0005-0000-0000-0000142D0000}"/>
    <cellStyle name="40% - Ênfase3 2 2 4 2 2 4" xfId="11553" xr:uid="{00000000-0005-0000-0000-0000152D0000}"/>
    <cellStyle name="40% - Ênfase3 2 2 4 2 2 4 2" xfId="11554" xr:uid="{00000000-0005-0000-0000-0000162D0000}"/>
    <cellStyle name="40% - Ênfase3 2 2 4 2 2 5" xfId="11555" xr:uid="{00000000-0005-0000-0000-0000172D0000}"/>
    <cellStyle name="40% - Ênfase3 2 2 4 2 2 6" xfId="11556" xr:uid="{00000000-0005-0000-0000-0000182D0000}"/>
    <cellStyle name="40% - Ênfase3 2 2 4 2 3" xfId="11557" xr:uid="{00000000-0005-0000-0000-0000192D0000}"/>
    <cellStyle name="40% - Ênfase3 2 2 4 2 3 2" xfId="11558" xr:uid="{00000000-0005-0000-0000-00001A2D0000}"/>
    <cellStyle name="40% - Ênfase3 2 2 4 2 3 2 2" xfId="11559" xr:uid="{00000000-0005-0000-0000-00001B2D0000}"/>
    <cellStyle name="40% - Ênfase3 2 2 4 2 3 3" xfId="11560" xr:uid="{00000000-0005-0000-0000-00001C2D0000}"/>
    <cellStyle name="40% - Ênfase3 2 2 4 2 3 4" xfId="11561" xr:uid="{00000000-0005-0000-0000-00001D2D0000}"/>
    <cellStyle name="40% - Ênfase3 2 2 4 2 4" xfId="11562" xr:uid="{00000000-0005-0000-0000-00001E2D0000}"/>
    <cellStyle name="40% - Ênfase3 2 2 4 2 4 2" xfId="11563" xr:uid="{00000000-0005-0000-0000-00001F2D0000}"/>
    <cellStyle name="40% - Ênfase3 2 2 4 2 4 2 2" xfId="11564" xr:uid="{00000000-0005-0000-0000-0000202D0000}"/>
    <cellStyle name="40% - Ênfase3 2 2 4 2 4 3" xfId="11565" xr:uid="{00000000-0005-0000-0000-0000212D0000}"/>
    <cellStyle name="40% - Ênfase3 2 2 4 2 4 4" xfId="11566" xr:uid="{00000000-0005-0000-0000-0000222D0000}"/>
    <cellStyle name="40% - Ênfase3 2 2 4 2 5" xfId="11567" xr:uid="{00000000-0005-0000-0000-0000232D0000}"/>
    <cellStyle name="40% - Ênfase3 2 2 4 2 5 2" xfId="11568" xr:uid="{00000000-0005-0000-0000-0000242D0000}"/>
    <cellStyle name="40% - Ênfase3 2 2 4 2 6" xfId="11569" xr:uid="{00000000-0005-0000-0000-0000252D0000}"/>
    <cellStyle name="40% - Ênfase3 2 2 4 2 7" xfId="11570" xr:uid="{00000000-0005-0000-0000-0000262D0000}"/>
    <cellStyle name="40% - Ênfase3 2 2 4 3" xfId="11571" xr:uid="{00000000-0005-0000-0000-0000272D0000}"/>
    <cellStyle name="40% - Ênfase3 2 2 4 3 2" xfId="11572" xr:uid="{00000000-0005-0000-0000-0000282D0000}"/>
    <cellStyle name="40% - Ênfase3 2 2 4 3 2 2" xfId="11573" xr:uid="{00000000-0005-0000-0000-0000292D0000}"/>
    <cellStyle name="40% - Ênfase3 2 2 4 3 2 2 2" xfId="11574" xr:uid="{00000000-0005-0000-0000-00002A2D0000}"/>
    <cellStyle name="40% - Ênfase3 2 2 4 3 2 3" xfId="11575" xr:uid="{00000000-0005-0000-0000-00002B2D0000}"/>
    <cellStyle name="40% - Ênfase3 2 2 4 3 2 4" xfId="11576" xr:uid="{00000000-0005-0000-0000-00002C2D0000}"/>
    <cellStyle name="40% - Ênfase3 2 2 4 3 3" xfId="11577" xr:uid="{00000000-0005-0000-0000-00002D2D0000}"/>
    <cellStyle name="40% - Ênfase3 2 2 4 3 3 2" xfId="11578" xr:uid="{00000000-0005-0000-0000-00002E2D0000}"/>
    <cellStyle name="40% - Ênfase3 2 2 4 3 3 2 2" xfId="11579" xr:uid="{00000000-0005-0000-0000-00002F2D0000}"/>
    <cellStyle name="40% - Ênfase3 2 2 4 3 3 3" xfId="11580" xr:uid="{00000000-0005-0000-0000-0000302D0000}"/>
    <cellStyle name="40% - Ênfase3 2 2 4 3 3 4" xfId="11581" xr:uid="{00000000-0005-0000-0000-0000312D0000}"/>
    <cellStyle name="40% - Ênfase3 2 2 4 3 4" xfId="11582" xr:uid="{00000000-0005-0000-0000-0000322D0000}"/>
    <cellStyle name="40% - Ênfase3 2 2 4 3 4 2" xfId="11583" xr:uid="{00000000-0005-0000-0000-0000332D0000}"/>
    <cellStyle name="40% - Ênfase3 2 2 4 3 5" xfId="11584" xr:uid="{00000000-0005-0000-0000-0000342D0000}"/>
    <cellStyle name="40% - Ênfase3 2 2 4 3 6" xfId="11585" xr:uid="{00000000-0005-0000-0000-0000352D0000}"/>
    <cellStyle name="40% - Ênfase3 2 2 4 4" xfId="11586" xr:uid="{00000000-0005-0000-0000-0000362D0000}"/>
    <cellStyle name="40% - Ênfase3 2 2 4 4 2" xfId="11587" xr:uid="{00000000-0005-0000-0000-0000372D0000}"/>
    <cellStyle name="40% - Ênfase3 2 2 4 4 2 2" xfId="11588" xr:uid="{00000000-0005-0000-0000-0000382D0000}"/>
    <cellStyle name="40% - Ênfase3 2 2 4 4 3" xfId="11589" xr:uid="{00000000-0005-0000-0000-0000392D0000}"/>
    <cellStyle name="40% - Ênfase3 2 2 4 4 4" xfId="11590" xr:uid="{00000000-0005-0000-0000-00003A2D0000}"/>
    <cellStyle name="40% - Ênfase3 2 2 4 5" xfId="11591" xr:uid="{00000000-0005-0000-0000-00003B2D0000}"/>
    <cellStyle name="40% - Ênfase3 2 2 4 5 2" xfId="11592" xr:uid="{00000000-0005-0000-0000-00003C2D0000}"/>
    <cellStyle name="40% - Ênfase3 2 2 4 5 2 2" xfId="11593" xr:uid="{00000000-0005-0000-0000-00003D2D0000}"/>
    <cellStyle name="40% - Ênfase3 2 2 4 5 3" xfId="11594" xr:uid="{00000000-0005-0000-0000-00003E2D0000}"/>
    <cellStyle name="40% - Ênfase3 2 2 4 5 4" xfId="11595" xr:uid="{00000000-0005-0000-0000-00003F2D0000}"/>
    <cellStyle name="40% - Ênfase3 2 2 4 6" xfId="11596" xr:uid="{00000000-0005-0000-0000-0000402D0000}"/>
    <cellStyle name="40% - Ênfase3 2 2 4 6 2" xfId="11597" xr:uid="{00000000-0005-0000-0000-0000412D0000}"/>
    <cellStyle name="40% - Ênfase3 2 2 4 7" xfId="11598" xr:uid="{00000000-0005-0000-0000-0000422D0000}"/>
    <cellStyle name="40% - Ênfase3 2 2 4 8" xfId="11599" xr:uid="{00000000-0005-0000-0000-0000432D0000}"/>
    <cellStyle name="40% - Ênfase3 2 2 5" xfId="11600" xr:uid="{00000000-0005-0000-0000-0000442D0000}"/>
    <cellStyle name="40% - Ênfase3 2 2 5 2" xfId="11601" xr:uid="{00000000-0005-0000-0000-0000452D0000}"/>
    <cellStyle name="40% - Ênfase3 2 2 5 2 2" xfId="11602" xr:uid="{00000000-0005-0000-0000-0000462D0000}"/>
    <cellStyle name="40% - Ênfase3 2 2 5 2 2 2" xfId="11603" xr:uid="{00000000-0005-0000-0000-0000472D0000}"/>
    <cellStyle name="40% - Ênfase3 2 2 5 2 2 2 2" xfId="11604" xr:uid="{00000000-0005-0000-0000-0000482D0000}"/>
    <cellStyle name="40% - Ênfase3 2 2 5 2 2 3" xfId="11605" xr:uid="{00000000-0005-0000-0000-0000492D0000}"/>
    <cellStyle name="40% - Ênfase3 2 2 5 2 2 4" xfId="11606" xr:uid="{00000000-0005-0000-0000-00004A2D0000}"/>
    <cellStyle name="40% - Ênfase3 2 2 5 2 3" xfId="11607" xr:uid="{00000000-0005-0000-0000-00004B2D0000}"/>
    <cellStyle name="40% - Ênfase3 2 2 5 2 3 2" xfId="11608" xr:uid="{00000000-0005-0000-0000-00004C2D0000}"/>
    <cellStyle name="40% - Ênfase3 2 2 5 2 3 2 2" xfId="11609" xr:uid="{00000000-0005-0000-0000-00004D2D0000}"/>
    <cellStyle name="40% - Ênfase3 2 2 5 2 3 3" xfId="11610" xr:uid="{00000000-0005-0000-0000-00004E2D0000}"/>
    <cellStyle name="40% - Ênfase3 2 2 5 2 3 4" xfId="11611" xr:uid="{00000000-0005-0000-0000-00004F2D0000}"/>
    <cellStyle name="40% - Ênfase3 2 2 5 2 4" xfId="11612" xr:uid="{00000000-0005-0000-0000-0000502D0000}"/>
    <cellStyle name="40% - Ênfase3 2 2 5 2 4 2" xfId="11613" xr:uid="{00000000-0005-0000-0000-0000512D0000}"/>
    <cellStyle name="40% - Ênfase3 2 2 5 2 5" xfId="11614" xr:uid="{00000000-0005-0000-0000-0000522D0000}"/>
    <cellStyle name="40% - Ênfase3 2 2 5 2 6" xfId="11615" xr:uid="{00000000-0005-0000-0000-0000532D0000}"/>
    <cellStyle name="40% - Ênfase3 2 2 5 3" xfId="11616" xr:uid="{00000000-0005-0000-0000-0000542D0000}"/>
    <cellStyle name="40% - Ênfase3 2 2 5 3 2" xfId="11617" xr:uid="{00000000-0005-0000-0000-0000552D0000}"/>
    <cellStyle name="40% - Ênfase3 2 2 5 3 2 2" xfId="11618" xr:uid="{00000000-0005-0000-0000-0000562D0000}"/>
    <cellStyle name="40% - Ênfase3 2 2 5 3 3" xfId="11619" xr:uid="{00000000-0005-0000-0000-0000572D0000}"/>
    <cellStyle name="40% - Ênfase3 2 2 5 3 4" xfId="11620" xr:uid="{00000000-0005-0000-0000-0000582D0000}"/>
    <cellStyle name="40% - Ênfase3 2 2 5 4" xfId="11621" xr:uid="{00000000-0005-0000-0000-0000592D0000}"/>
    <cellStyle name="40% - Ênfase3 2 2 5 4 2" xfId="11622" xr:uid="{00000000-0005-0000-0000-00005A2D0000}"/>
    <cellStyle name="40% - Ênfase3 2 2 5 4 2 2" xfId="11623" xr:uid="{00000000-0005-0000-0000-00005B2D0000}"/>
    <cellStyle name="40% - Ênfase3 2 2 5 4 3" xfId="11624" xr:uid="{00000000-0005-0000-0000-00005C2D0000}"/>
    <cellStyle name="40% - Ênfase3 2 2 5 4 4" xfId="11625" xr:uid="{00000000-0005-0000-0000-00005D2D0000}"/>
    <cellStyle name="40% - Ênfase3 2 2 5 5" xfId="11626" xr:uid="{00000000-0005-0000-0000-00005E2D0000}"/>
    <cellStyle name="40% - Ênfase3 2 2 5 5 2" xfId="11627" xr:uid="{00000000-0005-0000-0000-00005F2D0000}"/>
    <cellStyle name="40% - Ênfase3 2 2 5 6" xfId="11628" xr:uid="{00000000-0005-0000-0000-0000602D0000}"/>
    <cellStyle name="40% - Ênfase3 2 2 5 7" xfId="11629" xr:uid="{00000000-0005-0000-0000-0000612D0000}"/>
    <cellStyle name="40% - Ênfase3 2 2 6" xfId="11630" xr:uid="{00000000-0005-0000-0000-0000622D0000}"/>
    <cellStyle name="40% - Ênfase3 2 2 6 2" xfId="11631" xr:uid="{00000000-0005-0000-0000-0000632D0000}"/>
    <cellStyle name="40% - Ênfase3 2 2 6 2 2" xfId="11632" xr:uid="{00000000-0005-0000-0000-0000642D0000}"/>
    <cellStyle name="40% - Ênfase3 2 2 6 2 2 2" xfId="11633" xr:uid="{00000000-0005-0000-0000-0000652D0000}"/>
    <cellStyle name="40% - Ênfase3 2 2 6 2 3" xfId="11634" xr:uid="{00000000-0005-0000-0000-0000662D0000}"/>
    <cellStyle name="40% - Ênfase3 2 2 6 2 4" xfId="11635" xr:uid="{00000000-0005-0000-0000-0000672D0000}"/>
    <cellStyle name="40% - Ênfase3 2 2 6 3" xfId="11636" xr:uid="{00000000-0005-0000-0000-0000682D0000}"/>
    <cellStyle name="40% - Ênfase3 2 2 6 3 2" xfId="11637" xr:uid="{00000000-0005-0000-0000-0000692D0000}"/>
    <cellStyle name="40% - Ênfase3 2 2 6 3 2 2" xfId="11638" xr:uid="{00000000-0005-0000-0000-00006A2D0000}"/>
    <cellStyle name="40% - Ênfase3 2 2 6 3 3" xfId="11639" xr:uid="{00000000-0005-0000-0000-00006B2D0000}"/>
    <cellStyle name="40% - Ênfase3 2 2 6 3 4" xfId="11640" xr:uid="{00000000-0005-0000-0000-00006C2D0000}"/>
    <cellStyle name="40% - Ênfase3 2 2 6 4" xfId="11641" xr:uid="{00000000-0005-0000-0000-00006D2D0000}"/>
    <cellStyle name="40% - Ênfase3 2 2 6 4 2" xfId="11642" xr:uid="{00000000-0005-0000-0000-00006E2D0000}"/>
    <cellStyle name="40% - Ênfase3 2 2 6 5" xfId="11643" xr:uid="{00000000-0005-0000-0000-00006F2D0000}"/>
    <cellStyle name="40% - Ênfase3 2 2 6 6" xfId="11644" xr:uid="{00000000-0005-0000-0000-0000702D0000}"/>
    <cellStyle name="40% - Ênfase3 2 2 7" xfId="11645" xr:uid="{00000000-0005-0000-0000-0000712D0000}"/>
    <cellStyle name="40% - Ênfase3 2 2 7 2" xfId="11646" xr:uid="{00000000-0005-0000-0000-0000722D0000}"/>
    <cellStyle name="40% - Ênfase3 2 2 7 2 2" xfId="11647" xr:uid="{00000000-0005-0000-0000-0000732D0000}"/>
    <cellStyle name="40% - Ênfase3 2 2 7 3" xfId="11648" xr:uid="{00000000-0005-0000-0000-0000742D0000}"/>
    <cellStyle name="40% - Ênfase3 2 2 7 4" xfId="11649" xr:uid="{00000000-0005-0000-0000-0000752D0000}"/>
    <cellStyle name="40% - Ênfase3 2 2 8" xfId="11650" xr:uid="{00000000-0005-0000-0000-0000762D0000}"/>
    <cellStyle name="40% - Ênfase3 2 2 8 2" xfId="11651" xr:uid="{00000000-0005-0000-0000-0000772D0000}"/>
    <cellStyle name="40% - Ênfase3 2 2 8 2 2" xfId="11652" xr:uid="{00000000-0005-0000-0000-0000782D0000}"/>
    <cellStyle name="40% - Ênfase3 2 2 8 3" xfId="11653" xr:uid="{00000000-0005-0000-0000-0000792D0000}"/>
    <cellStyle name="40% - Ênfase3 2 2 8 4" xfId="11654" xr:uid="{00000000-0005-0000-0000-00007A2D0000}"/>
    <cellStyle name="40% - Ênfase3 2 2 9" xfId="11655" xr:uid="{00000000-0005-0000-0000-00007B2D0000}"/>
    <cellStyle name="40% - Ênfase3 2 2 9 2" xfId="11656" xr:uid="{00000000-0005-0000-0000-00007C2D0000}"/>
    <cellStyle name="40% - Ênfase3 2 3" xfId="11657" xr:uid="{00000000-0005-0000-0000-00007D2D0000}"/>
    <cellStyle name="40% - Ênfase3 2 3 2" xfId="11658" xr:uid="{00000000-0005-0000-0000-00007E2D0000}"/>
    <cellStyle name="40% - Ênfase3 2 3 2 2" xfId="11659" xr:uid="{00000000-0005-0000-0000-00007F2D0000}"/>
    <cellStyle name="40% - Ênfase3 2 3 2 2 2" xfId="11660" xr:uid="{00000000-0005-0000-0000-0000802D0000}"/>
    <cellStyle name="40% - Ênfase3 2 3 2 2 2 2" xfId="11661" xr:uid="{00000000-0005-0000-0000-0000812D0000}"/>
    <cellStyle name="40% - Ênfase3 2 3 2 2 2 2 2" xfId="11662" xr:uid="{00000000-0005-0000-0000-0000822D0000}"/>
    <cellStyle name="40% - Ênfase3 2 3 2 2 2 3" xfId="11663" xr:uid="{00000000-0005-0000-0000-0000832D0000}"/>
    <cellStyle name="40% - Ênfase3 2 3 2 2 2 4" xfId="11664" xr:uid="{00000000-0005-0000-0000-0000842D0000}"/>
    <cellStyle name="40% - Ênfase3 2 3 2 2 3" xfId="11665" xr:uid="{00000000-0005-0000-0000-0000852D0000}"/>
    <cellStyle name="40% - Ênfase3 2 3 2 2 3 2" xfId="11666" xr:uid="{00000000-0005-0000-0000-0000862D0000}"/>
    <cellStyle name="40% - Ênfase3 2 3 2 2 3 2 2" xfId="11667" xr:uid="{00000000-0005-0000-0000-0000872D0000}"/>
    <cellStyle name="40% - Ênfase3 2 3 2 2 3 3" xfId="11668" xr:uid="{00000000-0005-0000-0000-0000882D0000}"/>
    <cellStyle name="40% - Ênfase3 2 3 2 2 3 4" xfId="11669" xr:uid="{00000000-0005-0000-0000-0000892D0000}"/>
    <cellStyle name="40% - Ênfase3 2 3 2 2 4" xfId="11670" xr:uid="{00000000-0005-0000-0000-00008A2D0000}"/>
    <cellStyle name="40% - Ênfase3 2 3 2 2 4 2" xfId="11671" xr:uid="{00000000-0005-0000-0000-00008B2D0000}"/>
    <cellStyle name="40% - Ênfase3 2 3 2 2 5" xfId="11672" xr:uid="{00000000-0005-0000-0000-00008C2D0000}"/>
    <cellStyle name="40% - Ênfase3 2 3 2 2 6" xfId="11673" xr:uid="{00000000-0005-0000-0000-00008D2D0000}"/>
    <cellStyle name="40% - Ênfase3 2 3 2 3" xfId="11674" xr:uid="{00000000-0005-0000-0000-00008E2D0000}"/>
    <cellStyle name="40% - Ênfase3 2 3 2 3 2" xfId="11675" xr:uid="{00000000-0005-0000-0000-00008F2D0000}"/>
    <cellStyle name="40% - Ênfase3 2 3 2 3 2 2" xfId="11676" xr:uid="{00000000-0005-0000-0000-0000902D0000}"/>
    <cellStyle name="40% - Ênfase3 2 3 2 3 3" xfId="11677" xr:uid="{00000000-0005-0000-0000-0000912D0000}"/>
    <cellStyle name="40% - Ênfase3 2 3 2 3 4" xfId="11678" xr:uid="{00000000-0005-0000-0000-0000922D0000}"/>
    <cellStyle name="40% - Ênfase3 2 3 2 4" xfId="11679" xr:uid="{00000000-0005-0000-0000-0000932D0000}"/>
    <cellStyle name="40% - Ênfase3 2 3 2 4 2" xfId="11680" xr:uid="{00000000-0005-0000-0000-0000942D0000}"/>
    <cellStyle name="40% - Ênfase3 2 3 2 4 2 2" xfId="11681" xr:uid="{00000000-0005-0000-0000-0000952D0000}"/>
    <cellStyle name="40% - Ênfase3 2 3 2 4 3" xfId="11682" xr:uid="{00000000-0005-0000-0000-0000962D0000}"/>
    <cellStyle name="40% - Ênfase3 2 3 2 4 4" xfId="11683" xr:uid="{00000000-0005-0000-0000-0000972D0000}"/>
    <cellStyle name="40% - Ênfase3 2 3 2 5" xfId="11684" xr:uid="{00000000-0005-0000-0000-0000982D0000}"/>
    <cellStyle name="40% - Ênfase3 2 3 2 5 2" xfId="11685" xr:uid="{00000000-0005-0000-0000-0000992D0000}"/>
    <cellStyle name="40% - Ênfase3 2 3 2 6" xfId="11686" xr:uid="{00000000-0005-0000-0000-00009A2D0000}"/>
    <cellStyle name="40% - Ênfase3 2 3 2 7" xfId="11687" xr:uid="{00000000-0005-0000-0000-00009B2D0000}"/>
    <cellStyle name="40% - Ênfase3 2 3 3" xfId="11688" xr:uid="{00000000-0005-0000-0000-00009C2D0000}"/>
    <cellStyle name="40% - Ênfase3 2 3 3 2" xfId="11689" xr:uid="{00000000-0005-0000-0000-00009D2D0000}"/>
    <cellStyle name="40% - Ênfase3 2 3 3 2 2" xfId="11690" xr:uid="{00000000-0005-0000-0000-00009E2D0000}"/>
    <cellStyle name="40% - Ênfase3 2 3 3 2 2 2" xfId="11691" xr:uid="{00000000-0005-0000-0000-00009F2D0000}"/>
    <cellStyle name="40% - Ênfase3 2 3 3 2 3" xfId="11692" xr:uid="{00000000-0005-0000-0000-0000A02D0000}"/>
    <cellStyle name="40% - Ênfase3 2 3 3 2 4" xfId="11693" xr:uid="{00000000-0005-0000-0000-0000A12D0000}"/>
    <cellStyle name="40% - Ênfase3 2 3 3 3" xfId="11694" xr:uid="{00000000-0005-0000-0000-0000A22D0000}"/>
    <cellStyle name="40% - Ênfase3 2 3 3 3 2" xfId="11695" xr:uid="{00000000-0005-0000-0000-0000A32D0000}"/>
    <cellStyle name="40% - Ênfase3 2 3 3 3 2 2" xfId="11696" xr:uid="{00000000-0005-0000-0000-0000A42D0000}"/>
    <cellStyle name="40% - Ênfase3 2 3 3 3 3" xfId="11697" xr:uid="{00000000-0005-0000-0000-0000A52D0000}"/>
    <cellStyle name="40% - Ênfase3 2 3 3 3 4" xfId="11698" xr:uid="{00000000-0005-0000-0000-0000A62D0000}"/>
    <cellStyle name="40% - Ênfase3 2 3 3 4" xfId="11699" xr:uid="{00000000-0005-0000-0000-0000A72D0000}"/>
    <cellStyle name="40% - Ênfase3 2 3 3 4 2" xfId="11700" xr:uid="{00000000-0005-0000-0000-0000A82D0000}"/>
    <cellStyle name="40% - Ênfase3 2 3 3 5" xfId="11701" xr:uid="{00000000-0005-0000-0000-0000A92D0000}"/>
    <cellStyle name="40% - Ênfase3 2 3 3 6" xfId="11702" xr:uid="{00000000-0005-0000-0000-0000AA2D0000}"/>
    <cellStyle name="40% - Ênfase3 2 3 4" xfId="11703" xr:uid="{00000000-0005-0000-0000-0000AB2D0000}"/>
    <cellStyle name="40% - Ênfase3 2 3 4 2" xfId="11704" xr:uid="{00000000-0005-0000-0000-0000AC2D0000}"/>
    <cellStyle name="40% - Ênfase3 2 3 4 2 2" xfId="11705" xr:uid="{00000000-0005-0000-0000-0000AD2D0000}"/>
    <cellStyle name="40% - Ênfase3 2 3 4 3" xfId="11706" xr:uid="{00000000-0005-0000-0000-0000AE2D0000}"/>
    <cellStyle name="40% - Ênfase3 2 3 4 4" xfId="11707" xr:uid="{00000000-0005-0000-0000-0000AF2D0000}"/>
    <cellStyle name="40% - Ênfase3 2 3 5" xfId="11708" xr:uid="{00000000-0005-0000-0000-0000B02D0000}"/>
    <cellStyle name="40% - Ênfase3 2 3 5 2" xfId="11709" xr:uid="{00000000-0005-0000-0000-0000B12D0000}"/>
    <cellStyle name="40% - Ênfase3 2 3 5 2 2" xfId="11710" xr:uid="{00000000-0005-0000-0000-0000B22D0000}"/>
    <cellStyle name="40% - Ênfase3 2 3 5 3" xfId="11711" xr:uid="{00000000-0005-0000-0000-0000B32D0000}"/>
    <cellStyle name="40% - Ênfase3 2 3 5 4" xfId="11712" xr:uid="{00000000-0005-0000-0000-0000B42D0000}"/>
    <cellStyle name="40% - Ênfase3 2 3 6" xfId="11713" xr:uid="{00000000-0005-0000-0000-0000B52D0000}"/>
    <cellStyle name="40% - Ênfase3 2 3 6 2" xfId="11714" xr:uid="{00000000-0005-0000-0000-0000B62D0000}"/>
    <cellStyle name="40% - Ênfase3 2 3 7" xfId="11715" xr:uid="{00000000-0005-0000-0000-0000B72D0000}"/>
    <cellStyle name="40% - Ênfase3 2 3 8" xfId="11716" xr:uid="{00000000-0005-0000-0000-0000B82D0000}"/>
    <cellStyle name="40% - Ênfase3 2 4" xfId="11717" xr:uid="{00000000-0005-0000-0000-0000B92D0000}"/>
    <cellStyle name="40% - Ênfase3 2 4 2" xfId="11718" xr:uid="{00000000-0005-0000-0000-0000BA2D0000}"/>
    <cellStyle name="40% - Ênfase3 2 4 2 2" xfId="11719" xr:uid="{00000000-0005-0000-0000-0000BB2D0000}"/>
    <cellStyle name="40% - Ênfase3 2 4 2 2 2" xfId="11720" xr:uid="{00000000-0005-0000-0000-0000BC2D0000}"/>
    <cellStyle name="40% - Ênfase3 2 4 2 2 2 2" xfId="11721" xr:uid="{00000000-0005-0000-0000-0000BD2D0000}"/>
    <cellStyle name="40% - Ênfase3 2 4 2 2 2 2 2" xfId="11722" xr:uid="{00000000-0005-0000-0000-0000BE2D0000}"/>
    <cellStyle name="40% - Ênfase3 2 4 2 2 2 3" xfId="11723" xr:uid="{00000000-0005-0000-0000-0000BF2D0000}"/>
    <cellStyle name="40% - Ênfase3 2 4 2 2 2 4" xfId="11724" xr:uid="{00000000-0005-0000-0000-0000C02D0000}"/>
    <cellStyle name="40% - Ênfase3 2 4 2 2 3" xfId="11725" xr:uid="{00000000-0005-0000-0000-0000C12D0000}"/>
    <cellStyle name="40% - Ênfase3 2 4 2 2 3 2" xfId="11726" xr:uid="{00000000-0005-0000-0000-0000C22D0000}"/>
    <cellStyle name="40% - Ênfase3 2 4 2 2 3 2 2" xfId="11727" xr:uid="{00000000-0005-0000-0000-0000C32D0000}"/>
    <cellStyle name="40% - Ênfase3 2 4 2 2 3 3" xfId="11728" xr:uid="{00000000-0005-0000-0000-0000C42D0000}"/>
    <cellStyle name="40% - Ênfase3 2 4 2 2 3 4" xfId="11729" xr:uid="{00000000-0005-0000-0000-0000C52D0000}"/>
    <cellStyle name="40% - Ênfase3 2 4 2 2 4" xfId="11730" xr:uid="{00000000-0005-0000-0000-0000C62D0000}"/>
    <cellStyle name="40% - Ênfase3 2 4 2 2 4 2" xfId="11731" xr:uid="{00000000-0005-0000-0000-0000C72D0000}"/>
    <cellStyle name="40% - Ênfase3 2 4 2 2 5" xfId="11732" xr:uid="{00000000-0005-0000-0000-0000C82D0000}"/>
    <cellStyle name="40% - Ênfase3 2 4 2 2 6" xfId="11733" xr:uid="{00000000-0005-0000-0000-0000C92D0000}"/>
    <cellStyle name="40% - Ênfase3 2 4 2 3" xfId="11734" xr:uid="{00000000-0005-0000-0000-0000CA2D0000}"/>
    <cellStyle name="40% - Ênfase3 2 4 2 3 2" xfId="11735" xr:uid="{00000000-0005-0000-0000-0000CB2D0000}"/>
    <cellStyle name="40% - Ênfase3 2 4 2 3 2 2" xfId="11736" xr:uid="{00000000-0005-0000-0000-0000CC2D0000}"/>
    <cellStyle name="40% - Ênfase3 2 4 2 3 3" xfId="11737" xr:uid="{00000000-0005-0000-0000-0000CD2D0000}"/>
    <cellStyle name="40% - Ênfase3 2 4 2 3 4" xfId="11738" xr:uid="{00000000-0005-0000-0000-0000CE2D0000}"/>
    <cellStyle name="40% - Ênfase3 2 4 2 4" xfId="11739" xr:uid="{00000000-0005-0000-0000-0000CF2D0000}"/>
    <cellStyle name="40% - Ênfase3 2 4 2 4 2" xfId="11740" xr:uid="{00000000-0005-0000-0000-0000D02D0000}"/>
    <cellStyle name="40% - Ênfase3 2 4 2 4 2 2" xfId="11741" xr:uid="{00000000-0005-0000-0000-0000D12D0000}"/>
    <cellStyle name="40% - Ênfase3 2 4 2 4 3" xfId="11742" xr:uid="{00000000-0005-0000-0000-0000D22D0000}"/>
    <cellStyle name="40% - Ênfase3 2 4 2 4 4" xfId="11743" xr:uid="{00000000-0005-0000-0000-0000D32D0000}"/>
    <cellStyle name="40% - Ênfase3 2 4 2 5" xfId="11744" xr:uid="{00000000-0005-0000-0000-0000D42D0000}"/>
    <cellStyle name="40% - Ênfase3 2 4 2 5 2" xfId="11745" xr:uid="{00000000-0005-0000-0000-0000D52D0000}"/>
    <cellStyle name="40% - Ênfase3 2 4 2 6" xfId="11746" xr:uid="{00000000-0005-0000-0000-0000D62D0000}"/>
    <cellStyle name="40% - Ênfase3 2 4 2 7" xfId="11747" xr:uid="{00000000-0005-0000-0000-0000D72D0000}"/>
    <cellStyle name="40% - Ênfase3 2 4 3" xfId="11748" xr:uid="{00000000-0005-0000-0000-0000D82D0000}"/>
    <cellStyle name="40% - Ênfase3 2 4 3 2" xfId="11749" xr:uid="{00000000-0005-0000-0000-0000D92D0000}"/>
    <cellStyle name="40% - Ênfase3 2 4 3 2 2" xfId="11750" xr:uid="{00000000-0005-0000-0000-0000DA2D0000}"/>
    <cellStyle name="40% - Ênfase3 2 4 3 2 2 2" xfId="11751" xr:uid="{00000000-0005-0000-0000-0000DB2D0000}"/>
    <cellStyle name="40% - Ênfase3 2 4 3 2 3" xfId="11752" xr:uid="{00000000-0005-0000-0000-0000DC2D0000}"/>
    <cellStyle name="40% - Ênfase3 2 4 3 2 4" xfId="11753" xr:uid="{00000000-0005-0000-0000-0000DD2D0000}"/>
    <cellStyle name="40% - Ênfase3 2 4 3 3" xfId="11754" xr:uid="{00000000-0005-0000-0000-0000DE2D0000}"/>
    <cellStyle name="40% - Ênfase3 2 4 3 3 2" xfId="11755" xr:uid="{00000000-0005-0000-0000-0000DF2D0000}"/>
    <cellStyle name="40% - Ênfase3 2 4 3 3 2 2" xfId="11756" xr:uid="{00000000-0005-0000-0000-0000E02D0000}"/>
    <cellStyle name="40% - Ênfase3 2 4 3 3 3" xfId="11757" xr:uid="{00000000-0005-0000-0000-0000E12D0000}"/>
    <cellStyle name="40% - Ênfase3 2 4 3 3 4" xfId="11758" xr:uid="{00000000-0005-0000-0000-0000E22D0000}"/>
    <cellStyle name="40% - Ênfase3 2 4 3 4" xfId="11759" xr:uid="{00000000-0005-0000-0000-0000E32D0000}"/>
    <cellStyle name="40% - Ênfase3 2 4 3 4 2" xfId="11760" xr:uid="{00000000-0005-0000-0000-0000E42D0000}"/>
    <cellStyle name="40% - Ênfase3 2 4 3 5" xfId="11761" xr:uid="{00000000-0005-0000-0000-0000E52D0000}"/>
    <cellStyle name="40% - Ênfase3 2 4 3 6" xfId="11762" xr:uid="{00000000-0005-0000-0000-0000E62D0000}"/>
    <cellStyle name="40% - Ênfase3 2 4 4" xfId="11763" xr:uid="{00000000-0005-0000-0000-0000E72D0000}"/>
    <cellStyle name="40% - Ênfase3 2 4 4 2" xfId="11764" xr:uid="{00000000-0005-0000-0000-0000E82D0000}"/>
    <cellStyle name="40% - Ênfase3 2 4 4 2 2" xfId="11765" xr:uid="{00000000-0005-0000-0000-0000E92D0000}"/>
    <cellStyle name="40% - Ênfase3 2 4 4 3" xfId="11766" xr:uid="{00000000-0005-0000-0000-0000EA2D0000}"/>
    <cellStyle name="40% - Ênfase3 2 4 4 4" xfId="11767" xr:uid="{00000000-0005-0000-0000-0000EB2D0000}"/>
    <cellStyle name="40% - Ênfase3 2 4 5" xfId="11768" xr:uid="{00000000-0005-0000-0000-0000EC2D0000}"/>
    <cellStyle name="40% - Ênfase3 2 4 5 2" xfId="11769" xr:uid="{00000000-0005-0000-0000-0000ED2D0000}"/>
    <cellStyle name="40% - Ênfase3 2 4 5 2 2" xfId="11770" xr:uid="{00000000-0005-0000-0000-0000EE2D0000}"/>
    <cellStyle name="40% - Ênfase3 2 4 5 3" xfId="11771" xr:uid="{00000000-0005-0000-0000-0000EF2D0000}"/>
    <cellStyle name="40% - Ênfase3 2 4 5 4" xfId="11772" xr:uid="{00000000-0005-0000-0000-0000F02D0000}"/>
    <cellStyle name="40% - Ênfase3 2 4 6" xfId="11773" xr:uid="{00000000-0005-0000-0000-0000F12D0000}"/>
    <cellStyle name="40% - Ênfase3 2 4 6 2" xfId="11774" xr:uid="{00000000-0005-0000-0000-0000F22D0000}"/>
    <cellStyle name="40% - Ênfase3 2 4 7" xfId="11775" xr:uid="{00000000-0005-0000-0000-0000F32D0000}"/>
    <cellStyle name="40% - Ênfase3 2 4 8" xfId="11776" xr:uid="{00000000-0005-0000-0000-0000F42D0000}"/>
    <cellStyle name="40% - Ênfase3 2 5" xfId="11777" xr:uid="{00000000-0005-0000-0000-0000F52D0000}"/>
    <cellStyle name="40% - Ênfase3 2 5 2" xfId="11778" xr:uid="{00000000-0005-0000-0000-0000F62D0000}"/>
    <cellStyle name="40% - Ênfase3 2 5 2 2" xfId="11779" xr:uid="{00000000-0005-0000-0000-0000F72D0000}"/>
    <cellStyle name="40% - Ênfase3 2 5 2 2 2" xfId="11780" xr:uid="{00000000-0005-0000-0000-0000F82D0000}"/>
    <cellStyle name="40% - Ênfase3 2 5 2 2 2 2" xfId="11781" xr:uid="{00000000-0005-0000-0000-0000F92D0000}"/>
    <cellStyle name="40% - Ênfase3 2 5 2 2 2 2 2" xfId="11782" xr:uid="{00000000-0005-0000-0000-0000FA2D0000}"/>
    <cellStyle name="40% - Ênfase3 2 5 2 2 2 3" xfId="11783" xr:uid="{00000000-0005-0000-0000-0000FB2D0000}"/>
    <cellStyle name="40% - Ênfase3 2 5 2 2 2 4" xfId="11784" xr:uid="{00000000-0005-0000-0000-0000FC2D0000}"/>
    <cellStyle name="40% - Ênfase3 2 5 2 2 3" xfId="11785" xr:uid="{00000000-0005-0000-0000-0000FD2D0000}"/>
    <cellStyle name="40% - Ênfase3 2 5 2 2 3 2" xfId="11786" xr:uid="{00000000-0005-0000-0000-0000FE2D0000}"/>
    <cellStyle name="40% - Ênfase3 2 5 2 2 3 2 2" xfId="11787" xr:uid="{00000000-0005-0000-0000-0000FF2D0000}"/>
    <cellStyle name="40% - Ênfase3 2 5 2 2 3 3" xfId="11788" xr:uid="{00000000-0005-0000-0000-0000002E0000}"/>
    <cellStyle name="40% - Ênfase3 2 5 2 2 3 4" xfId="11789" xr:uid="{00000000-0005-0000-0000-0000012E0000}"/>
    <cellStyle name="40% - Ênfase3 2 5 2 2 4" xfId="11790" xr:uid="{00000000-0005-0000-0000-0000022E0000}"/>
    <cellStyle name="40% - Ênfase3 2 5 2 2 4 2" xfId="11791" xr:uid="{00000000-0005-0000-0000-0000032E0000}"/>
    <cellStyle name="40% - Ênfase3 2 5 2 2 5" xfId="11792" xr:uid="{00000000-0005-0000-0000-0000042E0000}"/>
    <cellStyle name="40% - Ênfase3 2 5 2 2 6" xfId="11793" xr:uid="{00000000-0005-0000-0000-0000052E0000}"/>
    <cellStyle name="40% - Ênfase3 2 5 2 3" xfId="11794" xr:uid="{00000000-0005-0000-0000-0000062E0000}"/>
    <cellStyle name="40% - Ênfase3 2 5 2 3 2" xfId="11795" xr:uid="{00000000-0005-0000-0000-0000072E0000}"/>
    <cellStyle name="40% - Ênfase3 2 5 2 3 2 2" xfId="11796" xr:uid="{00000000-0005-0000-0000-0000082E0000}"/>
    <cellStyle name="40% - Ênfase3 2 5 2 3 3" xfId="11797" xr:uid="{00000000-0005-0000-0000-0000092E0000}"/>
    <cellStyle name="40% - Ênfase3 2 5 2 3 4" xfId="11798" xr:uid="{00000000-0005-0000-0000-00000A2E0000}"/>
    <cellStyle name="40% - Ênfase3 2 5 2 4" xfId="11799" xr:uid="{00000000-0005-0000-0000-00000B2E0000}"/>
    <cellStyle name="40% - Ênfase3 2 5 2 4 2" xfId="11800" xr:uid="{00000000-0005-0000-0000-00000C2E0000}"/>
    <cellStyle name="40% - Ênfase3 2 5 2 4 2 2" xfId="11801" xr:uid="{00000000-0005-0000-0000-00000D2E0000}"/>
    <cellStyle name="40% - Ênfase3 2 5 2 4 3" xfId="11802" xr:uid="{00000000-0005-0000-0000-00000E2E0000}"/>
    <cellStyle name="40% - Ênfase3 2 5 2 4 4" xfId="11803" xr:uid="{00000000-0005-0000-0000-00000F2E0000}"/>
    <cellStyle name="40% - Ênfase3 2 5 2 5" xfId="11804" xr:uid="{00000000-0005-0000-0000-0000102E0000}"/>
    <cellStyle name="40% - Ênfase3 2 5 2 5 2" xfId="11805" xr:uid="{00000000-0005-0000-0000-0000112E0000}"/>
    <cellStyle name="40% - Ênfase3 2 5 2 6" xfId="11806" xr:uid="{00000000-0005-0000-0000-0000122E0000}"/>
    <cellStyle name="40% - Ênfase3 2 5 2 7" xfId="11807" xr:uid="{00000000-0005-0000-0000-0000132E0000}"/>
    <cellStyle name="40% - Ênfase3 2 5 3" xfId="11808" xr:uid="{00000000-0005-0000-0000-0000142E0000}"/>
    <cellStyle name="40% - Ênfase3 2 5 3 2" xfId="11809" xr:uid="{00000000-0005-0000-0000-0000152E0000}"/>
    <cellStyle name="40% - Ênfase3 2 5 3 2 2" xfId="11810" xr:uid="{00000000-0005-0000-0000-0000162E0000}"/>
    <cellStyle name="40% - Ênfase3 2 5 3 2 2 2" xfId="11811" xr:uid="{00000000-0005-0000-0000-0000172E0000}"/>
    <cellStyle name="40% - Ênfase3 2 5 3 2 3" xfId="11812" xr:uid="{00000000-0005-0000-0000-0000182E0000}"/>
    <cellStyle name="40% - Ênfase3 2 5 3 2 4" xfId="11813" xr:uid="{00000000-0005-0000-0000-0000192E0000}"/>
    <cellStyle name="40% - Ênfase3 2 5 3 3" xfId="11814" xr:uid="{00000000-0005-0000-0000-00001A2E0000}"/>
    <cellStyle name="40% - Ênfase3 2 5 3 3 2" xfId="11815" xr:uid="{00000000-0005-0000-0000-00001B2E0000}"/>
    <cellStyle name="40% - Ênfase3 2 5 3 3 2 2" xfId="11816" xr:uid="{00000000-0005-0000-0000-00001C2E0000}"/>
    <cellStyle name="40% - Ênfase3 2 5 3 3 3" xfId="11817" xr:uid="{00000000-0005-0000-0000-00001D2E0000}"/>
    <cellStyle name="40% - Ênfase3 2 5 3 3 4" xfId="11818" xr:uid="{00000000-0005-0000-0000-00001E2E0000}"/>
    <cellStyle name="40% - Ênfase3 2 5 3 4" xfId="11819" xr:uid="{00000000-0005-0000-0000-00001F2E0000}"/>
    <cellStyle name="40% - Ênfase3 2 5 3 4 2" xfId="11820" xr:uid="{00000000-0005-0000-0000-0000202E0000}"/>
    <cellStyle name="40% - Ênfase3 2 5 3 5" xfId="11821" xr:uid="{00000000-0005-0000-0000-0000212E0000}"/>
    <cellStyle name="40% - Ênfase3 2 5 3 6" xfId="11822" xr:uid="{00000000-0005-0000-0000-0000222E0000}"/>
    <cellStyle name="40% - Ênfase3 2 5 4" xfId="11823" xr:uid="{00000000-0005-0000-0000-0000232E0000}"/>
    <cellStyle name="40% - Ênfase3 2 5 4 2" xfId="11824" xr:uid="{00000000-0005-0000-0000-0000242E0000}"/>
    <cellStyle name="40% - Ênfase3 2 5 4 2 2" xfId="11825" xr:uid="{00000000-0005-0000-0000-0000252E0000}"/>
    <cellStyle name="40% - Ênfase3 2 5 4 3" xfId="11826" xr:uid="{00000000-0005-0000-0000-0000262E0000}"/>
    <cellStyle name="40% - Ênfase3 2 5 4 4" xfId="11827" xr:uid="{00000000-0005-0000-0000-0000272E0000}"/>
    <cellStyle name="40% - Ênfase3 2 5 5" xfId="11828" xr:uid="{00000000-0005-0000-0000-0000282E0000}"/>
    <cellStyle name="40% - Ênfase3 2 5 5 2" xfId="11829" xr:uid="{00000000-0005-0000-0000-0000292E0000}"/>
    <cellStyle name="40% - Ênfase3 2 5 5 2 2" xfId="11830" xr:uid="{00000000-0005-0000-0000-00002A2E0000}"/>
    <cellStyle name="40% - Ênfase3 2 5 5 3" xfId="11831" xr:uid="{00000000-0005-0000-0000-00002B2E0000}"/>
    <cellStyle name="40% - Ênfase3 2 5 5 4" xfId="11832" xr:uid="{00000000-0005-0000-0000-00002C2E0000}"/>
    <cellStyle name="40% - Ênfase3 2 5 6" xfId="11833" xr:uid="{00000000-0005-0000-0000-00002D2E0000}"/>
    <cellStyle name="40% - Ênfase3 2 5 6 2" xfId="11834" xr:uid="{00000000-0005-0000-0000-00002E2E0000}"/>
    <cellStyle name="40% - Ênfase3 2 5 7" xfId="11835" xr:uid="{00000000-0005-0000-0000-00002F2E0000}"/>
    <cellStyle name="40% - Ênfase3 2 5 8" xfId="11836" xr:uid="{00000000-0005-0000-0000-0000302E0000}"/>
    <cellStyle name="40% - Ênfase3 2 6" xfId="11837" xr:uid="{00000000-0005-0000-0000-0000312E0000}"/>
    <cellStyle name="40% - Ênfase3 2 6 2" xfId="11838" xr:uid="{00000000-0005-0000-0000-0000322E0000}"/>
    <cellStyle name="40% - Ênfase3 2 6 2 2" xfId="11839" xr:uid="{00000000-0005-0000-0000-0000332E0000}"/>
    <cellStyle name="40% - Ênfase3 2 6 2 2 2" xfId="11840" xr:uid="{00000000-0005-0000-0000-0000342E0000}"/>
    <cellStyle name="40% - Ênfase3 2 6 2 2 2 2" xfId="11841" xr:uid="{00000000-0005-0000-0000-0000352E0000}"/>
    <cellStyle name="40% - Ênfase3 2 6 2 2 3" xfId="11842" xr:uid="{00000000-0005-0000-0000-0000362E0000}"/>
    <cellStyle name="40% - Ênfase3 2 6 2 2 4" xfId="11843" xr:uid="{00000000-0005-0000-0000-0000372E0000}"/>
    <cellStyle name="40% - Ênfase3 2 6 2 3" xfId="11844" xr:uid="{00000000-0005-0000-0000-0000382E0000}"/>
    <cellStyle name="40% - Ênfase3 2 6 2 3 2" xfId="11845" xr:uid="{00000000-0005-0000-0000-0000392E0000}"/>
    <cellStyle name="40% - Ênfase3 2 6 2 3 2 2" xfId="11846" xr:uid="{00000000-0005-0000-0000-00003A2E0000}"/>
    <cellStyle name="40% - Ênfase3 2 6 2 3 3" xfId="11847" xr:uid="{00000000-0005-0000-0000-00003B2E0000}"/>
    <cellStyle name="40% - Ênfase3 2 6 2 3 4" xfId="11848" xr:uid="{00000000-0005-0000-0000-00003C2E0000}"/>
    <cellStyle name="40% - Ênfase3 2 6 2 4" xfId="11849" xr:uid="{00000000-0005-0000-0000-00003D2E0000}"/>
    <cellStyle name="40% - Ênfase3 2 6 2 4 2" xfId="11850" xr:uid="{00000000-0005-0000-0000-00003E2E0000}"/>
    <cellStyle name="40% - Ênfase3 2 6 2 5" xfId="11851" xr:uid="{00000000-0005-0000-0000-00003F2E0000}"/>
    <cellStyle name="40% - Ênfase3 2 6 2 6" xfId="11852" xr:uid="{00000000-0005-0000-0000-0000402E0000}"/>
    <cellStyle name="40% - Ênfase3 2 6 3" xfId="11853" xr:uid="{00000000-0005-0000-0000-0000412E0000}"/>
    <cellStyle name="40% - Ênfase3 2 6 3 2" xfId="11854" xr:uid="{00000000-0005-0000-0000-0000422E0000}"/>
    <cellStyle name="40% - Ênfase3 2 6 3 2 2" xfId="11855" xr:uid="{00000000-0005-0000-0000-0000432E0000}"/>
    <cellStyle name="40% - Ênfase3 2 6 3 3" xfId="11856" xr:uid="{00000000-0005-0000-0000-0000442E0000}"/>
    <cellStyle name="40% - Ênfase3 2 6 3 4" xfId="11857" xr:uid="{00000000-0005-0000-0000-0000452E0000}"/>
    <cellStyle name="40% - Ênfase3 2 6 4" xfId="11858" xr:uid="{00000000-0005-0000-0000-0000462E0000}"/>
    <cellStyle name="40% - Ênfase3 2 6 4 2" xfId="11859" xr:uid="{00000000-0005-0000-0000-0000472E0000}"/>
    <cellStyle name="40% - Ênfase3 2 6 4 2 2" xfId="11860" xr:uid="{00000000-0005-0000-0000-0000482E0000}"/>
    <cellStyle name="40% - Ênfase3 2 6 4 3" xfId="11861" xr:uid="{00000000-0005-0000-0000-0000492E0000}"/>
    <cellStyle name="40% - Ênfase3 2 6 4 4" xfId="11862" xr:uid="{00000000-0005-0000-0000-00004A2E0000}"/>
    <cellStyle name="40% - Ênfase3 2 6 5" xfId="11863" xr:uid="{00000000-0005-0000-0000-00004B2E0000}"/>
    <cellStyle name="40% - Ênfase3 2 6 5 2" xfId="11864" xr:uid="{00000000-0005-0000-0000-00004C2E0000}"/>
    <cellStyle name="40% - Ênfase3 2 6 6" xfId="11865" xr:uid="{00000000-0005-0000-0000-00004D2E0000}"/>
    <cellStyle name="40% - Ênfase3 2 6 7" xfId="11866" xr:uid="{00000000-0005-0000-0000-00004E2E0000}"/>
    <cellStyle name="40% - Ênfase3 2 7" xfId="11867" xr:uid="{00000000-0005-0000-0000-00004F2E0000}"/>
    <cellStyle name="40% - Ênfase3 2 7 2" xfId="11868" xr:uid="{00000000-0005-0000-0000-0000502E0000}"/>
    <cellStyle name="40% - Ênfase3 2 7 2 2" xfId="11869" xr:uid="{00000000-0005-0000-0000-0000512E0000}"/>
    <cellStyle name="40% - Ênfase3 2 7 2 2 2" xfId="11870" xr:uid="{00000000-0005-0000-0000-0000522E0000}"/>
    <cellStyle name="40% - Ênfase3 2 7 2 3" xfId="11871" xr:uid="{00000000-0005-0000-0000-0000532E0000}"/>
    <cellStyle name="40% - Ênfase3 2 7 2 4" xfId="11872" xr:uid="{00000000-0005-0000-0000-0000542E0000}"/>
    <cellStyle name="40% - Ênfase3 2 7 3" xfId="11873" xr:uid="{00000000-0005-0000-0000-0000552E0000}"/>
    <cellStyle name="40% - Ênfase3 2 7 3 2" xfId="11874" xr:uid="{00000000-0005-0000-0000-0000562E0000}"/>
    <cellStyle name="40% - Ênfase3 2 7 3 2 2" xfId="11875" xr:uid="{00000000-0005-0000-0000-0000572E0000}"/>
    <cellStyle name="40% - Ênfase3 2 7 3 3" xfId="11876" xr:uid="{00000000-0005-0000-0000-0000582E0000}"/>
    <cellStyle name="40% - Ênfase3 2 7 3 4" xfId="11877" xr:uid="{00000000-0005-0000-0000-0000592E0000}"/>
    <cellStyle name="40% - Ênfase3 2 7 4" xfId="11878" xr:uid="{00000000-0005-0000-0000-00005A2E0000}"/>
    <cellStyle name="40% - Ênfase3 2 7 4 2" xfId="11879" xr:uid="{00000000-0005-0000-0000-00005B2E0000}"/>
    <cellStyle name="40% - Ênfase3 2 7 5" xfId="11880" xr:uid="{00000000-0005-0000-0000-00005C2E0000}"/>
    <cellStyle name="40% - Ênfase3 2 7 6" xfId="11881" xr:uid="{00000000-0005-0000-0000-00005D2E0000}"/>
    <cellStyle name="40% - Ênfase3 2 8" xfId="11882" xr:uid="{00000000-0005-0000-0000-00005E2E0000}"/>
    <cellStyle name="40% - Ênfase3 2 8 2" xfId="11883" xr:uid="{00000000-0005-0000-0000-00005F2E0000}"/>
    <cellStyle name="40% - Ênfase3 2 8 2 2" xfId="11884" xr:uid="{00000000-0005-0000-0000-0000602E0000}"/>
    <cellStyle name="40% - Ênfase3 2 8 3" xfId="11885" xr:uid="{00000000-0005-0000-0000-0000612E0000}"/>
    <cellStyle name="40% - Ênfase3 2 8 4" xfId="11886" xr:uid="{00000000-0005-0000-0000-0000622E0000}"/>
    <cellStyle name="40% - Ênfase3 2 9" xfId="11887" xr:uid="{00000000-0005-0000-0000-0000632E0000}"/>
    <cellStyle name="40% - Ênfase3 2 9 2" xfId="11888" xr:uid="{00000000-0005-0000-0000-0000642E0000}"/>
    <cellStyle name="40% - Ênfase3 2 9 2 2" xfId="11889" xr:uid="{00000000-0005-0000-0000-0000652E0000}"/>
    <cellStyle name="40% - Ênfase3 2 9 3" xfId="11890" xr:uid="{00000000-0005-0000-0000-0000662E0000}"/>
    <cellStyle name="40% - Ênfase3 2 9 4" xfId="11891" xr:uid="{00000000-0005-0000-0000-0000672E0000}"/>
    <cellStyle name="40% - Ênfase3 3" xfId="11892" xr:uid="{00000000-0005-0000-0000-0000682E0000}"/>
    <cellStyle name="40% - Ênfase3 3 10" xfId="11893" xr:uid="{00000000-0005-0000-0000-0000692E0000}"/>
    <cellStyle name="40% - Ênfase3 3 10 2" xfId="11894" xr:uid="{00000000-0005-0000-0000-00006A2E0000}"/>
    <cellStyle name="40% - Ênfase3 3 11" xfId="11895" xr:uid="{00000000-0005-0000-0000-00006B2E0000}"/>
    <cellStyle name="40% - Ênfase3 3 12" xfId="11896" xr:uid="{00000000-0005-0000-0000-00006C2E0000}"/>
    <cellStyle name="40% - Ênfase3 3 2" xfId="11897" xr:uid="{00000000-0005-0000-0000-00006D2E0000}"/>
    <cellStyle name="40% - Ênfase3 3 2 10" xfId="11898" xr:uid="{00000000-0005-0000-0000-00006E2E0000}"/>
    <cellStyle name="40% - Ênfase3 3 2 11" xfId="11899" xr:uid="{00000000-0005-0000-0000-00006F2E0000}"/>
    <cellStyle name="40% - Ênfase3 3 2 2" xfId="11900" xr:uid="{00000000-0005-0000-0000-0000702E0000}"/>
    <cellStyle name="40% - Ênfase3 3 2 2 2" xfId="11901" xr:uid="{00000000-0005-0000-0000-0000712E0000}"/>
    <cellStyle name="40% - Ênfase3 3 2 2 2 2" xfId="11902" xr:uid="{00000000-0005-0000-0000-0000722E0000}"/>
    <cellStyle name="40% - Ênfase3 3 2 2 2 2 2" xfId="11903" xr:uid="{00000000-0005-0000-0000-0000732E0000}"/>
    <cellStyle name="40% - Ênfase3 3 2 2 2 2 2 2" xfId="11904" xr:uid="{00000000-0005-0000-0000-0000742E0000}"/>
    <cellStyle name="40% - Ênfase3 3 2 2 2 2 2 2 2" xfId="11905" xr:uid="{00000000-0005-0000-0000-0000752E0000}"/>
    <cellStyle name="40% - Ênfase3 3 2 2 2 2 2 3" xfId="11906" xr:uid="{00000000-0005-0000-0000-0000762E0000}"/>
    <cellStyle name="40% - Ênfase3 3 2 2 2 2 2 4" xfId="11907" xr:uid="{00000000-0005-0000-0000-0000772E0000}"/>
    <cellStyle name="40% - Ênfase3 3 2 2 2 2 3" xfId="11908" xr:uid="{00000000-0005-0000-0000-0000782E0000}"/>
    <cellStyle name="40% - Ênfase3 3 2 2 2 2 3 2" xfId="11909" xr:uid="{00000000-0005-0000-0000-0000792E0000}"/>
    <cellStyle name="40% - Ênfase3 3 2 2 2 2 3 2 2" xfId="11910" xr:uid="{00000000-0005-0000-0000-00007A2E0000}"/>
    <cellStyle name="40% - Ênfase3 3 2 2 2 2 3 3" xfId="11911" xr:uid="{00000000-0005-0000-0000-00007B2E0000}"/>
    <cellStyle name="40% - Ênfase3 3 2 2 2 2 3 4" xfId="11912" xr:uid="{00000000-0005-0000-0000-00007C2E0000}"/>
    <cellStyle name="40% - Ênfase3 3 2 2 2 2 4" xfId="11913" xr:uid="{00000000-0005-0000-0000-00007D2E0000}"/>
    <cellStyle name="40% - Ênfase3 3 2 2 2 2 4 2" xfId="11914" xr:uid="{00000000-0005-0000-0000-00007E2E0000}"/>
    <cellStyle name="40% - Ênfase3 3 2 2 2 2 5" xfId="11915" xr:uid="{00000000-0005-0000-0000-00007F2E0000}"/>
    <cellStyle name="40% - Ênfase3 3 2 2 2 2 6" xfId="11916" xr:uid="{00000000-0005-0000-0000-0000802E0000}"/>
    <cellStyle name="40% - Ênfase3 3 2 2 2 3" xfId="11917" xr:uid="{00000000-0005-0000-0000-0000812E0000}"/>
    <cellStyle name="40% - Ênfase3 3 2 2 2 3 2" xfId="11918" xr:uid="{00000000-0005-0000-0000-0000822E0000}"/>
    <cellStyle name="40% - Ênfase3 3 2 2 2 3 2 2" xfId="11919" xr:uid="{00000000-0005-0000-0000-0000832E0000}"/>
    <cellStyle name="40% - Ênfase3 3 2 2 2 3 3" xfId="11920" xr:uid="{00000000-0005-0000-0000-0000842E0000}"/>
    <cellStyle name="40% - Ênfase3 3 2 2 2 3 4" xfId="11921" xr:uid="{00000000-0005-0000-0000-0000852E0000}"/>
    <cellStyle name="40% - Ênfase3 3 2 2 2 4" xfId="11922" xr:uid="{00000000-0005-0000-0000-0000862E0000}"/>
    <cellStyle name="40% - Ênfase3 3 2 2 2 4 2" xfId="11923" xr:uid="{00000000-0005-0000-0000-0000872E0000}"/>
    <cellStyle name="40% - Ênfase3 3 2 2 2 4 2 2" xfId="11924" xr:uid="{00000000-0005-0000-0000-0000882E0000}"/>
    <cellStyle name="40% - Ênfase3 3 2 2 2 4 3" xfId="11925" xr:uid="{00000000-0005-0000-0000-0000892E0000}"/>
    <cellStyle name="40% - Ênfase3 3 2 2 2 4 4" xfId="11926" xr:uid="{00000000-0005-0000-0000-00008A2E0000}"/>
    <cellStyle name="40% - Ênfase3 3 2 2 2 5" xfId="11927" xr:uid="{00000000-0005-0000-0000-00008B2E0000}"/>
    <cellStyle name="40% - Ênfase3 3 2 2 2 5 2" xfId="11928" xr:uid="{00000000-0005-0000-0000-00008C2E0000}"/>
    <cellStyle name="40% - Ênfase3 3 2 2 2 6" xfId="11929" xr:uid="{00000000-0005-0000-0000-00008D2E0000}"/>
    <cellStyle name="40% - Ênfase3 3 2 2 2 7" xfId="11930" xr:uid="{00000000-0005-0000-0000-00008E2E0000}"/>
    <cellStyle name="40% - Ênfase3 3 2 2 3" xfId="11931" xr:uid="{00000000-0005-0000-0000-00008F2E0000}"/>
    <cellStyle name="40% - Ênfase3 3 2 2 3 2" xfId="11932" xr:uid="{00000000-0005-0000-0000-0000902E0000}"/>
    <cellStyle name="40% - Ênfase3 3 2 2 3 2 2" xfId="11933" xr:uid="{00000000-0005-0000-0000-0000912E0000}"/>
    <cellStyle name="40% - Ênfase3 3 2 2 3 2 2 2" xfId="11934" xr:uid="{00000000-0005-0000-0000-0000922E0000}"/>
    <cellStyle name="40% - Ênfase3 3 2 2 3 2 3" xfId="11935" xr:uid="{00000000-0005-0000-0000-0000932E0000}"/>
    <cellStyle name="40% - Ênfase3 3 2 2 3 2 4" xfId="11936" xr:uid="{00000000-0005-0000-0000-0000942E0000}"/>
    <cellStyle name="40% - Ênfase3 3 2 2 3 3" xfId="11937" xr:uid="{00000000-0005-0000-0000-0000952E0000}"/>
    <cellStyle name="40% - Ênfase3 3 2 2 3 3 2" xfId="11938" xr:uid="{00000000-0005-0000-0000-0000962E0000}"/>
    <cellStyle name="40% - Ênfase3 3 2 2 3 3 2 2" xfId="11939" xr:uid="{00000000-0005-0000-0000-0000972E0000}"/>
    <cellStyle name="40% - Ênfase3 3 2 2 3 3 3" xfId="11940" xr:uid="{00000000-0005-0000-0000-0000982E0000}"/>
    <cellStyle name="40% - Ênfase3 3 2 2 3 3 4" xfId="11941" xr:uid="{00000000-0005-0000-0000-0000992E0000}"/>
    <cellStyle name="40% - Ênfase3 3 2 2 3 4" xfId="11942" xr:uid="{00000000-0005-0000-0000-00009A2E0000}"/>
    <cellStyle name="40% - Ênfase3 3 2 2 3 4 2" xfId="11943" xr:uid="{00000000-0005-0000-0000-00009B2E0000}"/>
    <cellStyle name="40% - Ênfase3 3 2 2 3 5" xfId="11944" xr:uid="{00000000-0005-0000-0000-00009C2E0000}"/>
    <cellStyle name="40% - Ênfase3 3 2 2 3 6" xfId="11945" xr:uid="{00000000-0005-0000-0000-00009D2E0000}"/>
    <cellStyle name="40% - Ênfase3 3 2 2 4" xfId="11946" xr:uid="{00000000-0005-0000-0000-00009E2E0000}"/>
    <cellStyle name="40% - Ênfase3 3 2 2 4 2" xfId="11947" xr:uid="{00000000-0005-0000-0000-00009F2E0000}"/>
    <cellStyle name="40% - Ênfase3 3 2 2 4 2 2" xfId="11948" xr:uid="{00000000-0005-0000-0000-0000A02E0000}"/>
    <cellStyle name="40% - Ênfase3 3 2 2 4 3" xfId="11949" xr:uid="{00000000-0005-0000-0000-0000A12E0000}"/>
    <cellStyle name="40% - Ênfase3 3 2 2 4 4" xfId="11950" xr:uid="{00000000-0005-0000-0000-0000A22E0000}"/>
    <cellStyle name="40% - Ênfase3 3 2 2 5" xfId="11951" xr:uid="{00000000-0005-0000-0000-0000A32E0000}"/>
    <cellStyle name="40% - Ênfase3 3 2 2 5 2" xfId="11952" xr:uid="{00000000-0005-0000-0000-0000A42E0000}"/>
    <cellStyle name="40% - Ênfase3 3 2 2 5 2 2" xfId="11953" xr:uid="{00000000-0005-0000-0000-0000A52E0000}"/>
    <cellStyle name="40% - Ênfase3 3 2 2 5 3" xfId="11954" xr:uid="{00000000-0005-0000-0000-0000A62E0000}"/>
    <cellStyle name="40% - Ênfase3 3 2 2 5 4" xfId="11955" xr:uid="{00000000-0005-0000-0000-0000A72E0000}"/>
    <cellStyle name="40% - Ênfase3 3 2 2 6" xfId="11956" xr:uid="{00000000-0005-0000-0000-0000A82E0000}"/>
    <cellStyle name="40% - Ênfase3 3 2 2 6 2" xfId="11957" xr:uid="{00000000-0005-0000-0000-0000A92E0000}"/>
    <cellStyle name="40% - Ênfase3 3 2 2 7" xfId="11958" xr:uid="{00000000-0005-0000-0000-0000AA2E0000}"/>
    <cellStyle name="40% - Ênfase3 3 2 2 8" xfId="11959" xr:uid="{00000000-0005-0000-0000-0000AB2E0000}"/>
    <cellStyle name="40% - Ênfase3 3 2 3" xfId="11960" xr:uid="{00000000-0005-0000-0000-0000AC2E0000}"/>
    <cellStyle name="40% - Ênfase3 3 2 3 2" xfId="11961" xr:uid="{00000000-0005-0000-0000-0000AD2E0000}"/>
    <cellStyle name="40% - Ênfase3 3 2 3 2 2" xfId="11962" xr:uid="{00000000-0005-0000-0000-0000AE2E0000}"/>
    <cellStyle name="40% - Ênfase3 3 2 3 2 2 2" xfId="11963" xr:uid="{00000000-0005-0000-0000-0000AF2E0000}"/>
    <cellStyle name="40% - Ênfase3 3 2 3 2 2 2 2" xfId="11964" xr:uid="{00000000-0005-0000-0000-0000B02E0000}"/>
    <cellStyle name="40% - Ênfase3 3 2 3 2 2 2 2 2" xfId="11965" xr:uid="{00000000-0005-0000-0000-0000B12E0000}"/>
    <cellStyle name="40% - Ênfase3 3 2 3 2 2 2 3" xfId="11966" xr:uid="{00000000-0005-0000-0000-0000B22E0000}"/>
    <cellStyle name="40% - Ênfase3 3 2 3 2 2 2 4" xfId="11967" xr:uid="{00000000-0005-0000-0000-0000B32E0000}"/>
    <cellStyle name="40% - Ênfase3 3 2 3 2 2 3" xfId="11968" xr:uid="{00000000-0005-0000-0000-0000B42E0000}"/>
    <cellStyle name="40% - Ênfase3 3 2 3 2 2 3 2" xfId="11969" xr:uid="{00000000-0005-0000-0000-0000B52E0000}"/>
    <cellStyle name="40% - Ênfase3 3 2 3 2 2 3 2 2" xfId="11970" xr:uid="{00000000-0005-0000-0000-0000B62E0000}"/>
    <cellStyle name="40% - Ênfase3 3 2 3 2 2 3 3" xfId="11971" xr:uid="{00000000-0005-0000-0000-0000B72E0000}"/>
    <cellStyle name="40% - Ênfase3 3 2 3 2 2 3 4" xfId="11972" xr:uid="{00000000-0005-0000-0000-0000B82E0000}"/>
    <cellStyle name="40% - Ênfase3 3 2 3 2 2 4" xfId="11973" xr:uid="{00000000-0005-0000-0000-0000B92E0000}"/>
    <cellStyle name="40% - Ênfase3 3 2 3 2 2 4 2" xfId="11974" xr:uid="{00000000-0005-0000-0000-0000BA2E0000}"/>
    <cellStyle name="40% - Ênfase3 3 2 3 2 2 5" xfId="11975" xr:uid="{00000000-0005-0000-0000-0000BB2E0000}"/>
    <cellStyle name="40% - Ênfase3 3 2 3 2 2 6" xfId="11976" xr:uid="{00000000-0005-0000-0000-0000BC2E0000}"/>
    <cellStyle name="40% - Ênfase3 3 2 3 2 3" xfId="11977" xr:uid="{00000000-0005-0000-0000-0000BD2E0000}"/>
    <cellStyle name="40% - Ênfase3 3 2 3 2 3 2" xfId="11978" xr:uid="{00000000-0005-0000-0000-0000BE2E0000}"/>
    <cellStyle name="40% - Ênfase3 3 2 3 2 3 2 2" xfId="11979" xr:uid="{00000000-0005-0000-0000-0000BF2E0000}"/>
    <cellStyle name="40% - Ênfase3 3 2 3 2 3 3" xfId="11980" xr:uid="{00000000-0005-0000-0000-0000C02E0000}"/>
    <cellStyle name="40% - Ênfase3 3 2 3 2 3 4" xfId="11981" xr:uid="{00000000-0005-0000-0000-0000C12E0000}"/>
    <cellStyle name="40% - Ênfase3 3 2 3 2 4" xfId="11982" xr:uid="{00000000-0005-0000-0000-0000C22E0000}"/>
    <cellStyle name="40% - Ênfase3 3 2 3 2 4 2" xfId="11983" xr:uid="{00000000-0005-0000-0000-0000C32E0000}"/>
    <cellStyle name="40% - Ênfase3 3 2 3 2 4 2 2" xfId="11984" xr:uid="{00000000-0005-0000-0000-0000C42E0000}"/>
    <cellStyle name="40% - Ênfase3 3 2 3 2 4 3" xfId="11985" xr:uid="{00000000-0005-0000-0000-0000C52E0000}"/>
    <cellStyle name="40% - Ênfase3 3 2 3 2 4 4" xfId="11986" xr:uid="{00000000-0005-0000-0000-0000C62E0000}"/>
    <cellStyle name="40% - Ênfase3 3 2 3 2 5" xfId="11987" xr:uid="{00000000-0005-0000-0000-0000C72E0000}"/>
    <cellStyle name="40% - Ênfase3 3 2 3 2 5 2" xfId="11988" xr:uid="{00000000-0005-0000-0000-0000C82E0000}"/>
    <cellStyle name="40% - Ênfase3 3 2 3 2 6" xfId="11989" xr:uid="{00000000-0005-0000-0000-0000C92E0000}"/>
    <cellStyle name="40% - Ênfase3 3 2 3 2 7" xfId="11990" xr:uid="{00000000-0005-0000-0000-0000CA2E0000}"/>
    <cellStyle name="40% - Ênfase3 3 2 3 3" xfId="11991" xr:uid="{00000000-0005-0000-0000-0000CB2E0000}"/>
    <cellStyle name="40% - Ênfase3 3 2 3 3 2" xfId="11992" xr:uid="{00000000-0005-0000-0000-0000CC2E0000}"/>
    <cellStyle name="40% - Ênfase3 3 2 3 3 2 2" xfId="11993" xr:uid="{00000000-0005-0000-0000-0000CD2E0000}"/>
    <cellStyle name="40% - Ênfase3 3 2 3 3 2 2 2" xfId="11994" xr:uid="{00000000-0005-0000-0000-0000CE2E0000}"/>
    <cellStyle name="40% - Ênfase3 3 2 3 3 2 3" xfId="11995" xr:uid="{00000000-0005-0000-0000-0000CF2E0000}"/>
    <cellStyle name="40% - Ênfase3 3 2 3 3 2 4" xfId="11996" xr:uid="{00000000-0005-0000-0000-0000D02E0000}"/>
    <cellStyle name="40% - Ênfase3 3 2 3 3 3" xfId="11997" xr:uid="{00000000-0005-0000-0000-0000D12E0000}"/>
    <cellStyle name="40% - Ênfase3 3 2 3 3 3 2" xfId="11998" xr:uid="{00000000-0005-0000-0000-0000D22E0000}"/>
    <cellStyle name="40% - Ênfase3 3 2 3 3 3 2 2" xfId="11999" xr:uid="{00000000-0005-0000-0000-0000D32E0000}"/>
    <cellStyle name="40% - Ênfase3 3 2 3 3 3 3" xfId="12000" xr:uid="{00000000-0005-0000-0000-0000D42E0000}"/>
    <cellStyle name="40% - Ênfase3 3 2 3 3 3 4" xfId="12001" xr:uid="{00000000-0005-0000-0000-0000D52E0000}"/>
    <cellStyle name="40% - Ênfase3 3 2 3 3 4" xfId="12002" xr:uid="{00000000-0005-0000-0000-0000D62E0000}"/>
    <cellStyle name="40% - Ênfase3 3 2 3 3 4 2" xfId="12003" xr:uid="{00000000-0005-0000-0000-0000D72E0000}"/>
    <cellStyle name="40% - Ênfase3 3 2 3 3 5" xfId="12004" xr:uid="{00000000-0005-0000-0000-0000D82E0000}"/>
    <cellStyle name="40% - Ênfase3 3 2 3 3 6" xfId="12005" xr:uid="{00000000-0005-0000-0000-0000D92E0000}"/>
    <cellStyle name="40% - Ênfase3 3 2 3 4" xfId="12006" xr:uid="{00000000-0005-0000-0000-0000DA2E0000}"/>
    <cellStyle name="40% - Ênfase3 3 2 3 4 2" xfId="12007" xr:uid="{00000000-0005-0000-0000-0000DB2E0000}"/>
    <cellStyle name="40% - Ênfase3 3 2 3 4 2 2" xfId="12008" xr:uid="{00000000-0005-0000-0000-0000DC2E0000}"/>
    <cellStyle name="40% - Ênfase3 3 2 3 4 3" xfId="12009" xr:uid="{00000000-0005-0000-0000-0000DD2E0000}"/>
    <cellStyle name="40% - Ênfase3 3 2 3 4 4" xfId="12010" xr:uid="{00000000-0005-0000-0000-0000DE2E0000}"/>
    <cellStyle name="40% - Ênfase3 3 2 3 5" xfId="12011" xr:uid="{00000000-0005-0000-0000-0000DF2E0000}"/>
    <cellStyle name="40% - Ênfase3 3 2 3 5 2" xfId="12012" xr:uid="{00000000-0005-0000-0000-0000E02E0000}"/>
    <cellStyle name="40% - Ênfase3 3 2 3 5 2 2" xfId="12013" xr:uid="{00000000-0005-0000-0000-0000E12E0000}"/>
    <cellStyle name="40% - Ênfase3 3 2 3 5 3" xfId="12014" xr:uid="{00000000-0005-0000-0000-0000E22E0000}"/>
    <cellStyle name="40% - Ênfase3 3 2 3 5 4" xfId="12015" xr:uid="{00000000-0005-0000-0000-0000E32E0000}"/>
    <cellStyle name="40% - Ênfase3 3 2 3 6" xfId="12016" xr:uid="{00000000-0005-0000-0000-0000E42E0000}"/>
    <cellStyle name="40% - Ênfase3 3 2 3 6 2" xfId="12017" xr:uid="{00000000-0005-0000-0000-0000E52E0000}"/>
    <cellStyle name="40% - Ênfase3 3 2 3 7" xfId="12018" xr:uid="{00000000-0005-0000-0000-0000E62E0000}"/>
    <cellStyle name="40% - Ênfase3 3 2 3 8" xfId="12019" xr:uid="{00000000-0005-0000-0000-0000E72E0000}"/>
    <cellStyle name="40% - Ênfase3 3 2 4" xfId="12020" xr:uid="{00000000-0005-0000-0000-0000E82E0000}"/>
    <cellStyle name="40% - Ênfase3 3 2 4 2" xfId="12021" xr:uid="{00000000-0005-0000-0000-0000E92E0000}"/>
    <cellStyle name="40% - Ênfase3 3 2 4 2 2" xfId="12022" xr:uid="{00000000-0005-0000-0000-0000EA2E0000}"/>
    <cellStyle name="40% - Ênfase3 3 2 4 2 2 2" xfId="12023" xr:uid="{00000000-0005-0000-0000-0000EB2E0000}"/>
    <cellStyle name="40% - Ênfase3 3 2 4 2 2 2 2" xfId="12024" xr:uid="{00000000-0005-0000-0000-0000EC2E0000}"/>
    <cellStyle name="40% - Ênfase3 3 2 4 2 2 2 2 2" xfId="12025" xr:uid="{00000000-0005-0000-0000-0000ED2E0000}"/>
    <cellStyle name="40% - Ênfase3 3 2 4 2 2 2 3" xfId="12026" xr:uid="{00000000-0005-0000-0000-0000EE2E0000}"/>
    <cellStyle name="40% - Ênfase3 3 2 4 2 2 2 4" xfId="12027" xr:uid="{00000000-0005-0000-0000-0000EF2E0000}"/>
    <cellStyle name="40% - Ênfase3 3 2 4 2 2 3" xfId="12028" xr:uid="{00000000-0005-0000-0000-0000F02E0000}"/>
    <cellStyle name="40% - Ênfase3 3 2 4 2 2 3 2" xfId="12029" xr:uid="{00000000-0005-0000-0000-0000F12E0000}"/>
    <cellStyle name="40% - Ênfase3 3 2 4 2 2 3 2 2" xfId="12030" xr:uid="{00000000-0005-0000-0000-0000F22E0000}"/>
    <cellStyle name="40% - Ênfase3 3 2 4 2 2 3 3" xfId="12031" xr:uid="{00000000-0005-0000-0000-0000F32E0000}"/>
    <cellStyle name="40% - Ênfase3 3 2 4 2 2 3 4" xfId="12032" xr:uid="{00000000-0005-0000-0000-0000F42E0000}"/>
    <cellStyle name="40% - Ênfase3 3 2 4 2 2 4" xfId="12033" xr:uid="{00000000-0005-0000-0000-0000F52E0000}"/>
    <cellStyle name="40% - Ênfase3 3 2 4 2 2 4 2" xfId="12034" xr:uid="{00000000-0005-0000-0000-0000F62E0000}"/>
    <cellStyle name="40% - Ênfase3 3 2 4 2 2 5" xfId="12035" xr:uid="{00000000-0005-0000-0000-0000F72E0000}"/>
    <cellStyle name="40% - Ênfase3 3 2 4 2 2 6" xfId="12036" xr:uid="{00000000-0005-0000-0000-0000F82E0000}"/>
    <cellStyle name="40% - Ênfase3 3 2 4 2 3" xfId="12037" xr:uid="{00000000-0005-0000-0000-0000F92E0000}"/>
    <cellStyle name="40% - Ênfase3 3 2 4 2 3 2" xfId="12038" xr:uid="{00000000-0005-0000-0000-0000FA2E0000}"/>
    <cellStyle name="40% - Ênfase3 3 2 4 2 3 2 2" xfId="12039" xr:uid="{00000000-0005-0000-0000-0000FB2E0000}"/>
    <cellStyle name="40% - Ênfase3 3 2 4 2 3 3" xfId="12040" xr:uid="{00000000-0005-0000-0000-0000FC2E0000}"/>
    <cellStyle name="40% - Ênfase3 3 2 4 2 3 4" xfId="12041" xr:uid="{00000000-0005-0000-0000-0000FD2E0000}"/>
    <cellStyle name="40% - Ênfase3 3 2 4 2 4" xfId="12042" xr:uid="{00000000-0005-0000-0000-0000FE2E0000}"/>
    <cellStyle name="40% - Ênfase3 3 2 4 2 4 2" xfId="12043" xr:uid="{00000000-0005-0000-0000-0000FF2E0000}"/>
    <cellStyle name="40% - Ênfase3 3 2 4 2 4 2 2" xfId="12044" xr:uid="{00000000-0005-0000-0000-0000002F0000}"/>
    <cellStyle name="40% - Ênfase3 3 2 4 2 4 3" xfId="12045" xr:uid="{00000000-0005-0000-0000-0000012F0000}"/>
    <cellStyle name="40% - Ênfase3 3 2 4 2 4 4" xfId="12046" xr:uid="{00000000-0005-0000-0000-0000022F0000}"/>
    <cellStyle name="40% - Ênfase3 3 2 4 2 5" xfId="12047" xr:uid="{00000000-0005-0000-0000-0000032F0000}"/>
    <cellStyle name="40% - Ênfase3 3 2 4 2 5 2" xfId="12048" xr:uid="{00000000-0005-0000-0000-0000042F0000}"/>
    <cellStyle name="40% - Ênfase3 3 2 4 2 6" xfId="12049" xr:uid="{00000000-0005-0000-0000-0000052F0000}"/>
    <cellStyle name="40% - Ênfase3 3 2 4 2 7" xfId="12050" xr:uid="{00000000-0005-0000-0000-0000062F0000}"/>
    <cellStyle name="40% - Ênfase3 3 2 4 3" xfId="12051" xr:uid="{00000000-0005-0000-0000-0000072F0000}"/>
    <cellStyle name="40% - Ênfase3 3 2 4 3 2" xfId="12052" xr:uid="{00000000-0005-0000-0000-0000082F0000}"/>
    <cellStyle name="40% - Ênfase3 3 2 4 3 2 2" xfId="12053" xr:uid="{00000000-0005-0000-0000-0000092F0000}"/>
    <cellStyle name="40% - Ênfase3 3 2 4 3 2 2 2" xfId="12054" xr:uid="{00000000-0005-0000-0000-00000A2F0000}"/>
    <cellStyle name="40% - Ênfase3 3 2 4 3 2 3" xfId="12055" xr:uid="{00000000-0005-0000-0000-00000B2F0000}"/>
    <cellStyle name="40% - Ênfase3 3 2 4 3 2 4" xfId="12056" xr:uid="{00000000-0005-0000-0000-00000C2F0000}"/>
    <cellStyle name="40% - Ênfase3 3 2 4 3 3" xfId="12057" xr:uid="{00000000-0005-0000-0000-00000D2F0000}"/>
    <cellStyle name="40% - Ênfase3 3 2 4 3 3 2" xfId="12058" xr:uid="{00000000-0005-0000-0000-00000E2F0000}"/>
    <cellStyle name="40% - Ênfase3 3 2 4 3 3 2 2" xfId="12059" xr:uid="{00000000-0005-0000-0000-00000F2F0000}"/>
    <cellStyle name="40% - Ênfase3 3 2 4 3 3 3" xfId="12060" xr:uid="{00000000-0005-0000-0000-0000102F0000}"/>
    <cellStyle name="40% - Ênfase3 3 2 4 3 3 4" xfId="12061" xr:uid="{00000000-0005-0000-0000-0000112F0000}"/>
    <cellStyle name="40% - Ênfase3 3 2 4 3 4" xfId="12062" xr:uid="{00000000-0005-0000-0000-0000122F0000}"/>
    <cellStyle name="40% - Ênfase3 3 2 4 3 4 2" xfId="12063" xr:uid="{00000000-0005-0000-0000-0000132F0000}"/>
    <cellStyle name="40% - Ênfase3 3 2 4 3 5" xfId="12064" xr:uid="{00000000-0005-0000-0000-0000142F0000}"/>
    <cellStyle name="40% - Ênfase3 3 2 4 3 6" xfId="12065" xr:uid="{00000000-0005-0000-0000-0000152F0000}"/>
    <cellStyle name="40% - Ênfase3 3 2 4 4" xfId="12066" xr:uid="{00000000-0005-0000-0000-0000162F0000}"/>
    <cellStyle name="40% - Ênfase3 3 2 4 4 2" xfId="12067" xr:uid="{00000000-0005-0000-0000-0000172F0000}"/>
    <cellStyle name="40% - Ênfase3 3 2 4 4 2 2" xfId="12068" xr:uid="{00000000-0005-0000-0000-0000182F0000}"/>
    <cellStyle name="40% - Ênfase3 3 2 4 4 3" xfId="12069" xr:uid="{00000000-0005-0000-0000-0000192F0000}"/>
    <cellStyle name="40% - Ênfase3 3 2 4 4 4" xfId="12070" xr:uid="{00000000-0005-0000-0000-00001A2F0000}"/>
    <cellStyle name="40% - Ênfase3 3 2 4 5" xfId="12071" xr:uid="{00000000-0005-0000-0000-00001B2F0000}"/>
    <cellStyle name="40% - Ênfase3 3 2 4 5 2" xfId="12072" xr:uid="{00000000-0005-0000-0000-00001C2F0000}"/>
    <cellStyle name="40% - Ênfase3 3 2 4 5 2 2" xfId="12073" xr:uid="{00000000-0005-0000-0000-00001D2F0000}"/>
    <cellStyle name="40% - Ênfase3 3 2 4 5 3" xfId="12074" xr:uid="{00000000-0005-0000-0000-00001E2F0000}"/>
    <cellStyle name="40% - Ênfase3 3 2 4 5 4" xfId="12075" xr:uid="{00000000-0005-0000-0000-00001F2F0000}"/>
    <cellStyle name="40% - Ênfase3 3 2 4 6" xfId="12076" xr:uid="{00000000-0005-0000-0000-0000202F0000}"/>
    <cellStyle name="40% - Ênfase3 3 2 4 6 2" xfId="12077" xr:uid="{00000000-0005-0000-0000-0000212F0000}"/>
    <cellStyle name="40% - Ênfase3 3 2 4 7" xfId="12078" xr:uid="{00000000-0005-0000-0000-0000222F0000}"/>
    <cellStyle name="40% - Ênfase3 3 2 4 8" xfId="12079" xr:uid="{00000000-0005-0000-0000-0000232F0000}"/>
    <cellStyle name="40% - Ênfase3 3 2 5" xfId="12080" xr:uid="{00000000-0005-0000-0000-0000242F0000}"/>
    <cellStyle name="40% - Ênfase3 3 2 5 2" xfId="12081" xr:uid="{00000000-0005-0000-0000-0000252F0000}"/>
    <cellStyle name="40% - Ênfase3 3 2 5 2 2" xfId="12082" xr:uid="{00000000-0005-0000-0000-0000262F0000}"/>
    <cellStyle name="40% - Ênfase3 3 2 5 2 2 2" xfId="12083" xr:uid="{00000000-0005-0000-0000-0000272F0000}"/>
    <cellStyle name="40% - Ênfase3 3 2 5 2 2 2 2" xfId="12084" xr:uid="{00000000-0005-0000-0000-0000282F0000}"/>
    <cellStyle name="40% - Ênfase3 3 2 5 2 2 3" xfId="12085" xr:uid="{00000000-0005-0000-0000-0000292F0000}"/>
    <cellStyle name="40% - Ênfase3 3 2 5 2 2 4" xfId="12086" xr:uid="{00000000-0005-0000-0000-00002A2F0000}"/>
    <cellStyle name="40% - Ênfase3 3 2 5 2 3" xfId="12087" xr:uid="{00000000-0005-0000-0000-00002B2F0000}"/>
    <cellStyle name="40% - Ênfase3 3 2 5 2 3 2" xfId="12088" xr:uid="{00000000-0005-0000-0000-00002C2F0000}"/>
    <cellStyle name="40% - Ênfase3 3 2 5 2 3 2 2" xfId="12089" xr:uid="{00000000-0005-0000-0000-00002D2F0000}"/>
    <cellStyle name="40% - Ênfase3 3 2 5 2 3 3" xfId="12090" xr:uid="{00000000-0005-0000-0000-00002E2F0000}"/>
    <cellStyle name="40% - Ênfase3 3 2 5 2 3 4" xfId="12091" xr:uid="{00000000-0005-0000-0000-00002F2F0000}"/>
    <cellStyle name="40% - Ênfase3 3 2 5 2 4" xfId="12092" xr:uid="{00000000-0005-0000-0000-0000302F0000}"/>
    <cellStyle name="40% - Ênfase3 3 2 5 2 4 2" xfId="12093" xr:uid="{00000000-0005-0000-0000-0000312F0000}"/>
    <cellStyle name="40% - Ênfase3 3 2 5 2 5" xfId="12094" xr:uid="{00000000-0005-0000-0000-0000322F0000}"/>
    <cellStyle name="40% - Ênfase3 3 2 5 2 6" xfId="12095" xr:uid="{00000000-0005-0000-0000-0000332F0000}"/>
    <cellStyle name="40% - Ênfase3 3 2 5 3" xfId="12096" xr:uid="{00000000-0005-0000-0000-0000342F0000}"/>
    <cellStyle name="40% - Ênfase3 3 2 5 3 2" xfId="12097" xr:uid="{00000000-0005-0000-0000-0000352F0000}"/>
    <cellStyle name="40% - Ênfase3 3 2 5 3 2 2" xfId="12098" xr:uid="{00000000-0005-0000-0000-0000362F0000}"/>
    <cellStyle name="40% - Ênfase3 3 2 5 3 3" xfId="12099" xr:uid="{00000000-0005-0000-0000-0000372F0000}"/>
    <cellStyle name="40% - Ênfase3 3 2 5 3 4" xfId="12100" xr:uid="{00000000-0005-0000-0000-0000382F0000}"/>
    <cellStyle name="40% - Ênfase3 3 2 5 4" xfId="12101" xr:uid="{00000000-0005-0000-0000-0000392F0000}"/>
    <cellStyle name="40% - Ênfase3 3 2 5 4 2" xfId="12102" xr:uid="{00000000-0005-0000-0000-00003A2F0000}"/>
    <cellStyle name="40% - Ênfase3 3 2 5 4 2 2" xfId="12103" xr:uid="{00000000-0005-0000-0000-00003B2F0000}"/>
    <cellStyle name="40% - Ênfase3 3 2 5 4 3" xfId="12104" xr:uid="{00000000-0005-0000-0000-00003C2F0000}"/>
    <cellStyle name="40% - Ênfase3 3 2 5 4 4" xfId="12105" xr:uid="{00000000-0005-0000-0000-00003D2F0000}"/>
    <cellStyle name="40% - Ênfase3 3 2 5 5" xfId="12106" xr:uid="{00000000-0005-0000-0000-00003E2F0000}"/>
    <cellStyle name="40% - Ênfase3 3 2 5 5 2" xfId="12107" xr:uid="{00000000-0005-0000-0000-00003F2F0000}"/>
    <cellStyle name="40% - Ênfase3 3 2 5 6" xfId="12108" xr:uid="{00000000-0005-0000-0000-0000402F0000}"/>
    <cellStyle name="40% - Ênfase3 3 2 5 7" xfId="12109" xr:uid="{00000000-0005-0000-0000-0000412F0000}"/>
    <cellStyle name="40% - Ênfase3 3 2 6" xfId="12110" xr:uid="{00000000-0005-0000-0000-0000422F0000}"/>
    <cellStyle name="40% - Ênfase3 3 2 6 2" xfId="12111" xr:uid="{00000000-0005-0000-0000-0000432F0000}"/>
    <cellStyle name="40% - Ênfase3 3 2 6 2 2" xfId="12112" xr:uid="{00000000-0005-0000-0000-0000442F0000}"/>
    <cellStyle name="40% - Ênfase3 3 2 6 2 2 2" xfId="12113" xr:uid="{00000000-0005-0000-0000-0000452F0000}"/>
    <cellStyle name="40% - Ênfase3 3 2 6 2 3" xfId="12114" xr:uid="{00000000-0005-0000-0000-0000462F0000}"/>
    <cellStyle name="40% - Ênfase3 3 2 6 2 4" xfId="12115" xr:uid="{00000000-0005-0000-0000-0000472F0000}"/>
    <cellStyle name="40% - Ênfase3 3 2 6 3" xfId="12116" xr:uid="{00000000-0005-0000-0000-0000482F0000}"/>
    <cellStyle name="40% - Ênfase3 3 2 6 3 2" xfId="12117" xr:uid="{00000000-0005-0000-0000-0000492F0000}"/>
    <cellStyle name="40% - Ênfase3 3 2 6 3 2 2" xfId="12118" xr:uid="{00000000-0005-0000-0000-00004A2F0000}"/>
    <cellStyle name="40% - Ênfase3 3 2 6 3 3" xfId="12119" xr:uid="{00000000-0005-0000-0000-00004B2F0000}"/>
    <cellStyle name="40% - Ênfase3 3 2 6 3 4" xfId="12120" xr:uid="{00000000-0005-0000-0000-00004C2F0000}"/>
    <cellStyle name="40% - Ênfase3 3 2 6 4" xfId="12121" xr:uid="{00000000-0005-0000-0000-00004D2F0000}"/>
    <cellStyle name="40% - Ênfase3 3 2 6 4 2" xfId="12122" xr:uid="{00000000-0005-0000-0000-00004E2F0000}"/>
    <cellStyle name="40% - Ênfase3 3 2 6 5" xfId="12123" xr:uid="{00000000-0005-0000-0000-00004F2F0000}"/>
    <cellStyle name="40% - Ênfase3 3 2 6 6" xfId="12124" xr:uid="{00000000-0005-0000-0000-0000502F0000}"/>
    <cellStyle name="40% - Ênfase3 3 2 7" xfId="12125" xr:uid="{00000000-0005-0000-0000-0000512F0000}"/>
    <cellStyle name="40% - Ênfase3 3 2 7 2" xfId="12126" xr:uid="{00000000-0005-0000-0000-0000522F0000}"/>
    <cellStyle name="40% - Ênfase3 3 2 7 2 2" xfId="12127" xr:uid="{00000000-0005-0000-0000-0000532F0000}"/>
    <cellStyle name="40% - Ênfase3 3 2 7 3" xfId="12128" xr:uid="{00000000-0005-0000-0000-0000542F0000}"/>
    <cellStyle name="40% - Ênfase3 3 2 7 4" xfId="12129" xr:uid="{00000000-0005-0000-0000-0000552F0000}"/>
    <cellStyle name="40% - Ênfase3 3 2 8" xfId="12130" xr:uid="{00000000-0005-0000-0000-0000562F0000}"/>
    <cellStyle name="40% - Ênfase3 3 2 8 2" xfId="12131" xr:uid="{00000000-0005-0000-0000-0000572F0000}"/>
    <cellStyle name="40% - Ênfase3 3 2 8 2 2" xfId="12132" xr:uid="{00000000-0005-0000-0000-0000582F0000}"/>
    <cellStyle name="40% - Ênfase3 3 2 8 3" xfId="12133" xr:uid="{00000000-0005-0000-0000-0000592F0000}"/>
    <cellStyle name="40% - Ênfase3 3 2 8 4" xfId="12134" xr:uid="{00000000-0005-0000-0000-00005A2F0000}"/>
    <cellStyle name="40% - Ênfase3 3 2 9" xfId="12135" xr:uid="{00000000-0005-0000-0000-00005B2F0000}"/>
    <cellStyle name="40% - Ênfase3 3 2 9 2" xfId="12136" xr:uid="{00000000-0005-0000-0000-00005C2F0000}"/>
    <cellStyle name="40% - Ênfase3 3 3" xfId="12137" xr:uid="{00000000-0005-0000-0000-00005D2F0000}"/>
    <cellStyle name="40% - Ênfase3 3 3 2" xfId="12138" xr:uid="{00000000-0005-0000-0000-00005E2F0000}"/>
    <cellStyle name="40% - Ênfase3 3 3 2 2" xfId="12139" xr:uid="{00000000-0005-0000-0000-00005F2F0000}"/>
    <cellStyle name="40% - Ênfase3 3 3 2 2 2" xfId="12140" xr:uid="{00000000-0005-0000-0000-0000602F0000}"/>
    <cellStyle name="40% - Ênfase3 3 3 2 2 2 2" xfId="12141" xr:uid="{00000000-0005-0000-0000-0000612F0000}"/>
    <cellStyle name="40% - Ênfase3 3 3 2 2 2 2 2" xfId="12142" xr:uid="{00000000-0005-0000-0000-0000622F0000}"/>
    <cellStyle name="40% - Ênfase3 3 3 2 2 2 3" xfId="12143" xr:uid="{00000000-0005-0000-0000-0000632F0000}"/>
    <cellStyle name="40% - Ênfase3 3 3 2 2 2 4" xfId="12144" xr:uid="{00000000-0005-0000-0000-0000642F0000}"/>
    <cellStyle name="40% - Ênfase3 3 3 2 2 3" xfId="12145" xr:uid="{00000000-0005-0000-0000-0000652F0000}"/>
    <cellStyle name="40% - Ênfase3 3 3 2 2 3 2" xfId="12146" xr:uid="{00000000-0005-0000-0000-0000662F0000}"/>
    <cellStyle name="40% - Ênfase3 3 3 2 2 3 2 2" xfId="12147" xr:uid="{00000000-0005-0000-0000-0000672F0000}"/>
    <cellStyle name="40% - Ênfase3 3 3 2 2 3 3" xfId="12148" xr:uid="{00000000-0005-0000-0000-0000682F0000}"/>
    <cellStyle name="40% - Ênfase3 3 3 2 2 3 4" xfId="12149" xr:uid="{00000000-0005-0000-0000-0000692F0000}"/>
    <cellStyle name="40% - Ênfase3 3 3 2 2 4" xfId="12150" xr:uid="{00000000-0005-0000-0000-00006A2F0000}"/>
    <cellStyle name="40% - Ênfase3 3 3 2 2 4 2" xfId="12151" xr:uid="{00000000-0005-0000-0000-00006B2F0000}"/>
    <cellStyle name="40% - Ênfase3 3 3 2 2 5" xfId="12152" xr:uid="{00000000-0005-0000-0000-00006C2F0000}"/>
    <cellStyle name="40% - Ênfase3 3 3 2 2 6" xfId="12153" xr:uid="{00000000-0005-0000-0000-00006D2F0000}"/>
    <cellStyle name="40% - Ênfase3 3 3 2 3" xfId="12154" xr:uid="{00000000-0005-0000-0000-00006E2F0000}"/>
    <cellStyle name="40% - Ênfase3 3 3 2 3 2" xfId="12155" xr:uid="{00000000-0005-0000-0000-00006F2F0000}"/>
    <cellStyle name="40% - Ênfase3 3 3 2 3 2 2" xfId="12156" xr:uid="{00000000-0005-0000-0000-0000702F0000}"/>
    <cellStyle name="40% - Ênfase3 3 3 2 3 3" xfId="12157" xr:uid="{00000000-0005-0000-0000-0000712F0000}"/>
    <cellStyle name="40% - Ênfase3 3 3 2 3 4" xfId="12158" xr:uid="{00000000-0005-0000-0000-0000722F0000}"/>
    <cellStyle name="40% - Ênfase3 3 3 2 4" xfId="12159" xr:uid="{00000000-0005-0000-0000-0000732F0000}"/>
    <cellStyle name="40% - Ênfase3 3 3 2 4 2" xfId="12160" xr:uid="{00000000-0005-0000-0000-0000742F0000}"/>
    <cellStyle name="40% - Ênfase3 3 3 2 4 2 2" xfId="12161" xr:uid="{00000000-0005-0000-0000-0000752F0000}"/>
    <cellStyle name="40% - Ênfase3 3 3 2 4 3" xfId="12162" xr:uid="{00000000-0005-0000-0000-0000762F0000}"/>
    <cellStyle name="40% - Ênfase3 3 3 2 4 4" xfId="12163" xr:uid="{00000000-0005-0000-0000-0000772F0000}"/>
    <cellStyle name="40% - Ênfase3 3 3 2 5" xfId="12164" xr:uid="{00000000-0005-0000-0000-0000782F0000}"/>
    <cellStyle name="40% - Ênfase3 3 3 2 5 2" xfId="12165" xr:uid="{00000000-0005-0000-0000-0000792F0000}"/>
    <cellStyle name="40% - Ênfase3 3 3 2 6" xfId="12166" xr:uid="{00000000-0005-0000-0000-00007A2F0000}"/>
    <cellStyle name="40% - Ênfase3 3 3 2 7" xfId="12167" xr:uid="{00000000-0005-0000-0000-00007B2F0000}"/>
    <cellStyle name="40% - Ênfase3 3 3 3" xfId="12168" xr:uid="{00000000-0005-0000-0000-00007C2F0000}"/>
    <cellStyle name="40% - Ênfase3 3 3 3 2" xfId="12169" xr:uid="{00000000-0005-0000-0000-00007D2F0000}"/>
    <cellStyle name="40% - Ênfase3 3 3 3 2 2" xfId="12170" xr:uid="{00000000-0005-0000-0000-00007E2F0000}"/>
    <cellStyle name="40% - Ênfase3 3 3 3 2 2 2" xfId="12171" xr:uid="{00000000-0005-0000-0000-00007F2F0000}"/>
    <cellStyle name="40% - Ênfase3 3 3 3 2 3" xfId="12172" xr:uid="{00000000-0005-0000-0000-0000802F0000}"/>
    <cellStyle name="40% - Ênfase3 3 3 3 2 4" xfId="12173" xr:uid="{00000000-0005-0000-0000-0000812F0000}"/>
    <cellStyle name="40% - Ênfase3 3 3 3 3" xfId="12174" xr:uid="{00000000-0005-0000-0000-0000822F0000}"/>
    <cellStyle name="40% - Ênfase3 3 3 3 3 2" xfId="12175" xr:uid="{00000000-0005-0000-0000-0000832F0000}"/>
    <cellStyle name="40% - Ênfase3 3 3 3 3 2 2" xfId="12176" xr:uid="{00000000-0005-0000-0000-0000842F0000}"/>
    <cellStyle name="40% - Ênfase3 3 3 3 3 3" xfId="12177" xr:uid="{00000000-0005-0000-0000-0000852F0000}"/>
    <cellStyle name="40% - Ênfase3 3 3 3 3 4" xfId="12178" xr:uid="{00000000-0005-0000-0000-0000862F0000}"/>
    <cellStyle name="40% - Ênfase3 3 3 3 4" xfId="12179" xr:uid="{00000000-0005-0000-0000-0000872F0000}"/>
    <cellStyle name="40% - Ênfase3 3 3 3 4 2" xfId="12180" xr:uid="{00000000-0005-0000-0000-0000882F0000}"/>
    <cellStyle name="40% - Ênfase3 3 3 3 5" xfId="12181" xr:uid="{00000000-0005-0000-0000-0000892F0000}"/>
    <cellStyle name="40% - Ênfase3 3 3 3 6" xfId="12182" xr:uid="{00000000-0005-0000-0000-00008A2F0000}"/>
    <cellStyle name="40% - Ênfase3 3 3 4" xfId="12183" xr:uid="{00000000-0005-0000-0000-00008B2F0000}"/>
    <cellStyle name="40% - Ênfase3 3 3 4 2" xfId="12184" xr:uid="{00000000-0005-0000-0000-00008C2F0000}"/>
    <cellStyle name="40% - Ênfase3 3 3 4 2 2" xfId="12185" xr:uid="{00000000-0005-0000-0000-00008D2F0000}"/>
    <cellStyle name="40% - Ênfase3 3 3 4 3" xfId="12186" xr:uid="{00000000-0005-0000-0000-00008E2F0000}"/>
    <cellStyle name="40% - Ênfase3 3 3 4 4" xfId="12187" xr:uid="{00000000-0005-0000-0000-00008F2F0000}"/>
    <cellStyle name="40% - Ênfase3 3 3 5" xfId="12188" xr:uid="{00000000-0005-0000-0000-0000902F0000}"/>
    <cellStyle name="40% - Ênfase3 3 3 5 2" xfId="12189" xr:uid="{00000000-0005-0000-0000-0000912F0000}"/>
    <cellStyle name="40% - Ênfase3 3 3 5 2 2" xfId="12190" xr:uid="{00000000-0005-0000-0000-0000922F0000}"/>
    <cellStyle name="40% - Ênfase3 3 3 5 3" xfId="12191" xr:uid="{00000000-0005-0000-0000-0000932F0000}"/>
    <cellStyle name="40% - Ênfase3 3 3 5 4" xfId="12192" xr:uid="{00000000-0005-0000-0000-0000942F0000}"/>
    <cellStyle name="40% - Ênfase3 3 3 6" xfId="12193" xr:uid="{00000000-0005-0000-0000-0000952F0000}"/>
    <cellStyle name="40% - Ênfase3 3 3 6 2" xfId="12194" xr:uid="{00000000-0005-0000-0000-0000962F0000}"/>
    <cellStyle name="40% - Ênfase3 3 3 7" xfId="12195" xr:uid="{00000000-0005-0000-0000-0000972F0000}"/>
    <cellStyle name="40% - Ênfase3 3 3 8" xfId="12196" xr:uid="{00000000-0005-0000-0000-0000982F0000}"/>
    <cellStyle name="40% - Ênfase3 3 4" xfId="12197" xr:uid="{00000000-0005-0000-0000-0000992F0000}"/>
    <cellStyle name="40% - Ênfase3 3 4 2" xfId="12198" xr:uid="{00000000-0005-0000-0000-00009A2F0000}"/>
    <cellStyle name="40% - Ênfase3 3 4 2 2" xfId="12199" xr:uid="{00000000-0005-0000-0000-00009B2F0000}"/>
    <cellStyle name="40% - Ênfase3 3 4 2 2 2" xfId="12200" xr:uid="{00000000-0005-0000-0000-00009C2F0000}"/>
    <cellStyle name="40% - Ênfase3 3 4 2 2 2 2" xfId="12201" xr:uid="{00000000-0005-0000-0000-00009D2F0000}"/>
    <cellStyle name="40% - Ênfase3 3 4 2 2 2 2 2" xfId="12202" xr:uid="{00000000-0005-0000-0000-00009E2F0000}"/>
    <cellStyle name="40% - Ênfase3 3 4 2 2 2 3" xfId="12203" xr:uid="{00000000-0005-0000-0000-00009F2F0000}"/>
    <cellStyle name="40% - Ênfase3 3 4 2 2 2 4" xfId="12204" xr:uid="{00000000-0005-0000-0000-0000A02F0000}"/>
    <cellStyle name="40% - Ênfase3 3 4 2 2 3" xfId="12205" xr:uid="{00000000-0005-0000-0000-0000A12F0000}"/>
    <cellStyle name="40% - Ênfase3 3 4 2 2 3 2" xfId="12206" xr:uid="{00000000-0005-0000-0000-0000A22F0000}"/>
    <cellStyle name="40% - Ênfase3 3 4 2 2 3 2 2" xfId="12207" xr:uid="{00000000-0005-0000-0000-0000A32F0000}"/>
    <cellStyle name="40% - Ênfase3 3 4 2 2 3 3" xfId="12208" xr:uid="{00000000-0005-0000-0000-0000A42F0000}"/>
    <cellStyle name="40% - Ênfase3 3 4 2 2 3 4" xfId="12209" xr:uid="{00000000-0005-0000-0000-0000A52F0000}"/>
    <cellStyle name="40% - Ênfase3 3 4 2 2 4" xfId="12210" xr:uid="{00000000-0005-0000-0000-0000A62F0000}"/>
    <cellStyle name="40% - Ênfase3 3 4 2 2 4 2" xfId="12211" xr:uid="{00000000-0005-0000-0000-0000A72F0000}"/>
    <cellStyle name="40% - Ênfase3 3 4 2 2 5" xfId="12212" xr:uid="{00000000-0005-0000-0000-0000A82F0000}"/>
    <cellStyle name="40% - Ênfase3 3 4 2 2 6" xfId="12213" xr:uid="{00000000-0005-0000-0000-0000A92F0000}"/>
    <cellStyle name="40% - Ênfase3 3 4 2 3" xfId="12214" xr:uid="{00000000-0005-0000-0000-0000AA2F0000}"/>
    <cellStyle name="40% - Ênfase3 3 4 2 3 2" xfId="12215" xr:uid="{00000000-0005-0000-0000-0000AB2F0000}"/>
    <cellStyle name="40% - Ênfase3 3 4 2 3 2 2" xfId="12216" xr:uid="{00000000-0005-0000-0000-0000AC2F0000}"/>
    <cellStyle name="40% - Ênfase3 3 4 2 3 3" xfId="12217" xr:uid="{00000000-0005-0000-0000-0000AD2F0000}"/>
    <cellStyle name="40% - Ênfase3 3 4 2 3 4" xfId="12218" xr:uid="{00000000-0005-0000-0000-0000AE2F0000}"/>
    <cellStyle name="40% - Ênfase3 3 4 2 4" xfId="12219" xr:uid="{00000000-0005-0000-0000-0000AF2F0000}"/>
    <cellStyle name="40% - Ênfase3 3 4 2 4 2" xfId="12220" xr:uid="{00000000-0005-0000-0000-0000B02F0000}"/>
    <cellStyle name="40% - Ênfase3 3 4 2 4 2 2" xfId="12221" xr:uid="{00000000-0005-0000-0000-0000B12F0000}"/>
    <cellStyle name="40% - Ênfase3 3 4 2 4 3" xfId="12222" xr:uid="{00000000-0005-0000-0000-0000B22F0000}"/>
    <cellStyle name="40% - Ênfase3 3 4 2 4 4" xfId="12223" xr:uid="{00000000-0005-0000-0000-0000B32F0000}"/>
    <cellStyle name="40% - Ênfase3 3 4 2 5" xfId="12224" xr:uid="{00000000-0005-0000-0000-0000B42F0000}"/>
    <cellStyle name="40% - Ênfase3 3 4 2 5 2" xfId="12225" xr:uid="{00000000-0005-0000-0000-0000B52F0000}"/>
    <cellStyle name="40% - Ênfase3 3 4 2 6" xfId="12226" xr:uid="{00000000-0005-0000-0000-0000B62F0000}"/>
    <cellStyle name="40% - Ênfase3 3 4 2 7" xfId="12227" xr:uid="{00000000-0005-0000-0000-0000B72F0000}"/>
    <cellStyle name="40% - Ênfase3 3 4 3" xfId="12228" xr:uid="{00000000-0005-0000-0000-0000B82F0000}"/>
    <cellStyle name="40% - Ênfase3 3 4 3 2" xfId="12229" xr:uid="{00000000-0005-0000-0000-0000B92F0000}"/>
    <cellStyle name="40% - Ênfase3 3 4 3 2 2" xfId="12230" xr:uid="{00000000-0005-0000-0000-0000BA2F0000}"/>
    <cellStyle name="40% - Ênfase3 3 4 3 2 2 2" xfId="12231" xr:uid="{00000000-0005-0000-0000-0000BB2F0000}"/>
    <cellStyle name="40% - Ênfase3 3 4 3 2 3" xfId="12232" xr:uid="{00000000-0005-0000-0000-0000BC2F0000}"/>
    <cellStyle name="40% - Ênfase3 3 4 3 2 4" xfId="12233" xr:uid="{00000000-0005-0000-0000-0000BD2F0000}"/>
    <cellStyle name="40% - Ênfase3 3 4 3 3" xfId="12234" xr:uid="{00000000-0005-0000-0000-0000BE2F0000}"/>
    <cellStyle name="40% - Ênfase3 3 4 3 3 2" xfId="12235" xr:uid="{00000000-0005-0000-0000-0000BF2F0000}"/>
    <cellStyle name="40% - Ênfase3 3 4 3 3 2 2" xfId="12236" xr:uid="{00000000-0005-0000-0000-0000C02F0000}"/>
    <cellStyle name="40% - Ênfase3 3 4 3 3 3" xfId="12237" xr:uid="{00000000-0005-0000-0000-0000C12F0000}"/>
    <cellStyle name="40% - Ênfase3 3 4 3 3 4" xfId="12238" xr:uid="{00000000-0005-0000-0000-0000C22F0000}"/>
    <cellStyle name="40% - Ênfase3 3 4 3 4" xfId="12239" xr:uid="{00000000-0005-0000-0000-0000C32F0000}"/>
    <cellStyle name="40% - Ênfase3 3 4 3 4 2" xfId="12240" xr:uid="{00000000-0005-0000-0000-0000C42F0000}"/>
    <cellStyle name="40% - Ênfase3 3 4 3 5" xfId="12241" xr:uid="{00000000-0005-0000-0000-0000C52F0000}"/>
    <cellStyle name="40% - Ênfase3 3 4 3 6" xfId="12242" xr:uid="{00000000-0005-0000-0000-0000C62F0000}"/>
    <cellStyle name="40% - Ênfase3 3 4 4" xfId="12243" xr:uid="{00000000-0005-0000-0000-0000C72F0000}"/>
    <cellStyle name="40% - Ênfase3 3 4 4 2" xfId="12244" xr:uid="{00000000-0005-0000-0000-0000C82F0000}"/>
    <cellStyle name="40% - Ênfase3 3 4 4 2 2" xfId="12245" xr:uid="{00000000-0005-0000-0000-0000C92F0000}"/>
    <cellStyle name="40% - Ênfase3 3 4 4 3" xfId="12246" xr:uid="{00000000-0005-0000-0000-0000CA2F0000}"/>
    <cellStyle name="40% - Ênfase3 3 4 4 4" xfId="12247" xr:uid="{00000000-0005-0000-0000-0000CB2F0000}"/>
    <cellStyle name="40% - Ênfase3 3 4 5" xfId="12248" xr:uid="{00000000-0005-0000-0000-0000CC2F0000}"/>
    <cellStyle name="40% - Ênfase3 3 4 5 2" xfId="12249" xr:uid="{00000000-0005-0000-0000-0000CD2F0000}"/>
    <cellStyle name="40% - Ênfase3 3 4 5 2 2" xfId="12250" xr:uid="{00000000-0005-0000-0000-0000CE2F0000}"/>
    <cellStyle name="40% - Ênfase3 3 4 5 3" xfId="12251" xr:uid="{00000000-0005-0000-0000-0000CF2F0000}"/>
    <cellStyle name="40% - Ênfase3 3 4 5 4" xfId="12252" xr:uid="{00000000-0005-0000-0000-0000D02F0000}"/>
    <cellStyle name="40% - Ênfase3 3 4 6" xfId="12253" xr:uid="{00000000-0005-0000-0000-0000D12F0000}"/>
    <cellStyle name="40% - Ênfase3 3 4 6 2" xfId="12254" xr:uid="{00000000-0005-0000-0000-0000D22F0000}"/>
    <cellStyle name="40% - Ênfase3 3 4 7" xfId="12255" xr:uid="{00000000-0005-0000-0000-0000D32F0000}"/>
    <cellStyle name="40% - Ênfase3 3 4 8" xfId="12256" xr:uid="{00000000-0005-0000-0000-0000D42F0000}"/>
    <cellStyle name="40% - Ênfase3 3 5" xfId="12257" xr:uid="{00000000-0005-0000-0000-0000D52F0000}"/>
    <cellStyle name="40% - Ênfase3 3 5 2" xfId="12258" xr:uid="{00000000-0005-0000-0000-0000D62F0000}"/>
    <cellStyle name="40% - Ênfase3 3 5 2 2" xfId="12259" xr:uid="{00000000-0005-0000-0000-0000D72F0000}"/>
    <cellStyle name="40% - Ênfase3 3 5 2 2 2" xfId="12260" xr:uid="{00000000-0005-0000-0000-0000D82F0000}"/>
    <cellStyle name="40% - Ênfase3 3 5 2 2 2 2" xfId="12261" xr:uid="{00000000-0005-0000-0000-0000D92F0000}"/>
    <cellStyle name="40% - Ênfase3 3 5 2 2 2 2 2" xfId="12262" xr:uid="{00000000-0005-0000-0000-0000DA2F0000}"/>
    <cellStyle name="40% - Ênfase3 3 5 2 2 2 3" xfId="12263" xr:uid="{00000000-0005-0000-0000-0000DB2F0000}"/>
    <cellStyle name="40% - Ênfase3 3 5 2 2 2 4" xfId="12264" xr:uid="{00000000-0005-0000-0000-0000DC2F0000}"/>
    <cellStyle name="40% - Ênfase3 3 5 2 2 3" xfId="12265" xr:uid="{00000000-0005-0000-0000-0000DD2F0000}"/>
    <cellStyle name="40% - Ênfase3 3 5 2 2 3 2" xfId="12266" xr:uid="{00000000-0005-0000-0000-0000DE2F0000}"/>
    <cellStyle name="40% - Ênfase3 3 5 2 2 3 2 2" xfId="12267" xr:uid="{00000000-0005-0000-0000-0000DF2F0000}"/>
    <cellStyle name="40% - Ênfase3 3 5 2 2 3 3" xfId="12268" xr:uid="{00000000-0005-0000-0000-0000E02F0000}"/>
    <cellStyle name="40% - Ênfase3 3 5 2 2 3 4" xfId="12269" xr:uid="{00000000-0005-0000-0000-0000E12F0000}"/>
    <cellStyle name="40% - Ênfase3 3 5 2 2 4" xfId="12270" xr:uid="{00000000-0005-0000-0000-0000E22F0000}"/>
    <cellStyle name="40% - Ênfase3 3 5 2 2 4 2" xfId="12271" xr:uid="{00000000-0005-0000-0000-0000E32F0000}"/>
    <cellStyle name="40% - Ênfase3 3 5 2 2 5" xfId="12272" xr:uid="{00000000-0005-0000-0000-0000E42F0000}"/>
    <cellStyle name="40% - Ênfase3 3 5 2 2 6" xfId="12273" xr:uid="{00000000-0005-0000-0000-0000E52F0000}"/>
    <cellStyle name="40% - Ênfase3 3 5 2 3" xfId="12274" xr:uid="{00000000-0005-0000-0000-0000E62F0000}"/>
    <cellStyle name="40% - Ênfase3 3 5 2 3 2" xfId="12275" xr:uid="{00000000-0005-0000-0000-0000E72F0000}"/>
    <cellStyle name="40% - Ênfase3 3 5 2 3 2 2" xfId="12276" xr:uid="{00000000-0005-0000-0000-0000E82F0000}"/>
    <cellStyle name="40% - Ênfase3 3 5 2 3 3" xfId="12277" xr:uid="{00000000-0005-0000-0000-0000E92F0000}"/>
    <cellStyle name="40% - Ênfase3 3 5 2 3 4" xfId="12278" xr:uid="{00000000-0005-0000-0000-0000EA2F0000}"/>
    <cellStyle name="40% - Ênfase3 3 5 2 4" xfId="12279" xr:uid="{00000000-0005-0000-0000-0000EB2F0000}"/>
    <cellStyle name="40% - Ênfase3 3 5 2 4 2" xfId="12280" xr:uid="{00000000-0005-0000-0000-0000EC2F0000}"/>
    <cellStyle name="40% - Ênfase3 3 5 2 4 2 2" xfId="12281" xr:uid="{00000000-0005-0000-0000-0000ED2F0000}"/>
    <cellStyle name="40% - Ênfase3 3 5 2 4 3" xfId="12282" xr:uid="{00000000-0005-0000-0000-0000EE2F0000}"/>
    <cellStyle name="40% - Ênfase3 3 5 2 4 4" xfId="12283" xr:uid="{00000000-0005-0000-0000-0000EF2F0000}"/>
    <cellStyle name="40% - Ênfase3 3 5 2 5" xfId="12284" xr:uid="{00000000-0005-0000-0000-0000F02F0000}"/>
    <cellStyle name="40% - Ênfase3 3 5 2 5 2" xfId="12285" xr:uid="{00000000-0005-0000-0000-0000F12F0000}"/>
    <cellStyle name="40% - Ênfase3 3 5 2 6" xfId="12286" xr:uid="{00000000-0005-0000-0000-0000F22F0000}"/>
    <cellStyle name="40% - Ênfase3 3 5 2 7" xfId="12287" xr:uid="{00000000-0005-0000-0000-0000F32F0000}"/>
    <cellStyle name="40% - Ênfase3 3 5 3" xfId="12288" xr:uid="{00000000-0005-0000-0000-0000F42F0000}"/>
    <cellStyle name="40% - Ênfase3 3 5 3 2" xfId="12289" xr:uid="{00000000-0005-0000-0000-0000F52F0000}"/>
    <cellStyle name="40% - Ênfase3 3 5 3 2 2" xfId="12290" xr:uid="{00000000-0005-0000-0000-0000F62F0000}"/>
    <cellStyle name="40% - Ênfase3 3 5 3 2 2 2" xfId="12291" xr:uid="{00000000-0005-0000-0000-0000F72F0000}"/>
    <cellStyle name="40% - Ênfase3 3 5 3 2 3" xfId="12292" xr:uid="{00000000-0005-0000-0000-0000F82F0000}"/>
    <cellStyle name="40% - Ênfase3 3 5 3 2 4" xfId="12293" xr:uid="{00000000-0005-0000-0000-0000F92F0000}"/>
    <cellStyle name="40% - Ênfase3 3 5 3 3" xfId="12294" xr:uid="{00000000-0005-0000-0000-0000FA2F0000}"/>
    <cellStyle name="40% - Ênfase3 3 5 3 3 2" xfId="12295" xr:uid="{00000000-0005-0000-0000-0000FB2F0000}"/>
    <cellStyle name="40% - Ênfase3 3 5 3 3 2 2" xfId="12296" xr:uid="{00000000-0005-0000-0000-0000FC2F0000}"/>
    <cellStyle name="40% - Ênfase3 3 5 3 3 3" xfId="12297" xr:uid="{00000000-0005-0000-0000-0000FD2F0000}"/>
    <cellStyle name="40% - Ênfase3 3 5 3 3 4" xfId="12298" xr:uid="{00000000-0005-0000-0000-0000FE2F0000}"/>
    <cellStyle name="40% - Ênfase3 3 5 3 4" xfId="12299" xr:uid="{00000000-0005-0000-0000-0000FF2F0000}"/>
    <cellStyle name="40% - Ênfase3 3 5 3 4 2" xfId="12300" xr:uid="{00000000-0005-0000-0000-000000300000}"/>
    <cellStyle name="40% - Ênfase3 3 5 3 5" xfId="12301" xr:uid="{00000000-0005-0000-0000-000001300000}"/>
    <cellStyle name="40% - Ênfase3 3 5 3 6" xfId="12302" xr:uid="{00000000-0005-0000-0000-000002300000}"/>
    <cellStyle name="40% - Ênfase3 3 5 4" xfId="12303" xr:uid="{00000000-0005-0000-0000-000003300000}"/>
    <cellStyle name="40% - Ênfase3 3 5 4 2" xfId="12304" xr:uid="{00000000-0005-0000-0000-000004300000}"/>
    <cellStyle name="40% - Ênfase3 3 5 4 2 2" xfId="12305" xr:uid="{00000000-0005-0000-0000-000005300000}"/>
    <cellStyle name="40% - Ênfase3 3 5 4 3" xfId="12306" xr:uid="{00000000-0005-0000-0000-000006300000}"/>
    <cellStyle name="40% - Ênfase3 3 5 4 4" xfId="12307" xr:uid="{00000000-0005-0000-0000-000007300000}"/>
    <cellStyle name="40% - Ênfase3 3 5 5" xfId="12308" xr:uid="{00000000-0005-0000-0000-000008300000}"/>
    <cellStyle name="40% - Ênfase3 3 5 5 2" xfId="12309" xr:uid="{00000000-0005-0000-0000-000009300000}"/>
    <cellStyle name="40% - Ênfase3 3 5 5 2 2" xfId="12310" xr:uid="{00000000-0005-0000-0000-00000A300000}"/>
    <cellStyle name="40% - Ênfase3 3 5 5 3" xfId="12311" xr:uid="{00000000-0005-0000-0000-00000B300000}"/>
    <cellStyle name="40% - Ênfase3 3 5 5 4" xfId="12312" xr:uid="{00000000-0005-0000-0000-00000C300000}"/>
    <cellStyle name="40% - Ênfase3 3 5 6" xfId="12313" xr:uid="{00000000-0005-0000-0000-00000D300000}"/>
    <cellStyle name="40% - Ênfase3 3 5 6 2" xfId="12314" xr:uid="{00000000-0005-0000-0000-00000E300000}"/>
    <cellStyle name="40% - Ênfase3 3 5 7" xfId="12315" xr:uid="{00000000-0005-0000-0000-00000F300000}"/>
    <cellStyle name="40% - Ênfase3 3 5 8" xfId="12316" xr:uid="{00000000-0005-0000-0000-000010300000}"/>
    <cellStyle name="40% - Ênfase3 3 6" xfId="12317" xr:uid="{00000000-0005-0000-0000-000011300000}"/>
    <cellStyle name="40% - Ênfase3 3 6 2" xfId="12318" xr:uid="{00000000-0005-0000-0000-000012300000}"/>
    <cellStyle name="40% - Ênfase3 3 6 2 2" xfId="12319" xr:uid="{00000000-0005-0000-0000-000013300000}"/>
    <cellStyle name="40% - Ênfase3 3 6 2 2 2" xfId="12320" xr:uid="{00000000-0005-0000-0000-000014300000}"/>
    <cellStyle name="40% - Ênfase3 3 6 2 2 2 2" xfId="12321" xr:uid="{00000000-0005-0000-0000-000015300000}"/>
    <cellStyle name="40% - Ênfase3 3 6 2 2 3" xfId="12322" xr:uid="{00000000-0005-0000-0000-000016300000}"/>
    <cellStyle name="40% - Ênfase3 3 6 2 2 4" xfId="12323" xr:uid="{00000000-0005-0000-0000-000017300000}"/>
    <cellStyle name="40% - Ênfase3 3 6 2 3" xfId="12324" xr:uid="{00000000-0005-0000-0000-000018300000}"/>
    <cellStyle name="40% - Ênfase3 3 6 2 3 2" xfId="12325" xr:uid="{00000000-0005-0000-0000-000019300000}"/>
    <cellStyle name="40% - Ênfase3 3 6 2 3 2 2" xfId="12326" xr:uid="{00000000-0005-0000-0000-00001A300000}"/>
    <cellStyle name="40% - Ênfase3 3 6 2 3 3" xfId="12327" xr:uid="{00000000-0005-0000-0000-00001B300000}"/>
    <cellStyle name="40% - Ênfase3 3 6 2 3 4" xfId="12328" xr:uid="{00000000-0005-0000-0000-00001C300000}"/>
    <cellStyle name="40% - Ênfase3 3 6 2 4" xfId="12329" xr:uid="{00000000-0005-0000-0000-00001D300000}"/>
    <cellStyle name="40% - Ênfase3 3 6 2 4 2" xfId="12330" xr:uid="{00000000-0005-0000-0000-00001E300000}"/>
    <cellStyle name="40% - Ênfase3 3 6 2 5" xfId="12331" xr:uid="{00000000-0005-0000-0000-00001F300000}"/>
    <cellStyle name="40% - Ênfase3 3 6 2 6" xfId="12332" xr:uid="{00000000-0005-0000-0000-000020300000}"/>
    <cellStyle name="40% - Ênfase3 3 6 3" xfId="12333" xr:uid="{00000000-0005-0000-0000-000021300000}"/>
    <cellStyle name="40% - Ênfase3 3 6 3 2" xfId="12334" xr:uid="{00000000-0005-0000-0000-000022300000}"/>
    <cellStyle name="40% - Ênfase3 3 6 3 2 2" xfId="12335" xr:uid="{00000000-0005-0000-0000-000023300000}"/>
    <cellStyle name="40% - Ênfase3 3 6 3 3" xfId="12336" xr:uid="{00000000-0005-0000-0000-000024300000}"/>
    <cellStyle name="40% - Ênfase3 3 6 3 4" xfId="12337" xr:uid="{00000000-0005-0000-0000-000025300000}"/>
    <cellStyle name="40% - Ênfase3 3 6 4" xfId="12338" xr:uid="{00000000-0005-0000-0000-000026300000}"/>
    <cellStyle name="40% - Ênfase3 3 6 4 2" xfId="12339" xr:uid="{00000000-0005-0000-0000-000027300000}"/>
    <cellStyle name="40% - Ênfase3 3 6 4 2 2" xfId="12340" xr:uid="{00000000-0005-0000-0000-000028300000}"/>
    <cellStyle name="40% - Ênfase3 3 6 4 3" xfId="12341" xr:uid="{00000000-0005-0000-0000-000029300000}"/>
    <cellStyle name="40% - Ênfase3 3 6 4 4" xfId="12342" xr:uid="{00000000-0005-0000-0000-00002A300000}"/>
    <cellStyle name="40% - Ênfase3 3 6 5" xfId="12343" xr:uid="{00000000-0005-0000-0000-00002B300000}"/>
    <cellStyle name="40% - Ênfase3 3 6 5 2" xfId="12344" xr:uid="{00000000-0005-0000-0000-00002C300000}"/>
    <cellStyle name="40% - Ênfase3 3 6 6" xfId="12345" xr:uid="{00000000-0005-0000-0000-00002D300000}"/>
    <cellStyle name="40% - Ênfase3 3 6 7" xfId="12346" xr:uid="{00000000-0005-0000-0000-00002E300000}"/>
    <cellStyle name="40% - Ênfase3 3 7" xfId="12347" xr:uid="{00000000-0005-0000-0000-00002F300000}"/>
    <cellStyle name="40% - Ênfase3 3 7 2" xfId="12348" xr:uid="{00000000-0005-0000-0000-000030300000}"/>
    <cellStyle name="40% - Ênfase3 3 7 2 2" xfId="12349" xr:uid="{00000000-0005-0000-0000-000031300000}"/>
    <cellStyle name="40% - Ênfase3 3 7 2 2 2" xfId="12350" xr:uid="{00000000-0005-0000-0000-000032300000}"/>
    <cellStyle name="40% - Ênfase3 3 7 2 3" xfId="12351" xr:uid="{00000000-0005-0000-0000-000033300000}"/>
    <cellStyle name="40% - Ênfase3 3 7 2 4" xfId="12352" xr:uid="{00000000-0005-0000-0000-000034300000}"/>
    <cellStyle name="40% - Ênfase3 3 7 3" xfId="12353" xr:uid="{00000000-0005-0000-0000-000035300000}"/>
    <cellStyle name="40% - Ênfase3 3 7 3 2" xfId="12354" xr:uid="{00000000-0005-0000-0000-000036300000}"/>
    <cellStyle name="40% - Ênfase3 3 7 3 2 2" xfId="12355" xr:uid="{00000000-0005-0000-0000-000037300000}"/>
    <cellStyle name="40% - Ênfase3 3 7 3 3" xfId="12356" xr:uid="{00000000-0005-0000-0000-000038300000}"/>
    <cellStyle name="40% - Ênfase3 3 7 3 4" xfId="12357" xr:uid="{00000000-0005-0000-0000-000039300000}"/>
    <cellStyle name="40% - Ênfase3 3 7 4" xfId="12358" xr:uid="{00000000-0005-0000-0000-00003A300000}"/>
    <cellStyle name="40% - Ênfase3 3 7 4 2" xfId="12359" xr:uid="{00000000-0005-0000-0000-00003B300000}"/>
    <cellStyle name="40% - Ênfase3 3 7 5" xfId="12360" xr:uid="{00000000-0005-0000-0000-00003C300000}"/>
    <cellStyle name="40% - Ênfase3 3 7 6" xfId="12361" xr:uid="{00000000-0005-0000-0000-00003D300000}"/>
    <cellStyle name="40% - Ênfase3 3 8" xfId="12362" xr:uid="{00000000-0005-0000-0000-00003E300000}"/>
    <cellStyle name="40% - Ênfase3 3 8 2" xfId="12363" xr:uid="{00000000-0005-0000-0000-00003F300000}"/>
    <cellStyle name="40% - Ênfase3 3 8 2 2" xfId="12364" xr:uid="{00000000-0005-0000-0000-000040300000}"/>
    <cellStyle name="40% - Ênfase3 3 8 3" xfId="12365" xr:uid="{00000000-0005-0000-0000-000041300000}"/>
    <cellStyle name="40% - Ênfase3 3 8 4" xfId="12366" xr:uid="{00000000-0005-0000-0000-000042300000}"/>
    <cellStyle name="40% - Ênfase3 3 9" xfId="12367" xr:uid="{00000000-0005-0000-0000-000043300000}"/>
    <cellStyle name="40% - Ênfase3 3 9 2" xfId="12368" xr:uid="{00000000-0005-0000-0000-000044300000}"/>
    <cellStyle name="40% - Ênfase3 3 9 2 2" xfId="12369" xr:uid="{00000000-0005-0000-0000-000045300000}"/>
    <cellStyle name="40% - Ênfase3 3 9 3" xfId="12370" xr:uid="{00000000-0005-0000-0000-000046300000}"/>
    <cellStyle name="40% - Ênfase3 3 9 4" xfId="12371" xr:uid="{00000000-0005-0000-0000-000047300000}"/>
    <cellStyle name="40% - Ênfase3 4" xfId="12372" xr:uid="{00000000-0005-0000-0000-000048300000}"/>
    <cellStyle name="40% - Ênfase3 4 10" xfId="12373" xr:uid="{00000000-0005-0000-0000-000049300000}"/>
    <cellStyle name="40% - Ênfase3 4 11" xfId="12374" xr:uid="{00000000-0005-0000-0000-00004A300000}"/>
    <cellStyle name="40% - Ênfase3 4 2" xfId="12375" xr:uid="{00000000-0005-0000-0000-00004B300000}"/>
    <cellStyle name="40% - Ênfase3 4 2 2" xfId="12376" xr:uid="{00000000-0005-0000-0000-00004C300000}"/>
    <cellStyle name="40% - Ênfase3 4 2 2 2" xfId="12377" xr:uid="{00000000-0005-0000-0000-00004D300000}"/>
    <cellStyle name="40% - Ênfase3 4 2 2 2 2" xfId="12378" xr:uid="{00000000-0005-0000-0000-00004E300000}"/>
    <cellStyle name="40% - Ênfase3 4 2 2 2 2 2" xfId="12379" xr:uid="{00000000-0005-0000-0000-00004F300000}"/>
    <cellStyle name="40% - Ênfase3 4 2 2 2 2 2 2" xfId="12380" xr:uid="{00000000-0005-0000-0000-000050300000}"/>
    <cellStyle name="40% - Ênfase3 4 2 2 2 2 3" xfId="12381" xr:uid="{00000000-0005-0000-0000-000051300000}"/>
    <cellStyle name="40% - Ênfase3 4 2 2 2 2 4" xfId="12382" xr:uid="{00000000-0005-0000-0000-000052300000}"/>
    <cellStyle name="40% - Ênfase3 4 2 2 2 3" xfId="12383" xr:uid="{00000000-0005-0000-0000-000053300000}"/>
    <cellStyle name="40% - Ênfase3 4 2 2 2 3 2" xfId="12384" xr:uid="{00000000-0005-0000-0000-000054300000}"/>
    <cellStyle name="40% - Ênfase3 4 2 2 2 3 2 2" xfId="12385" xr:uid="{00000000-0005-0000-0000-000055300000}"/>
    <cellStyle name="40% - Ênfase3 4 2 2 2 3 3" xfId="12386" xr:uid="{00000000-0005-0000-0000-000056300000}"/>
    <cellStyle name="40% - Ênfase3 4 2 2 2 3 4" xfId="12387" xr:uid="{00000000-0005-0000-0000-000057300000}"/>
    <cellStyle name="40% - Ênfase3 4 2 2 2 4" xfId="12388" xr:uid="{00000000-0005-0000-0000-000058300000}"/>
    <cellStyle name="40% - Ênfase3 4 2 2 2 4 2" xfId="12389" xr:uid="{00000000-0005-0000-0000-000059300000}"/>
    <cellStyle name="40% - Ênfase3 4 2 2 2 5" xfId="12390" xr:uid="{00000000-0005-0000-0000-00005A300000}"/>
    <cellStyle name="40% - Ênfase3 4 2 2 2 6" xfId="12391" xr:uid="{00000000-0005-0000-0000-00005B300000}"/>
    <cellStyle name="40% - Ênfase3 4 2 2 3" xfId="12392" xr:uid="{00000000-0005-0000-0000-00005C300000}"/>
    <cellStyle name="40% - Ênfase3 4 2 2 3 2" xfId="12393" xr:uid="{00000000-0005-0000-0000-00005D300000}"/>
    <cellStyle name="40% - Ênfase3 4 2 2 3 2 2" xfId="12394" xr:uid="{00000000-0005-0000-0000-00005E300000}"/>
    <cellStyle name="40% - Ênfase3 4 2 2 3 3" xfId="12395" xr:uid="{00000000-0005-0000-0000-00005F300000}"/>
    <cellStyle name="40% - Ênfase3 4 2 2 3 4" xfId="12396" xr:uid="{00000000-0005-0000-0000-000060300000}"/>
    <cellStyle name="40% - Ênfase3 4 2 2 4" xfId="12397" xr:uid="{00000000-0005-0000-0000-000061300000}"/>
    <cellStyle name="40% - Ênfase3 4 2 2 4 2" xfId="12398" xr:uid="{00000000-0005-0000-0000-000062300000}"/>
    <cellStyle name="40% - Ênfase3 4 2 2 4 2 2" xfId="12399" xr:uid="{00000000-0005-0000-0000-000063300000}"/>
    <cellStyle name="40% - Ênfase3 4 2 2 4 3" xfId="12400" xr:uid="{00000000-0005-0000-0000-000064300000}"/>
    <cellStyle name="40% - Ênfase3 4 2 2 4 4" xfId="12401" xr:uid="{00000000-0005-0000-0000-000065300000}"/>
    <cellStyle name="40% - Ênfase3 4 2 2 5" xfId="12402" xr:uid="{00000000-0005-0000-0000-000066300000}"/>
    <cellStyle name="40% - Ênfase3 4 2 2 5 2" xfId="12403" xr:uid="{00000000-0005-0000-0000-000067300000}"/>
    <cellStyle name="40% - Ênfase3 4 2 2 6" xfId="12404" xr:uid="{00000000-0005-0000-0000-000068300000}"/>
    <cellStyle name="40% - Ênfase3 4 2 2 7" xfId="12405" xr:uid="{00000000-0005-0000-0000-000069300000}"/>
    <cellStyle name="40% - Ênfase3 4 2 3" xfId="12406" xr:uid="{00000000-0005-0000-0000-00006A300000}"/>
    <cellStyle name="40% - Ênfase3 4 2 3 2" xfId="12407" xr:uid="{00000000-0005-0000-0000-00006B300000}"/>
    <cellStyle name="40% - Ênfase3 4 2 3 2 2" xfId="12408" xr:uid="{00000000-0005-0000-0000-00006C300000}"/>
    <cellStyle name="40% - Ênfase3 4 2 3 2 2 2" xfId="12409" xr:uid="{00000000-0005-0000-0000-00006D300000}"/>
    <cellStyle name="40% - Ênfase3 4 2 3 2 3" xfId="12410" xr:uid="{00000000-0005-0000-0000-00006E300000}"/>
    <cellStyle name="40% - Ênfase3 4 2 3 2 4" xfId="12411" xr:uid="{00000000-0005-0000-0000-00006F300000}"/>
    <cellStyle name="40% - Ênfase3 4 2 3 3" xfId="12412" xr:uid="{00000000-0005-0000-0000-000070300000}"/>
    <cellStyle name="40% - Ênfase3 4 2 3 3 2" xfId="12413" xr:uid="{00000000-0005-0000-0000-000071300000}"/>
    <cellStyle name="40% - Ênfase3 4 2 3 3 2 2" xfId="12414" xr:uid="{00000000-0005-0000-0000-000072300000}"/>
    <cellStyle name="40% - Ênfase3 4 2 3 3 3" xfId="12415" xr:uid="{00000000-0005-0000-0000-000073300000}"/>
    <cellStyle name="40% - Ênfase3 4 2 3 3 4" xfId="12416" xr:uid="{00000000-0005-0000-0000-000074300000}"/>
    <cellStyle name="40% - Ênfase3 4 2 3 4" xfId="12417" xr:uid="{00000000-0005-0000-0000-000075300000}"/>
    <cellStyle name="40% - Ênfase3 4 2 3 4 2" xfId="12418" xr:uid="{00000000-0005-0000-0000-000076300000}"/>
    <cellStyle name="40% - Ênfase3 4 2 3 5" xfId="12419" xr:uid="{00000000-0005-0000-0000-000077300000}"/>
    <cellStyle name="40% - Ênfase3 4 2 3 6" xfId="12420" xr:uid="{00000000-0005-0000-0000-000078300000}"/>
    <cellStyle name="40% - Ênfase3 4 2 4" xfId="12421" xr:uid="{00000000-0005-0000-0000-000079300000}"/>
    <cellStyle name="40% - Ênfase3 4 2 4 2" xfId="12422" xr:uid="{00000000-0005-0000-0000-00007A300000}"/>
    <cellStyle name="40% - Ênfase3 4 2 4 2 2" xfId="12423" xr:uid="{00000000-0005-0000-0000-00007B300000}"/>
    <cellStyle name="40% - Ênfase3 4 2 4 3" xfId="12424" xr:uid="{00000000-0005-0000-0000-00007C300000}"/>
    <cellStyle name="40% - Ênfase3 4 2 4 4" xfId="12425" xr:uid="{00000000-0005-0000-0000-00007D300000}"/>
    <cellStyle name="40% - Ênfase3 4 2 5" xfId="12426" xr:uid="{00000000-0005-0000-0000-00007E300000}"/>
    <cellStyle name="40% - Ênfase3 4 2 5 2" xfId="12427" xr:uid="{00000000-0005-0000-0000-00007F300000}"/>
    <cellStyle name="40% - Ênfase3 4 2 5 2 2" xfId="12428" xr:uid="{00000000-0005-0000-0000-000080300000}"/>
    <cellStyle name="40% - Ênfase3 4 2 5 3" xfId="12429" xr:uid="{00000000-0005-0000-0000-000081300000}"/>
    <cellStyle name="40% - Ênfase3 4 2 5 4" xfId="12430" xr:uid="{00000000-0005-0000-0000-000082300000}"/>
    <cellStyle name="40% - Ênfase3 4 2 6" xfId="12431" xr:uid="{00000000-0005-0000-0000-000083300000}"/>
    <cellStyle name="40% - Ênfase3 4 2 6 2" xfId="12432" xr:uid="{00000000-0005-0000-0000-000084300000}"/>
    <cellStyle name="40% - Ênfase3 4 2 7" xfId="12433" xr:uid="{00000000-0005-0000-0000-000085300000}"/>
    <cellStyle name="40% - Ênfase3 4 2 8" xfId="12434" xr:uid="{00000000-0005-0000-0000-000086300000}"/>
    <cellStyle name="40% - Ênfase3 4 3" xfId="12435" xr:uid="{00000000-0005-0000-0000-000087300000}"/>
    <cellStyle name="40% - Ênfase3 4 3 2" xfId="12436" xr:uid="{00000000-0005-0000-0000-000088300000}"/>
    <cellStyle name="40% - Ênfase3 4 3 2 2" xfId="12437" xr:uid="{00000000-0005-0000-0000-000089300000}"/>
    <cellStyle name="40% - Ênfase3 4 3 2 2 2" xfId="12438" xr:uid="{00000000-0005-0000-0000-00008A300000}"/>
    <cellStyle name="40% - Ênfase3 4 3 2 2 2 2" xfId="12439" xr:uid="{00000000-0005-0000-0000-00008B300000}"/>
    <cellStyle name="40% - Ênfase3 4 3 2 2 2 2 2" xfId="12440" xr:uid="{00000000-0005-0000-0000-00008C300000}"/>
    <cellStyle name="40% - Ênfase3 4 3 2 2 2 3" xfId="12441" xr:uid="{00000000-0005-0000-0000-00008D300000}"/>
    <cellStyle name="40% - Ênfase3 4 3 2 2 2 4" xfId="12442" xr:uid="{00000000-0005-0000-0000-00008E300000}"/>
    <cellStyle name="40% - Ênfase3 4 3 2 2 3" xfId="12443" xr:uid="{00000000-0005-0000-0000-00008F300000}"/>
    <cellStyle name="40% - Ênfase3 4 3 2 2 3 2" xfId="12444" xr:uid="{00000000-0005-0000-0000-000090300000}"/>
    <cellStyle name="40% - Ênfase3 4 3 2 2 3 2 2" xfId="12445" xr:uid="{00000000-0005-0000-0000-000091300000}"/>
    <cellStyle name="40% - Ênfase3 4 3 2 2 3 3" xfId="12446" xr:uid="{00000000-0005-0000-0000-000092300000}"/>
    <cellStyle name="40% - Ênfase3 4 3 2 2 3 4" xfId="12447" xr:uid="{00000000-0005-0000-0000-000093300000}"/>
    <cellStyle name="40% - Ênfase3 4 3 2 2 4" xfId="12448" xr:uid="{00000000-0005-0000-0000-000094300000}"/>
    <cellStyle name="40% - Ênfase3 4 3 2 2 4 2" xfId="12449" xr:uid="{00000000-0005-0000-0000-000095300000}"/>
    <cellStyle name="40% - Ênfase3 4 3 2 2 5" xfId="12450" xr:uid="{00000000-0005-0000-0000-000096300000}"/>
    <cellStyle name="40% - Ênfase3 4 3 2 2 6" xfId="12451" xr:uid="{00000000-0005-0000-0000-000097300000}"/>
    <cellStyle name="40% - Ênfase3 4 3 2 3" xfId="12452" xr:uid="{00000000-0005-0000-0000-000098300000}"/>
    <cellStyle name="40% - Ênfase3 4 3 2 3 2" xfId="12453" xr:uid="{00000000-0005-0000-0000-000099300000}"/>
    <cellStyle name="40% - Ênfase3 4 3 2 3 2 2" xfId="12454" xr:uid="{00000000-0005-0000-0000-00009A300000}"/>
    <cellStyle name="40% - Ênfase3 4 3 2 3 3" xfId="12455" xr:uid="{00000000-0005-0000-0000-00009B300000}"/>
    <cellStyle name="40% - Ênfase3 4 3 2 3 4" xfId="12456" xr:uid="{00000000-0005-0000-0000-00009C300000}"/>
    <cellStyle name="40% - Ênfase3 4 3 2 4" xfId="12457" xr:uid="{00000000-0005-0000-0000-00009D300000}"/>
    <cellStyle name="40% - Ênfase3 4 3 2 4 2" xfId="12458" xr:uid="{00000000-0005-0000-0000-00009E300000}"/>
    <cellStyle name="40% - Ênfase3 4 3 2 4 2 2" xfId="12459" xr:uid="{00000000-0005-0000-0000-00009F300000}"/>
    <cellStyle name="40% - Ênfase3 4 3 2 4 3" xfId="12460" xr:uid="{00000000-0005-0000-0000-0000A0300000}"/>
    <cellStyle name="40% - Ênfase3 4 3 2 4 4" xfId="12461" xr:uid="{00000000-0005-0000-0000-0000A1300000}"/>
    <cellStyle name="40% - Ênfase3 4 3 2 5" xfId="12462" xr:uid="{00000000-0005-0000-0000-0000A2300000}"/>
    <cellStyle name="40% - Ênfase3 4 3 2 5 2" xfId="12463" xr:uid="{00000000-0005-0000-0000-0000A3300000}"/>
    <cellStyle name="40% - Ênfase3 4 3 2 6" xfId="12464" xr:uid="{00000000-0005-0000-0000-0000A4300000}"/>
    <cellStyle name="40% - Ênfase3 4 3 2 7" xfId="12465" xr:uid="{00000000-0005-0000-0000-0000A5300000}"/>
    <cellStyle name="40% - Ênfase3 4 3 3" xfId="12466" xr:uid="{00000000-0005-0000-0000-0000A6300000}"/>
    <cellStyle name="40% - Ênfase3 4 3 3 2" xfId="12467" xr:uid="{00000000-0005-0000-0000-0000A7300000}"/>
    <cellStyle name="40% - Ênfase3 4 3 3 2 2" xfId="12468" xr:uid="{00000000-0005-0000-0000-0000A8300000}"/>
    <cellStyle name="40% - Ênfase3 4 3 3 2 2 2" xfId="12469" xr:uid="{00000000-0005-0000-0000-0000A9300000}"/>
    <cellStyle name="40% - Ênfase3 4 3 3 2 3" xfId="12470" xr:uid="{00000000-0005-0000-0000-0000AA300000}"/>
    <cellStyle name="40% - Ênfase3 4 3 3 2 4" xfId="12471" xr:uid="{00000000-0005-0000-0000-0000AB300000}"/>
    <cellStyle name="40% - Ênfase3 4 3 3 3" xfId="12472" xr:uid="{00000000-0005-0000-0000-0000AC300000}"/>
    <cellStyle name="40% - Ênfase3 4 3 3 3 2" xfId="12473" xr:uid="{00000000-0005-0000-0000-0000AD300000}"/>
    <cellStyle name="40% - Ênfase3 4 3 3 3 2 2" xfId="12474" xr:uid="{00000000-0005-0000-0000-0000AE300000}"/>
    <cellStyle name="40% - Ênfase3 4 3 3 3 3" xfId="12475" xr:uid="{00000000-0005-0000-0000-0000AF300000}"/>
    <cellStyle name="40% - Ênfase3 4 3 3 3 4" xfId="12476" xr:uid="{00000000-0005-0000-0000-0000B0300000}"/>
    <cellStyle name="40% - Ênfase3 4 3 3 4" xfId="12477" xr:uid="{00000000-0005-0000-0000-0000B1300000}"/>
    <cellStyle name="40% - Ênfase3 4 3 3 4 2" xfId="12478" xr:uid="{00000000-0005-0000-0000-0000B2300000}"/>
    <cellStyle name="40% - Ênfase3 4 3 3 5" xfId="12479" xr:uid="{00000000-0005-0000-0000-0000B3300000}"/>
    <cellStyle name="40% - Ênfase3 4 3 3 6" xfId="12480" xr:uid="{00000000-0005-0000-0000-0000B4300000}"/>
    <cellStyle name="40% - Ênfase3 4 3 4" xfId="12481" xr:uid="{00000000-0005-0000-0000-0000B5300000}"/>
    <cellStyle name="40% - Ênfase3 4 3 4 2" xfId="12482" xr:uid="{00000000-0005-0000-0000-0000B6300000}"/>
    <cellStyle name="40% - Ênfase3 4 3 4 2 2" xfId="12483" xr:uid="{00000000-0005-0000-0000-0000B7300000}"/>
    <cellStyle name="40% - Ênfase3 4 3 4 3" xfId="12484" xr:uid="{00000000-0005-0000-0000-0000B8300000}"/>
    <cellStyle name="40% - Ênfase3 4 3 4 4" xfId="12485" xr:uid="{00000000-0005-0000-0000-0000B9300000}"/>
    <cellStyle name="40% - Ênfase3 4 3 5" xfId="12486" xr:uid="{00000000-0005-0000-0000-0000BA300000}"/>
    <cellStyle name="40% - Ênfase3 4 3 5 2" xfId="12487" xr:uid="{00000000-0005-0000-0000-0000BB300000}"/>
    <cellStyle name="40% - Ênfase3 4 3 5 2 2" xfId="12488" xr:uid="{00000000-0005-0000-0000-0000BC300000}"/>
    <cellStyle name="40% - Ênfase3 4 3 5 3" xfId="12489" xr:uid="{00000000-0005-0000-0000-0000BD300000}"/>
    <cellStyle name="40% - Ênfase3 4 3 5 4" xfId="12490" xr:uid="{00000000-0005-0000-0000-0000BE300000}"/>
    <cellStyle name="40% - Ênfase3 4 3 6" xfId="12491" xr:uid="{00000000-0005-0000-0000-0000BF300000}"/>
    <cellStyle name="40% - Ênfase3 4 3 6 2" xfId="12492" xr:uid="{00000000-0005-0000-0000-0000C0300000}"/>
    <cellStyle name="40% - Ênfase3 4 3 7" xfId="12493" xr:uid="{00000000-0005-0000-0000-0000C1300000}"/>
    <cellStyle name="40% - Ênfase3 4 3 8" xfId="12494" xr:uid="{00000000-0005-0000-0000-0000C2300000}"/>
    <cellStyle name="40% - Ênfase3 4 4" xfId="12495" xr:uid="{00000000-0005-0000-0000-0000C3300000}"/>
    <cellStyle name="40% - Ênfase3 4 4 2" xfId="12496" xr:uid="{00000000-0005-0000-0000-0000C4300000}"/>
    <cellStyle name="40% - Ênfase3 4 4 2 2" xfId="12497" xr:uid="{00000000-0005-0000-0000-0000C5300000}"/>
    <cellStyle name="40% - Ênfase3 4 4 2 2 2" xfId="12498" xr:uid="{00000000-0005-0000-0000-0000C6300000}"/>
    <cellStyle name="40% - Ênfase3 4 4 2 2 2 2" xfId="12499" xr:uid="{00000000-0005-0000-0000-0000C7300000}"/>
    <cellStyle name="40% - Ênfase3 4 4 2 2 2 2 2" xfId="12500" xr:uid="{00000000-0005-0000-0000-0000C8300000}"/>
    <cellStyle name="40% - Ênfase3 4 4 2 2 2 3" xfId="12501" xr:uid="{00000000-0005-0000-0000-0000C9300000}"/>
    <cellStyle name="40% - Ênfase3 4 4 2 2 2 4" xfId="12502" xr:uid="{00000000-0005-0000-0000-0000CA300000}"/>
    <cellStyle name="40% - Ênfase3 4 4 2 2 3" xfId="12503" xr:uid="{00000000-0005-0000-0000-0000CB300000}"/>
    <cellStyle name="40% - Ênfase3 4 4 2 2 3 2" xfId="12504" xr:uid="{00000000-0005-0000-0000-0000CC300000}"/>
    <cellStyle name="40% - Ênfase3 4 4 2 2 3 2 2" xfId="12505" xr:uid="{00000000-0005-0000-0000-0000CD300000}"/>
    <cellStyle name="40% - Ênfase3 4 4 2 2 3 3" xfId="12506" xr:uid="{00000000-0005-0000-0000-0000CE300000}"/>
    <cellStyle name="40% - Ênfase3 4 4 2 2 3 4" xfId="12507" xr:uid="{00000000-0005-0000-0000-0000CF300000}"/>
    <cellStyle name="40% - Ênfase3 4 4 2 2 4" xfId="12508" xr:uid="{00000000-0005-0000-0000-0000D0300000}"/>
    <cellStyle name="40% - Ênfase3 4 4 2 2 4 2" xfId="12509" xr:uid="{00000000-0005-0000-0000-0000D1300000}"/>
    <cellStyle name="40% - Ênfase3 4 4 2 2 5" xfId="12510" xr:uid="{00000000-0005-0000-0000-0000D2300000}"/>
    <cellStyle name="40% - Ênfase3 4 4 2 2 6" xfId="12511" xr:uid="{00000000-0005-0000-0000-0000D3300000}"/>
    <cellStyle name="40% - Ênfase3 4 4 2 3" xfId="12512" xr:uid="{00000000-0005-0000-0000-0000D4300000}"/>
    <cellStyle name="40% - Ênfase3 4 4 2 3 2" xfId="12513" xr:uid="{00000000-0005-0000-0000-0000D5300000}"/>
    <cellStyle name="40% - Ênfase3 4 4 2 3 2 2" xfId="12514" xr:uid="{00000000-0005-0000-0000-0000D6300000}"/>
    <cellStyle name="40% - Ênfase3 4 4 2 3 3" xfId="12515" xr:uid="{00000000-0005-0000-0000-0000D7300000}"/>
    <cellStyle name="40% - Ênfase3 4 4 2 3 4" xfId="12516" xr:uid="{00000000-0005-0000-0000-0000D8300000}"/>
    <cellStyle name="40% - Ênfase3 4 4 2 4" xfId="12517" xr:uid="{00000000-0005-0000-0000-0000D9300000}"/>
    <cellStyle name="40% - Ênfase3 4 4 2 4 2" xfId="12518" xr:uid="{00000000-0005-0000-0000-0000DA300000}"/>
    <cellStyle name="40% - Ênfase3 4 4 2 4 2 2" xfId="12519" xr:uid="{00000000-0005-0000-0000-0000DB300000}"/>
    <cellStyle name="40% - Ênfase3 4 4 2 4 3" xfId="12520" xr:uid="{00000000-0005-0000-0000-0000DC300000}"/>
    <cellStyle name="40% - Ênfase3 4 4 2 4 4" xfId="12521" xr:uid="{00000000-0005-0000-0000-0000DD300000}"/>
    <cellStyle name="40% - Ênfase3 4 4 2 5" xfId="12522" xr:uid="{00000000-0005-0000-0000-0000DE300000}"/>
    <cellStyle name="40% - Ênfase3 4 4 2 5 2" xfId="12523" xr:uid="{00000000-0005-0000-0000-0000DF300000}"/>
    <cellStyle name="40% - Ênfase3 4 4 2 6" xfId="12524" xr:uid="{00000000-0005-0000-0000-0000E0300000}"/>
    <cellStyle name="40% - Ênfase3 4 4 2 7" xfId="12525" xr:uid="{00000000-0005-0000-0000-0000E1300000}"/>
    <cellStyle name="40% - Ênfase3 4 4 3" xfId="12526" xr:uid="{00000000-0005-0000-0000-0000E2300000}"/>
    <cellStyle name="40% - Ênfase3 4 4 3 2" xfId="12527" xr:uid="{00000000-0005-0000-0000-0000E3300000}"/>
    <cellStyle name="40% - Ênfase3 4 4 3 2 2" xfId="12528" xr:uid="{00000000-0005-0000-0000-0000E4300000}"/>
    <cellStyle name="40% - Ênfase3 4 4 3 2 2 2" xfId="12529" xr:uid="{00000000-0005-0000-0000-0000E5300000}"/>
    <cellStyle name="40% - Ênfase3 4 4 3 2 3" xfId="12530" xr:uid="{00000000-0005-0000-0000-0000E6300000}"/>
    <cellStyle name="40% - Ênfase3 4 4 3 2 4" xfId="12531" xr:uid="{00000000-0005-0000-0000-0000E7300000}"/>
    <cellStyle name="40% - Ênfase3 4 4 3 3" xfId="12532" xr:uid="{00000000-0005-0000-0000-0000E8300000}"/>
    <cellStyle name="40% - Ênfase3 4 4 3 3 2" xfId="12533" xr:uid="{00000000-0005-0000-0000-0000E9300000}"/>
    <cellStyle name="40% - Ênfase3 4 4 3 3 2 2" xfId="12534" xr:uid="{00000000-0005-0000-0000-0000EA300000}"/>
    <cellStyle name="40% - Ênfase3 4 4 3 3 3" xfId="12535" xr:uid="{00000000-0005-0000-0000-0000EB300000}"/>
    <cellStyle name="40% - Ênfase3 4 4 3 3 4" xfId="12536" xr:uid="{00000000-0005-0000-0000-0000EC300000}"/>
    <cellStyle name="40% - Ênfase3 4 4 3 4" xfId="12537" xr:uid="{00000000-0005-0000-0000-0000ED300000}"/>
    <cellStyle name="40% - Ênfase3 4 4 3 4 2" xfId="12538" xr:uid="{00000000-0005-0000-0000-0000EE300000}"/>
    <cellStyle name="40% - Ênfase3 4 4 3 5" xfId="12539" xr:uid="{00000000-0005-0000-0000-0000EF300000}"/>
    <cellStyle name="40% - Ênfase3 4 4 3 6" xfId="12540" xr:uid="{00000000-0005-0000-0000-0000F0300000}"/>
    <cellStyle name="40% - Ênfase3 4 4 4" xfId="12541" xr:uid="{00000000-0005-0000-0000-0000F1300000}"/>
    <cellStyle name="40% - Ênfase3 4 4 4 2" xfId="12542" xr:uid="{00000000-0005-0000-0000-0000F2300000}"/>
    <cellStyle name="40% - Ênfase3 4 4 4 2 2" xfId="12543" xr:uid="{00000000-0005-0000-0000-0000F3300000}"/>
    <cellStyle name="40% - Ênfase3 4 4 4 3" xfId="12544" xr:uid="{00000000-0005-0000-0000-0000F4300000}"/>
    <cellStyle name="40% - Ênfase3 4 4 4 4" xfId="12545" xr:uid="{00000000-0005-0000-0000-0000F5300000}"/>
    <cellStyle name="40% - Ênfase3 4 4 5" xfId="12546" xr:uid="{00000000-0005-0000-0000-0000F6300000}"/>
    <cellStyle name="40% - Ênfase3 4 4 5 2" xfId="12547" xr:uid="{00000000-0005-0000-0000-0000F7300000}"/>
    <cellStyle name="40% - Ênfase3 4 4 5 2 2" xfId="12548" xr:uid="{00000000-0005-0000-0000-0000F8300000}"/>
    <cellStyle name="40% - Ênfase3 4 4 5 3" xfId="12549" xr:uid="{00000000-0005-0000-0000-0000F9300000}"/>
    <cellStyle name="40% - Ênfase3 4 4 5 4" xfId="12550" xr:uid="{00000000-0005-0000-0000-0000FA300000}"/>
    <cellStyle name="40% - Ênfase3 4 4 6" xfId="12551" xr:uid="{00000000-0005-0000-0000-0000FB300000}"/>
    <cellStyle name="40% - Ênfase3 4 4 6 2" xfId="12552" xr:uid="{00000000-0005-0000-0000-0000FC300000}"/>
    <cellStyle name="40% - Ênfase3 4 4 7" xfId="12553" xr:uid="{00000000-0005-0000-0000-0000FD300000}"/>
    <cellStyle name="40% - Ênfase3 4 4 8" xfId="12554" xr:uid="{00000000-0005-0000-0000-0000FE300000}"/>
    <cellStyle name="40% - Ênfase3 4 5" xfId="12555" xr:uid="{00000000-0005-0000-0000-0000FF300000}"/>
    <cellStyle name="40% - Ênfase3 4 5 2" xfId="12556" xr:uid="{00000000-0005-0000-0000-000000310000}"/>
    <cellStyle name="40% - Ênfase3 4 5 2 2" xfId="12557" xr:uid="{00000000-0005-0000-0000-000001310000}"/>
    <cellStyle name="40% - Ênfase3 4 5 2 2 2" xfId="12558" xr:uid="{00000000-0005-0000-0000-000002310000}"/>
    <cellStyle name="40% - Ênfase3 4 5 2 2 2 2" xfId="12559" xr:uid="{00000000-0005-0000-0000-000003310000}"/>
    <cellStyle name="40% - Ênfase3 4 5 2 2 3" xfId="12560" xr:uid="{00000000-0005-0000-0000-000004310000}"/>
    <cellStyle name="40% - Ênfase3 4 5 2 2 4" xfId="12561" xr:uid="{00000000-0005-0000-0000-000005310000}"/>
    <cellStyle name="40% - Ênfase3 4 5 2 3" xfId="12562" xr:uid="{00000000-0005-0000-0000-000006310000}"/>
    <cellStyle name="40% - Ênfase3 4 5 2 3 2" xfId="12563" xr:uid="{00000000-0005-0000-0000-000007310000}"/>
    <cellStyle name="40% - Ênfase3 4 5 2 3 2 2" xfId="12564" xr:uid="{00000000-0005-0000-0000-000008310000}"/>
    <cellStyle name="40% - Ênfase3 4 5 2 3 3" xfId="12565" xr:uid="{00000000-0005-0000-0000-000009310000}"/>
    <cellStyle name="40% - Ênfase3 4 5 2 3 4" xfId="12566" xr:uid="{00000000-0005-0000-0000-00000A310000}"/>
    <cellStyle name="40% - Ênfase3 4 5 2 4" xfId="12567" xr:uid="{00000000-0005-0000-0000-00000B310000}"/>
    <cellStyle name="40% - Ênfase3 4 5 2 4 2" xfId="12568" xr:uid="{00000000-0005-0000-0000-00000C310000}"/>
    <cellStyle name="40% - Ênfase3 4 5 2 5" xfId="12569" xr:uid="{00000000-0005-0000-0000-00000D310000}"/>
    <cellStyle name="40% - Ênfase3 4 5 2 6" xfId="12570" xr:uid="{00000000-0005-0000-0000-00000E310000}"/>
    <cellStyle name="40% - Ênfase3 4 5 3" xfId="12571" xr:uid="{00000000-0005-0000-0000-00000F310000}"/>
    <cellStyle name="40% - Ênfase3 4 5 3 2" xfId="12572" xr:uid="{00000000-0005-0000-0000-000010310000}"/>
    <cellStyle name="40% - Ênfase3 4 5 3 2 2" xfId="12573" xr:uid="{00000000-0005-0000-0000-000011310000}"/>
    <cellStyle name="40% - Ênfase3 4 5 3 3" xfId="12574" xr:uid="{00000000-0005-0000-0000-000012310000}"/>
    <cellStyle name="40% - Ênfase3 4 5 3 4" xfId="12575" xr:uid="{00000000-0005-0000-0000-000013310000}"/>
    <cellStyle name="40% - Ênfase3 4 5 4" xfId="12576" xr:uid="{00000000-0005-0000-0000-000014310000}"/>
    <cellStyle name="40% - Ênfase3 4 5 4 2" xfId="12577" xr:uid="{00000000-0005-0000-0000-000015310000}"/>
    <cellStyle name="40% - Ênfase3 4 5 4 2 2" xfId="12578" xr:uid="{00000000-0005-0000-0000-000016310000}"/>
    <cellStyle name="40% - Ênfase3 4 5 4 3" xfId="12579" xr:uid="{00000000-0005-0000-0000-000017310000}"/>
    <cellStyle name="40% - Ênfase3 4 5 4 4" xfId="12580" xr:uid="{00000000-0005-0000-0000-000018310000}"/>
    <cellStyle name="40% - Ênfase3 4 5 5" xfId="12581" xr:uid="{00000000-0005-0000-0000-000019310000}"/>
    <cellStyle name="40% - Ênfase3 4 5 5 2" xfId="12582" xr:uid="{00000000-0005-0000-0000-00001A310000}"/>
    <cellStyle name="40% - Ênfase3 4 5 6" xfId="12583" xr:uid="{00000000-0005-0000-0000-00001B310000}"/>
    <cellStyle name="40% - Ênfase3 4 5 7" xfId="12584" xr:uid="{00000000-0005-0000-0000-00001C310000}"/>
    <cellStyle name="40% - Ênfase3 4 6" xfId="12585" xr:uid="{00000000-0005-0000-0000-00001D310000}"/>
    <cellStyle name="40% - Ênfase3 4 6 2" xfId="12586" xr:uid="{00000000-0005-0000-0000-00001E310000}"/>
    <cellStyle name="40% - Ênfase3 4 6 2 2" xfId="12587" xr:uid="{00000000-0005-0000-0000-00001F310000}"/>
    <cellStyle name="40% - Ênfase3 4 6 2 2 2" xfId="12588" xr:uid="{00000000-0005-0000-0000-000020310000}"/>
    <cellStyle name="40% - Ênfase3 4 6 2 3" xfId="12589" xr:uid="{00000000-0005-0000-0000-000021310000}"/>
    <cellStyle name="40% - Ênfase3 4 6 2 4" xfId="12590" xr:uid="{00000000-0005-0000-0000-000022310000}"/>
    <cellStyle name="40% - Ênfase3 4 6 3" xfId="12591" xr:uid="{00000000-0005-0000-0000-000023310000}"/>
    <cellStyle name="40% - Ênfase3 4 6 3 2" xfId="12592" xr:uid="{00000000-0005-0000-0000-000024310000}"/>
    <cellStyle name="40% - Ênfase3 4 6 3 2 2" xfId="12593" xr:uid="{00000000-0005-0000-0000-000025310000}"/>
    <cellStyle name="40% - Ênfase3 4 6 3 3" xfId="12594" xr:uid="{00000000-0005-0000-0000-000026310000}"/>
    <cellStyle name="40% - Ênfase3 4 6 3 4" xfId="12595" xr:uid="{00000000-0005-0000-0000-000027310000}"/>
    <cellStyle name="40% - Ênfase3 4 6 4" xfId="12596" xr:uid="{00000000-0005-0000-0000-000028310000}"/>
    <cellStyle name="40% - Ênfase3 4 6 4 2" xfId="12597" xr:uid="{00000000-0005-0000-0000-000029310000}"/>
    <cellStyle name="40% - Ênfase3 4 6 5" xfId="12598" xr:uid="{00000000-0005-0000-0000-00002A310000}"/>
    <cellStyle name="40% - Ênfase3 4 6 6" xfId="12599" xr:uid="{00000000-0005-0000-0000-00002B310000}"/>
    <cellStyle name="40% - Ênfase3 4 7" xfId="12600" xr:uid="{00000000-0005-0000-0000-00002C310000}"/>
    <cellStyle name="40% - Ênfase3 4 7 2" xfId="12601" xr:uid="{00000000-0005-0000-0000-00002D310000}"/>
    <cellStyle name="40% - Ênfase3 4 7 2 2" xfId="12602" xr:uid="{00000000-0005-0000-0000-00002E310000}"/>
    <cellStyle name="40% - Ênfase3 4 7 3" xfId="12603" xr:uid="{00000000-0005-0000-0000-00002F310000}"/>
    <cellStyle name="40% - Ênfase3 4 7 4" xfId="12604" xr:uid="{00000000-0005-0000-0000-000030310000}"/>
    <cellStyle name="40% - Ênfase3 4 8" xfId="12605" xr:uid="{00000000-0005-0000-0000-000031310000}"/>
    <cellStyle name="40% - Ênfase3 4 8 2" xfId="12606" xr:uid="{00000000-0005-0000-0000-000032310000}"/>
    <cellStyle name="40% - Ênfase3 4 8 2 2" xfId="12607" xr:uid="{00000000-0005-0000-0000-000033310000}"/>
    <cellStyle name="40% - Ênfase3 4 8 3" xfId="12608" xr:uid="{00000000-0005-0000-0000-000034310000}"/>
    <cellStyle name="40% - Ênfase3 4 8 4" xfId="12609" xr:uid="{00000000-0005-0000-0000-000035310000}"/>
    <cellStyle name="40% - Ênfase3 4 9" xfId="12610" xr:uid="{00000000-0005-0000-0000-000036310000}"/>
    <cellStyle name="40% - Ênfase3 4 9 2" xfId="12611" xr:uid="{00000000-0005-0000-0000-000037310000}"/>
    <cellStyle name="40% - Ênfase3 5" xfId="12612" xr:uid="{00000000-0005-0000-0000-000038310000}"/>
    <cellStyle name="40% - Ênfase3 5 2" xfId="12613" xr:uid="{00000000-0005-0000-0000-000039310000}"/>
    <cellStyle name="40% - Ênfase3 5 2 2" xfId="12614" xr:uid="{00000000-0005-0000-0000-00003A310000}"/>
    <cellStyle name="40% - Ênfase3 5 2 2 2" xfId="12615" xr:uid="{00000000-0005-0000-0000-00003B310000}"/>
    <cellStyle name="40% - Ênfase3 5 2 2 2 2" xfId="12616" xr:uid="{00000000-0005-0000-0000-00003C310000}"/>
    <cellStyle name="40% - Ênfase3 5 2 2 2 2 2" xfId="12617" xr:uid="{00000000-0005-0000-0000-00003D310000}"/>
    <cellStyle name="40% - Ênfase3 5 2 2 2 3" xfId="12618" xr:uid="{00000000-0005-0000-0000-00003E310000}"/>
    <cellStyle name="40% - Ênfase3 5 2 2 2 4" xfId="12619" xr:uid="{00000000-0005-0000-0000-00003F310000}"/>
    <cellStyle name="40% - Ênfase3 5 2 2 3" xfId="12620" xr:uid="{00000000-0005-0000-0000-000040310000}"/>
    <cellStyle name="40% - Ênfase3 5 2 2 3 2" xfId="12621" xr:uid="{00000000-0005-0000-0000-000041310000}"/>
    <cellStyle name="40% - Ênfase3 5 2 2 3 2 2" xfId="12622" xr:uid="{00000000-0005-0000-0000-000042310000}"/>
    <cellStyle name="40% - Ênfase3 5 2 2 3 3" xfId="12623" xr:uid="{00000000-0005-0000-0000-000043310000}"/>
    <cellStyle name="40% - Ênfase3 5 2 2 3 4" xfId="12624" xr:uid="{00000000-0005-0000-0000-000044310000}"/>
    <cellStyle name="40% - Ênfase3 5 2 2 4" xfId="12625" xr:uid="{00000000-0005-0000-0000-000045310000}"/>
    <cellStyle name="40% - Ênfase3 5 2 2 4 2" xfId="12626" xr:uid="{00000000-0005-0000-0000-000046310000}"/>
    <cellStyle name="40% - Ênfase3 5 2 2 5" xfId="12627" xr:uid="{00000000-0005-0000-0000-000047310000}"/>
    <cellStyle name="40% - Ênfase3 5 2 2 6" xfId="12628" xr:uid="{00000000-0005-0000-0000-000048310000}"/>
    <cellStyle name="40% - Ênfase3 5 2 3" xfId="12629" xr:uid="{00000000-0005-0000-0000-000049310000}"/>
    <cellStyle name="40% - Ênfase3 5 2 3 2" xfId="12630" xr:uid="{00000000-0005-0000-0000-00004A310000}"/>
    <cellStyle name="40% - Ênfase3 5 2 3 2 2" xfId="12631" xr:uid="{00000000-0005-0000-0000-00004B310000}"/>
    <cellStyle name="40% - Ênfase3 5 2 3 3" xfId="12632" xr:uid="{00000000-0005-0000-0000-00004C310000}"/>
    <cellStyle name="40% - Ênfase3 5 2 3 4" xfId="12633" xr:uid="{00000000-0005-0000-0000-00004D310000}"/>
    <cellStyle name="40% - Ênfase3 5 2 4" xfId="12634" xr:uid="{00000000-0005-0000-0000-00004E310000}"/>
    <cellStyle name="40% - Ênfase3 5 2 4 2" xfId="12635" xr:uid="{00000000-0005-0000-0000-00004F310000}"/>
    <cellStyle name="40% - Ênfase3 5 2 4 2 2" xfId="12636" xr:uid="{00000000-0005-0000-0000-000050310000}"/>
    <cellStyle name="40% - Ênfase3 5 2 4 3" xfId="12637" xr:uid="{00000000-0005-0000-0000-000051310000}"/>
    <cellStyle name="40% - Ênfase3 5 2 4 4" xfId="12638" xr:uid="{00000000-0005-0000-0000-000052310000}"/>
    <cellStyle name="40% - Ênfase3 5 2 5" xfId="12639" xr:uid="{00000000-0005-0000-0000-000053310000}"/>
    <cellStyle name="40% - Ênfase3 5 2 5 2" xfId="12640" xr:uid="{00000000-0005-0000-0000-000054310000}"/>
    <cellStyle name="40% - Ênfase3 5 2 6" xfId="12641" xr:uid="{00000000-0005-0000-0000-000055310000}"/>
    <cellStyle name="40% - Ênfase3 5 2 7" xfId="12642" xr:uid="{00000000-0005-0000-0000-000056310000}"/>
    <cellStyle name="40% - Ênfase3 5 3" xfId="12643" xr:uid="{00000000-0005-0000-0000-000057310000}"/>
    <cellStyle name="40% - Ênfase3 5 3 2" xfId="12644" xr:uid="{00000000-0005-0000-0000-000058310000}"/>
    <cellStyle name="40% - Ênfase3 5 3 2 2" xfId="12645" xr:uid="{00000000-0005-0000-0000-000059310000}"/>
    <cellStyle name="40% - Ênfase3 5 3 2 2 2" xfId="12646" xr:uid="{00000000-0005-0000-0000-00005A310000}"/>
    <cellStyle name="40% - Ênfase3 5 3 2 3" xfId="12647" xr:uid="{00000000-0005-0000-0000-00005B310000}"/>
    <cellStyle name="40% - Ênfase3 5 3 2 4" xfId="12648" xr:uid="{00000000-0005-0000-0000-00005C310000}"/>
    <cellStyle name="40% - Ênfase3 5 3 3" xfId="12649" xr:uid="{00000000-0005-0000-0000-00005D310000}"/>
    <cellStyle name="40% - Ênfase3 5 3 3 2" xfId="12650" xr:uid="{00000000-0005-0000-0000-00005E310000}"/>
    <cellStyle name="40% - Ênfase3 5 3 3 2 2" xfId="12651" xr:uid="{00000000-0005-0000-0000-00005F310000}"/>
    <cellStyle name="40% - Ênfase3 5 3 3 3" xfId="12652" xr:uid="{00000000-0005-0000-0000-000060310000}"/>
    <cellStyle name="40% - Ênfase3 5 3 3 4" xfId="12653" xr:uid="{00000000-0005-0000-0000-000061310000}"/>
    <cellStyle name="40% - Ênfase3 5 3 4" xfId="12654" xr:uid="{00000000-0005-0000-0000-000062310000}"/>
    <cellStyle name="40% - Ênfase3 5 3 4 2" xfId="12655" xr:uid="{00000000-0005-0000-0000-000063310000}"/>
    <cellStyle name="40% - Ênfase3 5 3 5" xfId="12656" xr:uid="{00000000-0005-0000-0000-000064310000}"/>
    <cellStyle name="40% - Ênfase3 5 3 6" xfId="12657" xr:uid="{00000000-0005-0000-0000-000065310000}"/>
    <cellStyle name="40% - Ênfase3 5 4" xfId="12658" xr:uid="{00000000-0005-0000-0000-000066310000}"/>
    <cellStyle name="40% - Ênfase3 5 4 2" xfId="12659" xr:uid="{00000000-0005-0000-0000-000067310000}"/>
    <cellStyle name="40% - Ênfase3 5 4 2 2" xfId="12660" xr:uid="{00000000-0005-0000-0000-000068310000}"/>
    <cellStyle name="40% - Ênfase3 5 4 3" xfId="12661" xr:uid="{00000000-0005-0000-0000-000069310000}"/>
    <cellStyle name="40% - Ênfase3 5 4 4" xfId="12662" xr:uid="{00000000-0005-0000-0000-00006A310000}"/>
    <cellStyle name="40% - Ênfase3 5 5" xfId="12663" xr:uid="{00000000-0005-0000-0000-00006B310000}"/>
    <cellStyle name="40% - Ênfase3 5 5 2" xfId="12664" xr:uid="{00000000-0005-0000-0000-00006C310000}"/>
    <cellStyle name="40% - Ênfase3 5 5 2 2" xfId="12665" xr:uid="{00000000-0005-0000-0000-00006D310000}"/>
    <cellStyle name="40% - Ênfase3 5 5 3" xfId="12666" xr:uid="{00000000-0005-0000-0000-00006E310000}"/>
    <cellStyle name="40% - Ênfase3 5 5 4" xfId="12667" xr:uid="{00000000-0005-0000-0000-00006F310000}"/>
    <cellStyle name="40% - Ênfase3 5 6" xfId="12668" xr:uid="{00000000-0005-0000-0000-000070310000}"/>
    <cellStyle name="40% - Ênfase3 5 6 2" xfId="12669" xr:uid="{00000000-0005-0000-0000-000071310000}"/>
    <cellStyle name="40% - Ênfase3 5 7" xfId="12670" xr:uid="{00000000-0005-0000-0000-000072310000}"/>
    <cellStyle name="40% - Ênfase3 5 8" xfId="12671" xr:uid="{00000000-0005-0000-0000-000073310000}"/>
    <cellStyle name="40% - Ênfase3 6" xfId="12672" xr:uid="{00000000-0005-0000-0000-000074310000}"/>
    <cellStyle name="40% - Ênfase3 6 2" xfId="12673" xr:uid="{00000000-0005-0000-0000-000075310000}"/>
    <cellStyle name="40% - Ênfase3 6 2 2" xfId="12674" xr:uid="{00000000-0005-0000-0000-000076310000}"/>
    <cellStyle name="40% - Ênfase3 6 2 2 2" xfId="12675" xr:uid="{00000000-0005-0000-0000-000077310000}"/>
    <cellStyle name="40% - Ênfase3 6 2 2 2 2" xfId="12676" xr:uid="{00000000-0005-0000-0000-000078310000}"/>
    <cellStyle name="40% - Ênfase3 6 2 2 2 2 2" xfId="12677" xr:uid="{00000000-0005-0000-0000-000079310000}"/>
    <cellStyle name="40% - Ênfase3 6 2 2 2 3" xfId="12678" xr:uid="{00000000-0005-0000-0000-00007A310000}"/>
    <cellStyle name="40% - Ênfase3 6 2 2 2 4" xfId="12679" xr:uid="{00000000-0005-0000-0000-00007B310000}"/>
    <cellStyle name="40% - Ênfase3 6 2 2 3" xfId="12680" xr:uid="{00000000-0005-0000-0000-00007C310000}"/>
    <cellStyle name="40% - Ênfase3 6 2 2 3 2" xfId="12681" xr:uid="{00000000-0005-0000-0000-00007D310000}"/>
    <cellStyle name="40% - Ênfase3 6 2 2 3 2 2" xfId="12682" xr:uid="{00000000-0005-0000-0000-00007E310000}"/>
    <cellStyle name="40% - Ênfase3 6 2 2 3 3" xfId="12683" xr:uid="{00000000-0005-0000-0000-00007F310000}"/>
    <cellStyle name="40% - Ênfase3 6 2 2 3 4" xfId="12684" xr:uid="{00000000-0005-0000-0000-000080310000}"/>
    <cellStyle name="40% - Ênfase3 6 2 2 4" xfId="12685" xr:uid="{00000000-0005-0000-0000-000081310000}"/>
    <cellStyle name="40% - Ênfase3 6 2 2 4 2" xfId="12686" xr:uid="{00000000-0005-0000-0000-000082310000}"/>
    <cellStyle name="40% - Ênfase3 6 2 2 5" xfId="12687" xr:uid="{00000000-0005-0000-0000-000083310000}"/>
    <cellStyle name="40% - Ênfase3 6 2 2 6" xfId="12688" xr:uid="{00000000-0005-0000-0000-000084310000}"/>
    <cellStyle name="40% - Ênfase3 6 2 3" xfId="12689" xr:uid="{00000000-0005-0000-0000-000085310000}"/>
    <cellStyle name="40% - Ênfase3 6 2 3 2" xfId="12690" xr:uid="{00000000-0005-0000-0000-000086310000}"/>
    <cellStyle name="40% - Ênfase3 6 2 3 2 2" xfId="12691" xr:uid="{00000000-0005-0000-0000-000087310000}"/>
    <cellStyle name="40% - Ênfase3 6 2 3 3" xfId="12692" xr:uid="{00000000-0005-0000-0000-000088310000}"/>
    <cellStyle name="40% - Ênfase3 6 2 3 4" xfId="12693" xr:uid="{00000000-0005-0000-0000-000089310000}"/>
    <cellStyle name="40% - Ênfase3 6 2 4" xfId="12694" xr:uid="{00000000-0005-0000-0000-00008A310000}"/>
    <cellStyle name="40% - Ênfase3 6 2 4 2" xfId="12695" xr:uid="{00000000-0005-0000-0000-00008B310000}"/>
    <cellStyle name="40% - Ênfase3 6 2 4 2 2" xfId="12696" xr:uid="{00000000-0005-0000-0000-00008C310000}"/>
    <cellStyle name="40% - Ênfase3 6 2 4 3" xfId="12697" xr:uid="{00000000-0005-0000-0000-00008D310000}"/>
    <cellStyle name="40% - Ênfase3 6 2 4 4" xfId="12698" xr:uid="{00000000-0005-0000-0000-00008E310000}"/>
    <cellStyle name="40% - Ênfase3 6 2 5" xfId="12699" xr:uid="{00000000-0005-0000-0000-00008F310000}"/>
    <cellStyle name="40% - Ênfase3 6 2 5 2" xfId="12700" xr:uid="{00000000-0005-0000-0000-000090310000}"/>
    <cellStyle name="40% - Ênfase3 6 2 6" xfId="12701" xr:uid="{00000000-0005-0000-0000-000091310000}"/>
    <cellStyle name="40% - Ênfase3 6 2 7" xfId="12702" xr:uid="{00000000-0005-0000-0000-000092310000}"/>
    <cellStyle name="40% - Ênfase3 6 3" xfId="12703" xr:uid="{00000000-0005-0000-0000-000093310000}"/>
    <cellStyle name="40% - Ênfase3 6 3 2" xfId="12704" xr:uid="{00000000-0005-0000-0000-000094310000}"/>
    <cellStyle name="40% - Ênfase3 6 3 2 2" xfId="12705" xr:uid="{00000000-0005-0000-0000-000095310000}"/>
    <cellStyle name="40% - Ênfase3 6 3 2 2 2" xfId="12706" xr:uid="{00000000-0005-0000-0000-000096310000}"/>
    <cellStyle name="40% - Ênfase3 6 3 2 3" xfId="12707" xr:uid="{00000000-0005-0000-0000-000097310000}"/>
    <cellStyle name="40% - Ênfase3 6 3 2 4" xfId="12708" xr:uid="{00000000-0005-0000-0000-000098310000}"/>
    <cellStyle name="40% - Ênfase3 6 3 3" xfId="12709" xr:uid="{00000000-0005-0000-0000-000099310000}"/>
    <cellStyle name="40% - Ênfase3 6 3 3 2" xfId="12710" xr:uid="{00000000-0005-0000-0000-00009A310000}"/>
    <cellStyle name="40% - Ênfase3 6 3 3 2 2" xfId="12711" xr:uid="{00000000-0005-0000-0000-00009B310000}"/>
    <cellStyle name="40% - Ênfase3 6 3 3 3" xfId="12712" xr:uid="{00000000-0005-0000-0000-00009C310000}"/>
    <cellStyle name="40% - Ênfase3 6 3 3 4" xfId="12713" xr:uid="{00000000-0005-0000-0000-00009D310000}"/>
    <cellStyle name="40% - Ênfase3 6 3 4" xfId="12714" xr:uid="{00000000-0005-0000-0000-00009E310000}"/>
    <cellStyle name="40% - Ênfase3 6 3 4 2" xfId="12715" xr:uid="{00000000-0005-0000-0000-00009F310000}"/>
    <cellStyle name="40% - Ênfase3 6 3 5" xfId="12716" xr:uid="{00000000-0005-0000-0000-0000A0310000}"/>
    <cellStyle name="40% - Ênfase3 6 3 6" xfId="12717" xr:uid="{00000000-0005-0000-0000-0000A1310000}"/>
    <cellStyle name="40% - Ênfase3 6 4" xfId="12718" xr:uid="{00000000-0005-0000-0000-0000A2310000}"/>
    <cellStyle name="40% - Ênfase3 6 4 2" xfId="12719" xr:uid="{00000000-0005-0000-0000-0000A3310000}"/>
    <cellStyle name="40% - Ênfase3 6 4 2 2" xfId="12720" xr:uid="{00000000-0005-0000-0000-0000A4310000}"/>
    <cellStyle name="40% - Ênfase3 6 4 3" xfId="12721" xr:uid="{00000000-0005-0000-0000-0000A5310000}"/>
    <cellStyle name="40% - Ênfase3 6 4 4" xfId="12722" xr:uid="{00000000-0005-0000-0000-0000A6310000}"/>
    <cellStyle name="40% - Ênfase3 6 5" xfId="12723" xr:uid="{00000000-0005-0000-0000-0000A7310000}"/>
    <cellStyle name="40% - Ênfase3 6 5 2" xfId="12724" xr:uid="{00000000-0005-0000-0000-0000A8310000}"/>
    <cellStyle name="40% - Ênfase3 6 5 2 2" xfId="12725" xr:uid="{00000000-0005-0000-0000-0000A9310000}"/>
    <cellStyle name="40% - Ênfase3 6 5 3" xfId="12726" xr:uid="{00000000-0005-0000-0000-0000AA310000}"/>
    <cellStyle name="40% - Ênfase3 6 5 4" xfId="12727" xr:uid="{00000000-0005-0000-0000-0000AB310000}"/>
    <cellStyle name="40% - Ênfase3 6 6" xfId="12728" xr:uid="{00000000-0005-0000-0000-0000AC310000}"/>
    <cellStyle name="40% - Ênfase3 6 6 2" xfId="12729" xr:uid="{00000000-0005-0000-0000-0000AD310000}"/>
    <cellStyle name="40% - Ênfase3 6 7" xfId="12730" xr:uid="{00000000-0005-0000-0000-0000AE310000}"/>
    <cellStyle name="40% - Ênfase3 6 8" xfId="12731" xr:uid="{00000000-0005-0000-0000-0000AF310000}"/>
    <cellStyle name="40% - Ênfase3 7" xfId="12732" xr:uid="{00000000-0005-0000-0000-0000B0310000}"/>
    <cellStyle name="40% - Ênfase3 7 2" xfId="12733" xr:uid="{00000000-0005-0000-0000-0000B1310000}"/>
    <cellStyle name="40% - Ênfase3 7 2 2" xfId="12734" xr:uid="{00000000-0005-0000-0000-0000B2310000}"/>
    <cellStyle name="40% - Ênfase3 7 2 2 2" xfId="12735" xr:uid="{00000000-0005-0000-0000-0000B3310000}"/>
    <cellStyle name="40% - Ênfase3 7 2 2 2 2" xfId="12736" xr:uid="{00000000-0005-0000-0000-0000B4310000}"/>
    <cellStyle name="40% - Ênfase3 7 2 2 2 2 2" xfId="12737" xr:uid="{00000000-0005-0000-0000-0000B5310000}"/>
    <cellStyle name="40% - Ênfase3 7 2 2 2 3" xfId="12738" xr:uid="{00000000-0005-0000-0000-0000B6310000}"/>
    <cellStyle name="40% - Ênfase3 7 2 2 2 4" xfId="12739" xr:uid="{00000000-0005-0000-0000-0000B7310000}"/>
    <cellStyle name="40% - Ênfase3 7 2 2 3" xfId="12740" xr:uid="{00000000-0005-0000-0000-0000B8310000}"/>
    <cellStyle name="40% - Ênfase3 7 2 2 3 2" xfId="12741" xr:uid="{00000000-0005-0000-0000-0000B9310000}"/>
    <cellStyle name="40% - Ênfase3 7 2 2 3 2 2" xfId="12742" xr:uid="{00000000-0005-0000-0000-0000BA310000}"/>
    <cellStyle name="40% - Ênfase3 7 2 2 3 3" xfId="12743" xr:uid="{00000000-0005-0000-0000-0000BB310000}"/>
    <cellStyle name="40% - Ênfase3 7 2 2 3 4" xfId="12744" xr:uid="{00000000-0005-0000-0000-0000BC310000}"/>
    <cellStyle name="40% - Ênfase3 7 2 2 4" xfId="12745" xr:uid="{00000000-0005-0000-0000-0000BD310000}"/>
    <cellStyle name="40% - Ênfase3 7 2 2 4 2" xfId="12746" xr:uid="{00000000-0005-0000-0000-0000BE310000}"/>
    <cellStyle name="40% - Ênfase3 7 2 2 5" xfId="12747" xr:uid="{00000000-0005-0000-0000-0000BF310000}"/>
    <cellStyle name="40% - Ênfase3 7 2 2 6" xfId="12748" xr:uid="{00000000-0005-0000-0000-0000C0310000}"/>
    <cellStyle name="40% - Ênfase3 7 2 3" xfId="12749" xr:uid="{00000000-0005-0000-0000-0000C1310000}"/>
    <cellStyle name="40% - Ênfase3 7 2 3 2" xfId="12750" xr:uid="{00000000-0005-0000-0000-0000C2310000}"/>
    <cellStyle name="40% - Ênfase3 7 2 3 2 2" xfId="12751" xr:uid="{00000000-0005-0000-0000-0000C3310000}"/>
    <cellStyle name="40% - Ênfase3 7 2 3 3" xfId="12752" xr:uid="{00000000-0005-0000-0000-0000C4310000}"/>
    <cellStyle name="40% - Ênfase3 7 2 3 4" xfId="12753" xr:uid="{00000000-0005-0000-0000-0000C5310000}"/>
    <cellStyle name="40% - Ênfase3 7 2 4" xfId="12754" xr:uid="{00000000-0005-0000-0000-0000C6310000}"/>
    <cellStyle name="40% - Ênfase3 7 2 4 2" xfId="12755" xr:uid="{00000000-0005-0000-0000-0000C7310000}"/>
    <cellStyle name="40% - Ênfase3 7 2 4 2 2" xfId="12756" xr:uid="{00000000-0005-0000-0000-0000C8310000}"/>
    <cellStyle name="40% - Ênfase3 7 2 4 3" xfId="12757" xr:uid="{00000000-0005-0000-0000-0000C9310000}"/>
    <cellStyle name="40% - Ênfase3 7 2 4 4" xfId="12758" xr:uid="{00000000-0005-0000-0000-0000CA310000}"/>
    <cellStyle name="40% - Ênfase3 7 2 5" xfId="12759" xr:uid="{00000000-0005-0000-0000-0000CB310000}"/>
    <cellStyle name="40% - Ênfase3 7 2 5 2" xfId="12760" xr:uid="{00000000-0005-0000-0000-0000CC310000}"/>
    <cellStyle name="40% - Ênfase3 7 2 6" xfId="12761" xr:uid="{00000000-0005-0000-0000-0000CD310000}"/>
    <cellStyle name="40% - Ênfase3 7 2 7" xfId="12762" xr:uid="{00000000-0005-0000-0000-0000CE310000}"/>
    <cellStyle name="40% - Ênfase3 7 3" xfId="12763" xr:uid="{00000000-0005-0000-0000-0000CF310000}"/>
    <cellStyle name="40% - Ênfase3 7 3 2" xfId="12764" xr:uid="{00000000-0005-0000-0000-0000D0310000}"/>
    <cellStyle name="40% - Ênfase3 7 3 2 2" xfId="12765" xr:uid="{00000000-0005-0000-0000-0000D1310000}"/>
    <cellStyle name="40% - Ênfase3 7 3 2 2 2" xfId="12766" xr:uid="{00000000-0005-0000-0000-0000D2310000}"/>
    <cellStyle name="40% - Ênfase3 7 3 2 3" xfId="12767" xr:uid="{00000000-0005-0000-0000-0000D3310000}"/>
    <cellStyle name="40% - Ênfase3 7 3 2 4" xfId="12768" xr:uid="{00000000-0005-0000-0000-0000D4310000}"/>
    <cellStyle name="40% - Ênfase3 7 3 3" xfId="12769" xr:uid="{00000000-0005-0000-0000-0000D5310000}"/>
    <cellStyle name="40% - Ênfase3 7 3 3 2" xfId="12770" xr:uid="{00000000-0005-0000-0000-0000D6310000}"/>
    <cellStyle name="40% - Ênfase3 7 3 3 2 2" xfId="12771" xr:uid="{00000000-0005-0000-0000-0000D7310000}"/>
    <cellStyle name="40% - Ênfase3 7 3 3 3" xfId="12772" xr:uid="{00000000-0005-0000-0000-0000D8310000}"/>
    <cellStyle name="40% - Ênfase3 7 3 3 4" xfId="12773" xr:uid="{00000000-0005-0000-0000-0000D9310000}"/>
    <cellStyle name="40% - Ênfase3 7 3 4" xfId="12774" xr:uid="{00000000-0005-0000-0000-0000DA310000}"/>
    <cellStyle name="40% - Ênfase3 7 3 4 2" xfId="12775" xr:uid="{00000000-0005-0000-0000-0000DB310000}"/>
    <cellStyle name="40% - Ênfase3 7 3 5" xfId="12776" xr:uid="{00000000-0005-0000-0000-0000DC310000}"/>
    <cellStyle name="40% - Ênfase3 7 3 6" xfId="12777" xr:uid="{00000000-0005-0000-0000-0000DD310000}"/>
    <cellStyle name="40% - Ênfase3 7 4" xfId="12778" xr:uid="{00000000-0005-0000-0000-0000DE310000}"/>
    <cellStyle name="40% - Ênfase3 7 4 2" xfId="12779" xr:uid="{00000000-0005-0000-0000-0000DF310000}"/>
    <cellStyle name="40% - Ênfase3 7 4 2 2" xfId="12780" xr:uid="{00000000-0005-0000-0000-0000E0310000}"/>
    <cellStyle name="40% - Ênfase3 7 4 3" xfId="12781" xr:uid="{00000000-0005-0000-0000-0000E1310000}"/>
    <cellStyle name="40% - Ênfase3 7 4 4" xfId="12782" xr:uid="{00000000-0005-0000-0000-0000E2310000}"/>
    <cellStyle name="40% - Ênfase3 7 5" xfId="12783" xr:uid="{00000000-0005-0000-0000-0000E3310000}"/>
    <cellStyle name="40% - Ênfase3 7 5 2" xfId="12784" xr:uid="{00000000-0005-0000-0000-0000E4310000}"/>
    <cellStyle name="40% - Ênfase3 7 5 2 2" xfId="12785" xr:uid="{00000000-0005-0000-0000-0000E5310000}"/>
    <cellStyle name="40% - Ênfase3 7 5 3" xfId="12786" xr:uid="{00000000-0005-0000-0000-0000E6310000}"/>
    <cellStyle name="40% - Ênfase3 7 5 4" xfId="12787" xr:uid="{00000000-0005-0000-0000-0000E7310000}"/>
    <cellStyle name="40% - Ênfase3 7 6" xfId="12788" xr:uid="{00000000-0005-0000-0000-0000E8310000}"/>
    <cellStyle name="40% - Ênfase3 7 6 2" xfId="12789" xr:uid="{00000000-0005-0000-0000-0000E9310000}"/>
    <cellStyle name="40% - Ênfase3 7 7" xfId="12790" xr:uid="{00000000-0005-0000-0000-0000EA310000}"/>
    <cellStyle name="40% - Ênfase3 7 8" xfId="12791" xr:uid="{00000000-0005-0000-0000-0000EB310000}"/>
    <cellStyle name="40% - Ênfase3 8" xfId="12792" xr:uid="{00000000-0005-0000-0000-0000EC310000}"/>
    <cellStyle name="40% - Ênfase3 8 2" xfId="12793" xr:uid="{00000000-0005-0000-0000-0000ED310000}"/>
    <cellStyle name="40% - Ênfase3 8 2 2" xfId="12794" xr:uid="{00000000-0005-0000-0000-0000EE310000}"/>
    <cellStyle name="40% - Ênfase3 8 2 2 2" xfId="12795" xr:uid="{00000000-0005-0000-0000-0000EF310000}"/>
    <cellStyle name="40% - Ênfase3 8 2 2 2 2" xfId="12796" xr:uid="{00000000-0005-0000-0000-0000F0310000}"/>
    <cellStyle name="40% - Ênfase3 8 2 2 3" xfId="12797" xr:uid="{00000000-0005-0000-0000-0000F1310000}"/>
    <cellStyle name="40% - Ênfase3 8 2 2 4" xfId="12798" xr:uid="{00000000-0005-0000-0000-0000F2310000}"/>
    <cellStyle name="40% - Ênfase3 8 2 3" xfId="12799" xr:uid="{00000000-0005-0000-0000-0000F3310000}"/>
    <cellStyle name="40% - Ênfase3 8 2 3 2" xfId="12800" xr:uid="{00000000-0005-0000-0000-0000F4310000}"/>
    <cellStyle name="40% - Ênfase3 8 2 3 2 2" xfId="12801" xr:uid="{00000000-0005-0000-0000-0000F5310000}"/>
    <cellStyle name="40% - Ênfase3 8 2 3 3" xfId="12802" xr:uid="{00000000-0005-0000-0000-0000F6310000}"/>
    <cellStyle name="40% - Ênfase3 8 2 3 4" xfId="12803" xr:uid="{00000000-0005-0000-0000-0000F7310000}"/>
    <cellStyle name="40% - Ênfase3 8 2 4" xfId="12804" xr:uid="{00000000-0005-0000-0000-0000F8310000}"/>
    <cellStyle name="40% - Ênfase3 8 2 4 2" xfId="12805" xr:uid="{00000000-0005-0000-0000-0000F9310000}"/>
    <cellStyle name="40% - Ênfase3 8 2 5" xfId="12806" xr:uid="{00000000-0005-0000-0000-0000FA310000}"/>
    <cellStyle name="40% - Ênfase3 8 2 6" xfId="12807" xr:uid="{00000000-0005-0000-0000-0000FB310000}"/>
    <cellStyle name="40% - Ênfase3 8 3" xfId="12808" xr:uid="{00000000-0005-0000-0000-0000FC310000}"/>
    <cellStyle name="40% - Ênfase3 8 3 2" xfId="12809" xr:uid="{00000000-0005-0000-0000-0000FD310000}"/>
    <cellStyle name="40% - Ênfase3 8 3 2 2" xfId="12810" xr:uid="{00000000-0005-0000-0000-0000FE310000}"/>
    <cellStyle name="40% - Ênfase3 8 3 3" xfId="12811" xr:uid="{00000000-0005-0000-0000-0000FF310000}"/>
    <cellStyle name="40% - Ênfase3 8 3 4" xfId="12812" xr:uid="{00000000-0005-0000-0000-000000320000}"/>
    <cellStyle name="40% - Ênfase3 8 4" xfId="12813" xr:uid="{00000000-0005-0000-0000-000001320000}"/>
    <cellStyle name="40% - Ênfase3 8 4 2" xfId="12814" xr:uid="{00000000-0005-0000-0000-000002320000}"/>
    <cellStyle name="40% - Ênfase3 8 4 2 2" xfId="12815" xr:uid="{00000000-0005-0000-0000-000003320000}"/>
    <cellStyle name="40% - Ênfase3 8 4 3" xfId="12816" xr:uid="{00000000-0005-0000-0000-000004320000}"/>
    <cellStyle name="40% - Ênfase3 8 4 4" xfId="12817" xr:uid="{00000000-0005-0000-0000-000005320000}"/>
    <cellStyle name="40% - Ênfase3 8 5" xfId="12818" xr:uid="{00000000-0005-0000-0000-000006320000}"/>
    <cellStyle name="40% - Ênfase3 8 5 2" xfId="12819" xr:uid="{00000000-0005-0000-0000-000007320000}"/>
    <cellStyle name="40% - Ênfase3 8 6" xfId="12820" xr:uid="{00000000-0005-0000-0000-000008320000}"/>
    <cellStyle name="40% - Ênfase3 8 7" xfId="12821" xr:uid="{00000000-0005-0000-0000-000009320000}"/>
    <cellStyle name="40% - Ênfase3 9" xfId="12822" xr:uid="{00000000-0005-0000-0000-00000A320000}"/>
    <cellStyle name="40% - Ênfase3 9 2" xfId="12823" xr:uid="{00000000-0005-0000-0000-00000B320000}"/>
    <cellStyle name="40% - Ênfase3 9 2 2" xfId="12824" xr:uid="{00000000-0005-0000-0000-00000C320000}"/>
    <cellStyle name="40% - Ênfase3 9 2 2 2" xfId="12825" xr:uid="{00000000-0005-0000-0000-00000D320000}"/>
    <cellStyle name="40% - Ênfase3 9 2 3" xfId="12826" xr:uid="{00000000-0005-0000-0000-00000E320000}"/>
    <cellStyle name="40% - Ênfase3 9 2 4" xfId="12827" xr:uid="{00000000-0005-0000-0000-00000F320000}"/>
    <cellStyle name="40% - Ênfase3 9 3" xfId="12828" xr:uid="{00000000-0005-0000-0000-000010320000}"/>
    <cellStyle name="40% - Ênfase3 9 3 2" xfId="12829" xr:uid="{00000000-0005-0000-0000-000011320000}"/>
    <cellStyle name="40% - Ênfase3 9 3 2 2" xfId="12830" xr:uid="{00000000-0005-0000-0000-000012320000}"/>
    <cellStyle name="40% - Ênfase3 9 3 3" xfId="12831" xr:uid="{00000000-0005-0000-0000-000013320000}"/>
    <cellStyle name="40% - Ênfase3 9 3 4" xfId="12832" xr:uid="{00000000-0005-0000-0000-000014320000}"/>
    <cellStyle name="40% - Ênfase3 9 4" xfId="12833" xr:uid="{00000000-0005-0000-0000-000015320000}"/>
    <cellStyle name="40% - Ênfase3 9 4 2" xfId="12834" xr:uid="{00000000-0005-0000-0000-000016320000}"/>
    <cellStyle name="40% - Ênfase3 9 5" xfId="12835" xr:uid="{00000000-0005-0000-0000-000017320000}"/>
    <cellStyle name="40% - Ênfase3 9 6" xfId="12836" xr:uid="{00000000-0005-0000-0000-000018320000}"/>
    <cellStyle name="40% - Ênfase4 2" xfId="12837" xr:uid="{00000000-0005-0000-0000-000019320000}"/>
    <cellStyle name="40% - Ênfase4 2 10" xfId="12838" xr:uid="{00000000-0005-0000-0000-00001A320000}"/>
    <cellStyle name="40% - Ênfase4 2 10 2" xfId="12839" xr:uid="{00000000-0005-0000-0000-00001B320000}"/>
    <cellStyle name="40% - Ênfase4 2 11" xfId="12840" xr:uid="{00000000-0005-0000-0000-00001C320000}"/>
    <cellStyle name="40% - Ênfase4 2 12" xfId="12841" xr:uid="{00000000-0005-0000-0000-00001D320000}"/>
    <cellStyle name="40% - Ênfase4 2 2" xfId="12842" xr:uid="{00000000-0005-0000-0000-00001E320000}"/>
    <cellStyle name="40% - Ênfase4 2 2 10" xfId="12843" xr:uid="{00000000-0005-0000-0000-00001F320000}"/>
    <cellStyle name="40% - Ênfase4 2 2 11" xfId="12844" xr:uid="{00000000-0005-0000-0000-000020320000}"/>
    <cellStyle name="40% - Ênfase4 2 2 2" xfId="12845" xr:uid="{00000000-0005-0000-0000-000021320000}"/>
    <cellStyle name="40% - Ênfase4 2 2 2 2" xfId="12846" xr:uid="{00000000-0005-0000-0000-000022320000}"/>
    <cellStyle name="40% - Ênfase4 2 2 2 2 2" xfId="12847" xr:uid="{00000000-0005-0000-0000-000023320000}"/>
    <cellStyle name="40% - Ênfase4 2 2 2 2 2 2" xfId="12848" xr:uid="{00000000-0005-0000-0000-000024320000}"/>
    <cellStyle name="40% - Ênfase4 2 2 2 2 2 2 2" xfId="12849" xr:uid="{00000000-0005-0000-0000-000025320000}"/>
    <cellStyle name="40% - Ênfase4 2 2 2 2 2 2 2 2" xfId="12850" xr:uid="{00000000-0005-0000-0000-000026320000}"/>
    <cellStyle name="40% - Ênfase4 2 2 2 2 2 2 3" xfId="12851" xr:uid="{00000000-0005-0000-0000-000027320000}"/>
    <cellStyle name="40% - Ênfase4 2 2 2 2 2 2 4" xfId="12852" xr:uid="{00000000-0005-0000-0000-000028320000}"/>
    <cellStyle name="40% - Ênfase4 2 2 2 2 2 3" xfId="12853" xr:uid="{00000000-0005-0000-0000-000029320000}"/>
    <cellStyle name="40% - Ênfase4 2 2 2 2 2 3 2" xfId="12854" xr:uid="{00000000-0005-0000-0000-00002A320000}"/>
    <cellStyle name="40% - Ênfase4 2 2 2 2 2 3 2 2" xfId="12855" xr:uid="{00000000-0005-0000-0000-00002B320000}"/>
    <cellStyle name="40% - Ênfase4 2 2 2 2 2 3 3" xfId="12856" xr:uid="{00000000-0005-0000-0000-00002C320000}"/>
    <cellStyle name="40% - Ênfase4 2 2 2 2 2 3 4" xfId="12857" xr:uid="{00000000-0005-0000-0000-00002D320000}"/>
    <cellStyle name="40% - Ênfase4 2 2 2 2 2 4" xfId="12858" xr:uid="{00000000-0005-0000-0000-00002E320000}"/>
    <cellStyle name="40% - Ênfase4 2 2 2 2 2 4 2" xfId="12859" xr:uid="{00000000-0005-0000-0000-00002F320000}"/>
    <cellStyle name="40% - Ênfase4 2 2 2 2 2 5" xfId="12860" xr:uid="{00000000-0005-0000-0000-000030320000}"/>
    <cellStyle name="40% - Ênfase4 2 2 2 2 2 6" xfId="12861" xr:uid="{00000000-0005-0000-0000-000031320000}"/>
    <cellStyle name="40% - Ênfase4 2 2 2 2 3" xfId="12862" xr:uid="{00000000-0005-0000-0000-000032320000}"/>
    <cellStyle name="40% - Ênfase4 2 2 2 2 3 2" xfId="12863" xr:uid="{00000000-0005-0000-0000-000033320000}"/>
    <cellStyle name="40% - Ênfase4 2 2 2 2 3 2 2" xfId="12864" xr:uid="{00000000-0005-0000-0000-000034320000}"/>
    <cellStyle name="40% - Ênfase4 2 2 2 2 3 3" xfId="12865" xr:uid="{00000000-0005-0000-0000-000035320000}"/>
    <cellStyle name="40% - Ênfase4 2 2 2 2 3 4" xfId="12866" xr:uid="{00000000-0005-0000-0000-000036320000}"/>
    <cellStyle name="40% - Ênfase4 2 2 2 2 4" xfId="12867" xr:uid="{00000000-0005-0000-0000-000037320000}"/>
    <cellStyle name="40% - Ênfase4 2 2 2 2 4 2" xfId="12868" xr:uid="{00000000-0005-0000-0000-000038320000}"/>
    <cellStyle name="40% - Ênfase4 2 2 2 2 4 2 2" xfId="12869" xr:uid="{00000000-0005-0000-0000-000039320000}"/>
    <cellStyle name="40% - Ênfase4 2 2 2 2 4 3" xfId="12870" xr:uid="{00000000-0005-0000-0000-00003A320000}"/>
    <cellStyle name="40% - Ênfase4 2 2 2 2 4 4" xfId="12871" xr:uid="{00000000-0005-0000-0000-00003B320000}"/>
    <cellStyle name="40% - Ênfase4 2 2 2 2 5" xfId="12872" xr:uid="{00000000-0005-0000-0000-00003C320000}"/>
    <cellStyle name="40% - Ênfase4 2 2 2 2 5 2" xfId="12873" xr:uid="{00000000-0005-0000-0000-00003D320000}"/>
    <cellStyle name="40% - Ênfase4 2 2 2 2 6" xfId="12874" xr:uid="{00000000-0005-0000-0000-00003E320000}"/>
    <cellStyle name="40% - Ênfase4 2 2 2 2 7" xfId="12875" xr:uid="{00000000-0005-0000-0000-00003F320000}"/>
    <cellStyle name="40% - Ênfase4 2 2 2 3" xfId="12876" xr:uid="{00000000-0005-0000-0000-000040320000}"/>
    <cellStyle name="40% - Ênfase4 2 2 2 3 2" xfId="12877" xr:uid="{00000000-0005-0000-0000-000041320000}"/>
    <cellStyle name="40% - Ênfase4 2 2 2 3 2 2" xfId="12878" xr:uid="{00000000-0005-0000-0000-000042320000}"/>
    <cellStyle name="40% - Ênfase4 2 2 2 3 2 2 2" xfId="12879" xr:uid="{00000000-0005-0000-0000-000043320000}"/>
    <cellStyle name="40% - Ênfase4 2 2 2 3 2 3" xfId="12880" xr:uid="{00000000-0005-0000-0000-000044320000}"/>
    <cellStyle name="40% - Ênfase4 2 2 2 3 2 4" xfId="12881" xr:uid="{00000000-0005-0000-0000-000045320000}"/>
    <cellStyle name="40% - Ênfase4 2 2 2 3 3" xfId="12882" xr:uid="{00000000-0005-0000-0000-000046320000}"/>
    <cellStyle name="40% - Ênfase4 2 2 2 3 3 2" xfId="12883" xr:uid="{00000000-0005-0000-0000-000047320000}"/>
    <cellStyle name="40% - Ênfase4 2 2 2 3 3 2 2" xfId="12884" xr:uid="{00000000-0005-0000-0000-000048320000}"/>
    <cellStyle name="40% - Ênfase4 2 2 2 3 3 3" xfId="12885" xr:uid="{00000000-0005-0000-0000-000049320000}"/>
    <cellStyle name="40% - Ênfase4 2 2 2 3 3 4" xfId="12886" xr:uid="{00000000-0005-0000-0000-00004A320000}"/>
    <cellStyle name="40% - Ênfase4 2 2 2 3 4" xfId="12887" xr:uid="{00000000-0005-0000-0000-00004B320000}"/>
    <cellStyle name="40% - Ênfase4 2 2 2 3 4 2" xfId="12888" xr:uid="{00000000-0005-0000-0000-00004C320000}"/>
    <cellStyle name="40% - Ênfase4 2 2 2 3 5" xfId="12889" xr:uid="{00000000-0005-0000-0000-00004D320000}"/>
    <cellStyle name="40% - Ênfase4 2 2 2 3 6" xfId="12890" xr:uid="{00000000-0005-0000-0000-00004E320000}"/>
    <cellStyle name="40% - Ênfase4 2 2 2 4" xfId="12891" xr:uid="{00000000-0005-0000-0000-00004F320000}"/>
    <cellStyle name="40% - Ênfase4 2 2 2 4 2" xfId="12892" xr:uid="{00000000-0005-0000-0000-000050320000}"/>
    <cellStyle name="40% - Ênfase4 2 2 2 4 2 2" xfId="12893" xr:uid="{00000000-0005-0000-0000-000051320000}"/>
    <cellStyle name="40% - Ênfase4 2 2 2 4 3" xfId="12894" xr:uid="{00000000-0005-0000-0000-000052320000}"/>
    <cellStyle name="40% - Ênfase4 2 2 2 4 4" xfId="12895" xr:uid="{00000000-0005-0000-0000-000053320000}"/>
    <cellStyle name="40% - Ênfase4 2 2 2 5" xfId="12896" xr:uid="{00000000-0005-0000-0000-000054320000}"/>
    <cellStyle name="40% - Ênfase4 2 2 2 5 2" xfId="12897" xr:uid="{00000000-0005-0000-0000-000055320000}"/>
    <cellStyle name="40% - Ênfase4 2 2 2 5 2 2" xfId="12898" xr:uid="{00000000-0005-0000-0000-000056320000}"/>
    <cellStyle name="40% - Ênfase4 2 2 2 5 3" xfId="12899" xr:uid="{00000000-0005-0000-0000-000057320000}"/>
    <cellStyle name="40% - Ênfase4 2 2 2 5 4" xfId="12900" xr:uid="{00000000-0005-0000-0000-000058320000}"/>
    <cellStyle name="40% - Ênfase4 2 2 2 6" xfId="12901" xr:uid="{00000000-0005-0000-0000-000059320000}"/>
    <cellStyle name="40% - Ênfase4 2 2 2 6 2" xfId="12902" xr:uid="{00000000-0005-0000-0000-00005A320000}"/>
    <cellStyle name="40% - Ênfase4 2 2 2 7" xfId="12903" xr:uid="{00000000-0005-0000-0000-00005B320000}"/>
    <cellStyle name="40% - Ênfase4 2 2 2 8" xfId="12904" xr:uid="{00000000-0005-0000-0000-00005C320000}"/>
    <cellStyle name="40% - Ênfase4 2 2 3" xfId="12905" xr:uid="{00000000-0005-0000-0000-00005D320000}"/>
    <cellStyle name="40% - Ênfase4 2 2 3 2" xfId="12906" xr:uid="{00000000-0005-0000-0000-00005E320000}"/>
    <cellStyle name="40% - Ênfase4 2 2 3 2 2" xfId="12907" xr:uid="{00000000-0005-0000-0000-00005F320000}"/>
    <cellStyle name="40% - Ênfase4 2 2 3 2 2 2" xfId="12908" xr:uid="{00000000-0005-0000-0000-000060320000}"/>
    <cellStyle name="40% - Ênfase4 2 2 3 2 2 2 2" xfId="12909" xr:uid="{00000000-0005-0000-0000-000061320000}"/>
    <cellStyle name="40% - Ênfase4 2 2 3 2 2 2 2 2" xfId="12910" xr:uid="{00000000-0005-0000-0000-000062320000}"/>
    <cellStyle name="40% - Ênfase4 2 2 3 2 2 2 3" xfId="12911" xr:uid="{00000000-0005-0000-0000-000063320000}"/>
    <cellStyle name="40% - Ênfase4 2 2 3 2 2 2 4" xfId="12912" xr:uid="{00000000-0005-0000-0000-000064320000}"/>
    <cellStyle name="40% - Ênfase4 2 2 3 2 2 3" xfId="12913" xr:uid="{00000000-0005-0000-0000-000065320000}"/>
    <cellStyle name="40% - Ênfase4 2 2 3 2 2 3 2" xfId="12914" xr:uid="{00000000-0005-0000-0000-000066320000}"/>
    <cellStyle name="40% - Ênfase4 2 2 3 2 2 3 2 2" xfId="12915" xr:uid="{00000000-0005-0000-0000-000067320000}"/>
    <cellStyle name="40% - Ênfase4 2 2 3 2 2 3 3" xfId="12916" xr:uid="{00000000-0005-0000-0000-000068320000}"/>
    <cellStyle name="40% - Ênfase4 2 2 3 2 2 3 4" xfId="12917" xr:uid="{00000000-0005-0000-0000-000069320000}"/>
    <cellStyle name="40% - Ênfase4 2 2 3 2 2 4" xfId="12918" xr:uid="{00000000-0005-0000-0000-00006A320000}"/>
    <cellStyle name="40% - Ênfase4 2 2 3 2 2 4 2" xfId="12919" xr:uid="{00000000-0005-0000-0000-00006B320000}"/>
    <cellStyle name="40% - Ênfase4 2 2 3 2 2 5" xfId="12920" xr:uid="{00000000-0005-0000-0000-00006C320000}"/>
    <cellStyle name="40% - Ênfase4 2 2 3 2 2 6" xfId="12921" xr:uid="{00000000-0005-0000-0000-00006D320000}"/>
    <cellStyle name="40% - Ênfase4 2 2 3 2 3" xfId="12922" xr:uid="{00000000-0005-0000-0000-00006E320000}"/>
    <cellStyle name="40% - Ênfase4 2 2 3 2 3 2" xfId="12923" xr:uid="{00000000-0005-0000-0000-00006F320000}"/>
    <cellStyle name="40% - Ênfase4 2 2 3 2 3 2 2" xfId="12924" xr:uid="{00000000-0005-0000-0000-000070320000}"/>
    <cellStyle name="40% - Ênfase4 2 2 3 2 3 3" xfId="12925" xr:uid="{00000000-0005-0000-0000-000071320000}"/>
    <cellStyle name="40% - Ênfase4 2 2 3 2 3 4" xfId="12926" xr:uid="{00000000-0005-0000-0000-000072320000}"/>
    <cellStyle name="40% - Ênfase4 2 2 3 2 4" xfId="12927" xr:uid="{00000000-0005-0000-0000-000073320000}"/>
    <cellStyle name="40% - Ênfase4 2 2 3 2 4 2" xfId="12928" xr:uid="{00000000-0005-0000-0000-000074320000}"/>
    <cellStyle name="40% - Ênfase4 2 2 3 2 4 2 2" xfId="12929" xr:uid="{00000000-0005-0000-0000-000075320000}"/>
    <cellStyle name="40% - Ênfase4 2 2 3 2 4 3" xfId="12930" xr:uid="{00000000-0005-0000-0000-000076320000}"/>
    <cellStyle name="40% - Ênfase4 2 2 3 2 4 4" xfId="12931" xr:uid="{00000000-0005-0000-0000-000077320000}"/>
    <cellStyle name="40% - Ênfase4 2 2 3 2 5" xfId="12932" xr:uid="{00000000-0005-0000-0000-000078320000}"/>
    <cellStyle name="40% - Ênfase4 2 2 3 2 5 2" xfId="12933" xr:uid="{00000000-0005-0000-0000-000079320000}"/>
    <cellStyle name="40% - Ênfase4 2 2 3 2 6" xfId="12934" xr:uid="{00000000-0005-0000-0000-00007A320000}"/>
    <cellStyle name="40% - Ênfase4 2 2 3 2 7" xfId="12935" xr:uid="{00000000-0005-0000-0000-00007B320000}"/>
    <cellStyle name="40% - Ênfase4 2 2 3 3" xfId="12936" xr:uid="{00000000-0005-0000-0000-00007C320000}"/>
    <cellStyle name="40% - Ênfase4 2 2 3 3 2" xfId="12937" xr:uid="{00000000-0005-0000-0000-00007D320000}"/>
    <cellStyle name="40% - Ênfase4 2 2 3 3 2 2" xfId="12938" xr:uid="{00000000-0005-0000-0000-00007E320000}"/>
    <cellStyle name="40% - Ênfase4 2 2 3 3 2 2 2" xfId="12939" xr:uid="{00000000-0005-0000-0000-00007F320000}"/>
    <cellStyle name="40% - Ênfase4 2 2 3 3 2 3" xfId="12940" xr:uid="{00000000-0005-0000-0000-000080320000}"/>
    <cellStyle name="40% - Ênfase4 2 2 3 3 2 4" xfId="12941" xr:uid="{00000000-0005-0000-0000-000081320000}"/>
    <cellStyle name="40% - Ênfase4 2 2 3 3 3" xfId="12942" xr:uid="{00000000-0005-0000-0000-000082320000}"/>
    <cellStyle name="40% - Ênfase4 2 2 3 3 3 2" xfId="12943" xr:uid="{00000000-0005-0000-0000-000083320000}"/>
    <cellStyle name="40% - Ênfase4 2 2 3 3 3 2 2" xfId="12944" xr:uid="{00000000-0005-0000-0000-000084320000}"/>
    <cellStyle name="40% - Ênfase4 2 2 3 3 3 3" xfId="12945" xr:uid="{00000000-0005-0000-0000-000085320000}"/>
    <cellStyle name="40% - Ênfase4 2 2 3 3 3 4" xfId="12946" xr:uid="{00000000-0005-0000-0000-000086320000}"/>
    <cellStyle name="40% - Ênfase4 2 2 3 3 4" xfId="12947" xr:uid="{00000000-0005-0000-0000-000087320000}"/>
    <cellStyle name="40% - Ênfase4 2 2 3 3 4 2" xfId="12948" xr:uid="{00000000-0005-0000-0000-000088320000}"/>
    <cellStyle name="40% - Ênfase4 2 2 3 3 5" xfId="12949" xr:uid="{00000000-0005-0000-0000-000089320000}"/>
    <cellStyle name="40% - Ênfase4 2 2 3 3 6" xfId="12950" xr:uid="{00000000-0005-0000-0000-00008A320000}"/>
    <cellStyle name="40% - Ênfase4 2 2 3 4" xfId="12951" xr:uid="{00000000-0005-0000-0000-00008B320000}"/>
    <cellStyle name="40% - Ênfase4 2 2 3 4 2" xfId="12952" xr:uid="{00000000-0005-0000-0000-00008C320000}"/>
    <cellStyle name="40% - Ênfase4 2 2 3 4 2 2" xfId="12953" xr:uid="{00000000-0005-0000-0000-00008D320000}"/>
    <cellStyle name="40% - Ênfase4 2 2 3 4 3" xfId="12954" xr:uid="{00000000-0005-0000-0000-00008E320000}"/>
    <cellStyle name="40% - Ênfase4 2 2 3 4 4" xfId="12955" xr:uid="{00000000-0005-0000-0000-00008F320000}"/>
    <cellStyle name="40% - Ênfase4 2 2 3 5" xfId="12956" xr:uid="{00000000-0005-0000-0000-000090320000}"/>
    <cellStyle name="40% - Ênfase4 2 2 3 5 2" xfId="12957" xr:uid="{00000000-0005-0000-0000-000091320000}"/>
    <cellStyle name="40% - Ênfase4 2 2 3 5 2 2" xfId="12958" xr:uid="{00000000-0005-0000-0000-000092320000}"/>
    <cellStyle name="40% - Ênfase4 2 2 3 5 3" xfId="12959" xr:uid="{00000000-0005-0000-0000-000093320000}"/>
    <cellStyle name="40% - Ênfase4 2 2 3 5 4" xfId="12960" xr:uid="{00000000-0005-0000-0000-000094320000}"/>
    <cellStyle name="40% - Ênfase4 2 2 3 6" xfId="12961" xr:uid="{00000000-0005-0000-0000-000095320000}"/>
    <cellStyle name="40% - Ênfase4 2 2 3 6 2" xfId="12962" xr:uid="{00000000-0005-0000-0000-000096320000}"/>
    <cellStyle name="40% - Ênfase4 2 2 3 7" xfId="12963" xr:uid="{00000000-0005-0000-0000-000097320000}"/>
    <cellStyle name="40% - Ênfase4 2 2 3 8" xfId="12964" xr:uid="{00000000-0005-0000-0000-000098320000}"/>
    <cellStyle name="40% - Ênfase4 2 2 4" xfId="12965" xr:uid="{00000000-0005-0000-0000-000099320000}"/>
    <cellStyle name="40% - Ênfase4 2 2 4 2" xfId="12966" xr:uid="{00000000-0005-0000-0000-00009A320000}"/>
    <cellStyle name="40% - Ênfase4 2 2 4 2 2" xfId="12967" xr:uid="{00000000-0005-0000-0000-00009B320000}"/>
    <cellStyle name="40% - Ênfase4 2 2 4 2 2 2" xfId="12968" xr:uid="{00000000-0005-0000-0000-00009C320000}"/>
    <cellStyle name="40% - Ênfase4 2 2 4 2 2 2 2" xfId="12969" xr:uid="{00000000-0005-0000-0000-00009D320000}"/>
    <cellStyle name="40% - Ênfase4 2 2 4 2 2 2 2 2" xfId="12970" xr:uid="{00000000-0005-0000-0000-00009E320000}"/>
    <cellStyle name="40% - Ênfase4 2 2 4 2 2 2 3" xfId="12971" xr:uid="{00000000-0005-0000-0000-00009F320000}"/>
    <cellStyle name="40% - Ênfase4 2 2 4 2 2 2 4" xfId="12972" xr:uid="{00000000-0005-0000-0000-0000A0320000}"/>
    <cellStyle name="40% - Ênfase4 2 2 4 2 2 3" xfId="12973" xr:uid="{00000000-0005-0000-0000-0000A1320000}"/>
    <cellStyle name="40% - Ênfase4 2 2 4 2 2 3 2" xfId="12974" xr:uid="{00000000-0005-0000-0000-0000A2320000}"/>
    <cellStyle name="40% - Ênfase4 2 2 4 2 2 3 2 2" xfId="12975" xr:uid="{00000000-0005-0000-0000-0000A3320000}"/>
    <cellStyle name="40% - Ênfase4 2 2 4 2 2 3 3" xfId="12976" xr:uid="{00000000-0005-0000-0000-0000A4320000}"/>
    <cellStyle name="40% - Ênfase4 2 2 4 2 2 3 4" xfId="12977" xr:uid="{00000000-0005-0000-0000-0000A5320000}"/>
    <cellStyle name="40% - Ênfase4 2 2 4 2 2 4" xfId="12978" xr:uid="{00000000-0005-0000-0000-0000A6320000}"/>
    <cellStyle name="40% - Ênfase4 2 2 4 2 2 4 2" xfId="12979" xr:uid="{00000000-0005-0000-0000-0000A7320000}"/>
    <cellStyle name="40% - Ênfase4 2 2 4 2 2 5" xfId="12980" xr:uid="{00000000-0005-0000-0000-0000A8320000}"/>
    <cellStyle name="40% - Ênfase4 2 2 4 2 2 6" xfId="12981" xr:uid="{00000000-0005-0000-0000-0000A9320000}"/>
    <cellStyle name="40% - Ênfase4 2 2 4 2 3" xfId="12982" xr:uid="{00000000-0005-0000-0000-0000AA320000}"/>
    <cellStyle name="40% - Ênfase4 2 2 4 2 3 2" xfId="12983" xr:uid="{00000000-0005-0000-0000-0000AB320000}"/>
    <cellStyle name="40% - Ênfase4 2 2 4 2 3 2 2" xfId="12984" xr:uid="{00000000-0005-0000-0000-0000AC320000}"/>
    <cellStyle name="40% - Ênfase4 2 2 4 2 3 3" xfId="12985" xr:uid="{00000000-0005-0000-0000-0000AD320000}"/>
    <cellStyle name="40% - Ênfase4 2 2 4 2 3 4" xfId="12986" xr:uid="{00000000-0005-0000-0000-0000AE320000}"/>
    <cellStyle name="40% - Ênfase4 2 2 4 2 4" xfId="12987" xr:uid="{00000000-0005-0000-0000-0000AF320000}"/>
    <cellStyle name="40% - Ênfase4 2 2 4 2 4 2" xfId="12988" xr:uid="{00000000-0005-0000-0000-0000B0320000}"/>
    <cellStyle name="40% - Ênfase4 2 2 4 2 4 2 2" xfId="12989" xr:uid="{00000000-0005-0000-0000-0000B1320000}"/>
    <cellStyle name="40% - Ênfase4 2 2 4 2 4 3" xfId="12990" xr:uid="{00000000-0005-0000-0000-0000B2320000}"/>
    <cellStyle name="40% - Ênfase4 2 2 4 2 4 4" xfId="12991" xr:uid="{00000000-0005-0000-0000-0000B3320000}"/>
    <cellStyle name="40% - Ênfase4 2 2 4 2 5" xfId="12992" xr:uid="{00000000-0005-0000-0000-0000B4320000}"/>
    <cellStyle name="40% - Ênfase4 2 2 4 2 5 2" xfId="12993" xr:uid="{00000000-0005-0000-0000-0000B5320000}"/>
    <cellStyle name="40% - Ênfase4 2 2 4 2 6" xfId="12994" xr:uid="{00000000-0005-0000-0000-0000B6320000}"/>
    <cellStyle name="40% - Ênfase4 2 2 4 2 7" xfId="12995" xr:uid="{00000000-0005-0000-0000-0000B7320000}"/>
    <cellStyle name="40% - Ênfase4 2 2 4 3" xfId="12996" xr:uid="{00000000-0005-0000-0000-0000B8320000}"/>
    <cellStyle name="40% - Ênfase4 2 2 4 3 2" xfId="12997" xr:uid="{00000000-0005-0000-0000-0000B9320000}"/>
    <cellStyle name="40% - Ênfase4 2 2 4 3 2 2" xfId="12998" xr:uid="{00000000-0005-0000-0000-0000BA320000}"/>
    <cellStyle name="40% - Ênfase4 2 2 4 3 2 2 2" xfId="12999" xr:uid="{00000000-0005-0000-0000-0000BB320000}"/>
    <cellStyle name="40% - Ênfase4 2 2 4 3 2 3" xfId="13000" xr:uid="{00000000-0005-0000-0000-0000BC320000}"/>
    <cellStyle name="40% - Ênfase4 2 2 4 3 2 4" xfId="13001" xr:uid="{00000000-0005-0000-0000-0000BD320000}"/>
    <cellStyle name="40% - Ênfase4 2 2 4 3 3" xfId="13002" xr:uid="{00000000-0005-0000-0000-0000BE320000}"/>
    <cellStyle name="40% - Ênfase4 2 2 4 3 3 2" xfId="13003" xr:uid="{00000000-0005-0000-0000-0000BF320000}"/>
    <cellStyle name="40% - Ênfase4 2 2 4 3 3 2 2" xfId="13004" xr:uid="{00000000-0005-0000-0000-0000C0320000}"/>
    <cellStyle name="40% - Ênfase4 2 2 4 3 3 3" xfId="13005" xr:uid="{00000000-0005-0000-0000-0000C1320000}"/>
    <cellStyle name="40% - Ênfase4 2 2 4 3 3 4" xfId="13006" xr:uid="{00000000-0005-0000-0000-0000C2320000}"/>
    <cellStyle name="40% - Ênfase4 2 2 4 3 4" xfId="13007" xr:uid="{00000000-0005-0000-0000-0000C3320000}"/>
    <cellStyle name="40% - Ênfase4 2 2 4 3 4 2" xfId="13008" xr:uid="{00000000-0005-0000-0000-0000C4320000}"/>
    <cellStyle name="40% - Ênfase4 2 2 4 3 5" xfId="13009" xr:uid="{00000000-0005-0000-0000-0000C5320000}"/>
    <cellStyle name="40% - Ênfase4 2 2 4 3 6" xfId="13010" xr:uid="{00000000-0005-0000-0000-0000C6320000}"/>
    <cellStyle name="40% - Ênfase4 2 2 4 4" xfId="13011" xr:uid="{00000000-0005-0000-0000-0000C7320000}"/>
    <cellStyle name="40% - Ênfase4 2 2 4 4 2" xfId="13012" xr:uid="{00000000-0005-0000-0000-0000C8320000}"/>
    <cellStyle name="40% - Ênfase4 2 2 4 4 2 2" xfId="13013" xr:uid="{00000000-0005-0000-0000-0000C9320000}"/>
    <cellStyle name="40% - Ênfase4 2 2 4 4 3" xfId="13014" xr:uid="{00000000-0005-0000-0000-0000CA320000}"/>
    <cellStyle name="40% - Ênfase4 2 2 4 4 4" xfId="13015" xr:uid="{00000000-0005-0000-0000-0000CB320000}"/>
    <cellStyle name="40% - Ênfase4 2 2 4 5" xfId="13016" xr:uid="{00000000-0005-0000-0000-0000CC320000}"/>
    <cellStyle name="40% - Ênfase4 2 2 4 5 2" xfId="13017" xr:uid="{00000000-0005-0000-0000-0000CD320000}"/>
    <cellStyle name="40% - Ênfase4 2 2 4 5 2 2" xfId="13018" xr:uid="{00000000-0005-0000-0000-0000CE320000}"/>
    <cellStyle name="40% - Ênfase4 2 2 4 5 3" xfId="13019" xr:uid="{00000000-0005-0000-0000-0000CF320000}"/>
    <cellStyle name="40% - Ênfase4 2 2 4 5 4" xfId="13020" xr:uid="{00000000-0005-0000-0000-0000D0320000}"/>
    <cellStyle name="40% - Ênfase4 2 2 4 6" xfId="13021" xr:uid="{00000000-0005-0000-0000-0000D1320000}"/>
    <cellStyle name="40% - Ênfase4 2 2 4 6 2" xfId="13022" xr:uid="{00000000-0005-0000-0000-0000D2320000}"/>
    <cellStyle name="40% - Ênfase4 2 2 4 7" xfId="13023" xr:uid="{00000000-0005-0000-0000-0000D3320000}"/>
    <cellStyle name="40% - Ênfase4 2 2 4 8" xfId="13024" xr:uid="{00000000-0005-0000-0000-0000D4320000}"/>
    <cellStyle name="40% - Ênfase4 2 2 5" xfId="13025" xr:uid="{00000000-0005-0000-0000-0000D5320000}"/>
    <cellStyle name="40% - Ênfase4 2 2 5 2" xfId="13026" xr:uid="{00000000-0005-0000-0000-0000D6320000}"/>
    <cellStyle name="40% - Ênfase4 2 2 5 2 2" xfId="13027" xr:uid="{00000000-0005-0000-0000-0000D7320000}"/>
    <cellStyle name="40% - Ênfase4 2 2 5 2 2 2" xfId="13028" xr:uid="{00000000-0005-0000-0000-0000D8320000}"/>
    <cellStyle name="40% - Ênfase4 2 2 5 2 2 2 2" xfId="13029" xr:uid="{00000000-0005-0000-0000-0000D9320000}"/>
    <cellStyle name="40% - Ênfase4 2 2 5 2 2 3" xfId="13030" xr:uid="{00000000-0005-0000-0000-0000DA320000}"/>
    <cellStyle name="40% - Ênfase4 2 2 5 2 2 4" xfId="13031" xr:uid="{00000000-0005-0000-0000-0000DB320000}"/>
    <cellStyle name="40% - Ênfase4 2 2 5 2 3" xfId="13032" xr:uid="{00000000-0005-0000-0000-0000DC320000}"/>
    <cellStyle name="40% - Ênfase4 2 2 5 2 3 2" xfId="13033" xr:uid="{00000000-0005-0000-0000-0000DD320000}"/>
    <cellStyle name="40% - Ênfase4 2 2 5 2 3 2 2" xfId="13034" xr:uid="{00000000-0005-0000-0000-0000DE320000}"/>
    <cellStyle name="40% - Ênfase4 2 2 5 2 3 3" xfId="13035" xr:uid="{00000000-0005-0000-0000-0000DF320000}"/>
    <cellStyle name="40% - Ênfase4 2 2 5 2 3 4" xfId="13036" xr:uid="{00000000-0005-0000-0000-0000E0320000}"/>
    <cellStyle name="40% - Ênfase4 2 2 5 2 4" xfId="13037" xr:uid="{00000000-0005-0000-0000-0000E1320000}"/>
    <cellStyle name="40% - Ênfase4 2 2 5 2 4 2" xfId="13038" xr:uid="{00000000-0005-0000-0000-0000E2320000}"/>
    <cellStyle name="40% - Ênfase4 2 2 5 2 5" xfId="13039" xr:uid="{00000000-0005-0000-0000-0000E3320000}"/>
    <cellStyle name="40% - Ênfase4 2 2 5 2 6" xfId="13040" xr:uid="{00000000-0005-0000-0000-0000E4320000}"/>
    <cellStyle name="40% - Ênfase4 2 2 5 3" xfId="13041" xr:uid="{00000000-0005-0000-0000-0000E5320000}"/>
    <cellStyle name="40% - Ênfase4 2 2 5 3 2" xfId="13042" xr:uid="{00000000-0005-0000-0000-0000E6320000}"/>
    <cellStyle name="40% - Ênfase4 2 2 5 3 2 2" xfId="13043" xr:uid="{00000000-0005-0000-0000-0000E7320000}"/>
    <cellStyle name="40% - Ênfase4 2 2 5 3 3" xfId="13044" xr:uid="{00000000-0005-0000-0000-0000E8320000}"/>
    <cellStyle name="40% - Ênfase4 2 2 5 3 4" xfId="13045" xr:uid="{00000000-0005-0000-0000-0000E9320000}"/>
    <cellStyle name="40% - Ênfase4 2 2 5 4" xfId="13046" xr:uid="{00000000-0005-0000-0000-0000EA320000}"/>
    <cellStyle name="40% - Ênfase4 2 2 5 4 2" xfId="13047" xr:uid="{00000000-0005-0000-0000-0000EB320000}"/>
    <cellStyle name="40% - Ênfase4 2 2 5 4 2 2" xfId="13048" xr:uid="{00000000-0005-0000-0000-0000EC320000}"/>
    <cellStyle name="40% - Ênfase4 2 2 5 4 3" xfId="13049" xr:uid="{00000000-0005-0000-0000-0000ED320000}"/>
    <cellStyle name="40% - Ênfase4 2 2 5 4 4" xfId="13050" xr:uid="{00000000-0005-0000-0000-0000EE320000}"/>
    <cellStyle name="40% - Ênfase4 2 2 5 5" xfId="13051" xr:uid="{00000000-0005-0000-0000-0000EF320000}"/>
    <cellStyle name="40% - Ênfase4 2 2 5 5 2" xfId="13052" xr:uid="{00000000-0005-0000-0000-0000F0320000}"/>
    <cellStyle name="40% - Ênfase4 2 2 5 6" xfId="13053" xr:uid="{00000000-0005-0000-0000-0000F1320000}"/>
    <cellStyle name="40% - Ênfase4 2 2 5 7" xfId="13054" xr:uid="{00000000-0005-0000-0000-0000F2320000}"/>
    <cellStyle name="40% - Ênfase4 2 2 6" xfId="13055" xr:uid="{00000000-0005-0000-0000-0000F3320000}"/>
    <cellStyle name="40% - Ênfase4 2 2 6 2" xfId="13056" xr:uid="{00000000-0005-0000-0000-0000F4320000}"/>
    <cellStyle name="40% - Ênfase4 2 2 6 2 2" xfId="13057" xr:uid="{00000000-0005-0000-0000-0000F5320000}"/>
    <cellStyle name="40% - Ênfase4 2 2 6 2 2 2" xfId="13058" xr:uid="{00000000-0005-0000-0000-0000F6320000}"/>
    <cellStyle name="40% - Ênfase4 2 2 6 2 3" xfId="13059" xr:uid="{00000000-0005-0000-0000-0000F7320000}"/>
    <cellStyle name="40% - Ênfase4 2 2 6 2 4" xfId="13060" xr:uid="{00000000-0005-0000-0000-0000F8320000}"/>
    <cellStyle name="40% - Ênfase4 2 2 6 3" xfId="13061" xr:uid="{00000000-0005-0000-0000-0000F9320000}"/>
    <cellStyle name="40% - Ênfase4 2 2 6 3 2" xfId="13062" xr:uid="{00000000-0005-0000-0000-0000FA320000}"/>
    <cellStyle name="40% - Ênfase4 2 2 6 3 2 2" xfId="13063" xr:uid="{00000000-0005-0000-0000-0000FB320000}"/>
    <cellStyle name="40% - Ênfase4 2 2 6 3 3" xfId="13064" xr:uid="{00000000-0005-0000-0000-0000FC320000}"/>
    <cellStyle name="40% - Ênfase4 2 2 6 3 4" xfId="13065" xr:uid="{00000000-0005-0000-0000-0000FD320000}"/>
    <cellStyle name="40% - Ênfase4 2 2 6 4" xfId="13066" xr:uid="{00000000-0005-0000-0000-0000FE320000}"/>
    <cellStyle name="40% - Ênfase4 2 2 6 4 2" xfId="13067" xr:uid="{00000000-0005-0000-0000-0000FF320000}"/>
    <cellStyle name="40% - Ênfase4 2 2 6 5" xfId="13068" xr:uid="{00000000-0005-0000-0000-000000330000}"/>
    <cellStyle name="40% - Ênfase4 2 2 6 6" xfId="13069" xr:uid="{00000000-0005-0000-0000-000001330000}"/>
    <cellStyle name="40% - Ênfase4 2 2 7" xfId="13070" xr:uid="{00000000-0005-0000-0000-000002330000}"/>
    <cellStyle name="40% - Ênfase4 2 2 7 2" xfId="13071" xr:uid="{00000000-0005-0000-0000-000003330000}"/>
    <cellStyle name="40% - Ênfase4 2 2 7 2 2" xfId="13072" xr:uid="{00000000-0005-0000-0000-000004330000}"/>
    <cellStyle name="40% - Ênfase4 2 2 7 3" xfId="13073" xr:uid="{00000000-0005-0000-0000-000005330000}"/>
    <cellStyle name="40% - Ênfase4 2 2 7 4" xfId="13074" xr:uid="{00000000-0005-0000-0000-000006330000}"/>
    <cellStyle name="40% - Ênfase4 2 2 8" xfId="13075" xr:uid="{00000000-0005-0000-0000-000007330000}"/>
    <cellStyle name="40% - Ênfase4 2 2 8 2" xfId="13076" xr:uid="{00000000-0005-0000-0000-000008330000}"/>
    <cellStyle name="40% - Ênfase4 2 2 8 2 2" xfId="13077" xr:uid="{00000000-0005-0000-0000-000009330000}"/>
    <cellStyle name="40% - Ênfase4 2 2 8 3" xfId="13078" xr:uid="{00000000-0005-0000-0000-00000A330000}"/>
    <cellStyle name="40% - Ênfase4 2 2 8 4" xfId="13079" xr:uid="{00000000-0005-0000-0000-00000B330000}"/>
    <cellStyle name="40% - Ênfase4 2 2 9" xfId="13080" xr:uid="{00000000-0005-0000-0000-00000C330000}"/>
    <cellStyle name="40% - Ênfase4 2 2 9 2" xfId="13081" xr:uid="{00000000-0005-0000-0000-00000D330000}"/>
    <cellStyle name="40% - Ênfase4 2 3" xfId="13082" xr:uid="{00000000-0005-0000-0000-00000E330000}"/>
    <cellStyle name="40% - Ênfase4 2 3 2" xfId="13083" xr:uid="{00000000-0005-0000-0000-00000F330000}"/>
    <cellStyle name="40% - Ênfase4 2 3 2 2" xfId="13084" xr:uid="{00000000-0005-0000-0000-000010330000}"/>
    <cellStyle name="40% - Ênfase4 2 3 2 2 2" xfId="13085" xr:uid="{00000000-0005-0000-0000-000011330000}"/>
    <cellStyle name="40% - Ênfase4 2 3 2 2 2 2" xfId="13086" xr:uid="{00000000-0005-0000-0000-000012330000}"/>
    <cellStyle name="40% - Ênfase4 2 3 2 2 2 2 2" xfId="13087" xr:uid="{00000000-0005-0000-0000-000013330000}"/>
    <cellStyle name="40% - Ênfase4 2 3 2 2 2 3" xfId="13088" xr:uid="{00000000-0005-0000-0000-000014330000}"/>
    <cellStyle name="40% - Ênfase4 2 3 2 2 2 4" xfId="13089" xr:uid="{00000000-0005-0000-0000-000015330000}"/>
    <cellStyle name="40% - Ênfase4 2 3 2 2 3" xfId="13090" xr:uid="{00000000-0005-0000-0000-000016330000}"/>
    <cellStyle name="40% - Ênfase4 2 3 2 2 3 2" xfId="13091" xr:uid="{00000000-0005-0000-0000-000017330000}"/>
    <cellStyle name="40% - Ênfase4 2 3 2 2 3 2 2" xfId="13092" xr:uid="{00000000-0005-0000-0000-000018330000}"/>
    <cellStyle name="40% - Ênfase4 2 3 2 2 3 3" xfId="13093" xr:uid="{00000000-0005-0000-0000-000019330000}"/>
    <cellStyle name="40% - Ênfase4 2 3 2 2 3 4" xfId="13094" xr:uid="{00000000-0005-0000-0000-00001A330000}"/>
    <cellStyle name="40% - Ênfase4 2 3 2 2 4" xfId="13095" xr:uid="{00000000-0005-0000-0000-00001B330000}"/>
    <cellStyle name="40% - Ênfase4 2 3 2 2 4 2" xfId="13096" xr:uid="{00000000-0005-0000-0000-00001C330000}"/>
    <cellStyle name="40% - Ênfase4 2 3 2 2 5" xfId="13097" xr:uid="{00000000-0005-0000-0000-00001D330000}"/>
    <cellStyle name="40% - Ênfase4 2 3 2 2 6" xfId="13098" xr:uid="{00000000-0005-0000-0000-00001E330000}"/>
    <cellStyle name="40% - Ênfase4 2 3 2 3" xfId="13099" xr:uid="{00000000-0005-0000-0000-00001F330000}"/>
    <cellStyle name="40% - Ênfase4 2 3 2 3 2" xfId="13100" xr:uid="{00000000-0005-0000-0000-000020330000}"/>
    <cellStyle name="40% - Ênfase4 2 3 2 3 2 2" xfId="13101" xr:uid="{00000000-0005-0000-0000-000021330000}"/>
    <cellStyle name="40% - Ênfase4 2 3 2 3 3" xfId="13102" xr:uid="{00000000-0005-0000-0000-000022330000}"/>
    <cellStyle name="40% - Ênfase4 2 3 2 3 4" xfId="13103" xr:uid="{00000000-0005-0000-0000-000023330000}"/>
    <cellStyle name="40% - Ênfase4 2 3 2 4" xfId="13104" xr:uid="{00000000-0005-0000-0000-000024330000}"/>
    <cellStyle name="40% - Ênfase4 2 3 2 4 2" xfId="13105" xr:uid="{00000000-0005-0000-0000-000025330000}"/>
    <cellStyle name="40% - Ênfase4 2 3 2 4 2 2" xfId="13106" xr:uid="{00000000-0005-0000-0000-000026330000}"/>
    <cellStyle name="40% - Ênfase4 2 3 2 4 3" xfId="13107" xr:uid="{00000000-0005-0000-0000-000027330000}"/>
    <cellStyle name="40% - Ênfase4 2 3 2 4 4" xfId="13108" xr:uid="{00000000-0005-0000-0000-000028330000}"/>
    <cellStyle name="40% - Ênfase4 2 3 2 5" xfId="13109" xr:uid="{00000000-0005-0000-0000-000029330000}"/>
    <cellStyle name="40% - Ênfase4 2 3 2 5 2" xfId="13110" xr:uid="{00000000-0005-0000-0000-00002A330000}"/>
    <cellStyle name="40% - Ênfase4 2 3 2 6" xfId="13111" xr:uid="{00000000-0005-0000-0000-00002B330000}"/>
    <cellStyle name="40% - Ênfase4 2 3 2 7" xfId="13112" xr:uid="{00000000-0005-0000-0000-00002C330000}"/>
    <cellStyle name="40% - Ênfase4 2 3 3" xfId="13113" xr:uid="{00000000-0005-0000-0000-00002D330000}"/>
    <cellStyle name="40% - Ênfase4 2 3 3 2" xfId="13114" xr:uid="{00000000-0005-0000-0000-00002E330000}"/>
    <cellStyle name="40% - Ênfase4 2 3 3 2 2" xfId="13115" xr:uid="{00000000-0005-0000-0000-00002F330000}"/>
    <cellStyle name="40% - Ênfase4 2 3 3 2 2 2" xfId="13116" xr:uid="{00000000-0005-0000-0000-000030330000}"/>
    <cellStyle name="40% - Ênfase4 2 3 3 2 3" xfId="13117" xr:uid="{00000000-0005-0000-0000-000031330000}"/>
    <cellStyle name="40% - Ênfase4 2 3 3 2 4" xfId="13118" xr:uid="{00000000-0005-0000-0000-000032330000}"/>
    <cellStyle name="40% - Ênfase4 2 3 3 3" xfId="13119" xr:uid="{00000000-0005-0000-0000-000033330000}"/>
    <cellStyle name="40% - Ênfase4 2 3 3 3 2" xfId="13120" xr:uid="{00000000-0005-0000-0000-000034330000}"/>
    <cellStyle name="40% - Ênfase4 2 3 3 3 2 2" xfId="13121" xr:uid="{00000000-0005-0000-0000-000035330000}"/>
    <cellStyle name="40% - Ênfase4 2 3 3 3 3" xfId="13122" xr:uid="{00000000-0005-0000-0000-000036330000}"/>
    <cellStyle name="40% - Ênfase4 2 3 3 3 4" xfId="13123" xr:uid="{00000000-0005-0000-0000-000037330000}"/>
    <cellStyle name="40% - Ênfase4 2 3 3 4" xfId="13124" xr:uid="{00000000-0005-0000-0000-000038330000}"/>
    <cellStyle name="40% - Ênfase4 2 3 3 4 2" xfId="13125" xr:uid="{00000000-0005-0000-0000-000039330000}"/>
    <cellStyle name="40% - Ênfase4 2 3 3 5" xfId="13126" xr:uid="{00000000-0005-0000-0000-00003A330000}"/>
    <cellStyle name="40% - Ênfase4 2 3 3 6" xfId="13127" xr:uid="{00000000-0005-0000-0000-00003B330000}"/>
    <cellStyle name="40% - Ênfase4 2 3 4" xfId="13128" xr:uid="{00000000-0005-0000-0000-00003C330000}"/>
    <cellStyle name="40% - Ênfase4 2 3 4 2" xfId="13129" xr:uid="{00000000-0005-0000-0000-00003D330000}"/>
    <cellStyle name="40% - Ênfase4 2 3 4 2 2" xfId="13130" xr:uid="{00000000-0005-0000-0000-00003E330000}"/>
    <cellStyle name="40% - Ênfase4 2 3 4 3" xfId="13131" xr:uid="{00000000-0005-0000-0000-00003F330000}"/>
    <cellStyle name="40% - Ênfase4 2 3 4 4" xfId="13132" xr:uid="{00000000-0005-0000-0000-000040330000}"/>
    <cellStyle name="40% - Ênfase4 2 3 5" xfId="13133" xr:uid="{00000000-0005-0000-0000-000041330000}"/>
    <cellStyle name="40% - Ênfase4 2 3 5 2" xfId="13134" xr:uid="{00000000-0005-0000-0000-000042330000}"/>
    <cellStyle name="40% - Ênfase4 2 3 5 2 2" xfId="13135" xr:uid="{00000000-0005-0000-0000-000043330000}"/>
    <cellStyle name="40% - Ênfase4 2 3 5 3" xfId="13136" xr:uid="{00000000-0005-0000-0000-000044330000}"/>
    <cellStyle name="40% - Ênfase4 2 3 5 4" xfId="13137" xr:uid="{00000000-0005-0000-0000-000045330000}"/>
    <cellStyle name="40% - Ênfase4 2 3 6" xfId="13138" xr:uid="{00000000-0005-0000-0000-000046330000}"/>
    <cellStyle name="40% - Ênfase4 2 3 6 2" xfId="13139" xr:uid="{00000000-0005-0000-0000-000047330000}"/>
    <cellStyle name="40% - Ênfase4 2 3 7" xfId="13140" xr:uid="{00000000-0005-0000-0000-000048330000}"/>
    <cellStyle name="40% - Ênfase4 2 3 8" xfId="13141" xr:uid="{00000000-0005-0000-0000-000049330000}"/>
    <cellStyle name="40% - Ênfase4 2 4" xfId="13142" xr:uid="{00000000-0005-0000-0000-00004A330000}"/>
    <cellStyle name="40% - Ênfase4 2 4 2" xfId="13143" xr:uid="{00000000-0005-0000-0000-00004B330000}"/>
    <cellStyle name="40% - Ênfase4 2 4 2 2" xfId="13144" xr:uid="{00000000-0005-0000-0000-00004C330000}"/>
    <cellStyle name="40% - Ênfase4 2 4 2 2 2" xfId="13145" xr:uid="{00000000-0005-0000-0000-00004D330000}"/>
    <cellStyle name="40% - Ênfase4 2 4 2 2 2 2" xfId="13146" xr:uid="{00000000-0005-0000-0000-00004E330000}"/>
    <cellStyle name="40% - Ênfase4 2 4 2 2 2 2 2" xfId="13147" xr:uid="{00000000-0005-0000-0000-00004F330000}"/>
    <cellStyle name="40% - Ênfase4 2 4 2 2 2 3" xfId="13148" xr:uid="{00000000-0005-0000-0000-000050330000}"/>
    <cellStyle name="40% - Ênfase4 2 4 2 2 2 4" xfId="13149" xr:uid="{00000000-0005-0000-0000-000051330000}"/>
    <cellStyle name="40% - Ênfase4 2 4 2 2 3" xfId="13150" xr:uid="{00000000-0005-0000-0000-000052330000}"/>
    <cellStyle name="40% - Ênfase4 2 4 2 2 3 2" xfId="13151" xr:uid="{00000000-0005-0000-0000-000053330000}"/>
    <cellStyle name="40% - Ênfase4 2 4 2 2 3 2 2" xfId="13152" xr:uid="{00000000-0005-0000-0000-000054330000}"/>
    <cellStyle name="40% - Ênfase4 2 4 2 2 3 3" xfId="13153" xr:uid="{00000000-0005-0000-0000-000055330000}"/>
    <cellStyle name="40% - Ênfase4 2 4 2 2 3 4" xfId="13154" xr:uid="{00000000-0005-0000-0000-000056330000}"/>
    <cellStyle name="40% - Ênfase4 2 4 2 2 4" xfId="13155" xr:uid="{00000000-0005-0000-0000-000057330000}"/>
    <cellStyle name="40% - Ênfase4 2 4 2 2 4 2" xfId="13156" xr:uid="{00000000-0005-0000-0000-000058330000}"/>
    <cellStyle name="40% - Ênfase4 2 4 2 2 5" xfId="13157" xr:uid="{00000000-0005-0000-0000-000059330000}"/>
    <cellStyle name="40% - Ênfase4 2 4 2 2 6" xfId="13158" xr:uid="{00000000-0005-0000-0000-00005A330000}"/>
    <cellStyle name="40% - Ênfase4 2 4 2 3" xfId="13159" xr:uid="{00000000-0005-0000-0000-00005B330000}"/>
    <cellStyle name="40% - Ênfase4 2 4 2 3 2" xfId="13160" xr:uid="{00000000-0005-0000-0000-00005C330000}"/>
    <cellStyle name="40% - Ênfase4 2 4 2 3 2 2" xfId="13161" xr:uid="{00000000-0005-0000-0000-00005D330000}"/>
    <cellStyle name="40% - Ênfase4 2 4 2 3 3" xfId="13162" xr:uid="{00000000-0005-0000-0000-00005E330000}"/>
    <cellStyle name="40% - Ênfase4 2 4 2 3 4" xfId="13163" xr:uid="{00000000-0005-0000-0000-00005F330000}"/>
    <cellStyle name="40% - Ênfase4 2 4 2 4" xfId="13164" xr:uid="{00000000-0005-0000-0000-000060330000}"/>
    <cellStyle name="40% - Ênfase4 2 4 2 4 2" xfId="13165" xr:uid="{00000000-0005-0000-0000-000061330000}"/>
    <cellStyle name="40% - Ênfase4 2 4 2 4 2 2" xfId="13166" xr:uid="{00000000-0005-0000-0000-000062330000}"/>
    <cellStyle name="40% - Ênfase4 2 4 2 4 3" xfId="13167" xr:uid="{00000000-0005-0000-0000-000063330000}"/>
    <cellStyle name="40% - Ênfase4 2 4 2 4 4" xfId="13168" xr:uid="{00000000-0005-0000-0000-000064330000}"/>
    <cellStyle name="40% - Ênfase4 2 4 2 5" xfId="13169" xr:uid="{00000000-0005-0000-0000-000065330000}"/>
    <cellStyle name="40% - Ênfase4 2 4 2 5 2" xfId="13170" xr:uid="{00000000-0005-0000-0000-000066330000}"/>
    <cellStyle name="40% - Ênfase4 2 4 2 6" xfId="13171" xr:uid="{00000000-0005-0000-0000-000067330000}"/>
    <cellStyle name="40% - Ênfase4 2 4 2 7" xfId="13172" xr:uid="{00000000-0005-0000-0000-000068330000}"/>
    <cellStyle name="40% - Ênfase4 2 4 3" xfId="13173" xr:uid="{00000000-0005-0000-0000-000069330000}"/>
    <cellStyle name="40% - Ênfase4 2 4 3 2" xfId="13174" xr:uid="{00000000-0005-0000-0000-00006A330000}"/>
    <cellStyle name="40% - Ênfase4 2 4 3 2 2" xfId="13175" xr:uid="{00000000-0005-0000-0000-00006B330000}"/>
    <cellStyle name="40% - Ênfase4 2 4 3 2 2 2" xfId="13176" xr:uid="{00000000-0005-0000-0000-00006C330000}"/>
    <cellStyle name="40% - Ênfase4 2 4 3 2 3" xfId="13177" xr:uid="{00000000-0005-0000-0000-00006D330000}"/>
    <cellStyle name="40% - Ênfase4 2 4 3 2 4" xfId="13178" xr:uid="{00000000-0005-0000-0000-00006E330000}"/>
    <cellStyle name="40% - Ênfase4 2 4 3 3" xfId="13179" xr:uid="{00000000-0005-0000-0000-00006F330000}"/>
    <cellStyle name="40% - Ênfase4 2 4 3 3 2" xfId="13180" xr:uid="{00000000-0005-0000-0000-000070330000}"/>
    <cellStyle name="40% - Ênfase4 2 4 3 3 2 2" xfId="13181" xr:uid="{00000000-0005-0000-0000-000071330000}"/>
    <cellStyle name="40% - Ênfase4 2 4 3 3 3" xfId="13182" xr:uid="{00000000-0005-0000-0000-000072330000}"/>
    <cellStyle name="40% - Ênfase4 2 4 3 3 4" xfId="13183" xr:uid="{00000000-0005-0000-0000-000073330000}"/>
    <cellStyle name="40% - Ênfase4 2 4 3 4" xfId="13184" xr:uid="{00000000-0005-0000-0000-000074330000}"/>
    <cellStyle name="40% - Ênfase4 2 4 3 4 2" xfId="13185" xr:uid="{00000000-0005-0000-0000-000075330000}"/>
    <cellStyle name="40% - Ênfase4 2 4 3 5" xfId="13186" xr:uid="{00000000-0005-0000-0000-000076330000}"/>
    <cellStyle name="40% - Ênfase4 2 4 3 6" xfId="13187" xr:uid="{00000000-0005-0000-0000-000077330000}"/>
    <cellStyle name="40% - Ênfase4 2 4 4" xfId="13188" xr:uid="{00000000-0005-0000-0000-000078330000}"/>
    <cellStyle name="40% - Ênfase4 2 4 4 2" xfId="13189" xr:uid="{00000000-0005-0000-0000-000079330000}"/>
    <cellStyle name="40% - Ênfase4 2 4 4 2 2" xfId="13190" xr:uid="{00000000-0005-0000-0000-00007A330000}"/>
    <cellStyle name="40% - Ênfase4 2 4 4 3" xfId="13191" xr:uid="{00000000-0005-0000-0000-00007B330000}"/>
    <cellStyle name="40% - Ênfase4 2 4 4 4" xfId="13192" xr:uid="{00000000-0005-0000-0000-00007C330000}"/>
    <cellStyle name="40% - Ênfase4 2 4 5" xfId="13193" xr:uid="{00000000-0005-0000-0000-00007D330000}"/>
    <cellStyle name="40% - Ênfase4 2 4 5 2" xfId="13194" xr:uid="{00000000-0005-0000-0000-00007E330000}"/>
    <cellStyle name="40% - Ênfase4 2 4 5 2 2" xfId="13195" xr:uid="{00000000-0005-0000-0000-00007F330000}"/>
    <cellStyle name="40% - Ênfase4 2 4 5 3" xfId="13196" xr:uid="{00000000-0005-0000-0000-000080330000}"/>
    <cellStyle name="40% - Ênfase4 2 4 5 4" xfId="13197" xr:uid="{00000000-0005-0000-0000-000081330000}"/>
    <cellStyle name="40% - Ênfase4 2 4 6" xfId="13198" xr:uid="{00000000-0005-0000-0000-000082330000}"/>
    <cellStyle name="40% - Ênfase4 2 4 6 2" xfId="13199" xr:uid="{00000000-0005-0000-0000-000083330000}"/>
    <cellStyle name="40% - Ênfase4 2 4 7" xfId="13200" xr:uid="{00000000-0005-0000-0000-000084330000}"/>
    <cellStyle name="40% - Ênfase4 2 4 8" xfId="13201" xr:uid="{00000000-0005-0000-0000-000085330000}"/>
    <cellStyle name="40% - Ênfase4 2 5" xfId="13202" xr:uid="{00000000-0005-0000-0000-000086330000}"/>
    <cellStyle name="40% - Ênfase4 2 5 2" xfId="13203" xr:uid="{00000000-0005-0000-0000-000087330000}"/>
    <cellStyle name="40% - Ênfase4 2 5 2 2" xfId="13204" xr:uid="{00000000-0005-0000-0000-000088330000}"/>
    <cellStyle name="40% - Ênfase4 2 5 2 2 2" xfId="13205" xr:uid="{00000000-0005-0000-0000-000089330000}"/>
    <cellStyle name="40% - Ênfase4 2 5 2 2 2 2" xfId="13206" xr:uid="{00000000-0005-0000-0000-00008A330000}"/>
    <cellStyle name="40% - Ênfase4 2 5 2 2 2 2 2" xfId="13207" xr:uid="{00000000-0005-0000-0000-00008B330000}"/>
    <cellStyle name="40% - Ênfase4 2 5 2 2 2 3" xfId="13208" xr:uid="{00000000-0005-0000-0000-00008C330000}"/>
    <cellStyle name="40% - Ênfase4 2 5 2 2 2 4" xfId="13209" xr:uid="{00000000-0005-0000-0000-00008D330000}"/>
    <cellStyle name="40% - Ênfase4 2 5 2 2 3" xfId="13210" xr:uid="{00000000-0005-0000-0000-00008E330000}"/>
    <cellStyle name="40% - Ênfase4 2 5 2 2 3 2" xfId="13211" xr:uid="{00000000-0005-0000-0000-00008F330000}"/>
    <cellStyle name="40% - Ênfase4 2 5 2 2 3 2 2" xfId="13212" xr:uid="{00000000-0005-0000-0000-000090330000}"/>
    <cellStyle name="40% - Ênfase4 2 5 2 2 3 3" xfId="13213" xr:uid="{00000000-0005-0000-0000-000091330000}"/>
    <cellStyle name="40% - Ênfase4 2 5 2 2 3 4" xfId="13214" xr:uid="{00000000-0005-0000-0000-000092330000}"/>
    <cellStyle name="40% - Ênfase4 2 5 2 2 4" xfId="13215" xr:uid="{00000000-0005-0000-0000-000093330000}"/>
    <cellStyle name="40% - Ênfase4 2 5 2 2 4 2" xfId="13216" xr:uid="{00000000-0005-0000-0000-000094330000}"/>
    <cellStyle name="40% - Ênfase4 2 5 2 2 5" xfId="13217" xr:uid="{00000000-0005-0000-0000-000095330000}"/>
    <cellStyle name="40% - Ênfase4 2 5 2 2 6" xfId="13218" xr:uid="{00000000-0005-0000-0000-000096330000}"/>
    <cellStyle name="40% - Ênfase4 2 5 2 3" xfId="13219" xr:uid="{00000000-0005-0000-0000-000097330000}"/>
    <cellStyle name="40% - Ênfase4 2 5 2 3 2" xfId="13220" xr:uid="{00000000-0005-0000-0000-000098330000}"/>
    <cellStyle name="40% - Ênfase4 2 5 2 3 2 2" xfId="13221" xr:uid="{00000000-0005-0000-0000-000099330000}"/>
    <cellStyle name="40% - Ênfase4 2 5 2 3 3" xfId="13222" xr:uid="{00000000-0005-0000-0000-00009A330000}"/>
    <cellStyle name="40% - Ênfase4 2 5 2 3 4" xfId="13223" xr:uid="{00000000-0005-0000-0000-00009B330000}"/>
    <cellStyle name="40% - Ênfase4 2 5 2 4" xfId="13224" xr:uid="{00000000-0005-0000-0000-00009C330000}"/>
    <cellStyle name="40% - Ênfase4 2 5 2 4 2" xfId="13225" xr:uid="{00000000-0005-0000-0000-00009D330000}"/>
    <cellStyle name="40% - Ênfase4 2 5 2 4 2 2" xfId="13226" xr:uid="{00000000-0005-0000-0000-00009E330000}"/>
    <cellStyle name="40% - Ênfase4 2 5 2 4 3" xfId="13227" xr:uid="{00000000-0005-0000-0000-00009F330000}"/>
    <cellStyle name="40% - Ênfase4 2 5 2 4 4" xfId="13228" xr:uid="{00000000-0005-0000-0000-0000A0330000}"/>
    <cellStyle name="40% - Ênfase4 2 5 2 5" xfId="13229" xr:uid="{00000000-0005-0000-0000-0000A1330000}"/>
    <cellStyle name="40% - Ênfase4 2 5 2 5 2" xfId="13230" xr:uid="{00000000-0005-0000-0000-0000A2330000}"/>
    <cellStyle name="40% - Ênfase4 2 5 2 6" xfId="13231" xr:uid="{00000000-0005-0000-0000-0000A3330000}"/>
    <cellStyle name="40% - Ênfase4 2 5 2 7" xfId="13232" xr:uid="{00000000-0005-0000-0000-0000A4330000}"/>
    <cellStyle name="40% - Ênfase4 2 5 3" xfId="13233" xr:uid="{00000000-0005-0000-0000-0000A5330000}"/>
    <cellStyle name="40% - Ênfase4 2 5 3 2" xfId="13234" xr:uid="{00000000-0005-0000-0000-0000A6330000}"/>
    <cellStyle name="40% - Ênfase4 2 5 3 2 2" xfId="13235" xr:uid="{00000000-0005-0000-0000-0000A7330000}"/>
    <cellStyle name="40% - Ênfase4 2 5 3 2 2 2" xfId="13236" xr:uid="{00000000-0005-0000-0000-0000A8330000}"/>
    <cellStyle name="40% - Ênfase4 2 5 3 2 3" xfId="13237" xr:uid="{00000000-0005-0000-0000-0000A9330000}"/>
    <cellStyle name="40% - Ênfase4 2 5 3 2 4" xfId="13238" xr:uid="{00000000-0005-0000-0000-0000AA330000}"/>
    <cellStyle name="40% - Ênfase4 2 5 3 3" xfId="13239" xr:uid="{00000000-0005-0000-0000-0000AB330000}"/>
    <cellStyle name="40% - Ênfase4 2 5 3 3 2" xfId="13240" xr:uid="{00000000-0005-0000-0000-0000AC330000}"/>
    <cellStyle name="40% - Ênfase4 2 5 3 3 2 2" xfId="13241" xr:uid="{00000000-0005-0000-0000-0000AD330000}"/>
    <cellStyle name="40% - Ênfase4 2 5 3 3 3" xfId="13242" xr:uid="{00000000-0005-0000-0000-0000AE330000}"/>
    <cellStyle name="40% - Ênfase4 2 5 3 3 4" xfId="13243" xr:uid="{00000000-0005-0000-0000-0000AF330000}"/>
    <cellStyle name="40% - Ênfase4 2 5 3 4" xfId="13244" xr:uid="{00000000-0005-0000-0000-0000B0330000}"/>
    <cellStyle name="40% - Ênfase4 2 5 3 4 2" xfId="13245" xr:uid="{00000000-0005-0000-0000-0000B1330000}"/>
    <cellStyle name="40% - Ênfase4 2 5 3 5" xfId="13246" xr:uid="{00000000-0005-0000-0000-0000B2330000}"/>
    <cellStyle name="40% - Ênfase4 2 5 3 6" xfId="13247" xr:uid="{00000000-0005-0000-0000-0000B3330000}"/>
    <cellStyle name="40% - Ênfase4 2 5 4" xfId="13248" xr:uid="{00000000-0005-0000-0000-0000B4330000}"/>
    <cellStyle name="40% - Ênfase4 2 5 4 2" xfId="13249" xr:uid="{00000000-0005-0000-0000-0000B5330000}"/>
    <cellStyle name="40% - Ênfase4 2 5 4 2 2" xfId="13250" xr:uid="{00000000-0005-0000-0000-0000B6330000}"/>
    <cellStyle name="40% - Ênfase4 2 5 4 3" xfId="13251" xr:uid="{00000000-0005-0000-0000-0000B7330000}"/>
    <cellStyle name="40% - Ênfase4 2 5 4 4" xfId="13252" xr:uid="{00000000-0005-0000-0000-0000B8330000}"/>
    <cellStyle name="40% - Ênfase4 2 5 5" xfId="13253" xr:uid="{00000000-0005-0000-0000-0000B9330000}"/>
    <cellStyle name="40% - Ênfase4 2 5 5 2" xfId="13254" xr:uid="{00000000-0005-0000-0000-0000BA330000}"/>
    <cellStyle name="40% - Ênfase4 2 5 5 2 2" xfId="13255" xr:uid="{00000000-0005-0000-0000-0000BB330000}"/>
    <cellStyle name="40% - Ênfase4 2 5 5 3" xfId="13256" xr:uid="{00000000-0005-0000-0000-0000BC330000}"/>
    <cellStyle name="40% - Ênfase4 2 5 5 4" xfId="13257" xr:uid="{00000000-0005-0000-0000-0000BD330000}"/>
    <cellStyle name="40% - Ênfase4 2 5 6" xfId="13258" xr:uid="{00000000-0005-0000-0000-0000BE330000}"/>
    <cellStyle name="40% - Ênfase4 2 5 6 2" xfId="13259" xr:uid="{00000000-0005-0000-0000-0000BF330000}"/>
    <cellStyle name="40% - Ênfase4 2 5 7" xfId="13260" xr:uid="{00000000-0005-0000-0000-0000C0330000}"/>
    <cellStyle name="40% - Ênfase4 2 5 8" xfId="13261" xr:uid="{00000000-0005-0000-0000-0000C1330000}"/>
    <cellStyle name="40% - Ênfase4 2 6" xfId="13262" xr:uid="{00000000-0005-0000-0000-0000C2330000}"/>
    <cellStyle name="40% - Ênfase4 2 6 2" xfId="13263" xr:uid="{00000000-0005-0000-0000-0000C3330000}"/>
    <cellStyle name="40% - Ênfase4 2 6 2 2" xfId="13264" xr:uid="{00000000-0005-0000-0000-0000C4330000}"/>
    <cellStyle name="40% - Ênfase4 2 6 2 2 2" xfId="13265" xr:uid="{00000000-0005-0000-0000-0000C5330000}"/>
    <cellStyle name="40% - Ênfase4 2 6 2 2 2 2" xfId="13266" xr:uid="{00000000-0005-0000-0000-0000C6330000}"/>
    <cellStyle name="40% - Ênfase4 2 6 2 2 3" xfId="13267" xr:uid="{00000000-0005-0000-0000-0000C7330000}"/>
    <cellStyle name="40% - Ênfase4 2 6 2 2 4" xfId="13268" xr:uid="{00000000-0005-0000-0000-0000C8330000}"/>
    <cellStyle name="40% - Ênfase4 2 6 2 3" xfId="13269" xr:uid="{00000000-0005-0000-0000-0000C9330000}"/>
    <cellStyle name="40% - Ênfase4 2 6 2 3 2" xfId="13270" xr:uid="{00000000-0005-0000-0000-0000CA330000}"/>
    <cellStyle name="40% - Ênfase4 2 6 2 3 2 2" xfId="13271" xr:uid="{00000000-0005-0000-0000-0000CB330000}"/>
    <cellStyle name="40% - Ênfase4 2 6 2 3 3" xfId="13272" xr:uid="{00000000-0005-0000-0000-0000CC330000}"/>
    <cellStyle name="40% - Ênfase4 2 6 2 3 4" xfId="13273" xr:uid="{00000000-0005-0000-0000-0000CD330000}"/>
    <cellStyle name="40% - Ênfase4 2 6 2 4" xfId="13274" xr:uid="{00000000-0005-0000-0000-0000CE330000}"/>
    <cellStyle name="40% - Ênfase4 2 6 2 4 2" xfId="13275" xr:uid="{00000000-0005-0000-0000-0000CF330000}"/>
    <cellStyle name="40% - Ênfase4 2 6 2 5" xfId="13276" xr:uid="{00000000-0005-0000-0000-0000D0330000}"/>
    <cellStyle name="40% - Ênfase4 2 6 2 6" xfId="13277" xr:uid="{00000000-0005-0000-0000-0000D1330000}"/>
    <cellStyle name="40% - Ênfase4 2 6 3" xfId="13278" xr:uid="{00000000-0005-0000-0000-0000D2330000}"/>
    <cellStyle name="40% - Ênfase4 2 6 3 2" xfId="13279" xr:uid="{00000000-0005-0000-0000-0000D3330000}"/>
    <cellStyle name="40% - Ênfase4 2 6 3 2 2" xfId="13280" xr:uid="{00000000-0005-0000-0000-0000D4330000}"/>
    <cellStyle name="40% - Ênfase4 2 6 3 3" xfId="13281" xr:uid="{00000000-0005-0000-0000-0000D5330000}"/>
    <cellStyle name="40% - Ênfase4 2 6 3 4" xfId="13282" xr:uid="{00000000-0005-0000-0000-0000D6330000}"/>
    <cellStyle name="40% - Ênfase4 2 6 4" xfId="13283" xr:uid="{00000000-0005-0000-0000-0000D7330000}"/>
    <cellStyle name="40% - Ênfase4 2 6 4 2" xfId="13284" xr:uid="{00000000-0005-0000-0000-0000D8330000}"/>
    <cellStyle name="40% - Ênfase4 2 6 4 2 2" xfId="13285" xr:uid="{00000000-0005-0000-0000-0000D9330000}"/>
    <cellStyle name="40% - Ênfase4 2 6 4 3" xfId="13286" xr:uid="{00000000-0005-0000-0000-0000DA330000}"/>
    <cellStyle name="40% - Ênfase4 2 6 4 4" xfId="13287" xr:uid="{00000000-0005-0000-0000-0000DB330000}"/>
    <cellStyle name="40% - Ênfase4 2 6 5" xfId="13288" xr:uid="{00000000-0005-0000-0000-0000DC330000}"/>
    <cellStyle name="40% - Ênfase4 2 6 5 2" xfId="13289" xr:uid="{00000000-0005-0000-0000-0000DD330000}"/>
    <cellStyle name="40% - Ênfase4 2 6 6" xfId="13290" xr:uid="{00000000-0005-0000-0000-0000DE330000}"/>
    <cellStyle name="40% - Ênfase4 2 6 7" xfId="13291" xr:uid="{00000000-0005-0000-0000-0000DF330000}"/>
    <cellStyle name="40% - Ênfase4 2 7" xfId="13292" xr:uid="{00000000-0005-0000-0000-0000E0330000}"/>
    <cellStyle name="40% - Ênfase4 2 7 2" xfId="13293" xr:uid="{00000000-0005-0000-0000-0000E1330000}"/>
    <cellStyle name="40% - Ênfase4 2 7 2 2" xfId="13294" xr:uid="{00000000-0005-0000-0000-0000E2330000}"/>
    <cellStyle name="40% - Ênfase4 2 7 2 2 2" xfId="13295" xr:uid="{00000000-0005-0000-0000-0000E3330000}"/>
    <cellStyle name="40% - Ênfase4 2 7 2 3" xfId="13296" xr:uid="{00000000-0005-0000-0000-0000E4330000}"/>
    <cellStyle name="40% - Ênfase4 2 7 2 4" xfId="13297" xr:uid="{00000000-0005-0000-0000-0000E5330000}"/>
    <cellStyle name="40% - Ênfase4 2 7 3" xfId="13298" xr:uid="{00000000-0005-0000-0000-0000E6330000}"/>
    <cellStyle name="40% - Ênfase4 2 7 3 2" xfId="13299" xr:uid="{00000000-0005-0000-0000-0000E7330000}"/>
    <cellStyle name="40% - Ênfase4 2 7 3 2 2" xfId="13300" xr:uid="{00000000-0005-0000-0000-0000E8330000}"/>
    <cellStyle name="40% - Ênfase4 2 7 3 3" xfId="13301" xr:uid="{00000000-0005-0000-0000-0000E9330000}"/>
    <cellStyle name="40% - Ênfase4 2 7 3 4" xfId="13302" xr:uid="{00000000-0005-0000-0000-0000EA330000}"/>
    <cellStyle name="40% - Ênfase4 2 7 4" xfId="13303" xr:uid="{00000000-0005-0000-0000-0000EB330000}"/>
    <cellStyle name="40% - Ênfase4 2 7 4 2" xfId="13304" xr:uid="{00000000-0005-0000-0000-0000EC330000}"/>
    <cellStyle name="40% - Ênfase4 2 7 5" xfId="13305" xr:uid="{00000000-0005-0000-0000-0000ED330000}"/>
    <cellStyle name="40% - Ênfase4 2 7 6" xfId="13306" xr:uid="{00000000-0005-0000-0000-0000EE330000}"/>
    <cellStyle name="40% - Ênfase4 2 8" xfId="13307" xr:uid="{00000000-0005-0000-0000-0000EF330000}"/>
    <cellStyle name="40% - Ênfase4 2 8 2" xfId="13308" xr:uid="{00000000-0005-0000-0000-0000F0330000}"/>
    <cellStyle name="40% - Ênfase4 2 8 2 2" xfId="13309" xr:uid="{00000000-0005-0000-0000-0000F1330000}"/>
    <cellStyle name="40% - Ênfase4 2 8 3" xfId="13310" xr:uid="{00000000-0005-0000-0000-0000F2330000}"/>
    <cellStyle name="40% - Ênfase4 2 8 4" xfId="13311" xr:uid="{00000000-0005-0000-0000-0000F3330000}"/>
    <cellStyle name="40% - Ênfase4 2 9" xfId="13312" xr:uid="{00000000-0005-0000-0000-0000F4330000}"/>
    <cellStyle name="40% - Ênfase4 2 9 2" xfId="13313" xr:uid="{00000000-0005-0000-0000-0000F5330000}"/>
    <cellStyle name="40% - Ênfase4 2 9 2 2" xfId="13314" xr:uid="{00000000-0005-0000-0000-0000F6330000}"/>
    <cellStyle name="40% - Ênfase4 2 9 3" xfId="13315" xr:uid="{00000000-0005-0000-0000-0000F7330000}"/>
    <cellStyle name="40% - Ênfase4 2 9 4" xfId="13316" xr:uid="{00000000-0005-0000-0000-0000F8330000}"/>
    <cellStyle name="40% - Ênfase4 3" xfId="13317" xr:uid="{00000000-0005-0000-0000-0000F9330000}"/>
    <cellStyle name="40% - Ênfase4 3 10" xfId="13318" xr:uid="{00000000-0005-0000-0000-0000FA330000}"/>
    <cellStyle name="40% - Ênfase4 3 10 2" xfId="13319" xr:uid="{00000000-0005-0000-0000-0000FB330000}"/>
    <cellStyle name="40% - Ênfase4 3 11" xfId="13320" xr:uid="{00000000-0005-0000-0000-0000FC330000}"/>
    <cellStyle name="40% - Ênfase4 3 12" xfId="13321" xr:uid="{00000000-0005-0000-0000-0000FD330000}"/>
    <cellStyle name="40% - Ênfase4 3 2" xfId="13322" xr:uid="{00000000-0005-0000-0000-0000FE330000}"/>
    <cellStyle name="40% - Ênfase4 3 2 10" xfId="13323" xr:uid="{00000000-0005-0000-0000-0000FF330000}"/>
    <cellStyle name="40% - Ênfase4 3 2 11" xfId="13324" xr:uid="{00000000-0005-0000-0000-000000340000}"/>
    <cellStyle name="40% - Ênfase4 3 2 2" xfId="13325" xr:uid="{00000000-0005-0000-0000-000001340000}"/>
    <cellStyle name="40% - Ênfase4 3 2 2 2" xfId="13326" xr:uid="{00000000-0005-0000-0000-000002340000}"/>
    <cellStyle name="40% - Ênfase4 3 2 2 2 2" xfId="13327" xr:uid="{00000000-0005-0000-0000-000003340000}"/>
    <cellStyle name="40% - Ênfase4 3 2 2 2 2 2" xfId="13328" xr:uid="{00000000-0005-0000-0000-000004340000}"/>
    <cellStyle name="40% - Ênfase4 3 2 2 2 2 2 2" xfId="13329" xr:uid="{00000000-0005-0000-0000-000005340000}"/>
    <cellStyle name="40% - Ênfase4 3 2 2 2 2 2 2 2" xfId="13330" xr:uid="{00000000-0005-0000-0000-000006340000}"/>
    <cellStyle name="40% - Ênfase4 3 2 2 2 2 2 3" xfId="13331" xr:uid="{00000000-0005-0000-0000-000007340000}"/>
    <cellStyle name="40% - Ênfase4 3 2 2 2 2 2 4" xfId="13332" xr:uid="{00000000-0005-0000-0000-000008340000}"/>
    <cellStyle name="40% - Ênfase4 3 2 2 2 2 3" xfId="13333" xr:uid="{00000000-0005-0000-0000-000009340000}"/>
    <cellStyle name="40% - Ênfase4 3 2 2 2 2 3 2" xfId="13334" xr:uid="{00000000-0005-0000-0000-00000A340000}"/>
    <cellStyle name="40% - Ênfase4 3 2 2 2 2 3 2 2" xfId="13335" xr:uid="{00000000-0005-0000-0000-00000B340000}"/>
    <cellStyle name="40% - Ênfase4 3 2 2 2 2 3 3" xfId="13336" xr:uid="{00000000-0005-0000-0000-00000C340000}"/>
    <cellStyle name="40% - Ênfase4 3 2 2 2 2 3 4" xfId="13337" xr:uid="{00000000-0005-0000-0000-00000D340000}"/>
    <cellStyle name="40% - Ênfase4 3 2 2 2 2 4" xfId="13338" xr:uid="{00000000-0005-0000-0000-00000E340000}"/>
    <cellStyle name="40% - Ênfase4 3 2 2 2 2 4 2" xfId="13339" xr:uid="{00000000-0005-0000-0000-00000F340000}"/>
    <cellStyle name="40% - Ênfase4 3 2 2 2 2 5" xfId="13340" xr:uid="{00000000-0005-0000-0000-000010340000}"/>
    <cellStyle name="40% - Ênfase4 3 2 2 2 2 6" xfId="13341" xr:uid="{00000000-0005-0000-0000-000011340000}"/>
    <cellStyle name="40% - Ênfase4 3 2 2 2 3" xfId="13342" xr:uid="{00000000-0005-0000-0000-000012340000}"/>
    <cellStyle name="40% - Ênfase4 3 2 2 2 3 2" xfId="13343" xr:uid="{00000000-0005-0000-0000-000013340000}"/>
    <cellStyle name="40% - Ênfase4 3 2 2 2 3 2 2" xfId="13344" xr:uid="{00000000-0005-0000-0000-000014340000}"/>
    <cellStyle name="40% - Ênfase4 3 2 2 2 3 3" xfId="13345" xr:uid="{00000000-0005-0000-0000-000015340000}"/>
    <cellStyle name="40% - Ênfase4 3 2 2 2 3 4" xfId="13346" xr:uid="{00000000-0005-0000-0000-000016340000}"/>
    <cellStyle name="40% - Ênfase4 3 2 2 2 4" xfId="13347" xr:uid="{00000000-0005-0000-0000-000017340000}"/>
    <cellStyle name="40% - Ênfase4 3 2 2 2 4 2" xfId="13348" xr:uid="{00000000-0005-0000-0000-000018340000}"/>
    <cellStyle name="40% - Ênfase4 3 2 2 2 4 2 2" xfId="13349" xr:uid="{00000000-0005-0000-0000-000019340000}"/>
    <cellStyle name="40% - Ênfase4 3 2 2 2 4 3" xfId="13350" xr:uid="{00000000-0005-0000-0000-00001A340000}"/>
    <cellStyle name="40% - Ênfase4 3 2 2 2 4 4" xfId="13351" xr:uid="{00000000-0005-0000-0000-00001B340000}"/>
    <cellStyle name="40% - Ênfase4 3 2 2 2 5" xfId="13352" xr:uid="{00000000-0005-0000-0000-00001C340000}"/>
    <cellStyle name="40% - Ênfase4 3 2 2 2 5 2" xfId="13353" xr:uid="{00000000-0005-0000-0000-00001D340000}"/>
    <cellStyle name="40% - Ênfase4 3 2 2 2 6" xfId="13354" xr:uid="{00000000-0005-0000-0000-00001E340000}"/>
    <cellStyle name="40% - Ênfase4 3 2 2 2 7" xfId="13355" xr:uid="{00000000-0005-0000-0000-00001F340000}"/>
    <cellStyle name="40% - Ênfase4 3 2 2 3" xfId="13356" xr:uid="{00000000-0005-0000-0000-000020340000}"/>
    <cellStyle name="40% - Ênfase4 3 2 2 3 2" xfId="13357" xr:uid="{00000000-0005-0000-0000-000021340000}"/>
    <cellStyle name="40% - Ênfase4 3 2 2 3 2 2" xfId="13358" xr:uid="{00000000-0005-0000-0000-000022340000}"/>
    <cellStyle name="40% - Ênfase4 3 2 2 3 2 2 2" xfId="13359" xr:uid="{00000000-0005-0000-0000-000023340000}"/>
    <cellStyle name="40% - Ênfase4 3 2 2 3 2 3" xfId="13360" xr:uid="{00000000-0005-0000-0000-000024340000}"/>
    <cellStyle name="40% - Ênfase4 3 2 2 3 2 4" xfId="13361" xr:uid="{00000000-0005-0000-0000-000025340000}"/>
    <cellStyle name="40% - Ênfase4 3 2 2 3 3" xfId="13362" xr:uid="{00000000-0005-0000-0000-000026340000}"/>
    <cellStyle name="40% - Ênfase4 3 2 2 3 3 2" xfId="13363" xr:uid="{00000000-0005-0000-0000-000027340000}"/>
    <cellStyle name="40% - Ênfase4 3 2 2 3 3 2 2" xfId="13364" xr:uid="{00000000-0005-0000-0000-000028340000}"/>
    <cellStyle name="40% - Ênfase4 3 2 2 3 3 3" xfId="13365" xr:uid="{00000000-0005-0000-0000-000029340000}"/>
    <cellStyle name="40% - Ênfase4 3 2 2 3 3 4" xfId="13366" xr:uid="{00000000-0005-0000-0000-00002A340000}"/>
    <cellStyle name="40% - Ênfase4 3 2 2 3 4" xfId="13367" xr:uid="{00000000-0005-0000-0000-00002B340000}"/>
    <cellStyle name="40% - Ênfase4 3 2 2 3 4 2" xfId="13368" xr:uid="{00000000-0005-0000-0000-00002C340000}"/>
    <cellStyle name="40% - Ênfase4 3 2 2 3 5" xfId="13369" xr:uid="{00000000-0005-0000-0000-00002D340000}"/>
    <cellStyle name="40% - Ênfase4 3 2 2 3 6" xfId="13370" xr:uid="{00000000-0005-0000-0000-00002E340000}"/>
    <cellStyle name="40% - Ênfase4 3 2 2 4" xfId="13371" xr:uid="{00000000-0005-0000-0000-00002F340000}"/>
    <cellStyle name="40% - Ênfase4 3 2 2 4 2" xfId="13372" xr:uid="{00000000-0005-0000-0000-000030340000}"/>
    <cellStyle name="40% - Ênfase4 3 2 2 4 2 2" xfId="13373" xr:uid="{00000000-0005-0000-0000-000031340000}"/>
    <cellStyle name="40% - Ênfase4 3 2 2 4 3" xfId="13374" xr:uid="{00000000-0005-0000-0000-000032340000}"/>
    <cellStyle name="40% - Ênfase4 3 2 2 4 4" xfId="13375" xr:uid="{00000000-0005-0000-0000-000033340000}"/>
    <cellStyle name="40% - Ênfase4 3 2 2 5" xfId="13376" xr:uid="{00000000-0005-0000-0000-000034340000}"/>
    <cellStyle name="40% - Ênfase4 3 2 2 5 2" xfId="13377" xr:uid="{00000000-0005-0000-0000-000035340000}"/>
    <cellStyle name="40% - Ênfase4 3 2 2 5 2 2" xfId="13378" xr:uid="{00000000-0005-0000-0000-000036340000}"/>
    <cellStyle name="40% - Ênfase4 3 2 2 5 3" xfId="13379" xr:uid="{00000000-0005-0000-0000-000037340000}"/>
    <cellStyle name="40% - Ênfase4 3 2 2 5 4" xfId="13380" xr:uid="{00000000-0005-0000-0000-000038340000}"/>
    <cellStyle name="40% - Ênfase4 3 2 2 6" xfId="13381" xr:uid="{00000000-0005-0000-0000-000039340000}"/>
    <cellStyle name="40% - Ênfase4 3 2 2 6 2" xfId="13382" xr:uid="{00000000-0005-0000-0000-00003A340000}"/>
    <cellStyle name="40% - Ênfase4 3 2 2 7" xfId="13383" xr:uid="{00000000-0005-0000-0000-00003B340000}"/>
    <cellStyle name="40% - Ênfase4 3 2 2 8" xfId="13384" xr:uid="{00000000-0005-0000-0000-00003C340000}"/>
    <cellStyle name="40% - Ênfase4 3 2 3" xfId="13385" xr:uid="{00000000-0005-0000-0000-00003D340000}"/>
    <cellStyle name="40% - Ênfase4 3 2 3 2" xfId="13386" xr:uid="{00000000-0005-0000-0000-00003E340000}"/>
    <cellStyle name="40% - Ênfase4 3 2 3 2 2" xfId="13387" xr:uid="{00000000-0005-0000-0000-00003F340000}"/>
    <cellStyle name="40% - Ênfase4 3 2 3 2 2 2" xfId="13388" xr:uid="{00000000-0005-0000-0000-000040340000}"/>
    <cellStyle name="40% - Ênfase4 3 2 3 2 2 2 2" xfId="13389" xr:uid="{00000000-0005-0000-0000-000041340000}"/>
    <cellStyle name="40% - Ênfase4 3 2 3 2 2 2 2 2" xfId="13390" xr:uid="{00000000-0005-0000-0000-000042340000}"/>
    <cellStyle name="40% - Ênfase4 3 2 3 2 2 2 3" xfId="13391" xr:uid="{00000000-0005-0000-0000-000043340000}"/>
    <cellStyle name="40% - Ênfase4 3 2 3 2 2 2 4" xfId="13392" xr:uid="{00000000-0005-0000-0000-000044340000}"/>
    <cellStyle name="40% - Ênfase4 3 2 3 2 2 3" xfId="13393" xr:uid="{00000000-0005-0000-0000-000045340000}"/>
    <cellStyle name="40% - Ênfase4 3 2 3 2 2 3 2" xfId="13394" xr:uid="{00000000-0005-0000-0000-000046340000}"/>
    <cellStyle name="40% - Ênfase4 3 2 3 2 2 3 2 2" xfId="13395" xr:uid="{00000000-0005-0000-0000-000047340000}"/>
    <cellStyle name="40% - Ênfase4 3 2 3 2 2 3 3" xfId="13396" xr:uid="{00000000-0005-0000-0000-000048340000}"/>
    <cellStyle name="40% - Ênfase4 3 2 3 2 2 3 4" xfId="13397" xr:uid="{00000000-0005-0000-0000-000049340000}"/>
    <cellStyle name="40% - Ênfase4 3 2 3 2 2 4" xfId="13398" xr:uid="{00000000-0005-0000-0000-00004A340000}"/>
    <cellStyle name="40% - Ênfase4 3 2 3 2 2 4 2" xfId="13399" xr:uid="{00000000-0005-0000-0000-00004B340000}"/>
    <cellStyle name="40% - Ênfase4 3 2 3 2 2 5" xfId="13400" xr:uid="{00000000-0005-0000-0000-00004C340000}"/>
    <cellStyle name="40% - Ênfase4 3 2 3 2 2 6" xfId="13401" xr:uid="{00000000-0005-0000-0000-00004D340000}"/>
    <cellStyle name="40% - Ênfase4 3 2 3 2 3" xfId="13402" xr:uid="{00000000-0005-0000-0000-00004E340000}"/>
    <cellStyle name="40% - Ênfase4 3 2 3 2 3 2" xfId="13403" xr:uid="{00000000-0005-0000-0000-00004F340000}"/>
    <cellStyle name="40% - Ênfase4 3 2 3 2 3 2 2" xfId="13404" xr:uid="{00000000-0005-0000-0000-000050340000}"/>
    <cellStyle name="40% - Ênfase4 3 2 3 2 3 3" xfId="13405" xr:uid="{00000000-0005-0000-0000-000051340000}"/>
    <cellStyle name="40% - Ênfase4 3 2 3 2 3 4" xfId="13406" xr:uid="{00000000-0005-0000-0000-000052340000}"/>
    <cellStyle name="40% - Ênfase4 3 2 3 2 4" xfId="13407" xr:uid="{00000000-0005-0000-0000-000053340000}"/>
    <cellStyle name="40% - Ênfase4 3 2 3 2 4 2" xfId="13408" xr:uid="{00000000-0005-0000-0000-000054340000}"/>
    <cellStyle name="40% - Ênfase4 3 2 3 2 4 2 2" xfId="13409" xr:uid="{00000000-0005-0000-0000-000055340000}"/>
    <cellStyle name="40% - Ênfase4 3 2 3 2 4 3" xfId="13410" xr:uid="{00000000-0005-0000-0000-000056340000}"/>
    <cellStyle name="40% - Ênfase4 3 2 3 2 4 4" xfId="13411" xr:uid="{00000000-0005-0000-0000-000057340000}"/>
    <cellStyle name="40% - Ênfase4 3 2 3 2 5" xfId="13412" xr:uid="{00000000-0005-0000-0000-000058340000}"/>
    <cellStyle name="40% - Ênfase4 3 2 3 2 5 2" xfId="13413" xr:uid="{00000000-0005-0000-0000-000059340000}"/>
    <cellStyle name="40% - Ênfase4 3 2 3 2 6" xfId="13414" xr:uid="{00000000-0005-0000-0000-00005A340000}"/>
    <cellStyle name="40% - Ênfase4 3 2 3 2 7" xfId="13415" xr:uid="{00000000-0005-0000-0000-00005B340000}"/>
    <cellStyle name="40% - Ênfase4 3 2 3 3" xfId="13416" xr:uid="{00000000-0005-0000-0000-00005C340000}"/>
    <cellStyle name="40% - Ênfase4 3 2 3 3 2" xfId="13417" xr:uid="{00000000-0005-0000-0000-00005D340000}"/>
    <cellStyle name="40% - Ênfase4 3 2 3 3 2 2" xfId="13418" xr:uid="{00000000-0005-0000-0000-00005E340000}"/>
    <cellStyle name="40% - Ênfase4 3 2 3 3 2 2 2" xfId="13419" xr:uid="{00000000-0005-0000-0000-00005F340000}"/>
    <cellStyle name="40% - Ênfase4 3 2 3 3 2 3" xfId="13420" xr:uid="{00000000-0005-0000-0000-000060340000}"/>
    <cellStyle name="40% - Ênfase4 3 2 3 3 2 4" xfId="13421" xr:uid="{00000000-0005-0000-0000-000061340000}"/>
    <cellStyle name="40% - Ênfase4 3 2 3 3 3" xfId="13422" xr:uid="{00000000-0005-0000-0000-000062340000}"/>
    <cellStyle name="40% - Ênfase4 3 2 3 3 3 2" xfId="13423" xr:uid="{00000000-0005-0000-0000-000063340000}"/>
    <cellStyle name="40% - Ênfase4 3 2 3 3 3 2 2" xfId="13424" xr:uid="{00000000-0005-0000-0000-000064340000}"/>
    <cellStyle name="40% - Ênfase4 3 2 3 3 3 3" xfId="13425" xr:uid="{00000000-0005-0000-0000-000065340000}"/>
    <cellStyle name="40% - Ênfase4 3 2 3 3 3 4" xfId="13426" xr:uid="{00000000-0005-0000-0000-000066340000}"/>
    <cellStyle name="40% - Ênfase4 3 2 3 3 4" xfId="13427" xr:uid="{00000000-0005-0000-0000-000067340000}"/>
    <cellStyle name="40% - Ênfase4 3 2 3 3 4 2" xfId="13428" xr:uid="{00000000-0005-0000-0000-000068340000}"/>
    <cellStyle name="40% - Ênfase4 3 2 3 3 5" xfId="13429" xr:uid="{00000000-0005-0000-0000-000069340000}"/>
    <cellStyle name="40% - Ênfase4 3 2 3 3 6" xfId="13430" xr:uid="{00000000-0005-0000-0000-00006A340000}"/>
    <cellStyle name="40% - Ênfase4 3 2 3 4" xfId="13431" xr:uid="{00000000-0005-0000-0000-00006B340000}"/>
    <cellStyle name="40% - Ênfase4 3 2 3 4 2" xfId="13432" xr:uid="{00000000-0005-0000-0000-00006C340000}"/>
    <cellStyle name="40% - Ênfase4 3 2 3 4 2 2" xfId="13433" xr:uid="{00000000-0005-0000-0000-00006D340000}"/>
    <cellStyle name="40% - Ênfase4 3 2 3 4 3" xfId="13434" xr:uid="{00000000-0005-0000-0000-00006E340000}"/>
    <cellStyle name="40% - Ênfase4 3 2 3 4 4" xfId="13435" xr:uid="{00000000-0005-0000-0000-00006F340000}"/>
    <cellStyle name="40% - Ênfase4 3 2 3 5" xfId="13436" xr:uid="{00000000-0005-0000-0000-000070340000}"/>
    <cellStyle name="40% - Ênfase4 3 2 3 5 2" xfId="13437" xr:uid="{00000000-0005-0000-0000-000071340000}"/>
    <cellStyle name="40% - Ênfase4 3 2 3 5 2 2" xfId="13438" xr:uid="{00000000-0005-0000-0000-000072340000}"/>
    <cellStyle name="40% - Ênfase4 3 2 3 5 3" xfId="13439" xr:uid="{00000000-0005-0000-0000-000073340000}"/>
    <cellStyle name="40% - Ênfase4 3 2 3 5 4" xfId="13440" xr:uid="{00000000-0005-0000-0000-000074340000}"/>
    <cellStyle name="40% - Ênfase4 3 2 3 6" xfId="13441" xr:uid="{00000000-0005-0000-0000-000075340000}"/>
    <cellStyle name="40% - Ênfase4 3 2 3 6 2" xfId="13442" xr:uid="{00000000-0005-0000-0000-000076340000}"/>
    <cellStyle name="40% - Ênfase4 3 2 3 7" xfId="13443" xr:uid="{00000000-0005-0000-0000-000077340000}"/>
    <cellStyle name="40% - Ênfase4 3 2 3 8" xfId="13444" xr:uid="{00000000-0005-0000-0000-000078340000}"/>
    <cellStyle name="40% - Ênfase4 3 2 4" xfId="13445" xr:uid="{00000000-0005-0000-0000-000079340000}"/>
    <cellStyle name="40% - Ênfase4 3 2 4 2" xfId="13446" xr:uid="{00000000-0005-0000-0000-00007A340000}"/>
    <cellStyle name="40% - Ênfase4 3 2 4 2 2" xfId="13447" xr:uid="{00000000-0005-0000-0000-00007B340000}"/>
    <cellStyle name="40% - Ênfase4 3 2 4 2 2 2" xfId="13448" xr:uid="{00000000-0005-0000-0000-00007C340000}"/>
    <cellStyle name="40% - Ênfase4 3 2 4 2 2 2 2" xfId="13449" xr:uid="{00000000-0005-0000-0000-00007D340000}"/>
    <cellStyle name="40% - Ênfase4 3 2 4 2 2 2 2 2" xfId="13450" xr:uid="{00000000-0005-0000-0000-00007E340000}"/>
    <cellStyle name="40% - Ênfase4 3 2 4 2 2 2 3" xfId="13451" xr:uid="{00000000-0005-0000-0000-00007F340000}"/>
    <cellStyle name="40% - Ênfase4 3 2 4 2 2 2 4" xfId="13452" xr:uid="{00000000-0005-0000-0000-000080340000}"/>
    <cellStyle name="40% - Ênfase4 3 2 4 2 2 3" xfId="13453" xr:uid="{00000000-0005-0000-0000-000081340000}"/>
    <cellStyle name="40% - Ênfase4 3 2 4 2 2 3 2" xfId="13454" xr:uid="{00000000-0005-0000-0000-000082340000}"/>
    <cellStyle name="40% - Ênfase4 3 2 4 2 2 3 2 2" xfId="13455" xr:uid="{00000000-0005-0000-0000-000083340000}"/>
    <cellStyle name="40% - Ênfase4 3 2 4 2 2 3 3" xfId="13456" xr:uid="{00000000-0005-0000-0000-000084340000}"/>
    <cellStyle name="40% - Ênfase4 3 2 4 2 2 3 4" xfId="13457" xr:uid="{00000000-0005-0000-0000-000085340000}"/>
    <cellStyle name="40% - Ênfase4 3 2 4 2 2 4" xfId="13458" xr:uid="{00000000-0005-0000-0000-000086340000}"/>
    <cellStyle name="40% - Ênfase4 3 2 4 2 2 4 2" xfId="13459" xr:uid="{00000000-0005-0000-0000-000087340000}"/>
    <cellStyle name="40% - Ênfase4 3 2 4 2 2 5" xfId="13460" xr:uid="{00000000-0005-0000-0000-000088340000}"/>
    <cellStyle name="40% - Ênfase4 3 2 4 2 2 6" xfId="13461" xr:uid="{00000000-0005-0000-0000-000089340000}"/>
    <cellStyle name="40% - Ênfase4 3 2 4 2 3" xfId="13462" xr:uid="{00000000-0005-0000-0000-00008A340000}"/>
    <cellStyle name="40% - Ênfase4 3 2 4 2 3 2" xfId="13463" xr:uid="{00000000-0005-0000-0000-00008B340000}"/>
    <cellStyle name="40% - Ênfase4 3 2 4 2 3 2 2" xfId="13464" xr:uid="{00000000-0005-0000-0000-00008C340000}"/>
    <cellStyle name="40% - Ênfase4 3 2 4 2 3 3" xfId="13465" xr:uid="{00000000-0005-0000-0000-00008D340000}"/>
    <cellStyle name="40% - Ênfase4 3 2 4 2 3 4" xfId="13466" xr:uid="{00000000-0005-0000-0000-00008E340000}"/>
    <cellStyle name="40% - Ênfase4 3 2 4 2 4" xfId="13467" xr:uid="{00000000-0005-0000-0000-00008F340000}"/>
    <cellStyle name="40% - Ênfase4 3 2 4 2 4 2" xfId="13468" xr:uid="{00000000-0005-0000-0000-000090340000}"/>
    <cellStyle name="40% - Ênfase4 3 2 4 2 4 2 2" xfId="13469" xr:uid="{00000000-0005-0000-0000-000091340000}"/>
    <cellStyle name="40% - Ênfase4 3 2 4 2 4 3" xfId="13470" xr:uid="{00000000-0005-0000-0000-000092340000}"/>
    <cellStyle name="40% - Ênfase4 3 2 4 2 4 4" xfId="13471" xr:uid="{00000000-0005-0000-0000-000093340000}"/>
    <cellStyle name="40% - Ênfase4 3 2 4 2 5" xfId="13472" xr:uid="{00000000-0005-0000-0000-000094340000}"/>
    <cellStyle name="40% - Ênfase4 3 2 4 2 5 2" xfId="13473" xr:uid="{00000000-0005-0000-0000-000095340000}"/>
    <cellStyle name="40% - Ênfase4 3 2 4 2 6" xfId="13474" xr:uid="{00000000-0005-0000-0000-000096340000}"/>
    <cellStyle name="40% - Ênfase4 3 2 4 2 7" xfId="13475" xr:uid="{00000000-0005-0000-0000-000097340000}"/>
    <cellStyle name="40% - Ênfase4 3 2 4 3" xfId="13476" xr:uid="{00000000-0005-0000-0000-000098340000}"/>
    <cellStyle name="40% - Ênfase4 3 2 4 3 2" xfId="13477" xr:uid="{00000000-0005-0000-0000-000099340000}"/>
    <cellStyle name="40% - Ênfase4 3 2 4 3 2 2" xfId="13478" xr:uid="{00000000-0005-0000-0000-00009A340000}"/>
    <cellStyle name="40% - Ênfase4 3 2 4 3 2 2 2" xfId="13479" xr:uid="{00000000-0005-0000-0000-00009B340000}"/>
    <cellStyle name="40% - Ênfase4 3 2 4 3 2 3" xfId="13480" xr:uid="{00000000-0005-0000-0000-00009C340000}"/>
    <cellStyle name="40% - Ênfase4 3 2 4 3 2 4" xfId="13481" xr:uid="{00000000-0005-0000-0000-00009D340000}"/>
    <cellStyle name="40% - Ênfase4 3 2 4 3 3" xfId="13482" xr:uid="{00000000-0005-0000-0000-00009E340000}"/>
    <cellStyle name="40% - Ênfase4 3 2 4 3 3 2" xfId="13483" xr:uid="{00000000-0005-0000-0000-00009F340000}"/>
    <cellStyle name="40% - Ênfase4 3 2 4 3 3 2 2" xfId="13484" xr:uid="{00000000-0005-0000-0000-0000A0340000}"/>
    <cellStyle name="40% - Ênfase4 3 2 4 3 3 3" xfId="13485" xr:uid="{00000000-0005-0000-0000-0000A1340000}"/>
    <cellStyle name="40% - Ênfase4 3 2 4 3 3 4" xfId="13486" xr:uid="{00000000-0005-0000-0000-0000A2340000}"/>
    <cellStyle name="40% - Ênfase4 3 2 4 3 4" xfId="13487" xr:uid="{00000000-0005-0000-0000-0000A3340000}"/>
    <cellStyle name="40% - Ênfase4 3 2 4 3 4 2" xfId="13488" xr:uid="{00000000-0005-0000-0000-0000A4340000}"/>
    <cellStyle name="40% - Ênfase4 3 2 4 3 5" xfId="13489" xr:uid="{00000000-0005-0000-0000-0000A5340000}"/>
    <cellStyle name="40% - Ênfase4 3 2 4 3 6" xfId="13490" xr:uid="{00000000-0005-0000-0000-0000A6340000}"/>
    <cellStyle name="40% - Ênfase4 3 2 4 4" xfId="13491" xr:uid="{00000000-0005-0000-0000-0000A7340000}"/>
    <cellStyle name="40% - Ênfase4 3 2 4 4 2" xfId="13492" xr:uid="{00000000-0005-0000-0000-0000A8340000}"/>
    <cellStyle name="40% - Ênfase4 3 2 4 4 2 2" xfId="13493" xr:uid="{00000000-0005-0000-0000-0000A9340000}"/>
    <cellStyle name="40% - Ênfase4 3 2 4 4 3" xfId="13494" xr:uid="{00000000-0005-0000-0000-0000AA340000}"/>
    <cellStyle name="40% - Ênfase4 3 2 4 4 4" xfId="13495" xr:uid="{00000000-0005-0000-0000-0000AB340000}"/>
    <cellStyle name="40% - Ênfase4 3 2 4 5" xfId="13496" xr:uid="{00000000-0005-0000-0000-0000AC340000}"/>
    <cellStyle name="40% - Ênfase4 3 2 4 5 2" xfId="13497" xr:uid="{00000000-0005-0000-0000-0000AD340000}"/>
    <cellStyle name="40% - Ênfase4 3 2 4 5 2 2" xfId="13498" xr:uid="{00000000-0005-0000-0000-0000AE340000}"/>
    <cellStyle name="40% - Ênfase4 3 2 4 5 3" xfId="13499" xr:uid="{00000000-0005-0000-0000-0000AF340000}"/>
    <cellStyle name="40% - Ênfase4 3 2 4 5 4" xfId="13500" xr:uid="{00000000-0005-0000-0000-0000B0340000}"/>
    <cellStyle name="40% - Ênfase4 3 2 4 6" xfId="13501" xr:uid="{00000000-0005-0000-0000-0000B1340000}"/>
    <cellStyle name="40% - Ênfase4 3 2 4 6 2" xfId="13502" xr:uid="{00000000-0005-0000-0000-0000B2340000}"/>
    <cellStyle name="40% - Ênfase4 3 2 4 7" xfId="13503" xr:uid="{00000000-0005-0000-0000-0000B3340000}"/>
    <cellStyle name="40% - Ênfase4 3 2 4 8" xfId="13504" xr:uid="{00000000-0005-0000-0000-0000B4340000}"/>
    <cellStyle name="40% - Ênfase4 3 2 5" xfId="13505" xr:uid="{00000000-0005-0000-0000-0000B5340000}"/>
    <cellStyle name="40% - Ênfase4 3 2 5 2" xfId="13506" xr:uid="{00000000-0005-0000-0000-0000B6340000}"/>
    <cellStyle name="40% - Ênfase4 3 2 5 2 2" xfId="13507" xr:uid="{00000000-0005-0000-0000-0000B7340000}"/>
    <cellStyle name="40% - Ênfase4 3 2 5 2 2 2" xfId="13508" xr:uid="{00000000-0005-0000-0000-0000B8340000}"/>
    <cellStyle name="40% - Ênfase4 3 2 5 2 2 2 2" xfId="13509" xr:uid="{00000000-0005-0000-0000-0000B9340000}"/>
    <cellStyle name="40% - Ênfase4 3 2 5 2 2 3" xfId="13510" xr:uid="{00000000-0005-0000-0000-0000BA340000}"/>
    <cellStyle name="40% - Ênfase4 3 2 5 2 2 4" xfId="13511" xr:uid="{00000000-0005-0000-0000-0000BB340000}"/>
    <cellStyle name="40% - Ênfase4 3 2 5 2 3" xfId="13512" xr:uid="{00000000-0005-0000-0000-0000BC340000}"/>
    <cellStyle name="40% - Ênfase4 3 2 5 2 3 2" xfId="13513" xr:uid="{00000000-0005-0000-0000-0000BD340000}"/>
    <cellStyle name="40% - Ênfase4 3 2 5 2 3 2 2" xfId="13514" xr:uid="{00000000-0005-0000-0000-0000BE340000}"/>
    <cellStyle name="40% - Ênfase4 3 2 5 2 3 3" xfId="13515" xr:uid="{00000000-0005-0000-0000-0000BF340000}"/>
    <cellStyle name="40% - Ênfase4 3 2 5 2 3 4" xfId="13516" xr:uid="{00000000-0005-0000-0000-0000C0340000}"/>
    <cellStyle name="40% - Ênfase4 3 2 5 2 4" xfId="13517" xr:uid="{00000000-0005-0000-0000-0000C1340000}"/>
    <cellStyle name="40% - Ênfase4 3 2 5 2 4 2" xfId="13518" xr:uid="{00000000-0005-0000-0000-0000C2340000}"/>
    <cellStyle name="40% - Ênfase4 3 2 5 2 5" xfId="13519" xr:uid="{00000000-0005-0000-0000-0000C3340000}"/>
    <cellStyle name="40% - Ênfase4 3 2 5 2 6" xfId="13520" xr:uid="{00000000-0005-0000-0000-0000C4340000}"/>
    <cellStyle name="40% - Ênfase4 3 2 5 3" xfId="13521" xr:uid="{00000000-0005-0000-0000-0000C5340000}"/>
    <cellStyle name="40% - Ênfase4 3 2 5 3 2" xfId="13522" xr:uid="{00000000-0005-0000-0000-0000C6340000}"/>
    <cellStyle name="40% - Ênfase4 3 2 5 3 2 2" xfId="13523" xr:uid="{00000000-0005-0000-0000-0000C7340000}"/>
    <cellStyle name="40% - Ênfase4 3 2 5 3 3" xfId="13524" xr:uid="{00000000-0005-0000-0000-0000C8340000}"/>
    <cellStyle name="40% - Ênfase4 3 2 5 3 4" xfId="13525" xr:uid="{00000000-0005-0000-0000-0000C9340000}"/>
    <cellStyle name="40% - Ênfase4 3 2 5 4" xfId="13526" xr:uid="{00000000-0005-0000-0000-0000CA340000}"/>
    <cellStyle name="40% - Ênfase4 3 2 5 4 2" xfId="13527" xr:uid="{00000000-0005-0000-0000-0000CB340000}"/>
    <cellStyle name="40% - Ênfase4 3 2 5 4 2 2" xfId="13528" xr:uid="{00000000-0005-0000-0000-0000CC340000}"/>
    <cellStyle name="40% - Ênfase4 3 2 5 4 3" xfId="13529" xr:uid="{00000000-0005-0000-0000-0000CD340000}"/>
    <cellStyle name="40% - Ênfase4 3 2 5 4 4" xfId="13530" xr:uid="{00000000-0005-0000-0000-0000CE340000}"/>
    <cellStyle name="40% - Ênfase4 3 2 5 5" xfId="13531" xr:uid="{00000000-0005-0000-0000-0000CF340000}"/>
    <cellStyle name="40% - Ênfase4 3 2 5 5 2" xfId="13532" xr:uid="{00000000-0005-0000-0000-0000D0340000}"/>
    <cellStyle name="40% - Ênfase4 3 2 5 6" xfId="13533" xr:uid="{00000000-0005-0000-0000-0000D1340000}"/>
    <cellStyle name="40% - Ênfase4 3 2 5 7" xfId="13534" xr:uid="{00000000-0005-0000-0000-0000D2340000}"/>
    <cellStyle name="40% - Ênfase4 3 2 6" xfId="13535" xr:uid="{00000000-0005-0000-0000-0000D3340000}"/>
    <cellStyle name="40% - Ênfase4 3 2 6 2" xfId="13536" xr:uid="{00000000-0005-0000-0000-0000D4340000}"/>
    <cellStyle name="40% - Ênfase4 3 2 6 2 2" xfId="13537" xr:uid="{00000000-0005-0000-0000-0000D5340000}"/>
    <cellStyle name="40% - Ênfase4 3 2 6 2 2 2" xfId="13538" xr:uid="{00000000-0005-0000-0000-0000D6340000}"/>
    <cellStyle name="40% - Ênfase4 3 2 6 2 3" xfId="13539" xr:uid="{00000000-0005-0000-0000-0000D7340000}"/>
    <cellStyle name="40% - Ênfase4 3 2 6 2 4" xfId="13540" xr:uid="{00000000-0005-0000-0000-0000D8340000}"/>
    <cellStyle name="40% - Ênfase4 3 2 6 3" xfId="13541" xr:uid="{00000000-0005-0000-0000-0000D9340000}"/>
    <cellStyle name="40% - Ênfase4 3 2 6 3 2" xfId="13542" xr:uid="{00000000-0005-0000-0000-0000DA340000}"/>
    <cellStyle name="40% - Ênfase4 3 2 6 3 2 2" xfId="13543" xr:uid="{00000000-0005-0000-0000-0000DB340000}"/>
    <cellStyle name="40% - Ênfase4 3 2 6 3 3" xfId="13544" xr:uid="{00000000-0005-0000-0000-0000DC340000}"/>
    <cellStyle name="40% - Ênfase4 3 2 6 3 4" xfId="13545" xr:uid="{00000000-0005-0000-0000-0000DD340000}"/>
    <cellStyle name="40% - Ênfase4 3 2 6 4" xfId="13546" xr:uid="{00000000-0005-0000-0000-0000DE340000}"/>
    <cellStyle name="40% - Ênfase4 3 2 6 4 2" xfId="13547" xr:uid="{00000000-0005-0000-0000-0000DF340000}"/>
    <cellStyle name="40% - Ênfase4 3 2 6 5" xfId="13548" xr:uid="{00000000-0005-0000-0000-0000E0340000}"/>
    <cellStyle name="40% - Ênfase4 3 2 6 6" xfId="13549" xr:uid="{00000000-0005-0000-0000-0000E1340000}"/>
    <cellStyle name="40% - Ênfase4 3 2 7" xfId="13550" xr:uid="{00000000-0005-0000-0000-0000E2340000}"/>
    <cellStyle name="40% - Ênfase4 3 2 7 2" xfId="13551" xr:uid="{00000000-0005-0000-0000-0000E3340000}"/>
    <cellStyle name="40% - Ênfase4 3 2 7 2 2" xfId="13552" xr:uid="{00000000-0005-0000-0000-0000E4340000}"/>
    <cellStyle name="40% - Ênfase4 3 2 7 3" xfId="13553" xr:uid="{00000000-0005-0000-0000-0000E5340000}"/>
    <cellStyle name="40% - Ênfase4 3 2 7 4" xfId="13554" xr:uid="{00000000-0005-0000-0000-0000E6340000}"/>
    <cellStyle name="40% - Ênfase4 3 2 8" xfId="13555" xr:uid="{00000000-0005-0000-0000-0000E7340000}"/>
    <cellStyle name="40% - Ênfase4 3 2 8 2" xfId="13556" xr:uid="{00000000-0005-0000-0000-0000E8340000}"/>
    <cellStyle name="40% - Ênfase4 3 2 8 2 2" xfId="13557" xr:uid="{00000000-0005-0000-0000-0000E9340000}"/>
    <cellStyle name="40% - Ênfase4 3 2 8 3" xfId="13558" xr:uid="{00000000-0005-0000-0000-0000EA340000}"/>
    <cellStyle name="40% - Ênfase4 3 2 8 4" xfId="13559" xr:uid="{00000000-0005-0000-0000-0000EB340000}"/>
    <cellStyle name="40% - Ênfase4 3 2 9" xfId="13560" xr:uid="{00000000-0005-0000-0000-0000EC340000}"/>
    <cellStyle name="40% - Ênfase4 3 2 9 2" xfId="13561" xr:uid="{00000000-0005-0000-0000-0000ED340000}"/>
    <cellStyle name="40% - Ênfase4 3 3" xfId="13562" xr:uid="{00000000-0005-0000-0000-0000EE340000}"/>
    <cellStyle name="40% - Ênfase4 3 3 2" xfId="13563" xr:uid="{00000000-0005-0000-0000-0000EF340000}"/>
    <cellStyle name="40% - Ênfase4 3 3 2 2" xfId="13564" xr:uid="{00000000-0005-0000-0000-0000F0340000}"/>
    <cellStyle name="40% - Ênfase4 3 3 2 2 2" xfId="13565" xr:uid="{00000000-0005-0000-0000-0000F1340000}"/>
    <cellStyle name="40% - Ênfase4 3 3 2 2 2 2" xfId="13566" xr:uid="{00000000-0005-0000-0000-0000F2340000}"/>
    <cellStyle name="40% - Ênfase4 3 3 2 2 2 2 2" xfId="13567" xr:uid="{00000000-0005-0000-0000-0000F3340000}"/>
    <cellStyle name="40% - Ênfase4 3 3 2 2 2 3" xfId="13568" xr:uid="{00000000-0005-0000-0000-0000F4340000}"/>
    <cellStyle name="40% - Ênfase4 3 3 2 2 2 4" xfId="13569" xr:uid="{00000000-0005-0000-0000-0000F5340000}"/>
    <cellStyle name="40% - Ênfase4 3 3 2 2 3" xfId="13570" xr:uid="{00000000-0005-0000-0000-0000F6340000}"/>
    <cellStyle name="40% - Ênfase4 3 3 2 2 3 2" xfId="13571" xr:uid="{00000000-0005-0000-0000-0000F7340000}"/>
    <cellStyle name="40% - Ênfase4 3 3 2 2 3 2 2" xfId="13572" xr:uid="{00000000-0005-0000-0000-0000F8340000}"/>
    <cellStyle name="40% - Ênfase4 3 3 2 2 3 3" xfId="13573" xr:uid="{00000000-0005-0000-0000-0000F9340000}"/>
    <cellStyle name="40% - Ênfase4 3 3 2 2 3 4" xfId="13574" xr:uid="{00000000-0005-0000-0000-0000FA340000}"/>
    <cellStyle name="40% - Ênfase4 3 3 2 2 4" xfId="13575" xr:uid="{00000000-0005-0000-0000-0000FB340000}"/>
    <cellStyle name="40% - Ênfase4 3 3 2 2 4 2" xfId="13576" xr:uid="{00000000-0005-0000-0000-0000FC340000}"/>
    <cellStyle name="40% - Ênfase4 3 3 2 2 5" xfId="13577" xr:uid="{00000000-0005-0000-0000-0000FD340000}"/>
    <cellStyle name="40% - Ênfase4 3 3 2 2 6" xfId="13578" xr:uid="{00000000-0005-0000-0000-0000FE340000}"/>
    <cellStyle name="40% - Ênfase4 3 3 2 3" xfId="13579" xr:uid="{00000000-0005-0000-0000-0000FF340000}"/>
    <cellStyle name="40% - Ênfase4 3 3 2 3 2" xfId="13580" xr:uid="{00000000-0005-0000-0000-000000350000}"/>
    <cellStyle name="40% - Ênfase4 3 3 2 3 2 2" xfId="13581" xr:uid="{00000000-0005-0000-0000-000001350000}"/>
    <cellStyle name="40% - Ênfase4 3 3 2 3 3" xfId="13582" xr:uid="{00000000-0005-0000-0000-000002350000}"/>
    <cellStyle name="40% - Ênfase4 3 3 2 3 4" xfId="13583" xr:uid="{00000000-0005-0000-0000-000003350000}"/>
    <cellStyle name="40% - Ênfase4 3 3 2 4" xfId="13584" xr:uid="{00000000-0005-0000-0000-000004350000}"/>
    <cellStyle name="40% - Ênfase4 3 3 2 4 2" xfId="13585" xr:uid="{00000000-0005-0000-0000-000005350000}"/>
    <cellStyle name="40% - Ênfase4 3 3 2 4 2 2" xfId="13586" xr:uid="{00000000-0005-0000-0000-000006350000}"/>
    <cellStyle name="40% - Ênfase4 3 3 2 4 3" xfId="13587" xr:uid="{00000000-0005-0000-0000-000007350000}"/>
    <cellStyle name="40% - Ênfase4 3 3 2 4 4" xfId="13588" xr:uid="{00000000-0005-0000-0000-000008350000}"/>
    <cellStyle name="40% - Ênfase4 3 3 2 5" xfId="13589" xr:uid="{00000000-0005-0000-0000-000009350000}"/>
    <cellStyle name="40% - Ênfase4 3 3 2 5 2" xfId="13590" xr:uid="{00000000-0005-0000-0000-00000A350000}"/>
    <cellStyle name="40% - Ênfase4 3 3 2 6" xfId="13591" xr:uid="{00000000-0005-0000-0000-00000B350000}"/>
    <cellStyle name="40% - Ênfase4 3 3 2 7" xfId="13592" xr:uid="{00000000-0005-0000-0000-00000C350000}"/>
    <cellStyle name="40% - Ênfase4 3 3 3" xfId="13593" xr:uid="{00000000-0005-0000-0000-00000D350000}"/>
    <cellStyle name="40% - Ênfase4 3 3 3 2" xfId="13594" xr:uid="{00000000-0005-0000-0000-00000E350000}"/>
    <cellStyle name="40% - Ênfase4 3 3 3 2 2" xfId="13595" xr:uid="{00000000-0005-0000-0000-00000F350000}"/>
    <cellStyle name="40% - Ênfase4 3 3 3 2 2 2" xfId="13596" xr:uid="{00000000-0005-0000-0000-000010350000}"/>
    <cellStyle name="40% - Ênfase4 3 3 3 2 3" xfId="13597" xr:uid="{00000000-0005-0000-0000-000011350000}"/>
    <cellStyle name="40% - Ênfase4 3 3 3 2 4" xfId="13598" xr:uid="{00000000-0005-0000-0000-000012350000}"/>
    <cellStyle name="40% - Ênfase4 3 3 3 3" xfId="13599" xr:uid="{00000000-0005-0000-0000-000013350000}"/>
    <cellStyle name="40% - Ênfase4 3 3 3 3 2" xfId="13600" xr:uid="{00000000-0005-0000-0000-000014350000}"/>
    <cellStyle name="40% - Ênfase4 3 3 3 3 2 2" xfId="13601" xr:uid="{00000000-0005-0000-0000-000015350000}"/>
    <cellStyle name="40% - Ênfase4 3 3 3 3 3" xfId="13602" xr:uid="{00000000-0005-0000-0000-000016350000}"/>
    <cellStyle name="40% - Ênfase4 3 3 3 3 4" xfId="13603" xr:uid="{00000000-0005-0000-0000-000017350000}"/>
    <cellStyle name="40% - Ênfase4 3 3 3 4" xfId="13604" xr:uid="{00000000-0005-0000-0000-000018350000}"/>
    <cellStyle name="40% - Ênfase4 3 3 3 4 2" xfId="13605" xr:uid="{00000000-0005-0000-0000-000019350000}"/>
    <cellStyle name="40% - Ênfase4 3 3 3 5" xfId="13606" xr:uid="{00000000-0005-0000-0000-00001A350000}"/>
    <cellStyle name="40% - Ênfase4 3 3 3 6" xfId="13607" xr:uid="{00000000-0005-0000-0000-00001B350000}"/>
    <cellStyle name="40% - Ênfase4 3 3 4" xfId="13608" xr:uid="{00000000-0005-0000-0000-00001C350000}"/>
    <cellStyle name="40% - Ênfase4 3 3 4 2" xfId="13609" xr:uid="{00000000-0005-0000-0000-00001D350000}"/>
    <cellStyle name="40% - Ênfase4 3 3 4 2 2" xfId="13610" xr:uid="{00000000-0005-0000-0000-00001E350000}"/>
    <cellStyle name="40% - Ênfase4 3 3 4 3" xfId="13611" xr:uid="{00000000-0005-0000-0000-00001F350000}"/>
    <cellStyle name="40% - Ênfase4 3 3 4 4" xfId="13612" xr:uid="{00000000-0005-0000-0000-000020350000}"/>
    <cellStyle name="40% - Ênfase4 3 3 5" xfId="13613" xr:uid="{00000000-0005-0000-0000-000021350000}"/>
    <cellStyle name="40% - Ênfase4 3 3 5 2" xfId="13614" xr:uid="{00000000-0005-0000-0000-000022350000}"/>
    <cellStyle name="40% - Ênfase4 3 3 5 2 2" xfId="13615" xr:uid="{00000000-0005-0000-0000-000023350000}"/>
    <cellStyle name="40% - Ênfase4 3 3 5 3" xfId="13616" xr:uid="{00000000-0005-0000-0000-000024350000}"/>
    <cellStyle name="40% - Ênfase4 3 3 5 4" xfId="13617" xr:uid="{00000000-0005-0000-0000-000025350000}"/>
    <cellStyle name="40% - Ênfase4 3 3 6" xfId="13618" xr:uid="{00000000-0005-0000-0000-000026350000}"/>
    <cellStyle name="40% - Ênfase4 3 3 6 2" xfId="13619" xr:uid="{00000000-0005-0000-0000-000027350000}"/>
    <cellStyle name="40% - Ênfase4 3 3 7" xfId="13620" xr:uid="{00000000-0005-0000-0000-000028350000}"/>
    <cellStyle name="40% - Ênfase4 3 3 8" xfId="13621" xr:uid="{00000000-0005-0000-0000-000029350000}"/>
    <cellStyle name="40% - Ênfase4 3 4" xfId="13622" xr:uid="{00000000-0005-0000-0000-00002A350000}"/>
    <cellStyle name="40% - Ênfase4 3 4 2" xfId="13623" xr:uid="{00000000-0005-0000-0000-00002B350000}"/>
    <cellStyle name="40% - Ênfase4 3 4 2 2" xfId="13624" xr:uid="{00000000-0005-0000-0000-00002C350000}"/>
    <cellStyle name="40% - Ênfase4 3 4 2 2 2" xfId="13625" xr:uid="{00000000-0005-0000-0000-00002D350000}"/>
    <cellStyle name="40% - Ênfase4 3 4 2 2 2 2" xfId="13626" xr:uid="{00000000-0005-0000-0000-00002E350000}"/>
    <cellStyle name="40% - Ênfase4 3 4 2 2 2 2 2" xfId="13627" xr:uid="{00000000-0005-0000-0000-00002F350000}"/>
    <cellStyle name="40% - Ênfase4 3 4 2 2 2 3" xfId="13628" xr:uid="{00000000-0005-0000-0000-000030350000}"/>
    <cellStyle name="40% - Ênfase4 3 4 2 2 2 4" xfId="13629" xr:uid="{00000000-0005-0000-0000-000031350000}"/>
    <cellStyle name="40% - Ênfase4 3 4 2 2 3" xfId="13630" xr:uid="{00000000-0005-0000-0000-000032350000}"/>
    <cellStyle name="40% - Ênfase4 3 4 2 2 3 2" xfId="13631" xr:uid="{00000000-0005-0000-0000-000033350000}"/>
    <cellStyle name="40% - Ênfase4 3 4 2 2 3 2 2" xfId="13632" xr:uid="{00000000-0005-0000-0000-000034350000}"/>
    <cellStyle name="40% - Ênfase4 3 4 2 2 3 3" xfId="13633" xr:uid="{00000000-0005-0000-0000-000035350000}"/>
    <cellStyle name="40% - Ênfase4 3 4 2 2 3 4" xfId="13634" xr:uid="{00000000-0005-0000-0000-000036350000}"/>
    <cellStyle name="40% - Ênfase4 3 4 2 2 4" xfId="13635" xr:uid="{00000000-0005-0000-0000-000037350000}"/>
    <cellStyle name="40% - Ênfase4 3 4 2 2 4 2" xfId="13636" xr:uid="{00000000-0005-0000-0000-000038350000}"/>
    <cellStyle name="40% - Ênfase4 3 4 2 2 5" xfId="13637" xr:uid="{00000000-0005-0000-0000-000039350000}"/>
    <cellStyle name="40% - Ênfase4 3 4 2 2 6" xfId="13638" xr:uid="{00000000-0005-0000-0000-00003A350000}"/>
    <cellStyle name="40% - Ênfase4 3 4 2 3" xfId="13639" xr:uid="{00000000-0005-0000-0000-00003B350000}"/>
    <cellStyle name="40% - Ênfase4 3 4 2 3 2" xfId="13640" xr:uid="{00000000-0005-0000-0000-00003C350000}"/>
    <cellStyle name="40% - Ênfase4 3 4 2 3 2 2" xfId="13641" xr:uid="{00000000-0005-0000-0000-00003D350000}"/>
    <cellStyle name="40% - Ênfase4 3 4 2 3 3" xfId="13642" xr:uid="{00000000-0005-0000-0000-00003E350000}"/>
    <cellStyle name="40% - Ênfase4 3 4 2 3 4" xfId="13643" xr:uid="{00000000-0005-0000-0000-00003F350000}"/>
    <cellStyle name="40% - Ênfase4 3 4 2 4" xfId="13644" xr:uid="{00000000-0005-0000-0000-000040350000}"/>
    <cellStyle name="40% - Ênfase4 3 4 2 4 2" xfId="13645" xr:uid="{00000000-0005-0000-0000-000041350000}"/>
    <cellStyle name="40% - Ênfase4 3 4 2 4 2 2" xfId="13646" xr:uid="{00000000-0005-0000-0000-000042350000}"/>
    <cellStyle name="40% - Ênfase4 3 4 2 4 3" xfId="13647" xr:uid="{00000000-0005-0000-0000-000043350000}"/>
    <cellStyle name="40% - Ênfase4 3 4 2 4 4" xfId="13648" xr:uid="{00000000-0005-0000-0000-000044350000}"/>
    <cellStyle name="40% - Ênfase4 3 4 2 5" xfId="13649" xr:uid="{00000000-0005-0000-0000-000045350000}"/>
    <cellStyle name="40% - Ênfase4 3 4 2 5 2" xfId="13650" xr:uid="{00000000-0005-0000-0000-000046350000}"/>
    <cellStyle name="40% - Ênfase4 3 4 2 6" xfId="13651" xr:uid="{00000000-0005-0000-0000-000047350000}"/>
    <cellStyle name="40% - Ênfase4 3 4 2 7" xfId="13652" xr:uid="{00000000-0005-0000-0000-000048350000}"/>
    <cellStyle name="40% - Ênfase4 3 4 3" xfId="13653" xr:uid="{00000000-0005-0000-0000-000049350000}"/>
    <cellStyle name="40% - Ênfase4 3 4 3 2" xfId="13654" xr:uid="{00000000-0005-0000-0000-00004A350000}"/>
    <cellStyle name="40% - Ênfase4 3 4 3 2 2" xfId="13655" xr:uid="{00000000-0005-0000-0000-00004B350000}"/>
    <cellStyle name="40% - Ênfase4 3 4 3 2 2 2" xfId="13656" xr:uid="{00000000-0005-0000-0000-00004C350000}"/>
    <cellStyle name="40% - Ênfase4 3 4 3 2 3" xfId="13657" xr:uid="{00000000-0005-0000-0000-00004D350000}"/>
    <cellStyle name="40% - Ênfase4 3 4 3 2 4" xfId="13658" xr:uid="{00000000-0005-0000-0000-00004E350000}"/>
    <cellStyle name="40% - Ênfase4 3 4 3 3" xfId="13659" xr:uid="{00000000-0005-0000-0000-00004F350000}"/>
    <cellStyle name="40% - Ênfase4 3 4 3 3 2" xfId="13660" xr:uid="{00000000-0005-0000-0000-000050350000}"/>
    <cellStyle name="40% - Ênfase4 3 4 3 3 2 2" xfId="13661" xr:uid="{00000000-0005-0000-0000-000051350000}"/>
    <cellStyle name="40% - Ênfase4 3 4 3 3 3" xfId="13662" xr:uid="{00000000-0005-0000-0000-000052350000}"/>
    <cellStyle name="40% - Ênfase4 3 4 3 3 4" xfId="13663" xr:uid="{00000000-0005-0000-0000-000053350000}"/>
    <cellStyle name="40% - Ênfase4 3 4 3 4" xfId="13664" xr:uid="{00000000-0005-0000-0000-000054350000}"/>
    <cellStyle name="40% - Ênfase4 3 4 3 4 2" xfId="13665" xr:uid="{00000000-0005-0000-0000-000055350000}"/>
    <cellStyle name="40% - Ênfase4 3 4 3 5" xfId="13666" xr:uid="{00000000-0005-0000-0000-000056350000}"/>
    <cellStyle name="40% - Ênfase4 3 4 3 6" xfId="13667" xr:uid="{00000000-0005-0000-0000-000057350000}"/>
    <cellStyle name="40% - Ênfase4 3 4 4" xfId="13668" xr:uid="{00000000-0005-0000-0000-000058350000}"/>
    <cellStyle name="40% - Ênfase4 3 4 4 2" xfId="13669" xr:uid="{00000000-0005-0000-0000-000059350000}"/>
    <cellStyle name="40% - Ênfase4 3 4 4 2 2" xfId="13670" xr:uid="{00000000-0005-0000-0000-00005A350000}"/>
    <cellStyle name="40% - Ênfase4 3 4 4 3" xfId="13671" xr:uid="{00000000-0005-0000-0000-00005B350000}"/>
    <cellStyle name="40% - Ênfase4 3 4 4 4" xfId="13672" xr:uid="{00000000-0005-0000-0000-00005C350000}"/>
    <cellStyle name="40% - Ênfase4 3 4 5" xfId="13673" xr:uid="{00000000-0005-0000-0000-00005D350000}"/>
    <cellStyle name="40% - Ênfase4 3 4 5 2" xfId="13674" xr:uid="{00000000-0005-0000-0000-00005E350000}"/>
    <cellStyle name="40% - Ênfase4 3 4 5 2 2" xfId="13675" xr:uid="{00000000-0005-0000-0000-00005F350000}"/>
    <cellStyle name="40% - Ênfase4 3 4 5 3" xfId="13676" xr:uid="{00000000-0005-0000-0000-000060350000}"/>
    <cellStyle name="40% - Ênfase4 3 4 5 4" xfId="13677" xr:uid="{00000000-0005-0000-0000-000061350000}"/>
    <cellStyle name="40% - Ênfase4 3 4 6" xfId="13678" xr:uid="{00000000-0005-0000-0000-000062350000}"/>
    <cellStyle name="40% - Ênfase4 3 4 6 2" xfId="13679" xr:uid="{00000000-0005-0000-0000-000063350000}"/>
    <cellStyle name="40% - Ênfase4 3 4 7" xfId="13680" xr:uid="{00000000-0005-0000-0000-000064350000}"/>
    <cellStyle name="40% - Ênfase4 3 4 8" xfId="13681" xr:uid="{00000000-0005-0000-0000-000065350000}"/>
    <cellStyle name="40% - Ênfase4 3 5" xfId="13682" xr:uid="{00000000-0005-0000-0000-000066350000}"/>
    <cellStyle name="40% - Ênfase4 3 5 2" xfId="13683" xr:uid="{00000000-0005-0000-0000-000067350000}"/>
    <cellStyle name="40% - Ênfase4 3 5 2 2" xfId="13684" xr:uid="{00000000-0005-0000-0000-000068350000}"/>
    <cellStyle name="40% - Ênfase4 3 5 2 2 2" xfId="13685" xr:uid="{00000000-0005-0000-0000-000069350000}"/>
    <cellStyle name="40% - Ênfase4 3 5 2 2 2 2" xfId="13686" xr:uid="{00000000-0005-0000-0000-00006A350000}"/>
    <cellStyle name="40% - Ênfase4 3 5 2 2 2 2 2" xfId="13687" xr:uid="{00000000-0005-0000-0000-00006B350000}"/>
    <cellStyle name="40% - Ênfase4 3 5 2 2 2 3" xfId="13688" xr:uid="{00000000-0005-0000-0000-00006C350000}"/>
    <cellStyle name="40% - Ênfase4 3 5 2 2 2 4" xfId="13689" xr:uid="{00000000-0005-0000-0000-00006D350000}"/>
    <cellStyle name="40% - Ênfase4 3 5 2 2 3" xfId="13690" xr:uid="{00000000-0005-0000-0000-00006E350000}"/>
    <cellStyle name="40% - Ênfase4 3 5 2 2 3 2" xfId="13691" xr:uid="{00000000-0005-0000-0000-00006F350000}"/>
    <cellStyle name="40% - Ênfase4 3 5 2 2 3 2 2" xfId="13692" xr:uid="{00000000-0005-0000-0000-000070350000}"/>
    <cellStyle name="40% - Ênfase4 3 5 2 2 3 3" xfId="13693" xr:uid="{00000000-0005-0000-0000-000071350000}"/>
    <cellStyle name="40% - Ênfase4 3 5 2 2 3 4" xfId="13694" xr:uid="{00000000-0005-0000-0000-000072350000}"/>
    <cellStyle name="40% - Ênfase4 3 5 2 2 4" xfId="13695" xr:uid="{00000000-0005-0000-0000-000073350000}"/>
    <cellStyle name="40% - Ênfase4 3 5 2 2 4 2" xfId="13696" xr:uid="{00000000-0005-0000-0000-000074350000}"/>
    <cellStyle name="40% - Ênfase4 3 5 2 2 5" xfId="13697" xr:uid="{00000000-0005-0000-0000-000075350000}"/>
    <cellStyle name="40% - Ênfase4 3 5 2 2 6" xfId="13698" xr:uid="{00000000-0005-0000-0000-000076350000}"/>
    <cellStyle name="40% - Ênfase4 3 5 2 3" xfId="13699" xr:uid="{00000000-0005-0000-0000-000077350000}"/>
    <cellStyle name="40% - Ênfase4 3 5 2 3 2" xfId="13700" xr:uid="{00000000-0005-0000-0000-000078350000}"/>
    <cellStyle name="40% - Ênfase4 3 5 2 3 2 2" xfId="13701" xr:uid="{00000000-0005-0000-0000-000079350000}"/>
    <cellStyle name="40% - Ênfase4 3 5 2 3 3" xfId="13702" xr:uid="{00000000-0005-0000-0000-00007A350000}"/>
    <cellStyle name="40% - Ênfase4 3 5 2 3 4" xfId="13703" xr:uid="{00000000-0005-0000-0000-00007B350000}"/>
    <cellStyle name="40% - Ênfase4 3 5 2 4" xfId="13704" xr:uid="{00000000-0005-0000-0000-00007C350000}"/>
    <cellStyle name="40% - Ênfase4 3 5 2 4 2" xfId="13705" xr:uid="{00000000-0005-0000-0000-00007D350000}"/>
    <cellStyle name="40% - Ênfase4 3 5 2 4 2 2" xfId="13706" xr:uid="{00000000-0005-0000-0000-00007E350000}"/>
    <cellStyle name="40% - Ênfase4 3 5 2 4 3" xfId="13707" xr:uid="{00000000-0005-0000-0000-00007F350000}"/>
    <cellStyle name="40% - Ênfase4 3 5 2 4 4" xfId="13708" xr:uid="{00000000-0005-0000-0000-000080350000}"/>
    <cellStyle name="40% - Ênfase4 3 5 2 5" xfId="13709" xr:uid="{00000000-0005-0000-0000-000081350000}"/>
    <cellStyle name="40% - Ênfase4 3 5 2 5 2" xfId="13710" xr:uid="{00000000-0005-0000-0000-000082350000}"/>
    <cellStyle name="40% - Ênfase4 3 5 2 6" xfId="13711" xr:uid="{00000000-0005-0000-0000-000083350000}"/>
    <cellStyle name="40% - Ênfase4 3 5 2 7" xfId="13712" xr:uid="{00000000-0005-0000-0000-000084350000}"/>
    <cellStyle name="40% - Ênfase4 3 5 3" xfId="13713" xr:uid="{00000000-0005-0000-0000-000085350000}"/>
    <cellStyle name="40% - Ênfase4 3 5 3 2" xfId="13714" xr:uid="{00000000-0005-0000-0000-000086350000}"/>
    <cellStyle name="40% - Ênfase4 3 5 3 2 2" xfId="13715" xr:uid="{00000000-0005-0000-0000-000087350000}"/>
    <cellStyle name="40% - Ênfase4 3 5 3 2 2 2" xfId="13716" xr:uid="{00000000-0005-0000-0000-000088350000}"/>
    <cellStyle name="40% - Ênfase4 3 5 3 2 3" xfId="13717" xr:uid="{00000000-0005-0000-0000-000089350000}"/>
    <cellStyle name="40% - Ênfase4 3 5 3 2 4" xfId="13718" xr:uid="{00000000-0005-0000-0000-00008A350000}"/>
    <cellStyle name="40% - Ênfase4 3 5 3 3" xfId="13719" xr:uid="{00000000-0005-0000-0000-00008B350000}"/>
    <cellStyle name="40% - Ênfase4 3 5 3 3 2" xfId="13720" xr:uid="{00000000-0005-0000-0000-00008C350000}"/>
    <cellStyle name="40% - Ênfase4 3 5 3 3 2 2" xfId="13721" xr:uid="{00000000-0005-0000-0000-00008D350000}"/>
    <cellStyle name="40% - Ênfase4 3 5 3 3 3" xfId="13722" xr:uid="{00000000-0005-0000-0000-00008E350000}"/>
    <cellStyle name="40% - Ênfase4 3 5 3 3 4" xfId="13723" xr:uid="{00000000-0005-0000-0000-00008F350000}"/>
    <cellStyle name="40% - Ênfase4 3 5 3 4" xfId="13724" xr:uid="{00000000-0005-0000-0000-000090350000}"/>
    <cellStyle name="40% - Ênfase4 3 5 3 4 2" xfId="13725" xr:uid="{00000000-0005-0000-0000-000091350000}"/>
    <cellStyle name="40% - Ênfase4 3 5 3 5" xfId="13726" xr:uid="{00000000-0005-0000-0000-000092350000}"/>
    <cellStyle name="40% - Ênfase4 3 5 3 6" xfId="13727" xr:uid="{00000000-0005-0000-0000-000093350000}"/>
    <cellStyle name="40% - Ênfase4 3 5 4" xfId="13728" xr:uid="{00000000-0005-0000-0000-000094350000}"/>
    <cellStyle name="40% - Ênfase4 3 5 4 2" xfId="13729" xr:uid="{00000000-0005-0000-0000-000095350000}"/>
    <cellStyle name="40% - Ênfase4 3 5 4 2 2" xfId="13730" xr:uid="{00000000-0005-0000-0000-000096350000}"/>
    <cellStyle name="40% - Ênfase4 3 5 4 3" xfId="13731" xr:uid="{00000000-0005-0000-0000-000097350000}"/>
    <cellStyle name="40% - Ênfase4 3 5 4 4" xfId="13732" xr:uid="{00000000-0005-0000-0000-000098350000}"/>
    <cellStyle name="40% - Ênfase4 3 5 5" xfId="13733" xr:uid="{00000000-0005-0000-0000-000099350000}"/>
    <cellStyle name="40% - Ênfase4 3 5 5 2" xfId="13734" xr:uid="{00000000-0005-0000-0000-00009A350000}"/>
    <cellStyle name="40% - Ênfase4 3 5 5 2 2" xfId="13735" xr:uid="{00000000-0005-0000-0000-00009B350000}"/>
    <cellStyle name="40% - Ênfase4 3 5 5 3" xfId="13736" xr:uid="{00000000-0005-0000-0000-00009C350000}"/>
    <cellStyle name="40% - Ênfase4 3 5 5 4" xfId="13737" xr:uid="{00000000-0005-0000-0000-00009D350000}"/>
    <cellStyle name="40% - Ênfase4 3 5 6" xfId="13738" xr:uid="{00000000-0005-0000-0000-00009E350000}"/>
    <cellStyle name="40% - Ênfase4 3 5 6 2" xfId="13739" xr:uid="{00000000-0005-0000-0000-00009F350000}"/>
    <cellStyle name="40% - Ênfase4 3 5 7" xfId="13740" xr:uid="{00000000-0005-0000-0000-0000A0350000}"/>
    <cellStyle name="40% - Ênfase4 3 5 8" xfId="13741" xr:uid="{00000000-0005-0000-0000-0000A1350000}"/>
    <cellStyle name="40% - Ênfase4 3 6" xfId="13742" xr:uid="{00000000-0005-0000-0000-0000A2350000}"/>
    <cellStyle name="40% - Ênfase4 3 6 2" xfId="13743" xr:uid="{00000000-0005-0000-0000-0000A3350000}"/>
    <cellStyle name="40% - Ênfase4 3 6 2 2" xfId="13744" xr:uid="{00000000-0005-0000-0000-0000A4350000}"/>
    <cellStyle name="40% - Ênfase4 3 6 2 2 2" xfId="13745" xr:uid="{00000000-0005-0000-0000-0000A5350000}"/>
    <cellStyle name="40% - Ênfase4 3 6 2 2 2 2" xfId="13746" xr:uid="{00000000-0005-0000-0000-0000A6350000}"/>
    <cellStyle name="40% - Ênfase4 3 6 2 2 3" xfId="13747" xr:uid="{00000000-0005-0000-0000-0000A7350000}"/>
    <cellStyle name="40% - Ênfase4 3 6 2 2 4" xfId="13748" xr:uid="{00000000-0005-0000-0000-0000A8350000}"/>
    <cellStyle name="40% - Ênfase4 3 6 2 3" xfId="13749" xr:uid="{00000000-0005-0000-0000-0000A9350000}"/>
    <cellStyle name="40% - Ênfase4 3 6 2 3 2" xfId="13750" xr:uid="{00000000-0005-0000-0000-0000AA350000}"/>
    <cellStyle name="40% - Ênfase4 3 6 2 3 2 2" xfId="13751" xr:uid="{00000000-0005-0000-0000-0000AB350000}"/>
    <cellStyle name="40% - Ênfase4 3 6 2 3 3" xfId="13752" xr:uid="{00000000-0005-0000-0000-0000AC350000}"/>
    <cellStyle name="40% - Ênfase4 3 6 2 3 4" xfId="13753" xr:uid="{00000000-0005-0000-0000-0000AD350000}"/>
    <cellStyle name="40% - Ênfase4 3 6 2 4" xfId="13754" xr:uid="{00000000-0005-0000-0000-0000AE350000}"/>
    <cellStyle name="40% - Ênfase4 3 6 2 4 2" xfId="13755" xr:uid="{00000000-0005-0000-0000-0000AF350000}"/>
    <cellStyle name="40% - Ênfase4 3 6 2 5" xfId="13756" xr:uid="{00000000-0005-0000-0000-0000B0350000}"/>
    <cellStyle name="40% - Ênfase4 3 6 2 6" xfId="13757" xr:uid="{00000000-0005-0000-0000-0000B1350000}"/>
    <cellStyle name="40% - Ênfase4 3 6 3" xfId="13758" xr:uid="{00000000-0005-0000-0000-0000B2350000}"/>
    <cellStyle name="40% - Ênfase4 3 6 3 2" xfId="13759" xr:uid="{00000000-0005-0000-0000-0000B3350000}"/>
    <cellStyle name="40% - Ênfase4 3 6 3 2 2" xfId="13760" xr:uid="{00000000-0005-0000-0000-0000B4350000}"/>
    <cellStyle name="40% - Ênfase4 3 6 3 3" xfId="13761" xr:uid="{00000000-0005-0000-0000-0000B5350000}"/>
    <cellStyle name="40% - Ênfase4 3 6 3 4" xfId="13762" xr:uid="{00000000-0005-0000-0000-0000B6350000}"/>
    <cellStyle name="40% - Ênfase4 3 6 4" xfId="13763" xr:uid="{00000000-0005-0000-0000-0000B7350000}"/>
    <cellStyle name="40% - Ênfase4 3 6 4 2" xfId="13764" xr:uid="{00000000-0005-0000-0000-0000B8350000}"/>
    <cellStyle name="40% - Ênfase4 3 6 4 2 2" xfId="13765" xr:uid="{00000000-0005-0000-0000-0000B9350000}"/>
    <cellStyle name="40% - Ênfase4 3 6 4 3" xfId="13766" xr:uid="{00000000-0005-0000-0000-0000BA350000}"/>
    <cellStyle name="40% - Ênfase4 3 6 4 4" xfId="13767" xr:uid="{00000000-0005-0000-0000-0000BB350000}"/>
    <cellStyle name="40% - Ênfase4 3 6 5" xfId="13768" xr:uid="{00000000-0005-0000-0000-0000BC350000}"/>
    <cellStyle name="40% - Ênfase4 3 6 5 2" xfId="13769" xr:uid="{00000000-0005-0000-0000-0000BD350000}"/>
    <cellStyle name="40% - Ênfase4 3 6 6" xfId="13770" xr:uid="{00000000-0005-0000-0000-0000BE350000}"/>
    <cellStyle name="40% - Ênfase4 3 6 7" xfId="13771" xr:uid="{00000000-0005-0000-0000-0000BF350000}"/>
    <cellStyle name="40% - Ênfase4 3 7" xfId="13772" xr:uid="{00000000-0005-0000-0000-0000C0350000}"/>
    <cellStyle name="40% - Ênfase4 3 7 2" xfId="13773" xr:uid="{00000000-0005-0000-0000-0000C1350000}"/>
    <cellStyle name="40% - Ênfase4 3 7 2 2" xfId="13774" xr:uid="{00000000-0005-0000-0000-0000C2350000}"/>
    <cellStyle name="40% - Ênfase4 3 7 2 2 2" xfId="13775" xr:uid="{00000000-0005-0000-0000-0000C3350000}"/>
    <cellStyle name="40% - Ênfase4 3 7 2 3" xfId="13776" xr:uid="{00000000-0005-0000-0000-0000C4350000}"/>
    <cellStyle name="40% - Ênfase4 3 7 2 4" xfId="13777" xr:uid="{00000000-0005-0000-0000-0000C5350000}"/>
    <cellStyle name="40% - Ênfase4 3 7 3" xfId="13778" xr:uid="{00000000-0005-0000-0000-0000C6350000}"/>
    <cellStyle name="40% - Ênfase4 3 7 3 2" xfId="13779" xr:uid="{00000000-0005-0000-0000-0000C7350000}"/>
    <cellStyle name="40% - Ênfase4 3 7 3 2 2" xfId="13780" xr:uid="{00000000-0005-0000-0000-0000C8350000}"/>
    <cellStyle name="40% - Ênfase4 3 7 3 3" xfId="13781" xr:uid="{00000000-0005-0000-0000-0000C9350000}"/>
    <cellStyle name="40% - Ênfase4 3 7 3 4" xfId="13782" xr:uid="{00000000-0005-0000-0000-0000CA350000}"/>
    <cellStyle name="40% - Ênfase4 3 7 4" xfId="13783" xr:uid="{00000000-0005-0000-0000-0000CB350000}"/>
    <cellStyle name="40% - Ênfase4 3 7 4 2" xfId="13784" xr:uid="{00000000-0005-0000-0000-0000CC350000}"/>
    <cellStyle name="40% - Ênfase4 3 7 5" xfId="13785" xr:uid="{00000000-0005-0000-0000-0000CD350000}"/>
    <cellStyle name="40% - Ênfase4 3 7 6" xfId="13786" xr:uid="{00000000-0005-0000-0000-0000CE350000}"/>
    <cellStyle name="40% - Ênfase4 3 8" xfId="13787" xr:uid="{00000000-0005-0000-0000-0000CF350000}"/>
    <cellStyle name="40% - Ênfase4 3 8 2" xfId="13788" xr:uid="{00000000-0005-0000-0000-0000D0350000}"/>
    <cellStyle name="40% - Ênfase4 3 8 2 2" xfId="13789" xr:uid="{00000000-0005-0000-0000-0000D1350000}"/>
    <cellStyle name="40% - Ênfase4 3 8 3" xfId="13790" xr:uid="{00000000-0005-0000-0000-0000D2350000}"/>
    <cellStyle name="40% - Ênfase4 3 8 4" xfId="13791" xr:uid="{00000000-0005-0000-0000-0000D3350000}"/>
    <cellStyle name="40% - Ênfase4 3 9" xfId="13792" xr:uid="{00000000-0005-0000-0000-0000D4350000}"/>
    <cellStyle name="40% - Ênfase4 3 9 2" xfId="13793" xr:uid="{00000000-0005-0000-0000-0000D5350000}"/>
    <cellStyle name="40% - Ênfase4 3 9 2 2" xfId="13794" xr:uid="{00000000-0005-0000-0000-0000D6350000}"/>
    <cellStyle name="40% - Ênfase4 3 9 3" xfId="13795" xr:uid="{00000000-0005-0000-0000-0000D7350000}"/>
    <cellStyle name="40% - Ênfase4 3 9 4" xfId="13796" xr:uid="{00000000-0005-0000-0000-0000D8350000}"/>
    <cellStyle name="40% - Ênfase4 4" xfId="13797" xr:uid="{00000000-0005-0000-0000-0000D9350000}"/>
    <cellStyle name="40% - Ênfase4 4 10" xfId="13798" xr:uid="{00000000-0005-0000-0000-0000DA350000}"/>
    <cellStyle name="40% - Ênfase4 4 11" xfId="13799" xr:uid="{00000000-0005-0000-0000-0000DB350000}"/>
    <cellStyle name="40% - Ênfase4 4 2" xfId="13800" xr:uid="{00000000-0005-0000-0000-0000DC350000}"/>
    <cellStyle name="40% - Ênfase4 4 2 2" xfId="13801" xr:uid="{00000000-0005-0000-0000-0000DD350000}"/>
    <cellStyle name="40% - Ênfase4 4 2 2 2" xfId="13802" xr:uid="{00000000-0005-0000-0000-0000DE350000}"/>
    <cellStyle name="40% - Ênfase4 4 2 2 2 2" xfId="13803" xr:uid="{00000000-0005-0000-0000-0000DF350000}"/>
    <cellStyle name="40% - Ênfase4 4 2 2 2 2 2" xfId="13804" xr:uid="{00000000-0005-0000-0000-0000E0350000}"/>
    <cellStyle name="40% - Ênfase4 4 2 2 2 2 2 2" xfId="13805" xr:uid="{00000000-0005-0000-0000-0000E1350000}"/>
    <cellStyle name="40% - Ênfase4 4 2 2 2 2 3" xfId="13806" xr:uid="{00000000-0005-0000-0000-0000E2350000}"/>
    <cellStyle name="40% - Ênfase4 4 2 2 2 2 4" xfId="13807" xr:uid="{00000000-0005-0000-0000-0000E3350000}"/>
    <cellStyle name="40% - Ênfase4 4 2 2 2 3" xfId="13808" xr:uid="{00000000-0005-0000-0000-0000E4350000}"/>
    <cellStyle name="40% - Ênfase4 4 2 2 2 3 2" xfId="13809" xr:uid="{00000000-0005-0000-0000-0000E5350000}"/>
    <cellStyle name="40% - Ênfase4 4 2 2 2 3 2 2" xfId="13810" xr:uid="{00000000-0005-0000-0000-0000E6350000}"/>
    <cellStyle name="40% - Ênfase4 4 2 2 2 3 3" xfId="13811" xr:uid="{00000000-0005-0000-0000-0000E7350000}"/>
    <cellStyle name="40% - Ênfase4 4 2 2 2 3 4" xfId="13812" xr:uid="{00000000-0005-0000-0000-0000E8350000}"/>
    <cellStyle name="40% - Ênfase4 4 2 2 2 4" xfId="13813" xr:uid="{00000000-0005-0000-0000-0000E9350000}"/>
    <cellStyle name="40% - Ênfase4 4 2 2 2 4 2" xfId="13814" xr:uid="{00000000-0005-0000-0000-0000EA350000}"/>
    <cellStyle name="40% - Ênfase4 4 2 2 2 5" xfId="13815" xr:uid="{00000000-0005-0000-0000-0000EB350000}"/>
    <cellStyle name="40% - Ênfase4 4 2 2 2 6" xfId="13816" xr:uid="{00000000-0005-0000-0000-0000EC350000}"/>
    <cellStyle name="40% - Ênfase4 4 2 2 3" xfId="13817" xr:uid="{00000000-0005-0000-0000-0000ED350000}"/>
    <cellStyle name="40% - Ênfase4 4 2 2 3 2" xfId="13818" xr:uid="{00000000-0005-0000-0000-0000EE350000}"/>
    <cellStyle name="40% - Ênfase4 4 2 2 3 2 2" xfId="13819" xr:uid="{00000000-0005-0000-0000-0000EF350000}"/>
    <cellStyle name="40% - Ênfase4 4 2 2 3 3" xfId="13820" xr:uid="{00000000-0005-0000-0000-0000F0350000}"/>
    <cellStyle name="40% - Ênfase4 4 2 2 3 4" xfId="13821" xr:uid="{00000000-0005-0000-0000-0000F1350000}"/>
    <cellStyle name="40% - Ênfase4 4 2 2 4" xfId="13822" xr:uid="{00000000-0005-0000-0000-0000F2350000}"/>
    <cellStyle name="40% - Ênfase4 4 2 2 4 2" xfId="13823" xr:uid="{00000000-0005-0000-0000-0000F3350000}"/>
    <cellStyle name="40% - Ênfase4 4 2 2 4 2 2" xfId="13824" xr:uid="{00000000-0005-0000-0000-0000F4350000}"/>
    <cellStyle name="40% - Ênfase4 4 2 2 4 3" xfId="13825" xr:uid="{00000000-0005-0000-0000-0000F5350000}"/>
    <cellStyle name="40% - Ênfase4 4 2 2 4 4" xfId="13826" xr:uid="{00000000-0005-0000-0000-0000F6350000}"/>
    <cellStyle name="40% - Ênfase4 4 2 2 5" xfId="13827" xr:uid="{00000000-0005-0000-0000-0000F7350000}"/>
    <cellStyle name="40% - Ênfase4 4 2 2 5 2" xfId="13828" xr:uid="{00000000-0005-0000-0000-0000F8350000}"/>
    <cellStyle name="40% - Ênfase4 4 2 2 6" xfId="13829" xr:uid="{00000000-0005-0000-0000-0000F9350000}"/>
    <cellStyle name="40% - Ênfase4 4 2 2 7" xfId="13830" xr:uid="{00000000-0005-0000-0000-0000FA350000}"/>
    <cellStyle name="40% - Ênfase4 4 2 3" xfId="13831" xr:uid="{00000000-0005-0000-0000-0000FB350000}"/>
    <cellStyle name="40% - Ênfase4 4 2 3 2" xfId="13832" xr:uid="{00000000-0005-0000-0000-0000FC350000}"/>
    <cellStyle name="40% - Ênfase4 4 2 3 2 2" xfId="13833" xr:uid="{00000000-0005-0000-0000-0000FD350000}"/>
    <cellStyle name="40% - Ênfase4 4 2 3 2 2 2" xfId="13834" xr:uid="{00000000-0005-0000-0000-0000FE350000}"/>
    <cellStyle name="40% - Ênfase4 4 2 3 2 3" xfId="13835" xr:uid="{00000000-0005-0000-0000-0000FF350000}"/>
    <cellStyle name="40% - Ênfase4 4 2 3 2 4" xfId="13836" xr:uid="{00000000-0005-0000-0000-000000360000}"/>
    <cellStyle name="40% - Ênfase4 4 2 3 3" xfId="13837" xr:uid="{00000000-0005-0000-0000-000001360000}"/>
    <cellStyle name="40% - Ênfase4 4 2 3 3 2" xfId="13838" xr:uid="{00000000-0005-0000-0000-000002360000}"/>
    <cellStyle name="40% - Ênfase4 4 2 3 3 2 2" xfId="13839" xr:uid="{00000000-0005-0000-0000-000003360000}"/>
    <cellStyle name="40% - Ênfase4 4 2 3 3 3" xfId="13840" xr:uid="{00000000-0005-0000-0000-000004360000}"/>
    <cellStyle name="40% - Ênfase4 4 2 3 3 4" xfId="13841" xr:uid="{00000000-0005-0000-0000-000005360000}"/>
    <cellStyle name="40% - Ênfase4 4 2 3 4" xfId="13842" xr:uid="{00000000-0005-0000-0000-000006360000}"/>
    <cellStyle name="40% - Ênfase4 4 2 3 4 2" xfId="13843" xr:uid="{00000000-0005-0000-0000-000007360000}"/>
    <cellStyle name="40% - Ênfase4 4 2 3 5" xfId="13844" xr:uid="{00000000-0005-0000-0000-000008360000}"/>
    <cellStyle name="40% - Ênfase4 4 2 3 6" xfId="13845" xr:uid="{00000000-0005-0000-0000-000009360000}"/>
    <cellStyle name="40% - Ênfase4 4 2 4" xfId="13846" xr:uid="{00000000-0005-0000-0000-00000A360000}"/>
    <cellStyle name="40% - Ênfase4 4 2 4 2" xfId="13847" xr:uid="{00000000-0005-0000-0000-00000B360000}"/>
    <cellStyle name="40% - Ênfase4 4 2 4 2 2" xfId="13848" xr:uid="{00000000-0005-0000-0000-00000C360000}"/>
    <cellStyle name="40% - Ênfase4 4 2 4 3" xfId="13849" xr:uid="{00000000-0005-0000-0000-00000D360000}"/>
    <cellStyle name="40% - Ênfase4 4 2 4 4" xfId="13850" xr:uid="{00000000-0005-0000-0000-00000E360000}"/>
    <cellStyle name="40% - Ênfase4 4 2 5" xfId="13851" xr:uid="{00000000-0005-0000-0000-00000F360000}"/>
    <cellStyle name="40% - Ênfase4 4 2 5 2" xfId="13852" xr:uid="{00000000-0005-0000-0000-000010360000}"/>
    <cellStyle name="40% - Ênfase4 4 2 5 2 2" xfId="13853" xr:uid="{00000000-0005-0000-0000-000011360000}"/>
    <cellStyle name="40% - Ênfase4 4 2 5 3" xfId="13854" xr:uid="{00000000-0005-0000-0000-000012360000}"/>
    <cellStyle name="40% - Ênfase4 4 2 5 4" xfId="13855" xr:uid="{00000000-0005-0000-0000-000013360000}"/>
    <cellStyle name="40% - Ênfase4 4 2 6" xfId="13856" xr:uid="{00000000-0005-0000-0000-000014360000}"/>
    <cellStyle name="40% - Ênfase4 4 2 6 2" xfId="13857" xr:uid="{00000000-0005-0000-0000-000015360000}"/>
    <cellStyle name="40% - Ênfase4 4 2 7" xfId="13858" xr:uid="{00000000-0005-0000-0000-000016360000}"/>
    <cellStyle name="40% - Ênfase4 4 2 8" xfId="13859" xr:uid="{00000000-0005-0000-0000-000017360000}"/>
    <cellStyle name="40% - Ênfase4 4 3" xfId="13860" xr:uid="{00000000-0005-0000-0000-000018360000}"/>
    <cellStyle name="40% - Ênfase4 4 3 2" xfId="13861" xr:uid="{00000000-0005-0000-0000-000019360000}"/>
    <cellStyle name="40% - Ênfase4 4 3 2 2" xfId="13862" xr:uid="{00000000-0005-0000-0000-00001A360000}"/>
    <cellStyle name="40% - Ênfase4 4 3 2 2 2" xfId="13863" xr:uid="{00000000-0005-0000-0000-00001B360000}"/>
    <cellStyle name="40% - Ênfase4 4 3 2 2 2 2" xfId="13864" xr:uid="{00000000-0005-0000-0000-00001C360000}"/>
    <cellStyle name="40% - Ênfase4 4 3 2 2 2 2 2" xfId="13865" xr:uid="{00000000-0005-0000-0000-00001D360000}"/>
    <cellStyle name="40% - Ênfase4 4 3 2 2 2 3" xfId="13866" xr:uid="{00000000-0005-0000-0000-00001E360000}"/>
    <cellStyle name="40% - Ênfase4 4 3 2 2 2 4" xfId="13867" xr:uid="{00000000-0005-0000-0000-00001F360000}"/>
    <cellStyle name="40% - Ênfase4 4 3 2 2 3" xfId="13868" xr:uid="{00000000-0005-0000-0000-000020360000}"/>
    <cellStyle name="40% - Ênfase4 4 3 2 2 3 2" xfId="13869" xr:uid="{00000000-0005-0000-0000-000021360000}"/>
    <cellStyle name="40% - Ênfase4 4 3 2 2 3 2 2" xfId="13870" xr:uid="{00000000-0005-0000-0000-000022360000}"/>
    <cellStyle name="40% - Ênfase4 4 3 2 2 3 3" xfId="13871" xr:uid="{00000000-0005-0000-0000-000023360000}"/>
    <cellStyle name="40% - Ênfase4 4 3 2 2 3 4" xfId="13872" xr:uid="{00000000-0005-0000-0000-000024360000}"/>
    <cellStyle name="40% - Ênfase4 4 3 2 2 4" xfId="13873" xr:uid="{00000000-0005-0000-0000-000025360000}"/>
    <cellStyle name="40% - Ênfase4 4 3 2 2 4 2" xfId="13874" xr:uid="{00000000-0005-0000-0000-000026360000}"/>
    <cellStyle name="40% - Ênfase4 4 3 2 2 5" xfId="13875" xr:uid="{00000000-0005-0000-0000-000027360000}"/>
    <cellStyle name="40% - Ênfase4 4 3 2 2 6" xfId="13876" xr:uid="{00000000-0005-0000-0000-000028360000}"/>
    <cellStyle name="40% - Ênfase4 4 3 2 3" xfId="13877" xr:uid="{00000000-0005-0000-0000-000029360000}"/>
    <cellStyle name="40% - Ênfase4 4 3 2 3 2" xfId="13878" xr:uid="{00000000-0005-0000-0000-00002A360000}"/>
    <cellStyle name="40% - Ênfase4 4 3 2 3 2 2" xfId="13879" xr:uid="{00000000-0005-0000-0000-00002B360000}"/>
    <cellStyle name="40% - Ênfase4 4 3 2 3 3" xfId="13880" xr:uid="{00000000-0005-0000-0000-00002C360000}"/>
    <cellStyle name="40% - Ênfase4 4 3 2 3 4" xfId="13881" xr:uid="{00000000-0005-0000-0000-00002D360000}"/>
    <cellStyle name="40% - Ênfase4 4 3 2 4" xfId="13882" xr:uid="{00000000-0005-0000-0000-00002E360000}"/>
    <cellStyle name="40% - Ênfase4 4 3 2 4 2" xfId="13883" xr:uid="{00000000-0005-0000-0000-00002F360000}"/>
    <cellStyle name="40% - Ênfase4 4 3 2 4 2 2" xfId="13884" xr:uid="{00000000-0005-0000-0000-000030360000}"/>
    <cellStyle name="40% - Ênfase4 4 3 2 4 3" xfId="13885" xr:uid="{00000000-0005-0000-0000-000031360000}"/>
    <cellStyle name="40% - Ênfase4 4 3 2 4 4" xfId="13886" xr:uid="{00000000-0005-0000-0000-000032360000}"/>
    <cellStyle name="40% - Ênfase4 4 3 2 5" xfId="13887" xr:uid="{00000000-0005-0000-0000-000033360000}"/>
    <cellStyle name="40% - Ênfase4 4 3 2 5 2" xfId="13888" xr:uid="{00000000-0005-0000-0000-000034360000}"/>
    <cellStyle name="40% - Ênfase4 4 3 2 6" xfId="13889" xr:uid="{00000000-0005-0000-0000-000035360000}"/>
    <cellStyle name="40% - Ênfase4 4 3 2 7" xfId="13890" xr:uid="{00000000-0005-0000-0000-000036360000}"/>
    <cellStyle name="40% - Ênfase4 4 3 3" xfId="13891" xr:uid="{00000000-0005-0000-0000-000037360000}"/>
    <cellStyle name="40% - Ênfase4 4 3 3 2" xfId="13892" xr:uid="{00000000-0005-0000-0000-000038360000}"/>
    <cellStyle name="40% - Ênfase4 4 3 3 2 2" xfId="13893" xr:uid="{00000000-0005-0000-0000-000039360000}"/>
    <cellStyle name="40% - Ênfase4 4 3 3 2 2 2" xfId="13894" xr:uid="{00000000-0005-0000-0000-00003A360000}"/>
    <cellStyle name="40% - Ênfase4 4 3 3 2 3" xfId="13895" xr:uid="{00000000-0005-0000-0000-00003B360000}"/>
    <cellStyle name="40% - Ênfase4 4 3 3 2 4" xfId="13896" xr:uid="{00000000-0005-0000-0000-00003C360000}"/>
    <cellStyle name="40% - Ênfase4 4 3 3 3" xfId="13897" xr:uid="{00000000-0005-0000-0000-00003D360000}"/>
    <cellStyle name="40% - Ênfase4 4 3 3 3 2" xfId="13898" xr:uid="{00000000-0005-0000-0000-00003E360000}"/>
    <cellStyle name="40% - Ênfase4 4 3 3 3 2 2" xfId="13899" xr:uid="{00000000-0005-0000-0000-00003F360000}"/>
    <cellStyle name="40% - Ênfase4 4 3 3 3 3" xfId="13900" xr:uid="{00000000-0005-0000-0000-000040360000}"/>
    <cellStyle name="40% - Ênfase4 4 3 3 3 4" xfId="13901" xr:uid="{00000000-0005-0000-0000-000041360000}"/>
    <cellStyle name="40% - Ênfase4 4 3 3 4" xfId="13902" xr:uid="{00000000-0005-0000-0000-000042360000}"/>
    <cellStyle name="40% - Ênfase4 4 3 3 4 2" xfId="13903" xr:uid="{00000000-0005-0000-0000-000043360000}"/>
    <cellStyle name="40% - Ênfase4 4 3 3 5" xfId="13904" xr:uid="{00000000-0005-0000-0000-000044360000}"/>
    <cellStyle name="40% - Ênfase4 4 3 3 6" xfId="13905" xr:uid="{00000000-0005-0000-0000-000045360000}"/>
    <cellStyle name="40% - Ênfase4 4 3 4" xfId="13906" xr:uid="{00000000-0005-0000-0000-000046360000}"/>
    <cellStyle name="40% - Ênfase4 4 3 4 2" xfId="13907" xr:uid="{00000000-0005-0000-0000-000047360000}"/>
    <cellStyle name="40% - Ênfase4 4 3 4 2 2" xfId="13908" xr:uid="{00000000-0005-0000-0000-000048360000}"/>
    <cellStyle name="40% - Ênfase4 4 3 4 3" xfId="13909" xr:uid="{00000000-0005-0000-0000-000049360000}"/>
    <cellStyle name="40% - Ênfase4 4 3 4 4" xfId="13910" xr:uid="{00000000-0005-0000-0000-00004A360000}"/>
    <cellStyle name="40% - Ênfase4 4 3 5" xfId="13911" xr:uid="{00000000-0005-0000-0000-00004B360000}"/>
    <cellStyle name="40% - Ênfase4 4 3 5 2" xfId="13912" xr:uid="{00000000-0005-0000-0000-00004C360000}"/>
    <cellStyle name="40% - Ênfase4 4 3 5 2 2" xfId="13913" xr:uid="{00000000-0005-0000-0000-00004D360000}"/>
    <cellStyle name="40% - Ênfase4 4 3 5 3" xfId="13914" xr:uid="{00000000-0005-0000-0000-00004E360000}"/>
    <cellStyle name="40% - Ênfase4 4 3 5 4" xfId="13915" xr:uid="{00000000-0005-0000-0000-00004F360000}"/>
    <cellStyle name="40% - Ênfase4 4 3 6" xfId="13916" xr:uid="{00000000-0005-0000-0000-000050360000}"/>
    <cellStyle name="40% - Ênfase4 4 3 6 2" xfId="13917" xr:uid="{00000000-0005-0000-0000-000051360000}"/>
    <cellStyle name="40% - Ênfase4 4 3 7" xfId="13918" xr:uid="{00000000-0005-0000-0000-000052360000}"/>
    <cellStyle name="40% - Ênfase4 4 3 8" xfId="13919" xr:uid="{00000000-0005-0000-0000-000053360000}"/>
    <cellStyle name="40% - Ênfase4 4 4" xfId="13920" xr:uid="{00000000-0005-0000-0000-000054360000}"/>
    <cellStyle name="40% - Ênfase4 4 4 2" xfId="13921" xr:uid="{00000000-0005-0000-0000-000055360000}"/>
    <cellStyle name="40% - Ênfase4 4 4 2 2" xfId="13922" xr:uid="{00000000-0005-0000-0000-000056360000}"/>
    <cellStyle name="40% - Ênfase4 4 4 2 2 2" xfId="13923" xr:uid="{00000000-0005-0000-0000-000057360000}"/>
    <cellStyle name="40% - Ênfase4 4 4 2 2 2 2" xfId="13924" xr:uid="{00000000-0005-0000-0000-000058360000}"/>
    <cellStyle name="40% - Ênfase4 4 4 2 2 2 2 2" xfId="13925" xr:uid="{00000000-0005-0000-0000-000059360000}"/>
    <cellStyle name="40% - Ênfase4 4 4 2 2 2 3" xfId="13926" xr:uid="{00000000-0005-0000-0000-00005A360000}"/>
    <cellStyle name="40% - Ênfase4 4 4 2 2 2 4" xfId="13927" xr:uid="{00000000-0005-0000-0000-00005B360000}"/>
    <cellStyle name="40% - Ênfase4 4 4 2 2 3" xfId="13928" xr:uid="{00000000-0005-0000-0000-00005C360000}"/>
    <cellStyle name="40% - Ênfase4 4 4 2 2 3 2" xfId="13929" xr:uid="{00000000-0005-0000-0000-00005D360000}"/>
    <cellStyle name="40% - Ênfase4 4 4 2 2 3 2 2" xfId="13930" xr:uid="{00000000-0005-0000-0000-00005E360000}"/>
    <cellStyle name="40% - Ênfase4 4 4 2 2 3 3" xfId="13931" xr:uid="{00000000-0005-0000-0000-00005F360000}"/>
    <cellStyle name="40% - Ênfase4 4 4 2 2 3 4" xfId="13932" xr:uid="{00000000-0005-0000-0000-000060360000}"/>
    <cellStyle name="40% - Ênfase4 4 4 2 2 4" xfId="13933" xr:uid="{00000000-0005-0000-0000-000061360000}"/>
    <cellStyle name="40% - Ênfase4 4 4 2 2 4 2" xfId="13934" xr:uid="{00000000-0005-0000-0000-000062360000}"/>
    <cellStyle name="40% - Ênfase4 4 4 2 2 5" xfId="13935" xr:uid="{00000000-0005-0000-0000-000063360000}"/>
    <cellStyle name="40% - Ênfase4 4 4 2 2 6" xfId="13936" xr:uid="{00000000-0005-0000-0000-000064360000}"/>
    <cellStyle name="40% - Ênfase4 4 4 2 3" xfId="13937" xr:uid="{00000000-0005-0000-0000-000065360000}"/>
    <cellStyle name="40% - Ênfase4 4 4 2 3 2" xfId="13938" xr:uid="{00000000-0005-0000-0000-000066360000}"/>
    <cellStyle name="40% - Ênfase4 4 4 2 3 2 2" xfId="13939" xr:uid="{00000000-0005-0000-0000-000067360000}"/>
    <cellStyle name="40% - Ênfase4 4 4 2 3 3" xfId="13940" xr:uid="{00000000-0005-0000-0000-000068360000}"/>
    <cellStyle name="40% - Ênfase4 4 4 2 3 4" xfId="13941" xr:uid="{00000000-0005-0000-0000-000069360000}"/>
    <cellStyle name="40% - Ênfase4 4 4 2 4" xfId="13942" xr:uid="{00000000-0005-0000-0000-00006A360000}"/>
    <cellStyle name="40% - Ênfase4 4 4 2 4 2" xfId="13943" xr:uid="{00000000-0005-0000-0000-00006B360000}"/>
    <cellStyle name="40% - Ênfase4 4 4 2 4 2 2" xfId="13944" xr:uid="{00000000-0005-0000-0000-00006C360000}"/>
    <cellStyle name="40% - Ênfase4 4 4 2 4 3" xfId="13945" xr:uid="{00000000-0005-0000-0000-00006D360000}"/>
    <cellStyle name="40% - Ênfase4 4 4 2 4 4" xfId="13946" xr:uid="{00000000-0005-0000-0000-00006E360000}"/>
    <cellStyle name="40% - Ênfase4 4 4 2 5" xfId="13947" xr:uid="{00000000-0005-0000-0000-00006F360000}"/>
    <cellStyle name="40% - Ênfase4 4 4 2 5 2" xfId="13948" xr:uid="{00000000-0005-0000-0000-000070360000}"/>
    <cellStyle name="40% - Ênfase4 4 4 2 6" xfId="13949" xr:uid="{00000000-0005-0000-0000-000071360000}"/>
    <cellStyle name="40% - Ênfase4 4 4 2 7" xfId="13950" xr:uid="{00000000-0005-0000-0000-000072360000}"/>
    <cellStyle name="40% - Ênfase4 4 4 3" xfId="13951" xr:uid="{00000000-0005-0000-0000-000073360000}"/>
    <cellStyle name="40% - Ênfase4 4 4 3 2" xfId="13952" xr:uid="{00000000-0005-0000-0000-000074360000}"/>
    <cellStyle name="40% - Ênfase4 4 4 3 2 2" xfId="13953" xr:uid="{00000000-0005-0000-0000-000075360000}"/>
    <cellStyle name="40% - Ênfase4 4 4 3 2 2 2" xfId="13954" xr:uid="{00000000-0005-0000-0000-000076360000}"/>
    <cellStyle name="40% - Ênfase4 4 4 3 2 3" xfId="13955" xr:uid="{00000000-0005-0000-0000-000077360000}"/>
    <cellStyle name="40% - Ênfase4 4 4 3 2 4" xfId="13956" xr:uid="{00000000-0005-0000-0000-000078360000}"/>
    <cellStyle name="40% - Ênfase4 4 4 3 3" xfId="13957" xr:uid="{00000000-0005-0000-0000-000079360000}"/>
    <cellStyle name="40% - Ênfase4 4 4 3 3 2" xfId="13958" xr:uid="{00000000-0005-0000-0000-00007A360000}"/>
    <cellStyle name="40% - Ênfase4 4 4 3 3 2 2" xfId="13959" xr:uid="{00000000-0005-0000-0000-00007B360000}"/>
    <cellStyle name="40% - Ênfase4 4 4 3 3 3" xfId="13960" xr:uid="{00000000-0005-0000-0000-00007C360000}"/>
    <cellStyle name="40% - Ênfase4 4 4 3 3 4" xfId="13961" xr:uid="{00000000-0005-0000-0000-00007D360000}"/>
    <cellStyle name="40% - Ênfase4 4 4 3 4" xfId="13962" xr:uid="{00000000-0005-0000-0000-00007E360000}"/>
    <cellStyle name="40% - Ênfase4 4 4 3 4 2" xfId="13963" xr:uid="{00000000-0005-0000-0000-00007F360000}"/>
    <cellStyle name="40% - Ênfase4 4 4 3 5" xfId="13964" xr:uid="{00000000-0005-0000-0000-000080360000}"/>
    <cellStyle name="40% - Ênfase4 4 4 3 6" xfId="13965" xr:uid="{00000000-0005-0000-0000-000081360000}"/>
    <cellStyle name="40% - Ênfase4 4 4 4" xfId="13966" xr:uid="{00000000-0005-0000-0000-000082360000}"/>
    <cellStyle name="40% - Ênfase4 4 4 4 2" xfId="13967" xr:uid="{00000000-0005-0000-0000-000083360000}"/>
    <cellStyle name="40% - Ênfase4 4 4 4 2 2" xfId="13968" xr:uid="{00000000-0005-0000-0000-000084360000}"/>
    <cellStyle name="40% - Ênfase4 4 4 4 3" xfId="13969" xr:uid="{00000000-0005-0000-0000-000085360000}"/>
    <cellStyle name="40% - Ênfase4 4 4 4 4" xfId="13970" xr:uid="{00000000-0005-0000-0000-000086360000}"/>
    <cellStyle name="40% - Ênfase4 4 4 5" xfId="13971" xr:uid="{00000000-0005-0000-0000-000087360000}"/>
    <cellStyle name="40% - Ênfase4 4 4 5 2" xfId="13972" xr:uid="{00000000-0005-0000-0000-000088360000}"/>
    <cellStyle name="40% - Ênfase4 4 4 5 2 2" xfId="13973" xr:uid="{00000000-0005-0000-0000-000089360000}"/>
    <cellStyle name="40% - Ênfase4 4 4 5 3" xfId="13974" xr:uid="{00000000-0005-0000-0000-00008A360000}"/>
    <cellStyle name="40% - Ênfase4 4 4 5 4" xfId="13975" xr:uid="{00000000-0005-0000-0000-00008B360000}"/>
    <cellStyle name="40% - Ênfase4 4 4 6" xfId="13976" xr:uid="{00000000-0005-0000-0000-00008C360000}"/>
    <cellStyle name="40% - Ênfase4 4 4 6 2" xfId="13977" xr:uid="{00000000-0005-0000-0000-00008D360000}"/>
    <cellStyle name="40% - Ênfase4 4 4 7" xfId="13978" xr:uid="{00000000-0005-0000-0000-00008E360000}"/>
    <cellStyle name="40% - Ênfase4 4 4 8" xfId="13979" xr:uid="{00000000-0005-0000-0000-00008F360000}"/>
    <cellStyle name="40% - Ênfase4 4 5" xfId="13980" xr:uid="{00000000-0005-0000-0000-000090360000}"/>
    <cellStyle name="40% - Ênfase4 4 5 2" xfId="13981" xr:uid="{00000000-0005-0000-0000-000091360000}"/>
    <cellStyle name="40% - Ênfase4 4 5 2 2" xfId="13982" xr:uid="{00000000-0005-0000-0000-000092360000}"/>
    <cellStyle name="40% - Ênfase4 4 5 2 2 2" xfId="13983" xr:uid="{00000000-0005-0000-0000-000093360000}"/>
    <cellStyle name="40% - Ênfase4 4 5 2 2 2 2" xfId="13984" xr:uid="{00000000-0005-0000-0000-000094360000}"/>
    <cellStyle name="40% - Ênfase4 4 5 2 2 3" xfId="13985" xr:uid="{00000000-0005-0000-0000-000095360000}"/>
    <cellStyle name="40% - Ênfase4 4 5 2 2 4" xfId="13986" xr:uid="{00000000-0005-0000-0000-000096360000}"/>
    <cellStyle name="40% - Ênfase4 4 5 2 3" xfId="13987" xr:uid="{00000000-0005-0000-0000-000097360000}"/>
    <cellStyle name="40% - Ênfase4 4 5 2 3 2" xfId="13988" xr:uid="{00000000-0005-0000-0000-000098360000}"/>
    <cellStyle name="40% - Ênfase4 4 5 2 3 2 2" xfId="13989" xr:uid="{00000000-0005-0000-0000-000099360000}"/>
    <cellStyle name="40% - Ênfase4 4 5 2 3 3" xfId="13990" xr:uid="{00000000-0005-0000-0000-00009A360000}"/>
    <cellStyle name="40% - Ênfase4 4 5 2 3 4" xfId="13991" xr:uid="{00000000-0005-0000-0000-00009B360000}"/>
    <cellStyle name="40% - Ênfase4 4 5 2 4" xfId="13992" xr:uid="{00000000-0005-0000-0000-00009C360000}"/>
    <cellStyle name="40% - Ênfase4 4 5 2 4 2" xfId="13993" xr:uid="{00000000-0005-0000-0000-00009D360000}"/>
    <cellStyle name="40% - Ênfase4 4 5 2 5" xfId="13994" xr:uid="{00000000-0005-0000-0000-00009E360000}"/>
    <cellStyle name="40% - Ênfase4 4 5 2 6" xfId="13995" xr:uid="{00000000-0005-0000-0000-00009F360000}"/>
    <cellStyle name="40% - Ênfase4 4 5 3" xfId="13996" xr:uid="{00000000-0005-0000-0000-0000A0360000}"/>
    <cellStyle name="40% - Ênfase4 4 5 3 2" xfId="13997" xr:uid="{00000000-0005-0000-0000-0000A1360000}"/>
    <cellStyle name="40% - Ênfase4 4 5 3 2 2" xfId="13998" xr:uid="{00000000-0005-0000-0000-0000A2360000}"/>
    <cellStyle name="40% - Ênfase4 4 5 3 3" xfId="13999" xr:uid="{00000000-0005-0000-0000-0000A3360000}"/>
    <cellStyle name="40% - Ênfase4 4 5 3 4" xfId="14000" xr:uid="{00000000-0005-0000-0000-0000A4360000}"/>
    <cellStyle name="40% - Ênfase4 4 5 4" xfId="14001" xr:uid="{00000000-0005-0000-0000-0000A5360000}"/>
    <cellStyle name="40% - Ênfase4 4 5 4 2" xfId="14002" xr:uid="{00000000-0005-0000-0000-0000A6360000}"/>
    <cellStyle name="40% - Ênfase4 4 5 4 2 2" xfId="14003" xr:uid="{00000000-0005-0000-0000-0000A7360000}"/>
    <cellStyle name="40% - Ênfase4 4 5 4 3" xfId="14004" xr:uid="{00000000-0005-0000-0000-0000A8360000}"/>
    <cellStyle name="40% - Ênfase4 4 5 4 4" xfId="14005" xr:uid="{00000000-0005-0000-0000-0000A9360000}"/>
    <cellStyle name="40% - Ênfase4 4 5 5" xfId="14006" xr:uid="{00000000-0005-0000-0000-0000AA360000}"/>
    <cellStyle name="40% - Ênfase4 4 5 5 2" xfId="14007" xr:uid="{00000000-0005-0000-0000-0000AB360000}"/>
    <cellStyle name="40% - Ênfase4 4 5 6" xfId="14008" xr:uid="{00000000-0005-0000-0000-0000AC360000}"/>
    <cellStyle name="40% - Ênfase4 4 5 7" xfId="14009" xr:uid="{00000000-0005-0000-0000-0000AD360000}"/>
    <cellStyle name="40% - Ênfase4 4 6" xfId="14010" xr:uid="{00000000-0005-0000-0000-0000AE360000}"/>
    <cellStyle name="40% - Ênfase4 4 6 2" xfId="14011" xr:uid="{00000000-0005-0000-0000-0000AF360000}"/>
    <cellStyle name="40% - Ênfase4 4 6 2 2" xfId="14012" xr:uid="{00000000-0005-0000-0000-0000B0360000}"/>
    <cellStyle name="40% - Ênfase4 4 6 2 2 2" xfId="14013" xr:uid="{00000000-0005-0000-0000-0000B1360000}"/>
    <cellStyle name="40% - Ênfase4 4 6 2 3" xfId="14014" xr:uid="{00000000-0005-0000-0000-0000B2360000}"/>
    <cellStyle name="40% - Ênfase4 4 6 2 4" xfId="14015" xr:uid="{00000000-0005-0000-0000-0000B3360000}"/>
    <cellStyle name="40% - Ênfase4 4 6 3" xfId="14016" xr:uid="{00000000-0005-0000-0000-0000B4360000}"/>
    <cellStyle name="40% - Ênfase4 4 6 3 2" xfId="14017" xr:uid="{00000000-0005-0000-0000-0000B5360000}"/>
    <cellStyle name="40% - Ênfase4 4 6 3 2 2" xfId="14018" xr:uid="{00000000-0005-0000-0000-0000B6360000}"/>
    <cellStyle name="40% - Ênfase4 4 6 3 3" xfId="14019" xr:uid="{00000000-0005-0000-0000-0000B7360000}"/>
    <cellStyle name="40% - Ênfase4 4 6 3 4" xfId="14020" xr:uid="{00000000-0005-0000-0000-0000B8360000}"/>
    <cellStyle name="40% - Ênfase4 4 6 4" xfId="14021" xr:uid="{00000000-0005-0000-0000-0000B9360000}"/>
    <cellStyle name="40% - Ênfase4 4 6 4 2" xfId="14022" xr:uid="{00000000-0005-0000-0000-0000BA360000}"/>
    <cellStyle name="40% - Ênfase4 4 6 5" xfId="14023" xr:uid="{00000000-0005-0000-0000-0000BB360000}"/>
    <cellStyle name="40% - Ênfase4 4 6 6" xfId="14024" xr:uid="{00000000-0005-0000-0000-0000BC360000}"/>
    <cellStyle name="40% - Ênfase4 4 7" xfId="14025" xr:uid="{00000000-0005-0000-0000-0000BD360000}"/>
    <cellStyle name="40% - Ênfase4 4 7 2" xfId="14026" xr:uid="{00000000-0005-0000-0000-0000BE360000}"/>
    <cellStyle name="40% - Ênfase4 4 7 2 2" xfId="14027" xr:uid="{00000000-0005-0000-0000-0000BF360000}"/>
    <cellStyle name="40% - Ênfase4 4 7 3" xfId="14028" xr:uid="{00000000-0005-0000-0000-0000C0360000}"/>
    <cellStyle name="40% - Ênfase4 4 7 4" xfId="14029" xr:uid="{00000000-0005-0000-0000-0000C1360000}"/>
    <cellStyle name="40% - Ênfase4 4 8" xfId="14030" xr:uid="{00000000-0005-0000-0000-0000C2360000}"/>
    <cellStyle name="40% - Ênfase4 4 8 2" xfId="14031" xr:uid="{00000000-0005-0000-0000-0000C3360000}"/>
    <cellStyle name="40% - Ênfase4 4 8 2 2" xfId="14032" xr:uid="{00000000-0005-0000-0000-0000C4360000}"/>
    <cellStyle name="40% - Ênfase4 4 8 3" xfId="14033" xr:uid="{00000000-0005-0000-0000-0000C5360000}"/>
    <cellStyle name="40% - Ênfase4 4 8 4" xfId="14034" xr:uid="{00000000-0005-0000-0000-0000C6360000}"/>
    <cellStyle name="40% - Ênfase4 4 9" xfId="14035" xr:uid="{00000000-0005-0000-0000-0000C7360000}"/>
    <cellStyle name="40% - Ênfase4 4 9 2" xfId="14036" xr:uid="{00000000-0005-0000-0000-0000C8360000}"/>
    <cellStyle name="40% - Ênfase4 5" xfId="14037" xr:uid="{00000000-0005-0000-0000-0000C9360000}"/>
    <cellStyle name="40% - Ênfase4 5 2" xfId="14038" xr:uid="{00000000-0005-0000-0000-0000CA360000}"/>
    <cellStyle name="40% - Ênfase4 5 2 2" xfId="14039" xr:uid="{00000000-0005-0000-0000-0000CB360000}"/>
    <cellStyle name="40% - Ênfase4 5 2 2 2" xfId="14040" xr:uid="{00000000-0005-0000-0000-0000CC360000}"/>
    <cellStyle name="40% - Ênfase4 5 2 2 2 2" xfId="14041" xr:uid="{00000000-0005-0000-0000-0000CD360000}"/>
    <cellStyle name="40% - Ênfase4 5 2 2 2 2 2" xfId="14042" xr:uid="{00000000-0005-0000-0000-0000CE360000}"/>
    <cellStyle name="40% - Ênfase4 5 2 2 2 3" xfId="14043" xr:uid="{00000000-0005-0000-0000-0000CF360000}"/>
    <cellStyle name="40% - Ênfase4 5 2 2 2 4" xfId="14044" xr:uid="{00000000-0005-0000-0000-0000D0360000}"/>
    <cellStyle name="40% - Ênfase4 5 2 2 3" xfId="14045" xr:uid="{00000000-0005-0000-0000-0000D1360000}"/>
    <cellStyle name="40% - Ênfase4 5 2 2 3 2" xfId="14046" xr:uid="{00000000-0005-0000-0000-0000D2360000}"/>
    <cellStyle name="40% - Ênfase4 5 2 2 3 2 2" xfId="14047" xr:uid="{00000000-0005-0000-0000-0000D3360000}"/>
    <cellStyle name="40% - Ênfase4 5 2 2 3 3" xfId="14048" xr:uid="{00000000-0005-0000-0000-0000D4360000}"/>
    <cellStyle name="40% - Ênfase4 5 2 2 3 4" xfId="14049" xr:uid="{00000000-0005-0000-0000-0000D5360000}"/>
    <cellStyle name="40% - Ênfase4 5 2 2 4" xfId="14050" xr:uid="{00000000-0005-0000-0000-0000D6360000}"/>
    <cellStyle name="40% - Ênfase4 5 2 2 4 2" xfId="14051" xr:uid="{00000000-0005-0000-0000-0000D7360000}"/>
    <cellStyle name="40% - Ênfase4 5 2 2 5" xfId="14052" xr:uid="{00000000-0005-0000-0000-0000D8360000}"/>
    <cellStyle name="40% - Ênfase4 5 2 2 6" xfId="14053" xr:uid="{00000000-0005-0000-0000-0000D9360000}"/>
    <cellStyle name="40% - Ênfase4 5 2 3" xfId="14054" xr:uid="{00000000-0005-0000-0000-0000DA360000}"/>
    <cellStyle name="40% - Ênfase4 5 2 3 2" xfId="14055" xr:uid="{00000000-0005-0000-0000-0000DB360000}"/>
    <cellStyle name="40% - Ênfase4 5 2 3 2 2" xfId="14056" xr:uid="{00000000-0005-0000-0000-0000DC360000}"/>
    <cellStyle name="40% - Ênfase4 5 2 3 3" xfId="14057" xr:uid="{00000000-0005-0000-0000-0000DD360000}"/>
    <cellStyle name="40% - Ênfase4 5 2 3 4" xfId="14058" xr:uid="{00000000-0005-0000-0000-0000DE360000}"/>
    <cellStyle name="40% - Ênfase4 5 2 4" xfId="14059" xr:uid="{00000000-0005-0000-0000-0000DF360000}"/>
    <cellStyle name="40% - Ênfase4 5 2 4 2" xfId="14060" xr:uid="{00000000-0005-0000-0000-0000E0360000}"/>
    <cellStyle name="40% - Ênfase4 5 2 4 2 2" xfId="14061" xr:uid="{00000000-0005-0000-0000-0000E1360000}"/>
    <cellStyle name="40% - Ênfase4 5 2 4 3" xfId="14062" xr:uid="{00000000-0005-0000-0000-0000E2360000}"/>
    <cellStyle name="40% - Ênfase4 5 2 4 4" xfId="14063" xr:uid="{00000000-0005-0000-0000-0000E3360000}"/>
    <cellStyle name="40% - Ênfase4 5 2 5" xfId="14064" xr:uid="{00000000-0005-0000-0000-0000E4360000}"/>
    <cellStyle name="40% - Ênfase4 5 2 5 2" xfId="14065" xr:uid="{00000000-0005-0000-0000-0000E5360000}"/>
    <cellStyle name="40% - Ênfase4 5 2 6" xfId="14066" xr:uid="{00000000-0005-0000-0000-0000E6360000}"/>
    <cellStyle name="40% - Ênfase4 5 2 7" xfId="14067" xr:uid="{00000000-0005-0000-0000-0000E7360000}"/>
    <cellStyle name="40% - Ênfase4 5 3" xfId="14068" xr:uid="{00000000-0005-0000-0000-0000E8360000}"/>
    <cellStyle name="40% - Ênfase4 5 3 2" xfId="14069" xr:uid="{00000000-0005-0000-0000-0000E9360000}"/>
    <cellStyle name="40% - Ênfase4 5 3 2 2" xfId="14070" xr:uid="{00000000-0005-0000-0000-0000EA360000}"/>
    <cellStyle name="40% - Ênfase4 5 3 2 2 2" xfId="14071" xr:uid="{00000000-0005-0000-0000-0000EB360000}"/>
    <cellStyle name="40% - Ênfase4 5 3 2 3" xfId="14072" xr:uid="{00000000-0005-0000-0000-0000EC360000}"/>
    <cellStyle name="40% - Ênfase4 5 3 2 4" xfId="14073" xr:uid="{00000000-0005-0000-0000-0000ED360000}"/>
    <cellStyle name="40% - Ênfase4 5 3 3" xfId="14074" xr:uid="{00000000-0005-0000-0000-0000EE360000}"/>
    <cellStyle name="40% - Ênfase4 5 3 3 2" xfId="14075" xr:uid="{00000000-0005-0000-0000-0000EF360000}"/>
    <cellStyle name="40% - Ênfase4 5 3 3 2 2" xfId="14076" xr:uid="{00000000-0005-0000-0000-0000F0360000}"/>
    <cellStyle name="40% - Ênfase4 5 3 3 3" xfId="14077" xr:uid="{00000000-0005-0000-0000-0000F1360000}"/>
    <cellStyle name="40% - Ênfase4 5 3 3 4" xfId="14078" xr:uid="{00000000-0005-0000-0000-0000F2360000}"/>
    <cellStyle name="40% - Ênfase4 5 3 4" xfId="14079" xr:uid="{00000000-0005-0000-0000-0000F3360000}"/>
    <cellStyle name="40% - Ênfase4 5 3 4 2" xfId="14080" xr:uid="{00000000-0005-0000-0000-0000F4360000}"/>
    <cellStyle name="40% - Ênfase4 5 3 5" xfId="14081" xr:uid="{00000000-0005-0000-0000-0000F5360000}"/>
    <cellStyle name="40% - Ênfase4 5 3 6" xfId="14082" xr:uid="{00000000-0005-0000-0000-0000F6360000}"/>
    <cellStyle name="40% - Ênfase4 5 4" xfId="14083" xr:uid="{00000000-0005-0000-0000-0000F7360000}"/>
    <cellStyle name="40% - Ênfase4 5 4 2" xfId="14084" xr:uid="{00000000-0005-0000-0000-0000F8360000}"/>
    <cellStyle name="40% - Ênfase4 5 4 2 2" xfId="14085" xr:uid="{00000000-0005-0000-0000-0000F9360000}"/>
    <cellStyle name="40% - Ênfase4 5 4 3" xfId="14086" xr:uid="{00000000-0005-0000-0000-0000FA360000}"/>
    <cellStyle name="40% - Ênfase4 5 4 4" xfId="14087" xr:uid="{00000000-0005-0000-0000-0000FB360000}"/>
    <cellStyle name="40% - Ênfase4 5 5" xfId="14088" xr:uid="{00000000-0005-0000-0000-0000FC360000}"/>
    <cellStyle name="40% - Ênfase4 5 5 2" xfId="14089" xr:uid="{00000000-0005-0000-0000-0000FD360000}"/>
    <cellStyle name="40% - Ênfase4 5 5 2 2" xfId="14090" xr:uid="{00000000-0005-0000-0000-0000FE360000}"/>
    <cellStyle name="40% - Ênfase4 5 5 3" xfId="14091" xr:uid="{00000000-0005-0000-0000-0000FF360000}"/>
    <cellStyle name="40% - Ênfase4 5 5 4" xfId="14092" xr:uid="{00000000-0005-0000-0000-000000370000}"/>
    <cellStyle name="40% - Ênfase4 5 6" xfId="14093" xr:uid="{00000000-0005-0000-0000-000001370000}"/>
    <cellStyle name="40% - Ênfase4 5 6 2" xfId="14094" xr:uid="{00000000-0005-0000-0000-000002370000}"/>
    <cellStyle name="40% - Ênfase4 5 7" xfId="14095" xr:uid="{00000000-0005-0000-0000-000003370000}"/>
    <cellStyle name="40% - Ênfase4 5 8" xfId="14096" xr:uid="{00000000-0005-0000-0000-000004370000}"/>
    <cellStyle name="40% - Ênfase4 6" xfId="14097" xr:uid="{00000000-0005-0000-0000-000005370000}"/>
    <cellStyle name="40% - Ênfase4 6 2" xfId="14098" xr:uid="{00000000-0005-0000-0000-000006370000}"/>
    <cellStyle name="40% - Ênfase4 6 2 2" xfId="14099" xr:uid="{00000000-0005-0000-0000-000007370000}"/>
    <cellStyle name="40% - Ênfase4 6 2 2 2" xfId="14100" xr:uid="{00000000-0005-0000-0000-000008370000}"/>
    <cellStyle name="40% - Ênfase4 6 2 2 2 2" xfId="14101" xr:uid="{00000000-0005-0000-0000-000009370000}"/>
    <cellStyle name="40% - Ênfase4 6 2 2 2 2 2" xfId="14102" xr:uid="{00000000-0005-0000-0000-00000A370000}"/>
    <cellStyle name="40% - Ênfase4 6 2 2 2 3" xfId="14103" xr:uid="{00000000-0005-0000-0000-00000B370000}"/>
    <cellStyle name="40% - Ênfase4 6 2 2 2 4" xfId="14104" xr:uid="{00000000-0005-0000-0000-00000C370000}"/>
    <cellStyle name="40% - Ênfase4 6 2 2 3" xfId="14105" xr:uid="{00000000-0005-0000-0000-00000D370000}"/>
    <cellStyle name="40% - Ênfase4 6 2 2 3 2" xfId="14106" xr:uid="{00000000-0005-0000-0000-00000E370000}"/>
    <cellStyle name="40% - Ênfase4 6 2 2 3 2 2" xfId="14107" xr:uid="{00000000-0005-0000-0000-00000F370000}"/>
    <cellStyle name="40% - Ênfase4 6 2 2 3 3" xfId="14108" xr:uid="{00000000-0005-0000-0000-000010370000}"/>
    <cellStyle name="40% - Ênfase4 6 2 2 3 4" xfId="14109" xr:uid="{00000000-0005-0000-0000-000011370000}"/>
    <cellStyle name="40% - Ênfase4 6 2 2 4" xfId="14110" xr:uid="{00000000-0005-0000-0000-000012370000}"/>
    <cellStyle name="40% - Ênfase4 6 2 2 4 2" xfId="14111" xr:uid="{00000000-0005-0000-0000-000013370000}"/>
    <cellStyle name="40% - Ênfase4 6 2 2 5" xfId="14112" xr:uid="{00000000-0005-0000-0000-000014370000}"/>
    <cellStyle name="40% - Ênfase4 6 2 2 6" xfId="14113" xr:uid="{00000000-0005-0000-0000-000015370000}"/>
    <cellStyle name="40% - Ênfase4 6 2 3" xfId="14114" xr:uid="{00000000-0005-0000-0000-000016370000}"/>
    <cellStyle name="40% - Ênfase4 6 2 3 2" xfId="14115" xr:uid="{00000000-0005-0000-0000-000017370000}"/>
    <cellStyle name="40% - Ênfase4 6 2 3 2 2" xfId="14116" xr:uid="{00000000-0005-0000-0000-000018370000}"/>
    <cellStyle name="40% - Ênfase4 6 2 3 3" xfId="14117" xr:uid="{00000000-0005-0000-0000-000019370000}"/>
    <cellStyle name="40% - Ênfase4 6 2 3 4" xfId="14118" xr:uid="{00000000-0005-0000-0000-00001A370000}"/>
    <cellStyle name="40% - Ênfase4 6 2 4" xfId="14119" xr:uid="{00000000-0005-0000-0000-00001B370000}"/>
    <cellStyle name="40% - Ênfase4 6 2 4 2" xfId="14120" xr:uid="{00000000-0005-0000-0000-00001C370000}"/>
    <cellStyle name="40% - Ênfase4 6 2 4 2 2" xfId="14121" xr:uid="{00000000-0005-0000-0000-00001D370000}"/>
    <cellStyle name="40% - Ênfase4 6 2 4 3" xfId="14122" xr:uid="{00000000-0005-0000-0000-00001E370000}"/>
    <cellStyle name="40% - Ênfase4 6 2 4 4" xfId="14123" xr:uid="{00000000-0005-0000-0000-00001F370000}"/>
    <cellStyle name="40% - Ênfase4 6 2 5" xfId="14124" xr:uid="{00000000-0005-0000-0000-000020370000}"/>
    <cellStyle name="40% - Ênfase4 6 2 5 2" xfId="14125" xr:uid="{00000000-0005-0000-0000-000021370000}"/>
    <cellStyle name="40% - Ênfase4 6 2 6" xfId="14126" xr:uid="{00000000-0005-0000-0000-000022370000}"/>
    <cellStyle name="40% - Ênfase4 6 2 7" xfId="14127" xr:uid="{00000000-0005-0000-0000-000023370000}"/>
    <cellStyle name="40% - Ênfase4 6 3" xfId="14128" xr:uid="{00000000-0005-0000-0000-000024370000}"/>
    <cellStyle name="40% - Ênfase4 6 3 2" xfId="14129" xr:uid="{00000000-0005-0000-0000-000025370000}"/>
    <cellStyle name="40% - Ênfase4 6 3 2 2" xfId="14130" xr:uid="{00000000-0005-0000-0000-000026370000}"/>
    <cellStyle name="40% - Ênfase4 6 3 2 2 2" xfId="14131" xr:uid="{00000000-0005-0000-0000-000027370000}"/>
    <cellStyle name="40% - Ênfase4 6 3 2 3" xfId="14132" xr:uid="{00000000-0005-0000-0000-000028370000}"/>
    <cellStyle name="40% - Ênfase4 6 3 2 4" xfId="14133" xr:uid="{00000000-0005-0000-0000-000029370000}"/>
    <cellStyle name="40% - Ênfase4 6 3 3" xfId="14134" xr:uid="{00000000-0005-0000-0000-00002A370000}"/>
    <cellStyle name="40% - Ênfase4 6 3 3 2" xfId="14135" xr:uid="{00000000-0005-0000-0000-00002B370000}"/>
    <cellStyle name="40% - Ênfase4 6 3 3 2 2" xfId="14136" xr:uid="{00000000-0005-0000-0000-00002C370000}"/>
    <cellStyle name="40% - Ênfase4 6 3 3 3" xfId="14137" xr:uid="{00000000-0005-0000-0000-00002D370000}"/>
    <cellStyle name="40% - Ênfase4 6 3 3 4" xfId="14138" xr:uid="{00000000-0005-0000-0000-00002E370000}"/>
    <cellStyle name="40% - Ênfase4 6 3 4" xfId="14139" xr:uid="{00000000-0005-0000-0000-00002F370000}"/>
    <cellStyle name="40% - Ênfase4 6 3 4 2" xfId="14140" xr:uid="{00000000-0005-0000-0000-000030370000}"/>
    <cellStyle name="40% - Ênfase4 6 3 5" xfId="14141" xr:uid="{00000000-0005-0000-0000-000031370000}"/>
    <cellStyle name="40% - Ênfase4 6 3 6" xfId="14142" xr:uid="{00000000-0005-0000-0000-000032370000}"/>
    <cellStyle name="40% - Ênfase4 6 4" xfId="14143" xr:uid="{00000000-0005-0000-0000-000033370000}"/>
    <cellStyle name="40% - Ênfase4 6 4 2" xfId="14144" xr:uid="{00000000-0005-0000-0000-000034370000}"/>
    <cellStyle name="40% - Ênfase4 6 4 2 2" xfId="14145" xr:uid="{00000000-0005-0000-0000-000035370000}"/>
    <cellStyle name="40% - Ênfase4 6 4 3" xfId="14146" xr:uid="{00000000-0005-0000-0000-000036370000}"/>
    <cellStyle name="40% - Ênfase4 6 4 4" xfId="14147" xr:uid="{00000000-0005-0000-0000-000037370000}"/>
    <cellStyle name="40% - Ênfase4 6 5" xfId="14148" xr:uid="{00000000-0005-0000-0000-000038370000}"/>
    <cellStyle name="40% - Ênfase4 6 5 2" xfId="14149" xr:uid="{00000000-0005-0000-0000-000039370000}"/>
    <cellStyle name="40% - Ênfase4 6 5 2 2" xfId="14150" xr:uid="{00000000-0005-0000-0000-00003A370000}"/>
    <cellStyle name="40% - Ênfase4 6 5 3" xfId="14151" xr:uid="{00000000-0005-0000-0000-00003B370000}"/>
    <cellStyle name="40% - Ênfase4 6 5 4" xfId="14152" xr:uid="{00000000-0005-0000-0000-00003C370000}"/>
    <cellStyle name="40% - Ênfase4 6 6" xfId="14153" xr:uid="{00000000-0005-0000-0000-00003D370000}"/>
    <cellStyle name="40% - Ênfase4 6 6 2" xfId="14154" xr:uid="{00000000-0005-0000-0000-00003E370000}"/>
    <cellStyle name="40% - Ênfase4 6 7" xfId="14155" xr:uid="{00000000-0005-0000-0000-00003F370000}"/>
    <cellStyle name="40% - Ênfase4 6 8" xfId="14156" xr:uid="{00000000-0005-0000-0000-000040370000}"/>
    <cellStyle name="40% - Ênfase4 7" xfId="14157" xr:uid="{00000000-0005-0000-0000-000041370000}"/>
    <cellStyle name="40% - Ênfase4 7 2" xfId="14158" xr:uid="{00000000-0005-0000-0000-000042370000}"/>
    <cellStyle name="40% - Ênfase4 7 2 2" xfId="14159" xr:uid="{00000000-0005-0000-0000-000043370000}"/>
    <cellStyle name="40% - Ênfase4 7 2 2 2" xfId="14160" xr:uid="{00000000-0005-0000-0000-000044370000}"/>
    <cellStyle name="40% - Ênfase4 7 2 2 2 2" xfId="14161" xr:uid="{00000000-0005-0000-0000-000045370000}"/>
    <cellStyle name="40% - Ênfase4 7 2 2 2 2 2" xfId="14162" xr:uid="{00000000-0005-0000-0000-000046370000}"/>
    <cellStyle name="40% - Ênfase4 7 2 2 2 3" xfId="14163" xr:uid="{00000000-0005-0000-0000-000047370000}"/>
    <cellStyle name="40% - Ênfase4 7 2 2 2 4" xfId="14164" xr:uid="{00000000-0005-0000-0000-000048370000}"/>
    <cellStyle name="40% - Ênfase4 7 2 2 3" xfId="14165" xr:uid="{00000000-0005-0000-0000-000049370000}"/>
    <cellStyle name="40% - Ênfase4 7 2 2 3 2" xfId="14166" xr:uid="{00000000-0005-0000-0000-00004A370000}"/>
    <cellStyle name="40% - Ênfase4 7 2 2 3 2 2" xfId="14167" xr:uid="{00000000-0005-0000-0000-00004B370000}"/>
    <cellStyle name="40% - Ênfase4 7 2 2 3 3" xfId="14168" xr:uid="{00000000-0005-0000-0000-00004C370000}"/>
    <cellStyle name="40% - Ênfase4 7 2 2 3 4" xfId="14169" xr:uid="{00000000-0005-0000-0000-00004D370000}"/>
    <cellStyle name="40% - Ênfase4 7 2 2 4" xfId="14170" xr:uid="{00000000-0005-0000-0000-00004E370000}"/>
    <cellStyle name="40% - Ênfase4 7 2 2 4 2" xfId="14171" xr:uid="{00000000-0005-0000-0000-00004F370000}"/>
    <cellStyle name="40% - Ênfase4 7 2 2 5" xfId="14172" xr:uid="{00000000-0005-0000-0000-000050370000}"/>
    <cellStyle name="40% - Ênfase4 7 2 2 6" xfId="14173" xr:uid="{00000000-0005-0000-0000-000051370000}"/>
    <cellStyle name="40% - Ênfase4 7 2 3" xfId="14174" xr:uid="{00000000-0005-0000-0000-000052370000}"/>
    <cellStyle name="40% - Ênfase4 7 2 3 2" xfId="14175" xr:uid="{00000000-0005-0000-0000-000053370000}"/>
    <cellStyle name="40% - Ênfase4 7 2 3 2 2" xfId="14176" xr:uid="{00000000-0005-0000-0000-000054370000}"/>
    <cellStyle name="40% - Ênfase4 7 2 3 3" xfId="14177" xr:uid="{00000000-0005-0000-0000-000055370000}"/>
    <cellStyle name="40% - Ênfase4 7 2 3 4" xfId="14178" xr:uid="{00000000-0005-0000-0000-000056370000}"/>
    <cellStyle name="40% - Ênfase4 7 2 4" xfId="14179" xr:uid="{00000000-0005-0000-0000-000057370000}"/>
    <cellStyle name="40% - Ênfase4 7 2 4 2" xfId="14180" xr:uid="{00000000-0005-0000-0000-000058370000}"/>
    <cellStyle name="40% - Ênfase4 7 2 4 2 2" xfId="14181" xr:uid="{00000000-0005-0000-0000-000059370000}"/>
    <cellStyle name="40% - Ênfase4 7 2 4 3" xfId="14182" xr:uid="{00000000-0005-0000-0000-00005A370000}"/>
    <cellStyle name="40% - Ênfase4 7 2 4 4" xfId="14183" xr:uid="{00000000-0005-0000-0000-00005B370000}"/>
    <cellStyle name="40% - Ênfase4 7 2 5" xfId="14184" xr:uid="{00000000-0005-0000-0000-00005C370000}"/>
    <cellStyle name="40% - Ênfase4 7 2 5 2" xfId="14185" xr:uid="{00000000-0005-0000-0000-00005D370000}"/>
    <cellStyle name="40% - Ênfase4 7 2 6" xfId="14186" xr:uid="{00000000-0005-0000-0000-00005E370000}"/>
    <cellStyle name="40% - Ênfase4 7 2 7" xfId="14187" xr:uid="{00000000-0005-0000-0000-00005F370000}"/>
    <cellStyle name="40% - Ênfase4 7 3" xfId="14188" xr:uid="{00000000-0005-0000-0000-000060370000}"/>
    <cellStyle name="40% - Ênfase4 7 3 2" xfId="14189" xr:uid="{00000000-0005-0000-0000-000061370000}"/>
    <cellStyle name="40% - Ênfase4 7 3 2 2" xfId="14190" xr:uid="{00000000-0005-0000-0000-000062370000}"/>
    <cellStyle name="40% - Ênfase4 7 3 2 2 2" xfId="14191" xr:uid="{00000000-0005-0000-0000-000063370000}"/>
    <cellStyle name="40% - Ênfase4 7 3 2 3" xfId="14192" xr:uid="{00000000-0005-0000-0000-000064370000}"/>
    <cellStyle name="40% - Ênfase4 7 3 2 4" xfId="14193" xr:uid="{00000000-0005-0000-0000-000065370000}"/>
    <cellStyle name="40% - Ênfase4 7 3 3" xfId="14194" xr:uid="{00000000-0005-0000-0000-000066370000}"/>
    <cellStyle name="40% - Ênfase4 7 3 3 2" xfId="14195" xr:uid="{00000000-0005-0000-0000-000067370000}"/>
    <cellStyle name="40% - Ênfase4 7 3 3 2 2" xfId="14196" xr:uid="{00000000-0005-0000-0000-000068370000}"/>
    <cellStyle name="40% - Ênfase4 7 3 3 3" xfId="14197" xr:uid="{00000000-0005-0000-0000-000069370000}"/>
    <cellStyle name="40% - Ênfase4 7 3 3 4" xfId="14198" xr:uid="{00000000-0005-0000-0000-00006A370000}"/>
    <cellStyle name="40% - Ênfase4 7 3 4" xfId="14199" xr:uid="{00000000-0005-0000-0000-00006B370000}"/>
    <cellStyle name="40% - Ênfase4 7 3 4 2" xfId="14200" xr:uid="{00000000-0005-0000-0000-00006C370000}"/>
    <cellStyle name="40% - Ênfase4 7 3 5" xfId="14201" xr:uid="{00000000-0005-0000-0000-00006D370000}"/>
    <cellStyle name="40% - Ênfase4 7 3 6" xfId="14202" xr:uid="{00000000-0005-0000-0000-00006E370000}"/>
    <cellStyle name="40% - Ênfase4 7 4" xfId="14203" xr:uid="{00000000-0005-0000-0000-00006F370000}"/>
    <cellStyle name="40% - Ênfase4 7 4 2" xfId="14204" xr:uid="{00000000-0005-0000-0000-000070370000}"/>
    <cellStyle name="40% - Ênfase4 7 4 2 2" xfId="14205" xr:uid="{00000000-0005-0000-0000-000071370000}"/>
    <cellStyle name="40% - Ênfase4 7 4 3" xfId="14206" xr:uid="{00000000-0005-0000-0000-000072370000}"/>
    <cellStyle name="40% - Ênfase4 7 4 4" xfId="14207" xr:uid="{00000000-0005-0000-0000-000073370000}"/>
    <cellStyle name="40% - Ênfase4 7 5" xfId="14208" xr:uid="{00000000-0005-0000-0000-000074370000}"/>
    <cellStyle name="40% - Ênfase4 7 5 2" xfId="14209" xr:uid="{00000000-0005-0000-0000-000075370000}"/>
    <cellStyle name="40% - Ênfase4 7 5 2 2" xfId="14210" xr:uid="{00000000-0005-0000-0000-000076370000}"/>
    <cellStyle name="40% - Ênfase4 7 5 3" xfId="14211" xr:uid="{00000000-0005-0000-0000-000077370000}"/>
    <cellStyle name="40% - Ênfase4 7 5 4" xfId="14212" xr:uid="{00000000-0005-0000-0000-000078370000}"/>
    <cellStyle name="40% - Ênfase4 7 6" xfId="14213" xr:uid="{00000000-0005-0000-0000-000079370000}"/>
    <cellStyle name="40% - Ênfase4 7 6 2" xfId="14214" xr:uid="{00000000-0005-0000-0000-00007A370000}"/>
    <cellStyle name="40% - Ênfase4 7 7" xfId="14215" xr:uid="{00000000-0005-0000-0000-00007B370000}"/>
    <cellStyle name="40% - Ênfase4 7 8" xfId="14216" xr:uid="{00000000-0005-0000-0000-00007C370000}"/>
    <cellStyle name="40% - Ênfase4 8" xfId="14217" xr:uid="{00000000-0005-0000-0000-00007D370000}"/>
    <cellStyle name="40% - Ênfase4 8 2" xfId="14218" xr:uid="{00000000-0005-0000-0000-00007E370000}"/>
    <cellStyle name="40% - Ênfase4 8 2 2" xfId="14219" xr:uid="{00000000-0005-0000-0000-00007F370000}"/>
    <cellStyle name="40% - Ênfase4 8 2 2 2" xfId="14220" xr:uid="{00000000-0005-0000-0000-000080370000}"/>
    <cellStyle name="40% - Ênfase4 8 2 2 2 2" xfId="14221" xr:uid="{00000000-0005-0000-0000-000081370000}"/>
    <cellStyle name="40% - Ênfase4 8 2 2 3" xfId="14222" xr:uid="{00000000-0005-0000-0000-000082370000}"/>
    <cellStyle name="40% - Ênfase4 8 2 2 4" xfId="14223" xr:uid="{00000000-0005-0000-0000-000083370000}"/>
    <cellStyle name="40% - Ênfase4 8 2 3" xfId="14224" xr:uid="{00000000-0005-0000-0000-000084370000}"/>
    <cellStyle name="40% - Ênfase4 8 2 3 2" xfId="14225" xr:uid="{00000000-0005-0000-0000-000085370000}"/>
    <cellStyle name="40% - Ênfase4 8 2 3 2 2" xfId="14226" xr:uid="{00000000-0005-0000-0000-000086370000}"/>
    <cellStyle name="40% - Ênfase4 8 2 3 3" xfId="14227" xr:uid="{00000000-0005-0000-0000-000087370000}"/>
    <cellStyle name="40% - Ênfase4 8 2 3 4" xfId="14228" xr:uid="{00000000-0005-0000-0000-000088370000}"/>
    <cellStyle name="40% - Ênfase4 8 2 4" xfId="14229" xr:uid="{00000000-0005-0000-0000-000089370000}"/>
    <cellStyle name="40% - Ênfase4 8 2 4 2" xfId="14230" xr:uid="{00000000-0005-0000-0000-00008A370000}"/>
    <cellStyle name="40% - Ênfase4 8 2 5" xfId="14231" xr:uid="{00000000-0005-0000-0000-00008B370000}"/>
    <cellStyle name="40% - Ênfase4 8 2 6" xfId="14232" xr:uid="{00000000-0005-0000-0000-00008C370000}"/>
    <cellStyle name="40% - Ênfase4 8 3" xfId="14233" xr:uid="{00000000-0005-0000-0000-00008D370000}"/>
    <cellStyle name="40% - Ênfase4 8 3 2" xfId="14234" xr:uid="{00000000-0005-0000-0000-00008E370000}"/>
    <cellStyle name="40% - Ênfase4 8 3 2 2" xfId="14235" xr:uid="{00000000-0005-0000-0000-00008F370000}"/>
    <cellStyle name="40% - Ênfase4 8 3 3" xfId="14236" xr:uid="{00000000-0005-0000-0000-000090370000}"/>
    <cellStyle name="40% - Ênfase4 8 3 4" xfId="14237" xr:uid="{00000000-0005-0000-0000-000091370000}"/>
    <cellStyle name="40% - Ênfase4 8 4" xfId="14238" xr:uid="{00000000-0005-0000-0000-000092370000}"/>
    <cellStyle name="40% - Ênfase4 8 4 2" xfId="14239" xr:uid="{00000000-0005-0000-0000-000093370000}"/>
    <cellStyle name="40% - Ênfase4 8 4 2 2" xfId="14240" xr:uid="{00000000-0005-0000-0000-000094370000}"/>
    <cellStyle name="40% - Ênfase4 8 4 3" xfId="14241" xr:uid="{00000000-0005-0000-0000-000095370000}"/>
    <cellStyle name="40% - Ênfase4 8 4 4" xfId="14242" xr:uid="{00000000-0005-0000-0000-000096370000}"/>
    <cellStyle name="40% - Ênfase4 8 5" xfId="14243" xr:uid="{00000000-0005-0000-0000-000097370000}"/>
    <cellStyle name="40% - Ênfase4 8 5 2" xfId="14244" xr:uid="{00000000-0005-0000-0000-000098370000}"/>
    <cellStyle name="40% - Ênfase4 8 6" xfId="14245" xr:uid="{00000000-0005-0000-0000-000099370000}"/>
    <cellStyle name="40% - Ênfase4 8 7" xfId="14246" xr:uid="{00000000-0005-0000-0000-00009A370000}"/>
    <cellStyle name="40% - Ênfase4 9" xfId="14247" xr:uid="{00000000-0005-0000-0000-00009B370000}"/>
    <cellStyle name="40% - Ênfase4 9 2" xfId="14248" xr:uid="{00000000-0005-0000-0000-00009C370000}"/>
    <cellStyle name="40% - Ênfase4 9 2 2" xfId="14249" xr:uid="{00000000-0005-0000-0000-00009D370000}"/>
    <cellStyle name="40% - Ênfase4 9 2 2 2" xfId="14250" xr:uid="{00000000-0005-0000-0000-00009E370000}"/>
    <cellStyle name="40% - Ênfase4 9 2 3" xfId="14251" xr:uid="{00000000-0005-0000-0000-00009F370000}"/>
    <cellStyle name="40% - Ênfase4 9 2 4" xfId="14252" xr:uid="{00000000-0005-0000-0000-0000A0370000}"/>
    <cellStyle name="40% - Ênfase4 9 3" xfId="14253" xr:uid="{00000000-0005-0000-0000-0000A1370000}"/>
    <cellStyle name="40% - Ênfase4 9 3 2" xfId="14254" xr:uid="{00000000-0005-0000-0000-0000A2370000}"/>
    <cellStyle name="40% - Ênfase4 9 3 2 2" xfId="14255" xr:uid="{00000000-0005-0000-0000-0000A3370000}"/>
    <cellStyle name="40% - Ênfase4 9 3 3" xfId="14256" xr:uid="{00000000-0005-0000-0000-0000A4370000}"/>
    <cellStyle name="40% - Ênfase4 9 3 4" xfId="14257" xr:uid="{00000000-0005-0000-0000-0000A5370000}"/>
    <cellStyle name="40% - Ênfase4 9 4" xfId="14258" xr:uid="{00000000-0005-0000-0000-0000A6370000}"/>
    <cellStyle name="40% - Ênfase4 9 4 2" xfId="14259" xr:uid="{00000000-0005-0000-0000-0000A7370000}"/>
    <cellStyle name="40% - Ênfase4 9 5" xfId="14260" xr:uid="{00000000-0005-0000-0000-0000A8370000}"/>
    <cellStyle name="40% - Ênfase4 9 6" xfId="14261" xr:uid="{00000000-0005-0000-0000-0000A9370000}"/>
    <cellStyle name="40% - Ênfase5 2" xfId="14262" xr:uid="{00000000-0005-0000-0000-0000AA370000}"/>
    <cellStyle name="40% - Ênfase5 2 10" xfId="14263" xr:uid="{00000000-0005-0000-0000-0000AB370000}"/>
    <cellStyle name="40% - Ênfase5 2 10 2" xfId="14264" xr:uid="{00000000-0005-0000-0000-0000AC370000}"/>
    <cellStyle name="40% - Ênfase5 2 11" xfId="14265" xr:uid="{00000000-0005-0000-0000-0000AD370000}"/>
    <cellStyle name="40% - Ênfase5 2 12" xfId="14266" xr:uid="{00000000-0005-0000-0000-0000AE370000}"/>
    <cellStyle name="40% - Ênfase5 2 2" xfId="14267" xr:uid="{00000000-0005-0000-0000-0000AF370000}"/>
    <cellStyle name="40% - Ênfase5 2 2 10" xfId="14268" xr:uid="{00000000-0005-0000-0000-0000B0370000}"/>
    <cellStyle name="40% - Ênfase5 2 2 11" xfId="14269" xr:uid="{00000000-0005-0000-0000-0000B1370000}"/>
    <cellStyle name="40% - Ênfase5 2 2 2" xfId="14270" xr:uid="{00000000-0005-0000-0000-0000B2370000}"/>
    <cellStyle name="40% - Ênfase5 2 2 2 2" xfId="14271" xr:uid="{00000000-0005-0000-0000-0000B3370000}"/>
    <cellStyle name="40% - Ênfase5 2 2 2 2 2" xfId="14272" xr:uid="{00000000-0005-0000-0000-0000B4370000}"/>
    <cellStyle name="40% - Ênfase5 2 2 2 2 2 2" xfId="14273" xr:uid="{00000000-0005-0000-0000-0000B5370000}"/>
    <cellStyle name="40% - Ênfase5 2 2 2 2 2 2 2" xfId="14274" xr:uid="{00000000-0005-0000-0000-0000B6370000}"/>
    <cellStyle name="40% - Ênfase5 2 2 2 2 2 2 2 2" xfId="14275" xr:uid="{00000000-0005-0000-0000-0000B7370000}"/>
    <cellStyle name="40% - Ênfase5 2 2 2 2 2 2 3" xfId="14276" xr:uid="{00000000-0005-0000-0000-0000B8370000}"/>
    <cellStyle name="40% - Ênfase5 2 2 2 2 2 2 4" xfId="14277" xr:uid="{00000000-0005-0000-0000-0000B9370000}"/>
    <cellStyle name="40% - Ênfase5 2 2 2 2 2 3" xfId="14278" xr:uid="{00000000-0005-0000-0000-0000BA370000}"/>
    <cellStyle name="40% - Ênfase5 2 2 2 2 2 3 2" xfId="14279" xr:uid="{00000000-0005-0000-0000-0000BB370000}"/>
    <cellStyle name="40% - Ênfase5 2 2 2 2 2 3 2 2" xfId="14280" xr:uid="{00000000-0005-0000-0000-0000BC370000}"/>
    <cellStyle name="40% - Ênfase5 2 2 2 2 2 3 3" xfId="14281" xr:uid="{00000000-0005-0000-0000-0000BD370000}"/>
    <cellStyle name="40% - Ênfase5 2 2 2 2 2 3 4" xfId="14282" xr:uid="{00000000-0005-0000-0000-0000BE370000}"/>
    <cellStyle name="40% - Ênfase5 2 2 2 2 2 4" xfId="14283" xr:uid="{00000000-0005-0000-0000-0000BF370000}"/>
    <cellStyle name="40% - Ênfase5 2 2 2 2 2 4 2" xfId="14284" xr:uid="{00000000-0005-0000-0000-0000C0370000}"/>
    <cellStyle name="40% - Ênfase5 2 2 2 2 2 5" xfId="14285" xr:uid="{00000000-0005-0000-0000-0000C1370000}"/>
    <cellStyle name="40% - Ênfase5 2 2 2 2 2 6" xfId="14286" xr:uid="{00000000-0005-0000-0000-0000C2370000}"/>
    <cellStyle name="40% - Ênfase5 2 2 2 2 3" xfId="14287" xr:uid="{00000000-0005-0000-0000-0000C3370000}"/>
    <cellStyle name="40% - Ênfase5 2 2 2 2 3 2" xfId="14288" xr:uid="{00000000-0005-0000-0000-0000C4370000}"/>
    <cellStyle name="40% - Ênfase5 2 2 2 2 3 2 2" xfId="14289" xr:uid="{00000000-0005-0000-0000-0000C5370000}"/>
    <cellStyle name="40% - Ênfase5 2 2 2 2 3 3" xfId="14290" xr:uid="{00000000-0005-0000-0000-0000C6370000}"/>
    <cellStyle name="40% - Ênfase5 2 2 2 2 3 4" xfId="14291" xr:uid="{00000000-0005-0000-0000-0000C7370000}"/>
    <cellStyle name="40% - Ênfase5 2 2 2 2 4" xfId="14292" xr:uid="{00000000-0005-0000-0000-0000C8370000}"/>
    <cellStyle name="40% - Ênfase5 2 2 2 2 4 2" xfId="14293" xr:uid="{00000000-0005-0000-0000-0000C9370000}"/>
    <cellStyle name="40% - Ênfase5 2 2 2 2 4 2 2" xfId="14294" xr:uid="{00000000-0005-0000-0000-0000CA370000}"/>
    <cellStyle name="40% - Ênfase5 2 2 2 2 4 3" xfId="14295" xr:uid="{00000000-0005-0000-0000-0000CB370000}"/>
    <cellStyle name="40% - Ênfase5 2 2 2 2 4 4" xfId="14296" xr:uid="{00000000-0005-0000-0000-0000CC370000}"/>
    <cellStyle name="40% - Ênfase5 2 2 2 2 5" xfId="14297" xr:uid="{00000000-0005-0000-0000-0000CD370000}"/>
    <cellStyle name="40% - Ênfase5 2 2 2 2 5 2" xfId="14298" xr:uid="{00000000-0005-0000-0000-0000CE370000}"/>
    <cellStyle name="40% - Ênfase5 2 2 2 2 6" xfId="14299" xr:uid="{00000000-0005-0000-0000-0000CF370000}"/>
    <cellStyle name="40% - Ênfase5 2 2 2 2 7" xfId="14300" xr:uid="{00000000-0005-0000-0000-0000D0370000}"/>
    <cellStyle name="40% - Ênfase5 2 2 2 3" xfId="14301" xr:uid="{00000000-0005-0000-0000-0000D1370000}"/>
    <cellStyle name="40% - Ênfase5 2 2 2 3 2" xfId="14302" xr:uid="{00000000-0005-0000-0000-0000D2370000}"/>
    <cellStyle name="40% - Ênfase5 2 2 2 3 2 2" xfId="14303" xr:uid="{00000000-0005-0000-0000-0000D3370000}"/>
    <cellStyle name="40% - Ênfase5 2 2 2 3 2 2 2" xfId="14304" xr:uid="{00000000-0005-0000-0000-0000D4370000}"/>
    <cellStyle name="40% - Ênfase5 2 2 2 3 2 3" xfId="14305" xr:uid="{00000000-0005-0000-0000-0000D5370000}"/>
    <cellStyle name="40% - Ênfase5 2 2 2 3 2 4" xfId="14306" xr:uid="{00000000-0005-0000-0000-0000D6370000}"/>
    <cellStyle name="40% - Ênfase5 2 2 2 3 3" xfId="14307" xr:uid="{00000000-0005-0000-0000-0000D7370000}"/>
    <cellStyle name="40% - Ênfase5 2 2 2 3 3 2" xfId="14308" xr:uid="{00000000-0005-0000-0000-0000D8370000}"/>
    <cellStyle name="40% - Ênfase5 2 2 2 3 3 2 2" xfId="14309" xr:uid="{00000000-0005-0000-0000-0000D9370000}"/>
    <cellStyle name="40% - Ênfase5 2 2 2 3 3 3" xfId="14310" xr:uid="{00000000-0005-0000-0000-0000DA370000}"/>
    <cellStyle name="40% - Ênfase5 2 2 2 3 3 4" xfId="14311" xr:uid="{00000000-0005-0000-0000-0000DB370000}"/>
    <cellStyle name="40% - Ênfase5 2 2 2 3 4" xfId="14312" xr:uid="{00000000-0005-0000-0000-0000DC370000}"/>
    <cellStyle name="40% - Ênfase5 2 2 2 3 4 2" xfId="14313" xr:uid="{00000000-0005-0000-0000-0000DD370000}"/>
    <cellStyle name="40% - Ênfase5 2 2 2 3 5" xfId="14314" xr:uid="{00000000-0005-0000-0000-0000DE370000}"/>
    <cellStyle name="40% - Ênfase5 2 2 2 3 6" xfId="14315" xr:uid="{00000000-0005-0000-0000-0000DF370000}"/>
    <cellStyle name="40% - Ênfase5 2 2 2 4" xfId="14316" xr:uid="{00000000-0005-0000-0000-0000E0370000}"/>
    <cellStyle name="40% - Ênfase5 2 2 2 4 2" xfId="14317" xr:uid="{00000000-0005-0000-0000-0000E1370000}"/>
    <cellStyle name="40% - Ênfase5 2 2 2 4 2 2" xfId="14318" xr:uid="{00000000-0005-0000-0000-0000E2370000}"/>
    <cellStyle name="40% - Ênfase5 2 2 2 4 3" xfId="14319" xr:uid="{00000000-0005-0000-0000-0000E3370000}"/>
    <cellStyle name="40% - Ênfase5 2 2 2 4 4" xfId="14320" xr:uid="{00000000-0005-0000-0000-0000E4370000}"/>
    <cellStyle name="40% - Ênfase5 2 2 2 5" xfId="14321" xr:uid="{00000000-0005-0000-0000-0000E5370000}"/>
    <cellStyle name="40% - Ênfase5 2 2 2 5 2" xfId="14322" xr:uid="{00000000-0005-0000-0000-0000E6370000}"/>
    <cellStyle name="40% - Ênfase5 2 2 2 5 2 2" xfId="14323" xr:uid="{00000000-0005-0000-0000-0000E7370000}"/>
    <cellStyle name="40% - Ênfase5 2 2 2 5 3" xfId="14324" xr:uid="{00000000-0005-0000-0000-0000E8370000}"/>
    <cellStyle name="40% - Ênfase5 2 2 2 5 4" xfId="14325" xr:uid="{00000000-0005-0000-0000-0000E9370000}"/>
    <cellStyle name="40% - Ênfase5 2 2 2 6" xfId="14326" xr:uid="{00000000-0005-0000-0000-0000EA370000}"/>
    <cellStyle name="40% - Ênfase5 2 2 2 6 2" xfId="14327" xr:uid="{00000000-0005-0000-0000-0000EB370000}"/>
    <cellStyle name="40% - Ênfase5 2 2 2 7" xfId="14328" xr:uid="{00000000-0005-0000-0000-0000EC370000}"/>
    <cellStyle name="40% - Ênfase5 2 2 2 8" xfId="14329" xr:uid="{00000000-0005-0000-0000-0000ED370000}"/>
    <cellStyle name="40% - Ênfase5 2 2 3" xfId="14330" xr:uid="{00000000-0005-0000-0000-0000EE370000}"/>
    <cellStyle name="40% - Ênfase5 2 2 3 2" xfId="14331" xr:uid="{00000000-0005-0000-0000-0000EF370000}"/>
    <cellStyle name="40% - Ênfase5 2 2 3 2 2" xfId="14332" xr:uid="{00000000-0005-0000-0000-0000F0370000}"/>
    <cellStyle name="40% - Ênfase5 2 2 3 2 2 2" xfId="14333" xr:uid="{00000000-0005-0000-0000-0000F1370000}"/>
    <cellStyle name="40% - Ênfase5 2 2 3 2 2 2 2" xfId="14334" xr:uid="{00000000-0005-0000-0000-0000F2370000}"/>
    <cellStyle name="40% - Ênfase5 2 2 3 2 2 2 2 2" xfId="14335" xr:uid="{00000000-0005-0000-0000-0000F3370000}"/>
    <cellStyle name="40% - Ênfase5 2 2 3 2 2 2 3" xfId="14336" xr:uid="{00000000-0005-0000-0000-0000F4370000}"/>
    <cellStyle name="40% - Ênfase5 2 2 3 2 2 2 4" xfId="14337" xr:uid="{00000000-0005-0000-0000-0000F5370000}"/>
    <cellStyle name="40% - Ênfase5 2 2 3 2 2 3" xfId="14338" xr:uid="{00000000-0005-0000-0000-0000F6370000}"/>
    <cellStyle name="40% - Ênfase5 2 2 3 2 2 3 2" xfId="14339" xr:uid="{00000000-0005-0000-0000-0000F7370000}"/>
    <cellStyle name="40% - Ênfase5 2 2 3 2 2 3 2 2" xfId="14340" xr:uid="{00000000-0005-0000-0000-0000F8370000}"/>
    <cellStyle name="40% - Ênfase5 2 2 3 2 2 3 3" xfId="14341" xr:uid="{00000000-0005-0000-0000-0000F9370000}"/>
    <cellStyle name="40% - Ênfase5 2 2 3 2 2 3 4" xfId="14342" xr:uid="{00000000-0005-0000-0000-0000FA370000}"/>
    <cellStyle name="40% - Ênfase5 2 2 3 2 2 4" xfId="14343" xr:uid="{00000000-0005-0000-0000-0000FB370000}"/>
    <cellStyle name="40% - Ênfase5 2 2 3 2 2 4 2" xfId="14344" xr:uid="{00000000-0005-0000-0000-0000FC370000}"/>
    <cellStyle name="40% - Ênfase5 2 2 3 2 2 5" xfId="14345" xr:uid="{00000000-0005-0000-0000-0000FD370000}"/>
    <cellStyle name="40% - Ênfase5 2 2 3 2 2 6" xfId="14346" xr:uid="{00000000-0005-0000-0000-0000FE370000}"/>
    <cellStyle name="40% - Ênfase5 2 2 3 2 3" xfId="14347" xr:uid="{00000000-0005-0000-0000-0000FF370000}"/>
    <cellStyle name="40% - Ênfase5 2 2 3 2 3 2" xfId="14348" xr:uid="{00000000-0005-0000-0000-000000380000}"/>
    <cellStyle name="40% - Ênfase5 2 2 3 2 3 2 2" xfId="14349" xr:uid="{00000000-0005-0000-0000-000001380000}"/>
    <cellStyle name="40% - Ênfase5 2 2 3 2 3 3" xfId="14350" xr:uid="{00000000-0005-0000-0000-000002380000}"/>
    <cellStyle name="40% - Ênfase5 2 2 3 2 3 4" xfId="14351" xr:uid="{00000000-0005-0000-0000-000003380000}"/>
    <cellStyle name="40% - Ênfase5 2 2 3 2 4" xfId="14352" xr:uid="{00000000-0005-0000-0000-000004380000}"/>
    <cellStyle name="40% - Ênfase5 2 2 3 2 4 2" xfId="14353" xr:uid="{00000000-0005-0000-0000-000005380000}"/>
    <cellStyle name="40% - Ênfase5 2 2 3 2 4 2 2" xfId="14354" xr:uid="{00000000-0005-0000-0000-000006380000}"/>
    <cellStyle name="40% - Ênfase5 2 2 3 2 4 3" xfId="14355" xr:uid="{00000000-0005-0000-0000-000007380000}"/>
    <cellStyle name="40% - Ênfase5 2 2 3 2 4 4" xfId="14356" xr:uid="{00000000-0005-0000-0000-000008380000}"/>
    <cellStyle name="40% - Ênfase5 2 2 3 2 5" xfId="14357" xr:uid="{00000000-0005-0000-0000-000009380000}"/>
    <cellStyle name="40% - Ênfase5 2 2 3 2 5 2" xfId="14358" xr:uid="{00000000-0005-0000-0000-00000A380000}"/>
    <cellStyle name="40% - Ênfase5 2 2 3 2 6" xfId="14359" xr:uid="{00000000-0005-0000-0000-00000B380000}"/>
    <cellStyle name="40% - Ênfase5 2 2 3 2 7" xfId="14360" xr:uid="{00000000-0005-0000-0000-00000C380000}"/>
    <cellStyle name="40% - Ênfase5 2 2 3 3" xfId="14361" xr:uid="{00000000-0005-0000-0000-00000D380000}"/>
    <cellStyle name="40% - Ênfase5 2 2 3 3 2" xfId="14362" xr:uid="{00000000-0005-0000-0000-00000E380000}"/>
    <cellStyle name="40% - Ênfase5 2 2 3 3 2 2" xfId="14363" xr:uid="{00000000-0005-0000-0000-00000F380000}"/>
    <cellStyle name="40% - Ênfase5 2 2 3 3 2 2 2" xfId="14364" xr:uid="{00000000-0005-0000-0000-000010380000}"/>
    <cellStyle name="40% - Ênfase5 2 2 3 3 2 3" xfId="14365" xr:uid="{00000000-0005-0000-0000-000011380000}"/>
    <cellStyle name="40% - Ênfase5 2 2 3 3 2 4" xfId="14366" xr:uid="{00000000-0005-0000-0000-000012380000}"/>
    <cellStyle name="40% - Ênfase5 2 2 3 3 3" xfId="14367" xr:uid="{00000000-0005-0000-0000-000013380000}"/>
    <cellStyle name="40% - Ênfase5 2 2 3 3 3 2" xfId="14368" xr:uid="{00000000-0005-0000-0000-000014380000}"/>
    <cellStyle name="40% - Ênfase5 2 2 3 3 3 2 2" xfId="14369" xr:uid="{00000000-0005-0000-0000-000015380000}"/>
    <cellStyle name="40% - Ênfase5 2 2 3 3 3 3" xfId="14370" xr:uid="{00000000-0005-0000-0000-000016380000}"/>
    <cellStyle name="40% - Ênfase5 2 2 3 3 3 4" xfId="14371" xr:uid="{00000000-0005-0000-0000-000017380000}"/>
    <cellStyle name="40% - Ênfase5 2 2 3 3 4" xfId="14372" xr:uid="{00000000-0005-0000-0000-000018380000}"/>
    <cellStyle name="40% - Ênfase5 2 2 3 3 4 2" xfId="14373" xr:uid="{00000000-0005-0000-0000-000019380000}"/>
    <cellStyle name="40% - Ênfase5 2 2 3 3 5" xfId="14374" xr:uid="{00000000-0005-0000-0000-00001A380000}"/>
    <cellStyle name="40% - Ênfase5 2 2 3 3 6" xfId="14375" xr:uid="{00000000-0005-0000-0000-00001B380000}"/>
    <cellStyle name="40% - Ênfase5 2 2 3 4" xfId="14376" xr:uid="{00000000-0005-0000-0000-00001C380000}"/>
    <cellStyle name="40% - Ênfase5 2 2 3 4 2" xfId="14377" xr:uid="{00000000-0005-0000-0000-00001D380000}"/>
    <cellStyle name="40% - Ênfase5 2 2 3 4 2 2" xfId="14378" xr:uid="{00000000-0005-0000-0000-00001E380000}"/>
    <cellStyle name="40% - Ênfase5 2 2 3 4 3" xfId="14379" xr:uid="{00000000-0005-0000-0000-00001F380000}"/>
    <cellStyle name="40% - Ênfase5 2 2 3 4 4" xfId="14380" xr:uid="{00000000-0005-0000-0000-000020380000}"/>
    <cellStyle name="40% - Ênfase5 2 2 3 5" xfId="14381" xr:uid="{00000000-0005-0000-0000-000021380000}"/>
    <cellStyle name="40% - Ênfase5 2 2 3 5 2" xfId="14382" xr:uid="{00000000-0005-0000-0000-000022380000}"/>
    <cellStyle name="40% - Ênfase5 2 2 3 5 2 2" xfId="14383" xr:uid="{00000000-0005-0000-0000-000023380000}"/>
    <cellStyle name="40% - Ênfase5 2 2 3 5 3" xfId="14384" xr:uid="{00000000-0005-0000-0000-000024380000}"/>
    <cellStyle name="40% - Ênfase5 2 2 3 5 4" xfId="14385" xr:uid="{00000000-0005-0000-0000-000025380000}"/>
    <cellStyle name="40% - Ênfase5 2 2 3 6" xfId="14386" xr:uid="{00000000-0005-0000-0000-000026380000}"/>
    <cellStyle name="40% - Ênfase5 2 2 3 6 2" xfId="14387" xr:uid="{00000000-0005-0000-0000-000027380000}"/>
    <cellStyle name="40% - Ênfase5 2 2 3 7" xfId="14388" xr:uid="{00000000-0005-0000-0000-000028380000}"/>
    <cellStyle name="40% - Ênfase5 2 2 3 8" xfId="14389" xr:uid="{00000000-0005-0000-0000-000029380000}"/>
    <cellStyle name="40% - Ênfase5 2 2 4" xfId="14390" xr:uid="{00000000-0005-0000-0000-00002A380000}"/>
    <cellStyle name="40% - Ênfase5 2 2 4 2" xfId="14391" xr:uid="{00000000-0005-0000-0000-00002B380000}"/>
    <cellStyle name="40% - Ênfase5 2 2 4 2 2" xfId="14392" xr:uid="{00000000-0005-0000-0000-00002C380000}"/>
    <cellStyle name="40% - Ênfase5 2 2 4 2 2 2" xfId="14393" xr:uid="{00000000-0005-0000-0000-00002D380000}"/>
    <cellStyle name="40% - Ênfase5 2 2 4 2 2 2 2" xfId="14394" xr:uid="{00000000-0005-0000-0000-00002E380000}"/>
    <cellStyle name="40% - Ênfase5 2 2 4 2 2 2 2 2" xfId="14395" xr:uid="{00000000-0005-0000-0000-00002F380000}"/>
    <cellStyle name="40% - Ênfase5 2 2 4 2 2 2 3" xfId="14396" xr:uid="{00000000-0005-0000-0000-000030380000}"/>
    <cellStyle name="40% - Ênfase5 2 2 4 2 2 2 4" xfId="14397" xr:uid="{00000000-0005-0000-0000-000031380000}"/>
    <cellStyle name="40% - Ênfase5 2 2 4 2 2 3" xfId="14398" xr:uid="{00000000-0005-0000-0000-000032380000}"/>
    <cellStyle name="40% - Ênfase5 2 2 4 2 2 3 2" xfId="14399" xr:uid="{00000000-0005-0000-0000-000033380000}"/>
    <cellStyle name="40% - Ênfase5 2 2 4 2 2 3 2 2" xfId="14400" xr:uid="{00000000-0005-0000-0000-000034380000}"/>
    <cellStyle name="40% - Ênfase5 2 2 4 2 2 3 3" xfId="14401" xr:uid="{00000000-0005-0000-0000-000035380000}"/>
    <cellStyle name="40% - Ênfase5 2 2 4 2 2 3 4" xfId="14402" xr:uid="{00000000-0005-0000-0000-000036380000}"/>
    <cellStyle name="40% - Ênfase5 2 2 4 2 2 4" xfId="14403" xr:uid="{00000000-0005-0000-0000-000037380000}"/>
    <cellStyle name="40% - Ênfase5 2 2 4 2 2 4 2" xfId="14404" xr:uid="{00000000-0005-0000-0000-000038380000}"/>
    <cellStyle name="40% - Ênfase5 2 2 4 2 2 5" xfId="14405" xr:uid="{00000000-0005-0000-0000-000039380000}"/>
    <cellStyle name="40% - Ênfase5 2 2 4 2 2 6" xfId="14406" xr:uid="{00000000-0005-0000-0000-00003A380000}"/>
    <cellStyle name="40% - Ênfase5 2 2 4 2 3" xfId="14407" xr:uid="{00000000-0005-0000-0000-00003B380000}"/>
    <cellStyle name="40% - Ênfase5 2 2 4 2 3 2" xfId="14408" xr:uid="{00000000-0005-0000-0000-00003C380000}"/>
    <cellStyle name="40% - Ênfase5 2 2 4 2 3 2 2" xfId="14409" xr:uid="{00000000-0005-0000-0000-00003D380000}"/>
    <cellStyle name="40% - Ênfase5 2 2 4 2 3 3" xfId="14410" xr:uid="{00000000-0005-0000-0000-00003E380000}"/>
    <cellStyle name="40% - Ênfase5 2 2 4 2 3 4" xfId="14411" xr:uid="{00000000-0005-0000-0000-00003F380000}"/>
    <cellStyle name="40% - Ênfase5 2 2 4 2 4" xfId="14412" xr:uid="{00000000-0005-0000-0000-000040380000}"/>
    <cellStyle name="40% - Ênfase5 2 2 4 2 4 2" xfId="14413" xr:uid="{00000000-0005-0000-0000-000041380000}"/>
    <cellStyle name="40% - Ênfase5 2 2 4 2 4 2 2" xfId="14414" xr:uid="{00000000-0005-0000-0000-000042380000}"/>
    <cellStyle name="40% - Ênfase5 2 2 4 2 4 3" xfId="14415" xr:uid="{00000000-0005-0000-0000-000043380000}"/>
    <cellStyle name="40% - Ênfase5 2 2 4 2 4 4" xfId="14416" xr:uid="{00000000-0005-0000-0000-000044380000}"/>
    <cellStyle name="40% - Ênfase5 2 2 4 2 5" xfId="14417" xr:uid="{00000000-0005-0000-0000-000045380000}"/>
    <cellStyle name="40% - Ênfase5 2 2 4 2 5 2" xfId="14418" xr:uid="{00000000-0005-0000-0000-000046380000}"/>
    <cellStyle name="40% - Ênfase5 2 2 4 2 6" xfId="14419" xr:uid="{00000000-0005-0000-0000-000047380000}"/>
    <cellStyle name="40% - Ênfase5 2 2 4 2 7" xfId="14420" xr:uid="{00000000-0005-0000-0000-000048380000}"/>
    <cellStyle name="40% - Ênfase5 2 2 4 3" xfId="14421" xr:uid="{00000000-0005-0000-0000-000049380000}"/>
    <cellStyle name="40% - Ênfase5 2 2 4 3 2" xfId="14422" xr:uid="{00000000-0005-0000-0000-00004A380000}"/>
    <cellStyle name="40% - Ênfase5 2 2 4 3 2 2" xfId="14423" xr:uid="{00000000-0005-0000-0000-00004B380000}"/>
    <cellStyle name="40% - Ênfase5 2 2 4 3 2 2 2" xfId="14424" xr:uid="{00000000-0005-0000-0000-00004C380000}"/>
    <cellStyle name="40% - Ênfase5 2 2 4 3 2 3" xfId="14425" xr:uid="{00000000-0005-0000-0000-00004D380000}"/>
    <cellStyle name="40% - Ênfase5 2 2 4 3 2 4" xfId="14426" xr:uid="{00000000-0005-0000-0000-00004E380000}"/>
    <cellStyle name="40% - Ênfase5 2 2 4 3 3" xfId="14427" xr:uid="{00000000-0005-0000-0000-00004F380000}"/>
    <cellStyle name="40% - Ênfase5 2 2 4 3 3 2" xfId="14428" xr:uid="{00000000-0005-0000-0000-000050380000}"/>
    <cellStyle name="40% - Ênfase5 2 2 4 3 3 2 2" xfId="14429" xr:uid="{00000000-0005-0000-0000-000051380000}"/>
    <cellStyle name="40% - Ênfase5 2 2 4 3 3 3" xfId="14430" xr:uid="{00000000-0005-0000-0000-000052380000}"/>
    <cellStyle name="40% - Ênfase5 2 2 4 3 3 4" xfId="14431" xr:uid="{00000000-0005-0000-0000-000053380000}"/>
    <cellStyle name="40% - Ênfase5 2 2 4 3 4" xfId="14432" xr:uid="{00000000-0005-0000-0000-000054380000}"/>
    <cellStyle name="40% - Ênfase5 2 2 4 3 4 2" xfId="14433" xr:uid="{00000000-0005-0000-0000-000055380000}"/>
    <cellStyle name="40% - Ênfase5 2 2 4 3 5" xfId="14434" xr:uid="{00000000-0005-0000-0000-000056380000}"/>
    <cellStyle name="40% - Ênfase5 2 2 4 3 6" xfId="14435" xr:uid="{00000000-0005-0000-0000-000057380000}"/>
    <cellStyle name="40% - Ênfase5 2 2 4 4" xfId="14436" xr:uid="{00000000-0005-0000-0000-000058380000}"/>
    <cellStyle name="40% - Ênfase5 2 2 4 4 2" xfId="14437" xr:uid="{00000000-0005-0000-0000-000059380000}"/>
    <cellStyle name="40% - Ênfase5 2 2 4 4 2 2" xfId="14438" xr:uid="{00000000-0005-0000-0000-00005A380000}"/>
    <cellStyle name="40% - Ênfase5 2 2 4 4 3" xfId="14439" xr:uid="{00000000-0005-0000-0000-00005B380000}"/>
    <cellStyle name="40% - Ênfase5 2 2 4 4 4" xfId="14440" xr:uid="{00000000-0005-0000-0000-00005C380000}"/>
    <cellStyle name="40% - Ênfase5 2 2 4 5" xfId="14441" xr:uid="{00000000-0005-0000-0000-00005D380000}"/>
    <cellStyle name="40% - Ênfase5 2 2 4 5 2" xfId="14442" xr:uid="{00000000-0005-0000-0000-00005E380000}"/>
    <cellStyle name="40% - Ênfase5 2 2 4 5 2 2" xfId="14443" xr:uid="{00000000-0005-0000-0000-00005F380000}"/>
    <cellStyle name="40% - Ênfase5 2 2 4 5 3" xfId="14444" xr:uid="{00000000-0005-0000-0000-000060380000}"/>
    <cellStyle name="40% - Ênfase5 2 2 4 5 4" xfId="14445" xr:uid="{00000000-0005-0000-0000-000061380000}"/>
    <cellStyle name="40% - Ênfase5 2 2 4 6" xfId="14446" xr:uid="{00000000-0005-0000-0000-000062380000}"/>
    <cellStyle name="40% - Ênfase5 2 2 4 6 2" xfId="14447" xr:uid="{00000000-0005-0000-0000-000063380000}"/>
    <cellStyle name="40% - Ênfase5 2 2 4 7" xfId="14448" xr:uid="{00000000-0005-0000-0000-000064380000}"/>
    <cellStyle name="40% - Ênfase5 2 2 4 8" xfId="14449" xr:uid="{00000000-0005-0000-0000-000065380000}"/>
    <cellStyle name="40% - Ênfase5 2 2 5" xfId="14450" xr:uid="{00000000-0005-0000-0000-000066380000}"/>
    <cellStyle name="40% - Ênfase5 2 2 5 2" xfId="14451" xr:uid="{00000000-0005-0000-0000-000067380000}"/>
    <cellStyle name="40% - Ênfase5 2 2 5 2 2" xfId="14452" xr:uid="{00000000-0005-0000-0000-000068380000}"/>
    <cellStyle name="40% - Ênfase5 2 2 5 2 2 2" xfId="14453" xr:uid="{00000000-0005-0000-0000-000069380000}"/>
    <cellStyle name="40% - Ênfase5 2 2 5 2 2 2 2" xfId="14454" xr:uid="{00000000-0005-0000-0000-00006A380000}"/>
    <cellStyle name="40% - Ênfase5 2 2 5 2 2 3" xfId="14455" xr:uid="{00000000-0005-0000-0000-00006B380000}"/>
    <cellStyle name="40% - Ênfase5 2 2 5 2 2 4" xfId="14456" xr:uid="{00000000-0005-0000-0000-00006C380000}"/>
    <cellStyle name="40% - Ênfase5 2 2 5 2 3" xfId="14457" xr:uid="{00000000-0005-0000-0000-00006D380000}"/>
    <cellStyle name="40% - Ênfase5 2 2 5 2 3 2" xfId="14458" xr:uid="{00000000-0005-0000-0000-00006E380000}"/>
    <cellStyle name="40% - Ênfase5 2 2 5 2 3 2 2" xfId="14459" xr:uid="{00000000-0005-0000-0000-00006F380000}"/>
    <cellStyle name="40% - Ênfase5 2 2 5 2 3 3" xfId="14460" xr:uid="{00000000-0005-0000-0000-000070380000}"/>
    <cellStyle name="40% - Ênfase5 2 2 5 2 3 4" xfId="14461" xr:uid="{00000000-0005-0000-0000-000071380000}"/>
    <cellStyle name="40% - Ênfase5 2 2 5 2 4" xfId="14462" xr:uid="{00000000-0005-0000-0000-000072380000}"/>
    <cellStyle name="40% - Ênfase5 2 2 5 2 4 2" xfId="14463" xr:uid="{00000000-0005-0000-0000-000073380000}"/>
    <cellStyle name="40% - Ênfase5 2 2 5 2 5" xfId="14464" xr:uid="{00000000-0005-0000-0000-000074380000}"/>
    <cellStyle name="40% - Ênfase5 2 2 5 2 6" xfId="14465" xr:uid="{00000000-0005-0000-0000-000075380000}"/>
    <cellStyle name="40% - Ênfase5 2 2 5 3" xfId="14466" xr:uid="{00000000-0005-0000-0000-000076380000}"/>
    <cellStyle name="40% - Ênfase5 2 2 5 3 2" xfId="14467" xr:uid="{00000000-0005-0000-0000-000077380000}"/>
    <cellStyle name="40% - Ênfase5 2 2 5 3 2 2" xfId="14468" xr:uid="{00000000-0005-0000-0000-000078380000}"/>
    <cellStyle name="40% - Ênfase5 2 2 5 3 3" xfId="14469" xr:uid="{00000000-0005-0000-0000-000079380000}"/>
    <cellStyle name="40% - Ênfase5 2 2 5 3 4" xfId="14470" xr:uid="{00000000-0005-0000-0000-00007A380000}"/>
    <cellStyle name="40% - Ênfase5 2 2 5 4" xfId="14471" xr:uid="{00000000-0005-0000-0000-00007B380000}"/>
    <cellStyle name="40% - Ênfase5 2 2 5 4 2" xfId="14472" xr:uid="{00000000-0005-0000-0000-00007C380000}"/>
    <cellStyle name="40% - Ênfase5 2 2 5 4 2 2" xfId="14473" xr:uid="{00000000-0005-0000-0000-00007D380000}"/>
    <cellStyle name="40% - Ênfase5 2 2 5 4 3" xfId="14474" xr:uid="{00000000-0005-0000-0000-00007E380000}"/>
    <cellStyle name="40% - Ênfase5 2 2 5 4 4" xfId="14475" xr:uid="{00000000-0005-0000-0000-00007F380000}"/>
    <cellStyle name="40% - Ênfase5 2 2 5 5" xfId="14476" xr:uid="{00000000-0005-0000-0000-000080380000}"/>
    <cellStyle name="40% - Ênfase5 2 2 5 5 2" xfId="14477" xr:uid="{00000000-0005-0000-0000-000081380000}"/>
    <cellStyle name="40% - Ênfase5 2 2 5 6" xfId="14478" xr:uid="{00000000-0005-0000-0000-000082380000}"/>
    <cellStyle name="40% - Ênfase5 2 2 5 7" xfId="14479" xr:uid="{00000000-0005-0000-0000-000083380000}"/>
    <cellStyle name="40% - Ênfase5 2 2 6" xfId="14480" xr:uid="{00000000-0005-0000-0000-000084380000}"/>
    <cellStyle name="40% - Ênfase5 2 2 6 2" xfId="14481" xr:uid="{00000000-0005-0000-0000-000085380000}"/>
    <cellStyle name="40% - Ênfase5 2 2 6 2 2" xfId="14482" xr:uid="{00000000-0005-0000-0000-000086380000}"/>
    <cellStyle name="40% - Ênfase5 2 2 6 2 2 2" xfId="14483" xr:uid="{00000000-0005-0000-0000-000087380000}"/>
    <cellStyle name="40% - Ênfase5 2 2 6 2 3" xfId="14484" xr:uid="{00000000-0005-0000-0000-000088380000}"/>
    <cellStyle name="40% - Ênfase5 2 2 6 2 4" xfId="14485" xr:uid="{00000000-0005-0000-0000-000089380000}"/>
    <cellStyle name="40% - Ênfase5 2 2 6 3" xfId="14486" xr:uid="{00000000-0005-0000-0000-00008A380000}"/>
    <cellStyle name="40% - Ênfase5 2 2 6 3 2" xfId="14487" xr:uid="{00000000-0005-0000-0000-00008B380000}"/>
    <cellStyle name="40% - Ênfase5 2 2 6 3 2 2" xfId="14488" xr:uid="{00000000-0005-0000-0000-00008C380000}"/>
    <cellStyle name="40% - Ênfase5 2 2 6 3 3" xfId="14489" xr:uid="{00000000-0005-0000-0000-00008D380000}"/>
    <cellStyle name="40% - Ênfase5 2 2 6 3 4" xfId="14490" xr:uid="{00000000-0005-0000-0000-00008E380000}"/>
    <cellStyle name="40% - Ênfase5 2 2 6 4" xfId="14491" xr:uid="{00000000-0005-0000-0000-00008F380000}"/>
    <cellStyle name="40% - Ênfase5 2 2 6 4 2" xfId="14492" xr:uid="{00000000-0005-0000-0000-000090380000}"/>
    <cellStyle name="40% - Ênfase5 2 2 6 5" xfId="14493" xr:uid="{00000000-0005-0000-0000-000091380000}"/>
    <cellStyle name="40% - Ênfase5 2 2 6 6" xfId="14494" xr:uid="{00000000-0005-0000-0000-000092380000}"/>
    <cellStyle name="40% - Ênfase5 2 2 7" xfId="14495" xr:uid="{00000000-0005-0000-0000-000093380000}"/>
    <cellStyle name="40% - Ênfase5 2 2 7 2" xfId="14496" xr:uid="{00000000-0005-0000-0000-000094380000}"/>
    <cellStyle name="40% - Ênfase5 2 2 7 2 2" xfId="14497" xr:uid="{00000000-0005-0000-0000-000095380000}"/>
    <cellStyle name="40% - Ênfase5 2 2 7 3" xfId="14498" xr:uid="{00000000-0005-0000-0000-000096380000}"/>
    <cellStyle name="40% - Ênfase5 2 2 7 4" xfId="14499" xr:uid="{00000000-0005-0000-0000-000097380000}"/>
    <cellStyle name="40% - Ênfase5 2 2 8" xfId="14500" xr:uid="{00000000-0005-0000-0000-000098380000}"/>
    <cellStyle name="40% - Ênfase5 2 2 8 2" xfId="14501" xr:uid="{00000000-0005-0000-0000-000099380000}"/>
    <cellStyle name="40% - Ênfase5 2 2 8 2 2" xfId="14502" xr:uid="{00000000-0005-0000-0000-00009A380000}"/>
    <cellStyle name="40% - Ênfase5 2 2 8 3" xfId="14503" xr:uid="{00000000-0005-0000-0000-00009B380000}"/>
    <cellStyle name="40% - Ênfase5 2 2 8 4" xfId="14504" xr:uid="{00000000-0005-0000-0000-00009C380000}"/>
    <cellStyle name="40% - Ênfase5 2 2 9" xfId="14505" xr:uid="{00000000-0005-0000-0000-00009D380000}"/>
    <cellStyle name="40% - Ênfase5 2 2 9 2" xfId="14506" xr:uid="{00000000-0005-0000-0000-00009E380000}"/>
    <cellStyle name="40% - Ênfase5 2 3" xfId="14507" xr:uid="{00000000-0005-0000-0000-00009F380000}"/>
    <cellStyle name="40% - Ênfase5 2 3 2" xfId="14508" xr:uid="{00000000-0005-0000-0000-0000A0380000}"/>
    <cellStyle name="40% - Ênfase5 2 3 2 2" xfId="14509" xr:uid="{00000000-0005-0000-0000-0000A1380000}"/>
    <cellStyle name="40% - Ênfase5 2 3 2 2 2" xfId="14510" xr:uid="{00000000-0005-0000-0000-0000A2380000}"/>
    <cellStyle name="40% - Ênfase5 2 3 2 2 2 2" xfId="14511" xr:uid="{00000000-0005-0000-0000-0000A3380000}"/>
    <cellStyle name="40% - Ênfase5 2 3 2 2 2 2 2" xfId="14512" xr:uid="{00000000-0005-0000-0000-0000A4380000}"/>
    <cellStyle name="40% - Ênfase5 2 3 2 2 2 3" xfId="14513" xr:uid="{00000000-0005-0000-0000-0000A5380000}"/>
    <cellStyle name="40% - Ênfase5 2 3 2 2 2 4" xfId="14514" xr:uid="{00000000-0005-0000-0000-0000A6380000}"/>
    <cellStyle name="40% - Ênfase5 2 3 2 2 3" xfId="14515" xr:uid="{00000000-0005-0000-0000-0000A7380000}"/>
    <cellStyle name="40% - Ênfase5 2 3 2 2 3 2" xfId="14516" xr:uid="{00000000-0005-0000-0000-0000A8380000}"/>
    <cellStyle name="40% - Ênfase5 2 3 2 2 3 2 2" xfId="14517" xr:uid="{00000000-0005-0000-0000-0000A9380000}"/>
    <cellStyle name="40% - Ênfase5 2 3 2 2 3 3" xfId="14518" xr:uid="{00000000-0005-0000-0000-0000AA380000}"/>
    <cellStyle name="40% - Ênfase5 2 3 2 2 3 4" xfId="14519" xr:uid="{00000000-0005-0000-0000-0000AB380000}"/>
    <cellStyle name="40% - Ênfase5 2 3 2 2 4" xfId="14520" xr:uid="{00000000-0005-0000-0000-0000AC380000}"/>
    <cellStyle name="40% - Ênfase5 2 3 2 2 4 2" xfId="14521" xr:uid="{00000000-0005-0000-0000-0000AD380000}"/>
    <cellStyle name="40% - Ênfase5 2 3 2 2 5" xfId="14522" xr:uid="{00000000-0005-0000-0000-0000AE380000}"/>
    <cellStyle name="40% - Ênfase5 2 3 2 2 6" xfId="14523" xr:uid="{00000000-0005-0000-0000-0000AF380000}"/>
    <cellStyle name="40% - Ênfase5 2 3 2 3" xfId="14524" xr:uid="{00000000-0005-0000-0000-0000B0380000}"/>
    <cellStyle name="40% - Ênfase5 2 3 2 3 2" xfId="14525" xr:uid="{00000000-0005-0000-0000-0000B1380000}"/>
    <cellStyle name="40% - Ênfase5 2 3 2 3 2 2" xfId="14526" xr:uid="{00000000-0005-0000-0000-0000B2380000}"/>
    <cellStyle name="40% - Ênfase5 2 3 2 3 3" xfId="14527" xr:uid="{00000000-0005-0000-0000-0000B3380000}"/>
    <cellStyle name="40% - Ênfase5 2 3 2 3 4" xfId="14528" xr:uid="{00000000-0005-0000-0000-0000B4380000}"/>
    <cellStyle name="40% - Ênfase5 2 3 2 4" xfId="14529" xr:uid="{00000000-0005-0000-0000-0000B5380000}"/>
    <cellStyle name="40% - Ênfase5 2 3 2 4 2" xfId="14530" xr:uid="{00000000-0005-0000-0000-0000B6380000}"/>
    <cellStyle name="40% - Ênfase5 2 3 2 4 2 2" xfId="14531" xr:uid="{00000000-0005-0000-0000-0000B7380000}"/>
    <cellStyle name="40% - Ênfase5 2 3 2 4 3" xfId="14532" xr:uid="{00000000-0005-0000-0000-0000B8380000}"/>
    <cellStyle name="40% - Ênfase5 2 3 2 4 4" xfId="14533" xr:uid="{00000000-0005-0000-0000-0000B9380000}"/>
    <cellStyle name="40% - Ênfase5 2 3 2 5" xfId="14534" xr:uid="{00000000-0005-0000-0000-0000BA380000}"/>
    <cellStyle name="40% - Ênfase5 2 3 2 5 2" xfId="14535" xr:uid="{00000000-0005-0000-0000-0000BB380000}"/>
    <cellStyle name="40% - Ênfase5 2 3 2 6" xfId="14536" xr:uid="{00000000-0005-0000-0000-0000BC380000}"/>
    <cellStyle name="40% - Ênfase5 2 3 2 7" xfId="14537" xr:uid="{00000000-0005-0000-0000-0000BD380000}"/>
    <cellStyle name="40% - Ênfase5 2 3 3" xfId="14538" xr:uid="{00000000-0005-0000-0000-0000BE380000}"/>
    <cellStyle name="40% - Ênfase5 2 3 3 2" xfId="14539" xr:uid="{00000000-0005-0000-0000-0000BF380000}"/>
    <cellStyle name="40% - Ênfase5 2 3 3 2 2" xfId="14540" xr:uid="{00000000-0005-0000-0000-0000C0380000}"/>
    <cellStyle name="40% - Ênfase5 2 3 3 2 2 2" xfId="14541" xr:uid="{00000000-0005-0000-0000-0000C1380000}"/>
    <cellStyle name="40% - Ênfase5 2 3 3 2 3" xfId="14542" xr:uid="{00000000-0005-0000-0000-0000C2380000}"/>
    <cellStyle name="40% - Ênfase5 2 3 3 2 4" xfId="14543" xr:uid="{00000000-0005-0000-0000-0000C3380000}"/>
    <cellStyle name="40% - Ênfase5 2 3 3 3" xfId="14544" xr:uid="{00000000-0005-0000-0000-0000C4380000}"/>
    <cellStyle name="40% - Ênfase5 2 3 3 3 2" xfId="14545" xr:uid="{00000000-0005-0000-0000-0000C5380000}"/>
    <cellStyle name="40% - Ênfase5 2 3 3 3 2 2" xfId="14546" xr:uid="{00000000-0005-0000-0000-0000C6380000}"/>
    <cellStyle name="40% - Ênfase5 2 3 3 3 3" xfId="14547" xr:uid="{00000000-0005-0000-0000-0000C7380000}"/>
    <cellStyle name="40% - Ênfase5 2 3 3 3 4" xfId="14548" xr:uid="{00000000-0005-0000-0000-0000C8380000}"/>
    <cellStyle name="40% - Ênfase5 2 3 3 4" xfId="14549" xr:uid="{00000000-0005-0000-0000-0000C9380000}"/>
    <cellStyle name="40% - Ênfase5 2 3 3 4 2" xfId="14550" xr:uid="{00000000-0005-0000-0000-0000CA380000}"/>
    <cellStyle name="40% - Ênfase5 2 3 3 5" xfId="14551" xr:uid="{00000000-0005-0000-0000-0000CB380000}"/>
    <cellStyle name="40% - Ênfase5 2 3 3 6" xfId="14552" xr:uid="{00000000-0005-0000-0000-0000CC380000}"/>
    <cellStyle name="40% - Ênfase5 2 3 4" xfId="14553" xr:uid="{00000000-0005-0000-0000-0000CD380000}"/>
    <cellStyle name="40% - Ênfase5 2 3 4 2" xfId="14554" xr:uid="{00000000-0005-0000-0000-0000CE380000}"/>
    <cellStyle name="40% - Ênfase5 2 3 4 2 2" xfId="14555" xr:uid="{00000000-0005-0000-0000-0000CF380000}"/>
    <cellStyle name="40% - Ênfase5 2 3 4 3" xfId="14556" xr:uid="{00000000-0005-0000-0000-0000D0380000}"/>
    <cellStyle name="40% - Ênfase5 2 3 4 4" xfId="14557" xr:uid="{00000000-0005-0000-0000-0000D1380000}"/>
    <cellStyle name="40% - Ênfase5 2 3 5" xfId="14558" xr:uid="{00000000-0005-0000-0000-0000D2380000}"/>
    <cellStyle name="40% - Ênfase5 2 3 5 2" xfId="14559" xr:uid="{00000000-0005-0000-0000-0000D3380000}"/>
    <cellStyle name="40% - Ênfase5 2 3 5 2 2" xfId="14560" xr:uid="{00000000-0005-0000-0000-0000D4380000}"/>
    <cellStyle name="40% - Ênfase5 2 3 5 3" xfId="14561" xr:uid="{00000000-0005-0000-0000-0000D5380000}"/>
    <cellStyle name="40% - Ênfase5 2 3 5 4" xfId="14562" xr:uid="{00000000-0005-0000-0000-0000D6380000}"/>
    <cellStyle name="40% - Ênfase5 2 3 6" xfId="14563" xr:uid="{00000000-0005-0000-0000-0000D7380000}"/>
    <cellStyle name="40% - Ênfase5 2 3 6 2" xfId="14564" xr:uid="{00000000-0005-0000-0000-0000D8380000}"/>
    <cellStyle name="40% - Ênfase5 2 3 7" xfId="14565" xr:uid="{00000000-0005-0000-0000-0000D9380000}"/>
    <cellStyle name="40% - Ênfase5 2 3 8" xfId="14566" xr:uid="{00000000-0005-0000-0000-0000DA380000}"/>
    <cellStyle name="40% - Ênfase5 2 4" xfId="14567" xr:uid="{00000000-0005-0000-0000-0000DB380000}"/>
    <cellStyle name="40% - Ênfase5 2 4 2" xfId="14568" xr:uid="{00000000-0005-0000-0000-0000DC380000}"/>
    <cellStyle name="40% - Ênfase5 2 4 2 2" xfId="14569" xr:uid="{00000000-0005-0000-0000-0000DD380000}"/>
    <cellStyle name="40% - Ênfase5 2 4 2 2 2" xfId="14570" xr:uid="{00000000-0005-0000-0000-0000DE380000}"/>
    <cellStyle name="40% - Ênfase5 2 4 2 2 2 2" xfId="14571" xr:uid="{00000000-0005-0000-0000-0000DF380000}"/>
    <cellStyle name="40% - Ênfase5 2 4 2 2 2 2 2" xfId="14572" xr:uid="{00000000-0005-0000-0000-0000E0380000}"/>
    <cellStyle name="40% - Ênfase5 2 4 2 2 2 3" xfId="14573" xr:uid="{00000000-0005-0000-0000-0000E1380000}"/>
    <cellStyle name="40% - Ênfase5 2 4 2 2 2 4" xfId="14574" xr:uid="{00000000-0005-0000-0000-0000E2380000}"/>
    <cellStyle name="40% - Ênfase5 2 4 2 2 3" xfId="14575" xr:uid="{00000000-0005-0000-0000-0000E3380000}"/>
    <cellStyle name="40% - Ênfase5 2 4 2 2 3 2" xfId="14576" xr:uid="{00000000-0005-0000-0000-0000E4380000}"/>
    <cellStyle name="40% - Ênfase5 2 4 2 2 3 2 2" xfId="14577" xr:uid="{00000000-0005-0000-0000-0000E5380000}"/>
    <cellStyle name="40% - Ênfase5 2 4 2 2 3 3" xfId="14578" xr:uid="{00000000-0005-0000-0000-0000E6380000}"/>
    <cellStyle name="40% - Ênfase5 2 4 2 2 3 4" xfId="14579" xr:uid="{00000000-0005-0000-0000-0000E7380000}"/>
    <cellStyle name="40% - Ênfase5 2 4 2 2 4" xfId="14580" xr:uid="{00000000-0005-0000-0000-0000E8380000}"/>
    <cellStyle name="40% - Ênfase5 2 4 2 2 4 2" xfId="14581" xr:uid="{00000000-0005-0000-0000-0000E9380000}"/>
    <cellStyle name="40% - Ênfase5 2 4 2 2 5" xfId="14582" xr:uid="{00000000-0005-0000-0000-0000EA380000}"/>
    <cellStyle name="40% - Ênfase5 2 4 2 2 6" xfId="14583" xr:uid="{00000000-0005-0000-0000-0000EB380000}"/>
    <cellStyle name="40% - Ênfase5 2 4 2 3" xfId="14584" xr:uid="{00000000-0005-0000-0000-0000EC380000}"/>
    <cellStyle name="40% - Ênfase5 2 4 2 3 2" xfId="14585" xr:uid="{00000000-0005-0000-0000-0000ED380000}"/>
    <cellStyle name="40% - Ênfase5 2 4 2 3 2 2" xfId="14586" xr:uid="{00000000-0005-0000-0000-0000EE380000}"/>
    <cellStyle name="40% - Ênfase5 2 4 2 3 3" xfId="14587" xr:uid="{00000000-0005-0000-0000-0000EF380000}"/>
    <cellStyle name="40% - Ênfase5 2 4 2 3 4" xfId="14588" xr:uid="{00000000-0005-0000-0000-0000F0380000}"/>
    <cellStyle name="40% - Ênfase5 2 4 2 4" xfId="14589" xr:uid="{00000000-0005-0000-0000-0000F1380000}"/>
    <cellStyle name="40% - Ênfase5 2 4 2 4 2" xfId="14590" xr:uid="{00000000-0005-0000-0000-0000F2380000}"/>
    <cellStyle name="40% - Ênfase5 2 4 2 4 2 2" xfId="14591" xr:uid="{00000000-0005-0000-0000-0000F3380000}"/>
    <cellStyle name="40% - Ênfase5 2 4 2 4 3" xfId="14592" xr:uid="{00000000-0005-0000-0000-0000F4380000}"/>
    <cellStyle name="40% - Ênfase5 2 4 2 4 4" xfId="14593" xr:uid="{00000000-0005-0000-0000-0000F5380000}"/>
    <cellStyle name="40% - Ênfase5 2 4 2 5" xfId="14594" xr:uid="{00000000-0005-0000-0000-0000F6380000}"/>
    <cellStyle name="40% - Ênfase5 2 4 2 5 2" xfId="14595" xr:uid="{00000000-0005-0000-0000-0000F7380000}"/>
    <cellStyle name="40% - Ênfase5 2 4 2 6" xfId="14596" xr:uid="{00000000-0005-0000-0000-0000F8380000}"/>
    <cellStyle name="40% - Ênfase5 2 4 2 7" xfId="14597" xr:uid="{00000000-0005-0000-0000-0000F9380000}"/>
    <cellStyle name="40% - Ênfase5 2 4 3" xfId="14598" xr:uid="{00000000-0005-0000-0000-0000FA380000}"/>
    <cellStyle name="40% - Ênfase5 2 4 3 2" xfId="14599" xr:uid="{00000000-0005-0000-0000-0000FB380000}"/>
    <cellStyle name="40% - Ênfase5 2 4 3 2 2" xfId="14600" xr:uid="{00000000-0005-0000-0000-0000FC380000}"/>
    <cellStyle name="40% - Ênfase5 2 4 3 2 2 2" xfId="14601" xr:uid="{00000000-0005-0000-0000-0000FD380000}"/>
    <cellStyle name="40% - Ênfase5 2 4 3 2 3" xfId="14602" xr:uid="{00000000-0005-0000-0000-0000FE380000}"/>
    <cellStyle name="40% - Ênfase5 2 4 3 2 4" xfId="14603" xr:uid="{00000000-0005-0000-0000-0000FF380000}"/>
    <cellStyle name="40% - Ênfase5 2 4 3 3" xfId="14604" xr:uid="{00000000-0005-0000-0000-000000390000}"/>
    <cellStyle name="40% - Ênfase5 2 4 3 3 2" xfId="14605" xr:uid="{00000000-0005-0000-0000-000001390000}"/>
    <cellStyle name="40% - Ênfase5 2 4 3 3 2 2" xfId="14606" xr:uid="{00000000-0005-0000-0000-000002390000}"/>
    <cellStyle name="40% - Ênfase5 2 4 3 3 3" xfId="14607" xr:uid="{00000000-0005-0000-0000-000003390000}"/>
    <cellStyle name="40% - Ênfase5 2 4 3 3 4" xfId="14608" xr:uid="{00000000-0005-0000-0000-000004390000}"/>
    <cellStyle name="40% - Ênfase5 2 4 3 4" xfId="14609" xr:uid="{00000000-0005-0000-0000-000005390000}"/>
    <cellStyle name="40% - Ênfase5 2 4 3 4 2" xfId="14610" xr:uid="{00000000-0005-0000-0000-000006390000}"/>
    <cellStyle name="40% - Ênfase5 2 4 3 5" xfId="14611" xr:uid="{00000000-0005-0000-0000-000007390000}"/>
    <cellStyle name="40% - Ênfase5 2 4 3 6" xfId="14612" xr:uid="{00000000-0005-0000-0000-000008390000}"/>
    <cellStyle name="40% - Ênfase5 2 4 4" xfId="14613" xr:uid="{00000000-0005-0000-0000-000009390000}"/>
    <cellStyle name="40% - Ênfase5 2 4 4 2" xfId="14614" xr:uid="{00000000-0005-0000-0000-00000A390000}"/>
    <cellStyle name="40% - Ênfase5 2 4 4 2 2" xfId="14615" xr:uid="{00000000-0005-0000-0000-00000B390000}"/>
    <cellStyle name="40% - Ênfase5 2 4 4 3" xfId="14616" xr:uid="{00000000-0005-0000-0000-00000C390000}"/>
    <cellStyle name="40% - Ênfase5 2 4 4 4" xfId="14617" xr:uid="{00000000-0005-0000-0000-00000D390000}"/>
    <cellStyle name="40% - Ênfase5 2 4 5" xfId="14618" xr:uid="{00000000-0005-0000-0000-00000E390000}"/>
    <cellStyle name="40% - Ênfase5 2 4 5 2" xfId="14619" xr:uid="{00000000-0005-0000-0000-00000F390000}"/>
    <cellStyle name="40% - Ênfase5 2 4 5 2 2" xfId="14620" xr:uid="{00000000-0005-0000-0000-000010390000}"/>
    <cellStyle name="40% - Ênfase5 2 4 5 3" xfId="14621" xr:uid="{00000000-0005-0000-0000-000011390000}"/>
    <cellStyle name="40% - Ênfase5 2 4 5 4" xfId="14622" xr:uid="{00000000-0005-0000-0000-000012390000}"/>
    <cellStyle name="40% - Ênfase5 2 4 6" xfId="14623" xr:uid="{00000000-0005-0000-0000-000013390000}"/>
    <cellStyle name="40% - Ênfase5 2 4 6 2" xfId="14624" xr:uid="{00000000-0005-0000-0000-000014390000}"/>
    <cellStyle name="40% - Ênfase5 2 4 7" xfId="14625" xr:uid="{00000000-0005-0000-0000-000015390000}"/>
    <cellStyle name="40% - Ênfase5 2 4 8" xfId="14626" xr:uid="{00000000-0005-0000-0000-000016390000}"/>
    <cellStyle name="40% - Ênfase5 2 5" xfId="14627" xr:uid="{00000000-0005-0000-0000-000017390000}"/>
    <cellStyle name="40% - Ênfase5 2 5 2" xfId="14628" xr:uid="{00000000-0005-0000-0000-000018390000}"/>
    <cellStyle name="40% - Ênfase5 2 5 2 2" xfId="14629" xr:uid="{00000000-0005-0000-0000-000019390000}"/>
    <cellStyle name="40% - Ênfase5 2 5 2 2 2" xfId="14630" xr:uid="{00000000-0005-0000-0000-00001A390000}"/>
    <cellStyle name="40% - Ênfase5 2 5 2 2 2 2" xfId="14631" xr:uid="{00000000-0005-0000-0000-00001B390000}"/>
    <cellStyle name="40% - Ênfase5 2 5 2 2 2 2 2" xfId="14632" xr:uid="{00000000-0005-0000-0000-00001C390000}"/>
    <cellStyle name="40% - Ênfase5 2 5 2 2 2 3" xfId="14633" xr:uid="{00000000-0005-0000-0000-00001D390000}"/>
    <cellStyle name="40% - Ênfase5 2 5 2 2 2 4" xfId="14634" xr:uid="{00000000-0005-0000-0000-00001E390000}"/>
    <cellStyle name="40% - Ênfase5 2 5 2 2 3" xfId="14635" xr:uid="{00000000-0005-0000-0000-00001F390000}"/>
    <cellStyle name="40% - Ênfase5 2 5 2 2 3 2" xfId="14636" xr:uid="{00000000-0005-0000-0000-000020390000}"/>
    <cellStyle name="40% - Ênfase5 2 5 2 2 3 2 2" xfId="14637" xr:uid="{00000000-0005-0000-0000-000021390000}"/>
    <cellStyle name="40% - Ênfase5 2 5 2 2 3 3" xfId="14638" xr:uid="{00000000-0005-0000-0000-000022390000}"/>
    <cellStyle name="40% - Ênfase5 2 5 2 2 3 4" xfId="14639" xr:uid="{00000000-0005-0000-0000-000023390000}"/>
    <cellStyle name="40% - Ênfase5 2 5 2 2 4" xfId="14640" xr:uid="{00000000-0005-0000-0000-000024390000}"/>
    <cellStyle name="40% - Ênfase5 2 5 2 2 4 2" xfId="14641" xr:uid="{00000000-0005-0000-0000-000025390000}"/>
    <cellStyle name="40% - Ênfase5 2 5 2 2 5" xfId="14642" xr:uid="{00000000-0005-0000-0000-000026390000}"/>
    <cellStyle name="40% - Ênfase5 2 5 2 2 6" xfId="14643" xr:uid="{00000000-0005-0000-0000-000027390000}"/>
    <cellStyle name="40% - Ênfase5 2 5 2 3" xfId="14644" xr:uid="{00000000-0005-0000-0000-000028390000}"/>
    <cellStyle name="40% - Ênfase5 2 5 2 3 2" xfId="14645" xr:uid="{00000000-0005-0000-0000-000029390000}"/>
    <cellStyle name="40% - Ênfase5 2 5 2 3 2 2" xfId="14646" xr:uid="{00000000-0005-0000-0000-00002A390000}"/>
    <cellStyle name="40% - Ênfase5 2 5 2 3 3" xfId="14647" xr:uid="{00000000-0005-0000-0000-00002B390000}"/>
    <cellStyle name="40% - Ênfase5 2 5 2 3 4" xfId="14648" xr:uid="{00000000-0005-0000-0000-00002C390000}"/>
    <cellStyle name="40% - Ênfase5 2 5 2 4" xfId="14649" xr:uid="{00000000-0005-0000-0000-00002D390000}"/>
    <cellStyle name="40% - Ênfase5 2 5 2 4 2" xfId="14650" xr:uid="{00000000-0005-0000-0000-00002E390000}"/>
    <cellStyle name="40% - Ênfase5 2 5 2 4 2 2" xfId="14651" xr:uid="{00000000-0005-0000-0000-00002F390000}"/>
    <cellStyle name="40% - Ênfase5 2 5 2 4 3" xfId="14652" xr:uid="{00000000-0005-0000-0000-000030390000}"/>
    <cellStyle name="40% - Ênfase5 2 5 2 4 4" xfId="14653" xr:uid="{00000000-0005-0000-0000-000031390000}"/>
    <cellStyle name="40% - Ênfase5 2 5 2 5" xfId="14654" xr:uid="{00000000-0005-0000-0000-000032390000}"/>
    <cellStyle name="40% - Ênfase5 2 5 2 5 2" xfId="14655" xr:uid="{00000000-0005-0000-0000-000033390000}"/>
    <cellStyle name="40% - Ênfase5 2 5 2 6" xfId="14656" xr:uid="{00000000-0005-0000-0000-000034390000}"/>
    <cellStyle name="40% - Ênfase5 2 5 2 7" xfId="14657" xr:uid="{00000000-0005-0000-0000-000035390000}"/>
    <cellStyle name="40% - Ênfase5 2 5 3" xfId="14658" xr:uid="{00000000-0005-0000-0000-000036390000}"/>
    <cellStyle name="40% - Ênfase5 2 5 3 2" xfId="14659" xr:uid="{00000000-0005-0000-0000-000037390000}"/>
    <cellStyle name="40% - Ênfase5 2 5 3 2 2" xfId="14660" xr:uid="{00000000-0005-0000-0000-000038390000}"/>
    <cellStyle name="40% - Ênfase5 2 5 3 2 2 2" xfId="14661" xr:uid="{00000000-0005-0000-0000-000039390000}"/>
    <cellStyle name="40% - Ênfase5 2 5 3 2 3" xfId="14662" xr:uid="{00000000-0005-0000-0000-00003A390000}"/>
    <cellStyle name="40% - Ênfase5 2 5 3 2 4" xfId="14663" xr:uid="{00000000-0005-0000-0000-00003B390000}"/>
    <cellStyle name="40% - Ênfase5 2 5 3 3" xfId="14664" xr:uid="{00000000-0005-0000-0000-00003C390000}"/>
    <cellStyle name="40% - Ênfase5 2 5 3 3 2" xfId="14665" xr:uid="{00000000-0005-0000-0000-00003D390000}"/>
    <cellStyle name="40% - Ênfase5 2 5 3 3 2 2" xfId="14666" xr:uid="{00000000-0005-0000-0000-00003E390000}"/>
    <cellStyle name="40% - Ênfase5 2 5 3 3 3" xfId="14667" xr:uid="{00000000-0005-0000-0000-00003F390000}"/>
    <cellStyle name="40% - Ênfase5 2 5 3 3 4" xfId="14668" xr:uid="{00000000-0005-0000-0000-000040390000}"/>
    <cellStyle name="40% - Ênfase5 2 5 3 4" xfId="14669" xr:uid="{00000000-0005-0000-0000-000041390000}"/>
    <cellStyle name="40% - Ênfase5 2 5 3 4 2" xfId="14670" xr:uid="{00000000-0005-0000-0000-000042390000}"/>
    <cellStyle name="40% - Ênfase5 2 5 3 5" xfId="14671" xr:uid="{00000000-0005-0000-0000-000043390000}"/>
    <cellStyle name="40% - Ênfase5 2 5 3 6" xfId="14672" xr:uid="{00000000-0005-0000-0000-000044390000}"/>
    <cellStyle name="40% - Ênfase5 2 5 4" xfId="14673" xr:uid="{00000000-0005-0000-0000-000045390000}"/>
    <cellStyle name="40% - Ênfase5 2 5 4 2" xfId="14674" xr:uid="{00000000-0005-0000-0000-000046390000}"/>
    <cellStyle name="40% - Ênfase5 2 5 4 2 2" xfId="14675" xr:uid="{00000000-0005-0000-0000-000047390000}"/>
    <cellStyle name="40% - Ênfase5 2 5 4 3" xfId="14676" xr:uid="{00000000-0005-0000-0000-000048390000}"/>
    <cellStyle name="40% - Ênfase5 2 5 4 4" xfId="14677" xr:uid="{00000000-0005-0000-0000-000049390000}"/>
    <cellStyle name="40% - Ênfase5 2 5 5" xfId="14678" xr:uid="{00000000-0005-0000-0000-00004A390000}"/>
    <cellStyle name="40% - Ênfase5 2 5 5 2" xfId="14679" xr:uid="{00000000-0005-0000-0000-00004B390000}"/>
    <cellStyle name="40% - Ênfase5 2 5 5 2 2" xfId="14680" xr:uid="{00000000-0005-0000-0000-00004C390000}"/>
    <cellStyle name="40% - Ênfase5 2 5 5 3" xfId="14681" xr:uid="{00000000-0005-0000-0000-00004D390000}"/>
    <cellStyle name="40% - Ênfase5 2 5 5 4" xfId="14682" xr:uid="{00000000-0005-0000-0000-00004E390000}"/>
    <cellStyle name="40% - Ênfase5 2 5 6" xfId="14683" xr:uid="{00000000-0005-0000-0000-00004F390000}"/>
    <cellStyle name="40% - Ênfase5 2 5 6 2" xfId="14684" xr:uid="{00000000-0005-0000-0000-000050390000}"/>
    <cellStyle name="40% - Ênfase5 2 5 7" xfId="14685" xr:uid="{00000000-0005-0000-0000-000051390000}"/>
    <cellStyle name="40% - Ênfase5 2 5 8" xfId="14686" xr:uid="{00000000-0005-0000-0000-000052390000}"/>
    <cellStyle name="40% - Ênfase5 2 6" xfId="14687" xr:uid="{00000000-0005-0000-0000-000053390000}"/>
    <cellStyle name="40% - Ênfase5 2 6 2" xfId="14688" xr:uid="{00000000-0005-0000-0000-000054390000}"/>
    <cellStyle name="40% - Ênfase5 2 6 2 2" xfId="14689" xr:uid="{00000000-0005-0000-0000-000055390000}"/>
    <cellStyle name="40% - Ênfase5 2 6 2 2 2" xfId="14690" xr:uid="{00000000-0005-0000-0000-000056390000}"/>
    <cellStyle name="40% - Ênfase5 2 6 2 2 2 2" xfId="14691" xr:uid="{00000000-0005-0000-0000-000057390000}"/>
    <cellStyle name="40% - Ênfase5 2 6 2 2 3" xfId="14692" xr:uid="{00000000-0005-0000-0000-000058390000}"/>
    <cellStyle name="40% - Ênfase5 2 6 2 2 4" xfId="14693" xr:uid="{00000000-0005-0000-0000-000059390000}"/>
    <cellStyle name="40% - Ênfase5 2 6 2 3" xfId="14694" xr:uid="{00000000-0005-0000-0000-00005A390000}"/>
    <cellStyle name="40% - Ênfase5 2 6 2 3 2" xfId="14695" xr:uid="{00000000-0005-0000-0000-00005B390000}"/>
    <cellStyle name="40% - Ênfase5 2 6 2 3 2 2" xfId="14696" xr:uid="{00000000-0005-0000-0000-00005C390000}"/>
    <cellStyle name="40% - Ênfase5 2 6 2 3 3" xfId="14697" xr:uid="{00000000-0005-0000-0000-00005D390000}"/>
    <cellStyle name="40% - Ênfase5 2 6 2 3 4" xfId="14698" xr:uid="{00000000-0005-0000-0000-00005E390000}"/>
    <cellStyle name="40% - Ênfase5 2 6 2 4" xfId="14699" xr:uid="{00000000-0005-0000-0000-00005F390000}"/>
    <cellStyle name="40% - Ênfase5 2 6 2 4 2" xfId="14700" xr:uid="{00000000-0005-0000-0000-000060390000}"/>
    <cellStyle name="40% - Ênfase5 2 6 2 5" xfId="14701" xr:uid="{00000000-0005-0000-0000-000061390000}"/>
    <cellStyle name="40% - Ênfase5 2 6 2 6" xfId="14702" xr:uid="{00000000-0005-0000-0000-000062390000}"/>
    <cellStyle name="40% - Ênfase5 2 6 3" xfId="14703" xr:uid="{00000000-0005-0000-0000-000063390000}"/>
    <cellStyle name="40% - Ênfase5 2 6 3 2" xfId="14704" xr:uid="{00000000-0005-0000-0000-000064390000}"/>
    <cellStyle name="40% - Ênfase5 2 6 3 2 2" xfId="14705" xr:uid="{00000000-0005-0000-0000-000065390000}"/>
    <cellStyle name="40% - Ênfase5 2 6 3 3" xfId="14706" xr:uid="{00000000-0005-0000-0000-000066390000}"/>
    <cellStyle name="40% - Ênfase5 2 6 3 4" xfId="14707" xr:uid="{00000000-0005-0000-0000-000067390000}"/>
    <cellStyle name="40% - Ênfase5 2 6 4" xfId="14708" xr:uid="{00000000-0005-0000-0000-000068390000}"/>
    <cellStyle name="40% - Ênfase5 2 6 4 2" xfId="14709" xr:uid="{00000000-0005-0000-0000-000069390000}"/>
    <cellStyle name="40% - Ênfase5 2 6 4 2 2" xfId="14710" xr:uid="{00000000-0005-0000-0000-00006A390000}"/>
    <cellStyle name="40% - Ênfase5 2 6 4 3" xfId="14711" xr:uid="{00000000-0005-0000-0000-00006B390000}"/>
    <cellStyle name="40% - Ênfase5 2 6 4 4" xfId="14712" xr:uid="{00000000-0005-0000-0000-00006C390000}"/>
    <cellStyle name="40% - Ênfase5 2 6 5" xfId="14713" xr:uid="{00000000-0005-0000-0000-00006D390000}"/>
    <cellStyle name="40% - Ênfase5 2 6 5 2" xfId="14714" xr:uid="{00000000-0005-0000-0000-00006E390000}"/>
    <cellStyle name="40% - Ênfase5 2 6 6" xfId="14715" xr:uid="{00000000-0005-0000-0000-00006F390000}"/>
    <cellStyle name="40% - Ênfase5 2 6 7" xfId="14716" xr:uid="{00000000-0005-0000-0000-000070390000}"/>
    <cellStyle name="40% - Ênfase5 2 7" xfId="14717" xr:uid="{00000000-0005-0000-0000-000071390000}"/>
    <cellStyle name="40% - Ênfase5 2 7 2" xfId="14718" xr:uid="{00000000-0005-0000-0000-000072390000}"/>
    <cellStyle name="40% - Ênfase5 2 7 2 2" xfId="14719" xr:uid="{00000000-0005-0000-0000-000073390000}"/>
    <cellStyle name="40% - Ênfase5 2 7 2 2 2" xfId="14720" xr:uid="{00000000-0005-0000-0000-000074390000}"/>
    <cellStyle name="40% - Ênfase5 2 7 2 3" xfId="14721" xr:uid="{00000000-0005-0000-0000-000075390000}"/>
    <cellStyle name="40% - Ênfase5 2 7 2 4" xfId="14722" xr:uid="{00000000-0005-0000-0000-000076390000}"/>
    <cellStyle name="40% - Ênfase5 2 7 3" xfId="14723" xr:uid="{00000000-0005-0000-0000-000077390000}"/>
    <cellStyle name="40% - Ênfase5 2 7 3 2" xfId="14724" xr:uid="{00000000-0005-0000-0000-000078390000}"/>
    <cellStyle name="40% - Ênfase5 2 7 3 2 2" xfId="14725" xr:uid="{00000000-0005-0000-0000-000079390000}"/>
    <cellStyle name="40% - Ênfase5 2 7 3 3" xfId="14726" xr:uid="{00000000-0005-0000-0000-00007A390000}"/>
    <cellStyle name="40% - Ênfase5 2 7 3 4" xfId="14727" xr:uid="{00000000-0005-0000-0000-00007B390000}"/>
    <cellStyle name="40% - Ênfase5 2 7 4" xfId="14728" xr:uid="{00000000-0005-0000-0000-00007C390000}"/>
    <cellStyle name="40% - Ênfase5 2 7 4 2" xfId="14729" xr:uid="{00000000-0005-0000-0000-00007D390000}"/>
    <cellStyle name="40% - Ênfase5 2 7 5" xfId="14730" xr:uid="{00000000-0005-0000-0000-00007E390000}"/>
    <cellStyle name="40% - Ênfase5 2 7 6" xfId="14731" xr:uid="{00000000-0005-0000-0000-00007F390000}"/>
    <cellStyle name="40% - Ênfase5 2 8" xfId="14732" xr:uid="{00000000-0005-0000-0000-000080390000}"/>
    <cellStyle name="40% - Ênfase5 2 8 2" xfId="14733" xr:uid="{00000000-0005-0000-0000-000081390000}"/>
    <cellStyle name="40% - Ênfase5 2 8 2 2" xfId="14734" xr:uid="{00000000-0005-0000-0000-000082390000}"/>
    <cellStyle name="40% - Ênfase5 2 8 3" xfId="14735" xr:uid="{00000000-0005-0000-0000-000083390000}"/>
    <cellStyle name="40% - Ênfase5 2 8 4" xfId="14736" xr:uid="{00000000-0005-0000-0000-000084390000}"/>
    <cellStyle name="40% - Ênfase5 2 9" xfId="14737" xr:uid="{00000000-0005-0000-0000-000085390000}"/>
    <cellStyle name="40% - Ênfase5 2 9 2" xfId="14738" xr:uid="{00000000-0005-0000-0000-000086390000}"/>
    <cellStyle name="40% - Ênfase5 2 9 2 2" xfId="14739" xr:uid="{00000000-0005-0000-0000-000087390000}"/>
    <cellStyle name="40% - Ênfase5 2 9 3" xfId="14740" xr:uid="{00000000-0005-0000-0000-000088390000}"/>
    <cellStyle name="40% - Ênfase5 2 9 4" xfId="14741" xr:uid="{00000000-0005-0000-0000-000089390000}"/>
    <cellStyle name="40% - Ênfase5 3" xfId="14742" xr:uid="{00000000-0005-0000-0000-00008A390000}"/>
    <cellStyle name="40% - Ênfase5 3 10" xfId="14743" xr:uid="{00000000-0005-0000-0000-00008B390000}"/>
    <cellStyle name="40% - Ênfase5 3 10 2" xfId="14744" xr:uid="{00000000-0005-0000-0000-00008C390000}"/>
    <cellStyle name="40% - Ênfase5 3 11" xfId="14745" xr:uid="{00000000-0005-0000-0000-00008D390000}"/>
    <cellStyle name="40% - Ênfase5 3 12" xfId="14746" xr:uid="{00000000-0005-0000-0000-00008E390000}"/>
    <cellStyle name="40% - Ênfase5 3 2" xfId="14747" xr:uid="{00000000-0005-0000-0000-00008F390000}"/>
    <cellStyle name="40% - Ênfase5 3 2 10" xfId="14748" xr:uid="{00000000-0005-0000-0000-000090390000}"/>
    <cellStyle name="40% - Ênfase5 3 2 11" xfId="14749" xr:uid="{00000000-0005-0000-0000-000091390000}"/>
    <cellStyle name="40% - Ênfase5 3 2 2" xfId="14750" xr:uid="{00000000-0005-0000-0000-000092390000}"/>
    <cellStyle name="40% - Ênfase5 3 2 2 2" xfId="14751" xr:uid="{00000000-0005-0000-0000-000093390000}"/>
    <cellStyle name="40% - Ênfase5 3 2 2 2 2" xfId="14752" xr:uid="{00000000-0005-0000-0000-000094390000}"/>
    <cellStyle name="40% - Ênfase5 3 2 2 2 2 2" xfId="14753" xr:uid="{00000000-0005-0000-0000-000095390000}"/>
    <cellStyle name="40% - Ênfase5 3 2 2 2 2 2 2" xfId="14754" xr:uid="{00000000-0005-0000-0000-000096390000}"/>
    <cellStyle name="40% - Ênfase5 3 2 2 2 2 2 2 2" xfId="14755" xr:uid="{00000000-0005-0000-0000-000097390000}"/>
    <cellStyle name="40% - Ênfase5 3 2 2 2 2 2 3" xfId="14756" xr:uid="{00000000-0005-0000-0000-000098390000}"/>
    <cellStyle name="40% - Ênfase5 3 2 2 2 2 2 4" xfId="14757" xr:uid="{00000000-0005-0000-0000-000099390000}"/>
    <cellStyle name="40% - Ênfase5 3 2 2 2 2 3" xfId="14758" xr:uid="{00000000-0005-0000-0000-00009A390000}"/>
    <cellStyle name="40% - Ênfase5 3 2 2 2 2 3 2" xfId="14759" xr:uid="{00000000-0005-0000-0000-00009B390000}"/>
    <cellStyle name="40% - Ênfase5 3 2 2 2 2 3 2 2" xfId="14760" xr:uid="{00000000-0005-0000-0000-00009C390000}"/>
    <cellStyle name="40% - Ênfase5 3 2 2 2 2 3 3" xfId="14761" xr:uid="{00000000-0005-0000-0000-00009D390000}"/>
    <cellStyle name="40% - Ênfase5 3 2 2 2 2 3 4" xfId="14762" xr:uid="{00000000-0005-0000-0000-00009E390000}"/>
    <cellStyle name="40% - Ênfase5 3 2 2 2 2 4" xfId="14763" xr:uid="{00000000-0005-0000-0000-00009F390000}"/>
    <cellStyle name="40% - Ênfase5 3 2 2 2 2 4 2" xfId="14764" xr:uid="{00000000-0005-0000-0000-0000A0390000}"/>
    <cellStyle name="40% - Ênfase5 3 2 2 2 2 5" xfId="14765" xr:uid="{00000000-0005-0000-0000-0000A1390000}"/>
    <cellStyle name="40% - Ênfase5 3 2 2 2 2 6" xfId="14766" xr:uid="{00000000-0005-0000-0000-0000A2390000}"/>
    <cellStyle name="40% - Ênfase5 3 2 2 2 3" xfId="14767" xr:uid="{00000000-0005-0000-0000-0000A3390000}"/>
    <cellStyle name="40% - Ênfase5 3 2 2 2 3 2" xfId="14768" xr:uid="{00000000-0005-0000-0000-0000A4390000}"/>
    <cellStyle name="40% - Ênfase5 3 2 2 2 3 2 2" xfId="14769" xr:uid="{00000000-0005-0000-0000-0000A5390000}"/>
    <cellStyle name="40% - Ênfase5 3 2 2 2 3 3" xfId="14770" xr:uid="{00000000-0005-0000-0000-0000A6390000}"/>
    <cellStyle name="40% - Ênfase5 3 2 2 2 3 4" xfId="14771" xr:uid="{00000000-0005-0000-0000-0000A7390000}"/>
    <cellStyle name="40% - Ênfase5 3 2 2 2 4" xfId="14772" xr:uid="{00000000-0005-0000-0000-0000A8390000}"/>
    <cellStyle name="40% - Ênfase5 3 2 2 2 4 2" xfId="14773" xr:uid="{00000000-0005-0000-0000-0000A9390000}"/>
    <cellStyle name="40% - Ênfase5 3 2 2 2 4 2 2" xfId="14774" xr:uid="{00000000-0005-0000-0000-0000AA390000}"/>
    <cellStyle name="40% - Ênfase5 3 2 2 2 4 3" xfId="14775" xr:uid="{00000000-0005-0000-0000-0000AB390000}"/>
    <cellStyle name="40% - Ênfase5 3 2 2 2 4 4" xfId="14776" xr:uid="{00000000-0005-0000-0000-0000AC390000}"/>
    <cellStyle name="40% - Ênfase5 3 2 2 2 5" xfId="14777" xr:uid="{00000000-0005-0000-0000-0000AD390000}"/>
    <cellStyle name="40% - Ênfase5 3 2 2 2 5 2" xfId="14778" xr:uid="{00000000-0005-0000-0000-0000AE390000}"/>
    <cellStyle name="40% - Ênfase5 3 2 2 2 6" xfId="14779" xr:uid="{00000000-0005-0000-0000-0000AF390000}"/>
    <cellStyle name="40% - Ênfase5 3 2 2 2 7" xfId="14780" xr:uid="{00000000-0005-0000-0000-0000B0390000}"/>
    <cellStyle name="40% - Ênfase5 3 2 2 3" xfId="14781" xr:uid="{00000000-0005-0000-0000-0000B1390000}"/>
    <cellStyle name="40% - Ênfase5 3 2 2 3 2" xfId="14782" xr:uid="{00000000-0005-0000-0000-0000B2390000}"/>
    <cellStyle name="40% - Ênfase5 3 2 2 3 2 2" xfId="14783" xr:uid="{00000000-0005-0000-0000-0000B3390000}"/>
    <cellStyle name="40% - Ênfase5 3 2 2 3 2 2 2" xfId="14784" xr:uid="{00000000-0005-0000-0000-0000B4390000}"/>
    <cellStyle name="40% - Ênfase5 3 2 2 3 2 3" xfId="14785" xr:uid="{00000000-0005-0000-0000-0000B5390000}"/>
    <cellStyle name="40% - Ênfase5 3 2 2 3 2 4" xfId="14786" xr:uid="{00000000-0005-0000-0000-0000B6390000}"/>
    <cellStyle name="40% - Ênfase5 3 2 2 3 3" xfId="14787" xr:uid="{00000000-0005-0000-0000-0000B7390000}"/>
    <cellStyle name="40% - Ênfase5 3 2 2 3 3 2" xfId="14788" xr:uid="{00000000-0005-0000-0000-0000B8390000}"/>
    <cellStyle name="40% - Ênfase5 3 2 2 3 3 2 2" xfId="14789" xr:uid="{00000000-0005-0000-0000-0000B9390000}"/>
    <cellStyle name="40% - Ênfase5 3 2 2 3 3 3" xfId="14790" xr:uid="{00000000-0005-0000-0000-0000BA390000}"/>
    <cellStyle name="40% - Ênfase5 3 2 2 3 3 4" xfId="14791" xr:uid="{00000000-0005-0000-0000-0000BB390000}"/>
    <cellStyle name="40% - Ênfase5 3 2 2 3 4" xfId="14792" xr:uid="{00000000-0005-0000-0000-0000BC390000}"/>
    <cellStyle name="40% - Ênfase5 3 2 2 3 4 2" xfId="14793" xr:uid="{00000000-0005-0000-0000-0000BD390000}"/>
    <cellStyle name="40% - Ênfase5 3 2 2 3 5" xfId="14794" xr:uid="{00000000-0005-0000-0000-0000BE390000}"/>
    <cellStyle name="40% - Ênfase5 3 2 2 3 6" xfId="14795" xr:uid="{00000000-0005-0000-0000-0000BF390000}"/>
    <cellStyle name="40% - Ênfase5 3 2 2 4" xfId="14796" xr:uid="{00000000-0005-0000-0000-0000C0390000}"/>
    <cellStyle name="40% - Ênfase5 3 2 2 4 2" xfId="14797" xr:uid="{00000000-0005-0000-0000-0000C1390000}"/>
    <cellStyle name="40% - Ênfase5 3 2 2 4 2 2" xfId="14798" xr:uid="{00000000-0005-0000-0000-0000C2390000}"/>
    <cellStyle name="40% - Ênfase5 3 2 2 4 3" xfId="14799" xr:uid="{00000000-0005-0000-0000-0000C3390000}"/>
    <cellStyle name="40% - Ênfase5 3 2 2 4 4" xfId="14800" xr:uid="{00000000-0005-0000-0000-0000C4390000}"/>
    <cellStyle name="40% - Ênfase5 3 2 2 5" xfId="14801" xr:uid="{00000000-0005-0000-0000-0000C5390000}"/>
    <cellStyle name="40% - Ênfase5 3 2 2 5 2" xfId="14802" xr:uid="{00000000-0005-0000-0000-0000C6390000}"/>
    <cellStyle name="40% - Ênfase5 3 2 2 5 2 2" xfId="14803" xr:uid="{00000000-0005-0000-0000-0000C7390000}"/>
    <cellStyle name="40% - Ênfase5 3 2 2 5 3" xfId="14804" xr:uid="{00000000-0005-0000-0000-0000C8390000}"/>
    <cellStyle name="40% - Ênfase5 3 2 2 5 4" xfId="14805" xr:uid="{00000000-0005-0000-0000-0000C9390000}"/>
    <cellStyle name="40% - Ênfase5 3 2 2 6" xfId="14806" xr:uid="{00000000-0005-0000-0000-0000CA390000}"/>
    <cellStyle name="40% - Ênfase5 3 2 2 6 2" xfId="14807" xr:uid="{00000000-0005-0000-0000-0000CB390000}"/>
    <cellStyle name="40% - Ênfase5 3 2 2 7" xfId="14808" xr:uid="{00000000-0005-0000-0000-0000CC390000}"/>
    <cellStyle name="40% - Ênfase5 3 2 2 8" xfId="14809" xr:uid="{00000000-0005-0000-0000-0000CD390000}"/>
    <cellStyle name="40% - Ênfase5 3 2 3" xfId="14810" xr:uid="{00000000-0005-0000-0000-0000CE390000}"/>
    <cellStyle name="40% - Ênfase5 3 2 3 2" xfId="14811" xr:uid="{00000000-0005-0000-0000-0000CF390000}"/>
    <cellStyle name="40% - Ênfase5 3 2 3 2 2" xfId="14812" xr:uid="{00000000-0005-0000-0000-0000D0390000}"/>
    <cellStyle name="40% - Ênfase5 3 2 3 2 2 2" xfId="14813" xr:uid="{00000000-0005-0000-0000-0000D1390000}"/>
    <cellStyle name="40% - Ênfase5 3 2 3 2 2 2 2" xfId="14814" xr:uid="{00000000-0005-0000-0000-0000D2390000}"/>
    <cellStyle name="40% - Ênfase5 3 2 3 2 2 2 2 2" xfId="14815" xr:uid="{00000000-0005-0000-0000-0000D3390000}"/>
    <cellStyle name="40% - Ênfase5 3 2 3 2 2 2 3" xfId="14816" xr:uid="{00000000-0005-0000-0000-0000D4390000}"/>
    <cellStyle name="40% - Ênfase5 3 2 3 2 2 2 4" xfId="14817" xr:uid="{00000000-0005-0000-0000-0000D5390000}"/>
    <cellStyle name="40% - Ênfase5 3 2 3 2 2 3" xfId="14818" xr:uid="{00000000-0005-0000-0000-0000D6390000}"/>
    <cellStyle name="40% - Ênfase5 3 2 3 2 2 3 2" xfId="14819" xr:uid="{00000000-0005-0000-0000-0000D7390000}"/>
    <cellStyle name="40% - Ênfase5 3 2 3 2 2 3 2 2" xfId="14820" xr:uid="{00000000-0005-0000-0000-0000D8390000}"/>
    <cellStyle name="40% - Ênfase5 3 2 3 2 2 3 3" xfId="14821" xr:uid="{00000000-0005-0000-0000-0000D9390000}"/>
    <cellStyle name="40% - Ênfase5 3 2 3 2 2 3 4" xfId="14822" xr:uid="{00000000-0005-0000-0000-0000DA390000}"/>
    <cellStyle name="40% - Ênfase5 3 2 3 2 2 4" xfId="14823" xr:uid="{00000000-0005-0000-0000-0000DB390000}"/>
    <cellStyle name="40% - Ênfase5 3 2 3 2 2 4 2" xfId="14824" xr:uid="{00000000-0005-0000-0000-0000DC390000}"/>
    <cellStyle name="40% - Ênfase5 3 2 3 2 2 5" xfId="14825" xr:uid="{00000000-0005-0000-0000-0000DD390000}"/>
    <cellStyle name="40% - Ênfase5 3 2 3 2 2 6" xfId="14826" xr:uid="{00000000-0005-0000-0000-0000DE390000}"/>
    <cellStyle name="40% - Ênfase5 3 2 3 2 3" xfId="14827" xr:uid="{00000000-0005-0000-0000-0000DF390000}"/>
    <cellStyle name="40% - Ênfase5 3 2 3 2 3 2" xfId="14828" xr:uid="{00000000-0005-0000-0000-0000E0390000}"/>
    <cellStyle name="40% - Ênfase5 3 2 3 2 3 2 2" xfId="14829" xr:uid="{00000000-0005-0000-0000-0000E1390000}"/>
    <cellStyle name="40% - Ênfase5 3 2 3 2 3 3" xfId="14830" xr:uid="{00000000-0005-0000-0000-0000E2390000}"/>
    <cellStyle name="40% - Ênfase5 3 2 3 2 3 4" xfId="14831" xr:uid="{00000000-0005-0000-0000-0000E3390000}"/>
    <cellStyle name="40% - Ênfase5 3 2 3 2 4" xfId="14832" xr:uid="{00000000-0005-0000-0000-0000E4390000}"/>
    <cellStyle name="40% - Ênfase5 3 2 3 2 4 2" xfId="14833" xr:uid="{00000000-0005-0000-0000-0000E5390000}"/>
    <cellStyle name="40% - Ênfase5 3 2 3 2 4 2 2" xfId="14834" xr:uid="{00000000-0005-0000-0000-0000E6390000}"/>
    <cellStyle name="40% - Ênfase5 3 2 3 2 4 3" xfId="14835" xr:uid="{00000000-0005-0000-0000-0000E7390000}"/>
    <cellStyle name="40% - Ênfase5 3 2 3 2 4 4" xfId="14836" xr:uid="{00000000-0005-0000-0000-0000E8390000}"/>
    <cellStyle name="40% - Ênfase5 3 2 3 2 5" xfId="14837" xr:uid="{00000000-0005-0000-0000-0000E9390000}"/>
    <cellStyle name="40% - Ênfase5 3 2 3 2 5 2" xfId="14838" xr:uid="{00000000-0005-0000-0000-0000EA390000}"/>
    <cellStyle name="40% - Ênfase5 3 2 3 2 6" xfId="14839" xr:uid="{00000000-0005-0000-0000-0000EB390000}"/>
    <cellStyle name="40% - Ênfase5 3 2 3 2 7" xfId="14840" xr:uid="{00000000-0005-0000-0000-0000EC390000}"/>
    <cellStyle name="40% - Ênfase5 3 2 3 3" xfId="14841" xr:uid="{00000000-0005-0000-0000-0000ED390000}"/>
    <cellStyle name="40% - Ênfase5 3 2 3 3 2" xfId="14842" xr:uid="{00000000-0005-0000-0000-0000EE390000}"/>
    <cellStyle name="40% - Ênfase5 3 2 3 3 2 2" xfId="14843" xr:uid="{00000000-0005-0000-0000-0000EF390000}"/>
    <cellStyle name="40% - Ênfase5 3 2 3 3 2 2 2" xfId="14844" xr:uid="{00000000-0005-0000-0000-0000F0390000}"/>
    <cellStyle name="40% - Ênfase5 3 2 3 3 2 3" xfId="14845" xr:uid="{00000000-0005-0000-0000-0000F1390000}"/>
    <cellStyle name="40% - Ênfase5 3 2 3 3 2 4" xfId="14846" xr:uid="{00000000-0005-0000-0000-0000F2390000}"/>
    <cellStyle name="40% - Ênfase5 3 2 3 3 3" xfId="14847" xr:uid="{00000000-0005-0000-0000-0000F3390000}"/>
    <cellStyle name="40% - Ênfase5 3 2 3 3 3 2" xfId="14848" xr:uid="{00000000-0005-0000-0000-0000F4390000}"/>
    <cellStyle name="40% - Ênfase5 3 2 3 3 3 2 2" xfId="14849" xr:uid="{00000000-0005-0000-0000-0000F5390000}"/>
    <cellStyle name="40% - Ênfase5 3 2 3 3 3 3" xfId="14850" xr:uid="{00000000-0005-0000-0000-0000F6390000}"/>
    <cellStyle name="40% - Ênfase5 3 2 3 3 3 4" xfId="14851" xr:uid="{00000000-0005-0000-0000-0000F7390000}"/>
    <cellStyle name="40% - Ênfase5 3 2 3 3 4" xfId="14852" xr:uid="{00000000-0005-0000-0000-0000F8390000}"/>
    <cellStyle name="40% - Ênfase5 3 2 3 3 4 2" xfId="14853" xr:uid="{00000000-0005-0000-0000-0000F9390000}"/>
    <cellStyle name="40% - Ênfase5 3 2 3 3 5" xfId="14854" xr:uid="{00000000-0005-0000-0000-0000FA390000}"/>
    <cellStyle name="40% - Ênfase5 3 2 3 3 6" xfId="14855" xr:uid="{00000000-0005-0000-0000-0000FB390000}"/>
    <cellStyle name="40% - Ênfase5 3 2 3 4" xfId="14856" xr:uid="{00000000-0005-0000-0000-0000FC390000}"/>
    <cellStyle name="40% - Ênfase5 3 2 3 4 2" xfId="14857" xr:uid="{00000000-0005-0000-0000-0000FD390000}"/>
    <cellStyle name="40% - Ênfase5 3 2 3 4 2 2" xfId="14858" xr:uid="{00000000-0005-0000-0000-0000FE390000}"/>
    <cellStyle name="40% - Ênfase5 3 2 3 4 3" xfId="14859" xr:uid="{00000000-0005-0000-0000-0000FF390000}"/>
    <cellStyle name="40% - Ênfase5 3 2 3 4 4" xfId="14860" xr:uid="{00000000-0005-0000-0000-0000003A0000}"/>
    <cellStyle name="40% - Ênfase5 3 2 3 5" xfId="14861" xr:uid="{00000000-0005-0000-0000-0000013A0000}"/>
    <cellStyle name="40% - Ênfase5 3 2 3 5 2" xfId="14862" xr:uid="{00000000-0005-0000-0000-0000023A0000}"/>
    <cellStyle name="40% - Ênfase5 3 2 3 5 2 2" xfId="14863" xr:uid="{00000000-0005-0000-0000-0000033A0000}"/>
    <cellStyle name="40% - Ênfase5 3 2 3 5 3" xfId="14864" xr:uid="{00000000-0005-0000-0000-0000043A0000}"/>
    <cellStyle name="40% - Ênfase5 3 2 3 5 4" xfId="14865" xr:uid="{00000000-0005-0000-0000-0000053A0000}"/>
    <cellStyle name="40% - Ênfase5 3 2 3 6" xfId="14866" xr:uid="{00000000-0005-0000-0000-0000063A0000}"/>
    <cellStyle name="40% - Ênfase5 3 2 3 6 2" xfId="14867" xr:uid="{00000000-0005-0000-0000-0000073A0000}"/>
    <cellStyle name="40% - Ênfase5 3 2 3 7" xfId="14868" xr:uid="{00000000-0005-0000-0000-0000083A0000}"/>
    <cellStyle name="40% - Ênfase5 3 2 3 8" xfId="14869" xr:uid="{00000000-0005-0000-0000-0000093A0000}"/>
    <cellStyle name="40% - Ênfase5 3 2 4" xfId="14870" xr:uid="{00000000-0005-0000-0000-00000A3A0000}"/>
    <cellStyle name="40% - Ênfase5 3 2 4 2" xfId="14871" xr:uid="{00000000-0005-0000-0000-00000B3A0000}"/>
    <cellStyle name="40% - Ênfase5 3 2 4 2 2" xfId="14872" xr:uid="{00000000-0005-0000-0000-00000C3A0000}"/>
    <cellStyle name="40% - Ênfase5 3 2 4 2 2 2" xfId="14873" xr:uid="{00000000-0005-0000-0000-00000D3A0000}"/>
    <cellStyle name="40% - Ênfase5 3 2 4 2 2 2 2" xfId="14874" xr:uid="{00000000-0005-0000-0000-00000E3A0000}"/>
    <cellStyle name="40% - Ênfase5 3 2 4 2 2 2 2 2" xfId="14875" xr:uid="{00000000-0005-0000-0000-00000F3A0000}"/>
    <cellStyle name="40% - Ênfase5 3 2 4 2 2 2 3" xfId="14876" xr:uid="{00000000-0005-0000-0000-0000103A0000}"/>
    <cellStyle name="40% - Ênfase5 3 2 4 2 2 2 4" xfId="14877" xr:uid="{00000000-0005-0000-0000-0000113A0000}"/>
    <cellStyle name="40% - Ênfase5 3 2 4 2 2 3" xfId="14878" xr:uid="{00000000-0005-0000-0000-0000123A0000}"/>
    <cellStyle name="40% - Ênfase5 3 2 4 2 2 3 2" xfId="14879" xr:uid="{00000000-0005-0000-0000-0000133A0000}"/>
    <cellStyle name="40% - Ênfase5 3 2 4 2 2 3 2 2" xfId="14880" xr:uid="{00000000-0005-0000-0000-0000143A0000}"/>
    <cellStyle name="40% - Ênfase5 3 2 4 2 2 3 3" xfId="14881" xr:uid="{00000000-0005-0000-0000-0000153A0000}"/>
    <cellStyle name="40% - Ênfase5 3 2 4 2 2 3 4" xfId="14882" xr:uid="{00000000-0005-0000-0000-0000163A0000}"/>
    <cellStyle name="40% - Ênfase5 3 2 4 2 2 4" xfId="14883" xr:uid="{00000000-0005-0000-0000-0000173A0000}"/>
    <cellStyle name="40% - Ênfase5 3 2 4 2 2 4 2" xfId="14884" xr:uid="{00000000-0005-0000-0000-0000183A0000}"/>
    <cellStyle name="40% - Ênfase5 3 2 4 2 2 5" xfId="14885" xr:uid="{00000000-0005-0000-0000-0000193A0000}"/>
    <cellStyle name="40% - Ênfase5 3 2 4 2 2 6" xfId="14886" xr:uid="{00000000-0005-0000-0000-00001A3A0000}"/>
    <cellStyle name="40% - Ênfase5 3 2 4 2 3" xfId="14887" xr:uid="{00000000-0005-0000-0000-00001B3A0000}"/>
    <cellStyle name="40% - Ênfase5 3 2 4 2 3 2" xfId="14888" xr:uid="{00000000-0005-0000-0000-00001C3A0000}"/>
    <cellStyle name="40% - Ênfase5 3 2 4 2 3 2 2" xfId="14889" xr:uid="{00000000-0005-0000-0000-00001D3A0000}"/>
    <cellStyle name="40% - Ênfase5 3 2 4 2 3 3" xfId="14890" xr:uid="{00000000-0005-0000-0000-00001E3A0000}"/>
    <cellStyle name="40% - Ênfase5 3 2 4 2 3 4" xfId="14891" xr:uid="{00000000-0005-0000-0000-00001F3A0000}"/>
    <cellStyle name="40% - Ênfase5 3 2 4 2 4" xfId="14892" xr:uid="{00000000-0005-0000-0000-0000203A0000}"/>
    <cellStyle name="40% - Ênfase5 3 2 4 2 4 2" xfId="14893" xr:uid="{00000000-0005-0000-0000-0000213A0000}"/>
    <cellStyle name="40% - Ênfase5 3 2 4 2 4 2 2" xfId="14894" xr:uid="{00000000-0005-0000-0000-0000223A0000}"/>
    <cellStyle name="40% - Ênfase5 3 2 4 2 4 3" xfId="14895" xr:uid="{00000000-0005-0000-0000-0000233A0000}"/>
    <cellStyle name="40% - Ênfase5 3 2 4 2 4 4" xfId="14896" xr:uid="{00000000-0005-0000-0000-0000243A0000}"/>
    <cellStyle name="40% - Ênfase5 3 2 4 2 5" xfId="14897" xr:uid="{00000000-0005-0000-0000-0000253A0000}"/>
    <cellStyle name="40% - Ênfase5 3 2 4 2 5 2" xfId="14898" xr:uid="{00000000-0005-0000-0000-0000263A0000}"/>
    <cellStyle name="40% - Ênfase5 3 2 4 2 6" xfId="14899" xr:uid="{00000000-0005-0000-0000-0000273A0000}"/>
    <cellStyle name="40% - Ênfase5 3 2 4 2 7" xfId="14900" xr:uid="{00000000-0005-0000-0000-0000283A0000}"/>
    <cellStyle name="40% - Ênfase5 3 2 4 3" xfId="14901" xr:uid="{00000000-0005-0000-0000-0000293A0000}"/>
    <cellStyle name="40% - Ênfase5 3 2 4 3 2" xfId="14902" xr:uid="{00000000-0005-0000-0000-00002A3A0000}"/>
    <cellStyle name="40% - Ênfase5 3 2 4 3 2 2" xfId="14903" xr:uid="{00000000-0005-0000-0000-00002B3A0000}"/>
    <cellStyle name="40% - Ênfase5 3 2 4 3 2 2 2" xfId="14904" xr:uid="{00000000-0005-0000-0000-00002C3A0000}"/>
    <cellStyle name="40% - Ênfase5 3 2 4 3 2 3" xfId="14905" xr:uid="{00000000-0005-0000-0000-00002D3A0000}"/>
    <cellStyle name="40% - Ênfase5 3 2 4 3 2 4" xfId="14906" xr:uid="{00000000-0005-0000-0000-00002E3A0000}"/>
    <cellStyle name="40% - Ênfase5 3 2 4 3 3" xfId="14907" xr:uid="{00000000-0005-0000-0000-00002F3A0000}"/>
    <cellStyle name="40% - Ênfase5 3 2 4 3 3 2" xfId="14908" xr:uid="{00000000-0005-0000-0000-0000303A0000}"/>
    <cellStyle name="40% - Ênfase5 3 2 4 3 3 2 2" xfId="14909" xr:uid="{00000000-0005-0000-0000-0000313A0000}"/>
    <cellStyle name="40% - Ênfase5 3 2 4 3 3 3" xfId="14910" xr:uid="{00000000-0005-0000-0000-0000323A0000}"/>
    <cellStyle name="40% - Ênfase5 3 2 4 3 3 4" xfId="14911" xr:uid="{00000000-0005-0000-0000-0000333A0000}"/>
    <cellStyle name="40% - Ênfase5 3 2 4 3 4" xfId="14912" xr:uid="{00000000-0005-0000-0000-0000343A0000}"/>
    <cellStyle name="40% - Ênfase5 3 2 4 3 4 2" xfId="14913" xr:uid="{00000000-0005-0000-0000-0000353A0000}"/>
    <cellStyle name="40% - Ênfase5 3 2 4 3 5" xfId="14914" xr:uid="{00000000-0005-0000-0000-0000363A0000}"/>
    <cellStyle name="40% - Ênfase5 3 2 4 3 6" xfId="14915" xr:uid="{00000000-0005-0000-0000-0000373A0000}"/>
    <cellStyle name="40% - Ênfase5 3 2 4 4" xfId="14916" xr:uid="{00000000-0005-0000-0000-0000383A0000}"/>
    <cellStyle name="40% - Ênfase5 3 2 4 4 2" xfId="14917" xr:uid="{00000000-0005-0000-0000-0000393A0000}"/>
    <cellStyle name="40% - Ênfase5 3 2 4 4 2 2" xfId="14918" xr:uid="{00000000-0005-0000-0000-00003A3A0000}"/>
    <cellStyle name="40% - Ênfase5 3 2 4 4 3" xfId="14919" xr:uid="{00000000-0005-0000-0000-00003B3A0000}"/>
    <cellStyle name="40% - Ênfase5 3 2 4 4 4" xfId="14920" xr:uid="{00000000-0005-0000-0000-00003C3A0000}"/>
    <cellStyle name="40% - Ênfase5 3 2 4 5" xfId="14921" xr:uid="{00000000-0005-0000-0000-00003D3A0000}"/>
    <cellStyle name="40% - Ênfase5 3 2 4 5 2" xfId="14922" xr:uid="{00000000-0005-0000-0000-00003E3A0000}"/>
    <cellStyle name="40% - Ênfase5 3 2 4 5 2 2" xfId="14923" xr:uid="{00000000-0005-0000-0000-00003F3A0000}"/>
    <cellStyle name="40% - Ênfase5 3 2 4 5 3" xfId="14924" xr:uid="{00000000-0005-0000-0000-0000403A0000}"/>
    <cellStyle name="40% - Ênfase5 3 2 4 5 4" xfId="14925" xr:uid="{00000000-0005-0000-0000-0000413A0000}"/>
    <cellStyle name="40% - Ênfase5 3 2 4 6" xfId="14926" xr:uid="{00000000-0005-0000-0000-0000423A0000}"/>
    <cellStyle name="40% - Ênfase5 3 2 4 6 2" xfId="14927" xr:uid="{00000000-0005-0000-0000-0000433A0000}"/>
    <cellStyle name="40% - Ênfase5 3 2 4 7" xfId="14928" xr:uid="{00000000-0005-0000-0000-0000443A0000}"/>
    <cellStyle name="40% - Ênfase5 3 2 4 8" xfId="14929" xr:uid="{00000000-0005-0000-0000-0000453A0000}"/>
    <cellStyle name="40% - Ênfase5 3 2 5" xfId="14930" xr:uid="{00000000-0005-0000-0000-0000463A0000}"/>
    <cellStyle name="40% - Ênfase5 3 2 5 2" xfId="14931" xr:uid="{00000000-0005-0000-0000-0000473A0000}"/>
    <cellStyle name="40% - Ênfase5 3 2 5 2 2" xfId="14932" xr:uid="{00000000-0005-0000-0000-0000483A0000}"/>
    <cellStyle name="40% - Ênfase5 3 2 5 2 2 2" xfId="14933" xr:uid="{00000000-0005-0000-0000-0000493A0000}"/>
    <cellStyle name="40% - Ênfase5 3 2 5 2 2 2 2" xfId="14934" xr:uid="{00000000-0005-0000-0000-00004A3A0000}"/>
    <cellStyle name="40% - Ênfase5 3 2 5 2 2 3" xfId="14935" xr:uid="{00000000-0005-0000-0000-00004B3A0000}"/>
    <cellStyle name="40% - Ênfase5 3 2 5 2 2 4" xfId="14936" xr:uid="{00000000-0005-0000-0000-00004C3A0000}"/>
    <cellStyle name="40% - Ênfase5 3 2 5 2 3" xfId="14937" xr:uid="{00000000-0005-0000-0000-00004D3A0000}"/>
    <cellStyle name="40% - Ênfase5 3 2 5 2 3 2" xfId="14938" xr:uid="{00000000-0005-0000-0000-00004E3A0000}"/>
    <cellStyle name="40% - Ênfase5 3 2 5 2 3 2 2" xfId="14939" xr:uid="{00000000-0005-0000-0000-00004F3A0000}"/>
    <cellStyle name="40% - Ênfase5 3 2 5 2 3 3" xfId="14940" xr:uid="{00000000-0005-0000-0000-0000503A0000}"/>
    <cellStyle name="40% - Ênfase5 3 2 5 2 3 4" xfId="14941" xr:uid="{00000000-0005-0000-0000-0000513A0000}"/>
    <cellStyle name="40% - Ênfase5 3 2 5 2 4" xfId="14942" xr:uid="{00000000-0005-0000-0000-0000523A0000}"/>
    <cellStyle name="40% - Ênfase5 3 2 5 2 4 2" xfId="14943" xr:uid="{00000000-0005-0000-0000-0000533A0000}"/>
    <cellStyle name="40% - Ênfase5 3 2 5 2 5" xfId="14944" xr:uid="{00000000-0005-0000-0000-0000543A0000}"/>
    <cellStyle name="40% - Ênfase5 3 2 5 2 6" xfId="14945" xr:uid="{00000000-0005-0000-0000-0000553A0000}"/>
    <cellStyle name="40% - Ênfase5 3 2 5 3" xfId="14946" xr:uid="{00000000-0005-0000-0000-0000563A0000}"/>
    <cellStyle name="40% - Ênfase5 3 2 5 3 2" xfId="14947" xr:uid="{00000000-0005-0000-0000-0000573A0000}"/>
    <cellStyle name="40% - Ênfase5 3 2 5 3 2 2" xfId="14948" xr:uid="{00000000-0005-0000-0000-0000583A0000}"/>
    <cellStyle name="40% - Ênfase5 3 2 5 3 3" xfId="14949" xr:uid="{00000000-0005-0000-0000-0000593A0000}"/>
    <cellStyle name="40% - Ênfase5 3 2 5 3 4" xfId="14950" xr:uid="{00000000-0005-0000-0000-00005A3A0000}"/>
    <cellStyle name="40% - Ênfase5 3 2 5 4" xfId="14951" xr:uid="{00000000-0005-0000-0000-00005B3A0000}"/>
    <cellStyle name="40% - Ênfase5 3 2 5 4 2" xfId="14952" xr:uid="{00000000-0005-0000-0000-00005C3A0000}"/>
    <cellStyle name="40% - Ênfase5 3 2 5 4 2 2" xfId="14953" xr:uid="{00000000-0005-0000-0000-00005D3A0000}"/>
    <cellStyle name="40% - Ênfase5 3 2 5 4 3" xfId="14954" xr:uid="{00000000-0005-0000-0000-00005E3A0000}"/>
    <cellStyle name="40% - Ênfase5 3 2 5 4 4" xfId="14955" xr:uid="{00000000-0005-0000-0000-00005F3A0000}"/>
    <cellStyle name="40% - Ênfase5 3 2 5 5" xfId="14956" xr:uid="{00000000-0005-0000-0000-0000603A0000}"/>
    <cellStyle name="40% - Ênfase5 3 2 5 5 2" xfId="14957" xr:uid="{00000000-0005-0000-0000-0000613A0000}"/>
    <cellStyle name="40% - Ênfase5 3 2 5 6" xfId="14958" xr:uid="{00000000-0005-0000-0000-0000623A0000}"/>
    <cellStyle name="40% - Ênfase5 3 2 5 7" xfId="14959" xr:uid="{00000000-0005-0000-0000-0000633A0000}"/>
    <cellStyle name="40% - Ênfase5 3 2 6" xfId="14960" xr:uid="{00000000-0005-0000-0000-0000643A0000}"/>
    <cellStyle name="40% - Ênfase5 3 2 6 2" xfId="14961" xr:uid="{00000000-0005-0000-0000-0000653A0000}"/>
    <cellStyle name="40% - Ênfase5 3 2 6 2 2" xfId="14962" xr:uid="{00000000-0005-0000-0000-0000663A0000}"/>
    <cellStyle name="40% - Ênfase5 3 2 6 2 2 2" xfId="14963" xr:uid="{00000000-0005-0000-0000-0000673A0000}"/>
    <cellStyle name="40% - Ênfase5 3 2 6 2 3" xfId="14964" xr:uid="{00000000-0005-0000-0000-0000683A0000}"/>
    <cellStyle name="40% - Ênfase5 3 2 6 2 4" xfId="14965" xr:uid="{00000000-0005-0000-0000-0000693A0000}"/>
    <cellStyle name="40% - Ênfase5 3 2 6 3" xfId="14966" xr:uid="{00000000-0005-0000-0000-00006A3A0000}"/>
    <cellStyle name="40% - Ênfase5 3 2 6 3 2" xfId="14967" xr:uid="{00000000-0005-0000-0000-00006B3A0000}"/>
    <cellStyle name="40% - Ênfase5 3 2 6 3 2 2" xfId="14968" xr:uid="{00000000-0005-0000-0000-00006C3A0000}"/>
    <cellStyle name="40% - Ênfase5 3 2 6 3 3" xfId="14969" xr:uid="{00000000-0005-0000-0000-00006D3A0000}"/>
    <cellStyle name="40% - Ênfase5 3 2 6 3 4" xfId="14970" xr:uid="{00000000-0005-0000-0000-00006E3A0000}"/>
    <cellStyle name="40% - Ênfase5 3 2 6 4" xfId="14971" xr:uid="{00000000-0005-0000-0000-00006F3A0000}"/>
    <cellStyle name="40% - Ênfase5 3 2 6 4 2" xfId="14972" xr:uid="{00000000-0005-0000-0000-0000703A0000}"/>
    <cellStyle name="40% - Ênfase5 3 2 6 5" xfId="14973" xr:uid="{00000000-0005-0000-0000-0000713A0000}"/>
    <cellStyle name="40% - Ênfase5 3 2 6 6" xfId="14974" xr:uid="{00000000-0005-0000-0000-0000723A0000}"/>
    <cellStyle name="40% - Ênfase5 3 2 7" xfId="14975" xr:uid="{00000000-0005-0000-0000-0000733A0000}"/>
    <cellStyle name="40% - Ênfase5 3 2 7 2" xfId="14976" xr:uid="{00000000-0005-0000-0000-0000743A0000}"/>
    <cellStyle name="40% - Ênfase5 3 2 7 2 2" xfId="14977" xr:uid="{00000000-0005-0000-0000-0000753A0000}"/>
    <cellStyle name="40% - Ênfase5 3 2 7 3" xfId="14978" xr:uid="{00000000-0005-0000-0000-0000763A0000}"/>
    <cellStyle name="40% - Ênfase5 3 2 7 4" xfId="14979" xr:uid="{00000000-0005-0000-0000-0000773A0000}"/>
    <cellStyle name="40% - Ênfase5 3 2 8" xfId="14980" xr:uid="{00000000-0005-0000-0000-0000783A0000}"/>
    <cellStyle name="40% - Ênfase5 3 2 8 2" xfId="14981" xr:uid="{00000000-0005-0000-0000-0000793A0000}"/>
    <cellStyle name="40% - Ênfase5 3 2 8 2 2" xfId="14982" xr:uid="{00000000-0005-0000-0000-00007A3A0000}"/>
    <cellStyle name="40% - Ênfase5 3 2 8 3" xfId="14983" xr:uid="{00000000-0005-0000-0000-00007B3A0000}"/>
    <cellStyle name="40% - Ênfase5 3 2 8 4" xfId="14984" xr:uid="{00000000-0005-0000-0000-00007C3A0000}"/>
    <cellStyle name="40% - Ênfase5 3 2 9" xfId="14985" xr:uid="{00000000-0005-0000-0000-00007D3A0000}"/>
    <cellStyle name="40% - Ênfase5 3 2 9 2" xfId="14986" xr:uid="{00000000-0005-0000-0000-00007E3A0000}"/>
    <cellStyle name="40% - Ênfase5 3 3" xfId="14987" xr:uid="{00000000-0005-0000-0000-00007F3A0000}"/>
    <cellStyle name="40% - Ênfase5 3 3 2" xfId="14988" xr:uid="{00000000-0005-0000-0000-0000803A0000}"/>
    <cellStyle name="40% - Ênfase5 3 3 2 2" xfId="14989" xr:uid="{00000000-0005-0000-0000-0000813A0000}"/>
    <cellStyle name="40% - Ênfase5 3 3 2 2 2" xfId="14990" xr:uid="{00000000-0005-0000-0000-0000823A0000}"/>
    <cellStyle name="40% - Ênfase5 3 3 2 2 2 2" xfId="14991" xr:uid="{00000000-0005-0000-0000-0000833A0000}"/>
    <cellStyle name="40% - Ênfase5 3 3 2 2 2 2 2" xfId="14992" xr:uid="{00000000-0005-0000-0000-0000843A0000}"/>
    <cellStyle name="40% - Ênfase5 3 3 2 2 2 3" xfId="14993" xr:uid="{00000000-0005-0000-0000-0000853A0000}"/>
    <cellStyle name="40% - Ênfase5 3 3 2 2 2 4" xfId="14994" xr:uid="{00000000-0005-0000-0000-0000863A0000}"/>
    <cellStyle name="40% - Ênfase5 3 3 2 2 3" xfId="14995" xr:uid="{00000000-0005-0000-0000-0000873A0000}"/>
    <cellStyle name="40% - Ênfase5 3 3 2 2 3 2" xfId="14996" xr:uid="{00000000-0005-0000-0000-0000883A0000}"/>
    <cellStyle name="40% - Ênfase5 3 3 2 2 3 2 2" xfId="14997" xr:uid="{00000000-0005-0000-0000-0000893A0000}"/>
    <cellStyle name="40% - Ênfase5 3 3 2 2 3 3" xfId="14998" xr:uid="{00000000-0005-0000-0000-00008A3A0000}"/>
    <cellStyle name="40% - Ênfase5 3 3 2 2 3 4" xfId="14999" xr:uid="{00000000-0005-0000-0000-00008B3A0000}"/>
    <cellStyle name="40% - Ênfase5 3 3 2 2 4" xfId="15000" xr:uid="{00000000-0005-0000-0000-00008C3A0000}"/>
    <cellStyle name="40% - Ênfase5 3 3 2 2 4 2" xfId="15001" xr:uid="{00000000-0005-0000-0000-00008D3A0000}"/>
    <cellStyle name="40% - Ênfase5 3 3 2 2 5" xfId="15002" xr:uid="{00000000-0005-0000-0000-00008E3A0000}"/>
    <cellStyle name="40% - Ênfase5 3 3 2 2 6" xfId="15003" xr:uid="{00000000-0005-0000-0000-00008F3A0000}"/>
    <cellStyle name="40% - Ênfase5 3 3 2 3" xfId="15004" xr:uid="{00000000-0005-0000-0000-0000903A0000}"/>
    <cellStyle name="40% - Ênfase5 3 3 2 3 2" xfId="15005" xr:uid="{00000000-0005-0000-0000-0000913A0000}"/>
    <cellStyle name="40% - Ênfase5 3 3 2 3 2 2" xfId="15006" xr:uid="{00000000-0005-0000-0000-0000923A0000}"/>
    <cellStyle name="40% - Ênfase5 3 3 2 3 3" xfId="15007" xr:uid="{00000000-0005-0000-0000-0000933A0000}"/>
    <cellStyle name="40% - Ênfase5 3 3 2 3 4" xfId="15008" xr:uid="{00000000-0005-0000-0000-0000943A0000}"/>
    <cellStyle name="40% - Ênfase5 3 3 2 4" xfId="15009" xr:uid="{00000000-0005-0000-0000-0000953A0000}"/>
    <cellStyle name="40% - Ênfase5 3 3 2 4 2" xfId="15010" xr:uid="{00000000-0005-0000-0000-0000963A0000}"/>
    <cellStyle name="40% - Ênfase5 3 3 2 4 2 2" xfId="15011" xr:uid="{00000000-0005-0000-0000-0000973A0000}"/>
    <cellStyle name="40% - Ênfase5 3 3 2 4 3" xfId="15012" xr:uid="{00000000-0005-0000-0000-0000983A0000}"/>
    <cellStyle name="40% - Ênfase5 3 3 2 4 4" xfId="15013" xr:uid="{00000000-0005-0000-0000-0000993A0000}"/>
    <cellStyle name="40% - Ênfase5 3 3 2 5" xfId="15014" xr:uid="{00000000-0005-0000-0000-00009A3A0000}"/>
    <cellStyle name="40% - Ênfase5 3 3 2 5 2" xfId="15015" xr:uid="{00000000-0005-0000-0000-00009B3A0000}"/>
    <cellStyle name="40% - Ênfase5 3 3 2 6" xfId="15016" xr:uid="{00000000-0005-0000-0000-00009C3A0000}"/>
    <cellStyle name="40% - Ênfase5 3 3 2 7" xfId="15017" xr:uid="{00000000-0005-0000-0000-00009D3A0000}"/>
    <cellStyle name="40% - Ênfase5 3 3 3" xfId="15018" xr:uid="{00000000-0005-0000-0000-00009E3A0000}"/>
    <cellStyle name="40% - Ênfase5 3 3 3 2" xfId="15019" xr:uid="{00000000-0005-0000-0000-00009F3A0000}"/>
    <cellStyle name="40% - Ênfase5 3 3 3 2 2" xfId="15020" xr:uid="{00000000-0005-0000-0000-0000A03A0000}"/>
    <cellStyle name="40% - Ênfase5 3 3 3 2 2 2" xfId="15021" xr:uid="{00000000-0005-0000-0000-0000A13A0000}"/>
    <cellStyle name="40% - Ênfase5 3 3 3 2 3" xfId="15022" xr:uid="{00000000-0005-0000-0000-0000A23A0000}"/>
    <cellStyle name="40% - Ênfase5 3 3 3 2 4" xfId="15023" xr:uid="{00000000-0005-0000-0000-0000A33A0000}"/>
    <cellStyle name="40% - Ênfase5 3 3 3 3" xfId="15024" xr:uid="{00000000-0005-0000-0000-0000A43A0000}"/>
    <cellStyle name="40% - Ênfase5 3 3 3 3 2" xfId="15025" xr:uid="{00000000-0005-0000-0000-0000A53A0000}"/>
    <cellStyle name="40% - Ênfase5 3 3 3 3 2 2" xfId="15026" xr:uid="{00000000-0005-0000-0000-0000A63A0000}"/>
    <cellStyle name="40% - Ênfase5 3 3 3 3 3" xfId="15027" xr:uid="{00000000-0005-0000-0000-0000A73A0000}"/>
    <cellStyle name="40% - Ênfase5 3 3 3 3 4" xfId="15028" xr:uid="{00000000-0005-0000-0000-0000A83A0000}"/>
    <cellStyle name="40% - Ênfase5 3 3 3 4" xfId="15029" xr:uid="{00000000-0005-0000-0000-0000A93A0000}"/>
    <cellStyle name="40% - Ênfase5 3 3 3 4 2" xfId="15030" xr:uid="{00000000-0005-0000-0000-0000AA3A0000}"/>
    <cellStyle name="40% - Ênfase5 3 3 3 5" xfId="15031" xr:uid="{00000000-0005-0000-0000-0000AB3A0000}"/>
    <cellStyle name="40% - Ênfase5 3 3 3 6" xfId="15032" xr:uid="{00000000-0005-0000-0000-0000AC3A0000}"/>
    <cellStyle name="40% - Ênfase5 3 3 4" xfId="15033" xr:uid="{00000000-0005-0000-0000-0000AD3A0000}"/>
    <cellStyle name="40% - Ênfase5 3 3 4 2" xfId="15034" xr:uid="{00000000-0005-0000-0000-0000AE3A0000}"/>
    <cellStyle name="40% - Ênfase5 3 3 4 2 2" xfId="15035" xr:uid="{00000000-0005-0000-0000-0000AF3A0000}"/>
    <cellStyle name="40% - Ênfase5 3 3 4 3" xfId="15036" xr:uid="{00000000-0005-0000-0000-0000B03A0000}"/>
    <cellStyle name="40% - Ênfase5 3 3 4 4" xfId="15037" xr:uid="{00000000-0005-0000-0000-0000B13A0000}"/>
    <cellStyle name="40% - Ênfase5 3 3 5" xfId="15038" xr:uid="{00000000-0005-0000-0000-0000B23A0000}"/>
    <cellStyle name="40% - Ênfase5 3 3 5 2" xfId="15039" xr:uid="{00000000-0005-0000-0000-0000B33A0000}"/>
    <cellStyle name="40% - Ênfase5 3 3 5 2 2" xfId="15040" xr:uid="{00000000-0005-0000-0000-0000B43A0000}"/>
    <cellStyle name="40% - Ênfase5 3 3 5 3" xfId="15041" xr:uid="{00000000-0005-0000-0000-0000B53A0000}"/>
    <cellStyle name="40% - Ênfase5 3 3 5 4" xfId="15042" xr:uid="{00000000-0005-0000-0000-0000B63A0000}"/>
    <cellStyle name="40% - Ênfase5 3 3 6" xfId="15043" xr:uid="{00000000-0005-0000-0000-0000B73A0000}"/>
    <cellStyle name="40% - Ênfase5 3 3 6 2" xfId="15044" xr:uid="{00000000-0005-0000-0000-0000B83A0000}"/>
    <cellStyle name="40% - Ênfase5 3 3 7" xfId="15045" xr:uid="{00000000-0005-0000-0000-0000B93A0000}"/>
    <cellStyle name="40% - Ênfase5 3 3 8" xfId="15046" xr:uid="{00000000-0005-0000-0000-0000BA3A0000}"/>
    <cellStyle name="40% - Ênfase5 3 4" xfId="15047" xr:uid="{00000000-0005-0000-0000-0000BB3A0000}"/>
    <cellStyle name="40% - Ênfase5 3 4 2" xfId="15048" xr:uid="{00000000-0005-0000-0000-0000BC3A0000}"/>
    <cellStyle name="40% - Ênfase5 3 4 2 2" xfId="15049" xr:uid="{00000000-0005-0000-0000-0000BD3A0000}"/>
    <cellStyle name="40% - Ênfase5 3 4 2 2 2" xfId="15050" xr:uid="{00000000-0005-0000-0000-0000BE3A0000}"/>
    <cellStyle name="40% - Ênfase5 3 4 2 2 2 2" xfId="15051" xr:uid="{00000000-0005-0000-0000-0000BF3A0000}"/>
    <cellStyle name="40% - Ênfase5 3 4 2 2 2 2 2" xfId="15052" xr:uid="{00000000-0005-0000-0000-0000C03A0000}"/>
    <cellStyle name="40% - Ênfase5 3 4 2 2 2 3" xfId="15053" xr:uid="{00000000-0005-0000-0000-0000C13A0000}"/>
    <cellStyle name="40% - Ênfase5 3 4 2 2 2 4" xfId="15054" xr:uid="{00000000-0005-0000-0000-0000C23A0000}"/>
    <cellStyle name="40% - Ênfase5 3 4 2 2 3" xfId="15055" xr:uid="{00000000-0005-0000-0000-0000C33A0000}"/>
    <cellStyle name="40% - Ênfase5 3 4 2 2 3 2" xfId="15056" xr:uid="{00000000-0005-0000-0000-0000C43A0000}"/>
    <cellStyle name="40% - Ênfase5 3 4 2 2 3 2 2" xfId="15057" xr:uid="{00000000-0005-0000-0000-0000C53A0000}"/>
    <cellStyle name="40% - Ênfase5 3 4 2 2 3 3" xfId="15058" xr:uid="{00000000-0005-0000-0000-0000C63A0000}"/>
    <cellStyle name="40% - Ênfase5 3 4 2 2 3 4" xfId="15059" xr:uid="{00000000-0005-0000-0000-0000C73A0000}"/>
    <cellStyle name="40% - Ênfase5 3 4 2 2 4" xfId="15060" xr:uid="{00000000-0005-0000-0000-0000C83A0000}"/>
    <cellStyle name="40% - Ênfase5 3 4 2 2 4 2" xfId="15061" xr:uid="{00000000-0005-0000-0000-0000C93A0000}"/>
    <cellStyle name="40% - Ênfase5 3 4 2 2 5" xfId="15062" xr:uid="{00000000-0005-0000-0000-0000CA3A0000}"/>
    <cellStyle name="40% - Ênfase5 3 4 2 2 6" xfId="15063" xr:uid="{00000000-0005-0000-0000-0000CB3A0000}"/>
    <cellStyle name="40% - Ênfase5 3 4 2 3" xfId="15064" xr:uid="{00000000-0005-0000-0000-0000CC3A0000}"/>
    <cellStyle name="40% - Ênfase5 3 4 2 3 2" xfId="15065" xr:uid="{00000000-0005-0000-0000-0000CD3A0000}"/>
    <cellStyle name="40% - Ênfase5 3 4 2 3 2 2" xfId="15066" xr:uid="{00000000-0005-0000-0000-0000CE3A0000}"/>
    <cellStyle name="40% - Ênfase5 3 4 2 3 3" xfId="15067" xr:uid="{00000000-0005-0000-0000-0000CF3A0000}"/>
    <cellStyle name="40% - Ênfase5 3 4 2 3 4" xfId="15068" xr:uid="{00000000-0005-0000-0000-0000D03A0000}"/>
    <cellStyle name="40% - Ênfase5 3 4 2 4" xfId="15069" xr:uid="{00000000-0005-0000-0000-0000D13A0000}"/>
    <cellStyle name="40% - Ênfase5 3 4 2 4 2" xfId="15070" xr:uid="{00000000-0005-0000-0000-0000D23A0000}"/>
    <cellStyle name="40% - Ênfase5 3 4 2 4 2 2" xfId="15071" xr:uid="{00000000-0005-0000-0000-0000D33A0000}"/>
    <cellStyle name="40% - Ênfase5 3 4 2 4 3" xfId="15072" xr:uid="{00000000-0005-0000-0000-0000D43A0000}"/>
    <cellStyle name="40% - Ênfase5 3 4 2 4 4" xfId="15073" xr:uid="{00000000-0005-0000-0000-0000D53A0000}"/>
    <cellStyle name="40% - Ênfase5 3 4 2 5" xfId="15074" xr:uid="{00000000-0005-0000-0000-0000D63A0000}"/>
    <cellStyle name="40% - Ênfase5 3 4 2 5 2" xfId="15075" xr:uid="{00000000-0005-0000-0000-0000D73A0000}"/>
    <cellStyle name="40% - Ênfase5 3 4 2 6" xfId="15076" xr:uid="{00000000-0005-0000-0000-0000D83A0000}"/>
    <cellStyle name="40% - Ênfase5 3 4 2 7" xfId="15077" xr:uid="{00000000-0005-0000-0000-0000D93A0000}"/>
    <cellStyle name="40% - Ênfase5 3 4 3" xfId="15078" xr:uid="{00000000-0005-0000-0000-0000DA3A0000}"/>
    <cellStyle name="40% - Ênfase5 3 4 3 2" xfId="15079" xr:uid="{00000000-0005-0000-0000-0000DB3A0000}"/>
    <cellStyle name="40% - Ênfase5 3 4 3 2 2" xfId="15080" xr:uid="{00000000-0005-0000-0000-0000DC3A0000}"/>
    <cellStyle name="40% - Ênfase5 3 4 3 2 2 2" xfId="15081" xr:uid="{00000000-0005-0000-0000-0000DD3A0000}"/>
    <cellStyle name="40% - Ênfase5 3 4 3 2 3" xfId="15082" xr:uid="{00000000-0005-0000-0000-0000DE3A0000}"/>
    <cellStyle name="40% - Ênfase5 3 4 3 2 4" xfId="15083" xr:uid="{00000000-0005-0000-0000-0000DF3A0000}"/>
    <cellStyle name="40% - Ênfase5 3 4 3 3" xfId="15084" xr:uid="{00000000-0005-0000-0000-0000E03A0000}"/>
    <cellStyle name="40% - Ênfase5 3 4 3 3 2" xfId="15085" xr:uid="{00000000-0005-0000-0000-0000E13A0000}"/>
    <cellStyle name="40% - Ênfase5 3 4 3 3 2 2" xfId="15086" xr:uid="{00000000-0005-0000-0000-0000E23A0000}"/>
    <cellStyle name="40% - Ênfase5 3 4 3 3 3" xfId="15087" xr:uid="{00000000-0005-0000-0000-0000E33A0000}"/>
    <cellStyle name="40% - Ênfase5 3 4 3 3 4" xfId="15088" xr:uid="{00000000-0005-0000-0000-0000E43A0000}"/>
    <cellStyle name="40% - Ênfase5 3 4 3 4" xfId="15089" xr:uid="{00000000-0005-0000-0000-0000E53A0000}"/>
    <cellStyle name="40% - Ênfase5 3 4 3 4 2" xfId="15090" xr:uid="{00000000-0005-0000-0000-0000E63A0000}"/>
    <cellStyle name="40% - Ênfase5 3 4 3 5" xfId="15091" xr:uid="{00000000-0005-0000-0000-0000E73A0000}"/>
    <cellStyle name="40% - Ênfase5 3 4 3 6" xfId="15092" xr:uid="{00000000-0005-0000-0000-0000E83A0000}"/>
    <cellStyle name="40% - Ênfase5 3 4 4" xfId="15093" xr:uid="{00000000-0005-0000-0000-0000E93A0000}"/>
    <cellStyle name="40% - Ênfase5 3 4 4 2" xfId="15094" xr:uid="{00000000-0005-0000-0000-0000EA3A0000}"/>
    <cellStyle name="40% - Ênfase5 3 4 4 2 2" xfId="15095" xr:uid="{00000000-0005-0000-0000-0000EB3A0000}"/>
    <cellStyle name="40% - Ênfase5 3 4 4 3" xfId="15096" xr:uid="{00000000-0005-0000-0000-0000EC3A0000}"/>
    <cellStyle name="40% - Ênfase5 3 4 4 4" xfId="15097" xr:uid="{00000000-0005-0000-0000-0000ED3A0000}"/>
    <cellStyle name="40% - Ênfase5 3 4 5" xfId="15098" xr:uid="{00000000-0005-0000-0000-0000EE3A0000}"/>
    <cellStyle name="40% - Ênfase5 3 4 5 2" xfId="15099" xr:uid="{00000000-0005-0000-0000-0000EF3A0000}"/>
    <cellStyle name="40% - Ênfase5 3 4 5 2 2" xfId="15100" xr:uid="{00000000-0005-0000-0000-0000F03A0000}"/>
    <cellStyle name="40% - Ênfase5 3 4 5 3" xfId="15101" xr:uid="{00000000-0005-0000-0000-0000F13A0000}"/>
    <cellStyle name="40% - Ênfase5 3 4 5 4" xfId="15102" xr:uid="{00000000-0005-0000-0000-0000F23A0000}"/>
    <cellStyle name="40% - Ênfase5 3 4 6" xfId="15103" xr:uid="{00000000-0005-0000-0000-0000F33A0000}"/>
    <cellStyle name="40% - Ênfase5 3 4 6 2" xfId="15104" xr:uid="{00000000-0005-0000-0000-0000F43A0000}"/>
    <cellStyle name="40% - Ênfase5 3 4 7" xfId="15105" xr:uid="{00000000-0005-0000-0000-0000F53A0000}"/>
    <cellStyle name="40% - Ênfase5 3 4 8" xfId="15106" xr:uid="{00000000-0005-0000-0000-0000F63A0000}"/>
    <cellStyle name="40% - Ênfase5 3 5" xfId="15107" xr:uid="{00000000-0005-0000-0000-0000F73A0000}"/>
    <cellStyle name="40% - Ênfase5 3 5 2" xfId="15108" xr:uid="{00000000-0005-0000-0000-0000F83A0000}"/>
    <cellStyle name="40% - Ênfase5 3 5 2 2" xfId="15109" xr:uid="{00000000-0005-0000-0000-0000F93A0000}"/>
    <cellStyle name="40% - Ênfase5 3 5 2 2 2" xfId="15110" xr:uid="{00000000-0005-0000-0000-0000FA3A0000}"/>
    <cellStyle name="40% - Ênfase5 3 5 2 2 2 2" xfId="15111" xr:uid="{00000000-0005-0000-0000-0000FB3A0000}"/>
    <cellStyle name="40% - Ênfase5 3 5 2 2 2 2 2" xfId="15112" xr:uid="{00000000-0005-0000-0000-0000FC3A0000}"/>
    <cellStyle name="40% - Ênfase5 3 5 2 2 2 3" xfId="15113" xr:uid="{00000000-0005-0000-0000-0000FD3A0000}"/>
    <cellStyle name="40% - Ênfase5 3 5 2 2 2 4" xfId="15114" xr:uid="{00000000-0005-0000-0000-0000FE3A0000}"/>
    <cellStyle name="40% - Ênfase5 3 5 2 2 3" xfId="15115" xr:uid="{00000000-0005-0000-0000-0000FF3A0000}"/>
    <cellStyle name="40% - Ênfase5 3 5 2 2 3 2" xfId="15116" xr:uid="{00000000-0005-0000-0000-0000003B0000}"/>
    <cellStyle name="40% - Ênfase5 3 5 2 2 3 2 2" xfId="15117" xr:uid="{00000000-0005-0000-0000-0000013B0000}"/>
    <cellStyle name="40% - Ênfase5 3 5 2 2 3 3" xfId="15118" xr:uid="{00000000-0005-0000-0000-0000023B0000}"/>
    <cellStyle name="40% - Ênfase5 3 5 2 2 3 4" xfId="15119" xr:uid="{00000000-0005-0000-0000-0000033B0000}"/>
    <cellStyle name="40% - Ênfase5 3 5 2 2 4" xfId="15120" xr:uid="{00000000-0005-0000-0000-0000043B0000}"/>
    <cellStyle name="40% - Ênfase5 3 5 2 2 4 2" xfId="15121" xr:uid="{00000000-0005-0000-0000-0000053B0000}"/>
    <cellStyle name="40% - Ênfase5 3 5 2 2 5" xfId="15122" xr:uid="{00000000-0005-0000-0000-0000063B0000}"/>
    <cellStyle name="40% - Ênfase5 3 5 2 2 6" xfId="15123" xr:uid="{00000000-0005-0000-0000-0000073B0000}"/>
    <cellStyle name="40% - Ênfase5 3 5 2 3" xfId="15124" xr:uid="{00000000-0005-0000-0000-0000083B0000}"/>
    <cellStyle name="40% - Ênfase5 3 5 2 3 2" xfId="15125" xr:uid="{00000000-0005-0000-0000-0000093B0000}"/>
    <cellStyle name="40% - Ênfase5 3 5 2 3 2 2" xfId="15126" xr:uid="{00000000-0005-0000-0000-00000A3B0000}"/>
    <cellStyle name="40% - Ênfase5 3 5 2 3 3" xfId="15127" xr:uid="{00000000-0005-0000-0000-00000B3B0000}"/>
    <cellStyle name="40% - Ênfase5 3 5 2 3 4" xfId="15128" xr:uid="{00000000-0005-0000-0000-00000C3B0000}"/>
    <cellStyle name="40% - Ênfase5 3 5 2 4" xfId="15129" xr:uid="{00000000-0005-0000-0000-00000D3B0000}"/>
    <cellStyle name="40% - Ênfase5 3 5 2 4 2" xfId="15130" xr:uid="{00000000-0005-0000-0000-00000E3B0000}"/>
    <cellStyle name="40% - Ênfase5 3 5 2 4 2 2" xfId="15131" xr:uid="{00000000-0005-0000-0000-00000F3B0000}"/>
    <cellStyle name="40% - Ênfase5 3 5 2 4 3" xfId="15132" xr:uid="{00000000-0005-0000-0000-0000103B0000}"/>
    <cellStyle name="40% - Ênfase5 3 5 2 4 4" xfId="15133" xr:uid="{00000000-0005-0000-0000-0000113B0000}"/>
    <cellStyle name="40% - Ênfase5 3 5 2 5" xfId="15134" xr:uid="{00000000-0005-0000-0000-0000123B0000}"/>
    <cellStyle name="40% - Ênfase5 3 5 2 5 2" xfId="15135" xr:uid="{00000000-0005-0000-0000-0000133B0000}"/>
    <cellStyle name="40% - Ênfase5 3 5 2 6" xfId="15136" xr:uid="{00000000-0005-0000-0000-0000143B0000}"/>
    <cellStyle name="40% - Ênfase5 3 5 2 7" xfId="15137" xr:uid="{00000000-0005-0000-0000-0000153B0000}"/>
    <cellStyle name="40% - Ênfase5 3 5 3" xfId="15138" xr:uid="{00000000-0005-0000-0000-0000163B0000}"/>
    <cellStyle name="40% - Ênfase5 3 5 3 2" xfId="15139" xr:uid="{00000000-0005-0000-0000-0000173B0000}"/>
    <cellStyle name="40% - Ênfase5 3 5 3 2 2" xfId="15140" xr:uid="{00000000-0005-0000-0000-0000183B0000}"/>
    <cellStyle name="40% - Ênfase5 3 5 3 2 2 2" xfId="15141" xr:uid="{00000000-0005-0000-0000-0000193B0000}"/>
    <cellStyle name="40% - Ênfase5 3 5 3 2 3" xfId="15142" xr:uid="{00000000-0005-0000-0000-00001A3B0000}"/>
    <cellStyle name="40% - Ênfase5 3 5 3 2 4" xfId="15143" xr:uid="{00000000-0005-0000-0000-00001B3B0000}"/>
    <cellStyle name="40% - Ênfase5 3 5 3 3" xfId="15144" xr:uid="{00000000-0005-0000-0000-00001C3B0000}"/>
    <cellStyle name="40% - Ênfase5 3 5 3 3 2" xfId="15145" xr:uid="{00000000-0005-0000-0000-00001D3B0000}"/>
    <cellStyle name="40% - Ênfase5 3 5 3 3 2 2" xfId="15146" xr:uid="{00000000-0005-0000-0000-00001E3B0000}"/>
    <cellStyle name="40% - Ênfase5 3 5 3 3 3" xfId="15147" xr:uid="{00000000-0005-0000-0000-00001F3B0000}"/>
    <cellStyle name="40% - Ênfase5 3 5 3 3 4" xfId="15148" xr:uid="{00000000-0005-0000-0000-0000203B0000}"/>
    <cellStyle name="40% - Ênfase5 3 5 3 4" xfId="15149" xr:uid="{00000000-0005-0000-0000-0000213B0000}"/>
    <cellStyle name="40% - Ênfase5 3 5 3 4 2" xfId="15150" xr:uid="{00000000-0005-0000-0000-0000223B0000}"/>
    <cellStyle name="40% - Ênfase5 3 5 3 5" xfId="15151" xr:uid="{00000000-0005-0000-0000-0000233B0000}"/>
    <cellStyle name="40% - Ênfase5 3 5 3 6" xfId="15152" xr:uid="{00000000-0005-0000-0000-0000243B0000}"/>
    <cellStyle name="40% - Ênfase5 3 5 4" xfId="15153" xr:uid="{00000000-0005-0000-0000-0000253B0000}"/>
    <cellStyle name="40% - Ênfase5 3 5 4 2" xfId="15154" xr:uid="{00000000-0005-0000-0000-0000263B0000}"/>
    <cellStyle name="40% - Ênfase5 3 5 4 2 2" xfId="15155" xr:uid="{00000000-0005-0000-0000-0000273B0000}"/>
    <cellStyle name="40% - Ênfase5 3 5 4 3" xfId="15156" xr:uid="{00000000-0005-0000-0000-0000283B0000}"/>
    <cellStyle name="40% - Ênfase5 3 5 4 4" xfId="15157" xr:uid="{00000000-0005-0000-0000-0000293B0000}"/>
    <cellStyle name="40% - Ênfase5 3 5 5" xfId="15158" xr:uid="{00000000-0005-0000-0000-00002A3B0000}"/>
    <cellStyle name="40% - Ênfase5 3 5 5 2" xfId="15159" xr:uid="{00000000-0005-0000-0000-00002B3B0000}"/>
    <cellStyle name="40% - Ênfase5 3 5 5 2 2" xfId="15160" xr:uid="{00000000-0005-0000-0000-00002C3B0000}"/>
    <cellStyle name="40% - Ênfase5 3 5 5 3" xfId="15161" xr:uid="{00000000-0005-0000-0000-00002D3B0000}"/>
    <cellStyle name="40% - Ênfase5 3 5 5 4" xfId="15162" xr:uid="{00000000-0005-0000-0000-00002E3B0000}"/>
    <cellStyle name="40% - Ênfase5 3 5 6" xfId="15163" xr:uid="{00000000-0005-0000-0000-00002F3B0000}"/>
    <cellStyle name="40% - Ênfase5 3 5 6 2" xfId="15164" xr:uid="{00000000-0005-0000-0000-0000303B0000}"/>
    <cellStyle name="40% - Ênfase5 3 5 7" xfId="15165" xr:uid="{00000000-0005-0000-0000-0000313B0000}"/>
    <cellStyle name="40% - Ênfase5 3 5 8" xfId="15166" xr:uid="{00000000-0005-0000-0000-0000323B0000}"/>
    <cellStyle name="40% - Ênfase5 3 6" xfId="15167" xr:uid="{00000000-0005-0000-0000-0000333B0000}"/>
    <cellStyle name="40% - Ênfase5 3 6 2" xfId="15168" xr:uid="{00000000-0005-0000-0000-0000343B0000}"/>
    <cellStyle name="40% - Ênfase5 3 6 2 2" xfId="15169" xr:uid="{00000000-0005-0000-0000-0000353B0000}"/>
    <cellStyle name="40% - Ênfase5 3 6 2 2 2" xfId="15170" xr:uid="{00000000-0005-0000-0000-0000363B0000}"/>
    <cellStyle name="40% - Ênfase5 3 6 2 2 2 2" xfId="15171" xr:uid="{00000000-0005-0000-0000-0000373B0000}"/>
    <cellStyle name="40% - Ênfase5 3 6 2 2 3" xfId="15172" xr:uid="{00000000-0005-0000-0000-0000383B0000}"/>
    <cellStyle name="40% - Ênfase5 3 6 2 2 4" xfId="15173" xr:uid="{00000000-0005-0000-0000-0000393B0000}"/>
    <cellStyle name="40% - Ênfase5 3 6 2 3" xfId="15174" xr:uid="{00000000-0005-0000-0000-00003A3B0000}"/>
    <cellStyle name="40% - Ênfase5 3 6 2 3 2" xfId="15175" xr:uid="{00000000-0005-0000-0000-00003B3B0000}"/>
    <cellStyle name="40% - Ênfase5 3 6 2 3 2 2" xfId="15176" xr:uid="{00000000-0005-0000-0000-00003C3B0000}"/>
    <cellStyle name="40% - Ênfase5 3 6 2 3 3" xfId="15177" xr:uid="{00000000-0005-0000-0000-00003D3B0000}"/>
    <cellStyle name="40% - Ênfase5 3 6 2 3 4" xfId="15178" xr:uid="{00000000-0005-0000-0000-00003E3B0000}"/>
    <cellStyle name="40% - Ênfase5 3 6 2 4" xfId="15179" xr:uid="{00000000-0005-0000-0000-00003F3B0000}"/>
    <cellStyle name="40% - Ênfase5 3 6 2 4 2" xfId="15180" xr:uid="{00000000-0005-0000-0000-0000403B0000}"/>
    <cellStyle name="40% - Ênfase5 3 6 2 5" xfId="15181" xr:uid="{00000000-0005-0000-0000-0000413B0000}"/>
    <cellStyle name="40% - Ênfase5 3 6 2 6" xfId="15182" xr:uid="{00000000-0005-0000-0000-0000423B0000}"/>
    <cellStyle name="40% - Ênfase5 3 6 3" xfId="15183" xr:uid="{00000000-0005-0000-0000-0000433B0000}"/>
    <cellStyle name="40% - Ênfase5 3 6 3 2" xfId="15184" xr:uid="{00000000-0005-0000-0000-0000443B0000}"/>
    <cellStyle name="40% - Ênfase5 3 6 3 2 2" xfId="15185" xr:uid="{00000000-0005-0000-0000-0000453B0000}"/>
    <cellStyle name="40% - Ênfase5 3 6 3 3" xfId="15186" xr:uid="{00000000-0005-0000-0000-0000463B0000}"/>
    <cellStyle name="40% - Ênfase5 3 6 3 4" xfId="15187" xr:uid="{00000000-0005-0000-0000-0000473B0000}"/>
    <cellStyle name="40% - Ênfase5 3 6 4" xfId="15188" xr:uid="{00000000-0005-0000-0000-0000483B0000}"/>
    <cellStyle name="40% - Ênfase5 3 6 4 2" xfId="15189" xr:uid="{00000000-0005-0000-0000-0000493B0000}"/>
    <cellStyle name="40% - Ênfase5 3 6 4 2 2" xfId="15190" xr:uid="{00000000-0005-0000-0000-00004A3B0000}"/>
    <cellStyle name="40% - Ênfase5 3 6 4 3" xfId="15191" xr:uid="{00000000-0005-0000-0000-00004B3B0000}"/>
    <cellStyle name="40% - Ênfase5 3 6 4 4" xfId="15192" xr:uid="{00000000-0005-0000-0000-00004C3B0000}"/>
    <cellStyle name="40% - Ênfase5 3 6 5" xfId="15193" xr:uid="{00000000-0005-0000-0000-00004D3B0000}"/>
    <cellStyle name="40% - Ênfase5 3 6 5 2" xfId="15194" xr:uid="{00000000-0005-0000-0000-00004E3B0000}"/>
    <cellStyle name="40% - Ênfase5 3 6 6" xfId="15195" xr:uid="{00000000-0005-0000-0000-00004F3B0000}"/>
    <cellStyle name="40% - Ênfase5 3 6 7" xfId="15196" xr:uid="{00000000-0005-0000-0000-0000503B0000}"/>
    <cellStyle name="40% - Ênfase5 3 7" xfId="15197" xr:uid="{00000000-0005-0000-0000-0000513B0000}"/>
    <cellStyle name="40% - Ênfase5 3 7 2" xfId="15198" xr:uid="{00000000-0005-0000-0000-0000523B0000}"/>
    <cellStyle name="40% - Ênfase5 3 7 2 2" xfId="15199" xr:uid="{00000000-0005-0000-0000-0000533B0000}"/>
    <cellStyle name="40% - Ênfase5 3 7 2 2 2" xfId="15200" xr:uid="{00000000-0005-0000-0000-0000543B0000}"/>
    <cellStyle name="40% - Ênfase5 3 7 2 3" xfId="15201" xr:uid="{00000000-0005-0000-0000-0000553B0000}"/>
    <cellStyle name="40% - Ênfase5 3 7 2 4" xfId="15202" xr:uid="{00000000-0005-0000-0000-0000563B0000}"/>
    <cellStyle name="40% - Ênfase5 3 7 3" xfId="15203" xr:uid="{00000000-0005-0000-0000-0000573B0000}"/>
    <cellStyle name="40% - Ênfase5 3 7 3 2" xfId="15204" xr:uid="{00000000-0005-0000-0000-0000583B0000}"/>
    <cellStyle name="40% - Ênfase5 3 7 3 2 2" xfId="15205" xr:uid="{00000000-0005-0000-0000-0000593B0000}"/>
    <cellStyle name="40% - Ênfase5 3 7 3 3" xfId="15206" xr:uid="{00000000-0005-0000-0000-00005A3B0000}"/>
    <cellStyle name="40% - Ênfase5 3 7 3 4" xfId="15207" xr:uid="{00000000-0005-0000-0000-00005B3B0000}"/>
    <cellStyle name="40% - Ênfase5 3 7 4" xfId="15208" xr:uid="{00000000-0005-0000-0000-00005C3B0000}"/>
    <cellStyle name="40% - Ênfase5 3 7 4 2" xfId="15209" xr:uid="{00000000-0005-0000-0000-00005D3B0000}"/>
    <cellStyle name="40% - Ênfase5 3 7 5" xfId="15210" xr:uid="{00000000-0005-0000-0000-00005E3B0000}"/>
    <cellStyle name="40% - Ênfase5 3 7 6" xfId="15211" xr:uid="{00000000-0005-0000-0000-00005F3B0000}"/>
    <cellStyle name="40% - Ênfase5 3 8" xfId="15212" xr:uid="{00000000-0005-0000-0000-0000603B0000}"/>
    <cellStyle name="40% - Ênfase5 3 8 2" xfId="15213" xr:uid="{00000000-0005-0000-0000-0000613B0000}"/>
    <cellStyle name="40% - Ênfase5 3 8 2 2" xfId="15214" xr:uid="{00000000-0005-0000-0000-0000623B0000}"/>
    <cellStyle name="40% - Ênfase5 3 8 3" xfId="15215" xr:uid="{00000000-0005-0000-0000-0000633B0000}"/>
    <cellStyle name="40% - Ênfase5 3 8 4" xfId="15216" xr:uid="{00000000-0005-0000-0000-0000643B0000}"/>
    <cellStyle name="40% - Ênfase5 3 9" xfId="15217" xr:uid="{00000000-0005-0000-0000-0000653B0000}"/>
    <cellStyle name="40% - Ênfase5 3 9 2" xfId="15218" xr:uid="{00000000-0005-0000-0000-0000663B0000}"/>
    <cellStyle name="40% - Ênfase5 3 9 2 2" xfId="15219" xr:uid="{00000000-0005-0000-0000-0000673B0000}"/>
    <cellStyle name="40% - Ênfase5 3 9 3" xfId="15220" xr:uid="{00000000-0005-0000-0000-0000683B0000}"/>
    <cellStyle name="40% - Ênfase5 3 9 4" xfId="15221" xr:uid="{00000000-0005-0000-0000-0000693B0000}"/>
    <cellStyle name="40% - Ênfase5 4" xfId="15222" xr:uid="{00000000-0005-0000-0000-00006A3B0000}"/>
    <cellStyle name="40% - Ênfase5 4 10" xfId="15223" xr:uid="{00000000-0005-0000-0000-00006B3B0000}"/>
    <cellStyle name="40% - Ênfase5 4 11" xfId="15224" xr:uid="{00000000-0005-0000-0000-00006C3B0000}"/>
    <cellStyle name="40% - Ênfase5 4 2" xfId="15225" xr:uid="{00000000-0005-0000-0000-00006D3B0000}"/>
    <cellStyle name="40% - Ênfase5 4 2 2" xfId="15226" xr:uid="{00000000-0005-0000-0000-00006E3B0000}"/>
    <cellStyle name="40% - Ênfase5 4 2 2 2" xfId="15227" xr:uid="{00000000-0005-0000-0000-00006F3B0000}"/>
    <cellStyle name="40% - Ênfase5 4 2 2 2 2" xfId="15228" xr:uid="{00000000-0005-0000-0000-0000703B0000}"/>
    <cellStyle name="40% - Ênfase5 4 2 2 2 2 2" xfId="15229" xr:uid="{00000000-0005-0000-0000-0000713B0000}"/>
    <cellStyle name="40% - Ênfase5 4 2 2 2 2 2 2" xfId="15230" xr:uid="{00000000-0005-0000-0000-0000723B0000}"/>
    <cellStyle name="40% - Ênfase5 4 2 2 2 2 3" xfId="15231" xr:uid="{00000000-0005-0000-0000-0000733B0000}"/>
    <cellStyle name="40% - Ênfase5 4 2 2 2 2 4" xfId="15232" xr:uid="{00000000-0005-0000-0000-0000743B0000}"/>
    <cellStyle name="40% - Ênfase5 4 2 2 2 3" xfId="15233" xr:uid="{00000000-0005-0000-0000-0000753B0000}"/>
    <cellStyle name="40% - Ênfase5 4 2 2 2 3 2" xfId="15234" xr:uid="{00000000-0005-0000-0000-0000763B0000}"/>
    <cellStyle name="40% - Ênfase5 4 2 2 2 3 2 2" xfId="15235" xr:uid="{00000000-0005-0000-0000-0000773B0000}"/>
    <cellStyle name="40% - Ênfase5 4 2 2 2 3 3" xfId="15236" xr:uid="{00000000-0005-0000-0000-0000783B0000}"/>
    <cellStyle name="40% - Ênfase5 4 2 2 2 3 4" xfId="15237" xr:uid="{00000000-0005-0000-0000-0000793B0000}"/>
    <cellStyle name="40% - Ênfase5 4 2 2 2 4" xfId="15238" xr:uid="{00000000-0005-0000-0000-00007A3B0000}"/>
    <cellStyle name="40% - Ênfase5 4 2 2 2 4 2" xfId="15239" xr:uid="{00000000-0005-0000-0000-00007B3B0000}"/>
    <cellStyle name="40% - Ênfase5 4 2 2 2 5" xfId="15240" xr:uid="{00000000-0005-0000-0000-00007C3B0000}"/>
    <cellStyle name="40% - Ênfase5 4 2 2 2 6" xfId="15241" xr:uid="{00000000-0005-0000-0000-00007D3B0000}"/>
    <cellStyle name="40% - Ênfase5 4 2 2 3" xfId="15242" xr:uid="{00000000-0005-0000-0000-00007E3B0000}"/>
    <cellStyle name="40% - Ênfase5 4 2 2 3 2" xfId="15243" xr:uid="{00000000-0005-0000-0000-00007F3B0000}"/>
    <cellStyle name="40% - Ênfase5 4 2 2 3 2 2" xfId="15244" xr:uid="{00000000-0005-0000-0000-0000803B0000}"/>
    <cellStyle name="40% - Ênfase5 4 2 2 3 3" xfId="15245" xr:uid="{00000000-0005-0000-0000-0000813B0000}"/>
    <cellStyle name="40% - Ênfase5 4 2 2 3 4" xfId="15246" xr:uid="{00000000-0005-0000-0000-0000823B0000}"/>
    <cellStyle name="40% - Ênfase5 4 2 2 4" xfId="15247" xr:uid="{00000000-0005-0000-0000-0000833B0000}"/>
    <cellStyle name="40% - Ênfase5 4 2 2 4 2" xfId="15248" xr:uid="{00000000-0005-0000-0000-0000843B0000}"/>
    <cellStyle name="40% - Ênfase5 4 2 2 4 2 2" xfId="15249" xr:uid="{00000000-0005-0000-0000-0000853B0000}"/>
    <cellStyle name="40% - Ênfase5 4 2 2 4 3" xfId="15250" xr:uid="{00000000-0005-0000-0000-0000863B0000}"/>
    <cellStyle name="40% - Ênfase5 4 2 2 4 4" xfId="15251" xr:uid="{00000000-0005-0000-0000-0000873B0000}"/>
    <cellStyle name="40% - Ênfase5 4 2 2 5" xfId="15252" xr:uid="{00000000-0005-0000-0000-0000883B0000}"/>
    <cellStyle name="40% - Ênfase5 4 2 2 5 2" xfId="15253" xr:uid="{00000000-0005-0000-0000-0000893B0000}"/>
    <cellStyle name="40% - Ênfase5 4 2 2 6" xfId="15254" xr:uid="{00000000-0005-0000-0000-00008A3B0000}"/>
    <cellStyle name="40% - Ênfase5 4 2 2 7" xfId="15255" xr:uid="{00000000-0005-0000-0000-00008B3B0000}"/>
    <cellStyle name="40% - Ênfase5 4 2 3" xfId="15256" xr:uid="{00000000-0005-0000-0000-00008C3B0000}"/>
    <cellStyle name="40% - Ênfase5 4 2 3 2" xfId="15257" xr:uid="{00000000-0005-0000-0000-00008D3B0000}"/>
    <cellStyle name="40% - Ênfase5 4 2 3 2 2" xfId="15258" xr:uid="{00000000-0005-0000-0000-00008E3B0000}"/>
    <cellStyle name="40% - Ênfase5 4 2 3 2 2 2" xfId="15259" xr:uid="{00000000-0005-0000-0000-00008F3B0000}"/>
    <cellStyle name="40% - Ênfase5 4 2 3 2 3" xfId="15260" xr:uid="{00000000-0005-0000-0000-0000903B0000}"/>
    <cellStyle name="40% - Ênfase5 4 2 3 2 4" xfId="15261" xr:uid="{00000000-0005-0000-0000-0000913B0000}"/>
    <cellStyle name="40% - Ênfase5 4 2 3 3" xfId="15262" xr:uid="{00000000-0005-0000-0000-0000923B0000}"/>
    <cellStyle name="40% - Ênfase5 4 2 3 3 2" xfId="15263" xr:uid="{00000000-0005-0000-0000-0000933B0000}"/>
    <cellStyle name="40% - Ênfase5 4 2 3 3 2 2" xfId="15264" xr:uid="{00000000-0005-0000-0000-0000943B0000}"/>
    <cellStyle name="40% - Ênfase5 4 2 3 3 3" xfId="15265" xr:uid="{00000000-0005-0000-0000-0000953B0000}"/>
    <cellStyle name="40% - Ênfase5 4 2 3 3 4" xfId="15266" xr:uid="{00000000-0005-0000-0000-0000963B0000}"/>
    <cellStyle name="40% - Ênfase5 4 2 3 4" xfId="15267" xr:uid="{00000000-0005-0000-0000-0000973B0000}"/>
    <cellStyle name="40% - Ênfase5 4 2 3 4 2" xfId="15268" xr:uid="{00000000-0005-0000-0000-0000983B0000}"/>
    <cellStyle name="40% - Ênfase5 4 2 3 5" xfId="15269" xr:uid="{00000000-0005-0000-0000-0000993B0000}"/>
    <cellStyle name="40% - Ênfase5 4 2 3 6" xfId="15270" xr:uid="{00000000-0005-0000-0000-00009A3B0000}"/>
    <cellStyle name="40% - Ênfase5 4 2 4" xfId="15271" xr:uid="{00000000-0005-0000-0000-00009B3B0000}"/>
    <cellStyle name="40% - Ênfase5 4 2 4 2" xfId="15272" xr:uid="{00000000-0005-0000-0000-00009C3B0000}"/>
    <cellStyle name="40% - Ênfase5 4 2 4 2 2" xfId="15273" xr:uid="{00000000-0005-0000-0000-00009D3B0000}"/>
    <cellStyle name="40% - Ênfase5 4 2 4 3" xfId="15274" xr:uid="{00000000-0005-0000-0000-00009E3B0000}"/>
    <cellStyle name="40% - Ênfase5 4 2 4 4" xfId="15275" xr:uid="{00000000-0005-0000-0000-00009F3B0000}"/>
    <cellStyle name="40% - Ênfase5 4 2 5" xfId="15276" xr:uid="{00000000-0005-0000-0000-0000A03B0000}"/>
    <cellStyle name="40% - Ênfase5 4 2 5 2" xfId="15277" xr:uid="{00000000-0005-0000-0000-0000A13B0000}"/>
    <cellStyle name="40% - Ênfase5 4 2 5 2 2" xfId="15278" xr:uid="{00000000-0005-0000-0000-0000A23B0000}"/>
    <cellStyle name="40% - Ênfase5 4 2 5 3" xfId="15279" xr:uid="{00000000-0005-0000-0000-0000A33B0000}"/>
    <cellStyle name="40% - Ênfase5 4 2 5 4" xfId="15280" xr:uid="{00000000-0005-0000-0000-0000A43B0000}"/>
    <cellStyle name="40% - Ênfase5 4 2 6" xfId="15281" xr:uid="{00000000-0005-0000-0000-0000A53B0000}"/>
    <cellStyle name="40% - Ênfase5 4 2 6 2" xfId="15282" xr:uid="{00000000-0005-0000-0000-0000A63B0000}"/>
    <cellStyle name="40% - Ênfase5 4 2 7" xfId="15283" xr:uid="{00000000-0005-0000-0000-0000A73B0000}"/>
    <cellStyle name="40% - Ênfase5 4 2 8" xfId="15284" xr:uid="{00000000-0005-0000-0000-0000A83B0000}"/>
    <cellStyle name="40% - Ênfase5 4 3" xfId="15285" xr:uid="{00000000-0005-0000-0000-0000A93B0000}"/>
    <cellStyle name="40% - Ênfase5 4 3 2" xfId="15286" xr:uid="{00000000-0005-0000-0000-0000AA3B0000}"/>
    <cellStyle name="40% - Ênfase5 4 3 2 2" xfId="15287" xr:uid="{00000000-0005-0000-0000-0000AB3B0000}"/>
    <cellStyle name="40% - Ênfase5 4 3 2 2 2" xfId="15288" xr:uid="{00000000-0005-0000-0000-0000AC3B0000}"/>
    <cellStyle name="40% - Ênfase5 4 3 2 2 2 2" xfId="15289" xr:uid="{00000000-0005-0000-0000-0000AD3B0000}"/>
    <cellStyle name="40% - Ênfase5 4 3 2 2 2 2 2" xfId="15290" xr:uid="{00000000-0005-0000-0000-0000AE3B0000}"/>
    <cellStyle name="40% - Ênfase5 4 3 2 2 2 3" xfId="15291" xr:uid="{00000000-0005-0000-0000-0000AF3B0000}"/>
    <cellStyle name="40% - Ênfase5 4 3 2 2 2 4" xfId="15292" xr:uid="{00000000-0005-0000-0000-0000B03B0000}"/>
    <cellStyle name="40% - Ênfase5 4 3 2 2 3" xfId="15293" xr:uid="{00000000-0005-0000-0000-0000B13B0000}"/>
    <cellStyle name="40% - Ênfase5 4 3 2 2 3 2" xfId="15294" xr:uid="{00000000-0005-0000-0000-0000B23B0000}"/>
    <cellStyle name="40% - Ênfase5 4 3 2 2 3 2 2" xfId="15295" xr:uid="{00000000-0005-0000-0000-0000B33B0000}"/>
    <cellStyle name="40% - Ênfase5 4 3 2 2 3 3" xfId="15296" xr:uid="{00000000-0005-0000-0000-0000B43B0000}"/>
    <cellStyle name="40% - Ênfase5 4 3 2 2 3 4" xfId="15297" xr:uid="{00000000-0005-0000-0000-0000B53B0000}"/>
    <cellStyle name="40% - Ênfase5 4 3 2 2 4" xfId="15298" xr:uid="{00000000-0005-0000-0000-0000B63B0000}"/>
    <cellStyle name="40% - Ênfase5 4 3 2 2 4 2" xfId="15299" xr:uid="{00000000-0005-0000-0000-0000B73B0000}"/>
    <cellStyle name="40% - Ênfase5 4 3 2 2 5" xfId="15300" xr:uid="{00000000-0005-0000-0000-0000B83B0000}"/>
    <cellStyle name="40% - Ênfase5 4 3 2 2 6" xfId="15301" xr:uid="{00000000-0005-0000-0000-0000B93B0000}"/>
    <cellStyle name="40% - Ênfase5 4 3 2 3" xfId="15302" xr:uid="{00000000-0005-0000-0000-0000BA3B0000}"/>
    <cellStyle name="40% - Ênfase5 4 3 2 3 2" xfId="15303" xr:uid="{00000000-0005-0000-0000-0000BB3B0000}"/>
    <cellStyle name="40% - Ênfase5 4 3 2 3 2 2" xfId="15304" xr:uid="{00000000-0005-0000-0000-0000BC3B0000}"/>
    <cellStyle name="40% - Ênfase5 4 3 2 3 3" xfId="15305" xr:uid="{00000000-0005-0000-0000-0000BD3B0000}"/>
    <cellStyle name="40% - Ênfase5 4 3 2 3 4" xfId="15306" xr:uid="{00000000-0005-0000-0000-0000BE3B0000}"/>
    <cellStyle name="40% - Ênfase5 4 3 2 4" xfId="15307" xr:uid="{00000000-0005-0000-0000-0000BF3B0000}"/>
    <cellStyle name="40% - Ênfase5 4 3 2 4 2" xfId="15308" xr:uid="{00000000-0005-0000-0000-0000C03B0000}"/>
    <cellStyle name="40% - Ênfase5 4 3 2 4 2 2" xfId="15309" xr:uid="{00000000-0005-0000-0000-0000C13B0000}"/>
    <cellStyle name="40% - Ênfase5 4 3 2 4 3" xfId="15310" xr:uid="{00000000-0005-0000-0000-0000C23B0000}"/>
    <cellStyle name="40% - Ênfase5 4 3 2 4 4" xfId="15311" xr:uid="{00000000-0005-0000-0000-0000C33B0000}"/>
    <cellStyle name="40% - Ênfase5 4 3 2 5" xfId="15312" xr:uid="{00000000-0005-0000-0000-0000C43B0000}"/>
    <cellStyle name="40% - Ênfase5 4 3 2 5 2" xfId="15313" xr:uid="{00000000-0005-0000-0000-0000C53B0000}"/>
    <cellStyle name="40% - Ênfase5 4 3 2 6" xfId="15314" xr:uid="{00000000-0005-0000-0000-0000C63B0000}"/>
    <cellStyle name="40% - Ênfase5 4 3 2 7" xfId="15315" xr:uid="{00000000-0005-0000-0000-0000C73B0000}"/>
    <cellStyle name="40% - Ênfase5 4 3 3" xfId="15316" xr:uid="{00000000-0005-0000-0000-0000C83B0000}"/>
    <cellStyle name="40% - Ênfase5 4 3 3 2" xfId="15317" xr:uid="{00000000-0005-0000-0000-0000C93B0000}"/>
    <cellStyle name="40% - Ênfase5 4 3 3 2 2" xfId="15318" xr:uid="{00000000-0005-0000-0000-0000CA3B0000}"/>
    <cellStyle name="40% - Ênfase5 4 3 3 2 2 2" xfId="15319" xr:uid="{00000000-0005-0000-0000-0000CB3B0000}"/>
    <cellStyle name="40% - Ênfase5 4 3 3 2 3" xfId="15320" xr:uid="{00000000-0005-0000-0000-0000CC3B0000}"/>
    <cellStyle name="40% - Ênfase5 4 3 3 2 4" xfId="15321" xr:uid="{00000000-0005-0000-0000-0000CD3B0000}"/>
    <cellStyle name="40% - Ênfase5 4 3 3 3" xfId="15322" xr:uid="{00000000-0005-0000-0000-0000CE3B0000}"/>
    <cellStyle name="40% - Ênfase5 4 3 3 3 2" xfId="15323" xr:uid="{00000000-0005-0000-0000-0000CF3B0000}"/>
    <cellStyle name="40% - Ênfase5 4 3 3 3 2 2" xfId="15324" xr:uid="{00000000-0005-0000-0000-0000D03B0000}"/>
    <cellStyle name="40% - Ênfase5 4 3 3 3 3" xfId="15325" xr:uid="{00000000-0005-0000-0000-0000D13B0000}"/>
    <cellStyle name="40% - Ênfase5 4 3 3 3 4" xfId="15326" xr:uid="{00000000-0005-0000-0000-0000D23B0000}"/>
    <cellStyle name="40% - Ênfase5 4 3 3 4" xfId="15327" xr:uid="{00000000-0005-0000-0000-0000D33B0000}"/>
    <cellStyle name="40% - Ênfase5 4 3 3 4 2" xfId="15328" xr:uid="{00000000-0005-0000-0000-0000D43B0000}"/>
    <cellStyle name="40% - Ênfase5 4 3 3 5" xfId="15329" xr:uid="{00000000-0005-0000-0000-0000D53B0000}"/>
    <cellStyle name="40% - Ênfase5 4 3 3 6" xfId="15330" xr:uid="{00000000-0005-0000-0000-0000D63B0000}"/>
    <cellStyle name="40% - Ênfase5 4 3 4" xfId="15331" xr:uid="{00000000-0005-0000-0000-0000D73B0000}"/>
    <cellStyle name="40% - Ênfase5 4 3 4 2" xfId="15332" xr:uid="{00000000-0005-0000-0000-0000D83B0000}"/>
    <cellStyle name="40% - Ênfase5 4 3 4 2 2" xfId="15333" xr:uid="{00000000-0005-0000-0000-0000D93B0000}"/>
    <cellStyle name="40% - Ênfase5 4 3 4 3" xfId="15334" xr:uid="{00000000-0005-0000-0000-0000DA3B0000}"/>
    <cellStyle name="40% - Ênfase5 4 3 4 4" xfId="15335" xr:uid="{00000000-0005-0000-0000-0000DB3B0000}"/>
    <cellStyle name="40% - Ênfase5 4 3 5" xfId="15336" xr:uid="{00000000-0005-0000-0000-0000DC3B0000}"/>
    <cellStyle name="40% - Ênfase5 4 3 5 2" xfId="15337" xr:uid="{00000000-0005-0000-0000-0000DD3B0000}"/>
    <cellStyle name="40% - Ênfase5 4 3 5 2 2" xfId="15338" xr:uid="{00000000-0005-0000-0000-0000DE3B0000}"/>
    <cellStyle name="40% - Ênfase5 4 3 5 3" xfId="15339" xr:uid="{00000000-0005-0000-0000-0000DF3B0000}"/>
    <cellStyle name="40% - Ênfase5 4 3 5 4" xfId="15340" xr:uid="{00000000-0005-0000-0000-0000E03B0000}"/>
    <cellStyle name="40% - Ênfase5 4 3 6" xfId="15341" xr:uid="{00000000-0005-0000-0000-0000E13B0000}"/>
    <cellStyle name="40% - Ênfase5 4 3 6 2" xfId="15342" xr:uid="{00000000-0005-0000-0000-0000E23B0000}"/>
    <cellStyle name="40% - Ênfase5 4 3 7" xfId="15343" xr:uid="{00000000-0005-0000-0000-0000E33B0000}"/>
    <cellStyle name="40% - Ênfase5 4 3 8" xfId="15344" xr:uid="{00000000-0005-0000-0000-0000E43B0000}"/>
    <cellStyle name="40% - Ênfase5 4 4" xfId="15345" xr:uid="{00000000-0005-0000-0000-0000E53B0000}"/>
    <cellStyle name="40% - Ênfase5 4 4 2" xfId="15346" xr:uid="{00000000-0005-0000-0000-0000E63B0000}"/>
    <cellStyle name="40% - Ênfase5 4 4 2 2" xfId="15347" xr:uid="{00000000-0005-0000-0000-0000E73B0000}"/>
    <cellStyle name="40% - Ênfase5 4 4 2 2 2" xfId="15348" xr:uid="{00000000-0005-0000-0000-0000E83B0000}"/>
    <cellStyle name="40% - Ênfase5 4 4 2 2 2 2" xfId="15349" xr:uid="{00000000-0005-0000-0000-0000E93B0000}"/>
    <cellStyle name="40% - Ênfase5 4 4 2 2 2 2 2" xfId="15350" xr:uid="{00000000-0005-0000-0000-0000EA3B0000}"/>
    <cellStyle name="40% - Ênfase5 4 4 2 2 2 3" xfId="15351" xr:uid="{00000000-0005-0000-0000-0000EB3B0000}"/>
    <cellStyle name="40% - Ênfase5 4 4 2 2 2 4" xfId="15352" xr:uid="{00000000-0005-0000-0000-0000EC3B0000}"/>
    <cellStyle name="40% - Ênfase5 4 4 2 2 3" xfId="15353" xr:uid="{00000000-0005-0000-0000-0000ED3B0000}"/>
    <cellStyle name="40% - Ênfase5 4 4 2 2 3 2" xfId="15354" xr:uid="{00000000-0005-0000-0000-0000EE3B0000}"/>
    <cellStyle name="40% - Ênfase5 4 4 2 2 3 2 2" xfId="15355" xr:uid="{00000000-0005-0000-0000-0000EF3B0000}"/>
    <cellStyle name="40% - Ênfase5 4 4 2 2 3 3" xfId="15356" xr:uid="{00000000-0005-0000-0000-0000F03B0000}"/>
    <cellStyle name="40% - Ênfase5 4 4 2 2 3 4" xfId="15357" xr:uid="{00000000-0005-0000-0000-0000F13B0000}"/>
    <cellStyle name="40% - Ênfase5 4 4 2 2 4" xfId="15358" xr:uid="{00000000-0005-0000-0000-0000F23B0000}"/>
    <cellStyle name="40% - Ênfase5 4 4 2 2 4 2" xfId="15359" xr:uid="{00000000-0005-0000-0000-0000F33B0000}"/>
    <cellStyle name="40% - Ênfase5 4 4 2 2 5" xfId="15360" xr:uid="{00000000-0005-0000-0000-0000F43B0000}"/>
    <cellStyle name="40% - Ênfase5 4 4 2 2 6" xfId="15361" xr:uid="{00000000-0005-0000-0000-0000F53B0000}"/>
    <cellStyle name="40% - Ênfase5 4 4 2 3" xfId="15362" xr:uid="{00000000-0005-0000-0000-0000F63B0000}"/>
    <cellStyle name="40% - Ênfase5 4 4 2 3 2" xfId="15363" xr:uid="{00000000-0005-0000-0000-0000F73B0000}"/>
    <cellStyle name="40% - Ênfase5 4 4 2 3 2 2" xfId="15364" xr:uid="{00000000-0005-0000-0000-0000F83B0000}"/>
    <cellStyle name="40% - Ênfase5 4 4 2 3 3" xfId="15365" xr:uid="{00000000-0005-0000-0000-0000F93B0000}"/>
    <cellStyle name="40% - Ênfase5 4 4 2 3 4" xfId="15366" xr:uid="{00000000-0005-0000-0000-0000FA3B0000}"/>
    <cellStyle name="40% - Ênfase5 4 4 2 4" xfId="15367" xr:uid="{00000000-0005-0000-0000-0000FB3B0000}"/>
    <cellStyle name="40% - Ênfase5 4 4 2 4 2" xfId="15368" xr:uid="{00000000-0005-0000-0000-0000FC3B0000}"/>
    <cellStyle name="40% - Ênfase5 4 4 2 4 2 2" xfId="15369" xr:uid="{00000000-0005-0000-0000-0000FD3B0000}"/>
    <cellStyle name="40% - Ênfase5 4 4 2 4 3" xfId="15370" xr:uid="{00000000-0005-0000-0000-0000FE3B0000}"/>
    <cellStyle name="40% - Ênfase5 4 4 2 4 4" xfId="15371" xr:uid="{00000000-0005-0000-0000-0000FF3B0000}"/>
    <cellStyle name="40% - Ênfase5 4 4 2 5" xfId="15372" xr:uid="{00000000-0005-0000-0000-0000003C0000}"/>
    <cellStyle name="40% - Ênfase5 4 4 2 5 2" xfId="15373" xr:uid="{00000000-0005-0000-0000-0000013C0000}"/>
    <cellStyle name="40% - Ênfase5 4 4 2 6" xfId="15374" xr:uid="{00000000-0005-0000-0000-0000023C0000}"/>
    <cellStyle name="40% - Ênfase5 4 4 2 7" xfId="15375" xr:uid="{00000000-0005-0000-0000-0000033C0000}"/>
    <cellStyle name="40% - Ênfase5 4 4 3" xfId="15376" xr:uid="{00000000-0005-0000-0000-0000043C0000}"/>
    <cellStyle name="40% - Ênfase5 4 4 3 2" xfId="15377" xr:uid="{00000000-0005-0000-0000-0000053C0000}"/>
    <cellStyle name="40% - Ênfase5 4 4 3 2 2" xfId="15378" xr:uid="{00000000-0005-0000-0000-0000063C0000}"/>
    <cellStyle name="40% - Ênfase5 4 4 3 2 2 2" xfId="15379" xr:uid="{00000000-0005-0000-0000-0000073C0000}"/>
    <cellStyle name="40% - Ênfase5 4 4 3 2 3" xfId="15380" xr:uid="{00000000-0005-0000-0000-0000083C0000}"/>
    <cellStyle name="40% - Ênfase5 4 4 3 2 4" xfId="15381" xr:uid="{00000000-0005-0000-0000-0000093C0000}"/>
    <cellStyle name="40% - Ênfase5 4 4 3 3" xfId="15382" xr:uid="{00000000-0005-0000-0000-00000A3C0000}"/>
    <cellStyle name="40% - Ênfase5 4 4 3 3 2" xfId="15383" xr:uid="{00000000-0005-0000-0000-00000B3C0000}"/>
    <cellStyle name="40% - Ênfase5 4 4 3 3 2 2" xfId="15384" xr:uid="{00000000-0005-0000-0000-00000C3C0000}"/>
    <cellStyle name="40% - Ênfase5 4 4 3 3 3" xfId="15385" xr:uid="{00000000-0005-0000-0000-00000D3C0000}"/>
    <cellStyle name="40% - Ênfase5 4 4 3 3 4" xfId="15386" xr:uid="{00000000-0005-0000-0000-00000E3C0000}"/>
    <cellStyle name="40% - Ênfase5 4 4 3 4" xfId="15387" xr:uid="{00000000-0005-0000-0000-00000F3C0000}"/>
    <cellStyle name="40% - Ênfase5 4 4 3 4 2" xfId="15388" xr:uid="{00000000-0005-0000-0000-0000103C0000}"/>
    <cellStyle name="40% - Ênfase5 4 4 3 5" xfId="15389" xr:uid="{00000000-0005-0000-0000-0000113C0000}"/>
    <cellStyle name="40% - Ênfase5 4 4 3 6" xfId="15390" xr:uid="{00000000-0005-0000-0000-0000123C0000}"/>
    <cellStyle name="40% - Ênfase5 4 4 4" xfId="15391" xr:uid="{00000000-0005-0000-0000-0000133C0000}"/>
    <cellStyle name="40% - Ênfase5 4 4 4 2" xfId="15392" xr:uid="{00000000-0005-0000-0000-0000143C0000}"/>
    <cellStyle name="40% - Ênfase5 4 4 4 2 2" xfId="15393" xr:uid="{00000000-0005-0000-0000-0000153C0000}"/>
    <cellStyle name="40% - Ênfase5 4 4 4 3" xfId="15394" xr:uid="{00000000-0005-0000-0000-0000163C0000}"/>
    <cellStyle name="40% - Ênfase5 4 4 4 4" xfId="15395" xr:uid="{00000000-0005-0000-0000-0000173C0000}"/>
    <cellStyle name="40% - Ênfase5 4 4 5" xfId="15396" xr:uid="{00000000-0005-0000-0000-0000183C0000}"/>
    <cellStyle name="40% - Ênfase5 4 4 5 2" xfId="15397" xr:uid="{00000000-0005-0000-0000-0000193C0000}"/>
    <cellStyle name="40% - Ênfase5 4 4 5 2 2" xfId="15398" xr:uid="{00000000-0005-0000-0000-00001A3C0000}"/>
    <cellStyle name="40% - Ênfase5 4 4 5 3" xfId="15399" xr:uid="{00000000-0005-0000-0000-00001B3C0000}"/>
    <cellStyle name="40% - Ênfase5 4 4 5 4" xfId="15400" xr:uid="{00000000-0005-0000-0000-00001C3C0000}"/>
    <cellStyle name="40% - Ênfase5 4 4 6" xfId="15401" xr:uid="{00000000-0005-0000-0000-00001D3C0000}"/>
    <cellStyle name="40% - Ênfase5 4 4 6 2" xfId="15402" xr:uid="{00000000-0005-0000-0000-00001E3C0000}"/>
    <cellStyle name="40% - Ênfase5 4 4 7" xfId="15403" xr:uid="{00000000-0005-0000-0000-00001F3C0000}"/>
    <cellStyle name="40% - Ênfase5 4 4 8" xfId="15404" xr:uid="{00000000-0005-0000-0000-0000203C0000}"/>
    <cellStyle name="40% - Ênfase5 4 5" xfId="15405" xr:uid="{00000000-0005-0000-0000-0000213C0000}"/>
    <cellStyle name="40% - Ênfase5 4 5 2" xfId="15406" xr:uid="{00000000-0005-0000-0000-0000223C0000}"/>
    <cellStyle name="40% - Ênfase5 4 5 2 2" xfId="15407" xr:uid="{00000000-0005-0000-0000-0000233C0000}"/>
    <cellStyle name="40% - Ênfase5 4 5 2 2 2" xfId="15408" xr:uid="{00000000-0005-0000-0000-0000243C0000}"/>
    <cellStyle name="40% - Ênfase5 4 5 2 2 2 2" xfId="15409" xr:uid="{00000000-0005-0000-0000-0000253C0000}"/>
    <cellStyle name="40% - Ênfase5 4 5 2 2 3" xfId="15410" xr:uid="{00000000-0005-0000-0000-0000263C0000}"/>
    <cellStyle name="40% - Ênfase5 4 5 2 2 4" xfId="15411" xr:uid="{00000000-0005-0000-0000-0000273C0000}"/>
    <cellStyle name="40% - Ênfase5 4 5 2 3" xfId="15412" xr:uid="{00000000-0005-0000-0000-0000283C0000}"/>
    <cellStyle name="40% - Ênfase5 4 5 2 3 2" xfId="15413" xr:uid="{00000000-0005-0000-0000-0000293C0000}"/>
    <cellStyle name="40% - Ênfase5 4 5 2 3 2 2" xfId="15414" xr:uid="{00000000-0005-0000-0000-00002A3C0000}"/>
    <cellStyle name="40% - Ênfase5 4 5 2 3 3" xfId="15415" xr:uid="{00000000-0005-0000-0000-00002B3C0000}"/>
    <cellStyle name="40% - Ênfase5 4 5 2 3 4" xfId="15416" xr:uid="{00000000-0005-0000-0000-00002C3C0000}"/>
    <cellStyle name="40% - Ênfase5 4 5 2 4" xfId="15417" xr:uid="{00000000-0005-0000-0000-00002D3C0000}"/>
    <cellStyle name="40% - Ênfase5 4 5 2 4 2" xfId="15418" xr:uid="{00000000-0005-0000-0000-00002E3C0000}"/>
    <cellStyle name="40% - Ênfase5 4 5 2 5" xfId="15419" xr:uid="{00000000-0005-0000-0000-00002F3C0000}"/>
    <cellStyle name="40% - Ênfase5 4 5 2 6" xfId="15420" xr:uid="{00000000-0005-0000-0000-0000303C0000}"/>
    <cellStyle name="40% - Ênfase5 4 5 3" xfId="15421" xr:uid="{00000000-0005-0000-0000-0000313C0000}"/>
    <cellStyle name="40% - Ênfase5 4 5 3 2" xfId="15422" xr:uid="{00000000-0005-0000-0000-0000323C0000}"/>
    <cellStyle name="40% - Ênfase5 4 5 3 2 2" xfId="15423" xr:uid="{00000000-0005-0000-0000-0000333C0000}"/>
    <cellStyle name="40% - Ênfase5 4 5 3 3" xfId="15424" xr:uid="{00000000-0005-0000-0000-0000343C0000}"/>
    <cellStyle name="40% - Ênfase5 4 5 3 4" xfId="15425" xr:uid="{00000000-0005-0000-0000-0000353C0000}"/>
    <cellStyle name="40% - Ênfase5 4 5 4" xfId="15426" xr:uid="{00000000-0005-0000-0000-0000363C0000}"/>
    <cellStyle name="40% - Ênfase5 4 5 4 2" xfId="15427" xr:uid="{00000000-0005-0000-0000-0000373C0000}"/>
    <cellStyle name="40% - Ênfase5 4 5 4 2 2" xfId="15428" xr:uid="{00000000-0005-0000-0000-0000383C0000}"/>
    <cellStyle name="40% - Ênfase5 4 5 4 3" xfId="15429" xr:uid="{00000000-0005-0000-0000-0000393C0000}"/>
    <cellStyle name="40% - Ênfase5 4 5 4 4" xfId="15430" xr:uid="{00000000-0005-0000-0000-00003A3C0000}"/>
    <cellStyle name="40% - Ênfase5 4 5 5" xfId="15431" xr:uid="{00000000-0005-0000-0000-00003B3C0000}"/>
    <cellStyle name="40% - Ênfase5 4 5 5 2" xfId="15432" xr:uid="{00000000-0005-0000-0000-00003C3C0000}"/>
    <cellStyle name="40% - Ênfase5 4 5 6" xfId="15433" xr:uid="{00000000-0005-0000-0000-00003D3C0000}"/>
    <cellStyle name="40% - Ênfase5 4 5 7" xfId="15434" xr:uid="{00000000-0005-0000-0000-00003E3C0000}"/>
    <cellStyle name="40% - Ênfase5 4 6" xfId="15435" xr:uid="{00000000-0005-0000-0000-00003F3C0000}"/>
    <cellStyle name="40% - Ênfase5 4 6 2" xfId="15436" xr:uid="{00000000-0005-0000-0000-0000403C0000}"/>
    <cellStyle name="40% - Ênfase5 4 6 2 2" xfId="15437" xr:uid="{00000000-0005-0000-0000-0000413C0000}"/>
    <cellStyle name="40% - Ênfase5 4 6 2 2 2" xfId="15438" xr:uid="{00000000-0005-0000-0000-0000423C0000}"/>
    <cellStyle name="40% - Ênfase5 4 6 2 3" xfId="15439" xr:uid="{00000000-0005-0000-0000-0000433C0000}"/>
    <cellStyle name="40% - Ênfase5 4 6 2 4" xfId="15440" xr:uid="{00000000-0005-0000-0000-0000443C0000}"/>
    <cellStyle name="40% - Ênfase5 4 6 3" xfId="15441" xr:uid="{00000000-0005-0000-0000-0000453C0000}"/>
    <cellStyle name="40% - Ênfase5 4 6 3 2" xfId="15442" xr:uid="{00000000-0005-0000-0000-0000463C0000}"/>
    <cellStyle name="40% - Ênfase5 4 6 3 2 2" xfId="15443" xr:uid="{00000000-0005-0000-0000-0000473C0000}"/>
    <cellStyle name="40% - Ênfase5 4 6 3 3" xfId="15444" xr:uid="{00000000-0005-0000-0000-0000483C0000}"/>
    <cellStyle name="40% - Ênfase5 4 6 3 4" xfId="15445" xr:uid="{00000000-0005-0000-0000-0000493C0000}"/>
    <cellStyle name="40% - Ênfase5 4 6 4" xfId="15446" xr:uid="{00000000-0005-0000-0000-00004A3C0000}"/>
    <cellStyle name="40% - Ênfase5 4 6 4 2" xfId="15447" xr:uid="{00000000-0005-0000-0000-00004B3C0000}"/>
    <cellStyle name="40% - Ênfase5 4 6 5" xfId="15448" xr:uid="{00000000-0005-0000-0000-00004C3C0000}"/>
    <cellStyle name="40% - Ênfase5 4 6 6" xfId="15449" xr:uid="{00000000-0005-0000-0000-00004D3C0000}"/>
    <cellStyle name="40% - Ênfase5 4 7" xfId="15450" xr:uid="{00000000-0005-0000-0000-00004E3C0000}"/>
    <cellStyle name="40% - Ênfase5 4 7 2" xfId="15451" xr:uid="{00000000-0005-0000-0000-00004F3C0000}"/>
    <cellStyle name="40% - Ênfase5 4 7 2 2" xfId="15452" xr:uid="{00000000-0005-0000-0000-0000503C0000}"/>
    <cellStyle name="40% - Ênfase5 4 7 3" xfId="15453" xr:uid="{00000000-0005-0000-0000-0000513C0000}"/>
    <cellStyle name="40% - Ênfase5 4 7 4" xfId="15454" xr:uid="{00000000-0005-0000-0000-0000523C0000}"/>
    <cellStyle name="40% - Ênfase5 4 8" xfId="15455" xr:uid="{00000000-0005-0000-0000-0000533C0000}"/>
    <cellStyle name="40% - Ênfase5 4 8 2" xfId="15456" xr:uid="{00000000-0005-0000-0000-0000543C0000}"/>
    <cellStyle name="40% - Ênfase5 4 8 2 2" xfId="15457" xr:uid="{00000000-0005-0000-0000-0000553C0000}"/>
    <cellStyle name="40% - Ênfase5 4 8 3" xfId="15458" xr:uid="{00000000-0005-0000-0000-0000563C0000}"/>
    <cellStyle name="40% - Ênfase5 4 8 4" xfId="15459" xr:uid="{00000000-0005-0000-0000-0000573C0000}"/>
    <cellStyle name="40% - Ênfase5 4 9" xfId="15460" xr:uid="{00000000-0005-0000-0000-0000583C0000}"/>
    <cellStyle name="40% - Ênfase5 4 9 2" xfId="15461" xr:uid="{00000000-0005-0000-0000-0000593C0000}"/>
    <cellStyle name="40% - Ênfase5 5" xfId="15462" xr:uid="{00000000-0005-0000-0000-00005A3C0000}"/>
    <cellStyle name="40% - Ênfase5 5 2" xfId="15463" xr:uid="{00000000-0005-0000-0000-00005B3C0000}"/>
    <cellStyle name="40% - Ênfase5 5 2 2" xfId="15464" xr:uid="{00000000-0005-0000-0000-00005C3C0000}"/>
    <cellStyle name="40% - Ênfase5 5 2 2 2" xfId="15465" xr:uid="{00000000-0005-0000-0000-00005D3C0000}"/>
    <cellStyle name="40% - Ênfase5 5 2 2 2 2" xfId="15466" xr:uid="{00000000-0005-0000-0000-00005E3C0000}"/>
    <cellStyle name="40% - Ênfase5 5 2 2 2 2 2" xfId="15467" xr:uid="{00000000-0005-0000-0000-00005F3C0000}"/>
    <cellStyle name="40% - Ênfase5 5 2 2 2 3" xfId="15468" xr:uid="{00000000-0005-0000-0000-0000603C0000}"/>
    <cellStyle name="40% - Ênfase5 5 2 2 2 4" xfId="15469" xr:uid="{00000000-0005-0000-0000-0000613C0000}"/>
    <cellStyle name="40% - Ênfase5 5 2 2 3" xfId="15470" xr:uid="{00000000-0005-0000-0000-0000623C0000}"/>
    <cellStyle name="40% - Ênfase5 5 2 2 3 2" xfId="15471" xr:uid="{00000000-0005-0000-0000-0000633C0000}"/>
    <cellStyle name="40% - Ênfase5 5 2 2 3 2 2" xfId="15472" xr:uid="{00000000-0005-0000-0000-0000643C0000}"/>
    <cellStyle name="40% - Ênfase5 5 2 2 3 3" xfId="15473" xr:uid="{00000000-0005-0000-0000-0000653C0000}"/>
    <cellStyle name="40% - Ênfase5 5 2 2 3 4" xfId="15474" xr:uid="{00000000-0005-0000-0000-0000663C0000}"/>
    <cellStyle name="40% - Ênfase5 5 2 2 4" xfId="15475" xr:uid="{00000000-0005-0000-0000-0000673C0000}"/>
    <cellStyle name="40% - Ênfase5 5 2 2 4 2" xfId="15476" xr:uid="{00000000-0005-0000-0000-0000683C0000}"/>
    <cellStyle name="40% - Ênfase5 5 2 2 5" xfId="15477" xr:uid="{00000000-0005-0000-0000-0000693C0000}"/>
    <cellStyle name="40% - Ênfase5 5 2 2 6" xfId="15478" xr:uid="{00000000-0005-0000-0000-00006A3C0000}"/>
    <cellStyle name="40% - Ênfase5 5 2 3" xfId="15479" xr:uid="{00000000-0005-0000-0000-00006B3C0000}"/>
    <cellStyle name="40% - Ênfase5 5 2 3 2" xfId="15480" xr:uid="{00000000-0005-0000-0000-00006C3C0000}"/>
    <cellStyle name="40% - Ênfase5 5 2 3 2 2" xfId="15481" xr:uid="{00000000-0005-0000-0000-00006D3C0000}"/>
    <cellStyle name="40% - Ênfase5 5 2 3 3" xfId="15482" xr:uid="{00000000-0005-0000-0000-00006E3C0000}"/>
    <cellStyle name="40% - Ênfase5 5 2 3 4" xfId="15483" xr:uid="{00000000-0005-0000-0000-00006F3C0000}"/>
    <cellStyle name="40% - Ênfase5 5 2 4" xfId="15484" xr:uid="{00000000-0005-0000-0000-0000703C0000}"/>
    <cellStyle name="40% - Ênfase5 5 2 4 2" xfId="15485" xr:uid="{00000000-0005-0000-0000-0000713C0000}"/>
    <cellStyle name="40% - Ênfase5 5 2 4 2 2" xfId="15486" xr:uid="{00000000-0005-0000-0000-0000723C0000}"/>
    <cellStyle name="40% - Ênfase5 5 2 4 3" xfId="15487" xr:uid="{00000000-0005-0000-0000-0000733C0000}"/>
    <cellStyle name="40% - Ênfase5 5 2 4 4" xfId="15488" xr:uid="{00000000-0005-0000-0000-0000743C0000}"/>
    <cellStyle name="40% - Ênfase5 5 2 5" xfId="15489" xr:uid="{00000000-0005-0000-0000-0000753C0000}"/>
    <cellStyle name="40% - Ênfase5 5 2 5 2" xfId="15490" xr:uid="{00000000-0005-0000-0000-0000763C0000}"/>
    <cellStyle name="40% - Ênfase5 5 2 6" xfId="15491" xr:uid="{00000000-0005-0000-0000-0000773C0000}"/>
    <cellStyle name="40% - Ênfase5 5 2 7" xfId="15492" xr:uid="{00000000-0005-0000-0000-0000783C0000}"/>
    <cellStyle name="40% - Ênfase5 5 3" xfId="15493" xr:uid="{00000000-0005-0000-0000-0000793C0000}"/>
    <cellStyle name="40% - Ênfase5 5 3 2" xfId="15494" xr:uid="{00000000-0005-0000-0000-00007A3C0000}"/>
    <cellStyle name="40% - Ênfase5 5 3 2 2" xfId="15495" xr:uid="{00000000-0005-0000-0000-00007B3C0000}"/>
    <cellStyle name="40% - Ênfase5 5 3 2 2 2" xfId="15496" xr:uid="{00000000-0005-0000-0000-00007C3C0000}"/>
    <cellStyle name="40% - Ênfase5 5 3 2 3" xfId="15497" xr:uid="{00000000-0005-0000-0000-00007D3C0000}"/>
    <cellStyle name="40% - Ênfase5 5 3 2 4" xfId="15498" xr:uid="{00000000-0005-0000-0000-00007E3C0000}"/>
    <cellStyle name="40% - Ênfase5 5 3 3" xfId="15499" xr:uid="{00000000-0005-0000-0000-00007F3C0000}"/>
    <cellStyle name="40% - Ênfase5 5 3 3 2" xfId="15500" xr:uid="{00000000-0005-0000-0000-0000803C0000}"/>
    <cellStyle name="40% - Ênfase5 5 3 3 2 2" xfId="15501" xr:uid="{00000000-0005-0000-0000-0000813C0000}"/>
    <cellStyle name="40% - Ênfase5 5 3 3 3" xfId="15502" xr:uid="{00000000-0005-0000-0000-0000823C0000}"/>
    <cellStyle name="40% - Ênfase5 5 3 3 4" xfId="15503" xr:uid="{00000000-0005-0000-0000-0000833C0000}"/>
    <cellStyle name="40% - Ênfase5 5 3 4" xfId="15504" xr:uid="{00000000-0005-0000-0000-0000843C0000}"/>
    <cellStyle name="40% - Ênfase5 5 3 4 2" xfId="15505" xr:uid="{00000000-0005-0000-0000-0000853C0000}"/>
    <cellStyle name="40% - Ênfase5 5 3 5" xfId="15506" xr:uid="{00000000-0005-0000-0000-0000863C0000}"/>
    <cellStyle name="40% - Ênfase5 5 3 6" xfId="15507" xr:uid="{00000000-0005-0000-0000-0000873C0000}"/>
    <cellStyle name="40% - Ênfase5 5 4" xfId="15508" xr:uid="{00000000-0005-0000-0000-0000883C0000}"/>
    <cellStyle name="40% - Ênfase5 5 4 2" xfId="15509" xr:uid="{00000000-0005-0000-0000-0000893C0000}"/>
    <cellStyle name="40% - Ênfase5 5 4 2 2" xfId="15510" xr:uid="{00000000-0005-0000-0000-00008A3C0000}"/>
    <cellStyle name="40% - Ênfase5 5 4 3" xfId="15511" xr:uid="{00000000-0005-0000-0000-00008B3C0000}"/>
    <cellStyle name="40% - Ênfase5 5 4 4" xfId="15512" xr:uid="{00000000-0005-0000-0000-00008C3C0000}"/>
    <cellStyle name="40% - Ênfase5 5 5" xfId="15513" xr:uid="{00000000-0005-0000-0000-00008D3C0000}"/>
    <cellStyle name="40% - Ênfase5 5 5 2" xfId="15514" xr:uid="{00000000-0005-0000-0000-00008E3C0000}"/>
    <cellStyle name="40% - Ênfase5 5 5 2 2" xfId="15515" xr:uid="{00000000-0005-0000-0000-00008F3C0000}"/>
    <cellStyle name="40% - Ênfase5 5 5 3" xfId="15516" xr:uid="{00000000-0005-0000-0000-0000903C0000}"/>
    <cellStyle name="40% - Ênfase5 5 5 4" xfId="15517" xr:uid="{00000000-0005-0000-0000-0000913C0000}"/>
    <cellStyle name="40% - Ênfase5 5 6" xfId="15518" xr:uid="{00000000-0005-0000-0000-0000923C0000}"/>
    <cellStyle name="40% - Ênfase5 5 6 2" xfId="15519" xr:uid="{00000000-0005-0000-0000-0000933C0000}"/>
    <cellStyle name="40% - Ênfase5 5 7" xfId="15520" xr:uid="{00000000-0005-0000-0000-0000943C0000}"/>
    <cellStyle name="40% - Ênfase5 5 8" xfId="15521" xr:uid="{00000000-0005-0000-0000-0000953C0000}"/>
    <cellStyle name="40% - Ênfase5 6" xfId="15522" xr:uid="{00000000-0005-0000-0000-0000963C0000}"/>
    <cellStyle name="40% - Ênfase5 6 2" xfId="15523" xr:uid="{00000000-0005-0000-0000-0000973C0000}"/>
    <cellStyle name="40% - Ênfase5 6 2 2" xfId="15524" xr:uid="{00000000-0005-0000-0000-0000983C0000}"/>
    <cellStyle name="40% - Ênfase5 6 2 2 2" xfId="15525" xr:uid="{00000000-0005-0000-0000-0000993C0000}"/>
    <cellStyle name="40% - Ênfase5 6 2 2 2 2" xfId="15526" xr:uid="{00000000-0005-0000-0000-00009A3C0000}"/>
    <cellStyle name="40% - Ênfase5 6 2 2 2 2 2" xfId="15527" xr:uid="{00000000-0005-0000-0000-00009B3C0000}"/>
    <cellStyle name="40% - Ênfase5 6 2 2 2 3" xfId="15528" xr:uid="{00000000-0005-0000-0000-00009C3C0000}"/>
    <cellStyle name="40% - Ênfase5 6 2 2 2 4" xfId="15529" xr:uid="{00000000-0005-0000-0000-00009D3C0000}"/>
    <cellStyle name="40% - Ênfase5 6 2 2 3" xfId="15530" xr:uid="{00000000-0005-0000-0000-00009E3C0000}"/>
    <cellStyle name="40% - Ênfase5 6 2 2 3 2" xfId="15531" xr:uid="{00000000-0005-0000-0000-00009F3C0000}"/>
    <cellStyle name="40% - Ênfase5 6 2 2 3 2 2" xfId="15532" xr:uid="{00000000-0005-0000-0000-0000A03C0000}"/>
    <cellStyle name="40% - Ênfase5 6 2 2 3 3" xfId="15533" xr:uid="{00000000-0005-0000-0000-0000A13C0000}"/>
    <cellStyle name="40% - Ênfase5 6 2 2 3 4" xfId="15534" xr:uid="{00000000-0005-0000-0000-0000A23C0000}"/>
    <cellStyle name="40% - Ênfase5 6 2 2 4" xfId="15535" xr:uid="{00000000-0005-0000-0000-0000A33C0000}"/>
    <cellStyle name="40% - Ênfase5 6 2 2 4 2" xfId="15536" xr:uid="{00000000-0005-0000-0000-0000A43C0000}"/>
    <cellStyle name="40% - Ênfase5 6 2 2 5" xfId="15537" xr:uid="{00000000-0005-0000-0000-0000A53C0000}"/>
    <cellStyle name="40% - Ênfase5 6 2 2 6" xfId="15538" xr:uid="{00000000-0005-0000-0000-0000A63C0000}"/>
    <cellStyle name="40% - Ênfase5 6 2 3" xfId="15539" xr:uid="{00000000-0005-0000-0000-0000A73C0000}"/>
    <cellStyle name="40% - Ênfase5 6 2 3 2" xfId="15540" xr:uid="{00000000-0005-0000-0000-0000A83C0000}"/>
    <cellStyle name="40% - Ênfase5 6 2 3 2 2" xfId="15541" xr:uid="{00000000-0005-0000-0000-0000A93C0000}"/>
    <cellStyle name="40% - Ênfase5 6 2 3 3" xfId="15542" xr:uid="{00000000-0005-0000-0000-0000AA3C0000}"/>
    <cellStyle name="40% - Ênfase5 6 2 3 4" xfId="15543" xr:uid="{00000000-0005-0000-0000-0000AB3C0000}"/>
    <cellStyle name="40% - Ênfase5 6 2 4" xfId="15544" xr:uid="{00000000-0005-0000-0000-0000AC3C0000}"/>
    <cellStyle name="40% - Ênfase5 6 2 4 2" xfId="15545" xr:uid="{00000000-0005-0000-0000-0000AD3C0000}"/>
    <cellStyle name="40% - Ênfase5 6 2 4 2 2" xfId="15546" xr:uid="{00000000-0005-0000-0000-0000AE3C0000}"/>
    <cellStyle name="40% - Ênfase5 6 2 4 3" xfId="15547" xr:uid="{00000000-0005-0000-0000-0000AF3C0000}"/>
    <cellStyle name="40% - Ênfase5 6 2 4 4" xfId="15548" xr:uid="{00000000-0005-0000-0000-0000B03C0000}"/>
    <cellStyle name="40% - Ênfase5 6 2 5" xfId="15549" xr:uid="{00000000-0005-0000-0000-0000B13C0000}"/>
    <cellStyle name="40% - Ênfase5 6 2 5 2" xfId="15550" xr:uid="{00000000-0005-0000-0000-0000B23C0000}"/>
    <cellStyle name="40% - Ênfase5 6 2 6" xfId="15551" xr:uid="{00000000-0005-0000-0000-0000B33C0000}"/>
    <cellStyle name="40% - Ênfase5 6 2 7" xfId="15552" xr:uid="{00000000-0005-0000-0000-0000B43C0000}"/>
    <cellStyle name="40% - Ênfase5 6 3" xfId="15553" xr:uid="{00000000-0005-0000-0000-0000B53C0000}"/>
    <cellStyle name="40% - Ênfase5 6 3 2" xfId="15554" xr:uid="{00000000-0005-0000-0000-0000B63C0000}"/>
    <cellStyle name="40% - Ênfase5 6 3 2 2" xfId="15555" xr:uid="{00000000-0005-0000-0000-0000B73C0000}"/>
    <cellStyle name="40% - Ênfase5 6 3 2 2 2" xfId="15556" xr:uid="{00000000-0005-0000-0000-0000B83C0000}"/>
    <cellStyle name="40% - Ênfase5 6 3 2 3" xfId="15557" xr:uid="{00000000-0005-0000-0000-0000B93C0000}"/>
    <cellStyle name="40% - Ênfase5 6 3 2 4" xfId="15558" xr:uid="{00000000-0005-0000-0000-0000BA3C0000}"/>
    <cellStyle name="40% - Ênfase5 6 3 3" xfId="15559" xr:uid="{00000000-0005-0000-0000-0000BB3C0000}"/>
    <cellStyle name="40% - Ênfase5 6 3 3 2" xfId="15560" xr:uid="{00000000-0005-0000-0000-0000BC3C0000}"/>
    <cellStyle name="40% - Ênfase5 6 3 3 2 2" xfId="15561" xr:uid="{00000000-0005-0000-0000-0000BD3C0000}"/>
    <cellStyle name="40% - Ênfase5 6 3 3 3" xfId="15562" xr:uid="{00000000-0005-0000-0000-0000BE3C0000}"/>
    <cellStyle name="40% - Ênfase5 6 3 3 4" xfId="15563" xr:uid="{00000000-0005-0000-0000-0000BF3C0000}"/>
    <cellStyle name="40% - Ênfase5 6 3 4" xfId="15564" xr:uid="{00000000-0005-0000-0000-0000C03C0000}"/>
    <cellStyle name="40% - Ênfase5 6 3 4 2" xfId="15565" xr:uid="{00000000-0005-0000-0000-0000C13C0000}"/>
    <cellStyle name="40% - Ênfase5 6 3 5" xfId="15566" xr:uid="{00000000-0005-0000-0000-0000C23C0000}"/>
    <cellStyle name="40% - Ênfase5 6 3 6" xfId="15567" xr:uid="{00000000-0005-0000-0000-0000C33C0000}"/>
    <cellStyle name="40% - Ênfase5 6 4" xfId="15568" xr:uid="{00000000-0005-0000-0000-0000C43C0000}"/>
    <cellStyle name="40% - Ênfase5 6 4 2" xfId="15569" xr:uid="{00000000-0005-0000-0000-0000C53C0000}"/>
    <cellStyle name="40% - Ênfase5 6 4 2 2" xfId="15570" xr:uid="{00000000-0005-0000-0000-0000C63C0000}"/>
    <cellStyle name="40% - Ênfase5 6 4 3" xfId="15571" xr:uid="{00000000-0005-0000-0000-0000C73C0000}"/>
    <cellStyle name="40% - Ênfase5 6 4 4" xfId="15572" xr:uid="{00000000-0005-0000-0000-0000C83C0000}"/>
    <cellStyle name="40% - Ênfase5 6 5" xfId="15573" xr:uid="{00000000-0005-0000-0000-0000C93C0000}"/>
    <cellStyle name="40% - Ênfase5 6 5 2" xfId="15574" xr:uid="{00000000-0005-0000-0000-0000CA3C0000}"/>
    <cellStyle name="40% - Ênfase5 6 5 2 2" xfId="15575" xr:uid="{00000000-0005-0000-0000-0000CB3C0000}"/>
    <cellStyle name="40% - Ênfase5 6 5 3" xfId="15576" xr:uid="{00000000-0005-0000-0000-0000CC3C0000}"/>
    <cellStyle name="40% - Ênfase5 6 5 4" xfId="15577" xr:uid="{00000000-0005-0000-0000-0000CD3C0000}"/>
    <cellStyle name="40% - Ênfase5 6 6" xfId="15578" xr:uid="{00000000-0005-0000-0000-0000CE3C0000}"/>
    <cellStyle name="40% - Ênfase5 6 6 2" xfId="15579" xr:uid="{00000000-0005-0000-0000-0000CF3C0000}"/>
    <cellStyle name="40% - Ênfase5 6 7" xfId="15580" xr:uid="{00000000-0005-0000-0000-0000D03C0000}"/>
    <cellStyle name="40% - Ênfase5 6 8" xfId="15581" xr:uid="{00000000-0005-0000-0000-0000D13C0000}"/>
    <cellStyle name="40% - Ênfase5 7" xfId="15582" xr:uid="{00000000-0005-0000-0000-0000D23C0000}"/>
    <cellStyle name="40% - Ênfase5 7 2" xfId="15583" xr:uid="{00000000-0005-0000-0000-0000D33C0000}"/>
    <cellStyle name="40% - Ênfase5 7 2 2" xfId="15584" xr:uid="{00000000-0005-0000-0000-0000D43C0000}"/>
    <cellStyle name="40% - Ênfase5 7 2 2 2" xfId="15585" xr:uid="{00000000-0005-0000-0000-0000D53C0000}"/>
    <cellStyle name="40% - Ênfase5 7 2 2 2 2" xfId="15586" xr:uid="{00000000-0005-0000-0000-0000D63C0000}"/>
    <cellStyle name="40% - Ênfase5 7 2 2 2 2 2" xfId="15587" xr:uid="{00000000-0005-0000-0000-0000D73C0000}"/>
    <cellStyle name="40% - Ênfase5 7 2 2 2 3" xfId="15588" xr:uid="{00000000-0005-0000-0000-0000D83C0000}"/>
    <cellStyle name="40% - Ênfase5 7 2 2 2 4" xfId="15589" xr:uid="{00000000-0005-0000-0000-0000D93C0000}"/>
    <cellStyle name="40% - Ênfase5 7 2 2 3" xfId="15590" xr:uid="{00000000-0005-0000-0000-0000DA3C0000}"/>
    <cellStyle name="40% - Ênfase5 7 2 2 3 2" xfId="15591" xr:uid="{00000000-0005-0000-0000-0000DB3C0000}"/>
    <cellStyle name="40% - Ênfase5 7 2 2 3 2 2" xfId="15592" xr:uid="{00000000-0005-0000-0000-0000DC3C0000}"/>
    <cellStyle name="40% - Ênfase5 7 2 2 3 3" xfId="15593" xr:uid="{00000000-0005-0000-0000-0000DD3C0000}"/>
    <cellStyle name="40% - Ênfase5 7 2 2 3 4" xfId="15594" xr:uid="{00000000-0005-0000-0000-0000DE3C0000}"/>
    <cellStyle name="40% - Ênfase5 7 2 2 4" xfId="15595" xr:uid="{00000000-0005-0000-0000-0000DF3C0000}"/>
    <cellStyle name="40% - Ênfase5 7 2 2 4 2" xfId="15596" xr:uid="{00000000-0005-0000-0000-0000E03C0000}"/>
    <cellStyle name="40% - Ênfase5 7 2 2 5" xfId="15597" xr:uid="{00000000-0005-0000-0000-0000E13C0000}"/>
    <cellStyle name="40% - Ênfase5 7 2 2 6" xfId="15598" xr:uid="{00000000-0005-0000-0000-0000E23C0000}"/>
    <cellStyle name="40% - Ênfase5 7 2 3" xfId="15599" xr:uid="{00000000-0005-0000-0000-0000E33C0000}"/>
    <cellStyle name="40% - Ênfase5 7 2 3 2" xfId="15600" xr:uid="{00000000-0005-0000-0000-0000E43C0000}"/>
    <cellStyle name="40% - Ênfase5 7 2 3 2 2" xfId="15601" xr:uid="{00000000-0005-0000-0000-0000E53C0000}"/>
    <cellStyle name="40% - Ênfase5 7 2 3 3" xfId="15602" xr:uid="{00000000-0005-0000-0000-0000E63C0000}"/>
    <cellStyle name="40% - Ênfase5 7 2 3 4" xfId="15603" xr:uid="{00000000-0005-0000-0000-0000E73C0000}"/>
    <cellStyle name="40% - Ênfase5 7 2 4" xfId="15604" xr:uid="{00000000-0005-0000-0000-0000E83C0000}"/>
    <cellStyle name="40% - Ênfase5 7 2 4 2" xfId="15605" xr:uid="{00000000-0005-0000-0000-0000E93C0000}"/>
    <cellStyle name="40% - Ênfase5 7 2 4 2 2" xfId="15606" xr:uid="{00000000-0005-0000-0000-0000EA3C0000}"/>
    <cellStyle name="40% - Ênfase5 7 2 4 3" xfId="15607" xr:uid="{00000000-0005-0000-0000-0000EB3C0000}"/>
    <cellStyle name="40% - Ênfase5 7 2 4 4" xfId="15608" xr:uid="{00000000-0005-0000-0000-0000EC3C0000}"/>
    <cellStyle name="40% - Ênfase5 7 2 5" xfId="15609" xr:uid="{00000000-0005-0000-0000-0000ED3C0000}"/>
    <cellStyle name="40% - Ênfase5 7 2 5 2" xfId="15610" xr:uid="{00000000-0005-0000-0000-0000EE3C0000}"/>
    <cellStyle name="40% - Ênfase5 7 2 6" xfId="15611" xr:uid="{00000000-0005-0000-0000-0000EF3C0000}"/>
    <cellStyle name="40% - Ênfase5 7 2 7" xfId="15612" xr:uid="{00000000-0005-0000-0000-0000F03C0000}"/>
    <cellStyle name="40% - Ênfase5 7 3" xfId="15613" xr:uid="{00000000-0005-0000-0000-0000F13C0000}"/>
    <cellStyle name="40% - Ênfase5 7 3 2" xfId="15614" xr:uid="{00000000-0005-0000-0000-0000F23C0000}"/>
    <cellStyle name="40% - Ênfase5 7 3 2 2" xfId="15615" xr:uid="{00000000-0005-0000-0000-0000F33C0000}"/>
    <cellStyle name="40% - Ênfase5 7 3 2 2 2" xfId="15616" xr:uid="{00000000-0005-0000-0000-0000F43C0000}"/>
    <cellStyle name="40% - Ênfase5 7 3 2 3" xfId="15617" xr:uid="{00000000-0005-0000-0000-0000F53C0000}"/>
    <cellStyle name="40% - Ênfase5 7 3 2 4" xfId="15618" xr:uid="{00000000-0005-0000-0000-0000F63C0000}"/>
    <cellStyle name="40% - Ênfase5 7 3 3" xfId="15619" xr:uid="{00000000-0005-0000-0000-0000F73C0000}"/>
    <cellStyle name="40% - Ênfase5 7 3 3 2" xfId="15620" xr:uid="{00000000-0005-0000-0000-0000F83C0000}"/>
    <cellStyle name="40% - Ênfase5 7 3 3 2 2" xfId="15621" xr:uid="{00000000-0005-0000-0000-0000F93C0000}"/>
    <cellStyle name="40% - Ênfase5 7 3 3 3" xfId="15622" xr:uid="{00000000-0005-0000-0000-0000FA3C0000}"/>
    <cellStyle name="40% - Ênfase5 7 3 3 4" xfId="15623" xr:uid="{00000000-0005-0000-0000-0000FB3C0000}"/>
    <cellStyle name="40% - Ênfase5 7 3 4" xfId="15624" xr:uid="{00000000-0005-0000-0000-0000FC3C0000}"/>
    <cellStyle name="40% - Ênfase5 7 3 4 2" xfId="15625" xr:uid="{00000000-0005-0000-0000-0000FD3C0000}"/>
    <cellStyle name="40% - Ênfase5 7 3 5" xfId="15626" xr:uid="{00000000-0005-0000-0000-0000FE3C0000}"/>
    <cellStyle name="40% - Ênfase5 7 3 6" xfId="15627" xr:uid="{00000000-0005-0000-0000-0000FF3C0000}"/>
    <cellStyle name="40% - Ênfase5 7 4" xfId="15628" xr:uid="{00000000-0005-0000-0000-0000003D0000}"/>
    <cellStyle name="40% - Ênfase5 7 4 2" xfId="15629" xr:uid="{00000000-0005-0000-0000-0000013D0000}"/>
    <cellStyle name="40% - Ênfase5 7 4 2 2" xfId="15630" xr:uid="{00000000-0005-0000-0000-0000023D0000}"/>
    <cellStyle name="40% - Ênfase5 7 4 3" xfId="15631" xr:uid="{00000000-0005-0000-0000-0000033D0000}"/>
    <cellStyle name="40% - Ênfase5 7 4 4" xfId="15632" xr:uid="{00000000-0005-0000-0000-0000043D0000}"/>
    <cellStyle name="40% - Ênfase5 7 5" xfId="15633" xr:uid="{00000000-0005-0000-0000-0000053D0000}"/>
    <cellStyle name="40% - Ênfase5 7 5 2" xfId="15634" xr:uid="{00000000-0005-0000-0000-0000063D0000}"/>
    <cellStyle name="40% - Ênfase5 7 5 2 2" xfId="15635" xr:uid="{00000000-0005-0000-0000-0000073D0000}"/>
    <cellStyle name="40% - Ênfase5 7 5 3" xfId="15636" xr:uid="{00000000-0005-0000-0000-0000083D0000}"/>
    <cellStyle name="40% - Ênfase5 7 5 4" xfId="15637" xr:uid="{00000000-0005-0000-0000-0000093D0000}"/>
    <cellStyle name="40% - Ênfase5 7 6" xfId="15638" xr:uid="{00000000-0005-0000-0000-00000A3D0000}"/>
    <cellStyle name="40% - Ênfase5 7 6 2" xfId="15639" xr:uid="{00000000-0005-0000-0000-00000B3D0000}"/>
    <cellStyle name="40% - Ênfase5 7 7" xfId="15640" xr:uid="{00000000-0005-0000-0000-00000C3D0000}"/>
    <cellStyle name="40% - Ênfase5 7 8" xfId="15641" xr:uid="{00000000-0005-0000-0000-00000D3D0000}"/>
    <cellStyle name="40% - Ênfase5 8" xfId="15642" xr:uid="{00000000-0005-0000-0000-00000E3D0000}"/>
    <cellStyle name="40% - Ênfase5 8 2" xfId="15643" xr:uid="{00000000-0005-0000-0000-00000F3D0000}"/>
    <cellStyle name="40% - Ênfase5 8 2 2" xfId="15644" xr:uid="{00000000-0005-0000-0000-0000103D0000}"/>
    <cellStyle name="40% - Ênfase5 8 2 2 2" xfId="15645" xr:uid="{00000000-0005-0000-0000-0000113D0000}"/>
    <cellStyle name="40% - Ênfase5 8 2 2 2 2" xfId="15646" xr:uid="{00000000-0005-0000-0000-0000123D0000}"/>
    <cellStyle name="40% - Ênfase5 8 2 2 3" xfId="15647" xr:uid="{00000000-0005-0000-0000-0000133D0000}"/>
    <cellStyle name="40% - Ênfase5 8 2 2 4" xfId="15648" xr:uid="{00000000-0005-0000-0000-0000143D0000}"/>
    <cellStyle name="40% - Ênfase5 8 2 3" xfId="15649" xr:uid="{00000000-0005-0000-0000-0000153D0000}"/>
    <cellStyle name="40% - Ênfase5 8 2 3 2" xfId="15650" xr:uid="{00000000-0005-0000-0000-0000163D0000}"/>
    <cellStyle name="40% - Ênfase5 8 2 3 2 2" xfId="15651" xr:uid="{00000000-0005-0000-0000-0000173D0000}"/>
    <cellStyle name="40% - Ênfase5 8 2 3 3" xfId="15652" xr:uid="{00000000-0005-0000-0000-0000183D0000}"/>
    <cellStyle name="40% - Ênfase5 8 2 3 4" xfId="15653" xr:uid="{00000000-0005-0000-0000-0000193D0000}"/>
    <cellStyle name="40% - Ênfase5 8 2 4" xfId="15654" xr:uid="{00000000-0005-0000-0000-00001A3D0000}"/>
    <cellStyle name="40% - Ênfase5 8 2 4 2" xfId="15655" xr:uid="{00000000-0005-0000-0000-00001B3D0000}"/>
    <cellStyle name="40% - Ênfase5 8 2 5" xfId="15656" xr:uid="{00000000-0005-0000-0000-00001C3D0000}"/>
    <cellStyle name="40% - Ênfase5 8 2 6" xfId="15657" xr:uid="{00000000-0005-0000-0000-00001D3D0000}"/>
    <cellStyle name="40% - Ênfase5 8 3" xfId="15658" xr:uid="{00000000-0005-0000-0000-00001E3D0000}"/>
    <cellStyle name="40% - Ênfase5 8 3 2" xfId="15659" xr:uid="{00000000-0005-0000-0000-00001F3D0000}"/>
    <cellStyle name="40% - Ênfase5 8 3 2 2" xfId="15660" xr:uid="{00000000-0005-0000-0000-0000203D0000}"/>
    <cellStyle name="40% - Ênfase5 8 3 3" xfId="15661" xr:uid="{00000000-0005-0000-0000-0000213D0000}"/>
    <cellStyle name="40% - Ênfase5 8 3 4" xfId="15662" xr:uid="{00000000-0005-0000-0000-0000223D0000}"/>
    <cellStyle name="40% - Ênfase5 8 4" xfId="15663" xr:uid="{00000000-0005-0000-0000-0000233D0000}"/>
    <cellStyle name="40% - Ênfase5 8 4 2" xfId="15664" xr:uid="{00000000-0005-0000-0000-0000243D0000}"/>
    <cellStyle name="40% - Ênfase5 8 4 2 2" xfId="15665" xr:uid="{00000000-0005-0000-0000-0000253D0000}"/>
    <cellStyle name="40% - Ênfase5 8 4 3" xfId="15666" xr:uid="{00000000-0005-0000-0000-0000263D0000}"/>
    <cellStyle name="40% - Ênfase5 8 4 4" xfId="15667" xr:uid="{00000000-0005-0000-0000-0000273D0000}"/>
    <cellStyle name="40% - Ênfase5 8 5" xfId="15668" xr:uid="{00000000-0005-0000-0000-0000283D0000}"/>
    <cellStyle name="40% - Ênfase5 8 5 2" xfId="15669" xr:uid="{00000000-0005-0000-0000-0000293D0000}"/>
    <cellStyle name="40% - Ênfase5 8 6" xfId="15670" xr:uid="{00000000-0005-0000-0000-00002A3D0000}"/>
    <cellStyle name="40% - Ênfase5 8 7" xfId="15671" xr:uid="{00000000-0005-0000-0000-00002B3D0000}"/>
    <cellStyle name="40% - Ênfase5 9" xfId="15672" xr:uid="{00000000-0005-0000-0000-00002C3D0000}"/>
    <cellStyle name="40% - Ênfase5 9 2" xfId="15673" xr:uid="{00000000-0005-0000-0000-00002D3D0000}"/>
    <cellStyle name="40% - Ênfase5 9 2 2" xfId="15674" xr:uid="{00000000-0005-0000-0000-00002E3D0000}"/>
    <cellStyle name="40% - Ênfase5 9 2 2 2" xfId="15675" xr:uid="{00000000-0005-0000-0000-00002F3D0000}"/>
    <cellStyle name="40% - Ênfase5 9 2 3" xfId="15676" xr:uid="{00000000-0005-0000-0000-0000303D0000}"/>
    <cellStyle name="40% - Ênfase5 9 2 4" xfId="15677" xr:uid="{00000000-0005-0000-0000-0000313D0000}"/>
    <cellStyle name="40% - Ênfase5 9 3" xfId="15678" xr:uid="{00000000-0005-0000-0000-0000323D0000}"/>
    <cellStyle name="40% - Ênfase5 9 3 2" xfId="15679" xr:uid="{00000000-0005-0000-0000-0000333D0000}"/>
    <cellStyle name="40% - Ênfase5 9 3 2 2" xfId="15680" xr:uid="{00000000-0005-0000-0000-0000343D0000}"/>
    <cellStyle name="40% - Ênfase5 9 3 3" xfId="15681" xr:uid="{00000000-0005-0000-0000-0000353D0000}"/>
    <cellStyle name="40% - Ênfase5 9 3 4" xfId="15682" xr:uid="{00000000-0005-0000-0000-0000363D0000}"/>
    <cellStyle name="40% - Ênfase5 9 4" xfId="15683" xr:uid="{00000000-0005-0000-0000-0000373D0000}"/>
    <cellStyle name="40% - Ênfase5 9 4 2" xfId="15684" xr:uid="{00000000-0005-0000-0000-0000383D0000}"/>
    <cellStyle name="40% - Ênfase5 9 5" xfId="15685" xr:uid="{00000000-0005-0000-0000-0000393D0000}"/>
    <cellStyle name="40% - Ênfase5 9 6" xfId="15686" xr:uid="{00000000-0005-0000-0000-00003A3D0000}"/>
    <cellStyle name="40% - Ênfase6 2" xfId="15687" xr:uid="{00000000-0005-0000-0000-00003B3D0000}"/>
    <cellStyle name="40% - Ênfase6 2 10" xfId="15688" xr:uid="{00000000-0005-0000-0000-00003C3D0000}"/>
    <cellStyle name="40% - Ênfase6 2 10 2" xfId="15689" xr:uid="{00000000-0005-0000-0000-00003D3D0000}"/>
    <cellStyle name="40% - Ênfase6 2 11" xfId="15690" xr:uid="{00000000-0005-0000-0000-00003E3D0000}"/>
    <cellStyle name="40% - Ênfase6 2 12" xfId="15691" xr:uid="{00000000-0005-0000-0000-00003F3D0000}"/>
    <cellStyle name="40% - Ênfase6 2 2" xfId="15692" xr:uid="{00000000-0005-0000-0000-0000403D0000}"/>
    <cellStyle name="40% - Ênfase6 2 2 10" xfId="15693" xr:uid="{00000000-0005-0000-0000-0000413D0000}"/>
    <cellStyle name="40% - Ênfase6 2 2 11" xfId="15694" xr:uid="{00000000-0005-0000-0000-0000423D0000}"/>
    <cellStyle name="40% - Ênfase6 2 2 2" xfId="15695" xr:uid="{00000000-0005-0000-0000-0000433D0000}"/>
    <cellStyle name="40% - Ênfase6 2 2 2 2" xfId="15696" xr:uid="{00000000-0005-0000-0000-0000443D0000}"/>
    <cellStyle name="40% - Ênfase6 2 2 2 2 2" xfId="15697" xr:uid="{00000000-0005-0000-0000-0000453D0000}"/>
    <cellStyle name="40% - Ênfase6 2 2 2 2 2 2" xfId="15698" xr:uid="{00000000-0005-0000-0000-0000463D0000}"/>
    <cellStyle name="40% - Ênfase6 2 2 2 2 2 2 2" xfId="15699" xr:uid="{00000000-0005-0000-0000-0000473D0000}"/>
    <cellStyle name="40% - Ênfase6 2 2 2 2 2 2 2 2" xfId="15700" xr:uid="{00000000-0005-0000-0000-0000483D0000}"/>
    <cellStyle name="40% - Ênfase6 2 2 2 2 2 2 3" xfId="15701" xr:uid="{00000000-0005-0000-0000-0000493D0000}"/>
    <cellStyle name="40% - Ênfase6 2 2 2 2 2 2 4" xfId="15702" xr:uid="{00000000-0005-0000-0000-00004A3D0000}"/>
    <cellStyle name="40% - Ênfase6 2 2 2 2 2 3" xfId="15703" xr:uid="{00000000-0005-0000-0000-00004B3D0000}"/>
    <cellStyle name="40% - Ênfase6 2 2 2 2 2 3 2" xfId="15704" xr:uid="{00000000-0005-0000-0000-00004C3D0000}"/>
    <cellStyle name="40% - Ênfase6 2 2 2 2 2 3 2 2" xfId="15705" xr:uid="{00000000-0005-0000-0000-00004D3D0000}"/>
    <cellStyle name="40% - Ênfase6 2 2 2 2 2 3 3" xfId="15706" xr:uid="{00000000-0005-0000-0000-00004E3D0000}"/>
    <cellStyle name="40% - Ênfase6 2 2 2 2 2 3 4" xfId="15707" xr:uid="{00000000-0005-0000-0000-00004F3D0000}"/>
    <cellStyle name="40% - Ênfase6 2 2 2 2 2 4" xfId="15708" xr:uid="{00000000-0005-0000-0000-0000503D0000}"/>
    <cellStyle name="40% - Ênfase6 2 2 2 2 2 4 2" xfId="15709" xr:uid="{00000000-0005-0000-0000-0000513D0000}"/>
    <cellStyle name="40% - Ênfase6 2 2 2 2 2 5" xfId="15710" xr:uid="{00000000-0005-0000-0000-0000523D0000}"/>
    <cellStyle name="40% - Ênfase6 2 2 2 2 2 6" xfId="15711" xr:uid="{00000000-0005-0000-0000-0000533D0000}"/>
    <cellStyle name="40% - Ênfase6 2 2 2 2 3" xfId="15712" xr:uid="{00000000-0005-0000-0000-0000543D0000}"/>
    <cellStyle name="40% - Ênfase6 2 2 2 2 3 2" xfId="15713" xr:uid="{00000000-0005-0000-0000-0000553D0000}"/>
    <cellStyle name="40% - Ênfase6 2 2 2 2 3 2 2" xfId="15714" xr:uid="{00000000-0005-0000-0000-0000563D0000}"/>
    <cellStyle name="40% - Ênfase6 2 2 2 2 3 3" xfId="15715" xr:uid="{00000000-0005-0000-0000-0000573D0000}"/>
    <cellStyle name="40% - Ênfase6 2 2 2 2 3 4" xfId="15716" xr:uid="{00000000-0005-0000-0000-0000583D0000}"/>
    <cellStyle name="40% - Ênfase6 2 2 2 2 4" xfId="15717" xr:uid="{00000000-0005-0000-0000-0000593D0000}"/>
    <cellStyle name="40% - Ênfase6 2 2 2 2 4 2" xfId="15718" xr:uid="{00000000-0005-0000-0000-00005A3D0000}"/>
    <cellStyle name="40% - Ênfase6 2 2 2 2 4 2 2" xfId="15719" xr:uid="{00000000-0005-0000-0000-00005B3D0000}"/>
    <cellStyle name="40% - Ênfase6 2 2 2 2 4 3" xfId="15720" xr:uid="{00000000-0005-0000-0000-00005C3D0000}"/>
    <cellStyle name="40% - Ênfase6 2 2 2 2 4 4" xfId="15721" xr:uid="{00000000-0005-0000-0000-00005D3D0000}"/>
    <cellStyle name="40% - Ênfase6 2 2 2 2 5" xfId="15722" xr:uid="{00000000-0005-0000-0000-00005E3D0000}"/>
    <cellStyle name="40% - Ênfase6 2 2 2 2 5 2" xfId="15723" xr:uid="{00000000-0005-0000-0000-00005F3D0000}"/>
    <cellStyle name="40% - Ênfase6 2 2 2 2 6" xfId="15724" xr:uid="{00000000-0005-0000-0000-0000603D0000}"/>
    <cellStyle name="40% - Ênfase6 2 2 2 2 7" xfId="15725" xr:uid="{00000000-0005-0000-0000-0000613D0000}"/>
    <cellStyle name="40% - Ênfase6 2 2 2 3" xfId="15726" xr:uid="{00000000-0005-0000-0000-0000623D0000}"/>
    <cellStyle name="40% - Ênfase6 2 2 2 3 2" xfId="15727" xr:uid="{00000000-0005-0000-0000-0000633D0000}"/>
    <cellStyle name="40% - Ênfase6 2 2 2 3 2 2" xfId="15728" xr:uid="{00000000-0005-0000-0000-0000643D0000}"/>
    <cellStyle name="40% - Ênfase6 2 2 2 3 2 2 2" xfId="15729" xr:uid="{00000000-0005-0000-0000-0000653D0000}"/>
    <cellStyle name="40% - Ênfase6 2 2 2 3 2 3" xfId="15730" xr:uid="{00000000-0005-0000-0000-0000663D0000}"/>
    <cellStyle name="40% - Ênfase6 2 2 2 3 2 4" xfId="15731" xr:uid="{00000000-0005-0000-0000-0000673D0000}"/>
    <cellStyle name="40% - Ênfase6 2 2 2 3 3" xfId="15732" xr:uid="{00000000-0005-0000-0000-0000683D0000}"/>
    <cellStyle name="40% - Ênfase6 2 2 2 3 3 2" xfId="15733" xr:uid="{00000000-0005-0000-0000-0000693D0000}"/>
    <cellStyle name="40% - Ênfase6 2 2 2 3 3 2 2" xfId="15734" xr:uid="{00000000-0005-0000-0000-00006A3D0000}"/>
    <cellStyle name="40% - Ênfase6 2 2 2 3 3 3" xfId="15735" xr:uid="{00000000-0005-0000-0000-00006B3D0000}"/>
    <cellStyle name="40% - Ênfase6 2 2 2 3 3 4" xfId="15736" xr:uid="{00000000-0005-0000-0000-00006C3D0000}"/>
    <cellStyle name="40% - Ênfase6 2 2 2 3 4" xfId="15737" xr:uid="{00000000-0005-0000-0000-00006D3D0000}"/>
    <cellStyle name="40% - Ênfase6 2 2 2 3 4 2" xfId="15738" xr:uid="{00000000-0005-0000-0000-00006E3D0000}"/>
    <cellStyle name="40% - Ênfase6 2 2 2 3 5" xfId="15739" xr:uid="{00000000-0005-0000-0000-00006F3D0000}"/>
    <cellStyle name="40% - Ênfase6 2 2 2 3 6" xfId="15740" xr:uid="{00000000-0005-0000-0000-0000703D0000}"/>
    <cellStyle name="40% - Ênfase6 2 2 2 4" xfId="15741" xr:uid="{00000000-0005-0000-0000-0000713D0000}"/>
    <cellStyle name="40% - Ênfase6 2 2 2 4 2" xfId="15742" xr:uid="{00000000-0005-0000-0000-0000723D0000}"/>
    <cellStyle name="40% - Ênfase6 2 2 2 4 2 2" xfId="15743" xr:uid="{00000000-0005-0000-0000-0000733D0000}"/>
    <cellStyle name="40% - Ênfase6 2 2 2 4 3" xfId="15744" xr:uid="{00000000-0005-0000-0000-0000743D0000}"/>
    <cellStyle name="40% - Ênfase6 2 2 2 4 4" xfId="15745" xr:uid="{00000000-0005-0000-0000-0000753D0000}"/>
    <cellStyle name="40% - Ênfase6 2 2 2 5" xfId="15746" xr:uid="{00000000-0005-0000-0000-0000763D0000}"/>
    <cellStyle name="40% - Ênfase6 2 2 2 5 2" xfId="15747" xr:uid="{00000000-0005-0000-0000-0000773D0000}"/>
    <cellStyle name="40% - Ênfase6 2 2 2 5 2 2" xfId="15748" xr:uid="{00000000-0005-0000-0000-0000783D0000}"/>
    <cellStyle name="40% - Ênfase6 2 2 2 5 3" xfId="15749" xr:uid="{00000000-0005-0000-0000-0000793D0000}"/>
    <cellStyle name="40% - Ênfase6 2 2 2 5 4" xfId="15750" xr:uid="{00000000-0005-0000-0000-00007A3D0000}"/>
    <cellStyle name="40% - Ênfase6 2 2 2 6" xfId="15751" xr:uid="{00000000-0005-0000-0000-00007B3D0000}"/>
    <cellStyle name="40% - Ênfase6 2 2 2 6 2" xfId="15752" xr:uid="{00000000-0005-0000-0000-00007C3D0000}"/>
    <cellStyle name="40% - Ênfase6 2 2 2 7" xfId="15753" xr:uid="{00000000-0005-0000-0000-00007D3D0000}"/>
    <cellStyle name="40% - Ênfase6 2 2 2 8" xfId="15754" xr:uid="{00000000-0005-0000-0000-00007E3D0000}"/>
    <cellStyle name="40% - Ênfase6 2 2 3" xfId="15755" xr:uid="{00000000-0005-0000-0000-00007F3D0000}"/>
    <cellStyle name="40% - Ênfase6 2 2 3 2" xfId="15756" xr:uid="{00000000-0005-0000-0000-0000803D0000}"/>
    <cellStyle name="40% - Ênfase6 2 2 3 2 2" xfId="15757" xr:uid="{00000000-0005-0000-0000-0000813D0000}"/>
    <cellStyle name="40% - Ênfase6 2 2 3 2 2 2" xfId="15758" xr:uid="{00000000-0005-0000-0000-0000823D0000}"/>
    <cellStyle name="40% - Ênfase6 2 2 3 2 2 2 2" xfId="15759" xr:uid="{00000000-0005-0000-0000-0000833D0000}"/>
    <cellStyle name="40% - Ênfase6 2 2 3 2 2 2 2 2" xfId="15760" xr:uid="{00000000-0005-0000-0000-0000843D0000}"/>
    <cellStyle name="40% - Ênfase6 2 2 3 2 2 2 3" xfId="15761" xr:uid="{00000000-0005-0000-0000-0000853D0000}"/>
    <cellStyle name="40% - Ênfase6 2 2 3 2 2 2 4" xfId="15762" xr:uid="{00000000-0005-0000-0000-0000863D0000}"/>
    <cellStyle name="40% - Ênfase6 2 2 3 2 2 3" xfId="15763" xr:uid="{00000000-0005-0000-0000-0000873D0000}"/>
    <cellStyle name="40% - Ênfase6 2 2 3 2 2 3 2" xfId="15764" xr:uid="{00000000-0005-0000-0000-0000883D0000}"/>
    <cellStyle name="40% - Ênfase6 2 2 3 2 2 3 2 2" xfId="15765" xr:uid="{00000000-0005-0000-0000-0000893D0000}"/>
    <cellStyle name="40% - Ênfase6 2 2 3 2 2 3 3" xfId="15766" xr:uid="{00000000-0005-0000-0000-00008A3D0000}"/>
    <cellStyle name="40% - Ênfase6 2 2 3 2 2 3 4" xfId="15767" xr:uid="{00000000-0005-0000-0000-00008B3D0000}"/>
    <cellStyle name="40% - Ênfase6 2 2 3 2 2 4" xfId="15768" xr:uid="{00000000-0005-0000-0000-00008C3D0000}"/>
    <cellStyle name="40% - Ênfase6 2 2 3 2 2 4 2" xfId="15769" xr:uid="{00000000-0005-0000-0000-00008D3D0000}"/>
    <cellStyle name="40% - Ênfase6 2 2 3 2 2 5" xfId="15770" xr:uid="{00000000-0005-0000-0000-00008E3D0000}"/>
    <cellStyle name="40% - Ênfase6 2 2 3 2 2 6" xfId="15771" xr:uid="{00000000-0005-0000-0000-00008F3D0000}"/>
    <cellStyle name="40% - Ênfase6 2 2 3 2 3" xfId="15772" xr:uid="{00000000-0005-0000-0000-0000903D0000}"/>
    <cellStyle name="40% - Ênfase6 2 2 3 2 3 2" xfId="15773" xr:uid="{00000000-0005-0000-0000-0000913D0000}"/>
    <cellStyle name="40% - Ênfase6 2 2 3 2 3 2 2" xfId="15774" xr:uid="{00000000-0005-0000-0000-0000923D0000}"/>
    <cellStyle name="40% - Ênfase6 2 2 3 2 3 3" xfId="15775" xr:uid="{00000000-0005-0000-0000-0000933D0000}"/>
    <cellStyle name="40% - Ênfase6 2 2 3 2 3 4" xfId="15776" xr:uid="{00000000-0005-0000-0000-0000943D0000}"/>
    <cellStyle name="40% - Ênfase6 2 2 3 2 4" xfId="15777" xr:uid="{00000000-0005-0000-0000-0000953D0000}"/>
    <cellStyle name="40% - Ênfase6 2 2 3 2 4 2" xfId="15778" xr:uid="{00000000-0005-0000-0000-0000963D0000}"/>
    <cellStyle name="40% - Ênfase6 2 2 3 2 4 2 2" xfId="15779" xr:uid="{00000000-0005-0000-0000-0000973D0000}"/>
    <cellStyle name="40% - Ênfase6 2 2 3 2 4 3" xfId="15780" xr:uid="{00000000-0005-0000-0000-0000983D0000}"/>
    <cellStyle name="40% - Ênfase6 2 2 3 2 4 4" xfId="15781" xr:uid="{00000000-0005-0000-0000-0000993D0000}"/>
    <cellStyle name="40% - Ênfase6 2 2 3 2 5" xfId="15782" xr:uid="{00000000-0005-0000-0000-00009A3D0000}"/>
    <cellStyle name="40% - Ênfase6 2 2 3 2 5 2" xfId="15783" xr:uid="{00000000-0005-0000-0000-00009B3D0000}"/>
    <cellStyle name="40% - Ênfase6 2 2 3 2 6" xfId="15784" xr:uid="{00000000-0005-0000-0000-00009C3D0000}"/>
    <cellStyle name="40% - Ênfase6 2 2 3 2 7" xfId="15785" xr:uid="{00000000-0005-0000-0000-00009D3D0000}"/>
    <cellStyle name="40% - Ênfase6 2 2 3 3" xfId="15786" xr:uid="{00000000-0005-0000-0000-00009E3D0000}"/>
    <cellStyle name="40% - Ênfase6 2 2 3 3 2" xfId="15787" xr:uid="{00000000-0005-0000-0000-00009F3D0000}"/>
    <cellStyle name="40% - Ênfase6 2 2 3 3 2 2" xfId="15788" xr:uid="{00000000-0005-0000-0000-0000A03D0000}"/>
    <cellStyle name="40% - Ênfase6 2 2 3 3 2 2 2" xfId="15789" xr:uid="{00000000-0005-0000-0000-0000A13D0000}"/>
    <cellStyle name="40% - Ênfase6 2 2 3 3 2 3" xfId="15790" xr:uid="{00000000-0005-0000-0000-0000A23D0000}"/>
    <cellStyle name="40% - Ênfase6 2 2 3 3 2 4" xfId="15791" xr:uid="{00000000-0005-0000-0000-0000A33D0000}"/>
    <cellStyle name="40% - Ênfase6 2 2 3 3 3" xfId="15792" xr:uid="{00000000-0005-0000-0000-0000A43D0000}"/>
    <cellStyle name="40% - Ênfase6 2 2 3 3 3 2" xfId="15793" xr:uid="{00000000-0005-0000-0000-0000A53D0000}"/>
    <cellStyle name="40% - Ênfase6 2 2 3 3 3 2 2" xfId="15794" xr:uid="{00000000-0005-0000-0000-0000A63D0000}"/>
    <cellStyle name="40% - Ênfase6 2 2 3 3 3 3" xfId="15795" xr:uid="{00000000-0005-0000-0000-0000A73D0000}"/>
    <cellStyle name="40% - Ênfase6 2 2 3 3 3 4" xfId="15796" xr:uid="{00000000-0005-0000-0000-0000A83D0000}"/>
    <cellStyle name="40% - Ênfase6 2 2 3 3 4" xfId="15797" xr:uid="{00000000-0005-0000-0000-0000A93D0000}"/>
    <cellStyle name="40% - Ênfase6 2 2 3 3 4 2" xfId="15798" xr:uid="{00000000-0005-0000-0000-0000AA3D0000}"/>
    <cellStyle name="40% - Ênfase6 2 2 3 3 5" xfId="15799" xr:uid="{00000000-0005-0000-0000-0000AB3D0000}"/>
    <cellStyle name="40% - Ênfase6 2 2 3 3 6" xfId="15800" xr:uid="{00000000-0005-0000-0000-0000AC3D0000}"/>
    <cellStyle name="40% - Ênfase6 2 2 3 4" xfId="15801" xr:uid="{00000000-0005-0000-0000-0000AD3D0000}"/>
    <cellStyle name="40% - Ênfase6 2 2 3 4 2" xfId="15802" xr:uid="{00000000-0005-0000-0000-0000AE3D0000}"/>
    <cellStyle name="40% - Ênfase6 2 2 3 4 2 2" xfId="15803" xr:uid="{00000000-0005-0000-0000-0000AF3D0000}"/>
    <cellStyle name="40% - Ênfase6 2 2 3 4 3" xfId="15804" xr:uid="{00000000-0005-0000-0000-0000B03D0000}"/>
    <cellStyle name="40% - Ênfase6 2 2 3 4 4" xfId="15805" xr:uid="{00000000-0005-0000-0000-0000B13D0000}"/>
    <cellStyle name="40% - Ênfase6 2 2 3 5" xfId="15806" xr:uid="{00000000-0005-0000-0000-0000B23D0000}"/>
    <cellStyle name="40% - Ênfase6 2 2 3 5 2" xfId="15807" xr:uid="{00000000-0005-0000-0000-0000B33D0000}"/>
    <cellStyle name="40% - Ênfase6 2 2 3 5 2 2" xfId="15808" xr:uid="{00000000-0005-0000-0000-0000B43D0000}"/>
    <cellStyle name="40% - Ênfase6 2 2 3 5 3" xfId="15809" xr:uid="{00000000-0005-0000-0000-0000B53D0000}"/>
    <cellStyle name="40% - Ênfase6 2 2 3 5 4" xfId="15810" xr:uid="{00000000-0005-0000-0000-0000B63D0000}"/>
    <cellStyle name="40% - Ênfase6 2 2 3 6" xfId="15811" xr:uid="{00000000-0005-0000-0000-0000B73D0000}"/>
    <cellStyle name="40% - Ênfase6 2 2 3 6 2" xfId="15812" xr:uid="{00000000-0005-0000-0000-0000B83D0000}"/>
    <cellStyle name="40% - Ênfase6 2 2 3 7" xfId="15813" xr:uid="{00000000-0005-0000-0000-0000B93D0000}"/>
    <cellStyle name="40% - Ênfase6 2 2 3 8" xfId="15814" xr:uid="{00000000-0005-0000-0000-0000BA3D0000}"/>
    <cellStyle name="40% - Ênfase6 2 2 4" xfId="15815" xr:uid="{00000000-0005-0000-0000-0000BB3D0000}"/>
    <cellStyle name="40% - Ênfase6 2 2 4 2" xfId="15816" xr:uid="{00000000-0005-0000-0000-0000BC3D0000}"/>
    <cellStyle name="40% - Ênfase6 2 2 4 2 2" xfId="15817" xr:uid="{00000000-0005-0000-0000-0000BD3D0000}"/>
    <cellStyle name="40% - Ênfase6 2 2 4 2 2 2" xfId="15818" xr:uid="{00000000-0005-0000-0000-0000BE3D0000}"/>
    <cellStyle name="40% - Ênfase6 2 2 4 2 2 2 2" xfId="15819" xr:uid="{00000000-0005-0000-0000-0000BF3D0000}"/>
    <cellStyle name="40% - Ênfase6 2 2 4 2 2 2 2 2" xfId="15820" xr:uid="{00000000-0005-0000-0000-0000C03D0000}"/>
    <cellStyle name="40% - Ênfase6 2 2 4 2 2 2 3" xfId="15821" xr:uid="{00000000-0005-0000-0000-0000C13D0000}"/>
    <cellStyle name="40% - Ênfase6 2 2 4 2 2 2 4" xfId="15822" xr:uid="{00000000-0005-0000-0000-0000C23D0000}"/>
    <cellStyle name="40% - Ênfase6 2 2 4 2 2 3" xfId="15823" xr:uid="{00000000-0005-0000-0000-0000C33D0000}"/>
    <cellStyle name="40% - Ênfase6 2 2 4 2 2 3 2" xfId="15824" xr:uid="{00000000-0005-0000-0000-0000C43D0000}"/>
    <cellStyle name="40% - Ênfase6 2 2 4 2 2 3 2 2" xfId="15825" xr:uid="{00000000-0005-0000-0000-0000C53D0000}"/>
    <cellStyle name="40% - Ênfase6 2 2 4 2 2 3 3" xfId="15826" xr:uid="{00000000-0005-0000-0000-0000C63D0000}"/>
    <cellStyle name="40% - Ênfase6 2 2 4 2 2 3 4" xfId="15827" xr:uid="{00000000-0005-0000-0000-0000C73D0000}"/>
    <cellStyle name="40% - Ênfase6 2 2 4 2 2 4" xfId="15828" xr:uid="{00000000-0005-0000-0000-0000C83D0000}"/>
    <cellStyle name="40% - Ênfase6 2 2 4 2 2 4 2" xfId="15829" xr:uid="{00000000-0005-0000-0000-0000C93D0000}"/>
    <cellStyle name="40% - Ênfase6 2 2 4 2 2 5" xfId="15830" xr:uid="{00000000-0005-0000-0000-0000CA3D0000}"/>
    <cellStyle name="40% - Ênfase6 2 2 4 2 2 6" xfId="15831" xr:uid="{00000000-0005-0000-0000-0000CB3D0000}"/>
    <cellStyle name="40% - Ênfase6 2 2 4 2 3" xfId="15832" xr:uid="{00000000-0005-0000-0000-0000CC3D0000}"/>
    <cellStyle name="40% - Ênfase6 2 2 4 2 3 2" xfId="15833" xr:uid="{00000000-0005-0000-0000-0000CD3D0000}"/>
    <cellStyle name="40% - Ênfase6 2 2 4 2 3 2 2" xfId="15834" xr:uid="{00000000-0005-0000-0000-0000CE3D0000}"/>
    <cellStyle name="40% - Ênfase6 2 2 4 2 3 3" xfId="15835" xr:uid="{00000000-0005-0000-0000-0000CF3D0000}"/>
    <cellStyle name="40% - Ênfase6 2 2 4 2 3 4" xfId="15836" xr:uid="{00000000-0005-0000-0000-0000D03D0000}"/>
    <cellStyle name="40% - Ênfase6 2 2 4 2 4" xfId="15837" xr:uid="{00000000-0005-0000-0000-0000D13D0000}"/>
    <cellStyle name="40% - Ênfase6 2 2 4 2 4 2" xfId="15838" xr:uid="{00000000-0005-0000-0000-0000D23D0000}"/>
    <cellStyle name="40% - Ênfase6 2 2 4 2 4 2 2" xfId="15839" xr:uid="{00000000-0005-0000-0000-0000D33D0000}"/>
    <cellStyle name="40% - Ênfase6 2 2 4 2 4 3" xfId="15840" xr:uid="{00000000-0005-0000-0000-0000D43D0000}"/>
    <cellStyle name="40% - Ênfase6 2 2 4 2 4 4" xfId="15841" xr:uid="{00000000-0005-0000-0000-0000D53D0000}"/>
    <cellStyle name="40% - Ênfase6 2 2 4 2 5" xfId="15842" xr:uid="{00000000-0005-0000-0000-0000D63D0000}"/>
    <cellStyle name="40% - Ênfase6 2 2 4 2 5 2" xfId="15843" xr:uid="{00000000-0005-0000-0000-0000D73D0000}"/>
    <cellStyle name="40% - Ênfase6 2 2 4 2 6" xfId="15844" xr:uid="{00000000-0005-0000-0000-0000D83D0000}"/>
    <cellStyle name="40% - Ênfase6 2 2 4 2 7" xfId="15845" xr:uid="{00000000-0005-0000-0000-0000D93D0000}"/>
    <cellStyle name="40% - Ênfase6 2 2 4 3" xfId="15846" xr:uid="{00000000-0005-0000-0000-0000DA3D0000}"/>
    <cellStyle name="40% - Ênfase6 2 2 4 3 2" xfId="15847" xr:uid="{00000000-0005-0000-0000-0000DB3D0000}"/>
    <cellStyle name="40% - Ênfase6 2 2 4 3 2 2" xfId="15848" xr:uid="{00000000-0005-0000-0000-0000DC3D0000}"/>
    <cellStyle name="40% - Ênfase6 2 2 4 3 2 2 2" xfId="15849" xr:uid="{00000000-0005-0000-0000-0000DD3D0000}"/>
    <cellStyle name="40% - Ênfase6 2 2 4 3 2 3" xfId="15850" xr:uid="{00000000-0005-0000-0000-0000DE3D0000}"/>
    <cellStyle name="40% - Ênfase6 2 2 4 3 2 4" xfId="15851" xr:uid="{00000000-0005-0000-0000-0000DF3D0000}"/>
    <cellStyle name="40% - Ênfase6 2 2 4 3 3" xfId="15852" xr:uid="{00000000-0005-0000-0000-0000E03D0000}"/>
    <cellStyle name="40% - Ênfase6 2 2 4 3 3 2" xfId="15853" xr:uid="{00000000-0005-0000-0000-0000E13D0000}"/>
    <cellStyle name="40% - Ênfase6 2 2 4 3 3 2 2" xfId="15854" xr:uid="{00000000-0005-0000-0000-0000E23D0000}"/>
    <cellStyle name="40% - Ênfase6 2 2 4 3 3 3" xfId="15855" xr:uid="{00000000-0005-0000-0000-0000E33D0000}"/>
    <cellStyle name="40% - Ênfase6 2 2 4 3 3 4" xfId="15856" xr:uid="{00000000-0005-0000-0000-0000E43D0000}"/>
    <cellStyle name="40% - Ênfase6 2 2 4 3 4" xfId="15857" xr:uid="{00000000-0005-0000-0000-0000E53D0000}"/>
    <cellStyle name="40% - Ênfase6 2 2 4 3 4 2" xfId="15858" xr:uid="{00000000-0005-0000-0000-0000E63D0000}"/>
    <cellStyle name="40% - Ênfase6 2 2 4 3 5" xfId="15859" xr:uid="{00000000-0005-0000-0000-0000E73D0000}"/>
    <cellStyle name="40% - Ênfase6 2 2 4 3 6" xfId="15860" xr:uid="{00000000-0005-0000-0000-0000E83D0000}"/>
    <cellStyle name="40% - Ênfase6 2 2 4 4" xfId="15861" xr:uid="{00000000-0005-0000-0000-0000E93D0000}"/>
    <cellStyle name="40% - Ênfase6 2 2 4 4 2" xfId="15862" xr:uid="{00000000-0005-0000-0000-0000EA3D0000}"/>
    <cellStyle name="40% - Ênfase6 2 2 4 4 2 2" xfId="15863" xr:uid="{00000000-0005-0000-0000-0000EB3D0000}"/>
    <cellStyle name="40% - Ênfase6 2 2 4 4 3" xfId="15864" xr:uid="{00000000-0005-0000-0000-0000EC3D0000}"/>
    <cellStyle name="40% - Ênfase6 2 2 4 4 4" xfId="15865" xr:uid="{00000000-0005-0000-0000-0000ED3D0000}"/>
    <cellStyle name="40% - Ênfase6 2 2 4 5" xfId="15866" xr:uid="{00000000-0005-0000-0000-0000EE3D0000}"/>
    <cellStyle name="40% - Ênfase6 2 2 4 5 2" xfId="15867" xr:uid="{00000000-0005-0000-0000-0000EF3D0000}"/>
    <cellStyle name="40% - Ênfase6 2 2 4 5 2 2" xfId="15868" xr:uid="{00000000-0005-0000-0000-0000F03D0000}"/>
    <cellStyle name="40% - Ênfase6 2 2 4 5 3" xfId="15869" xr:uid="{00000000-0005-0000-0000-0000F13D0000}"/>
    <cellStyle name="40% - Ênfase6 2 2 4 5 4" xfId="15870" xr:uid="{00000000-0005-0000-0000-0000F23D0000}"/>
    <cellStyle name="40% - Ênfase6 2 2 4 6" xfId="15871" xr:uid="{00000000-0005-0000-0000-0000F33D0000}"/>
    <cellStyle name="40% - Ênfase6 2 2 4 6 2" xfId="15872" xr:uid="{00000000-0005-0000-0000-0000F43D0000}"/>
    <cellStyle name="40% - Ênfase6 2 2 4 7" xfId="15873" xr:uid="{00000000-0005-0000-0000-0000F53D0000}"/>
    <cellStyle name="40% - Ênfase6 2 2 4 8" xfId="15874" xr:uid="{00000000-0005-0000-0000-0000F63D0000}"/>
    <cellStyle name="40% - Ênfase6 2 2 5" xfId="15875" xr:uid="{00000000-0005-0000-0000-0000F73D0000}"/>
    <cellStyle name="40% - Ênfase6 2 2 5 2" xfId="15876" xr:uid="{00000000-0005-0000-0000-0000F83D0000}"/>
    <cellStyle name="40% - Ênfase6 2 2 5 2 2" xfId="15877" xr:uid="{00000000-0005-0000-0000-0000F93D0000}"/>
    <cellStyle name="40% - Ênfase6 2 2 5 2 2 2" xfId="15878" xr:uid="{00000000-0005-0000-0000-0000FA3D0000}"/>
    <cellStyle name="40% - Ênfase6 2 2 5 2 2 2 2" xfId="15879" xr:uid="{00000000-0005-0000-0000-0000FB3D0000}"/>
    <cellStyle name="40% - Ênfase6 2 2 5 2 2 3" xfId="15880" xr:uid="{00000000-0005-0000-0000-0000FC3D0000}"/>
    <cellStyle name="40% - Ênfase6 2 2 5 2 2 4" xfId="15881" xr:uid="{00000000-0005-0000-0000-0000FD3D0000}"/>
    <cellStyle name="40% - Ênfase6 2 2 5 2 3" xfId="15882" xr:uid="{00000000-0005-0000-0000-0000FE3D0000}"/>
    <cellStyle name="40% - Ênfase6 2 2 5 2 3 2" xfId="15883" xr:uid="{00000000-0005-0000-0000-0000FF3D0000}"/>
    <cellStyle name="40% - Ênfase6 2 2 5 2 3 2 2" xfId="15884" xr:uid="{00000000-0005-0000-0000-0000003E0000}"/>
    <cellStyle name="40% - Ênfase6 2 2 5 2 3 3" xfId="15885" xr:uid="{00000000-0005-0000-0000-0000013E0000}"/>
    <cellStyle name="40% - Ênfase6 2 2 5 2 3 4" xfId="15886" xr:uid="{00000000-0005-0000-0000-0000023E0000}"/>
    <cellStyle name="40% - Ênfase6 2 2 5 2 4" xfId="15887" xr:uid="{00000000-0005-0000-0000-0000033E0000}"/>
    <cellStyle name="40% - Ênfase6 2 2 5 2 4 2" xfId="15888" xr:uid="{00000000-0005-0000-0000-0000043E0000}"/>
    <cellStyle name="40% - Ênfase6 2 2 5 2 5" xfId="15889" xr:uid="{00000000-0005-0000-0000-0000053E0000}"/>
    <cellStyle name="40% - Ênfase6 2 2 5 2 6" xfId="15890" xr:uid="{00000000-0005-0000-0000-0000063E0000}"/>
    <cellStyle name="40% - Ênfase6 2 2 5 3" xfId="15891" xr:uid="{00000000-0005-0000-0000-0000073E0000}"/>
    <cellStyle name="40% - Ênfase6 2 2 5 3 2" xfId="15892" xr:uid="{00000000-0005-0000-0000-0000083E0000}"/>
    <cellStyle name="40% - Ênfase6 2 2 5 3 2 2" xfId="15893" xr:uid="{00000000-0005-0000-0000-0000093E0000}"/>
    <cellStyle name="40% - Ênfase6 2 2 5 3 3" xfId="15894" xr:uid="{00000000-0005-0000-0000-00000A3E0000}"/>
    <cellStyle name="40% - Ênfase6 2 2 5 3 4" xfId="15895" xr:uid="{00000000-0005-0000-0000-00000B3E0000}"/>
    <cellStyle name="40% - Ênfase6 2 2 5 4" xfId="15896" xr:uid="{00000000-0005-0000-0000-00000C3E0000}"/>
    <cellStyle name="40% - Ênfase6 2 2 5 4 2" xfId="15897" xr:uid="{00000000-0005-0000-0000-00000D3E0000}"/>
    <cellStyle name="40% - Ênfase6 2 2 5 4 2 2" xfId="15898" xr:uid="{00000000-0005-0000-0000-00000E3E0000}"/>
    <cellStyle name="40% - Ênfase6 2 2 5 4 3" xfId="15899" xr:uid="{00000000-0005-0000-0000-00000F3E0000}"/>
    <cellStyle name="40% - Ênfase6 2 2 5 4 4" xfId="15900" xr:uid="{00000000-0005-0000-0000-0000103E0000}"/>
    <cellStyle name="40% - Ênfase6 2 2 5 5" xfId="15901" xr:uid="{00000000-0005-0000-0000-0000113E0000}"/>
    <cellStyle name="40% - Ênfase6 2 2 5 5 2" xfId="15902" xr:uid="{00000000-0005-0000-0000-0000123E0000}"/>
    <cellStyle name="40% - Ênfase6 2 2 5 6" xfId="15903" xr:uid="{00000000-0005-0000-0000-0000133E0000}"/>
    <cellStyle name="40% - Ênfase6 2 2 5 7" xfId="15904" xr:uid="{00000000-0005-0000-0000-0000143E0000}"/>
    <cellStyle name="40% - Ênfase6 2 2 6" xfId="15905" xr:uid="{00000000-0005-0000-0000-0000153E0000}"/>
    <cellStyle name="40% - Ênfase6 2 2 6 2" xfId="15906" xr:uid="{00000000-0005-0000-0000-0000163E0000}"/>
    <cellStyle name="40% - Ênfase6 2 2 6 2 2" xfId="15907" xr:uid="{00000000-0005-0000-0000-0000173E0000}"/>
    <cellStyle name="40% - Ênfase6 2 2 6 2 2 2" xfId="15908" xr:uid="{00000000-0005-0000-0000-0000183E0000}"/>
    <cellStyle name="40% - Ênfase6 2 2 6 2 3" xfId="15909" xr:uid="{00000000-0005-0000-0000-0000193E0000}"/>
    <cellStyle name="40% - Ênfase6 2 2 6 2 4" xfId="15910" xr:uid="{00000000-0005-0000-0000-00001A3E0000}"/>
    <cellStyle name="40% - Ênfase6 2 2 6 3" xfId="15911" xr:uid="{00000000-0005-0000-0000-00001B3E0000}"/>
    <cellStyle name="40% - Ênfase6 2 2 6 3 2" xfId="15912" xr:uid="{00000000-0005-0000-0000-00001C3E0000}"/>
    <cellStyle name="40% - Ênfase6 2 2 6 3 2 2" xfId="15913" xr:uid="{00000000-0005-0000-0000-00001D3E0000}"/>
    <cellStyle name="40% - Ênfase6 2 2 6 3 3" xfId="15914" xr:uid="{00000000-0005-0000-0000-00001E3E0000}"/>
    <cellStyle name="40% - Ênfase6 2 2 6 3 4" xfId="15915" xr:uid="{00000000-0005-0000-0000-00001F3E0000}"/>
    <cellStyle name="40% - Ênfase6 2 2 6 4" xfId="15916" xr:uid="{00000000-0005-0000-0000-0000203E0000}"/>
    <cellStyle name="40% - Ênfase6 2 2 6 4 2" xfId="15917" xr:uid="{00000000-0005-0000-0000-0000213E0000}"/>
    <cellStyle name="40% - Ênfase6 2 2 6 5" xfId="15918" xr:uid="{00000000-0005-0000-0000-0000223E0000}"/>
    <cellStyle name="40% - Ênfase6 2 2 6 6" xfId="15919" xr:uid="{00000000-0005-0000-0000-0000233E0000}"/>
    <cellStyle name="40% - Ênfase6 2 2 7" xfId="15920" xr:uid="{00000000-0005-0000-0000-0000243E0000}"/>
    <cellStyle name="40% - Ênfase6 2 2 7 2" xfId="15921" xr:uid="{00000000-0005-0000-0000-0000253E0000}"/>
    <cellStyle name="40% - Ênfase6 2 2 7 2 2" xfId="15922" xr:uid="{00000000-0005-0000-0000-0000263E0000}"/>
    <cellStyle name="40% - Ênfase6 2 2 7 3" xfId="15923" xr:uid="{00000000-0005-0000-0000-0000273E0000}"/>
    <cellStyle name="40% - Ênfase6 2 2 7 4" xfId="15924" xr:uid="{00000000-0005-0000-0000-0000283E0000}"/>
    <cellStyle name="40% - Ênfase6 2 2 8" xfId="15925" xr:uid="{00000000-0005-0000-0000-0000293E0000}"/>
    <cellStyle name="40% - Ênfase6 2 2 8 2" xfId="15926" xr:uid="{00000000-0005-0000-0000-00002A3E0000}"/>
    <cellStyle name="40% - Ênfase6 2 2 8 2 2" xfId="15927" xr:uid="{00000000-0005-0000-0000-00002B3E0000}"/>
    <cellStyle name="40% - Ênfase6 2 2 8 3" xfId="15928" xr:uid="{00000000-0005-0000-0000-00002C3E0000}"/>
    <cellStyle name="40% - Ênfase6 2 2 8 4" xfId="15929" xr:uid="{00000000-0005-0000-0000-00002D3E0000}"/>
    <cellStyle name="40% - Ênfase6 2 2 9" xfId="15930" xr:uid="{00000000-0005-0000-0000-00002E3E0000}"/>
    <cellStyle name="40% - Ênfase6 2 2 9 2" xfId="15931" xr:uid="{00000000-0005-0000-0000-00002F3E0000}"/>
    <cellStyle name="40% - Ênfase6 2 3" xfId="15932" xr:uid="{00000000-0005-0000-0000-0000303E0000}"/>
    <cellStyle name="40% - Ênfase6 2 3 2" xfId="15933" xr:uid="{00000000-0005-0000-0000-0000313E0000}"/>
    <cellStyle name="40% - Ênfase6 2 3 2 2" xfId="15934" xr:uid="{00000000-0005-0000-0000-0000323E0000}"/>
    <cellStyle name="40% - Ênfase6 2 3 2 2 2" xfId="15935" xr:uid="{00000000-0005-0000-0000-0000333E0000}"/>
    <cellStyle name="40% - Ênfase6 2 3 2 2 2 2" xfId="15936" xr:uid="{00000000-0005-0000-0000-0000343E0000}"/>
    <cellStyle name="40% - Ênfase6 2 3 2 2 2 2 2" xfId="15937" xr:uid="{00000000-0005-0000-0000-0000353E0000}"/>
    <cellStyle name="40% - Ênfase6 2 3 2 2 2 3" xfId="15938" xr:uid="{00000000-0005-0000-0000-0000363E0000}"/>
    <cellStyle name="40% - Ênfase6 2 3 2 2 2 4" xfId="15939" xr:uid="{00000000-0005-0000-0000-0000373E0000}"/>
    <cellStyle name="40% - Ênfase6 2 3 2 2 3" xfId="15940" xr:uid="{00000000-0005-0000-0000-0000383E0000}"/>
    <cellStyle name="40% - Ênfase6 2 3 2 2 3 2" xfId="15941" xr:uid="{00000000-0005-0000-0000-0000393E0000}"/>
    <cellStyle name="40% - Ênfase6 2 3 2 2 3 2 2" xfId="15942" xr:uid="{00000000-0005-0000-0000-00003A3E0000}"/>
    <cellStyle name="40% - Ênfase6 2 3 2 2 3 3" xfId="15943" xr:uid="{00000000-0005-0000-0000-00003B3E0000}"/>
    <cellStyle name="40% - Ênfase6 2 3 2 2 3 4" xfId="15944" xr:uid="{00000000-0005-0000-0000-00003C3E0000}"/>
    <cellStyle name="40% - Ênfase6 2 3 2 2 4" xfId="15945" xr:uid="{00000000-0005-0000-0000-00003D3E0000}"/>
    <cellStyle name="40% - Ênfase6 2 3 2 2 4 2" xfId="15946" xr:uid="{00000000-0005-0000-0000-00003E3E0000}"/>
    <cellStyle name="40% - Ênfase6 2 3 2 2 5" xfId="15947" xr:uid="{00000000-0005-0000-0000-00003F3E0000}"/>
    <cellStyle name="40% - Ênfase6 2 3 2 2 6" xfId="15948" xr:uid="{00000000-0005-0000-0000-0000403E0000}"/>
    <cellStyle name="40% - Ênfase6 2 3 2 3" xfId="15949" xr:uid="{00000000-0005-0000-0000-0000413E0000}"/>
    <cellStyle name="40% - Ênfase6 2 3 2 3 2" xfId="15950" xr:uid="{00000000-0005-0000-0000-0000423E0000}"/>
    <cellStyle name="40% - Ênfase6 2 3 2 3 2 2" xfId="15951" xr:uid="{00000000-0005-0000-0000-0000433E0000}"/>
    <cellStyle name="40% - Ênfase6 2 3 2 3 3" xfId="15952" xr:uid="{00000000-0005-0000-0000-0000443E0000}"/>
    <cellStyle name="40% - Ênfase6 2 3 2 3 4" xfId="15953" xr:uid="{00000000-0005-0000-0000-0000453E0000}"/>
    <cellStyle name="40% - Ênfase6 2 3 2 4" xfId="15954" xr:uid="{00000000-0005-0000-0000-0000463E0000}"/>
    <cellStyle name="40% - Ênfase6 2 3 2 4 2" xfId="15955" xr:uid="{00000000-0005-0000-0000-0000473E0000}"/>
    <cellStyle name="40% - Ênfase6 2 3 2 4 2 2" xfId="15956" xr:uid="{00000000-0005-0000-0000-0000483E0000}"/>
    <cellStyle name="40% - Ênfase6 2 3 2 4 3" xfId="15957" xr:uid="{00000000-0005-0000-0000-0000493E0000}"/>
    <cellStyle name="40% - Ênfase6 2 3 2 4 4" xfId="15958" xr:uid="{00000000-0005-0000-0000-00004A3E0000}"/>
    <cellStyle name="40% - Ênfase6 2 3 2 5" xfId="15959" xr:uid="{00000000-0005-0000-0000-00004B3E0000}"/>
    <cellStyle name="40% - Ênfase6 2 3 2 5 2" xfId="15960" xr:uid="{00000000-0005-0000-0000-00004C3E0000}"/>
    <cellStyle name="40% - Ênfase6 2 3 2 6" xfId="15961" xr:uid="{00000000-0005-0000-0000-00004D3E0000}"/>
    <cellStyle name="40% - Ênfase6 2 3 2 7" xfId="15962" xr:uid="{00000000-0005-0000-0000-00004E3E0000}"/>
    <cellStyle name="40% - Ênfase6 2 3 3" xfId="15963" xr:uid="{00000000-0005-0000-0000-00004F3E0000}"/>
    <cellStyle name="40% - Ênfase6 2 3 3 2" xfId="15964" xr:uid="{00000000-0005-0000-0000-0000503E0000}"/>
    <cellStyle name="40% - Ênfase6 2 3 3 2 2" xfId="15965" xr:uid="{00000000-0005-0000-0000-0000513E0000}"/>
    <cellStyle name="40% - Ênfase6 2 3 3 2 2 2" xfId="15966" xr:uid="{00000000-0005-0000-0000-0000523E0000}"/>
    <cellStyle name="40% - Ênfase6 2 3 3 2 3" xfId="15967" xr:uid="{00000000-0005-0000-0000-0000533E0000}"/>
    <cellStyle name="40% - Ênfase6 2 3 3 2 4" xfId="15968" xr:uid="{00000000-0005-0000-0000-0000543E0000}"/>
    <cellStyle name="40% - Ênfase6 2 3 3 3" xfId="15969" xr:uid="{00000000-0005-0000-0000-0000553E0000}"/>
    <cellStyle name="40% - Ênfase6 2 3 3 3 2" xfId="15970" xr:uid="{00000000-0005-0000-0000-0000563E0000}"/>
    <cellStyle name="40% - Ênfase6 2 3 3 3 2 2" xfId="15971" xr:uid="{00000000-0005-0000-0000-0000573E0000}"/>
    <cellStyle name="40% - Ênfase6 2 3 3 3 3" xfId="15972" xr:uid="{00000000-0005-0000-0000-0000583E0000}"/>
    <cellStyle name="40% - Ênfase6 2 3 3 3 4" xfId="15973" xr:uid="{00000000-0005-0000-0000-0000593E0000}"/>
    <cellStyle name="40% - Ênfase6 2 3 3 4" xfId="15974" xr:uid="{00000000-0005-0000-0000-00005A3E0000}"/>
    <cellStyle name="40% - Ênfase6 2 3 3 4 2" xfId="15975" xr:uid="{00000000-0005-0000-0000-00005B3E0000}"/>
    <cellStyle name="40% - Ênfase6 2 3 3 5" xfId="15976" xr:uid="{00000000-0005-0000-0000-00005C3E0000}"/>
    <cellStyle name="40% - Ênfase6 2 3 3 6" xfId="15977" xr:uid="{00000000-0005-0000-0000-00005D3E0000}"/>
    <cellStyle name="40% - Ênfase6 2 3 4" xfId="15978" xr:uid="{00000000-0005-0000-0000-00005E3E0000}"/>
    <cellStyle name="40% - Ênfase6 2 3 4 2" xfId="15979" xr:uid="{00000000-0005-0000-0000-00005F3E0000}"/>
    <cellStyle name="40% - Ênfase6 2 3 4 2 2" xfId="15980" xr:uid="{00000000-0005-0000-0000-0000603E0000}"/>
    <cellStyle name="40% - Ênfase6 2 3 4 3" xfId="15981" xr:uid="{00000000-0005-0000-0000-0000613E0000}"/>
    <cellStyle name="40% - Ênfase6 2 3 4 4" xfId="15982" xr:uid="{00000000-0005-0000-0000-0000623E0000}"/>
    <cellStyle name="40% - Ênfase6 2 3 5" xfId="15983" xr:uid="{00000000-0005-0000-0000-0000633E0000}"/>
    <cellStyle name="40% - Ênfase6 2 3 5 2" xfId="15984" xr:uid="{00000000-0005-0000-0000-0000643E0000}"/>
    <cellStyle name="40% - Ênfase6 2 3 5 2 2" xfId="15985" xr:uid="{00000000-0005-0000-0000-0000653E0000}"/>
    <cellStyle name="40% - Ênfase6 2 3 5 3" xfId="15986" xr:uid="{00000000-0005-0000-0000-0000663E0000}"/>
    <cellStyle name="40% - Ênfase6 2 3 5 4" xfId="15987" xr:uid="{00000000-0005-0000-0000-0000673E0000}"/>
    <cellStyle name="40% - Ênfase6 2 3 6" xfId="15988" xr:uid="{00000000-0005-0000-0000-0000683E0000}"/>
    <cellStyle name="40% - Ênfase6 2 3 6 2" xfId="15989" xr:uid="{00000000-0005-0000-0000-0000693E0000}"/>
    <cellStyle name="40% - Ênfase6 2 3 7" xfId="15990" xr:uid="{00000000-0005-0000-0000-00006A3E0000}"/>
    <cellStyle name="40% - Ênfase6 2 3 8" xfId="15991" xr:uid="{00000000-0005-0000-0000-00006B3E0000}"/>
    <cellStyle name="40% - Ênfase6 2 4" xfId="15992" xr:uid="{00000000-0005-0000-0000-00006C3E0000}"/>
    <cellStyle name="40% - Ênfase6 2 4 2" xfId="15993" xr:uid="{00000000-0005-0000-0000-00006D3E0000}"/>
    <cellStyle name="40% - Ênfase6 2 4 2 2" xfId="15994" xr:uid="{00000000-0005-0000-0000-00006E3E0000}"/>
    <cellStyle name="40% - Ênfase6 2 4 2 2 2" xfId="15995" xr:uid="{00000000-0005-0000-0000-00006F3E0000}"/>
    <cellStyle name="40% - Ênfase6 2 4 2 2 2 2" xfId="15996" xr:uid="{00000000-0005-0000-0000-0000703E0000}"/>
    <cellStyle name="40% - Ênfase6 2 4 2 2 2 2 2" xfId="15997" xr:uid="{00000000-0005-0000-0000-0000713E0000}"/>
    <cellStyle name="40% - Ênfase6 2 4 2 2 2 3" xfId="15998" xr:uid="{00000000-0005-0000-0000-0000723E0000}"/>
    <cellStyle name="40% - Ênfase6 2 4 2 2 2 4" xfId="15999" xr:uid="{00000000-0005-0000-0000-0000733E0000}"/>
    <cellStyle name="40% - Ênfase6 2 4 2 2 3" xfId="16000" xr:uid="{00000000-0005-0000-0000-0000743E0000}"/>
    <cellStyle name="40% - Ênfase6 2 4 2 2 3 2" xfId="16001" xr:uid="{00000000-0005-0000-0000-0000753E0000}"/>
    <cellStyle name="40% - Ênfase6 2 4 2 2 3 2 2" xfId="16002" xr:uid="{00000000-0005-0000-0000-0000763E0000}"/>
    <cellStyle name="40% - Ênfase6 2 4 2 2 3 3" xfId="16003" xr:uid="{00000000-0005-0000-0000-0000773E0000}"/>
    <cellStyle name="40% - Ênfase6 2 4 2 2 3 4" xfId="16004" xr:uid="{00000000-0005-0000-0000-0000783E0000}"/>
    <cellStyle name="40% - Ênfase6 2 4 2 2 4" xfId="16005" xr:uid="{00000000-0005-0000-0000-0000793E0000}"/>
    <cellStyle name="40% - Ênfase6 2 4 2 2 4 2" xfId="16006" xr:uid="{00000000-0005-0000-0000-00007A3E0000}"/>
    <cellStyle name="40% - Ênfase6 2 4 2 2 5" xfId="16007" xr:uid="{00000000-0005-0000-0000-00007B3E0000}"/>
    <cellStyle name="40% - Ênfase6 2 4 2 2 6" xfId="16008" xr:uid="{00000000-0005-0000-0000-00007C3E0000}"/>
    <cellStyle name="40% - Ênfase6 2 4 2 3" xfId="16009" xr:uid="{00000000-0005-0000-0000-00007D3E0000}"/>
    <cellStyle name="40% - Ênfase6 2 4 2 3 2" xfId="16010" xr:uid="{00000000-0005-0000-0000-00007E3E0000}"/>
    <cellStyle name="40% - Ênfase6 2 4 2 3 2 2" xfId="16011" xr:uid="{00000000-0005-0000-0000-00007F3E0000}"/>
    <cellStyle name="40% - Ênfase6 2 4 2 3 3" xfId="16012" xr:uid="{00000000-0005-0000-0000-0000803E0000}"/>
    <cellStyle name="40% - Ênfase6 2 4 2 3 4" xfId="16013" xr:uid="{00000000-0005-0000-0000-0000813E0000}"/>
    <cellStyle name="40% - Ênfase6 2 4 2 4" xfId="16014" xr:uid="{00000000-0005-0000-0000-0000823E0000}"/>
    <cellStyle name="40% - Ênfase6 2 4 2 4 2" xfId="16015" xr:uid="{00000000-0005-0000-0000-0000833E0000}"/>
    <cellStyle name="40% - Ênfase6 2 4 2 4 2 2" xfId="16016" xr:uid="{00000000-0005-0000-0000-0000843E0000}"/>
    <cellStyle name="40% - Ênfase6 2 4 2 4 3" xfId="16017" xr:uid="{00000000-0005-0000-0000-0000853E0000}"/>
    <cellStyle name="40% - Ênfase6 2 4 2 4 4" xfId="16018" xr:uid="{00000000-0005-0000-0000-0000863E0000}"/>
    <cellStyle name="40% - Ênfase6 2 4 2 5" xfId="16019" xr:uid="{00000000-0005-0000-0000-0000873E0000}"/>
    <cellStyle name="40% - Ênfase6 2 4 2 5 2" xfId="16020" xr:uid="{00000000-0005-0000-0000-0000883E0000}"/>
    <cellStyle name="40% - Ênfase6 2 4 2 6" xfId="16021" xr:uid="{00000000-0005-0000-0000-0000893E0000}"/>
    <cellStyle name="40% - Ênfase6 2 4 2 7" xfId="16022" xr:uid="{00000000-0005-0000-0000-00008A3E0000}"/>
    <cellStyle name="40% - Ênfase6 2 4 3" xfId="16023" xr:uid="{00000000-0005-0000-0000-00008B3E0000}"/>
    <cellStyle name="40% - Ênfase6 2 4 3 2" xfId="16024" xr:uid="{00000000-0005-0000-0000-00008C3E0000}"/>
    <cellStyle name="40% - Ênfase6 2 4 3 2 2" xfId="16025" xr:uid="{00000000-0005-0000-0000-00008D3E0000}"/>
    <cellStyle name="40% - Ênfase6 2 4 3 2 2 2" xfId="16026" xr:uid="{00000000-0005-0000-0000-00008E3E0000}"/>
    <cellStyle name="40% - Ênfase6 2 4 3 2 3" xfId="16027" xr:uid="{00000000-0005-0000-0000-00008F3E0000}"/>
    <cellStyle name="40% - Ênfase6 2 4 3 2 4" xfId="16028" xr:uid="{00000000-0005-0000-0000-0000903E0000}"/>
    <cellStyle name="40% - Ênfase6 2 4 3 3" xfId="16029" xr:uid="{00000000-0005-0000-0000-0000913E0000}"/>
    <cellStyle name="40% - Ênfase6 2 4 3 3 2" xfId="16030" xr:uid="{00000000-0005-0000-0000-0000923E0000}"/>
    <cellStyle name="40% - Ênfase6 2 4 3 3 2 2" xfId="16031" xr:uid="{00000000-0005-0000-0000-0000933E0000}"/>
    <cellStyle name="40% - Ênfase6 2 4 3 3 3" xfId="16032" xr:uid="{00000000-0005-0000-0000-0000943E0000}"/>
    <cellStyle name="40% - Ênfase6 2 4 3 3 4" xfId="16033" xr:uid="{00000000-0005-0000-0000-0000953E0000}"/>
    <cellStyle name="40% - Ênfase6 2 4 3 4" xfId="16034" xr:uid="{00000000-0005-0000-0000-0000963E0000}"/>
    <cellStyle name="40% - Ênfase6 2 4 3 4 2" xfId="16035" xr:uid="{00000000-0005-0000-0000-0000973E0000}"/>
    <cellStyle name="40% - Ênfase6 2 4 3 5" xfId="16036" xr:uid="{00000000-0005-0000-0000-0000983E0000}"/>
    <cellStyle name="40% - Ênfase6 2 4 3 6" xfId="16037" xr:uid="{00000000-0005-0000-0000-0000993E0000}"/>
    <cellStyle name="40% - Ênfase6 2 4 4" xfId="16038" xr:uid="{00000000-0005-0000-0000-00009A3E0000}"/>
    <cellStyle name="40% - Ênfase6 2 4 4 2" xfId="16039" xr:uid="{00000000-0005-0000-0000-00009B3E0000}"/>
    <cellStyle name="40% - Ênfase6 2 4 4 2 2" xfId="16040" xr:uid="{00000000-0005-0000-0000-00009C3E0000}"/>
    <cellStyle name="40% - Ênfase6 2 4 4 3" xfId="16041" xr:uid="{00000000-0005-0000-0000-00009D3E0000}"/>
    <cellStyle name="40% - Ênfase6 2 4 4 4" xfId="16042" xr:uid="{00000000-0005-0000-0000-00009E3E0000}"/>
    <cellStyle name="40% - Ênfase6 2 4 5" xfId="16043" xr:uid="{00000000-0005-0000-0000-00009F3E0000}"/>
    <cellStyle name="40% - Ênfase6 2 4 5 2" xfId="16044" xr:uid="{00000000-0005-0000-0000-0000A03E0000}"/>
    <cellStyle name="40% - Ênfase6 2 4 5 2 2" xfId="16045" xr:uid="{00000000-0005-0000-0000-0000A13E0000}"/>
    <cellStyle name="40% - Ênfase6 2 4 5 3" xfId="16046" xr:uid="{00000000-0005-0000-0000-0000A23E0000}"/>
    <cellStyle name="40% - Ênfase6 2 4 5 4" xfId="16047" xr:uid="{00000000-0005-0000-0000-0000A33E0000}"/>
    <cellStyle name="40% - Ênfase6 2 4 6" xfId="16048" xr:uid="{00000000-0005-0000-0000-0000A43E0000}"/>
    <cellStyle name="40% - Ênfase6 2 4 6 2" xfId="16049" xr:uid="{00000000-0005-0000-0000-0000A53E0000}"/>
    <cellStyle name="40% - Ênfase6 2 4 7" xfId="16050" xr:uid="{00000000-0005-0000-0000-0000A63E0000}"/>
    <cellStyle name="40% - Ênfase6 2 4 8" xfId="16051" xr:uid="{00000000-0005-0000-0000-0000A73E0000}"/>
    <cellStyle name="40% - Ênfase6 2 5" xfId="16052" xr:uid="{00000000-0005-0000-0000-0000A83E0000}"/>
    <cellStyle name="40% - Ênfase6 2 5 2" xfId="16053" xr:uid="{00000000-0005-0000-0000-0000A93E0000}"/>
    <cellStyle name="40% - Ênfase6 2 5 2 2" xfId="16054" xr:uid="{00000000-0005-0000-0000-0000AA3E0000}"/>
    <cellStyle name="40% - Ênfase6 2 5 2 2 2" xfId="16055" xr:uid="{00000000-0005-0000-0000-0000AB3E0000}"/>
    <cellStyle name="40% - Ênfase6 2 5 2 2 2 2" xfId="16056" xr:uid="{00000000-0005-0000-0000-0000AC3E0000}"/>
    <cellStyle name="40% - Ênfase6 2 5 2 2 2 2 2" xfId="16057" xr:uid="{00000000-0005-0000-0000-0000AD3E0000}"/>
    <cellStyle name="40% - Ênfase6 2 5 2 2 2 3" xfId="16058" xr:uid="{00000000-0005-0000-0000-0000AE3E0000}"/>
    <cellStyle name="40% - Ênfase6 2 5 2 2 2 4" xfId="16059" xr:uid="{00000000-0005-0000-0000-0000AF3E0000}"/>
    <cellStyle name="40% - Ênfase6 2 5 2 2 3" xfId="16060" xr:uid="{00000000-0005-0000-0000-0000B03E0000}"/>
    <cellStyle name="40% - Ênfase6 2 5 2 2 3 2" xfId="16061" xr:uid="{00000000-0005-0000-0000-0000B13E0000}"/>
    <cellStyle name="40% - Ênfase6 2 5 2 2 3 2 2" xfId="16062" xr:uid="{00000000-0005-0000-0000-0000B23E0000}"/>
    <cellStyle name="40% - Ênfase6 2 5 2 2 3 3" xfId="16063" xr:uid="{00000000-0005-0000-0000-0000B33E0000}"/>
    <cellStyle name="40% - Ênfase6 2 5 2 2 3 4" xfId="16064" xr:uid="{00000000-0005-0000-0000-0000B43E0000}"/>
    <cellStyle name="40% - Ênfase6 2 5 2 2 4" xfId="16065" xr:uid="{00000000-0005-0000-0000-0000B53E0000}"/>
    <cellStyle name="40% - Ênfase6 2 5 2 2 4 2" xfId="16066" xr:uid="{00000000-0005-0000-0000-0000B63E0000}"/>
    <cellStyle name="40% - Ênfase6 2 5 2 2 5" xfId="16067" xr:uid="{00000000-0005-0000-0000-0000B73E0000}"/>
    <cellStyle name="40% - Ênfase6 2 5 2 2 6" xfId="16068" xr:uid="{00000000-0005-0000-0000-0000B83E0000}"/>
    <cellStyle name="40% - Ênfase6 2 5 2 3" xfId="16069" xr:uid="{00000000-0005-0000-0000-0000B93E0000}"/>
    <cellStyle name="40% - Ênfase6 2 5 2 3 2" xfId="16070" xr:uid="{00000000-0005-0000-0000-0000BA3E0000}"/>
    <cellStyle name="40% - Ênfase6 2 5 2 3 2 2" xfId="16071" xr:uid="{00000000-0005-0000-0000-0000BB3E0000}"/>
    <cellStyle name="40% - Ênfase6 2 5 2 3 3" xfId="16072" xr:uid="{00000000-0005-0000-0000-0000BC3E0000}"/>
    <cellStyle name="40% - Ênfase6 2 5 2 3 4" xfId="16073" xr:uid="{00000000-0005-0000-0000-0000BD3E0000}"/>
    <cellStyle name="40% - Ênfase6 2 5 2 4" xfId="16074" xr:uid="{00000000-0005-0000-0000-0000BE3E0000}"/>
    <cellStyle name="40% - Ênfase6 2 5 2 4 2" xfId="16075" xr:uid="{00000000-0005-0000-0000-0000BF3E0000}"/>
    <cellStyle name="40% - Ênfase6 2 5 2 4 2 2" xfId="16076" xr:uid="{00000000-0005-0000-0000-0000C03E0000}"/>
    <cellStyle name="40% - Ênfase6 2 5 2 4 3" xfId="16077" xr:uid="{00000000-0005-0000-0000-0000C13E0000}"/>
    <cellStyle name="40% - Ênfase6 2 5 2 4 4" xfId="16078" xr:uid="{00000000-0005-0000-0000-0000C23E0000}"/>
    <cellStyle name="40% - Ênfase6 2 5 2 5" xfId="16079" xr:uid="{00000000-0005-0000-0000-0000C33E0000}"/>
    <cellStyle name="40% - Ênfase6 2 5 2 5 2" xfId="16080" xr:uid="{00000000-0005-0000-0000-0000C43E0000}"/>
    <cellStyle name="40% - Ênfase6 2 5 2 6" xfId="16081" xr:uid="{00000000-0005-0000-0000-0000C53E0000}"/>
    <cellStyle name="40% - Ênfase6 2 5 2 7" xfId="16082" xr:uid="{00000000-0005-0000-0000-0000C63E0000}"/>
    <cellStyle name="40% - Ênfase6 2 5 3" xfId="16083" xr:uid="{00000000-0005-0000-0000-0000C73E0000}"/>
    <cellStyle name="40% - Ênfase6 2 5 3 2" xfId="16084" xr:uid="{00000000-0005-0000-0000-0000C83E0000}"/>
    <cellStyle name="40% - Ênfase6 2 5 3 2 2" xfId="16085" xr:uid="{00000000-0005-0000-0000-0000C93E0000}"/>
    <cellStyle name="40% - Ênfase6 2 5 3 2 2 2" xfId="16086" xr:uid="{00000000-0005-0000-0000-0000CA3E0000}"/>
    <cellStyle name="40% - Ênfase6 2 5 3 2 3" xfId="16087" xr:uid="{00000000-0005-0000-0000-0000CB3E0000}"/>
    <cellStyle name="40% - Ênfase6 2 5 3 2 4" xfId="16088" xr:uid="{00000000-0005-0000-0000-0000CC3E0000}"/>
    <cellStyle name="40% - Ênfase6 2 5 3 3" xfId="16089" xr:uid="{00000000-0005-0000-0000-0000CD3E0000}"/>
    <cellStyle name="40% - Ênfase6 2 5 3 3 2" xfId="16090" xr:uid="{00000000-0005-0000-0000-0000CE3E0000}"/>
    <cellStyle name="40% - Ênfase6 2 5 3 3 2 2" xfId="16091" xr:uid="{00000000-0005-0000-0000-0000CF3E0000}"/>
    <cellStyle name="40% - Ênfase6 2 5 3 3 3" xfId="16092" xr:uid="{00000000-0005-0000-0000-0000D03E0000}"/>
    <cellStyle name="40% - Ênfase6 2 5 3 3 4" xfId="16093" xr:uid="{00000000-0005-0000-0000-0000D13E0000}"/>
    <cellStyle name="40% - Ênfase6 2 5 3 4" xfId="16094" xr:uid="{00000000-0005-0000-0000-0000D23E0000}"/>
    <cellStyle name="40% - Ênfase6 2 5 3 4 2" xfId="16095" xr:uid="{00000000-0005-0000-0000-0000D33E0000}"/>
    <cellStyle name="40% - Ênfase6 2 5 3 5" xfId="16096" xr:uid="{00000000-0005-0000-0000-0000D43E0000}"/>
    <cellStyle name="40% - Ênfase6 2 5 3 6" xfId="16097" xr:uid="{00000000-0005-0000-0000-0000D53E0000}"/>
    <cellStyle name="40% - Ênfase6 2 5 4" xfId="16098" xr:uid="{00000000-0005-0000-0000-0000D63E0000}"/>
    <cellStyle name="40% - Ênfase6 2 5 4 2" xfId="16099" xr:uid="{00000000-0005-0000-0000-0000D73E0000}"/>
    <cellStyle name="40% - Ênfase6 2 5 4 2 2" xfId="16100" xr:uid="{00000000-0005-0000-0000-0000D83E0000}"/>
    <cellStyle name="40% - Ênfase6 2 5 4 3" xfId="16101" xr:uid="{00000000-0005-0000-0000-0000D93E0000}"/>
    <cellStyle name="40% - Ênfase6 2 5 4 4" xfId="16102" xr:uid="{00000000-0005-0000-0000-0000DA3E0000}"/>
    <cellStyle name="40% - Ênfase6 2 5 5" xfId="16103" xr:uid="{00000000-0005-0000-0000-0000DB3E0000}"/>
    <cellStyle name="40% - Ênfase6 2 5 5 2" xfId="16104" xr:uid="{00000000-0005-0000-0000-0000DC3E0000}"/>
    <cellStyle name="40% - Ênfase6 2 5 5 2 2" xfId="16105" xr:uid="{00000000-0005-0000-0000-0000DD3E0000}"/>
    <cellStyle name="40% - Ênfase6 2 5 5 3" xfId="16106" xr:uid="{00000000-0005-0000-0000-0000DE3E0000}"/>
    <cellStyle name="40% - Ênfase6 2 5 5 4" xfId="16107" xr:uid="{00000000-0005-0000-0000-0000DF3E0000}"/>
    <cellStyle name="40% - Ênfase6 2 5 6" xfId="16108" xr:uid="{00000000-0005-0000-0000-0000E03E0000}"/>
    <cellStyle name="40% - Ênfase6 2 5 6 2" xfId="16109" xr:uid="{00000000-0005-0000-0000-0000E13E0000}"/>
    <cellStyle name="40% - Ênfase6 2 5 7" xfId="16110" xr:uid="{00000000-0005-0000-0000-0000E23E0000}"/>
    <cellStyle name="40% - Ênfase6 2 5 8" xfId="16111" xr:uid="{00000000-0005-0000-0000-0000E33E0000}"/>
    <cellStyle name="40% - Ênfase6 2 6" xfId="16112" xr:uid="{00000000-0005-0000-0000-0000E43E0000}"/>
    <cellStyle name="40% - Ênfase6 2 6 2" xfId="16113" xr:uid="{00000000-0005-0000-0000-0000E53E0000}"/>
    <cellStyle name="40% - Ênfase6 2 6 2 2" xfId="16114" xr:uid="{00000000-0005-0000-0000-0000E63E0000}"/>
    <cellStyle name="40% - Ênfase6 2 6 2 2 2" xfId="16115" xr:uid="{00000000-0005-0000-0000-0000E73E0000}"/>
    <cellStyle name="40% - Ênfase6 2 6 2 2 2 2" xfId="16116" xr:uid="{00000000-0005-0000-0000-0000E83E0000}"/>
    <cellStyle name="40% - Ênfase6 2 6 2 2 3" xfId="16117" xr:uid="{00000000-0005-0000-0000-0000E93E0000}"/>
    <cellStyle name="40% - Ênfase6 2 6 2 2 4" xfId="16118" xr:uid="{00000000-0005-0000-0000-0000EA3E0000}"/>
    <cellStyle name="40% - Ênfase6 2 6 2 3" xfId="16119" xr:uid="{00000000-0005-0000-0000-0000EB3E0000}"/>
    <cellStyle name="40% - Ênfase6 2 6 2 3 2" xfId="16120" xr:uid="{00000000-0005-0000-0000-0000EC3E0000}"/>
    <cellStyle name="40% - Ênfase6 2 6 2 3 2 2" xfId="16121" xr:uid="{00000000-0005-0000-0000-0000ED3E0000}"/>
    <cellStyle name="40% - Ênfase6 2 6 2 3 3" xfId="16122" xr:uid="{00000000-0005-0000-0000-0000EE3E0000}"/>
    <cellStyle name="40% - Ênfase6 2 6 2 3 4" xfId="16123" xr:uid="{00000000-0005-0000-0000-0000EF3E0000}"/>
    <cellStyle name="40% - Ênfase6 2 6 2 4" xfId="16124" xr:uid="{00000000-0005-0000-0000-0000F03E0000}"/>
    <cellStyle name="40% - Ênfase6 2 6 2 4 2" xfId="16125" xr:uid="{00000000-0005-0000-0000-0000F13E0000}"/>
    <cellStyle name="40% - Ênfase6 2 6 2 5" xfId="16126" xr:uid="{00000000-0005-0000-0000-0000F23E0000}"/>
    <cellStyle name="40% - Ênfase6 2 6 2 6" xfId="16127" xr:uid="{00000000-0005-0000-0000-0000F33E0000}"/>
    <cellStyle name="40% - Ênfase6 2 6 3" xfId="16128" xr:uid="{00000000-0005-0000-0000-0000F43E0000}"/>
    <cellStyle name="40% - Ênfase6 2 6 3 2" xfId="16129" xr:uid="{00000000-0005-0000-0000-0000F53E0000}"/>
    <cellStyle name="40% - Ênfase6 2 6 3 2 2" xfId="16130" xr:uid="{00000000-0005-0000-0000-0000F63E0000}"/>
    <cellStyle name="40% - Ênfase6 2 6 3 3" xfId="16131" xr:uid="{00000000-0005-0000-0000-0000F73E0000}"/>
    <cellStyle name="40% - Ênfase6 2 6 3 4" xfId="16132" xr:uid="{00000000-0005-0000-0000-0000F83E0000}"/>
    <cellStyle name="40% - Ênfase6 2 6 4" xfId="16133" xr:uid="{00000000-0005-0000-0000-0000F93E0000}"/>
    <cellStyle name="40% - Ênfase6 2 6 4 2" xfId="16134" xr:uid="{00000000-0005-0000-0000-0000FA3E0000}"/>
    <cellStyle name="40% - Ênfase6 2 6 4 2 2" xfId="16135" xr:uid="{00000000-0005-0000-0000-0000FB3E0000}"/>
    <cellStyle name="40% - Ênfase6 2 6 4 3" xfId="16136" xr:uid="{00000000-0005-0000-0000-0000FC3E0000}"/>
    <cellStyle name="40% - Ênfase6 2 6 4 4" xfId="16137" xr:uid="{00000000-0005-0000-0000-0000FD3E0000}"/>
    <cellStyle name="40% - Ênfase6 2 6 5" xfId="16138" xr:uid="{00000000-0005-0000-0000-0000FE3E0000}"/>
    <cellStyle name="40% - Ênfase6 2 6 5 2" xfId="16139" xr:uid="{00000000-0005-0000-0000-0000FF3E0000}"/>
    <cellStyle name="40% - Ênfase6 2 6 6" xfId="16140" xr:uid="{00000000-0005-0000-0000-0000003F0000}"/>
    <cellStyle name="40% - Ênfase6 2 6 7" xfId="16141" xr:uid="{00000000-0005-0000-0000-0000013F0000}"/>
    <cellStyle name="40% - Ênfase6 2 7" xfId="16142" xr:uid="{00000000-0005-0000-0000-0000023F0000}"/>
    <cellStyle name="40% - Ênfase6 2 7 2" xfId="16143" xr:uid="{00000000-0005-0000-0000-0000033F0000}"/>
    <cellStyle name="40% - Ênfase6 2 7 2 2" xfId="16144" xr:uid="{00000000-0005-0000-0000-0000043F0000}"/>
    <cellStyle name="40% - Ênfase6 2 7 2 2 2" xfId="16145" xr:uid="{00000000-0005-0000-0000-0000053F0000}"/>
    <cellStyle name="40% - Ênfase6 2 7 2 3" xfId="16146" xr:uid="{00000000-0005-0000-0000-0000063F0000}"/>
    <cellStyle name="40% - Ênfase6 2 7 2 4" xfId="16147" xr:uid="{00000000-0005-0000-0000-0000073F0000}"/>
    <cellStyle name="40% - Ênfase6 2 7 3" xfId="16148" xr:uid="{00000000-0005-0000-0000-0000083F0000}"/>
    <cellStyle name="40% - Ênfase6 2 7 3 2" xfId="16149" xr:uid="{00000000-0005-0000-0000-0000093F0000}"/>
    <cellStyle name="40% - Ênfase6 2 7 3 2 2" xfId="16150" xr:uid="{00000000-0005-0000-0000-00000A3F0000}"/>
    <cellStyle name="40% - Ênfase6 2 7 3 3" xfId="16151" xr:uid="{00000000-0005-0000-0000-00000B3F0000}"/>
    <cellStyle name="40% - Ênfase6 2 7 3 4" xfId="16152" xr:uid="{00000000-0005-0000-0000-00000C3F0000}"/>
    <cellStyle name="40% - Ênfase6 2 7 4" xfId="16153" xr:uid="{00000000-0005-0000-0000-00000D3F0000}"/>
    <cellStyle name="40% - Ênfase6 2 7 4 2" xfId="16154" xr:uid="{00000000-0005-0000-0000-00000E3F0000}"/>
    <cellStyle name="40% - Ênfase6 2 7 5" xfId="16155" xr:uid="{00000000-0005-0000-0000-00000F3F0000}"/>
    <cellStyle name="40% - Ênfase6 2 7 6" xfId="16156" xr:uid="{00000000-0005-0000-0000-0000103F0000}"/>
    <cellStyle name="40% - Ênfase6 2 8" xfId="16157" xr:uid="{00000000-0005-0000-0000-0000113F0000}"/>
    <cellStyle name="40% - Ênfase6 2 8 2" xfId="16158" xr:uid="{00000000-0005-0000-0000-0000123F0000}"/>
    <cellStyle name="40% - Ênfase6 2 8 2 2" xfId="16159" xr:uid="{00000000-0005-0000-0000-0000133F0000}"/>
    <cellStyle name="40% - Ênfase6 2 8 3" xfId="16160" xr:uid="{00000000-0005-0000-0000-0000143F0000}"/>
    <cellStyle name="40% - Ênfase6 2 8 4" xfId="16161" xr:uid="{00000000-0005-0000-0000-0000153F0000}"/>
    <cellStyle name="40% - Ênfase6 2 9" xfId="16162" xr:uid="{00000000-0005-0000-0000-0000163F0000}"/>
    <cellStyle name="40% - Ênfase6 2 9 2" xfId="16163" xr:uid="{00000000-0005-0000-0000-0000173F0000}"/>
    <cellStyle name="40% - Ênfase6 2 9 2 2" xfId="16164" xr:uid="{00000000-0005-0000-0000-0000183F0000}"/>
    <cellStyle name="40% - Ênfase6 2 9 3" xfId="16165" xr:uid="{00000000-0005-0000-0000-0000193F0000}"/>
    <cellStyle name="40% - Ênfase6 2 9 4" xfId="16166" xr:uid="{00000000-0005-0000-0000-00001A3F0000}"/>
    <cellStyle name="40% - Ênfase6 3" xfId="16167" xr:uid="{00000000-0005-0000-0000-00001B3F0000}"/>
    <cellStyle name="40% - Ênfase6 3 10" xfId="16168" xr:uid="{00000000-0005-0000-0000-00001C3F0000}"/>
    <cellStyle name="40% - Ênfase6 3 10 2" xfId="16169" xr:uid="{00000000-0005-0000-0000-00001D3F0000}"/>
    <cellStyle name="40% - Ênfase6 3 11" xfId="16170" xr:uid="{00000000-0005-0000-0000-00001E3F0000}"/>
    <cellStyle name="40% - Ênfase6 3 12" xfId="16171" xr:uid="{00000000-0005-0000-0000-00001F3F0000}"/>
    <cellStyle name="40% - Ênfase6 3 2" xfId="16172" xr:uid="{00000000-0005-0000-0000-0000203F0000}"/>
    <cellStyle name="40% - Ênfase6 3 2 10" xfId="16173" xr:uid="{00000000-0005-0000-0000-0000213F0000}"/>
    <cellStyle name="40% - Ênfase6 3 2 11" xfId="16174" xr:uid="{00000000-0005-0000-0000-0000223F0000}"/>
    <cellStyle name="40% - Ênfase6 3 2 2" xfId="16175" xr:uid="{00000000-0005-0000-0000-0000233F0000}"/>
    <cellStyle name="40% - Ênfase6 3 2 2 2" xfId="16176" xr:uid="{00000000-0005-0000-0000-0000243F0000}"/>
    <cellStyle name="40% - Ênfase6 3 2 2 2 2" xfId="16177" xr:uid="{00000000-0005-0000-0000-0000253F0000}"/>
    <cellStyle name="40% - Ênfase6 3 2 2 2 2 2" xfId="16178" xr:uid="{00000000-0005-0000-0000-0000263F0000}"/>
    <cellStyle name="40% - Ênfase6 3 2 2 2 2 2 2" xfId="16179" xr:uid="{00000000-0005-0000-0000-0000273F0000}"/>
    <cellStyle name="40% - Ênfase6 3 2 2 2 2 2 2 2" xfId="16180" xr:uid="{00000000-0005-0000-0000-0000283F0000}"/>
    <cellStyle name="40% - Ênfase6 3 2 2 2 2 2 3" xfId="16181" xr:uid="{00000000-0005-0000-0000-0000293F0000}"/>
    <cellStyle name="40% - Ênfase6 3 2 2 2 2 2 4" xfId="16182" xr:uid="{00000000-0005-0000-0000-00002A3F0000}"/>
    <cellStyle name="40% - Ênfase6 3 2 2 2 2 3" xfId="16183" xr:uid="{00000000-0005-0000-0000-00002B3F0000}"/>
    <cellStyle name="40% - Ênfase6 3 2 2 2 2 3 2" xfId="16184" xr:uid="{00000000-0005-0000-0000-00002C3F0000}"/>
    <cellStyle name="40% - Ênfase6 3 2 2 2 2 3 2 2" xfId="16185" xr:uid="{00000000-0005-0000-0000-00002D3F0000}"/>
    <cellStyle name="40% - Ênfase6 3 2 2 2 2 3 3" xfId="16186" xr:uid="{00000000-0005-0000-0000-00002E3F0000}"/>
    <cellStyle name="40% - Ênfase6 3 2 2 2 2 3 4" xfId="16187" xr:uid="{00000000-0005-0000-0000-00002F3F0000}"/>
    <cellStyle name="40% - Ênfase6 3 2 2 2 2 4" xfId="16188" xr:uid="{00000000-0005-0000-0000-0000303F0000}"/>
    <cellStyle name="40% - Ênfase6 3 2 2 2 2 4 2" xfId="16189" xr:uid="{00000000-0005-0000-0000-0000313F0000}"/>
    <cellStyle name="40% - Ênfase6 3 2 2 2 2 5" xfId="16190" xr:uid="{00000000-0005-0000-0000-0000323F0000}"/>
    <cellStyle name="40% - Ênfase6 3 2 2 2 2 6" xfId="16191" xr:uid="{00000000-0005-0000-0000-0000333F0000}"/>
    <cellStyle name="40% - Ênfase6 3 2 2 2 3" xfId="16192" xr:uid="{00000000-0005-0000-0000-0000343F0000}"/>
    <cellStyle name="40% - Ênfase6 3 2 2 2 3 2" xfId="16193" xr:uid="{00000000-0005-0000-0000-0000353F0000}"/>
    <cellStyle name="40% - Ênfase6 3 2 2 2 3 2 2" xfId="16194" xr:uid="{00000000-0005-0000-0000-0000363F0000}"/>
    <cellStyle name="40% - Ênfase6 3 2 2 2 3 3" xfId="16195" xr:uid="{00000000-0005-0000-0000-0000373F0000}"/>
    <cellStyle name="40% - Ênfase6 3 2 2 2 3 4" xfId="16196" xr:uid="{00000000-0005-0000-0000-0000383F0000}"/>
    <cellStyle name="40% - Ênfase6 3 2 2 2 4" xfId="16197" xr:uid="{00000000-0005-0000-0000-0000393F0000}"/>
    <cellStyle name="40% - Ênfase6 3 2 2 2 4 2" xfId="16198" xr:uid="{00000000-0005-0000-0000-00003A3F0000}"/>
    <cellStyle name="40% - Ênfase6 3 2 2 2 4 2 2" xfId="16199" xr:uid="{00000000-0005-0000-0000-00003B3F0000}"/>
    <cellStyle name="40% - Ênfase6 3 2 2 2 4 3" xfId="16200" xr:uid="{00000000-0005-0000-0000-00003C3F0000}"/>
    <cellStyle name="40% - Ênfase6 3 2 2 2 4 4" xfId="16201" xr:uid="{00000000-0005-0000-0000-00003D3F0000}"/>
    <cellStyle name="40% - Ênfase6 3 2 2 2 5" xfId="16202" xr:uid="{00000000-0005-0000-0000-00003E3F0000}"/>
    <cellStyle name="40% - Ênfase6 3 2 2 2 5 2" xfId="16203" xr:uid="{00000000-0005-0000-0000-00003F3F0000}"/>
    <cellStyle name="40% - Ênfase6 3 2 2 2 6" xfId="16204" xr:uid="{00000000-0005-0000-0000-0000403F0000}"/>
    <cellStyle name="40% - Ênfase6 3 2 2 2 7" xfId="16205" xr:uid="{00000000-0005-0000-0000-0000413F0000}"/>
    <cellStyle name="40% - Ênfase6 3 2 2 3" xfId="16206" xr:uid="{00000000-0005-0000-0000-0000423F0000}"/>
    <cellStyle name="40% - Ênfase6 3 2 2 3 2" xfId="16207" xr:uid="{00000000-0005-0000-0000-0000433F0000}"/>
    <cellStyle name="40% - Ênfase6 3 2 2 3 2 2" xfId="16208" xr:uid="{00000000-0005-0000-0000-0000443F0000}"/>
    <cellStyle name="40% - Ênfase6 3 2 2 3 2 2 2" xfId="16209" xr:uid="{00000000-0005-0000-0000-0000453F0000}"/>
    <cellStyle name="40% - Ênfase6 3 2 2 3 2 3" xfId="16210" xr:uid="{00000000-0005-0000-0000-0000463F0000}"/>
    <cellStyle name="40% - Ênfase6 3 2 2 3 2 4" xfId="16211" xr:uid="{00000000-0005-0000-0000-0000473F0000}"/>
    <cellStyle name="40% - Ênfase6 3 2 2 3 3" xfId="16212" xr:uid="{00000000-0005-0000-0000-0000483F0000}"/>
    <cellStyle name="40% - Ênfase6 3 2 2 3 3 2" xfId="16213" xr:uid="{00000000-0005-0000-0000-0000493F0000}"/>
    <cellStyle name="40% - Ênfase6 3 2 2 3 3 2 2" xfId="16214" xr:uid="{00000000-0005-0000-0000-00004A3F0000}"/>
    <cellStyle name="40% - Ênfase6 3 2 2 3 3 3" xfId="16215" xr:uid="{00000000-0005-0000-0000-00004B3F0000}"/>
    <cellStyle name="40% - Ênfase6 3 2 2 3 3 4" xfId="16216" xr:uid="{00000000-0005-0000-0000-00004C3F0000}"/>
    <cellStyle name="40% - Ênfase6 3 2 2 3 4" xfId="16217" xr:uid="{00000000-0005-0000-0000-00004D3F0000}"/>
    <cellStyle name="40% - Ênfase6 3 2 2 3 4 2" xfId="16218" xr:uid="{00000000-0005-0000-0000-00004E3F0000}"/>
    <cellStyle name="40% - Ênfase6 3 2 2 3 5" xfId="16219" xr:uid="{00000000-0005-0000-0000-00004F3F0000}"/>
    <cellStyle name="40% - Ênfase6 3 2 2 3 6" xfId="16220" xr:uid="{00000000-0005-0000-0000-0000503F0000}"/>
    <cellStyle name="40% - Ênfase6 3 2 2 4" xfId="16221" xr:uid="{00000000-0005-0000-0000-0000513F0000}"/>
    <cellStyle name="40% - Ênfase6 3 2 2 4 2" xfId="16222" xr:uid="{00000000-0005-0000-0000-0000523F0000}"/>
    <cellStyle name="40% - Ênfase6 3 2 2 4 2 2" xfId="16223" xr:uid="{00000000-0005-0000-0000-0000533F0000}"/>
    <cellStyle name="40% - Ênfase6 3 2 2 4 3" xfId="16224" xr:uid="{00000000-0005-0000-0000-0000543F0000}"/>
    <cellStyle name="40% - Ênfase6 3 2 2 4 4" xfId="16225" xr:uid="{00000000-0005-0000-0000-0000553F0000}"/>
    <cellStyle name="40% - Ênfase6 3 2 2 5" xfId="16226" xr:uid="{00000000-0005-0000-0000-0000563F0000}"/>
    <cellStyle name="40% - Ênfase6 3 2 2 5 2" xfId="16227" xr:uid="{00000000-0005-0000-0000-0000573F0000}"/>
    <cellStyle name="40% - Ênfase6 3 2 2 5 2 2" xfId="16228" xr:uid="{00000000-0005-0000-0000-0000583F0000}"/>
    <cellStyle name="40% - Ênfase6 3 2 2 5 3" xfId="16229" xr:uid="{00000000-0005-0000-0000-0000593F0000}"/>
    <cellStyle name="40% - Ênfase6 3 2 2 5 4" xfId="16230" xr:uid="{00000000-0005-0000-0000-00005A3F0000}"/>
    <cellStyle name="40% - Ênfase6 3 2 2 6" xfId="16231" xr:uid="{00000000-0005-0000-0000-00005B3F0000}"/>
    <cellStyle name="40% - Ênfase6 3 2 2 6 2" xfId="16232" xr:uid="{00000000-0005-0000-0000-00005C3F0000}"/>
    <cellStyle name="40% - Ênfase6 3 2 2 7" xfId="16233" xr:uid="{00000000-0005-0000-0000-00005D3F0000}"/>
    <cellStyle name="40% - Ênfase6 3 2 2 8" xfId="16234" xr:uid="{00000000-0005-0000-0000-00005E3F0000}"/>
    <cellStyle name="40% - Ênfase6 3 2 3" xfId="16235" xr:uid="{00000000-0005-0000-0000-00005F3F0000}"/>
    <cellStyle name="40% - Ênfase6 3 2 3 2" xfId="16236" xr:uid="{00000000-0005-0000-0000-0000603F0000}"/>
    <cellStyle name="40% - Ênfase6 3 2 3 2 2" xfId="16237" xr:uid="{00000000-0005-0000-0000-0000613F0000}"/>
    <cellStyle name="40% - Ênfase6 3 2 3 2 2 2" xfId="16238" xr:uid="{00000000-0005-0000-0000-0000623F0000}"/>
    <cellStyle name="40% - Ênfase6 3 2 3 2 2 2 2" xfId="16239" xr:uid="{00000000-0005-0000-0000-0000633F0000}"/>
    <cellStyle name="40% - Ênfase6 3 2 3 2 2 2 2 2" xfId="16240" xr:uid="{00000000-0005-0000-0000-0000643F0000}"/>
    <cellStyle name="40% - Ênfase6 3 2 3 2 2 2 3" xfId="16241" xr:uid="{00000000-0005-0000-0000-0000653F0000}"/>
    <cellStyle name="40% - Ênfase6 3 2 3 2 2 2 4" xfId="16242" xr:uid="{00000000-0005-0000-0000-0000663F0000}"/>
    <cellStyle name="40% - Ênfase6 3 2 3 2 2 3" xfId="16243" xr:uid="{00000000-0005-0000-0000-0000673F0000}"/>
    <cellStyle name="40% - Ênfase6 3 2 3 2 2 3 2" xfId="16244" xr:uid="{00000000-0005-0000-0000-0000683F0000}"/>
    <cellStyle name="40% - Ênfase6 3 2 3 2 2 3 2 2" xfId="16245" xr:uid="{00000000-0005-0000-0000-0000693F0000}"/>
    <cellStyle name="40% - Ênfase6 3 2 3 2 2 3 3" xfId="16246" xr:uid="{00000000-0005-0000-0000-00006A3F0000}"/>
    <cellStyle name="40% - Ênfase6 3 2 3 2 2 3 4" xfId="16247" xr:uid="{00000000-0005-0000-0000-00006B3F0000}"/>
    <cellStyle name="40% - Ênfase6 3 2 3 2 2 4" xfId="16248" xr:uid="{00000000-0005-0000-0000-00006C3F0000}"/>
    <cellStyle name="40% - Ênfase6 3 2 3 2 2 4 2" xfId="16249" xr:uid="{00000000-0005-0000-0000-00006D3F0000}"/>
    <cellStyle name="40% - Ênfase6 3 2 3 2 2 5" xfId="16250" xr:uid="{00000000-0005-0000-0000-00006E3F0000}"/>
    <cellStyle name="40% - Ênfase6 3 2 3 2 2 6" xfId="16251" xr:uid="{00000000-0005-0000-0000-00006F3F0000}"/>
    <cellStyle name="40% - Ênfase6 3 2 3 2 3" xfId="16252" xr:uid="{00000000-0005-0000-0000-0000703F0000}"/>
    <cellStyle name="40% - Ênfase6 3 2 3 2 3 2" xfId="16253" xr:uid="{00000000-0005-0000-0000-0000713F0000}"/>
    <cellStyle name="40% - Ênfase6 3 2 3 2 3 2 2" xfId="16254" xr:uid="{00000000-0005-0000-0000-0000723F0000}"/>
    <cellStyle name="40% - Ênfase6 3 2 3 2 3 3" xfId="16255" xr:uid="{00000000-0005-0000-0000-0000733F0000}"/>
    <cellStyle name="40% - Ênfase6 3 2 3 2 3 4" xfId="16256" xr:uid="{00000000-0005-0000-0000-0000743F0000}"/>
    <cellStyle name="40% - Ênfase6 3 2 3 2 4" xfId="16257" xr:uid="{00000000-0005-0000-0000-0000753F0000}"/>
    <cellStyle name="40% - Ênfase6 3 2 3 2 4 2" xfId="16258" xr:uid="{00000000-0005-0000-0000-0000763F0000}"/>
    <cellStyle name="40% - Ênfase6 3 2 3 2 4 2 2" xfId="16259" xr:uid="{00000000-0005-0000-0000-0000773F0000}"/>
    <cellStyle name="40% - Ênfase6 3 2 3 2 4 3" xfId="16260" xr:uid="{00000000-0005-0000-0000-0000783F0000}"/>
    <cellStyle name="40% - Ênfase6 3 2 3 2 4 4" xfId="16261" xr:uid="{00000000-0005-0000-0000-0000793F0000}"/>
    <cellStyle name="40% - Ênfase6 3 2 3 2 5" xfId="16262" xr:uid="{00000000-0005-0000-0000-00007A3F0000}"/>
    <cellStyle name="40% - Ênfase6 3 2 3 2 5 2" xfId="16263" xr:uid="{00000000-0005-0000-0000-00007B3F0000}"/>
    <cellStyle name="40% - Ênfase6 3 2 3 2 6" xfId="16264" xr:uid="{00000000-0005-0000-0000-00007C3F0000}"/>
    <cellStyle name="40% - Ênfase6 3 2 3 2 7" xfId="16265" xr:uid="{00000000-0005-0000-0000-00007D3F0000}"/>
    <cellStyle name="40% - Ênfase6 3 2 3 3" xfId="16266" xr:uid="{00000000-0005-0000-0000-00007E3F0000}"/>
    <cellStyle name="40% - Ênfase6 3 2 3 3 2" xfId="16267" xr:uid="{00000000-0005-0000-0000-00007F3F0000}"/>
    <cellStyle name="40% - Ênfase6 3 2 3 3 2 2" xfId="16268" xr:uid="{00000000-0005-0000-0000-0000803F0000}"/>
    <cellStyle name="40% - Ênfase6 3 2 3 3 2 2 2" xfId="16269" xr:uid="{00000000-0005-0000-0000-0000813F0000}"/>
    <cellStyle name="40% - Ênfase6 3 2 3 3 2 3" xfId="16270" xr:uid="{00000000-0005-0000-0000-0000823F0000}"/>
    <cellStyle name="40% - Ênfase6 3 2 3 3 2 4" xfId="16271" xr:uid="{00000000-0005-0000-0000-0000833F0000}"/>
    <cellStyle name="40% - Ênfase6 3 2 3 3 3" xfId="16272" xr:uid="{00000000-0005-0000-0000-0000843F0000}"/>
    <cellStyle name="40% - Ênfase6 3 2 3 3 3 2" xfId="16273" xr:uid="{00000000-0005-0000-0000-0000853F0000}"/>
    <cellStyle name="40% - Ênfase6 3 2 3 3 3 2 2" xfId="16274" xr:uid="{00000000-0005-0000-0000-0000863F0000}"/>
    <cellStyle name="40% - Ênfase6 3 2 3 3 3 3" xfId="16275" xr:uid="{00000000-0005-0000-0000-0000873F0000}"/>
    <cellStyle name="40% - Ênfase6 3 2 3 3 3 4" xfId="16276" xr:uid="{00000000-0005-0000-0000-0000883F0000}"/>
    <cellStyle name="40% - Ênfase6 3 2 3 3 4" xfId="16277" xr:uid="{00000000-0005-0000-0000-0000893F0000}"/>
    <cellStyle name="40% - Ênfase6 3 2 3 3 4 2" xfId="16278" xr:uid="{00000000-0005-0000-0000-00008A3F0000}"/>
    <cellStyle name="40% - Ênfase6 3 2 3 3 5" xfId="16279" xr:uid="{00000000-0005-0000-0000-00008B3F0000}"/>
    <cellStyle name="40% - Ênfase6 3 2 3 3 6" xfId="16280" xr:uid="{00000000-0005-0000-0000-00008C3F0000}"/>
    <cellStyle name="40% - Ênfase6 3 2 3 4" xfId="16281" xr:uid="{00000000-0005-0000-0000-00008D3F0000}"/>
    <cellStyle name="40% - Ênfase6 3 2 3 4 2" xfId="16282" xr:uid="{00000000-0005-0000-0000-00008E3F0000}"/>
    <cellStyle name="40% - Ênfase6 3 2 3 4 2 2" xfId="16283" xr:uid="{00000000-0005-0000-0000-00008F3F0000}"/>
    <cellStyle name="40% - Ênfase6 3 2 3 4 3" xfId="16284" xr:uid="{00000000-0005-0000-0000-0000903F0000}"/>
    <cellStyle name="40% - Ênfase6 3 2 3 4 4" xfId="16285" xr:uid="{00000000-0005-0000-0000-0000913F0000}"/>
    <cellStyle name="40% - Ênfase6 3 2 3 5" xfId="16286" xr:uid="{00000000-0005-0000-0000-0000923F0000}"/>
    <cellStyle name="40% - Ênfase6 3 2 3 5 2" xfId="16287" xr:uid="{00000000-0005-0000-0000-0000933F0000}"/>
    <cellStyle name="40% - Ênfase6 3 2 3 5 2 2" xfId="16288" xr:uid="{00000000-0005-0000-0000-0000943F0000}"/>
    <cellStyle name="40% - Ênfase6 3 2 3 5 3" xfId="16289" xr:uid="{00000000-0005-0000-0000-0000953F0000}"/>
    <cellStyle name="40% - Ênfase6 3 2 3 5 4" xfId="16290" xr:uid="{00000000-0005-0000-0000-0000963F0000}"/>
    <cellStyle name="40% - Ênfase6 3 2 3 6" xfId="16291" xr:uid="{00000000-0005-0000-0000-0000973F0000}"/>
    <cellStyle name="40% - Ênfase6 3 2 3 6 2" xfId="16292" xr:uid="{00000000-0005-0000-0000-0000983F0000}"/>
    <cellStyle name="40% - Ênfase6 3 2 3 7" xfId="16293" xr:uid="{00000000-0005-0000-0000-0000993F0000}"/>
    <cellStyle name="40% - Ênfase6 3 2 3 8" xfId="16294" xr:uid="{00000000-0005-0000-0000-00009A3F0000}"/>
    <cellStyle name="40% - Ênfase6 3 2 4" xfId="16295" xr:uid="{00000000-0005-0000-0000-00009B3F0000}"/>
    <cellStyle name="40% - Ênfase6 3 2 4 2" xfId="16296" xr:uid="{00000000-0005-0000-0000-00009C3F0000}"/>
    <cellStyle name="40% - Ênfase6 3 2 4 2 2" xfId="16297" xr:uid="{00000000-0005-0000-0000-00009D3F0000}"/>
    <cellStyle name="40% - Ênfase6 3 2 4 2 2 2" xfId="16298" xr:uid="{00000000-0005-0000-0000-00009E3F0000}"/>
    <cellStyle name="40% - Ênfase6 3 2 4 2 2 2 2" xfId="16299" xr:uid="{00000000-0005-0000-0000-00009F3F0000}"/>
    <cellStyle name="40% - Ênfase6 3 2 4 2 2 2 2 2" xfId="16300" xr:uid="{00000000-0005-0000-0000-0000A03F0000}"/>
    <cellStyle name="40% - Ênfase6 3 2 4 2 2 2 3" xfId="16301" xr:uid="{00000000-0005-0000-0000-0000A13F0000}"/>
    <cellStyle name="40% - Ênfase6 3 2 4 2 2 2 4" xfId="16302" xr:uid="{00000000-0005-0000-0000-0000A23F0000}"/>
    <cellStyle name="40% - Ênfase6 3 2 4 2 2 3" xfId="16303" xr:uid="{00000000-0005-0000-0000-0000A33F0000}"/>
    <cellStyle name="40% - Ênfase6 3 2 4 2 2 3 2" xfId="16304" xr:uid="{00000000-0005-0000-0000-0000A43F0000}"/>
    <cellStyle name="40% - Ênfase6 3 2 4 2 2 3 2 2" xfId="16305" xr:uid="{00000000-0005-0000-0000-0000A53F0000}"/>
    <cellStyle name="40% - Ênfase6 3 2 4 2 2 3 3" xfId="16306" xr:uid="{00000000-0005-0000-0000-0000A63F0000}"/>
    <cellStyle name="40% - Ênfase6 3 2 4 2 2 3 4" xfId="16307" xr:uid="{00000000-0005-0000-0000-0000A73F0000}"/>
    <cellStyle name="40% - Ênfase6 3 2 4 2 2 4" xfId="16308" xr:uid="{00000000-0005-0000-0000-0000A83F0000}"/>
    <cellStyle name="40% - Ênfase6 3 2 4 2 2 4 2" xfId="16309" xr:uid="{00000000-0005-0000-0000-0000A93F0000}"/>
    <cellStyle name="40% - Ênfase6 3 2 4 2 2 5" xfId="16310" xr:uid="{00000000-0005-0000-0000-0000AA3F0000}"/>
    <cellStyle name="40% - Ênfase6 3 2 4 2 2 6" xfId="16311" xr:uid="{00000000-0005-0000-0000-0000AB3F0000}"/>
    <cellStyle name="40% - Ênfase6 3 2 4 2 3" xfId="16312" xr:uid="{00000000-0005-0000-0000-0000AC3F0000}"/>
    <cellStyle name="40% - Ênfase6 3 2 4 2 3 2" xfId="16313" xr:uid="{00000000-0005-0000-0000-0000AD3F0000}"/>
    <cellStyle name="40% - Ênfase6 3 2 4 2 3 2 2" xfId="16314" xr:uid="{00000000-0005-0000-0000-0000AE3F0000}"/>
    <cellStyle name="40% - Ênfase6 3 2 4 2 3 3" xfId="16315" xr:uid="{00000000-0005-0000-0000-0000AF3F0000}"/>
    <cellStyle name="40% - Ênfase6 3 2 4 2 3 4" xfId="16316" xr:uid="{00000000-0005-0000-0000-0000B03F0000}"/>
    <cellStyle name="40% - Ênfase6 3 2 4 2 4" xfId="16317" xr:uid="{00000000-0005-0000-0000-0000B13F0000}"/>
    <cellStyle name="40% - Ênfase6 3 2 4 2 4 2" xfId="16318" xr:uid="{00000000-0005-0000-0000-0000B23F0000}"/>
    <cellStyle name="40% - Ênfase6 3 2 4 2 4 2 2" xfId="16319" xr:uid="{00000000-0005-0000-0000-0000B33F0000}"/>
    <cellStyle name="40% - Ênfase6 3 2 4 2 4 3" xfId="16320" xr:uid="{00000000-0005-0000-0000-0000B43F0000}"/>
    <cellStyle name="40% - Ênfase6 3 2 4 2 4 4" xfId="16321" xr:uid="{00000000-0005-0000-0000-0000B53F0000}"/>
    <cellStyle name="40% - Ênfase6 3 2 4 2 5" xfId="16322" xr:uid="{00000000-0005-0000-0000-0000B63F0000}"/>
    <cellStyle name="40% - Ênfase6 3 2 4 2 5 2" xfId="16323" xr:uid="{00000000-0005-0000-0000-0000B73F0000}"/>
    <cellStyle name="40% - Ênfase6 3 2 4 2 6" xfId="16324" xr:uid="{00000000-0005-0000-0000-0000B83F0000}"/>
    <cellStyle name="40% - Ênfase6 3 2 4 2 7" xfId="16325" xr:uid="{00000000-0005-0000-0000-0000B93F0000}"/>
    <cellStyle name="40% - Ênfase6 3 2 4 3" xfId="16326" xr:uid="{00000000-0005-0000-0000-0000BA3F0000}"/>
    <cellStyle name="40% - Ênfase6 3 2 4 3 2" xfId="16327" xr:uid="{00000000-0005-0000-0000-0000BB3F0000}"/>
    <cellStyle name="40% - Ênfase6 3 2 4 3 2 2" xfId="16328" xr:uid="{00000000-0005-0000-0000-0000BC3F0000}"/>
    <cellStyle name="40% - Ênfase6 3 2 4 3 2 2 2" xfId="16329" xr:uid="{00000000-0005-0000-0000-0000BD3F0000}"/>
    <cellStyle name="40% - Ênfase6 3 2 4 3 2 3" xfId="16330" xr:uid="{00000000-0005-0000-0000-0000BE3F0000}"/>
    <cellStyle name="40% - Ênfase6 3 2 4 3 2 4" xfId="16331" xr:uid="{00000000-0005-0000-0000-0000BF3F0000}"/>
    <cellStyle name="40% - Ênfase6 3 2 4 3 3" xfId="16332" xr:uid="{00000000-0005-0000-0000-0000C03F0000}"/>
    <cellStyle name="40% - Ênfase6 3 2 4 3 3 2" xfId="16333" xr:uid="{00000000-0005-0000-0000-0000C13F0000}"/>
    <cellStyle name="40% - Ênfase6 3 2 4 3 3 2 2" xfId="16334" xr:uid="{00000000-0005-0000-0000-0000C23F0000}"/>
    <cellStyle name="40% - Ênfase6 3 2 4 3 3 3" xfId="16335" xr:uid="{00000000-0005-0000-0000-0000C33F0000}"/>
    <cellStyle name="40% - Ênfase6 3 2 4 3 3 4" xfId="16336" xr:uid="{00000000-0005-0000-0000-0000C43F0000}"/>
    <cellStyle name="40% - Ênfase6 3 2 4 3 4" xfId="16337" xr:uid="{00000000-0005-0000-0000-0000C53F0000}"/>
    <cellStyle name="40% - Ênfase6 3 2 4 3 4 2" xfId="16338" xr:uid="{00000000-0005-0000-0000-0000C63F0000}"/>
    <cellStyle name="40% - Ênfase6 3 2 4 3 5" xfId="16339" xr:uid="{00000000-0005-0000-0000-0000C73F0000}"/>
    <cellStyle name="40% - Ênfase6 3 2 4 3 6" xfId="16340" xr:uid="{00000000-0005-0000-0000-0000C83F0000}"/>
    <cellStyle name="40% - Ênfase6 3 2 4 4" xfId="16341" xr:uid="{00000000-0005-0000-0000-0000C93F0000}"/>
    <cellStyle name="40% - Ênfase6 3 2 4 4 2" xfId="16342" xr:uid="{00000000-0005-0000-0000-0000CA3F0000}"/>
    <cellStyle name="40% - Ênfase6 3 2 4 4 2 2" xfId="16343" xr:uid="{00000000-0005-0000-0000-0000CB3F0000}"/>
    <cellStyle name="40% - Ênfase6 3 2 4 4 3" xfId="16344" xr:uid="{00000000-0005-0000-0000-0000CC3F0000}"/>
    <cellStyle name="40% - Ênfase6 3 2 4 4 4" xfId="16345" xr:uid="{00000000-0005-0000-0000-0000CD3F0000}"/>
    <cellStyle name="40% - Ênfase6 3 2 4 5" xfId="16346" xr:uid="{00000000-0005-0000-0000-0000CE3F0000}"/>
    <cellStyle name="40% - Ênfase6 3 2 4 5 2" xfId="16347" xr:uid="{00000000-0005-0000-0000-0000CF3F0000}"/>
    <cellStyle name="40% - Ênfase6 3 2 4 5 2 2" xfId="16348" xr:uid="{00000000-0005-0000-0000-0000D03F0000}"/>
    <cellStyle name="40% - Ênfase6 3 2 4 5 3" xfId="16349" xr:uid="{00000000-0005-0000-0000-0000D13F0000}"/>
    <cellStyle name="40% - Ênfase6 3 2 4 5 4" xfId="16350" xr:uid="{00000000-0005-0000-0000-0000D23F0000}"/>
    <cellStyle name="40% - Ênfase6 3 2 4 6" xfId="16351" xr:uid="{00000000-0005-0000-0000-0000D33F0000}"/>
    <cellStyle name="40% - Ênfase6 3 2 4 6 2" xfId="16352" xr:uid="{00000000-0005-0000-0000-0000D43F0000}"/>
    <cellStyle name="40% - Ênfase6 3 2 4 7" xfId="16353" xr:uid="{00000000-0005-0000-0000-0000D53F0000}"/>
    <cellStyle name="40% - Ênfase6 3 2 4 8" xfId="16354" xr:uid="{00000000-0005-0000-0000-0000D63F0000}"/>
    <cellStyle name="40% - Ênfase6 3 2 5" xfId="16355" xr:uid="{00000000-0005-0000-0000-0000D73F0000}"/>
    <cellStyle name="40% - Ênfase6 3 2 5 2" xfId="16356" xr:uid="{00000000-0005-0000-0000-0000D83F0000}"/>
    <cellStyle name="40% - Ênfase6 3 2 5 2 2" xfId="16357" xr:uid="{00000000-0005-0000-0000-0000D93F0000}"/>
    <cellStyle name="40% - Ênfase6 3 2 5 2 2 2" xfId="16358" xr:uid="{00000000-0005-0000-0000-0000DA3F0000}"/>
    <cellStyle name="40% - Ênfase6 3 2 5 2 2 2 2" xfId="16359" xr:uid="{00000000-0005-0000-0000-0000DB3F0000}"/>
    <cellStyle name="40% - Ênfase6 3 2 5 2 2 3" xfId="16360" xr:uid="{00000000-0005-0000-0000-0000DC3F0000}"/>
    <cellStyle name="40% - Ênfase6 3 2 5 2 2 4" xfId="16361" xr:uid="{00000000-0005-0000-0000-0000DD3F0000}"/>
    <cellStyle name="40% - Ênfase6 3 2 5 2 3" xfId="16362" xr:uid="{00000000-0005-0000-0000-0000DE3F0000}"/>
    <cellStyle name="40% - Ênfase6 3 2 5 2 3 2" xfId="16363" xr:uid="{00000000-0005-0000-0000-0000DF3F0000}"/>
    <cellStyle name="40% - Ênfase6 3 2 5 2 3 2 2" xfId="16364" xr:uid="{00000000-0005-0000-0000-0000E03F0000}"/>
    <cellStyle name="40% - Ênfase6 3 2 5 2 3 3" xfId="16365" xr:uid="{00000000-0005-0000-0000-0000E13F0000}"/>
    <cellStyle name="40% - Ênfase6 3 2 5 2 3 4" xfId="16366" xr:uid="{00000000-0005-0000-0000-0000E23F0000}"/>
    <cellStyle name="40% - Ênfase6 3 2 5 2 4" xfId="16367" xr:uid="{00000000-0005-0000-0000-0000E33F0000}"/>
    <cellStyle name="40% - Ênfase6 3 2 5 2 4 2" xfId="16368" xr:uid="{00000000-0005-0000-0000-0000E43F0000}"/>
    <cellStyle name="40% - Ênfase6 3 2 5 2 5" xfId="16369" xr:uid="{00000000-0005-0000-0000-0000E53F0000}"/>
    <cellStyle name="40% - Ênfase6 3 2 5 2 6" xfId="16370" xr:uid="{00000000-0005-0000-0000-0000E63F0000}"/>
    <cellStyle name="40% - Ênfase6 3 2 5 3" xfId="16371" xr:uid="{00000000-0005-0000-0000-0000E73F0000}"/>
    <cellStyle name="40% - Ênfase6 3 2 5 3 2" xfId="16372" xr:uid="{00000000-0005-0000-0000-0000E83F0000}"/>
    <cellStyle name="40% - Ênfase6 3 2 5 3 2 2" xfId="16373" xr:uid="{00000000-0005-0000-0000-0000E93F0000}"/>
    <cellStyle name="40% - Ênfase6 3 2 5 3 3" xfId="16374" xr:uid="{00000000-0005-0000-0000-0000EA3F0000}"/>
    <cellStyle name="40% - Ênfase6 3 2 5 3 4" xfId="16375" xr:uid="{00000000-0005-0000-0000-0000EB3F0000}"/>
    <cellStyle name="40% - Ênfase6 3 2 5 4" xfId="16376" xr:uid="{00000000-0005-0000-0000-0000EC3F0000}"/>
    <cellStyle name="40% - Ênfase6 3 2 5 4 2" xfId="16377" xr:uid="{00000000-0005-0000-0000-0000ED3F0000}"/>
    <cellStyle name="40% - Ênfase6 3 2 5 4 2 2" xfId="16378" xr:uid="{00000000-0005-0000-0000-0000EE3F0000}"/>
    <cellStyle name="40% - Ênfase6 3 2 5 4 3" xfId="16379" xr:uid="{00000000-0005-0000-0000-0000EF3F0000}"/>
    <cellStyle name="40% - Ênfase6 3 2 5 4 4" xfId="16380" xr:uid="{00000000-0005-0000-0000-0000F03F0000}"/>
    <cellStyle name="40% - Ênfase6 3 2 5 5" xfId="16381" xr:uid="{00000000-0005-0000-0000-0000F13F0000}"/>
    <cellStyle name="40% - Ênfase6 3 2 5 5 2" xfId="16382" xr:uid="{00000000-0005-0000-0000-0000F23F0000}"/>
    <cellStyle name="40% - Ênfase6 3 2 5 6" xfId="16383" xr:uid="{00000000-0005-0000-0000-0000F33F0000}"/>
    <cellStyle name="40% - Ênfase6 3 2 5 7" xfId="16384" xr:uid="{00000000-0005-0000-0000-0000F43F0000}"/>
    <cellStyle name="40% - Ênfase6 3 2 6" xfId="16385" xr:uid="{00000000-0005-0000-0000-0000F53F0000}"/>
    <cellStyle name="40% - Ênfase6 3 2 6 2" xfId="16386" xr:uid="{00000000-0005-0000-0000-0000F63F0000}"/>
    <cellStyle name="40% - Ênfase6 3 2 6 2 2" xfId="16387" xr:uid="{00000000-0005-0000-0000-0000F73F0000}"/>
    <cellStyle name="40% - Ênfase6 3 2 6 2 2 2" xfId="16388" xr:uid="{00000000-0005-0000-0000-0000F83F0000}"/>
    <cellStyle name="40% - Ênfase6 3 2 6 2 3" xfId="16389" xr:uid="{00000000-0005-0000-0000-0000F93F0000}"/>
    <cellStyle name="40% - Ênfase6 3 2 6 2 4" xfId="16390" xr:uid="{00000000-0005-0000-0000-0000FA3F0000}"/>
    <cellStyle name="40% - Ênfase6 3 2 6 3" xfId="16391" xr:uid="{00000000-0005-0000-0000-0000FB3F0000}"/>
    <cellStyle name="40% - Ênfase6 3 2 6 3 2" xfId="16392" xr:uid="{00000000-0005-0000-0000-0000FC3F0000}"/>
    <cellStyle name="40% - Ênfase6 3 2 6 3 2 2" xfId="16393" xr:uid="{00000000-0005-0000-0000-0000FD3F0000}"/>
    <cellStyle name="40% - Ênfase6 3 2 6 3 3" xfId="16394" xr:uid="{00000000-0005-0000-0000-0000FE3F0000}"/>
    <cellStyle name="40% - Ênfase6 3 2 6 3 4" xfId="16395" xr:uid="{00000000-0005-0000-0000-0000FF3F0000}"/>
    <cellStyle name="40% - Ênfase6 3 2 6 4" xfId="16396" xr:uid="{00000000-0005-0000-0000-000000400000}"/>
    <cellStyle name="40% - Ênfase6 3 2 6 4 2" xfId="16397" xr:uid="{00000000-0005-0000-0000-000001400000}"/>
    <cellStyle name="40% - Ênfase6 3 2 6 5" xfId="16398" xr:uid="{00000000-0005-0000-0000-000002400000}"/>
    <cellStyle name="40% - Ênfase6 3 2 6 6" xfId="16399" xr:uid="{00000000-0005-0000-0000-000003400000}"/>
    <cellStyle name="40% - Ênfase6 3 2 7" xfId="16400" xr:uid="{00000000-0005-0000-0000-000004400000}"/>
    <cellStyle name="40% - Ênfase6 3 2 7 2" xfId="16401" xr:uid="{00000000-0005-0000-0000-000005400000}"/>
    <cellStyle name="40% - Ênfase6 3 2 7 2 2" xfId="16402" xr:uid="{00000000-0005-0000-0000-000006400000}"/>
    <cellStyle name="40% - Ênfase6 3 2 7 3" xfId="16403" xr:uid="{00000000-0005-0000-0000-000007400000}"/>
    <cellStyle name="40% - Ênfase6 3 2 7 4" xfId="16404" xr:uid="{00000000-0005-0000-0000-000008400000}"/>
    <cellStyle name="40% - Ênfase6 3 2 8" xfId="16405" xr:uid="{00000000-0005-0000-0000-000009400000}"/>
    <cellStyle name="40% - Ênfase6 3 2 8 2" xfId="16406" xr:uid="{00000000-0005-0000-0000-00000A400000}"/>
    <cellStyle name="40% - Ênfase6 3 2 8 2 2" xfId="16407" xr:uid="{00000000-0005-0000-0000-00000B400000}"/>
    <cellStyle name="40% - Ênfase6 3 2 8 3" xfId="16408" xr:uid="{00000000-0005-0000-0000-00000C400000}"/>
    <cellStyle name="40% - Ênfase6 3 2 8 4" xfId="16409" xr:uid="{00000000-0005-0000-0000-00000D400000}"/>
    <cellStyle name="40% - Ênfase6 3 2 9" xfId="16410" xr:uid="{00000000-0005-0000-0000-00000E400000}"/>
    <cellStyle name="40% - Ênfase6 3 2 9 2" xfId="16411" xr:uid="{00000000-0005-0000-0000-00000F400000}"/>
    <cellStyle name="40% - Ênfase6 3 3" xfId="16412" xr:uid="{00000000-0005-0000-0000-000010400000}"/>
    <cellStyle name="40% - Ênfase6 3 3 2" xfId="16413" xr:uid="{00000000-0005-0000-0000-000011400000}"/>
    <cellStyle name="40% - Ênfase6 3 3 2 2" xfId="16414" xr:uid="{00000000-0005-0000-0000-000012400000}"/>
    <cellStyle name="40% - Ênfase6 3 3 2 2 2" xfId="16415" xr:uid="{00000000-0005-0000-0000-000013400000}"/>
    <cellStyle name="40% - Ênfase6 3 3 2 2 2 2" xfId="16416" xr:uid="{00000000-0005-0000-0000-000014400000}"/>
    <cellStyle name="40% - Ênfase6 3 3 2 2 2 2 2" xfId="16417" xr:uid="{00000000-0005-0000-0000-000015400000}"/>
    <cellStyle name="40% - Ênfase6 3 3 2 2 2 3" xfId="16418" xr:uid="{00000000-0005-0000-0000-000016400000}"/>
    <cellStyle name="40% - Ênfase6 3 3 2 2 2 4" xfId="16419" xr:uid="{00000000-0005-0000-0000-000017400000}"/>
    <cellStyle name="40% - Ênfase6 3 3 2 2 3" xfId="16420" xr:uid="{00000000-0005-0000-0000-000018400000}"/>
    <cellStyle name="40% - Ênfase6 3 3 2 2 3 2" xfId="16421" xr:uid="{00000000-0005-0000-0000-000019400000}"/>
    <cellStyle name="40% - Ênfase6 3 3 2 2 3 2 2" xfId="16422" xr:uid="{00000000-0005-0000-0000-00001A400000}"/>
    <cellStyle name="40% - Ênfase6 3 3 2 2 3 3" xfId="16423" xr:uid="{00000000-0005-0000-0000-00001B400000}"/>
    <cellStyle name="40% - Ênfase6 3 3 2 2 3 4" xfId="16424" xr:uid="{00000000-0005-0000-0000-00001C400000}"/>
    <cellStyle name="40% - Ênfase6 3 3 2 2 4" xfId="16425" xr:uid="{00000000-0005-0000-0000-00001D400000}"/>
    <cellStyle name="40% - Ênfase6 3 3 2 2 4 2" xfId="16426" xr:uid="{00000000-0005-0000-0000-00001E400000}"/>
    <cellStyle name="40% - Ênfase6 3 3 2 2 5" xfId="16427" xr:uid="{00000000-0005-0000-0000-00001F400000}"/>
    <cellStyle name="40% - Ênfase6 3 3 2 2 6" xfId="16428" xr:uid="{00000000-0005-0000-0000-000020400000}"/>
    <cellStyle name="40% - Ênfase6 3 3 2 3" xfId="16429" xr:uid="{00000000-0005-0000-0000-000021400000}"/>
    <cellStyle name="40% - Ênfase6 3 3 2 3 2" xfId="16430" xr:uid="{00000000-0005-0000-0000-000022400000}"/>
    <cellStyle name="40% - Ênfase6 3 3 2 3 2 2" xfId="16431" xr:uid="{00000000-0005-0000-0000-000023400000}"/>
    <cellStyle name="40% - Ênfase6 3 3 2 3 3" xfId="16432" xr:uid="{00000000-0005-0000-0000-000024400000}"/>
    <cellStyle name="40% - Ênfase6 3 3 2 3 4" xfId="16433" xr:uid="{00000000-0005-0000-0000-000025400000}"/>
    <cellStyle name="40% - Ênfase6 3 3 2 4" xfId="16434" xr:uid="{00000000-0005-0000-0000-000026400000}"/>
    <cellStyle name="40% - Ênfase6 3 3 2 4 2" xfId="16435" xr:uid="{00000000-0005-0000-0000-000027400000}"/>
    <cellStyle name="40% - Ênfase6 3 3 2 4 2 2" xfId="16436" xr:uid="{00000000-0005-0000-0000-000028400000}"/>
    <cellStyle name="40% - Ênfase6 3 3 2 4 3" xfId="16437" xr:uid="{00000000-0005-0000-0000-000029400000}"/>
    <cellStyle name="40% - Ênfase6 3 3 2 4 4" xfId="16438" xr:uid="{00000000-0005-0000-0000-00002A400000}"/>
    <cellStyle name="40% - Ênfase6 3 3 2 5" xfId="16439" xr:uid="{00000000-0005-0000-0000-00002B400000}"/>
    <cellStyle name="40% - Ênfase6 3 3 2 5 2" xfId="16440" xr:uid="{00000000-0005-0000-0000-00002C400000}"/>
    <cellStyle name="40% - Ênfase6 3 3 2 6" xfId="16441" xr:uid="{00000000-0005-0000-0000-00002D400000}"/>
    <cellStyle name="40% - Ênfase6 3 3 2 7" xfId="16442" xr:uid="{00000000-0005-0000-0000-00002E400000}"/>
    <cellStyle name="40% - Ênfase6 3 3 3" xfId="16443" xr:uid="{00000000-0005-0000-0000-00002F400000}"/>
    <cellStyle name="40% - Ênfase6 3 3 3 2" xfId="16444" xr:uid="{00000000-0005-0000-0000-000030400000}"/>
    <cellStyle name="40% - Ênfase6 3 3 3 2 2" xfId="16445" xr:uid="{00000000-0005-0000-0000-000031400000}"/>
    <cellStyle name="40% - Ênfase6 3 3 3 2 2 2" xfId="16446" xr:uid="{00000000-0005-0000-0000-000032400000}"/>
    <cellStyle name="40% - Ênfase6 3 3 3 2 3" xfId="16447" xr:uid="{00000000-0005-0000-0000-000033400000}"/>
    <cellStyle name="40% - Ênfase6 3 3 3 2 4" xfId="16448" xr:uid="{00000000-0005-0000-0000-000034400000}"/>
    <cellStyle name="40% - Ênfase6 3 3 3 3" xfId="16449" xr:uid="{00000000-0005-0000-0000-000035400000}"/>
    <cellStyle name="40% - Ênfase6 3 3 3 3 2" xfId="16450" xr:uid="{00000000-0005-0000-0000-000036400000}"/>
    <cellStyle name="40% - Ênfase6 3 3 3 3 2 2" xfId="16451" xr:uid="{00000000-0005-0000-0000-000037400000}"/>
    <cellStyle name="40% - Ênfase6 3 3 3 3 3" xfId="16452" xr:uid="{00000000-0005-0000-0000-000038400000}"/>
    <cellStyle name="40% - Ênfase6 3 3 3 3 4" xfId="16453" xr:uid="{00000000-0005-0000-0000-000039400000}"/>
    <cellStyle name="40% - Ênfase6 3 3 3 4" xfId="16454" xr:uid="{00000000-0005-0000-0000-00003A400000}"/>
    <cellStyle name="40% - Ênfase6 3 3 3 4 2" xfId="16455" xr:uid="{00000000-0005-0000-0000-00003B400000}"/>
    <cellStyle name="40% - Ênfase6 3 3 3 5" xfId="16456" xr:uid="{00000000-0005-0000-0000-00003C400000}"/>
    <cellStyle name="40% - Ênfase6 3 3 3 6" xfId="16457" xr:uid="{00000000-0005-0000-0000-00003D400000}"/>
    <cellStyle name="40% - Ênfase6 3 3 4" xfId="16458" xr:uid="{00000000-0005-0000-0000-00003E400000}"/>
    <cellStyle name="40% - Ênfase6 3 3 4 2" xfId="16459" xr:uid="{00000000-0005-0000-0000-00003F400000}"/>
    <cellStyle name="40% - Ênfase6 3 3 4 2 2" xfId="16460" xr:uid="{00000000-0005-0000-0000-000040400000}"/>
    <cellStyle name="40% - Ênfase6 3 3 4 3" xfId="16461" xr:uid="{00000000-0005-0000-0000-000041400000}"/>
    <cellStyle name="40% - Ênfase6 3 3 4 4" xfId="16462" xr:uid="{00000000-0005-0000-0000-000042400000}"/>
    <cellStyle name="40% - Ênfase6 3 3 5" xfId="16463" xr:uid="{00000000-0005-0000-0000-000043400000}"/>
    <cellStyle name="40% - Ênfase6 3 3 5 2" xfId="16464" xr:uid="{00000000-0005-0000-0000-000044400000}"/>
    <cellStyle name="40% - Ênfase6 3 3 5 2 2" xfId="16465" xr:uid="{00000000-0005-0000-0000-000045400000}"/>
    <cellStyle name="40% - Ênfase6 3 3 5 3" xfId="16466" xr:uid="{00000000-0005-0000-0000-000046400000}"/>
    <cellStyle name="40% - Ênfase6 3 3 5 4" xfId="16467" xr:uid="{00000000-0005-0000-0000-000047400000}"/>
    <cellStyle name="40% - Ênfase6 3 3 6" xfId="16468" xr:uid="{00000000-0005-0000-0000-000048400000}"/>
    <cellStyle name="40% - Ênfase6 3 3 6 2" xfId="16469" xr:uid="{00000000-0005-0000-0000-000049400000}"/>
    <cellStyle name="40% - Ênfase6 3 3 7" xfId="16470" xr:uid="{00000000-0005-0000-0000-00004A400000}"/>
    <cellStyle name="40% - Ênfase6 3 3 8" xfId="16471" xr:uid="{00000000-0005-0000-0000-00004B400000}"/>
    <cellStyle name="40% - Ênfase6 3 4" xfId="16472" xr:uid="{00000000-0005-0000-0000-00004C400000}"/>
    <cellStyle name="40% - Ênfase6 3 4 2" xfId="16473" xr:uid="{00000000-0005-0000-0000-00004D400000}"/>
    <cellStyle name="40% - Ênfase6 3 4 2 2" xfId="16474" xr:uid="{00000000-0005-0000-0000-00004E400000}"/>
    <cellStyle name="40% - Ênfase6 3 4 2 2 2" xfId="16475" xr:uid="{00000000-0005-0000-0000-00004F400000}"/>
    <cellStyle name="40% - Ênfase6 3 4 2 2 2 2" xfId="16476" xr:uid="{00000000-0005-0000-0000-000050400000}"/>
    <cellStyle name="40% - Ênfase6 3 4 2 2 2 2 2" xfId="16477" xr:uid="{00000000-0005-0000-0000-000051400000}"/>
    <cellStyle name="40% - Ênfase6 3 4 2 2 2 3" xfId="16478" xr:uid="{00000000-0005-0000-0000-000052400000}"/>
    <cellStyle name="40% - Ênfase6 3 4 2 2 2 4" xfId="16479" xr:uid="{00000000-0005-0000-0000-000053400000}"/>
    <cellStyle name="40% - Ênfase6 3 4 2 2 3" xfId="16480" xr:uid="{00000000-0005-0000-0000-000054400000}"/>
    <cellStyle name="40% - Ênfase6 3 4 2 2 3 2" xfId="16481" xr:uid="{00000000-0005-0000-0000-000055400000}"/>
    <cellStyle name="40% - Ênfase6 3 4 2 2 3 2 2" xfId="16482" xr:uid="{00000000-0005-0000-0000-000056400000}"/>
    <cellStyle name="40% - Ênfase6 3 4 2 2 3 3" xfId="16483" xr:uid="{00000000-0005-0000-0000-000057400000}"/>
    <cellStyle name="40% - Ênfase6 3 4 2 2 3 4" xfId="16484" xr:uid="{00000000-0005-0000-0000-000058400000}"/>
    <cellStyle name="40% - Ênfase6 3 4 2 2 4" xfId="16485" xr:uid="{00000000-0005-0000-0000-000059400000}"/>
    <cellStyle name="40% - Ênfase6 3 4 2 2 4 2" xfId="16486" xr:uid="{00000000-0005-0000-0000-00005A400000}"/>
    <cellStyle name="40% - Ênfase6 3 4 2 2 5" xfId="16487" xr:uid="{00000000-0005-0000-0000-00005B400000}"/>
    <cellStyle name="40% - Ênfase6 3 4 2 2 6" xfId="16488" xr:uid="{00000000-0005-0000-0000-00005C400000}"/>
    <cellStyle name="40% - Ênfase6 3 4 2 3" xfId="16489" xr:uid="{00000000-0005-0000-0000-00005D400000}"/>
    <cellStyle name="40% - Ênfase6 3 4 2 3 2" xfId="16490" xr:uid="{00000000-0005-0000-0000-00005E400000}"/>
    <cellStyle name="40% - Ênfase6 3 4 2 3 2 2" xfId="16491" xr:uid="{00000000-0005-0000-0000-00005F400000}"/>
    <cellStyle name="40% - Ênfase6 3 4 2 3 3" xfId="16492" xr:uid="{00000000-0005-0000-0000-000060400000}"/>
    <cellStyle name="40% - Ênfase6 3 4 2 3 4" xfId="16493" xr:uid="{00000000-0005-0000-0000-000061400000}"/>
    <cellStyle name="40% - Ênfase6 3 4 2 4" xfId="16494" xr:uid="{00000000-0005-0000-0000-000062400000}"/>
    <cellStyle name="40% - Ênfase6 3 4 2 4 2" xfId="16495" xr:uid="{00000000-0005-0000-0000-000063400000}"/>
    <cellStyle name="40% - Ênfase6 3 4 2 4 2 2" xfId="16496" xr:uid="{00000000-0005-0000-0000-000064400000}"/>
    <cellStyle name="40% - Ênfase6 3 4 2 4 3" xfId="16497" xr:uid="{00000000-0005-0000-0000-000065400000}"/>
    <cellStyle name="40% - Ênfase6 3 4 2 4 4" xfId="16498" xr:uid="{00000000-0005-0000-0000-000066400000}"/>
    <cellStyle name="40% - Ênfase6 3 4 2 5" xfId="16499" xr:uid="{00000000-0005-0000-0000-000067400000}"/>
    <cellStyle name="40% - Ênfase6 3 4 2 5 2" xfId="16500" xr:uid="{00000000-0005-0000-0000-000068400000}"/>
    <cellStyle name="40% - Ênfase6 3 4 2 6" xfId="16501" xr:uid="{00000000-0005-0000-0000-000069400000}"/>
    <cellStyle name="40% - Ênfase6 3 4 2 7" xfId="16502" xr:uid="{00000000-0005-0000-0000-00006A400000}"/>
    <cellStyle name="40% - Ênfase6 3 4 3" xfId="16503" xr:uid="{00000000-0005-0000-0000-00006B400000}"/>
    <cellStyle name="40% - Ênfase6 3 4 3 2" xfId="16504" xr:uid="{00000000-0005-0000-0000-00006C400000}"/>
    <cellStyle name="40% - Ênfase6 3 4 3 2 2" xfId="16505" xr:uid="{00000000-0005-0000-0000-00006D400000}"/>
    <cellStyle name="40% - Ênfase6 3 4 3 2 2 2" xfId="16506" xr:uid="{00000000-0005-0000-0000-00006E400000}"/>
    <cellStyle name="40% - Ênfase6 3 4 3 2 3" xfId="16507" xr:uid="{00000000-0005-0000-0000-00006F400000}"/>
    <cellStyle name="40% - Ênfase6 3 4 3 2 4" xfId="16508" xr:uid="{00000000-0005-0000-0000-000070400000}"/>
    <cellStyle name="40% - Ênfase6 3 4 3 3" xfId="16509" xr:uid="{00000000-0005-0000-0000-000071400000}"/>
    <cellStyle name="40% - Ênfase6 3 4 3 3 2" xfId="16510" xr:uid="{00000000-0005-0000-0000-000072400000}"/>
    <cellStyle name="40% - Ênfase6 3 4 3 3 2 2" xfId="16511" xr:uid="{00000000-0005-0000-0000-000073400000}"/>
    <cellStyle name="40% - Ênfase6 3 4 3 3 3" xfId="16512" xr:uid="{00000000-0005-0000-0000-000074400000}"/>
    <cellStyle name="40% - Ênfase6 3 4 3 3 4" xfId="16513" xr:uid="{00000000-0005-0000-0000-000075400000}"/>
    <cellStyle name="40% - Ênfase6 3 4 3 4" xfId="16514" xr:uid="{00000000-0005-0000-0000-000076400000}"/>
    <cellStyle name="40% - Ênfase6 3 4 3 4 2" xfId="16515" xr:uid="{00000000-0005-0000-0000-000077400000}"/>
    <cellStyle name="40% - Ênfase6 3 4 3 5" xfId="16516" xr:uid="{00000000-0005-0000-0000-000078400000}"/>
    <cellStyle name="40% - Ênfase6 3 4 3 6" xfId="16517" xr:uid="{00000000-0005-0000-0000-000079400000}"/>
    <cellStyle name="40% - Ênfase6 3 4 4" xfId="16518" xr:uid="{00000000-0005-0000-0000-00007A400000}"/>
    <cellStyle name="40% - Ênfase6 3 4 4 2" xfId="16519" xr:uid="{00000000-0005-0000-0000-00007B400000}"/>
    <cellStyle name="40% - Ênfase6 3 4 4 2 2" xfId="16520" xr:uid="{00000000-0005-0000-0000-00007C400000}"/>
    <cellStyle name="40% - Ênfase6 3 4 4 3" xfId="16521" xr:uid="{00000000-0005-0000-0000-00007D400000}"/>
    <cellStyle name="40% - Ênfase6 3 4 4 4" xfId="16522" xr:uid="{00000000-0005-0000-0000-00007E400000}"/>
    <cellStyle name="40% - Ênfase6 3 4 5" xfId="16523" xr:uid="{00000000-0005-0000-0000-00007F400000}"/>
    <cellStyle name="40% - Ênfase6 3 4 5 2" xfId="16524" xr:uid="{00000000-0005-0000-0000-000080400000}"/>
    <cellStyle name="40% - Ênfase6 3 4 5 2 2" xfId="16525" xr:uid="{00000000-0005-0000-0000-000081400000}"/>
    <cellStyle name="40% - Ênfase6 3 4 5 3" xfId="16526" xr:uid="{00000000-0005-0000-0000-000082400000}"/>
    <cellStyle name="40% - Ênfase6 3 4 5 4" xfId="16527" xr:uid="{00000000-0005-0000-0000-000083400000}"/>
    <cellStyle name="40% - Ênfase6 3 4 6" xfId="16528" xr:uid="{00000000-0005-0000-0000-000084400000}"/>
    <cellStyle name="40% - Ênfase6 3 4 6 2" xfId="16529" xr:uid="{00000000-0005-0000-0000-000085400000}"/>
    <cellStyle name="40% - Ênfase6 3 4 7" xfId="16530" xr:uid="{00000000-0005-0000-0000-000086400000}"/>
    <cellStyle name="40% - Ênfase6 3 4 8" xfId="16531" xr:uid="{00000000-0005-0000-0000-000087400000}"/>
    <cellStyle name="40% - Ênfase6 3 5" xfId="16532" xr:uid="{00000000-0005-0000-0000-000088400000}"/>
    <cellStyle name="40% - Ênfase6 3 5 2" xfId="16533" xr:uid="{00000000-0005-0000-0000-000089400000}"/>
    <cellStyle name="40% - Ênfase6 3 5 2 2" xfId="16534" xr:uid="{00000000-0005-0000-0000-00008A400000}"/>
    <cellStyle name="40% - Ênfase6 3 5 2 2 2" xfId="16535" xr:uid="{00000000-0005-0000-0000-00008B400000}"/>
    <cellStyle name="40% - Ênfase6 3 5 2 2 2 2" xfId="16536" xr:uid="{00000000-0005-0000-0000-00008C400000}"/>
    <cellStyle name="40% - Ênfase6 3 5 2 2 2 2 2" xfId="16537" xr:uid="{00000000-0005-0000-0000-00008D400000}"/>
    <cellStyle name="40% - Ênfase6 3 5 2 2 2 3" xfId="16538" xr:uid="{00000000-0005-0000-0000-00008E400000}"/>
    <cellStyle name="40% - Ênfase6 3 5 2 2 2 4" xfId="16539" xr:uid="{00000000-0005-0000-0000-00008F400000}"/>
    <cellStyle name="40% - Ênfase6 3 5 2 2 3" xfId="16540" xr:uid="{00000000-0005-0000-0000-000090400000}"/>
    <cellStyle name="40% - Ênfase6 3 5 2 2 3 2" xfId="16541" xr:uid="{00000000-0005-0000-0000-000091400000}"/>
    <cellStyle name="40% - Ênfase6 3 5 2 2 3 2 2" xfId="16542" xr:uid="{00000000-0005-0000-0000-000092400000}"/>
    <cellStyle name="40% - Ênfase6 3 5 2 2 3 3" xfId="16543" xr:uid="{00000000-0005-0000-0000-000093400000}"/>
    <cellStyle name="40% - Ênfase6 3 5 2 2 3 4" xfId="16544" xr:uid="{00000000-0005-0000-0000-000094400000}"/>
    <cellStyle name="40% - Ênfase6 3 5 2 2 4" xfId="16545" xr:uid="{00000000-0005-0000-0000-000095400000}"/>
    <cellStyle name="40% - Ênfase6 3 5 2 2 4 2" xfId="16546" xr:uid="{00000000-0005-0000-0000-000096400000}"/>
    <cellStyle name="40% - Ênfase6 3 5 2 2 5" xfId="16547" xr:uid="{00000000-0005-0000-0000-000097400000}"/>
    <cellStyle name="40% - Ênfase6 3 5 2 2 6" xfId="16548" xr:uid="{00000000-0005-0000-0000-000098400000}"/>
    <cellStyle name="40% - Ênfase6 3 5 2 3" xfId="16549" xr:uid="{00000000-0005-0000-0000-000099400000}"/>
    <cellStyle name="40% - Ênfase6 3 5 2 3 2" xfId="16550" xr:uid="{00000000-0005-0000-0000-00009A400000}"/>
    <cellStyle name="40% - Ênfase6 3 5 2 3 2 2" xfId="16551" xr:uid="{00000000-0005-0000-0000-00009B400000}"/>
    <cellStyle name="40% - Ênfase6 3 5 2 3 3" xfId="16552" xr:uid="{00000000-0005-0000-0000-00009C400000}"/>
    <cellStyle name="40% - Ênfase6 3 5 2 3 4" xfId="16553" xr:uid="{00000000-0005-0000-0000-00009D400000}"/>
    <cellStyle name="40% - Ênfase6 3 5 2 4" xfId="16554" xr:uid="{00000000-0005-0000-0000-00009E400000}"/>
    <cellStyle name="40% - Ênfase6 3 5 2 4 2" xfId="16555" xr:uid="{00000000-0005-0000-0000-00009F400000}"/>
    <cellStyle name="40% - Ênfase6 3 5 2 4 2 2" xfId="16556" xr:uid="{00000000-0005-0000-0000-0000A0400000}"/>
    <cellStyle name="40% - Ênfase6 3 5 2 4 3" xfId="16557" xr:uid="{00000000-0005-0000-0000-0000A1400000}"/>
    <cellStyle name="40% - Ênfase6 3 5 2 4 4" xfId="16558" xr:uid="{00000000-0005-0000-0000-0000A2400000}"/>
    <cellStyle name="40% - Ênfase6 3 5 2 5" xfId="16559" xr:uid="{00000000-0005-0000-0000-0000A3400000}"/>
    <cellStyle name="40% - Ênfase6 3 5 2 5 2" xfId="16560" xr:uid="{00000000-0005-0000-0000-0000A4400000}"/>
    <cellStyle name="40% - Ênfase6 3 5 2 6" xfId="16561" xr:uid="{00000000-0005-0000-0000-0000A5400000}"/>
    <cellStyle name="40% - Ênfase6 3 5 2 7" xfId="16562" xr:uid="{00000000-0005-0000-0000-0000A6400000}"/>
    <cellStyle name="40% - Ênfase6 3 5 3" xfId="16563" xr:uid="{00000000-0005-0000-0000-0000A7400000}"/>
    <cellStyle name="40% - Ênfase6 3 5 3 2" xfId="16564" xr:uid="{00000000-0005-0000-0000-0000A8400000}"/>
    <cellStyle name="40% - Ênfase6 3 5 3 2 2" xfId="16565" xr:uid="{00000000-0005-0000-0000-0000A9400000}"/>
    <cellStyle name="40% - Ênfase6 3 5 3 2 2 2" xfId="16566" xr:uid="{00000000-0005-0000-0000-0000AA400000}"/>
    <cellStyle name="40% - Ênfase6 3 5 3 2 3" xfId="16567" xr:uid="{00000000-0005-0000-0000-0000AB400000}"/>
    <cellStyle name="40% - Ênfase6 3 5 3 2 4" xfId="16568" xr:uid="{00000000-0005-0000-0000-0000AC400000}"/>
    <cellStyle name="40% - Ênfase6 3 5 3 3" xfId="16569" xr:uid="{00000000-0005-0000-0000-0000AD400000}"/>
    <cellStyle name="40% - Ênfase6 3 5 3 3 2" xfId="16570" xr:uid="{00000000-0005-0000-0000-0000AE400000}"/>
    <cellStyle name="40% - Ênfase6 3 5 3 3 2 2" xfId="16571" xr:uid="{00000000-0005-0000-0000-0000AF400000}"/>
    <cellStyle name="40% - Ênfase6 3 5 3 3 3" xfId="16572" xr:uid="{00000000-0005-0000-0000-0000B0400000}"/>
    <cellStyle name="40% - Ênfase6 3 5 3 3 4" xfId="16573" xr:uid="{00000000-0005-0000-0000-0000B1400000}"/>
    <cellStyle name="40% - Ênfase6 3 5 3 4" xfId="16574" xr:uid="{00000000-0005-0000-0000-0000B2400000}"/>
    <cellStyle name="40% - Ênfase6 3 5 3 4 2" xfId="16575" xr:uid="{00000000-0005-0000-0000-0000B3400000}"/>
    <cellStyle name="40% - Ênfase6 3 5 3 5" xfId="16576" xr:uid="{00000000-0005-0000-0000-0000B4400000}"/>
    <cellStyle name="40% - Ênfase6 3 5 3 6" xfId="16577" xr:uid="{00000000-0005-0000-0000-0000B5400000}"/>
    <cellStyle name="40% - Ênfase6 3 5 4" xfId="16578" xr:uid="{00000000-0005-0000-0000-0000B6400000}"/>
    <cellStyle name="40% - Ênfase6 3 5 4 2" xfId="16579" xr:uid="{00000000-0005-0000-0000-0000B7400000}"/>
    <cellStyle name="40% - Ênfase6 3 5 4 2 2" xfId="16580" xr:uid="{00000000-0005-0000-0000-0000B8400000}"/>
    <cellStyle name="40% - Ênfase6 3 5 4 3" xfId="16581" xr:uid="{00000000-0005-0000-0000-0000B9400000}"/>
    <cellStyle name="40% - Ênfase6 3 5 4 4" xfId="16582" xr:uid="{00000000-0005-0000-0000-0000BA400000}"/>
    <cellStyle name="40% - Ênfase6 3 5 5" xfId="16583" xr:uid="{00000000-0005-0000-0000-0000BB400000}"/>
    <cellStyle name="40% - Ênfase6 3 5 5 2" xfId="16584" xr:uid="{00000000-0005-0000-0000-0000BC400000}"/>
    <cellStyle name="40% - Ênfase6 3 5 5 2 2" xfId="16585" xr:uid="{00000000-0005-0000-0000-0000BD400000}"/>
    <cellStyle name="40% - Ênfase6 3 5 5 3" xfId="16586" xr:uid="{00000000-0005-0000-0000-0000BE400000}"/>
    <cellStyle name="40% - Ênfase6 3 5 5 4" xfId="16587" xr:uid="{00000000-0005-0000-0000-0000BF400000}"/>
    <cellStyle name="40% - Ênfase6 3 5 6" xfId="16588" xr:uid="{00000000-0005-0000-0000-0000C0400000}"/>
    <cellStyle name="40% - Ênfase6 3 5 6 2" xfId="16589" xr:uid="{00000000-0005-0000-0000-0000C1400000}"/>
    <cellStyle name="40% - Ênfase6 3 5 7" xfId="16590" xr:uid="{00000000-0005-0000-0000-0000C2400000}"/>
    <cellStyle name="40% - Ênfase6 3 5 8" xfId="16591" xr:uid="{00000000-0005-0000-0000-0000C3400000}"/>
    <cellStyle name="40% - Ênfase6 3 6" xfId="16592" xr:uid="{00000000-0005-0000-0000-0000C4400000}"/>
    <cellStyle name="40% - Ênfase6 3 6 2" xfId="16593" xr:uid="{00000000-0005-0000-0000-0000C5400000}"/>
    <cellStyle name="40% - Ênfase6 3 6 2 2" xfId="16594" xr:uid="{00000000-0005-0000-0000-0000C6400000}"/>
    <cellStyle name="40% - Ênfase6 3 6 2 2 2" xfId="16595" xr:uid="{00000000-0005-0000-0000-0000C7400000}"/>
    <cellStyle name="40% - Ênfase6 3 6 2 2 2 2" xfId="16596" xr:uid="{00000000-0005-0000-0000-0000C8400000}"/>
    <cellStyle name="40% - Ênfase6 3 6 2 2 3" xfId="16597" xr:uid="{00000000-0005-0000-0000-0000C9400000}"/>
    <cellStyle name="40% - Ênfase6 3 6 2 2 4" xfId="16598" xr:uid="{00000000-0005-0000-0000-0000CA400000}"/>
    <cellStyle name="40% - Ênfase6 3 6 2 3" xfId="16599" xr:uid="{00000000-0005-0000-0000-0000CB400000}"/>
    <cellStyle name="40% - Ênfase6 3 6 2 3 2" xfId="16600" xr:uid="{00000000-0005-0000-0000-0000CC400000}"/>
    <cellStyle name="40% - Ênfase6 3 6 2 3 2 2" xfId="16601" xr:uid="{00000000-0005-0000-0000-0000CD400000}"/>
    <cellStyle name="40% - Ênfase6 3 6 2 3 3" xfId="16602" xr:uid="{00000000-0005-0000-0000-0000CE400000}"/>
    <cellStyle name="40% - Ênfase6 3 6 2 3 4" xfId="16603" xr:uid="{00000000-0005-0000-0000-0000CF400000}"/>
    <cellStyle name="40% - Ênfase6 3 6 2 4" xfId="16604" xr:uid="{00000000-0005-0000-0000-0000D0400000}"/>
    <cellStyle name="40% - Ênfase6 3 6 2 4 2" xfId="16605" xr:uid="{00000000-0005-0000-0000-0000D1400000}"/>
    <cellStyle name="40% - Ênfase6 3 6 2 5" xfId="16606" xr:uid="{00000000-0005-0000-0000-0000D2400000}"/>
    <cellStyle name="40% - Ênfase6 3 6 2 6" xfId="16607" xr:uid="{00000000-0005-0000-0000-0000D3400000}"/>
    <cellStyle name="40% - Ênfase6 3 6 3" xfId="16608" xr:uid="{00000000-0005-0000-0000-0000D4400000}"/>
    <cellStyle name="40% - Ênfase6 3 6 3 2" xfId="16609" xr:uid="{00000000-0005-0000-0000-0000D5400000}"/>
    <cellStyle name="40% - Ênfase6 3 6 3 2 2" xfId="16610" xr:uid="{00000000-0005-0000-0000-0000D6400000}"/>
    <cellStyle name="40% - Ênfase6 3 6 3 3" xfId="16611" xr:uid="{00000000-0005-0000-0000-0000D7400000}"/>
    <cellStyle name="40% - Ênfase6 3 6 3 4" xfId="16612" xr:uid="{00000000-0005-0000-0000-0000D8400000}"/>
    <cellStyle name="40% - Ênfase6 3 6 4" xfId="16613" xr:uid="{00000000-0005-0000-0000-0000D9400000}"/>
    <cellStyle name="40% - Ênfase6 3 6 4 2" xfId="16614" xr:uid="{00000000-0005-0000-0000-0000DA400000}"/>
    <cellStyle name="40% - Ênfase6 3 6 4 2 2" xfId="16615" xr:uid="{00000000-0005-0000-0000-0000DB400000}"/>
    <cellStyle name="40% - Ênfase6 3 6 4 3" xfId="16616" xr:uid="{00000000-0005-0000-0000-0000DC400000}"/>
    <cellStyle name="40% - Ênfase6 3 6 4 4" xfId="16617" xr:uid="{00000000-0005-0000-0000-0000DD400000}"/>
    <cellStyle name="40% - Ênfase6 3 6 5" xfId="16618" xr:uid="{00000000-0005-0000-0000-0000DE400000}"/>
    <cellStyle name="40% - Ênfase6 3 6 5 2" xfId="16619" xr:uid="{00000000-0005-0000-0000-0000DF400000}"/>
    <cellStyle name="40% - Ênfase6 3 6 6" xfId="16620" xr:uid="{00000000-0005-0000-0000-0000E0400000}"/>
    <cellStyle name="40% - Ênfase6 3 6 7" xfId="16621" xr:uid="{00000000-0005-0000-0000-0000E1400000}"/>
    <cellStyle name="40% - Ênfase6 3 7" xfId="16622" xr:uid="{00000000-0005-0000-0000-0000E2400000}"/>
    <cellStyle name="40% - Ênfase6 3 7 2" xfId="16623" xr:uid="{00000000-0005-0000-0000-0000E3400000}"/>
    <cellStyle name="40% - Ênfase6 3 7 2 2" xfId="16624" xr:uid="{00000000-0005-0000-0000-0000E4400000}"/>
    <cellStyle name="40% - Ênfase6 3 7 2 2 2" xfId="16625" xr:uid="{00000000-0005-0000-0000-0000E5400000}"/>
    <cellStyle name="40% - Ênfase6 3 7 2 3" xfId="16626" xr:uid="{00000000-0005-0000-0000-0000E6400000}"/>
    <cellStyle name="40% - Ênfase6 3 7 2 4" xfId="16627" xr:uid="{00000000-0005-0000-0000-0000E7400000}"/>
    <cellStyle name="40% - Ênfase6 3 7 3" xfId="16628" xr:uid="{00000000-0005-0000-0000-0000E8400000}"/>
    <cellStyle name="40% - Ênfase6 3 7 3 2" xfId="16629" xr:uid="{00000000-0005-0000-0000-0000E9400000}"/>
    <cellStyle name="40% - Ênfase6 3 7 3 2 2" xfId="16630" xr:uid="{00000000-0005-0000-0000-0000EA400000}"/>
    <cellStyle name="40% - Ênfase6 3 7 3 3" xfId="16631" xr:uid="{00000000-0005-0000-0000-0000EB400000}"/>
    <cellStyle name="40% - Ênfase6 3 7 3 4" xfId="16632" xr:uid="{00000000-0005-0000-0000-0000EC400000}"/>
    <cellStyle name="40% - Ênfase6 3 7 4" xfId="16633" xr:uid="{00000000-0005-0000-0000-0000ED400000}"/>
    <cellStyle name="40% - Ênfase6 3 7 4 2" xfId="16634" xr:uid="{00000000-0005-0000-0000-0000EE400000}"/>
    <cellStyle name="40% - Ênfase6 3 7 5" xfId="16635" xr:uid="{00000000-0005-0000-0000-0000EF400000}"/>
    <cellStyle name="40% - Ênfase6 3 7 6" xfId="16636" xr:uid="{00000000-0005-0000-0000-0000F0400000}"/>
    <cellStyle name="40% - Ênfase6 3 8" xfId="16637" xr:uid="{00000000-0005-0000-0000-0000F1400000}"/>
    <cellStyle name="40% - Ênfase6 3 8 2" xfId="16638" xr:uid="{00000000-0005-0000-0000-0000F2400000}"/>
    <cellStyle name="40% - Ênfase6 3 8 2 2" xfId="16639" xr:uid="{00000000-0005-0000-0000-0000F3400000}"/>
    <cellStyle name="40% - Ênfase6 3 8 3" xfId="16640" xr:uid="{00000000-0005-0000-0000-0000F4400000}"/>
    <cellStyle name="40% - Ênfase6 3 8 4" xfId="16641" xr:uid="{00000000-0005-0000-0000-0000F5400000}"/>
    <cellStyle name="40% - Ênfase6 3 9" xfId="16642" xr:uid="{00000000-0005-0000-0000-0000F6400000}"/>
    <cellStyle name="40% - Ênfase6 3 9 2" xfId="16643" xr:uid="{00000000-0005-0000-0000-0000F7400000}"/>
    <cellStyle name="40% - Ênfase6 3 9 2 2" xfId="16644" xr:uid="{00000000-0005-0000-0000-0000F8400000}"/>
    <cellStyle name="40% - Ênfase6 3 9 3" xfId="16645" xr:uid="{00000000-0005-0000-0000-0000F9400000}"/>
    <cellStyle name="40% - Ênfase6 3 9 4" xfId="16646" xr:uid="{00000000-0005-0000-0000-0000FA400000}"/>
    <cellStyle name="40% - Ênfase6 4" xfId="16647" xr:uid="{00000000-0005-0000-0000-0000FB400000}"/>
    <cellStyle name="40% - Ênfase6 4 10" xfId="16648" xr:uid="{00000000-0005-0000-0000-0000FC400000}"/>
    <cellStyle name="40% - Ênfase6 4 11" xfId="16649" xr:uid="{00000000-0005-0000-0000-0000FD400000}"/>
    <cellStyle name="40% - Ênfase6 4 2" xfId="16650" xr:uid="{00000000-0005-0000-0000-0000FE400000}"/>
    <cellStyle name="40% - Ênfase6 4 2 2" xfId="16651" xr:uid="{00000000-0005-0000-0000-0000FF400000}"/>
    <cellStyle name="40% - Ênfase6 4 2 2 2" xfId="16652" xr:uid="{00000000-0005-0000-0000-000000410000}"/>
    <cellStyle name="40% - Ênfase6 4 2 2 2 2" xfId="16653" xr:uid="{00000000-0005-0000-0000-000001410000}"/>
    <cellStyle name="40% - Ênfase6 4 2 2 2 2 2" xfId="16654" xr:uid="{00000000-0005-0000-0000-000002410000}"/>
    <cellStyle name="40% - Ênfase6 4 2 2 2 2 2 2" xfId="16655" xr:uid="{00000000-0005-0000-0000-000003410000}"/>
    <cellStyle name="40% - Ênfase6 4 2 2 2 2 3" xfId="16656" xr:uid="{00000000-0005-0000-0000-000004410000}"/>
    <cellStyle name="40% - Ênfase6 4 2 2 2 2 4" xfId="16657" xr:uid="{00000000-0005-0000-0000-000005410000}"/>
    <cellStyle name="40% - Ênfase6 4 2 2 2 3" xfId="16658" xr:uid="{00000000-0005-0000-0000-000006410000}"/>
    <cellStyle name="40% - Ênfase6 4 2 2 2 3 2" xfId="16659" xr:uid="{00000000-0005-0000-0000-000007410000}"/>
    <cellStyle name="40% - Ênfase6 4 2 2 2 3 2 2" xfId="16660" xr:uid="{00000000-0005-0000-0000-000008410000}"/>
    <cellStyle name="40% - Ênfase6 4 2 2 2 3 3" xfId="16661" xr:uid="{00000000-0005-0000-0000-000009410000}"/>
    <cellStyle name="40% - Ênfase6 4 2 2 2 3 4" xfId="16662" xr:uid="{00000000-0005-0000-0000-00000A410000}"/>
    <cellStyle name="40% - Ênfase6 4 2 2 2 4" xfId="16663" xr:uid="{00000000-0005-0000-0000-00000B410000}"/>
    <cellStyle name="40% - Ênfase6 4 2 2 2 4 2" xfId="16664" xr:uid="{00000000-0005-0000-0000-00000C410000}"/>
    <cellStyle name="40% - Ênfase6 4 2 2 2 5" xfId="16665" xr:uid="{00000000-0005-0000-0000-00000D410000}"/>
    <cellStyle name="40% - Ênfase6 4 2 2 2 6" xfId="16666" xr:uid="{00000000-0005-0000-0000-00000E410000}"/>
    <cellStyle name="40% - Ênfase6 4 2 2 3" xfId="16667" xr:uid="{00000000-0005-0000-0000-00000F410000}"/>
    <cellStyle name="40% - Ênfase6 4 2 2 3 2" xfId="16668" xr:uid="{00000000-0005-0000-0000-000010410000}"/>
    <cellStyle name="40% - Ênfase6 4 2 2 3 2 2" xfId="16669" xr:uid="{00000000-0005-0000-0000-000011410000}"/>
    <cellStyle name="40% - Ênfase6 4 2 2 3 3" xfId="16670" xr:uid="{00000000-0005-0000-0000-000012410000}"/>
    <cellStyle name="40% - Ênfase6 4 2 2 3 4" xfId="16671" xr:uid="{00000000-0005-0000-0000-000013410000}"/>
    <cellStyle name="40% - Ênfase6 4 2 2 4" xfId="16672" xr:uid="{00000000-0005-0000-0000-000014410000}"/>
    <cellStyle name="40% - Ênfase6 4 2 2 4 2" xfId="16673" xr:uid="{00000000-0005-0000-0000-000015410000}"/>
    <cellStyle name="40% - Ênfase6 4 2 2 4 2 2" xfId="16674" xr:uid="{00000000-0005-0000-0000-000016410000}"/>
    <cellStyle name="40% - Ênfase6 4 2 2 4 3" xfId="16675" xr:uid="{00000000-0005-0000-0000-000017410000}"/>
    <cellStyle name="40% - Ênfase6 4 2 2 4 4" xfId="16676" xr:uid="{00000000-0005-0000-0000-000018410000}"/>
    <cellStyle name="40% - Ênfase6 4 2 2 5" xfId="16677" xr:uid="{00000000-0005-0000-0000-000019410000}"/>
    <cellStyle name="40% - Ênfase6 4 2 2 5 2" xfId="16678" xr:uid="{00000000-0005-0000-0000-00001A410000}"/>
    <cellStyle name="40% - Ênfase6 4 2 2 6" xfId="16679" xr:uid="{00000000-0005-0000-0000-00001B410000}"/>
    <cellStyle name="40% - Ênfase6 4 2 2 7" xfId="16680" xr:uid="{00000000-0005-0000-0000-00001C410000}"/>
    <cellStyle name="40% - Ênfase6 4 2 3" xfId="16681" xr:uid="{00000000-0005-0000-0000-00001D410000}"/>
    <cellStyle name="40% - Ênfase6 4 2 3 2" xfId="16682" xr:uid="{00000000-0005-0000-0000-00001E410000}"/>
    <cellStyle name="40% - Ênfase6 4 2 3 2 2" xfId="16683" xr:uid="{00000000-0005-0000-0000-00001F410000}"/>
    <cellStyle name="40% - Ênfase6 4 2 3 2 2 2" xfId="16684" xr:uid="{00000000-0005-0000-0000-000020410000}"/>
    <cellStyle name="40% - Ênfase6 4 2 3 2 3" xfId="16685" xr:uid="{00000000-0005-0000-0000-000021410000}"/>
    <cellStyle name="40% - Ênfase6 4 2 3 2 4" xfId="16686" xr:uid="{00000000-0005-0000-0000-000022410000}"/>
    <cellStyle name="40% - Ênfase6 4 2 3 3" xfId="16687" xr:uid="{00000000-0005-0000-0000-000023410000}"/>
    <cellStyle name="40% - Ênfase6 4 2 3 3 2" xfId="16688" xr:uid="{00000000-0005-0000-0000-000024410000}"/>
    <cellStyle name="40% - Ênfase6 4 2 3 3 2 2" xfId="16689" xr:uid="{00000000-0005-0000-0000-000025410000}"/>
    <cellStyle name="40% - Ênfase6 4 2 3 3 3" xfId="16690" xr:uid="{00000000-0005-0000-0000-000026410000}"/>
    <cellStyle name="40% - Ênfase6 4 2 3 3 4" xfId="16691" xr:uid="{00000000-0005-0000-0000-000027410000}"/>
    <cellStyle name="40% - Ênfase6 4 2 3 4" xfId="16692" xr:uid="{00000000-0005-0000-0000-000028410000}"/>
    <cellStyle name="40% - Ênfase6 4 2 3 4 2" xfId="16693" xr:uid="{00000000-0005-0000-0000-000029410000}"/>
    <cellStyle name="40% - Ênfase6 4 2 3 5" xfId="16694" xr:uid="{00000000-0005-0000-0000-00002A410000}"/>
    <cellStyle name="40% - Ênfase6 4 2 3 6" xfId="16695" xr:uid="{00000000-0005-0000-0000-00002B410000}"/>
    <cellStyle name="40% - Ênfase6 4 2 4" xfId="16696" xr:uid="{00000000-0005-0000-0000-00002C410000}"/>
    <cellStyle name="40% - Ênfase6 4 2 4 2" xfId="16697" xr:uid="{00000000-0005-0000-0000-00002D410000}"/>
    <cellStyle name="40% - Ênfase6 4 2 4 2 2" xfId="16698" xr:uid="{00000000-0005-0000-0000-00002E410000}"/>
    <cellStyle name="40% - Ênfase6 4 2 4 3" xfId="16699" xr:uid="{00000000-0005-0000-0000-00002F410000}"/>
    <cellStyle name="40% - Ênfase6 4 2 4 4" xfId="16700" xr:uid="{00000000-0005-0000-0000-000030410000}"/>
    <cellStyle name="40% - Ênfase6 4 2 5" xfId="16701" xr:uid="{00000000-0005-0000-0000-000031410000}"/>
    <cellStyle name="40% - Ênfase6 4 2 5 2" xfId="16702" xr:uid="{00000000-0005-0000-0000-000032410000}"/>
    <cellStyle name="40% - Ênfase6 4 2 5 2 2" xfId="16703" xr:uid="{00000000-0005-0000-0000-000033410000}"/>
    <cellStyle name="40% - Ênfase6 4 2 5 3" xfId="16704" xr:uid="{00000000-0005-0000-0000-000034410000}"/>
    <cellStyle name="40% - Ênfase6 4 2 5 4" xfId="16705" xr:uid="{00000000-0005-0000-0000-000035410000}"/>
    <cellStyle name="40% - Ênfase6 4 2 6" xfId="16706" xr:uid="{00000000-0005-0000-0000-000036410000}"/>
    <cellStyle name="40% - Ênfase6 4 2 6 2" xfId="16707" xr:uid="{00000000-0005-0000-0000-000037410000}"/>
    <cellStyle name="40% - Ênfase6 4 2 7" xfId="16708" xr:uid="{00000000-0005-0000-0000-000038410000}"/>
    <cellStyle name="40% - Ênfase6 4 2 8" xfId="16709" xr:uid="{00000000-0005-0000-0000-000039410000}"/>
    <cellStyle name="40% - Ênfase6 4 3" xfId="16710" xr:uid="{00000000-0005-0000-0000-00003A410000}"/>
    <cellStyle name="40% - Ênfase6 4 3 2" xfId="16711" xr:uid="{00000000-0005-0000-0000-00003B410000}"/>
    <cellStyle name="40% - Ênfase6 4 3 2 2" xfId="16712" xr:uid="{00000000-0005-0000-0000-00003C410000}"/>
    <cellStyle name="40% - Ênfase6 4 3 2 2 2" xfId="16713" xr:uid="{00000000-0005-0000-0000-00003D410000}"/>
    <cellStyle name="40% - Ênfase6 4 3 2 2 2 2" xfId="16714" xr:uid="{00000000-0005-0000-0000-00003E410000}"/>
    <cellStyle name="40% - Ênfase6 4 3 2 2 2 2 2" xfId="16715" xr:uid="{00000000-0005-0000-0000-00003F410000}"/>
    <cellStyle name="40% - Ênfase6 4 3 2 2 2 3" xfId="16716" xr:uid="{00000000-0005-0000-0000-000040410000}"/>
    <cellStyle name="40% - Ênfase6 4 3 2 2 2 4" xfId="16717" xr:uid="{00000000-0005-0000-0000-000041410000}"/>
    <cellStyle name="40% - Ênfase6 4 3 2 2 3" xfId="16718" xr:uid="{00000000-0005-0000-0000-000042410000}"/>
    <cellStyle name="40% - Ênfase6 4 3 2 2 3 2" xfId="16719" xr:uid="{00000000-0005-0000-0000-000043410000}"/>
    <cellStyle name="40% - Ênfase6 4 3 2 2 3 2 2" xfId="16720" xr:uid="{00000000-0005-0000-0000-000044410000}"/>
    <cellStyle name="40% - Ênfase6 4 3 2 2 3 3" xfId="16721" xr:uid="{00000000-0005-0000-0000-000045410000}"/>
    <cellStyle name="40% - Ênfase6 4 3 2 2 3 4" xfId="16722" xr:uid="{00000000-0005-0000-0000-000046410000}"/>
    <cellStyle name="40% - Ênfase6 4 3 2 2 4" xfId="16723" xr:uid="{00000000-0005-0000-0000-000047410000}"/>
    <cellStyle name="40% - Ênfase6 4 3 2 2 4 2" xfId="16724" xr:uid="{00000000-0005-0000-0000-000048410000}"/>
    <cellStyle name="40% - Ênfase6 4 3 2 2 5" xfId="16725" xr:uid="{00000000-0005-0000-0000-000049410000}"/>
    <cellStyle name="40% - Ênfase6 4 3 2 2 6" xfId="16726" xr:uid="{00000000-0005-0000-0000-00004A410000}"/>
    <cellStyle name="40% - Ênfase6 4 3 2 3" xfId="16727" xr:uid="{00000000-0005-0000-0000-00004B410000}"/>
    <cellStyle name="40% - Ênfase6 4 3 2 3 2" xfId="16728" xr:uid="{00000000-0005-0000-0000-00004C410000}"/>
    <cellStyle name="40% - Ênfase6 4 3 2 3 2 2" xfId="16729" xr:uid="{00000000-0005-0000-0000-00004D410000}"/>
    <cellStyle name="40% - Ênfase6 4 3 2 3 3" xfId="16730" xr:uid="{00000000-0005-0000-0000-00004E410000}"/>
    <cellStyle name="40% - Ênfase6 4 3 2 3 4" xfId="16731" xr:uid="{00000000-0005-0000-0000-00004F410000}"/>
    <cellStyle name="40% - Ênfase6 4 3 2 4" xfId="16732" xr:uid="{00000000-0005-0000-0000-000050410000}"/>
    <cellStyle name="40% - Ênfase6 4 3 2 4 2" xfId="16733" xr:uid="{00000000-0005-0000-0000-000051410000}"/>
    <cellStyle name="40% - Ênfase6 4 3 2 4 2 2" xfId="16734" xr:uid="{00000000-0005-0000-0000-000052410000}"/>
    <cellStyle name="40% - Ênfase6 4 3 2 4 3" xfId="16735" xr:uid="{00000000-0005-0000-0000-000053410000}"/>
    <cellStyle name="40% - Ênfase6 4 3 2 4 4" xfId="16736" xr:uid="{00000000-0005-0000-0000-000054410000}"/>
    <cellStyle name="40% - Ênfase6 4 3 2 5" xfId="16737" xr:uid="{00000000-0005-0000-0000-000055410000}"/>
    <cellStyle name="40% - Ênfase6 4 3 2 5 2" xfId="16738" xr:uid="{00000000-0005-0000-0000-000056410000}"/>
    <cellStyle name="40% - Ênfase6 4 3 2 6" xfId="16739" xr:uid="{00000000-0005-0000-0000-000057410000}"/>
    <cellStyle name="40% - Ênfase6 4 3 2 7" xfId="16740" xr:uid="{00000000-0005-0000-0000-000058410000}"/>
    <cellStyle name="40% - Ênfase6 4 3 3" xfId="16741" xr:uid="{00000000-0005-0000-0000-000059410000}"/>
    <cellStyle name="40% - Ênfase6 4 3 3 2" xfId="16742" xr:uid="{00000000-0005-0000-0000-00005A410000}"/>
    <cellStyle name="40% - Ênfase6 4 3 3 2 2" xfId="16743" xr:uid="{00000000-0005-0000-0000-00005B410000}"/>
    <cellStyle name="40% - Ênfase6 4 3 3 2 2 2" xfId="16744" xr:uid="{00000000-0005-0000-0000-00005C410000}"/>
    <cellStyle name="40% - Ênfase6 4 3 3 2 3" xfId="16745" xr:uid="{00000000-0005-0000-0000-00005D410000}"/>
    <cellStyle name="40% - Ênfase6 4 3 3 2 4" xfId="16746" xr:uid="{00000000-0005-0000-0000-00005E410000}"/>
    <cellStyle name="40% - Ênfase6 4 3 3 3" xfId="16747" xr:uid="{00000000-0005-0000-0000-00005F410000}"/>
    <cellStyle name="40% - Ênfase6 4 3 3 3 2" xfId="16748" xr:uid="{00000000-0005-0000-0000-000060410000}"/>
    <cellStyle name="40% - Ênfase6 4 3 3 3 2 2" xfId="16749" xr:uid="{00000000-0005-0000-0000-000061410000}"/>
    <cellStyle name="40% - Ênfase6 4 3 3 3 3" xfId="16750" xr:uid="{00000000-0005-0000-0000-000062410000}"/>
    <cellStyle name="40% - Ênfase6 4 3 3 3 4" xfId="16751" xr:uid="{00000000-0005-0000-0000-000063410000}"/>
    <cellStyle name="40% - Ênfase6 4 3 3 4" xfId="16752" xr:uid="{00000000-0005-0000-0000-000064410000}"/>
    <cellStyle name="40% - Ênfase6 4 3 3 4 2" xfId="16753" xr:uid="{00000000-0005-0000-0000-000065410000}"/>
    <cellStyle name="40% - Ênfase6 4 3 3 5" xfId="16754" xr:uid="{00000000-0005-0000-0000-000066410000}"/>
    <cellStyle name="40% - Ênfase6 4 3 3 6" xfId="16755" xr:uid="{00000000-0005-0000-0000-000067410000}"/>
    <cellStyle name="40% - Ênfase6 4 3 4" xfId="16756" xr:uid="{00000000-0005-0000-0000-000068410000}"/>
    <cellStyle name="40% - Ênfase6 4 3 4 2" xfId="16757" xr:uid="{00000000-0005-0000-0000-000069410000}"/>
    <cellStyle name="40% - Ênfase6 4 3 4 2 2" xfId="16758" xr:uid="{00000000-0005-0000-0000-00006A410000}"/>
    <cellStyle name="40% - Ênfase6 4 3 4 3" xfId="16759" xr:uid="{00000000-0005-0000-0000-00006B410000}"/>
    <cellStyle name="40% - Ênfase6 4 3 4 4" xfId="16760" xr:uid="{00000000-0005-0000-0000-00006C410000}"/>
    <cellStyle name="40% - Ênfase6 4 3 5" xfId="16761" xr:uid="{00000000-0005-0000-0000-00006D410000}"/>
    <cellStyle name="40% - Ênfase6 4 3 5 2" xfId="16762" xr:uid="{00000000-0005-0000-0000-00006E410000}"/>
    <cellStyle name="40% - Ênfase6 4 3 5 2 2" xfId="16763" xr:uid="{00000000-0005-0000-0000-00006F410000}"/>
    <cellStyle name="40% - Ênfase6 4 3 5 3" xfId="16764" xr:uid="{00000000-0005-0000-0000-000070410000}"/>
    <cellStyle name="40% - Ênfase6 4 3 5 4" xfId="16765" xr:uid="{00000000-0005-0000-0000-000071410000}"/>
    <cellStyle name="40% - Ênfase6 4 3 6" xfId="16766" xr:uid="{00000000-0005-0000-0000-000072410000}"/>
    <cellStyle name="40% - Ênfase6 4 3 6 2" xfId="16767" xr:uid="{00000000-0005-0000-0000-000073410000}"/>
    <cellStyle name="40% - Ênfase6 4 3 7" xfId="16768" xr:uid="{00000000-0005-0000-0000-000074410000}"/>
    <cellStyle name="40% - Ênfase6 4 3 8" xfId="16769" xr:uid="{00000000-0005-0000-0000-000075410000}"/>
    <cellStyle name="40% - Ênfase6 4 4" xfId="16770" xr:uid="{00000000-0005-0000-0000-000076410000}"/>
    <cellStyle name="40% - Ênfase6 4 4 2" xfId="16771" xr:uid="{00000000-0005-0000-0000-000077410000}"/>
    <cellStyle name="40% - Ênfase6 4 4 2 2" xfId="16772" xr:uid="{00000000-0005-0000-0000-000078410000}"/>
    <cellStyle name="40% - Ênfase6 4 4 2 2 2" xfId="16773" xr:uid="{00000000-0005-0000-0000-000079410000}"/>
    <cellStyle name="40% - Ênfase6 4 4 2 2 2 2" xfId="16774" xr:uid="{00000000-0005-0000-0000-00007A410000}"/>
    <cellStyle name="40% - Ênfase6 4 4 2 2 2 2 2" xfId="16775" xr:uid="{00000000-0005-0000-0000-00007B410000}"/>
    <cellStyle name="40% - Ênfase6 4 4 2 2 2 3" xfId="16776" xr:uid="{00000000-0005-0000-0000-00007C410000}"/>
    <cellStyle name="40% - Ênfase6 4 4 2 2 2 4" xfId="16777" xr:uid="{00000000-0005-0000-0000-00007D410000}"/>
    <cellStyle name="40% - Ênfase6 4 4 2 2 3" xfId="16778" xr:uid="{00000000-0005-0000-0000-00007E410000}"/>
    <cellStyle name="40% - Ênfase6 4 4 2 2 3 2" xfId="16779" xr:uid="{00000000-0005-0000-0000-00007F410000}"/>
    <cellStyle name="40% - Ênfase6 4 4 2 2 3 2 2" xfId="16780" xr:uid="{00000000-0005-0000-0000-000080410000}"/>
    <cellStyle name="40% - Ênfase6 4 4 2 2 3 3" xfId="16781" xr:uid="{00000000-0005-0000-0000-000081410000}"/>
    <cellStyle name="40% - Ênfase6 4 4 2 2 3 4" xfId="16782" xr:uid="{00000000-0005-0000-0000-000082410000}"/>
    <cellStyle name="40% - Ênfase6 4 4 2 2 4" xfId="16783" xr:uid="{00000000-0005-0000-0000-000083410000}"/>
    <cellStyle name="40% - Ênfase6 4 4 2 2 4 2" xfId="16784" xr:uid="{00000000-0005-0000-0000-000084410000}"/>
    <cellStyle name="40% - Ênfase6 4 4 2 2 5" xfId="16785" xr:uid="{00000000-0005-0000-0000-000085410000}"/>
    <cellStyle name="40% - Ênfase6 4 4 2 2 6" xfId="16786" xr:uid="{00000000-0005-0000-0000-000086410000}"/>
    <cellStyle name="40% - Ênfase6 4 4 2 3" xfId="16787" xr:uid="{00000000-0005-0000-0000-000087410000}"/>
    <cellStyle name="40% - Ênfase6 4 4 2 3 2" xfId="16788" xr:uid="{00000000-0005-0000-0000-000088410000}"/>
    <cellStyle name="40% - Ênfase6 4 4 2 3 2 2" xfId="16789" xr:uid="{00000000-0005-0000-0000-000089410000}"/>
    <cellStyle name="40% - Ênfase6 4 4 2 3 3" xfId="16790" xr:uid="{00000000-0005-0000-0000-00008A410000}"/>
    <cellStyle name="40% - Ênfase6 4 4 2 3 4" xfId="16791" xr:uid="{00000000-0005-0000-0000-00008B410000}"/>
    <cellStyle name="40% - Ênfase6 4 4 2 4" xfId="16792" xr:uid="{00000000-0005-0000-0000-00008C410000}"/>
    <cellStyle name="40% - Ênfase6 4 4 2 4 2" xfId="16793" xr:uid="{00000000-0005-0000-0000-00008D410000}"/>
    <cellStyle name="40% - Ênfase6 4 4 2 4 2 2" xfId="16794" xr:uid="{00000000-0005-0000-0000-00008E410000}"/>
    <cellStyle name="40% - Ênfase6 4 4 2 4 3" xfId="16795" xr:uid="{00000000-0005-0000-0000-00008F410000}"/>
    <cellStyle name="40% - Ênfase6 4 4 2 4 4" xfId="16796" xr:uid="{00000000-0005-0000-0000-000090410000}"/>
    <cellStyle name="40% - Ênfase6 4 4 2 5" xfId="16797" xr:uid="{00000000-0005-0000-0000-000091410000}"/>
    <cellStyle name="40% - Ênfase6 4 4 2 5 2" xfId="16798" xr:uid="{00000000-0005-0000-0000-000092410000}"/>
    <cellStyle name="40% - Ênfase6 4 4 2 6" xfId="16799" xr:uid="{00000000-0005-0000-0000-000093410000}"/>
    <cellStyle name="40% - Ênfase6 4 4 2 7" xfId="16800" xr:uid="{00000000-0005-0000-0000-000094410000}"/>
    <cellStyle name="40% - Ênfase6 4 4 3" xfId="16801" xr:uid="{00000000-0005-0000-0000-000095410000}"/>
    <cellStyle name="40% - Ênfase6 4 4 3 2" xfId="16802" xr:uid="{00000000-0005-0000-0000-000096410000}"/>
    <cellStyle name="40% - Ênfase6 4 4 3 2 2" xfId="16803" xr:uid="{00000000-0005-0000-0000-000097410000}"/>
    <cellStyle name="40% - Ênfase6 4 4 3 2 2 2" xfId="16804" xr:uid="{00000000-0005-0000-0000-000098410000}"/>
    <cellStyle name="40% - Ênfase6 4 4 3 2 3" xfId="16805" xr:uid="{00000000-0005-0000-0000-000099410000}"/>
    <cellStyle name="40% - Ênfase6 4 4 3 2 4" xfId="16806" xr:uid="{00000000-0005-0000-0000-00009A410000}"/>
    <cellStyle name="40% - Ênfase6 4 4 3 3" xfId="16807" xr:uid="{00000000-0005-0000-0000-00009B410000}"/>
    <cellStyle name="40% - Ênfase6 4 4 3 3 2" xfId="16808" xr:uid="{00000000-0005-0000-0000-00009C410000}"/>
    <cellStyle name="40% - Ênfase6 4 4 3 3 2 2" xfId="16809" xr:uid="{00000000-0005-0000-0000-00009D410000}"/>
    <cellStyle name="40% - Ênfase6 4 4 3 3 3" xfId="16810" xr:uid="{00000000-0005-0000-0000-00009E410000}"/>
    <cellStyle name="40% - Ênfase6 4 4 3 3 4" xfId="16811" xr:uid="{00000000-0005-0000-0000-00009F410000}"/>
    <cellStyle name="40% - Ênfase6 4 4 3 4" xfId="16812" xr:uid="{00000000-0005-0000-0000-0000A0410000}"/>
    <cellStyle name="40% - Ênfase6 4 4 3 4 2" xfId="16813" xr:uid="{00000000-0005-0000-0000-0000A1410000}"/>
    <cellStyle name="40% - Ênfase6 4 4 3 5" xfId="16814" xr:uid="{00000000-0005-0000-0000-0000A2410000}"/>
    <cellStyle name="40% - Ênfase6 4 4 3 6" xfId="16815" xr:uid="{00000000-0005-0000-0000-0000A3410000}"/>
    <cellStyle name="40% - Ênfase6 4 4 4" xfId="16816" xr:uid="{00000000-0005-0000-0000-0000A4410000}"/>
    <cellStyle name="40% - Ênfase6 4 4 4 2" xfId="16817" xr:uid="{00000000-0005-0000-0000-0000A5410000}"/>
    <cellStyle name="40% - Ênfase6 4 4 4 2 2" xfId="16818" xr:uid="{00000000-0005-0000-0000-0000A6410000}"/>
    <cellStyle name="40% - Ênfase6 4 4 4 3" xfId="16819" xr:uid="{00000000-0005-0000-0000-0000A7410000}"/>
    <cellStyle name="40% - Ênfase6 4 4 4 4" xfId="16820" xr:uid="{00000000-0005-0000-0000-0000A8410000}"/>
    <cellStyle name="40% - Ênfase6 4 4 5" xfId="16821" xr:uid="{00000000-0005-0000-0000-0000A9410000}"/>
    <cellStyle name="40% - Ênfase6 4 4 5 2" xfId="16822" xr:uid="{00000000-0005-0000-0000-0000AA410000}"/>
    <cellStyle name="40% - Ênfase6 4 4 5 2 2" xfId="16823" xr:uid="{00000000-0005-0000-0000-0000AB410000}"/>
    <cellStyle name="40% - Ênfase6 4 4 5 3" xfId="16824" xr:uid="{00000000-0005-0000-0000-0000AC410000}"/>
    <cellStyle name="40% - Ênfase6 4 4 5 4" xfId="16825" xr:uid="{00000000-0005-0000-0000-0000AD410000}"/>
    <cellStyle name="40% - Ênfase6 4 4 6" xfId="16826" xr:uid="{00000000-0005-0000-0000-0000AE410000}"/>
    <cellStyle name="40% - Ênfase6 4 4 6 2" xfId="16827" xr:uid="{00000000-0005-0000-0000-0000AF410000}"/>
    <cellStyle name="40% - Ênfase6 4 4 7" xfId="16828" xr:uid="{00000000-0005-0000-0000-0000B0410000}"/>
    <cellStyle name="40% - Ênfase6 4 4 8" xfId="16829" xr:uid="{00000000-0005-0000-0000-0000B1410000}"/>
    <cellStyle name="40% - Ênfase6 4 5" xfId="16830" xr:uid="{00000000-0005-0000-0000-0000B2410000}"/>
    <cellStyle name="40% - Ênfase6 4 5 2" xfId="16831" xr:uid="{00000000-0005-0000-0000-0000B3410000}"/>
    <cellStyle name="40% - Ênfase6 4 5 2 2" xfId="16832" xr:uid="{00000000-0005-0000-0000-0000B4410000}"/>
    <cellStyle name="40% - Ênfase6 4 5 2 2 2" xfId="16833" xr:uid="{00000000-0005-0000-0000-0000B5410000}"/>
    <cellStyle name="40% - Ênfase6 4 5 2 2 2 2" xfId="16834" xr:uid="{00000000-0005-0000-0000-0000B6410000}"/>
    <cellStyle name="40% - Ênfase6 4 5 2 2 3" xfId="16835" xr:uid="{00000000-0005-0000-0000-0000B7410000}"/>
    <cellStyle name="40% - Ênfase6 4 5 2 2 4" xfId="16836" xr:uid="{00000000-0005-0000-0000-0000B8410000}"/>
    <cellStyle name="40% - Ênfase6 4 5 2 3" xfId="16837" xr:uid="{00000000-0005-0000-0000-0000B9410000}"/>
    <cellStyle name="40% - Ênfase6 4 5 2 3 2" xfId="16838" xr:uid="{00000000-0005-0000-0000-0000BA410000}"/>
    <cellStyle name="40% - Ênfase6 4 5 2 3 2 2" xfId="16839" xr:uid="{00000000-0005-0000-0000-0000BB410000}"/>
    <cellStyle name="40% - Ênfase6 4 5 2 3 3" xfId="16840" xr:uid="{00000000-0005-0000-0000-0000BC410000}"/>
    <cellStyle name="40% - Ênfase6 4 5 2 3 4" xfId="16841" xr:uid="{00000000-0005-0000-0000-0000BD410000}"/>
    <cellStyle name="40% - Ênfase6 4 5 2 4" xfId="16842" xr:uid="{00000000-0005-0000-0000-0000BE410000}"/>
    <cellStyle name="40% - Ênfase6 4 5 2 4 2" xfId="16843" xr:uid="{00000000-0005-0000-0000-0000BF410000}"/>
    <cellStyle name="40% - Ênfase6 4 5 2 5" xfId="16844" xr:uid="{00000000-0005-0000-0000-0000C0410000}"/>
    <cellStyle name="40% - Ênfase6 4 5 2 6" xfId="16845" xr:uid="{00000000-0005-0000-0000-0000C1410000}"/>
    <cellStyle name="40% - Ênfase6 4 5 3" xfId="16846" xr:uid="{00000000-0005-0000-0000-0000C2410000}"/>
    <cellStyle name="40% - Ênfase6 4 5 3 2" xfId="16847" xr:uid="{00000000-0005-0000-0000-0000C3410000}"/>
    <cellStyle name="40% - Ênfase6 4 5 3 2 2" xfId="16848" xr:uid="{00000000-0005-0000-0000-0000C4410000}"/>
    <cellStyle name="40% - Ênfase6 4 5 3 3" xfId="16849" xr:uid="{00000000-0005-0000-0000-0000C5410000}"/>
    <cellStyle name="40% - Ênfase6 4 5 3 4" xfId="16850" xr:uid="{00000000-0005-0000-0000-0000C6410000}"/>
    <cellStyle name="40% - Ênfase6 4 5 4" xfId="16851" xr:uid="{00000000-0005-0000-0000-0000C7410000}"/>
    <cellStyle name="40% - Ênfase6 4 5 4 2" xfId="16852" xr:uid="{00000000-0005-0000-0000-0000C8410000}"/>
    <cellStyle name="40% - Ênfase6 4 5 4 2 2" xfId="16853" xr:uid="{00000000-0005-0000-0000-0000C9410000}"/>
    <cellStyle name="40% - Ênfase6 4 5 4 3" xfId="16854" xr:uid="{00000000-0005-0000-0000-0000CA410000}"/>
    <cellStyle name="40% - Ênfase6 4 5 4 4" xfId="16855" xr:uid="{00000000-0005-0000-0000-0000CB410000}"/>
    <cellStyle name="40% - Ênfase6 4 5 5" xfId="16856" xr:uid="{00000000-0005-0000-0000-0000CC410000}"/>
    <cellStyle name="40% - Ênfase6 4 5 5 2" xfId="16857" xr:uid="{00000000-0005-0000-0000-0000CD410000}"/>
    <cellStyle name="40% - Ênfase6 4 5 6" xfId="16858" xr:uid="{00000000-0005-0000-0000-0000CE410000}"/>
    <cellStyle name="40% - Ênfase6 4 5 7" xfId="16859" xr:uid="{00000000-0005-0000-0000-0000CF410000}"/>
    <cellStyle name="40% - Ênfase6 4 6" xfId="16860" xr:uid="{00000000-0005-0000-0000-0000D0410000}"/>
    <cellStyle name="40% - Ênfase6 4 6 2" xfId="16861" xr:uid="{00000000-0005-0000-0000-0000D1410000}"/>
    <cellStyle name="40% - Ênfase6 4 6 2 2" xfId="16862" xr:uid="{00000000-0005-0000-0000-0000D2410000}"/>
    <cellStyle name="40% - Ênfase6 4 6 2 2 2" xfId="16863" xr:uid="{00000000-0005-0000-0000-0000D3410000}"/>
    <cellStyle name="40% - Ênfase6 4 6 2 3" xfId="16864" xr:uid="{00000000-0005-0000-0000-0000D4410000}"/>
    <cellStyle name="40% - Ênfase6 4 6 2 4" xfId="16865" xr:uid="{00000000-0005-0000-0000-0000D5410000}"/>
    <cellStyle name="40% - Ênfase6 4 6 3" xfId="16866" xr:uid="{00000000-0005-0000-0000-0000D6410000}"/>
    <cellStyle name="40% - Ênfase6 4 6 3 2" xfId="16867" xr:uid="{00000000-0005-0000-0000-0000D7410000}"/>
    <cellStyle name="40% - Ênfase6 4 6 3 2 2" xfId="16868" xr:uid="{00000000-0005-0000-0000-0000D8410000}"/>
    <cellStyle name="40% - Ênfase6 4 6 3 3" xfId="16869" xr:uid="{00000000-0005-0000-0000-0000D9410000}"/>
    <cellStyle name="40% - Ênfase6 4 6 3 4" xfId="16870" xr:uid="{00000000-0005-0000-0000-0000DA410000}"/>
    <cellStyle name="40% - Ênfase6 4 6 4" xfId="16871" xr:uid="{00000000-0005-0000-0000-0000DB410000}"/>
    <cellStyle name="40% - Ênfase6 4 6 4 2" xfId="16872" xr:uid="{00000000-0005-0000-0000-0000DC410000}"/>
    <cellStyle name="40% - Ênfase6 4 6 5" xfId="16873" xr:uid="{00000000-0005-0000-0000-0000DD410000}"/>
    <cellStyle name="40% - Ênfase6 4 6 6" xfId="16874" xr:uid="{00000000-0005-0000-0000-0000DE410000}"/>
    <cellStyle name="40% - Ênfase6 4 7" xfId="16875" xr:uid="{00000000-0005-0000-0000-0000DF410000}"/>
    <cellStyle name="40% - Ênfase6 4 7 2" xfId="16876" xr:uid="{00000000-0005-0000-0000-0000E0410000}"/>
    <cellStyle name="40% - Ênfase6 4 7 2 2" xfId="16877" xr:uid="{00000000-0005-0000-0000-0000E1410000}"/>
    <cellStyle name="40% - Ênfase6 4 7 3" xfId="16878" xr:uid="{00000000-0005-0000-0000-0000E2410000}"/>
    <cellStyle name="40% - Ênfase6 4 7 4" xfId="16879" xr:uid="{00000000-0005-0000-0000-0000E3410000}"/>
    <cellStyle name="40% - Ênfase6 4 8" xfId="16880" xr:uid="{00000000-0005-0000-0000-0000E4410000}"/>
    <cellStyle name="40% - Ênfase6 4 8 2" xfId="16881" xr:uid="{00000000-0005-0000-0000-0000E5410000}"/>
    <cellStyle name="40% - Ênfase6 4 8 2 2" xfId="16882" xr:uid="{00000000-0005-0000-0000-0000E6410000}"/>
    <cellStyle name="40% - Ênfase6 4 8 3" xfId="16883" xr:uid="{00000000-0005-0000-0000-0000E7410000}"/>
    <cellStyle name="40% - Ênfase6 4 8 4" xfId="16884" xr:uid="{00000000-0005-0000-0000-0000E8410000}"/>
    <cellStyle name="40% - Ênfase6 4 9" xfId="16885" xr:uid="{00000000-0005-0000-0000-0000E9410000}"/>
    <cellStyle name="40% - Ênfase6 4 9 2" xfId="16886" xr:uid="{00000000-0005-0000-0000-0000EA410000}"/>
    <cellStyle name="40% - Ênfase6 5" xfId="16887" xr:uid="{00000000-0005-0000-0000-0000EB410000}"/>
    <cellStyle name="40% - Ênfase6 5 2" xfId="16888" xr:uid="{00000000-0005-0000-0000-0000EC410000}"/>
    <cellStyle name="40% - Ênfase6 5 2 2" xfId="16889" xr:uid="{00000000-0005-0000-0000-0000ED410000}"/>
    <cellStyle name="40% - Ênfase6 5 2 2 2" xfId="16890" xr:uid="{00000000-0005-0000-0000-0000EE410000}"/>
    <cellStyle name="40% - Ênfase6 5 2 2 2 2" xfId="16891" xr:uid="{00000000-0005-0000-0000-0000EF410000}"/>
    <cellStyle name="40% - Ênfase6 5 2 2 2 2 2" xfId="16892" xr:uid="{00000000-0005-0000-0000-0000F0410000}"/>
    <cellStyle name="40% - Ênfase6 5 2 2 2 3" xfId="16893" xr:uid="{00000000-0005-0000-0000-0000F1410000}"/>
    <cellStyle name="40% - Ênfase6 5 2 2 2 4" xfId="16894" xr:uid="{00000000-0005-0000-0000-0000F2410000}"/>
    <cellStyle name="40% - Ênfase6 5 2 2 3" xfId="16895" xr:uid="{00000000-0005-0000-0000-0000F3410000}"/>
    <cellStyle name="40% - Ênfase6 5 2 2 3 2" xfId="16896" xr:uid="{00000000-0005-0000-0000-0000F4410000}"/>
    <cellStyle name="40% - Ênfase6 5 2 2 3 2 2" xfId="16897" xr:uid="{00000000-0005-0000-0000-0000F5410000}"/>
    <cellStyle name="40% - Ênfase6 5 2 2 3 3" xfId="16898" xr:uid="{00000000-0005-0000-0000-0000F6410000}"/>
    <cellStyle name="40% - Ênfase6 5 2 2 3 4" xfId="16899" xr:uid="{00000000-0005-0000-0000-0000F7410000}"/>
    <cellStyle name="40% - Ênfase6 5 2 2 4" xfId="16900" xr:uid="{00000000-0005-0000-0000-0000F8410000}"/>
    <cellStyle name="40% - Ênfase6 5 2 2 4 2" xfId="16901" xr:uid="{00000000-0005-0000-0000-0000F9410000}"/>
    <cellStyle name="40% - Ênfase6 5 2 2 5" xfId="16902" xr:uid="{00000000-0005-0000-0000-0000FA410000}"/>
    <cellStyle name="40% - Ênfase6 5 2 2 6" xfId="16903" xr:uid="{00000000-0005-0000-0000-0000FB410000}"/>
    <cellStyle name="40% - Ênfase6 5 2 3" xfId="16904" xr:uid="{00000000-0005-0000-0000-0000FC410000}"/>
    <cellStyle name="40% - Ênfase6 5 2 3 2" xfId="16905" xr:uid="{00000000-0005-0000-0000-0000FD410000}"/>
    <cellStyle name="40% - Ênfase6 5 2 3 2 2" xfId="16906" xr:uid="{00000000-0005-0000-0000-0000FE410000}"/>
    <cellStyle name="40% - Ênfase6 5 2 3 3" xfId="16907" xr:uid="{00000000-0005-0000-0000-0000FF410000}"/>
    <cellStyle name="40% - Ênfase6 5 2 3 4" xfId="16908" xr:uid="{00000000-0005-0000-0000-000000420000}"/>
    <cellStyle name="40% - Ênfase6 5 2 4" xfId="16909" xr:uid="{00000000-0005-0000-0000-000001420000}"/>
    <cellStyle name="40% - Ênfase6 5 2 4 2" xfId="16910" xr:uid="{00000000-0005-0000-0000-000002420000}"/>
    <cellStyle name="40% - Ênfase6 5 2 4 2 2" xfId="16911" xr:uid="{00000000-0005-0000-0000-000003420000}"/>
    <cellStyle name="40% - Ênfase6 5 2 4 3" xfId="16912" xr:uid="{00000000-0005-0000-0000-000004420000}"/>
    <cellStyle name="40% - Ênfase6 5 2 4 4" xfId="16913" xr:uid="{00000000-0005-0000-0000-000005420000}"/>
    <cellStyle name="40% - Ênfase6 5 2 5" xfId="16914" xr:uid="{00000000-0005-0000-0000-000006420000}"/>
    <cellStyle name="40% - Ênfase6 5 2 5 2" xfId="16915" xr:uid="{00000000-0005-0000-0000-000007420000}"/>
    <cellStyle name="40% - Ênfase6 5 2 6" xfId="16916" xr:uid="{00000000-0005-0000-0000-000008420000}"/>
    <cellStyle name="40% - Ênfase6 5 2 7" xfId="16917" xr:uid="{00000000-0005-0000-0000-000009420000}"/>
    <cellStyle name="40% - Ênfase6 5 3" xfId="16918" xr:uid="{00000000-0005-0000-0000-00000A420000}"/>
    <cellStyle name="40% - Ênfase6 5 3 2" xfId="16919" xr:uid="{00000000-0005-0000-0000-00000B420000}"/>
    <cellStyle name="40% - Ênfase6 5 3 2 2" xfId="16920" xr:uid="{00000000-0005-0000-0000-00000C420000}"/>
    <cellStyle name="40% - Ênfase6 5 3 2 2 2" xfId="16921" xr:uid="{00000000-0005-0000-0000-00000D420000}"/>
    <cellStyle name="40% - Ênfase6 5 3 2 3" xfId="16922" xr:uid="{00000000-0005-0000-0000-00000E420000}"/>
    <cellStyle name="40% - Ênfase6 5 3 2 4" xfId="16923" xr:uid="{00000000-0005-0000-0000-00000F420000}"/>
    <cellStyle name="40% - Ênfase6 5 3 3" xfId="16924" xr:uid="{00000000-0005-0000-0000-000010420000}"/>
    <cellStyle name="40% - Ênfase6 5 3 3 2" xfId="16925" xr:uid="{00000000-0005-0000-0000-000011420000}"/>
    <cellStyle name="40% - Ênfase6 5 3 3 2 2" xfId="16926" xr:uid="{00000000-0005-0000-0000-000012420000}"/>
    <cellStyle name="40% - Ênfase6 5 3 3 3" xfId="16927" xr:uid="{00000000-0005-0000-0000-000013420000}"/>
    <cellStyle name="40% - Ênfase6 5 3 3 4" xfId="16928" xr:uid="{00000000-0005-0000-0000-000014420000}"/>
    <cellStyle name="40% - Ênfase6 5 3 4" xfId="16929" xr:uid="{00000000-0005-0000-0000-000015420000}"/>
    <cellStyle name="40% - Ênfase6 5 3 4 2" xfId="16930" xr:uid="{00000000-0005-0000-0000-000016420000}"/>
    <cellStyle name="40% - Ênfase6 5 3 5" xfId="16931" xr:uid="{00000000-0005-0000-0000-000017420000}"/>
    <cellStyle name="40% - Ênfase6 5 3 6" xfId="16932" xr:uid="{00000000-0005-0000-0000-000018420000}"/>
    <cellStyle name="40% - Ênfase6 5 4" xfId="16933" xr:uid="{00000000-0005-0000-0000-000019420000}"/>
    <cellStyle name="40% - Ênfase6 5 4 2" xfId="16934" xr:uid="{00000000-0005-0000-0000-00001A420000}"/>
    <cellStyle name="40% - Ênfase6 5 4 2 2" xfId="16935" xr:uid="{00000000-0005-0000-0000-00001B420000}"/>
    <cellStyle name="40% - Ênfase6 5 4 3" xfId="16936" xr:uid="{00000000-0005-0000-0000-00001C420000}"/>
    <cellStyle name="40% - Ênfase6 5 4 4" xfId="16937" xr:uid="{00000000-0005-0000-0000-00001D420000}"/>
    <cellStyle name="40% - Ênfase6 5 5" xfId="16938" xr:uid="{00000000-0005-0000-0000-00001E420000}"/>
    <cellStyle name="40% - Ênfase6 5 5 2" xfId="16939" xr:uid="{00000000-0005-0000-0000-00001F420000}"/>
    <cellStyle name="40% - Ênfase6 5 5 2 2" xfId="16940" xr:uid="{00000000-0005-0000-0000-000020420000}"/>
    <cellStyle name="40% - Ênfase6 5 5 3" xfId="16941" xr:uid="{00000000-0005-0000-0000-000021420000}"/>
    <cellStyle name="40% - Ênfase6 5 5 4" xfId="16942" xr:uid="{00000000-0005-0000-0000-000022420000}"/>
    <cellStyle name="40% - Ênfase6 5 6" xfId="16943" xr:uid="{00000000-0005-0000-0000-000023420000}"/>
    <cellStyle name="40% - Ênfase6 5 6 2" xfId="16944" xr:uid="{00000000-0005-0000-0000-000024420000}"/>
    <cellStyle name="40% - Ênfase6 5 7" xfId="16945" xr:uid="{00000000-0005-0000-0000-000025420000}"/>
    <cellStyle name="40% - Ênfase6 5 8" xfId="16946" xr:uid="{00000000-0005-0000-0000-000026420000}"/>
    <cellStyle name="40% - Ênfase6 6" xfId="16947" xr:uid="{00000000-0005-0000-0000-000027420000}"/>
    <cellStyle name="40% - Ênfase6 6 2" xfId="16948" xr:uid="{00000000-0005-0000-0000-000028420000}"/>
    <cellStyle name="40% - Ênfase6 6 2 2" xfId="16949" xr:uid="{00000000-0005-0000-0000-000029420000}"/>
    <cellStyle name="40% - Ênfase6 6 2 2 2" xfId="16950" xr:uid="{00000000-0005-0000-0000-00002A420000}"/>
    <cellStyle name="40% - Ênfase6 6 2 2 2 2" xfId="16951" xr:uid="{00000000-0005-0000-0000-00002B420000}"/>
    <cellStyle name="40% - Ênfase6 6 2 2 2 2 2" xfId="16952" xr:uid="{00000000-0005-0000-0000-00002C420000}"/>
    <cellStyle name="40% - Ênfase6 6 2 2 2 3" xfId="16953" xr:uid="{00000000-0005-0000-0000-00002D420000}"/>
    <cellStyle name="40% - Ênfase6 6 2 2 2 4" xfId="16954" xr:uid="{00000000-0005-0000-0000-00002E420000}"/>
    <cellStyle name="40% - Ênfase6 6 2 2 3" xfId="16955" xr:uid="{00000000-0005-0000-0000-00002F420000}"/>
    <cellStyle name="40% - Ênfase6 6 2 2 3 2" xfId="16956" xr:uid="{00000000-0005-0000-0000-000030420000}"/>
    <cellStyle name="40% - Ênfase6 6 2 2 3 2 2" xfId="16957" xr:uid="{00000000-0005-0000-0000-000031420000}"/>
    <cellStyle name="40% - Ênfase6 6 2 2 3 3" xfId="16958" xr:uid="{00000000-0005-0000-0000-000032420000}"/>
    <cellStyle name="40% - Ênfase6 6 2 2 3 4" xfId="16959" xr:uid="{00000000-0005-0000-0000-000033420000}"/>
    <cellStyle name="40% - Ênfase6 6 2 2 4" xfId="16960" xr:uid="{00000000-0005-0000-0000-000034420000}"/>
    <cellStyle name="40% - Ênfase6 6 2 2 4 2" xfId="16961" xr:uid="{00000000-0005-0000-0000-000035420000}"/>
    <cellStyle name="40% - Ênfase6 6 2 2 5" xfId="16962" xr:uid="{00000000-0005-0000-0000-000036420000}"/>
    <cellStyle name="40% - Ênfase6 6 2 2 6" xfId="16963" xr:uid="{00000000-0005-0000-0000-000037420000}"/>
    <cellStyle name="40% - Ênfase6 6 2 3" xfId="16964" xr:uid="{00000000-0005-0000-0000-000038420000}"/>
    <cellStyle name="40% - Ênfase6 6 2 3 2" xfId="16965" xr:uid="{00000000-0005-0000-0000-000039420000}"/>
    <cellStyle name="40% - Ênfase6 6 2 3 2 2" xfId="16966" xr:uid="{00000000-0005-0000-0000-00003A420000}"/>
    <cellStyle name="40% - Ênfase6 6 2 3 3" xfId="16967" xr:uid="{00000000-0005-0000-0000-00003B420000}"/>
    <cellStyle name="40% - Ênfase6 6 2 3 4" xfId="16968" xr:uid="{00000000-0005-0000-0000-00003C420000}"/>
    <cellStyle name="40% - Ênfase6 6 2 4" xfId="16969" xr:uid="{00000000-0005-0000-0000-00003D420000}"/>
    <cellStyle name="40% - Ênfase6 6 2 4 2" xfId="16970" xr:uid="{00000000-0005-0000-0000-00003E420000}"/>
    <cellStyle name="40% - Ênfase6 6 2 4 2 2" xfId="16971" xr:uid="{00000000-0005-0000-0000-00003F420000}"/>
    <cellStyle name="40% - Ênfase6 6 2 4 3" xfId="16972" xr:uid="{00000000-0005-0000-0000-000040420000}"/>
    <cellStyle name="40% - Ênfase6 6 2 4 4" xfId="16973" xr:uid="{00000000-0005-0000-0000-000041420000}"/>
    <cellStyle name="40% - Ênfase6 6 2 5" xfId="16974" xr:uid="{00000000-0005-0000-0000-000042420000}"/>
    <cellStyle name="40% - Ênfase6 6 2 5 2" xfId="16975" xr:uid="{00000000-0005-0000-0000-000043420000}"/>
    <cellStyle name="40% - Ênfase6 6 2 6" xfId="16976" xr:uid="{00000000-0005-0000-0000-000044420000}"/>
    <cellStyle name="40% - Ênfase6 6 2 7" xfId="16977" xr:uid="{00000000-0005-0000-0000-000045420000}"/>
    <cellStyle name="40% - Ênfase6 6 3" xfId="16978" xr:uid="{00000000-0005-0000-0000-000046420000}"/>
    <cellStyle name="40% - Ênfase6 6 3 2" xfId="16979" xr:uid="{00000000-0005-0000-0000-000047420000}"/>
    <cellStyle name="40% - Ênfase6 6 3 2 2" xfId="16980" xr:uid="{00000000-0005-0000-0000-000048420000}"/>
    <cellStyle name="40% - Ênfase6 6 3 2 2 2" xfId="16981" xr:uid="{00000000-0005-0000-0000-000049420000}"/>
    <cellStyle name="40% - Ênfase6 6 3 2 3" xfId="16982" xr:uid="{00000000-0005-0000-0000-00004A420000}"/>
    <cellStyle name="40% - Ênfase6 6 3 2 4" xfId="16983" xr:uid="{00000000-0005-0000-0000-00004B420000}"/>
    <cellStyle name="40% - Ênfase6 6 3 3" xfId="16984" xr:uid="{00000000-0005-0000-0000-00004C420000}"/>
    <cellStyle name="40% - Ênfase6 6 3 3 2" xfId="16985" xr:uid="{00000000-0005-0000-0000-00004D420000}"/>
    <cellStyle name="40% - Ênfase6 6 3 3 2 2" xfId="16986" xr:uid="{00000000-0005-0000-0000-00004E420000}"/>
    <cellStyle name="40% - Ênfase6 6 3 3 3" xfId="16987" xr:uid="{00000000-0005-0000-0000-00004F420000}"/>
    <cellStyle name="40% - Ênfase6 6 3 3 4" xfId="16988" xr:uid="{00000000-0005-0000-0000-000050420000}"/>
    <cellStyle name="40% - Ênfase6 6 3 4" xfId="16989" xr:uid="{00000000-0005-0000-0000-000051420000}"/>
    <cellStyle name="40% - Ênfase6 6 3 4 2" xfId="16990" xr:uid="{00000000-0005-0000-0000-000052420000}"/>
    <cellStyle name="40% - Ênfase6 6 3 5" xfId="16991" xr:uid="{00000000-0005-0000-0000-000053420000}"/>
    <cellStyle name="40% - Ênfase6 6 3 6" xfId="16992" xr:uid="{00000000-0005-0000-0000-000054420000}"/>
    <cellStyle name="40% - Ênfase6 6 4" xfId="16993" xr:uid="{00000000-0005-0000-0000-000055420000}"/>
    <cellStyle name="40% - Ênfase6 6 4 2" xfId="16994" xr:uid="{00000000-0005-0000-0000-000056420000}"/>
    <cellStyle name="40% - Ênfase6 6 4 2 2" xfId="16995" xr:uid="{00000000-0005-0000-0000-000057420000}"/>
    <cellStyle name="40% - Ênfase6 6 4 3" xfId="16996" xr:uid="{00000000-0005-0000-0000-000058420000}"/>
    <cellStyle name="40% - Ênfase6 6 4 4" xfId="16997" xr:uid="{00000000-0005-0000-0000-000059420000}"/>
    <cellStyle name="40% - Ênfase6 6 5" xfId="16998" xr:uid="{00000000-0005-0000-0000-00005A420000}"/>
    <cellStyle name="40% - Ênfase6 6 5 2" xfId="16999" xr:uid="{00000000-0005-0000-0000-00005B420000}"/>
    <cellStyle name="40% - Ênfase6 6 5 2 2" xfId="17000" xr:uid="{00000000-0005-0000-0000-00005C420000}"/>
    <cellStyle name="40% - Ênfase6 6 5 3" xfId="17001" xr:uid="{00000000-0005-0000-0000-00005D420000}"/>
    <cellStyle name="40% - Ênfase6 6 5 4" xfId="17002" xr:uid="{00000000-0005-0000-0000-00005E420000}"/>
    <cellStyle name="40% - Ênfase6 6 6" xfId="17003" xr:uid="{00000000-0005-0000-0000-00005F420000}"/>
    <cellStyle name="40% - Ênfase6 6 6 2" xfId="17004" xr:uid="{00000000-0005-0000-0000-000060420000}"/>
    <cellStyle name="40% - Ênfase6 6 7" xfId="17005" xr:uid="{00000000-0005-0000-0000-000061420000}"/>
    <cellStyle name="40% - Ênfase6 6 8" xfId="17006" xr:uid="{00000000-0005-0000-0000-000062420000}"/>
    <cellStyle name="40% - Ênfase6 7" xfId="17007" xr:uid="{00000000-0005-0000-0000-000063420000}"/>
    <cellStyle name="40% - Ênfase6 7 2" xfId="17008" xr:uid="{00000000-0005-0000-0000-000064420000}"/>
    <cellStyle name="40% - Ênfase6 7 2 2" xfId="17009" xr:uid="{00000000-0005-0000-0000-000065420000}"/>
    <cellStyle name="40% - Ênfase6 7 2 2 2" xfId="17010" xr:uid="{00000000-0005-0000-0000-000066420000}"/>
    <cellStyle name="40% - Ênfase6 7 2 2 2 2" xfId="17011" xr:uid="{00000000-0005-0000-0000-000067420000}"/>
    <cellStyle name="40% - Ênfase6 7 2 2 2 2 2" xfId="17012" xr:uid="{00000000-0005-0000-0000-000068420000}"/>
    <cellStyle name="40% - Ênfase6 7 2 2 2 3" xfId="17013" xr:uid="{00000000-0005-0000-0000-000069420000}"/>
    <cellStyle name="40% - Ênfase6 7 2 2 2 4" xfId="17014" xr:uid="{00000000-0005-0000-0000-00006A420000}"/>
    <cellStyle name="40% - Ênfase6 7 2 2 3" xfId="17015" xr:uid="{00000000-0005-0000-0000-00006B420000}"/>
    <cellStyle name="40% - Ênfase6 7 2 2 3 2" xfId="17016" xr:uid="{00000000-0005-0000-0000-00006C420000}"/>
    <cellStyle name="40% - Ênfase6 7 2 2 3 2 2" xfId="17017" xr:uid="{00000000-0005-0000-0000-00006D420000}"/>
    <cellStyle name="40% - Ênfase6 7 2 2 3 3" xfId="17018" xr:uid="{00000000-0005-0000-0000-00006E420000}"/>
    <cellStyle name="40% - Ênfase6 7 2 2 3 4" xfId="17019" xr:uid="{00000000-0005-0000-0000-00006F420000}"/>
    <cellStyle name="40% - Ênfase6 7 2 2 4" xfId="17020" xr:uid="{00000000-0005-0000-0000-000070420000}"/>
    <cellStyle name="40% - Ênfase6 7 2 2 4 2" xfId="17021" xr:uid="{00000000-0005-0000-0000-000071420000}"/>
    <cellStyle name="40% - Ênfase6 7 2 2 5" xfId="17022" xr:uid="{00000000-0005-0000-0000-000072420000}"/>
    <cellStyle name="40% - Ênfase6 7 2 2 6" xfId="17023" xr:uid="{00000000-0005-0000-0000-000073420000}"/>
    <cellStyle name="40% - Ênfase6 7 2 3" xfId="17024" xr:uid="{00000000-0005-0000-0000-000074420000}"/>
    <cellStyle name="40% - Ênfase6 7 2 3 2" xfId="17025" xr:uid="{00000000-0005-0000-0000-000075420000}"/>
    <cellStyle name="40% - Ênfase6 7 2 3 2 2" xfId="17026" xr:uid="{00000000-0005-0000-0000-000076420000}"/>
    <cellStyle name="40% - Ênfase6 7 2 3 3" xfId="17027" xr:uid="{00000000-0005-0000-0000-000077420000}"/>
    <cellStyle name="40% - Ênfase6 7 2 3 4" xfId="17028" xr:uid="{00000000-0005-0000-0000-000078420000}"/>
    <cellStyle name="40% - Ênfase6 7 2 4" xfId="17029" xr:uid="{00000000-0005-0000-0000-000079420000}"/>
    <cellStyle name="40% - Ênfase6 7 2 4 2" xfId="17030" xr:uid="{00000000-0005-0000-0000-00007A420000}"/>
    <cellStyle name="40% - Ênfase6 7 2 4 2 2" xfId="17031" xr:uid="{00000000-0005-0000-0000-00007B420000}"/>
    <cellStyle name="40% - Ênfase6 7 2 4 3" xfId="17032" xr:uid="{00000000-0005-0000-0000-00007C420000}"/>
    <cellStyle name="40% - Ênfase6 7 2 4 4" xfId="17033" xr:uid="{00000000-0005-0000-0000-00007D420000}"/>
    <cellStyle name="40% - Ênfase6 7 2 5" xfId="17034" xr:uid="{00000000-0005-0000-0000-00007E420000}"/>
    <cellStyle name="40% - Ênfase6 7 2 5 2" xfId="17035" xr:uid="{00000000-0005-0000-0000-00007F420000}"/>
    <cellStyle name="40% - Ênfase6 7 2 6" xfId="17036" xr:uid="{00000000-0005-0000-0000-000080420000}"/>
    <cellStyle name="40% - Ênfase6 7 2 7" xfId="17037" xr:uid="{00000000-0005-0000-0000-000081420000}"/>
    <cellStyle name="40% - Ênfase6 7 3" xfId="17038" xr:uid="{00000000-0005-0000-0000-000082420000}"/>
    <cellStyle name="40% - Ênfase6 7 3 2" xfId="17039" xr:uid="{00000000-0005-0000-0000-000083420000}"/>
    <cellStyle name="40% - Ênfase6 7 3 2 2" xfId="17040" xr:uid="{00000000-0005-0000-0000-000084420000}"/>
    <cellStyle name="40% - Ênfase6 7 3 2 2 2" xfId="17041" xr:uid="{00000000-0005-0000-0000-000085420000}"/>
    <cellStyle name="40% - Ênfase6 7 3 2 3" xfId="17042" xr:uid="{00000000-0005-0000-0000-000086420000}"/>
    <cellStyle name="40% - Ênfase6 7 3 2 4" xfId="17043" xr:uid="{00000000-0005-0000-0000-000087420000}"/>
    <cellStyle name="40% - Ênfase6 7 3 3" xfId="17044" xr:uid="{00000000-0005-0000-0000-000088420000}"/>
    <cellStyle name="40% - Ênfase6 7 3 3 2" xfId="17045" xr:uid="{00000000-0005-0000-0000-000089420000}"/>
    <cellStyle name="40% - Ênfase6 7 3 3 2 2" xfId="17046" xr:uid="{00000000-0005-0000-0000-00008A420000}"/>
    <cellStyle name="40% - Ênfase6 7 3 3 3" xfId="17047" xr:uid="{00000000-0005-0000-0000-00008B420000}"/>
    <cellStyle name="40% - Ênfase6 7 3 3 4" xfId="17048" xr:uid="{00000000-0005-0000-0000-00008C420000}"/>
    <cellStyle name="40% - Ênfase6 7 3 4" xfId="17049" xr:uid="{00000000-0005-0000-0000-00008D420000}"/>
    <cellStyle name="40% - Ênfase6 7 3 4 2" xfId="17050" xr:uid="{00000000-0005-0000-0000-00008E420000}"/>
    <cellStyle name="40% - Ênfase6 7 3 5" xfId="17051" xr:uid="{00000000-0005-0000-0000-00008F420000}"/>
    <cellStyle name="40% - Ênfase6 7 3 6" xfId="17052" xr:uid="{00000000-0005-0000-0000-000090420000}"/>
    <cellStyle name="40% - Ênfase6 7 4" xfId="17053" xr:uid="{00000000-0005-0000-0000-000091420000}"/>
    <cellStyle name="40% - Ênfase6 7 4 2" xfId="17054" xr:uid="{00000000-0005-0000-0000-000092420000}"/>
    <cellStyle name="40% - Ênfase6 7 4 2 2" xfId="17055" xr:uid="{00000000-0005-0000-0000-000093420000}"/>
    <cellStyle name="40% - Ênfase6 7 4 3" xfId="17056" xr:uid="{00000000-0005-0000-0000-000094420000}"/>
    <cellStyle name="40% - Ênfase6 7 4 4" xfId="17057" xr:uid="{00000000-0005-0000-0000-000095420000}"/>
    <cellStyle name="40% - Ênfase6 7 5" xfId="17058" xr:uid="{00000000-0005-0000-0000-000096420000}"/>
    <cellStyle name="40% - Ênfase6 7 5 2" xfId="17059" xr:uid="{00000000-0005-0000-0000-000097420000}"/>
    <cellStyle name="40% - Ênfase6 7 5 2 2" xfId="17060" xr:uid="{00000000-0005-0000-0000-000098420000}"/>
    <cellStyle name="40% - Ênfase6 7 5 3" xfId="17061" xr:uid="{00000000-0005-0000-0000-000099420000}"/>
    <cellStyle name="40% - Ênfase6 7 5 4" xfId="17062" xr:uid="{00000000-0005-0000-0000-00009A420000}"/>
    <cellStyle name="40% - Ênfase6 7 6" xfId="17063" xr:uid="{00000000-0005-0000-0000-00009B420000}"/>
    <cellStyle name="40% - Ênfase6 7 6 2" xfId="17064" xr:uid="{00000000-0005-0000-0000-00009C420000}"/>
    <cellStyle name="40% - Ênfase6 7 7" xfId="17065" xr:uid="{00000000-0005-0000-0000-00009D420000}"/>
    <cellStyle name="40% - Ênfase6 7 8" xfId="17066" xr:uid="{00000000-0005-0000-0000-00009E420000}"/>
    <cellStyle name="40% - Ênfase6 8" xfId="17067" xr:uid="{00000000-0005-0000-0000-00009F420000}"/>
    <cellStyle name="40% - Ênfase6 8 2" xfId="17068" xr:uid="{00000000-0005-0000-0000-0000A0420000}"/>
    <cellStyle name="40% - Ênfase6 8 2 2" xfId="17069" xr:uid="{00000000-0005-0000-0000-0000A1420000}"/>
    <cellStyle name="40% - Ênfase6 8 2 2 2" xfId="17070" xr:uid="{00000000-0005-0000-0000-0000A2420000}"/>
    <cellStyle name="40% - Ênfase6 8 2 2 2 2" xfId="17071" xr:uid="{00000000-0005-0000-0000-0000A3420000}"/>
    <cellStyle name="40% - Ênfase6 8 2 2 3" xfId="17072" xr:uid="{00000000-0005-0000-0000-0000A4420000}"/>
    <cellStyle name="40% - Ênfase6 8 2 2 4" xfId="17073" xr:uid="{00000000-0005-0000-0000-0000A5420000}"/>
    <cellStyle name="40% - Ênfase6 8 2 3" xfId="17074" xr:uid="{00000000-0005-0000-0000-0000A6420000}"/>
    <cellStyle name="40% - Ênfase6 8 2 3 2" xfId="17075" xr:uid="{00000000-0005-0000-0000-0000A7420000}"/>
    <cellStyle name="40% - Ênfase6 8 2 3 2 2" xfId="17076" xr:uid="{00000000-0005-0000-0000-0000A8420000}"/>
    <cellStyle name="40% - Ênfase6 8 2 3 3" xfId="17077" xr:uid="{00000000-0005-0000-0000-0000A9420000}"/>
    <cellStyle name="40% - Ênfase6 8 2 3 4" xfId="17078" xr:uid="{00000000-0005-0000-0000-0000AA420000}"/>
    <cellStyle name="40% - Ênfase6 8 2 4" xfId="17079" xr:uid="{00000000-0005-0000-0000-0000AB420000}"/>
    <cellStyle name="40% - Ênfase6 8 2 4 2" xfId="17080" xr:uid="{00000000-0005-0000-0000-0000AC420000}"/>
    <cellStyle name="40% - Ênfase6 8 2 5" xfId="17081" xr:uid="{00000000-0005-0000-0000-0000AD420000}"/>
    <cellStyle name="40% - Ênfase6 8 2 6" xfId="17082" xr:uid="{00000000-0005-0000-0000-0000AE420000}"/>
    <cellStyle name="40% - Ênfase6 8 3" xfId="17083" xr:uid="{00000000-0005-0000-0000-0000AF420000}"/>
    <cellStyle name="40% - Ênfase6 8 3 2" xfId="17084" xr:uid="{00000000-0005-0000-0000-0000B0420000}"/>
    <cellStyle name="40% - Ênfase6 8 3 2 2" xfId="17085" xr:uid="{00000000-0005-0000-0000-0000B1420000}"/>
    <cellStyle name="40% - Ênfase6 8 3 3" xfId="17086" xr:uid="{00000000-0005-0000-0000-0000B2420000}"/>
    <cellStyle name="40% - Ênfase6 8 3 4" xfId="17087" xr:uid="{00000000-0005-0000-0000-0000B3420000}"/>
    <cellStyle name="40% - Ênfase6 8 4" xfId="17088" xr:uid="{00000000-0005-0000-0000-0000B4420000}"/>
    <cellStyle name="40% - Ênfase6 8 4 2" xfId="17089" xr:uid="{00000000-0005-0000-0000-0000B5420000}"/>
    <cellStyle name="40% - Ênfase6 8 4 2 2" xfId="17090" xr:uid="{00000000-0005-0000-0000-0000B6420000}"/>
    <cellStyle name="40% - Ênfase6 8 4 3" xfId="17091" xr:uid="{00000000-0005-0000-0000-0000B7420000}"/>
    <cellStyle name="40% - Ênfase6 8 4 4" xfId="17092" xr:uid="{00000000-0005-0000-0000-0000B8420000}"/>
    <cellStyle name="40% - Ênfase6 8 5" xfId="17093" xr:uid="{00000000-0005-0000-0000-0000B9420000}"/>
    <cellStyle name="40% - Ênfase6 8 5 2" xfId="17094" xr:uid="{00000000-0005-0000-0000-0000BA420000}"/>
    <cellStyle name="40% - Ênfase6 8 6" xfId="17095" xr:uid="{00000000-0005-0000-0000-0000BB420000}"/>
    <cellStyle name="40% - Ênfase6 8 7" xfId="17096" xr:uid="{00000000-0005-0000-0000-0000BC420000}"/>
    <cellStyle name="40% - Ênfase6 9" xfId="17097" xr:uid="{00000000-0005-0000-0000-0000BD420000}"/>
    <cellStyle name="40% - Ênfase6 9 2" xfId="17098" xr:uid="{00000000-0005-0000-0000-0000BE420000}"/>
    <cellStyle name="40% - Ênfase6 9 2 2" xfId="17099" xr:uid="{00000000-0005-0000-0000-0000BF420000}"/>
    <cellStyle name="40% - Ênfase6 9 2 2 2" xfId="17100" xr:uid="{00000000-0005-0000-0000-0000C0420000}"/>
    <cellStyle name="40% - Ênfase6 9 2 3" xfId="17101" xr:uid="{00000000-0005-0000-0000-0000C1420000}"/>
    <cellStyle name="40% - Ênfase6 9 2 4" xfId="17102" xr:uid="{00000000-0005-0000-0000-0000C2420000}"/>
    <cellStyle name="40% - Ênfase6 9 3" xfId="17103" xr:uid="{00000000-0005-0000-0000-0000C3420000}"/>
    <cellStyle name="40% - Ênfase6 9 3 2" xfId="17104" xr:uid="{00000000-0005-0000-0000-0000C4420000}"/>
    <cellStyle name="40% - Ênfase6 9 3 2 2" xfId="17105" xr:uid="{00000000-0005-0000-0000-0000C5420000}"/>
    <cellStyle name="40% - Ênfase6 9 3 3" xfId="17106" xr:uid="{00000000-0005-0000-0000-0000C6420000}"/>
    <cellStyle name="40% - Ênfase6 9 3 4" xfId="17107" xr:uid="{00000000-0005-0000-0000-0000C7420000}"/>
    <cellStyle name="40% - Ênfase6 9 4" xfId="17108" xr:uid="{00000000-0005-0000-0000-0000C8420000}"/>
    <cellStyle name="40% - Ênfase6 9 4 2" xfId="17109" xr:uid="{00000000-0005-0000-0000-0000C9420000}"/>
    <cellStyle name="40% - Ênfase6 9 5" xfId="17110" xr:uid="{00000000-0005-0000-0000-0000CA420000}"/>
    <cellStyle name="40% - Ênfase6 9 6" xfId="17111" xr:uid="{00000000-0005-0000-0000-0000CB420000}"/>
    <cellStyle name="Cabeçalho 1" xfId="17112" xr:uid="{00000000-0005-0000-0000-0000CC420000}"/>
    <cellStyle name="Cabeçalho 2" xfId="17113" xr:uid="{00000000-0005-0000-0000-0000CD420000}"/>
    <cellStyle name="Comma 2" xfId="17114" xr:uid="{00000000-0005-0000-0000-0000CE420000}"/>
    <cellStyle name="Comma0" xfId="17115" xr:uid="{00000000-0005-0000-0000-0000CF420000}"/>
    <cellStyle name="Data" xfId="17116" xr:uid="{00000000-0005-0000-0000-0000D0420000}"/>
    <cellStyle name="Euro" xfId="17117" xr:uid="{00000000-0005-0000-0000-0000D1420000}"/>
    <cellStyle name="Euro 2" xfId="17118" xr:uid="{00000000-0005-0000-0000-0000D2420000}"/>
    <cellStyle name="Euro 2 2" xfId="17119" xr:uid="{00000000-0005-0000-0000-0000D3420000}"/>
    <cellStyle name="Fixo" xfId="17120" xr:uid="{00000000-0005-0000-0000-0000D4420000}"/>
    <cellStyle name="Hiperlink 2" xfId="40948" xr:uid="{00000000-0005-0000-0000-0000D5420000}"/>
    <cellStyle name="Indefinido" xfId="17121" xr:uid="{00000000-0005-0000-0000-0000D6420000}"/>
    <cellStyle name="Indefinido 2" xfId="17122" xr:uid="{00000000-0005-0000-0000-0000D7420000}"/>
    <cellStyle name="Moeda" xfId="40966" builtinId="4"/>
    <cellStyle name="Moeda 2" xfId="4" xr:uid="{00000000-0005-0000-0000-0000D9420000}"/>
    <cellStyle name="Moeda 2 2" xfId="5" xr:uid="{00000000-0005-0000-0000-0000DA420000}"/>
    <cellStyle name="Moeda 2 2 2" xfId="17123" xr:uid="{00000000-0005-0000-0000-0000DB420000}"/>
    <cellStyle name="Moeda 2 2 3" xfId="40949" xr:uid="{00000000-0005-0000-0000-0000DC420000}"/>
    <cellStyle name="Moeda 3" xfId="17124" xr:uid="{00000000-0005-0000-0000-0000DD420000}"/>
    <cellStyle name="Moeda 3 14 2" xfId="40959" xr:uid="{07A87FBB-4704-4E70-A073-825D27C989BB}"/>
    <cellStyle name="Moeda 3 16" xfId="40958" xr:uid="{113CA00F-7E01-405C-A9AC-1465F7AD26E0}"/>
    <cellStyle name="Moeda 3 2" xfId="17125" xr:uid="{00000000-0005-0000-0000-0000DE420000}"/>
    <cellStyle name="Moeda 3 2 2" xfId="40950" xr:uid="{00000000-0005-0000-0000-0000DF420000}"/>
    <cellStyle name="Moeda 4" xfId="17126" xr:uid="{00000000-0005-0000-0000-0000E0420000}"/>
    <cellStyle name="Moeda 4 10" xfId="17127" xr:uid="{00000000-0005-0000-0000-0000E1420000}"/>
    <cellStyle name="Moeda 4 10 2" xfId="17128" xr:uid="{00000000-0005-0000-0000-0000E2420000}"/>
    <cellStyle name="Moeda 4 10 3" xfId="17129" xr:uid="{00000000-0005-0000-0000-0000E3420000}"/>
    <cellStyle name="Moeda 4 2" xfId="17130" xr:uid="{00000000-0005-0000-0000-0000E4420000}"/>
    <cellStyle name="Moeda 4 2 2" xfId="17131" xr:uid="{00000000-0005-0000-0000-0000E5420000}"/>
    <cellStyle name="Moeda 5" xfId="17132" xr:uid="{00000000-0005-0000-0000-0000E6420000}"/>
    <cellStyle name="Moeda 5 2" xfId="17133" xr:uid="{00000000-0005-0000-0000-0000E7420000}"/>
    <cellStyle name="Moeda 5 2 2" xfId="17134" xr:uid="{00000000-0005-0000-0000-0000E8420000}"/>
    <cellStyle name="Moeda 5 2 2 2" xfId="17135" xr:uid="{00000000-0005-0000-0000-0000E9420000}"/>
    <cellStyle name="Moeda 5 2 3" xfId="17136" xr:uid="{00000000-0005-0000-0000-0000EA420000}"/>
    <cellStyle name="Moeda 5 2 4" xfId="17137" xr:uid="{00000000-0005-0000-0000-0000EB420000}"/>
    <cellStyle name="Moeda 5 3" xfId="17138" xr:uid="{00000000-0005-0000-0000-0000EC420000}"/>
    <cellStyle name="Moeda 5 3 2" xfId="17139" xr:uid="{00000000-0005-0000-0000-0000ED420000}"/>
    <cellStyle name="Moeda 5 4" xfId="17140" xr:uid="{00000000-0005-0000-0000-0000EE420000}"/>
    <cellStyle name="Moeda 5 5" xfId="17141" xr:uid="{00000000-0005-0000-0000-0000EF420000}"/>
    <cellStyle name="Moeda 6" xfId="9" xr:uid="{00000000-0005-0000-0000-0000F0420000}"/>
    <cellStyle name="Moeda0" xfId="17142" xr:uid="{00000000-0005-0000-0000-0000F1420000}"/>
    <cellStyle name="mpenho" xfId="17143" xr:uid="{00000000-0005-0000-0000-0000F2420000}"/>
    <cellStyle name="mpenho 2" xfId="17144" xr:uid="{00000000-0005-0000-0000-0000F3420000}"/>
    <cellStyle name="Normal" xfId="0" builtinId="0"/>
    <cellStyle name="Normal 10" xfId="17145" xr:uid="{00000000-0005-0000-0000-0000F5420000}"/>
    <cellStyle name="Normal 10 2" xfId="17146" xr:uid="{00000000-0005-0000-0000-0000F6420000}"/>
    <cellStyle name="Normal 11" xfId="17147" xr:uid="{00000000-0005-0000-0000-0000F7420000}"/>
    <cellStyle name="Normal 11 2" xfId="17148" xr:uid="{00000000-0005-0000-0000-0000F8420000}"/>
    <cellStyle name="Normal 11 2 2 3" xfId="17149" xr:uid="{00000000-0005-0000-0000-0000F9420000}"/>
    <cellStyle name="Normal 11 2 2 3 2" xfId="17150" xr:uid="{00000000-0005-0000-0000-0000FA420000}"/>
    <cellStyle name="Normal 11 2 2 3 3" xfId="17151" xr:uid="{00000000-0005-0000-0000-0000FB420000}"/>
    <cellStyle name="Normal 11 3" xfId="17152" xr:uid="{00000000-0005-0000-0000-0000FC420000}"/>
    <cellStyle name="Normal 12" xfId="17153" xr:uid="{00000000-0005-0000-0000-0000FD420000}"/>
    <cellStyle name="Normal 13" xfId="17154" xr:uid="{00000000-0005-0000-0000-0000FE420000}"/>
    <cellStyle name="Normal 13 2" xfId="17155" xr:uid="{00000000-0005-0000-0000-0000FF420000}"/>
    <cellStyle name="Normal 13 3 2" xfId="40961" xr:uid="{0954EED0-6B2A-4490-9509-610FE9EA64D9}"/>
    <cellStyle name="Normal 14" xfId="17156" xr:uid="{00000000-0005-0000-0000-000000430000}"/>
    <cellStyle name="Normal 14 10" xfId="17157" xr:uid="{00000000-0005-0000-0000-000001430000}"/>
    <cellStyle name="Normal 14 10 2" xfId="17158" xr:uid="{00000000-0005-0000-0000-000002430000}"/>
    <cellStyle name="Normal 14 10 2 2" xfId="17159" xr:uid="{00000000-0005-0000-0000-000003430000}"/>
    <cellStyle name="Normal 14 10 3" xfId="17160" xr:uid="{00000000-0005-0000-0000-000004430000}"/>
    <cellStyle name="Normal 14 10 4" xfId="17161" xr:uid="{00000000-0005-0000-0000-000005430000}"/>
    <cellStyle name="Normal 14 11" xfId="17162" xr:uid="{00000000-0005-0000-0000-000006430000}"/>
    <cellStyle name="Normal 14 11 2" xfId="17163" xr:uid="{00000000-0005-0000-0000-000007430000}"/>
    <cellStyle name="Normal 14 11 2 2" xfId="17164" xr:uid="{00000000-0005-0000-0000-000008430000}"/>
    <cellStyle name="Normal 14 11 3" xfId="17165" xr:uid="{00000000-0005-0000-0000-000009430000}"/>
    <cellStyle name="Normal 14 11 4" xfId="17166" xr:uid="{00000000-0005-0000-0000-00000A430000}"/>
    <cellStyle name="Normal 14 12" xfId="17167" xr:uid="{00000000-0005-0000-0000-00000B430000}"/>
    <cellStyle name="Normal 14 12 2" xfId="17168" xr:uid="{00000000-0005-0000-0000-00000C430000}"/>
    <cellStyle name="Normal 14 13" xfId="17169" xr:uid="{00000000-0005-0000-0000-00000D430000}"/>
    <cellStyle name="Normal 14 14" xfId="17170" xr:uid="{00000000-0005-0000-0000-00000E430000}"/>
    <cellStyle name="Normal 14 2" xfId="17171" xr:uid="{00000000-0005-0000-0000-00000F430000}"/>
    <cellStyle name="Normal 14 2 10" xfId="17172" xr:uid="{00000000-0005-0000-0000-000010430000}"/>
    <cellStyle name="Normal 14 2 10 2" xfId="17173" xr:uid="{00000000-0005-0000-0000-000011430000}"/>
    <cellStyle name="Normal 14 2 11" xfId="17174" xr:uid="{00000000-0005-0000-0000-000012430000}"/>
    <cellStyle name="Normal 14 2 12" xfId="17175" xr:uid="{00000000-0005-0000-0000-000013430000}"/>
    <cellStyle name="Normal 14 2 2" xfId="17176" xr:uid="{00000000-0005-0000-0000-000014430000}"/>
    <cellStyle name="Normal 14 2 2 10" xfId="17177" xr:uid="{00000000-0005-0000-0000-000015430000}"/>
    <cellStyle name="Normal 14 2 2 11" xfId="17178" xr:uid="{00000000-0005-0000-0000-000016430000}"/>
    <cellStyle name="Normal 14 2 2 2" xfId="17179" xr:uid="{00000000-0005-0000-0000-000017430000}"/>
    <cellStyle name="Normal 14 2 2 2 2" xfId="17180" xr:uid="{00000000-0005-0000-0000-000018430000}"/>
    <cellStyle name="Normal 14 2 2 2 2 2" xfId="17181" xr:uid="{00000000-0005-0000-0000-000019430000}"/>
    <cellStyle name="Normal 14 2 2 2 2 2 2" xfId="17182" xr:uid="{00000000-0005-0000-0000-00001A430000}"/>
    <cellStyle name="Normal 14 2 2 2 2 2 2 2" xfId="17183" xr:uid="{00000000-0005-0000-0000-00001B430000}"/>
    <cellStyle name="Normal 14 2 2 2 2 2 2 2 2" xfId="17184" xr:uid="{00000000-0005-0000-0000-00001C430000}"/>
    <cellStyle name="Normal 14 2 2 2 2 2 2 3" xfId="17185" xr:uid="{00000000-0005-0000-0000-00001D430000}"/>
    <cellStyle name="Normal 14 2 2 2 2 2 2 4" xfId="17186" xr:uid="{00000000-0005-0000-0000-00001E430000}"/>
    <cellStyle name="Normal 14 2 2 2 2 2 3" xfId="17187" xr:uid="{00000000-0005-0000-0000-00001F430000}"/>
    <cellStyle name="Normal 14 2 2 2 2 2 3 2" xfId="17188" xr:uid="{00000000-0005-0000-0000-000020430000}"/>
    <cellStyle name="Normal 14 2 2 2 2 2 3 2 2" xfId="17189" xr:uid="{00000000-0005-0000-0000-000021430000}"/>
    <cellStyle name="Normal 14 2 2 2 2 2 3 3" xfId="17190" xr:uid="{00000000-0005-0000-0000-000022430000}"/>
    <cellStyle name="Normal 14 2 2 2 2 2 3 4" xfId="17191" xr:uid="{00000000-0005-0000-0000-000023430000}"/>
    <cellStyle name="Normal 14 2 2 2 2 2 4" xfId="17192" xr:uid="{00000000-0005-0000-0000-000024430000}"/>
    <cellStyle name="Normal 14 2 2 2 2 2 4 2" xfId="17193" xr:uid="{00000000-0005-0000-0000-000025430000}"/>
    <cellStyle name="Normal 14 2 2 2 2 2 5" xfId="17194" xr:uid="{00000000-0005-0000-0000-000026430000}"/>
    <cellStyle name="Normal 14 2 2 2 2 2 6" xfId="17195" xr:uid="{00000000-0005-0000-0000-000027430000}"/>
    <cellStyle name="Normal 14 2 2 2 2 3" xfId="17196" xr:uid="{00000000-0005-0000-0000-000028430000}"/>
    <cellStyle name="Normal 14 2 2 2 2 3 2" xfId="17197" xr:uid="{00000000-0005-0000-0000-000029430000}"/>
    <cellStyle name="Normal 14 2 2 2 2 3 2 2" xfId="17198" xr:uid="{00000000-0005-0000-0000-00002A430000}"/>
    <cellStyle name="Normal 14 2 2 2 2 3 3" xfId="17199" xr:uid="{00000000-0005-0000-0000-00002B430000}"/>
    <cellStyle name="Normal 14 2 2 2 2 3 4" xfId="17200" xr:uid="{00000000-0005-0000-0000-00002C430000}"/>
    <cellStyle name="Normal 14 2 2 2 2 4" xfId="17201" xr:uid="{00000000-0005-0000-0000-00002D430000}"/>
    <cellStyle name="Normal 14 2 2 2 2 4 2" xfId="17202" xr:uid="{00000000-0005-0000-0000-00002E430000}"/>
    <cellStyle name="Normal 14 2 2 2 2 4 2 2" xfId="17203" xr:uid="{00000000-0005-0000-0000-00002F430000}"/>
    <cellStyle name="Normal 14 2 2 2 2 4 3" xfId="17204" xr:uid="{00000000-0005-0000-0000-000030430000}"/>
    <cellStyle name="Normal 14 2 2 2 2 4 4" xfId="17205" xr:uid="{00000000-0005-0000-0000-000031430000}"/>
    <cellStyle name="Normal 14 2 2 2 2 5" xfId="17206" xr:uid="{00000000-0005-0000-0000-000032430000}"/>
    <cellStyle name="Normal 14 2 2 2 2 5 2" xfId="17207" xr:uid="{00000000-0005-0000-0000-000033430000}"/>
    <cellStyle name="Normal 14 2 2 2 2 6" xfId="17208" xr:uid="{00000000-0005-0000-0000-000034430000}"/>
    <cellStyle name="Normal 14 2 2 2 2 7" xfId="17209" xr:uid="{00000000-0005-0000-0000-000035430000}"/>
    <cellStyle name="Normal 14 2 2 2 3" xfId="17210" xr:uid="{00000000-0005-0000-0000-000036430000}"/>
    <cellStyle name="Normal 14 2 2 2 3 2" xfId="17211" xr:uid="{00000000-0005-0000-0000-000037430000}"/>
    <cellStyle name="Normal 14 2 2 2 3 2 2" xfId="17212" xr:uid="{00000000-0005-0000-0000-000038430000}"/>
    <cellStyle name="Normal 14 2 2 2 3 2 2 2" xfId="17213" xr:uid="{00000000-0005-0000-0000-000039430000}"/>
    <cellStyle name="Normal 14 2 2 2 3 2 3" xfId="17214" xr:uid="{00000000-0005-0000-0000-00003A430000}"/>
    <cellStyle name="Normal 14 2 2 2 3 2 4" xfId="17215" xr:uid="{00000000-0005-0000-0000-00003B430000}"/>
    <cellStyle name="Normal 14 2 2 2 3 3" xfId="17216" xr:uid="{00000000-0005-0000-0000-00003C430000}"/>
    <cellStyle name="Normal 14 2 2 2 3 3 2" xfId="17217" xr:uid="{00000000-0005-0000-0000-00003D430000}"/>
    <cellStyle name="Normal 14 2 2 2 3 3 2 2" xfId="17218" xr:uid="{00000000-0005-0000-0000-00003E430000}"/>
    <cellStyle name="Normal 14 2 2 2 3 3 3" xfId="17219" xr:uid="{00000000-0005-0000-0000-00003F430000}"/>
    <cellStyle name="Normal 14 2 2 2 3 3 4" xfId="17220" xr:uid="{00000000-0005-0000-0000-000040430000}"/>
    <cellStyle name="Normal 14 2 2 2 3 4" xfId="17221" xr:uid="{00000000-0005-0000-0000-000041430000}"/>
    <cellStyle name="Normal 14 2 2 2 3 4 2" xfId="17222" xr:uid="{00000000-0005-0000-0000-000042430000}"/>
    <cellStyle name="Normal 14 2 2 2 3 5" xfId="17223" xr:uid="{00000000-0005-0000-0000-000043430000}"/>
    <cellStyle name="Normal 14 2 2 2 3 6" xfId="17224" xr:uid="{00000000-0005-0000-0000-000044430000}"/>
    <cellStyle name="Normal 14 2 2 2 4" xfId="17225" xr:uid="{00000000-0005-0000-0000-000045430000}"/>
    <cellStyle name="Normal 14 2 2 2 4 2" xfId="17226" xr:uid="{00000000-0005-0000-0000-000046430000}"/>
    <cellStyle name="Normal 14 2 2 2 4 2 2" xfId="17227" xr:uid="{00000000-0005-0000-0000-000047430000}"/>
    <cellStyle name="Normal 14 2 2 2 4 3" xfId="17228" xr:uid="{00000000-0005-0000-0000-000048430000}"/>
    <cellStyle name="Normal 14 2 2 2 4 4" xfId="17229" xr:uid="{00000000-0005-0000-0000-000049430000}"/>
    <cellStyle name="Normal 14 2 2 2 5" xfId="17230" xr:uid="{00000000-0005-0000-0000-00004A430000}"/>
    <cellStyle name="Normal 14 2 2 2 5 2" xfId="17231" xr:uid="{00000000-0005-0000-0000-00004B430000}"/>
    <cellStyle name="Normal 14 2 2 2 5 2 2" xfId="17232" xr:uid="{00000000-0005-0000-0000-00004C430000}"/>
    <cellStyle name="Normal 14 2 2 2 5 3" xfId="17233" xr:uid="{00000000-0005-0000-0000-00004D430000}"/>
    <cellStyle name="Normal 14 2 2 2 5 4" xfId="17234" xr:uid="{00000000-0005-0000-0000-00004E430000}"/>
    <cellStyle name="Normal 14 2 2 2 6" xfId="17235" xr:uid="{00000000-0005-0000-0000-00004F430000}"/>
    <cellStyle name="Normal 14 2 2 2 6 2" xfId="17236" xr:uid="{00000000-0005-0000-0000-000050430000}"/>
    <cellStyle name="Normal 14 2 2 2 7" xfId="17237" xr:uid="{00000000-0005-0000-0000-000051430000}"/>
    <cellStyle name="Normal 14 2 2 2 8" xfId="17238" xr:uid="{00000000-0005-0000-0000-000052430000}"/>
    <cellStyle name="Normal 14 2 2 3" xfId="17239" xr:uid="{00000000-0005-0000-0000-000053430000}"/>
    <cellStyle name="Normal 14 2 2 3 2" xfId="17240" xr:uid="{00000000-0005-0000-0000-000054430000}"/>
    <cellStyle name="Normal 14 2 2 3 2 2" xfId="17241" xr:uid="{00000000-0005-0000-0000-000055430000}"/>
    <cellStyle name="Normal 14 2 2 3 2 2 2" xfId="17242" xr:uid="{00000000-0005-0000-0000-000056430000}"/>
    <cellStyle name="Normal 14 2 2 3 2 2 2 2" xfId="17243" xr:uid="{00000000-0005-0000-0000-000057430000}"/>
    <cellStyle name="Normal 14 2 2 3 2 2 2 2 2" xfId="17244" xr:uid="{00000000-0005-0000-0000-000058430000}"/>
    <cellStyle name="Normal 14 2 2 3 2 2 2 3" xfId="17245" xr:uid="{00000000-0005-0000-0000-000059430000}"/>
    <cellStyle name="Normal 14 2 2 3 2 2 2 4" xfId="17246" xr:uid="{00000000-0005-0000-0000-00005A430000}"/>
    <cellStyle name="Normal 14 2 2 3 2 2 3" xfId="17247" xr:uid="{00000000-0005-0000-0000-00005B430000}"/>
    <cellStyle name="Normal 14 2 2 3 2 2 3 2" xfId="17248" xr:uid="{00000000-0005-0000-0000-00005C430000}"/>
    <cellStyle name="Normal 14 2 2 3 2 2 3 2 2" xfId="17249" xr:uid="{00000000-0005-0000-0000-00005D430000}"/>
    <cellStyle name="Normal 14 2 2 3 2 2 3 3" xfId="17250" xr:uid="{00000000-0005-0000-0000-00005E430000}"/>
    <cellStyle name="Normal 14 2 2 3 2 2 3 4" xfId="17251" xr:uid="{00000000-0005-0000-0000-00005F430000}"/>
    <cellStyle name="Normal 14 2 2 3 2 2 4" xfId="17252" xr:uid="{00000000-0005-0000-0000-000060430000}"/>
    <cellStyle name="Normal 14 2 2 3 2 2 4 2" xfId="17253" xr:uid="{00000000-0005-0000-0000-000061430000}"/>
    <cellStyle name="Normal 14 2 2 3 2 2 5" xfId="17254" xr:uid="{00000000-0005-0000-0000-000062430000}"/>
    <cellStyle name="Normal 14 2 2 3 2 2 6" xfId="17255" xr:uid="{00000000-0005-0000-0000-000063430000}"/>
    <cellStyle name="Normal 14 2 2 3 2 3" xfId="17256" xr:uid="{00000000-0005-0000-0000-000064430000}"/>
    <cellStyle name="Normal 14 2 2 3 2 3 2" xfId="17257" xr:uid="{00000000-0005-0000-0000-000065430000}"/>
    <cellStyle name="Normal 14 2 2 3 2 3 2 2" xfId="17258" xr:uid="{00000000-0005-0000-0000-000066430000}"/>
    <cellStyle name="Normal 14 2 2 3 2 3 3" xfId="17259" xr:uid="{00000000-0005-0000-0000-000067430000}"/>
    <cellStyle name="Normal 14 2 2 3 2 3 4" xfId="17260" xr:uid="{00000000-0005-0000-0000-000068430000}"/>
    <cellStyle name="Normal 14 2 2 3 2 4" xfId="17261" xr:uid="{00000000-0005-0000-0000-000069430000}"/>
    <cellStyle name="Normal 14 2 2 3 2 4 2" xfId="17262" xr:uid="{00000000-0005-0000-0000-00006A430000}"/>
    <cellStyle name="Normal 14 2 2 3 2 4 2 2" xfId="17263" xr:uid="{00000000-0005-0000-0000-00006B430000}"/>
    <cellStyle name="Normal 14 2 2 3 2 4 3" xfId="17264" xr:uid="{00000000-0005-0000-0000-00006C430000}"/>
    <cellStyle name="Normal 14 2 2 3 2 4 4" xfId="17265" xr:uid="{00000000-0005-0000-0000-00006D430000}"/>
    <cellStyle name="Normal 14 2 2 3 2 5" xfId="17266" xr:uid="{00000000-0005-0000-0000-00006E430000}"/>
    <cellStyle name="Normal 14 2 2 3 2 5 2" xfId="17267" xr:uid="{00000000-0005-0000-0000-00006F430000}"/>
    <cellStyle name="Normal 14 2 2 3 2 6" xfId="17268" xr:uid="{00000000-0005-0000-0000-000070430000}"/>
    <cellStyle name="Normal 14 2 2 3 2 7" xfId="17269" xr:uid="{00000000-0005-0000-0000-000071430000}"/>
    <cellStyle name="Normal 14 2 2 3 3" xfId="17270" xr:uid="{00000000-0005-0000-0000-000072430000}"/>
    <cellStyle name="Normal 14 2 2 3 3 2" xfId="17271" xr:uid="{00000000-0005-0000-0000-000073430000}"/>
    <cellStyle name="Normal 14 2 2 3 3 2 2" xfId="17272" xr:uid="{00000000-0005-0000-0000-000074430000}"/>
    <cellStyle name="Normal 14 2 2 3 3 2 2 2" xfId="17273" xr:uid="{00000000-0005-0000-0000-000075430000}"/>
    <cellStyle name="Normal 14 2 2 3 3 2 3" xfId="17274" xr:uid="{00000000-0005-0000-0000-000076430000}"/>
    <cellStyle name="Normal 14 2 2 3 3 2 4" xfId="17275" xr:uid="{00000000-0005-0000-0000-000077430000}"/>
    <cellStyle name="Normal 14 2 2 3 3 3" xfId="17276" xr:uid="{00000000-0005-0000-0000-000078430000}"/>
    <cellStyle name="Normal 14 2 2 3 3 3 2" xfId="17277" xr:uid="{00000000-0005-0000-0000-000079430000}"/>
    <cellStyle name="Normal 14 2 2 3 3 3 2 2" xfId="17278" xr:uid="{00000000-0005-0000-0000-00007A430000}"/>
    <cellStyle name="Normal 14 2 2 3 3 3 3" xfId="17279" xr:uid="{00000000-0005-0000-0000-00007B430000}"/>
    <cellStyle name="Normal 14 2 2 3 3 3 4" xfId="17280" xr:uid="{00000000-0005-0000-0000-00007C430000}"/>
    <cellStyle name="Normal 14 2 2 3 3 4" xfId="17281" xr:uid="{00000000-0005-0000-0000-00007D430000}"/>
    <cellStyle name="Normal 14 2 2 3 3 4 2" xfId="17282" xr:uid="{00000000-0005-0000-0000-00007E430000}"/>
    <cellStyle name="Normal 14 2 2 3 3 5" xfId="17283" xr:uid="{00000000-0005-0000-0000-00007F430000}"/>
    <cellStyle name="Normal 14 2 2 3 3 6" xfId="17284" xr:uid="{00000000-0005-0000-0000-000080430000}"/>
    <cellStyle name="Normal 14 2 2 3 4" xfId="17285" xr:uid="{00000000-0005-0000-0000-000081430000}"/>
    <cellStyle name="Normal 14 2 2 3 4 2" xfId="17286" xr:uid="{00000000-0005-0000-0000-000082430000}"/>
    <cellStyle name="Normal 14 2 2 3 4 2 2" xfId="17287" xr:uid="{00000000-0005-0000-0000-000083430000}"/>
    <cellStyle name="Normal 14 2 2 3 4 3" xfId="17288" xr:uid="{00000000-0005-0000-0000-000084430000}"/>
    <cellStyle name="Normal 14 2 2 3 4 4" xfId="17289" xr:uid="{00000000-0005-0000-0000-000085430000}"/>
    <cellStyle name="Normal 14 2 2 3 5" xfId="17290" xr:uid="{00000000-0005-0000-0000-000086430000}"/>
    <cellStyle name="Normal 14 2 2 3 5 2" xfId="17291" xr:uid="{00000000-0005-0000-0000-000087430000}"/>
    <cellStyle name="Normal 14 2 2 3 5 2 2" xfId="17292" xr:uid="{00000000-0005-0000-0000-000088430000}"/>
    <cellStyle name="Normal 14 2 2 3 5 3" xfId="17293" xr:uid="{00000000-0005-0000-0000-000089430000}"/>
    <cellStyle name="Normal 14 2 2 3 5 4" xfId="17294" xr:uid="{00000000-0005-0000-0000-00008A430000}"/>
    <cellStyle name="Normal 14 2 2 3 6" xfId="17295" xr:uid="{00000000-0005-0000-0000-00008B430000}"/>
    <cellStyle name="Normal 14 2 2 3 6 2" xfId="17296" xr:uid="{00000000-0005-0000-0000-00008C430000}"/>
    <cellStyle name="Normal 14 2 2 3 7" xfId="17297" xr:uid="{00000000-0005-0000-0000-00008D430000}"/>
    <cellStyle name="Normal 14 2 2 3 8" xfId="17298" xr:uid="{00000000-0005-0000-0000-00008E430000}"/>
    <cellStyle name="Normal 14 2 2 4" xfId="17299" xr:uid="{00000000-0005-0000-0000-00008F430000}"/>
    <cellStyle name="Normal 14 2 2 4 2" xfId="17300" xr:uid="{00000000-0005-0000-0000-000090430000}"/>
    <cellStyle name="Normal 14 2 2 4 2 2" xfId="17301" xr:uid="{00000000-0005-0000-0000-000091430000}"/>
    <cellStyle name="Normal 14 2 2 4 2 2 2" xfId="17302" xr:uid="{00000000-0005-0000-0000-000092430000}"/>
    <cellStyle name="Normal 14 2 2 4 2 2 2 2" xfId="17303" xr:uid="{00000000-0005-0000-0000-000093430000}"/>
    <cellStyle name="Normal 14 2 2 4 2 2 2 2 2" xfId="17304" xr:uid="{00000000-0005-0000-0000-000094430000}"/>
    <cellStyle name="Normal 14 2 2 4 2 2 2 3" xfId="17305" xr:uid="{00000000-0005-0000-0000-000095430000}"/>
    <cellStyle name="Normal 14 2 2 4 2 2 2 4" xfId="17306" xr:uid="{00000000-0005-0000-0000-000096430000}"/>
    <cellStyle name="Normal 14 2 2 4 2 2 3" xfId="17307" xr:uid="{00000000-0005-0000-0000-000097430000}"/>
    <cellStyle name="Normal 14 2 2 4 2 2 3 2" xfId="17308" xr:uid="{00000000-0005-0000-0000-000098430000}"/>
    <cellStyle name="Normal 14 2 2 4 2 2 3 2 2" xfId="17309" xr:uid="{00000000-0005-0000-0000-000099430000}"/>
    <cellStyle name="Normal 14 2 2 4 2 2 3 3" xfId="17310" xr:uid="{00000000-0005-0000-0000-00009A430000}"/>
    <cellStyle name="Normal 14 2 2 4 2 2 3 4" xfId="17311" xr:uid="{00000000-0005-0000-0000-00009B430000}"/>
    <cellStyle name="Normal 14 2 2 4 2 2 4" xfId="17312" xr:uid="{00000000-0005-0000-0000-00009C430000}"/>
    <cellStyle name="Normal 14 2 2 4 2 2 4 2" xfId="17313" xr:uid="{00000000-0005-0000-0000-00009D430000}"/>
    <cellStyle name="Normal 14 2 2 4 2 2 5" xfId="17314" xr:uid="{00000000-0005-0000-0000-00009E430000}"/>
    <cellStyle name="Normal 14 2 2 4 2 2 6" xfId="17315" xr:uid="{00000000-0005-0000-0000-00009F430000}"/>
    <cellStyle name="Normal 14 2 2 4 2 3" xfId="17316" xr:uid="{00000000-0005-0000-0000-0000A0430000}"/>
    <cellStyle name="Normal 14 2 2 4 2 3 2" xfId="17317" xr:uid="{00000000-0005-0000-0000-0000A1430000}"/>
    <cellStyle name="Normal 14 2 2 4 2 3 2 2" xfId="17318" xr:uid="{00000000-0005-0000-0000-0000A2430000}"/>
    <cellStyle name="Normal 14 2 2 4 2 3 3" xfId="17319" xr:uid="{00000000-0005-0000-0000-0000A3430000}"/>
    <cellStyle name="Normal 14 2 2 4 2 3 4" xfId="17320" xr:uid="{00000000-0005-0000-0000-0000A4430000}"/>
    <cellStyle name="Normal 14 2 2 4 2 4" xfId="17321" xr:uid="{00000000-0005-0000-0000-0000A5430000}"/>
    <cellStyle name="Normal 14 2 2 4 2 4 2" xfId="17322" xr:uid="{00000000-0005-0000-0000-0000A6430000}"/>
    <cellStyle name="Normal 14 2 2 4 2 4 2 2" xfId="17323" xr:uid="{00000000-0005-0000-0000-0000A7430000}"/>
    <cellStyle name="Normal 14 2 2 4 2 4 3" xfId="17324" xr:uid="{00000000-0005-0000-0000-0000A8430000}"/>
    <cellStyle name="Normal 14 2 2 4 2 4 4" xfId="17325" xr:uid="{00000000-0005-0000-0000-0000A9430000}"/>
    <cellStyle name="Normal 14 2 2 4 2 5" xfId="17326" xr:uid="{00000000-0005-0000-0000-0000AA430000}"/>
    <cellStyle name="Normal 14 2 2 4 2 5 2" xfId="17327" xr:uid="{00000000-0005-0000-0000-0000AB430000}"/>
    <cellStyle name="Normal 14 2 2 4 2 6" xfId="17328" xr:uid="{00000000-0005-0000-0000-0000AC430000}"/>
    <cellStyle name="Normal 14 2 2 4 2 7" xfId="17329" xr:uid="{00000000-0005-0000-0000-0000AD430000}"/>
    <cellStyle name="Normal 14 2 2 4 3" xfId="17330" xr:uid="{00000000-0005-0000-0000-0000AE430000}"/>
    <cellStyle name="Normal 14 2 2 4 3 2" xfId="17331" xr:uid="{00000000-0005-0000-0000-0000AF430000}"/>
    <cellStyle name="Normal 14 2 2 4 3 2 2" xfId="17332" xr:uid="{00000000-0005-0000-0000-0000B0430000}"/>
    <cellStyle name="Normal 14 2 2 4 3 2 2 2" xfId="17333" xr:uid="{00000000-0005-0000-0000-0000B1430000}"/>
    <cellStyle name="Normal 14 2 2 4 3 2 3" xfId="17334" xr:uid="{00000000-0005-0000-0000-0000B2430000}"/>
    <cellStyle name="Normal 14 2 2 4 3 2 4" xfId="17335" xr:uid="{00000000-0005-0000-0000-0000B3430000}"/>
    <cellStyle name="Normal 14 2 2 4 3 3" xfId="17336" xr:uid="{00000000-0005-0000-0000-0000B4430000}"/>
    <cellStyle name="Normal 14 2 2 4 3 3 2" xfId="17337" xr:uid="{00000000-0005-0000-0000-0000B5430000}"/>
    <cellStyle name="Normal 14 2 2 4 3 3 2 2" xfId="17338" xr:uid="{00000000-0005-0000-0000-0000B6430000}"/>
    <cellStyle name="Normal 14 2 2 4 3 3 3" xfId="17339" xr:uid="{00000000-0005-0000-0000-0000B7430000}"/>
    <cellStyle name="Normal 14 2 2 4 3 3 4" xfId="17340" xr:uid="{00000000-0005-0000-0000-0000B8430000}"/>
    <cellStyle name="Normal 14 2 2 4 3 4" xfId="17341" xr:uid="{00000000-0005-0000-0000-0000B9430000}"/>
    <cellStyle name="Normal 14 2 2 4 3 4 2" xfId="17342" xr:uid="{00000000-0005-0000-0000-0000BA430000}"/>
    <cellStyle name="Normal 14 2 2 4 3 5" xfId="17343" xr:uid="{00000000-0005-0000-0000-0000BB430000}"/>
    <cellStyle name="Normal 14 2 2 4 3 6" xfId="17344" xr:uid="{00000000-0005-0000-0000-0000BC430000}"/>
    <cellStyle name="Normal 14 2 2 4 4" xfId="17345" xr:uid="{00000000-0005-0000-0000-0000BD430000}"/>
    <cellStyle name="Normal 14 2 2 4 4 2" xfId="17346" xr:uid="{00000000-0005-0000-0000-0000BE430000}"/>
    <cellStyle name="Normal 14 2 2 4 4 2 2" xfId="17347" xr:uid="{00000000-0005-0000-0000-0000BF430000}"/>
    <cellStyle name="Normal 14 2 2 4 4 3" xfId="17348" xr:uid="{00000000-0005-0000-0000-0000C0430000}"/>
    <cellStyle name="Normal 14 2 2 4 4 4" xfId="17349" xr:uid="{00000000-0005-0000-0000-0000C1430000}"/>
    <cellStyle name="Normal 14 2 2 4 5" xfId="17350" xr:uid="{00000000-0005-0000-0000-0000C2430000}"/>
    <cellStyle name="Normal 14 2 2 4 5 2" xfId="17351" xr:uid="{00000000-0005-0000-0000-0000C3430000}"/>
    <cellStyle name="Normal 14 2 2 4 5 2 2" xfId="17352" xr:uid="{00000000-0005-0000-0000-0000C4430000}"/>
    <cellStyle name="Normal 14 2 2 4 5 3" xfId="17353" xr:uid="{00000000-0005-0000-0000-0000C5430000}"/>
    <cellStyle name="Normal 14 2 2 4 5 4" xfId="17354" xr:uid="{00000000-0005-0000-0000-0000C6430000}"/>
    <cellStyle name="Normal 14 2 2 4 6" xfId="17355" xr:uid="{00000000-0005-0000-0000-0000C7430000}"/>
    <cellStyle name="Normal 14 2 2 4 6 2" xfId="17356" xr:uid="{00000000-0005-0000-0000-0000C8430000}"/>
    <cellStyle name="Normal 14 2 2 4 7" xfId="17357" xr:uid="{00000000-0005-0000-0000-0000C9430000}"/>
    <cellStyle name="Normal 14 2 2 4 8" xfId="17358" xr:uid="{00000000-0005-0000-0000-0000CA430000}"/>
    <cellStyle name="Normal 14 2 2 5" xfId="17359" xr:uid="{00000000-0005-0000-0000-0000CB430000}"/>
    <cellStyle name="Normal 14 2 2 5 2" xfId="17360" xr:uid="{00000000-0005-0000-0000-0000CC430000}"/>
    <cellStyle name="Normal 14 2 2 5 2 2" xfId="17361" xr:uid="{00000000-0005-0000-0000-0000CD430000}"/>
    <cellStyle name="Normal 14 2 2 5 2 2 2" xfId="17362" xr:uid="{00000000-0005-0000-0000-0000CE430000}"/>
    <cellStyle name="Normal 14 2 2 5 2 2 2 2" xfId="17363" xr:uid="{00000000-0005-0000-0000-0000CF430000}"/>
    <cellStyle name="Normal 14 2 2 5 2 2 3" xfId="17364" xr:uid="{00000000-0005-0000-0000-0000D0430000}"/>
    <cellStyle name="Normal 14 2 2 5 2 2 4" xfId="17365" xr:uid="{00000000-0005-0000-0000-0000D1430000}"/>
    <cellStyle name="Normal 14 2 2 5 2 3" xfId="17366" xr:uid="{00000000-0005-0000-0000-0000D2430000}"/>
    <cellStyle name="Normal 14 2 2 5 2 3 2" xfId="17367" xr:uid="{00000000-0005-0000-0000-0000D3430000}"/>
    <cellStyle name="Normal 14 2 2 5 2 3 2 2" xfId="17368" xr:uid="{00000000-0005-0000-0000-0000D4430000}"/>
    <cellStyle name="Normal 14 2 2 5 2 3 3" xfId="17369" xr:uid="{00000000-0005-0000-0000-0000D5430000}"/>
    <cellStyle name="Normal 14 2 2 5 2 3 4" xfId="17370" xr:uid="{00000000-0005-0000-0000-0000D6430000}"/>
    <cellStyle name="Normal 14 2 2 5 2 4" xfId="17371" xr:uid="{00000000-0005-0000-0000-0000D7430000}"/>
    <cellStyle name="Normal 14 2 2 5 2 4 2" xfId="17372" xr:uid="{00000000-0005-0000-0000-0000D8430000}"/>
    <cellStyle name="Normal 14 2 2 5 2 5" xfId="17373" xr:uid="{00000000-0005-0000-0000-0000D9430000}"/>
    <cellStyle name="Normal 14 2 2 5 2 6" xfId="17374" xr:uid="{00000000-0005-0000-0000-0000DA430000}"/>
    <cellStyle name="Normal 14 2 2 5 3" xfId="17375" xr:uid="{00000000-0005-0000-0000-0000DB430000}"/>
    <cellStyle name="Normal 14 2 2 5 3 2" xfId="17376" xr:uid="{00000000-0005-0000-0000-0000DC430000}"/>
    <cellStyle name="Normal 14 2 2 5 3 2 2" xfId="17377" xr:uid="{00000000-0005-0000-0000-0000DD430000}"/>
    <cellStyle name="Normal 14 2 2 5 3 3" xfId="17378" xr:uid="{00000000-0005-0000-0000-0000DE430000}"/>
    <cellStyle name="Normal 14 2 2 5 3 4" xfId="17379" xr:uid="{00000000-0005-0000-0000-0000DF430000}"/>
    <cellStyle name="Normal 14 2 2 5 4" xfId="17380" xr:uid="{00000000-0005-0000-0000-0000E0430000}"/>
    <cellStyle name="Normal 14 2 2 5 4 2" xfId="17381" xr:uid="{00000000-0005-0000-0000-0000E1430000}"/>
    <cellStyle name="Normal 14 2 2 5 4 2 2" xfId="17382" xr:uid="{00000000-0005-0000-0000-0000E2430000}"/>
    <cellStyle name="Normal 14 2 2 5 4 3" xfId="17383" xr:uid="{00000000-0005-0000-0000-0000E3430000}"/>
    <cellStyle name="Normal 14 2 2 5 4 4" xfId="17384" xr:uid="{00000000-0005-0000-0000-0000E4430000}"/>
    <cellStyle name="Normal 14 2 2 5 5" xfId="17385" xr:uid="{00000000-0005-0000-0000-0000E5430000}"/>
    <cellStyle name="Normal 14 2 2 5 5 2" xfId="17386" xr:uid="{00000000-0005-0000-0000-0000E6430000}"/>
    <cellStyle name="Normal 14 2 2 5 6" xfId="17387" xr:uid="{00000000-0005-0000-0000-0000E7430000}"/>
    <cellStyle name="Normal 14 2 2 5 7" xfId="17388" xr:uid="{00000000-0005-0000-0000-0000E8430000}"/>
    <cellStyle name="Normal 14 2 2 6" xfId="17389" xr:uid="{00000000-0005-0000-0000-0000E9430000}"/>
    <cellStyle name="Normal 14 2 2 6 2" xfId="17390" xr:uid="{00000000-0005-0000-0000-0000EA430000}"/>
    <cellStyle name="Normal 14 2 2 6 2 2" xfId="17391" xr:uid="{00000000-0005-0000-0000-0000EB430000}"/>
    <cellStyle name="Normal 14 2 2 6 2 2 2" xfId="17392" xr:uid="{00000000-0005-0000-0000-0000EC430000}"/>
    <cellStyle name="Normal 14 2 2 6 2 3" xfId="17393" xr:uid="{00000000-0005-0000-0000-0000ED430000}"/>
    <cellStyle name="Normal 14 2 2 6 2 4" xfId="17394" xr:uid="{00000000-0005-0000-0000-0000EE430000}"/>
    <cellStyle name="Normal 14 2 2 6 3" xfId="17395" xr:uid="{00000000-0005-0000-0000-0000EF430000}"/>
    <cellStyle name="Normal 14 2 2 6 3 2" xfId="17396" xr:uid="{00000000-0005-0000-0000-0000F0430000}"/>
    <cellStyle name="Normal 14 2 2 6 3 2 2" xfId="17397" xr:uid="{00000000-0005-0000-0000-0000F1430000}"/>
    <cellStyle name="Normal 14 2 2 6 3 3" xfId="17398" xr:uid="{00000000-0005-0000-0000-0000F2430000}"/>
    <cellStyle name="Normal 14 2 2 6 3 4" xfId="17399" xr:uid="{00000000-0005-0000-0000-0000F3430000}"/>
    <cellStyle name="Normal 14 2 2 6 4" xfId="17400" xr:uid="{00000000-0005-0000-0000-0000F4430000}"/>
    <cellStyle name="Normal 14 2 2 6 4 2" xfId="17401" xr:uid="{00000000-0005-0000-0000-0000F5430000}"/>
    <cellStyle name="Normal 14 2 2 6 5" xfId="17402" xr:uid="{00000000-0005-0000-0000-0000F6430000}"/>
    <cellStyle name="Normal 14 2 2 6 6" xfId="17403" xr:uid="{00000000-0005-0000-0000-0000F7430000}"/>
    <cellStyle name="Normal 14 2 2 7" xfId="17404" xr:uid="{00000000-0005-0000-0000-0000F8430000}"/>
    <cellStyle name="Normal 14 2 2 7 2" xfId="17405" xr:uid="{00000000-0005-0000-0000-0000F9430000}"/>
    <cellStyle name="Normal 14 2 2 7 2 2" xfId="17406" xr:uid="{00000000-0005-0000-0000-0000FA430000}"/>
    <cellStyle name="Normal 14 2 2 7 3" xfId="17407" xr:uid="{00000000-0005-0000-0000-0000FB430000}"/>
    <cellStyle name="Normal 14 2 2 7 4" xfId="17408" xr:uid="{00000000-0005-0000-0000-0000FC430000}"/>
    <cellStyle name="Normal 14 2 2 8" xfId="17409" xr:uid="{00000000-0005-0000-0000-0000FD430000}"/>
    <cellStyle name="Normal 14 2 2 8 2" xfId="17410" xr:uid="{00000000-0005-0000-0000-0000FE430000}"/>
    <cellStyle name="Normal 14 2 2 8 2 2" xfId="17411" xr:uid="{00000000-0005-0000-0000-0000FF430000}"/>
    <cellStyle name="Normal 14 2 2 8 3" xfId="17412" xr:uid="{00000000-0005-0000-0000-000000440000}"/>
    <cellStyle name="Normal 14 2 2 8 4" xfId="17413" xr:uid="{00000000-0005-0000-0000-000001440000}"/>
    <cellStyle name="Normal 14 2 2 9" xfId="17414" xr:uid="{00000000-0005-0000-0000-000002440000}"/>
    <cellStyle name="Normal 14 2 2 9 2" xfId="17415" xr:uid="{00000000-0005-0000-0000-000003440000}"/>
    <cellStyle name="Normal 14 2 3" xfId="17416" xr:uid="{00000000-0005-0000-0000-000004440000}"/>
    <cellStyle name="Normal 14 2 3 2" xfId="17417" xr:uid="{00000000-0005-0000-0000-000005440000}"/>
    <cellStyle name="Normal 14 2 3 2 2" xfId="17418" xr:uid="{00000000-0005-0000-0000-000006440000}"/>
    <cellStyle name="Normal 14 2 3 2 2 2" xfId="17419" xr:uid="{00000000-0005-0000-0000-000007440000}"/>
    <cellStyle name="Normal 14 2 3 2 2 2 2" xfId="17420" xr:uid="{00000000-0005-0000-0000-000008440000}"/>
    <cellStyle name="Normal 14 2 3 2 2 2 2 2" xfId="17421" xr:uid="{00000000-0005-0000-0000-000009440000}"/>
    <cellStyle name="Normal 14 2 3 2 2 2 3" xfId="17422" xr:uid="{00000000-0005-0000-0000-00000A440000}"/>
    <cellStyle name="Normal 14 2 3 2 2 2 4" xfId="17423" xr:uid="{00000000-0005-0000-0000-00000B440000}"/>
    <cellStyle name="Normal 14 2 3 2 2 3" xfId="17424" xr:uid="{00000000-0005-0000-0000-00000C440000}"/>
    <cellStyle name="Normal 14 2 3 2 2 3 2" xfId="17425" xr:uid="{00000000-0005-0000-0000-00000D440000}"/>
    <cellStyle name="Normal 14 2 3 2 2 3 2 2" xfId="17426" xr:uid="{00000000-0005-0000-0000-00000E440000}"/>
    <cellStyle name="Normal 14 2 3 2 2 3 3" xfId="17427" xr:uid="{00000000-0005-0000-0000-00000F440000}"/>
    <cellStyle name="Normal 14 2 3 2 2 3 4" xfId="17428" xr:uid="{00000000-0005-0000-0000-000010440000}"/>
    <cellStyle name="Normal 14 2 3 2 2 4" xfId="17429" xr:uid="{00000000-0005-0000-0000-000011440000}"/>
    <cellStyle name="Normal 14 2 3 2 2 4 2" xfId="17430" xr:uid="{00000000-0005-0000-0000-000012440000}"/>
    <cellStyle name="Normal 14 2 3 2 2 5" xfId="17431" xr:uid="{00000000-0005-0000-0000-000013440000}"/>
    <cellStyle name="Normal 14 2 3 2 2 6" xfId="17432" xr:uid="{00000000-0005-0000-0000-000014440000}"/>
    <cellStyle name="Normal 14 2 3 2 3" xfId="17433" xr:uid="{00000000-0005-0000-0000-000015440000}"/>
    <cellStyle name="Normal 14 2 3 2 3 2" xfId="17434" xr:uid="{00000000-0005-0000-0000-000016440000}"/>
    <cellStyle name="Normal 14 2 3 2 3 2 2" xfId="17435" xr:uid="{00000000-0005-0000-0000-000017440000}"/>
    <cellStyle name="Normal 14 2 3 2 3 3" xfId="17436" xr:uid="{00000000-0005-0000-0000-000018440000}"/>
    <cellStyle name="Normal 14 2 3 2 3 4" xfId="17437" xr:uid="{00000000-0005-0000-0000-000019440000}"/>
    <cellStyle name="Normal 14 2 3 2 4" xfId="17438" xr:uid="{00000000-0005-0000-0000-00001A440000}"/>
    <cellStyle name="Normal 14 2 3 2 4 2" xfId="17439" xr:uid="{00000000-0005-0000-0000-00001B440000}"/>
    <cellStyle name="Normal 14 2 3 2 4 2 2" xfId="17440" xr:uid="{00000000-0005-0000-0000-00001C440000}"/>
    <cellStyle name="Normal 14 2 3 2 4 3" xfId="17441" xr:uid="{00000000-0005-0000-0000-00001D440000}"/>
    <cellStyle name="Normal 14 2 3 2 4 4" xfId="17442" xr:uid="{00000000-0005-0000-0000-00001E440000}"/>
    <cellStyle name="Normal 14 2 3 2 5" xfId="17443" xr:uid="{00000000-0005-0000-0000-00001F440000}"/>
    <cellStyle name="Normal 14 2 3 2 5 2" xfId="17444" xr:uid="{00000000-0005-0000-0000-000020440000}"/>
    <cellStyle name="Normal 14 2 3 2 6" xfId="17445" xr:uid="{00000000-0005-0000-0000-000021440000}"/>
    <cellStyle name="Normal 14 2 3 2 7" xfId="17446" xr:uid="{00000000-0005-0000-0000-000022440000}"/>
    <cellStyle name="Normal 14 2 3 3" xfId="17447" xr:uid="{00000000-0005-0000-0000-000023440000}"/>
    <cellStyle name="Normal 14 2 3 3 2" xfId="17448" xr:uid="{00000000-0005-0000-0000-000024440000}"/>
    <cellStyle name="Normal 14 2 3 3 2 2" xfId="17449" xr:uid="{00000000-0005-0000-0000-000025440000}"/>
    <cellStyle name="Normal 14 2 3 3 2 2 2" xfId="17450" xr:uid="{00000000-0005-0000-0000-000026440000}"/>
    <cellStyle name="Normal 14 2 3 3 2 3" xfId="17451" xr:uid="{00000000-0005-0000-0000-000027440000}"/>
    <cellStyle name="Normal 14 2 3 3 2 4" xfId="17452" xr:uid="{00000000-0005-0000-0000-000028440000}"/>
    <cellStyle name="Normal 14 2 3 3 3" xfId="17453" xr:uid="{00000000-0005-0000-0000-000029440000}"/>
    <cellStyle name="Normal 14 2 3 3 3 2" xfId="17454" xr:uid="{00000000-0005-0000-0000-00002A440000}"/>
    <cellStyle name="Normal 14 2 3 3 3 2 2" xfId="17455" xr:uid="{00000000-0005-0000-0000-00002B440000}"/>
    <cellStyle name="Normal 14 2 3 3 3 3" xfId="17456" xr:uid="{00000000-0005-0000-0000-00002C440000}"/>
    <cellStyle name="Normal 14 2 3 3 3 4" xfId="17457" xr:uid="{00000000-0005-0000-0000-00002D440000}"/>
    <cellStyle name="Normal 14 2 3 3 4" xfId="17458" xr:uid="{00000000-0005-0000-0000-00002E440000}"/>
    <cellStyle name="Normal 14 2 3 3 4 2" xfId="17459" xr:uid="{00000000-0005-0000-0000-00002F440000}"/>
    <cellStyle name="Normal 14 2 3 3 5" xfId="17460" xr:uid="{00000000-0005-0000-0000-000030440000}"/>
    <cellStyle name="Normal 14 2 3 3 6" xfId="17461" xr:uid="{00000000-0005-0000-0000-000031440000}"/>
    <cellStyle name="Normal 14 2 3 4" xfId="17462" xr:uid="{00000000-0005-0000-0000-000032440000}"/>
    <cellStyle name="Normal 14 2 3 4 2" xfId="17463" xr:uid="{00000000-0005-0000-0000-000033440000}"/>
    <cellStyle name="Normal 14 2 3 4 2 2" xfId="17464" xr:uid="{00000000-0005-0000-0000-000034440000}"/>
    <cellStyle name="Normal 14 2 3 4 3" xfId="17465" xr:uid="{00000000-0005-0000-0000-000035440000}"/>
    <cellStyle name="Normal 14 2 3 4 4" xfId="17466" xr:uid="{00000000-0005-0000-0000-000036440000}"/>
    <cellStyle name="Normal 14 2 3 5" xfId="17467" xr:uid="{00000000-0005-0000-0000-000037440000}"/>
    <cellStyle name="Normal 14 2 3 5 2" xfId="17468" xr:uid="{00000000-0005-0000-0000-000038440000}"/>
    <cellStyle name="Normal 14 2 3 5 2 2" xfId="17469" xr:uid="{00000000-0005-0000-0000-000039440000}"/>
    <cellStyle name="Normal 14 2 3 5 3" xfId="17470" xr:uid="{00000000-0005-0000-0000-00003A440000}"/>
    <cellStyle name="Normal 14 2 3 5 4" xfId="17471" xr:uid="{00000000-0005-0000-0000-00003B440000}"/>
    <cellStyle name="Normal 14 2 3 6" xfId="17472" xr:uid="{00000000-0005-0000-0000-00003C440000}"/>
    <cellStyle name="Normal 14 2 3 6 2" xfId="17473" xr:uid="{00000000-0005-0000-0000-00003D440000}"/>
    <cellStyle name="Normal 14 2 3 7" xfId="17474" xr:uid="{00000000-0005-0000-0000-00003E440000}"/>
    <cellStyle name="Normal 14 2 3 8" xfId="17475" xr:uid="{00000000-0005-0000-0000-00003F440000}"/>
    <cellStyle name="Normal 14 2 4" xfId="17476" xr:uid="{00000000-0005-0000-0000-000040440000}"/>
    <cellStyle name="Normal 14 2 4 2" xfId="17477" xr:uid="{00000000-0005-0000-0000-000041440000}"/>
    <cellStyle name="Normal 14 2 4 2 2" xfId="17478" xr:uid="{00000000-0005-0000-0000-000042440000}"/>
    <cellStyle name="Normal 14 2 4 2 2 2" xfId="17479" xr:uid="{00000000-0005-0000-0000-000043440000}"/>
    <cellStyle name="Normal 14 2 4 2 2 2 2" xfId="17480" xr:uid="{00000000-0005-0000-0000-000044440000}"/>
    <cellStyle name="Normal 14 2 4 2 2 2 2 2" xfId="17481" xr:uid="{00000000-0005-0000-0000-000045440000}"/>
    <cellStyle name="Normal 14 2 4 2 2 2 3" xfId="17482" xr:uid="{00000000-0005-0000-0000-000046440000}"/>
    <cellStyle name="Normal 14 2 4 2 2 2 4" xfId="17483" xr:uid="{00000000-0005-0000-0000-000047440000}"/>
    <cellStyle name="Normal 14 2 4 2 2 3" xfId="17484" xr:uid="{00000000-0005-0000-0000-000048440000}"/>
    <cellStyle name="Normal 14 2 4 2 2 3 2" xfId="17485" xr:uid="{00000000-0005-0000-0000-000049440000}"/>
    <cellStyle name="Normal 14 2 4 2 2 3 2 2" xfId="17486" xr:uid="{00000000-0005-0000-0000-00004A440000}"/>
    <cellStyle name="Normal 14 2 4 2 2 3 3" xfId="17487" xr:uid="{00000000-0005-0000-0000-00004B440000}"/>
    <cellStyle name="Normal 14 2 4 2 2 3 4" xfId="17488" xr:uid="{00000000-0005-0000-0000-00004C440000}"/>
    <cellStyle name="Normal 14 2 4 2 2 4" xfId="17489" xr:uid="{00000000-0005-0000-0000-00004D440000}"/>
    <cellStyle name="Normal 14 2 4 2 2 4 2" xfId="17490" xr:uid="{00000000-0005-0000-0000-00004E440000}"/>
    <cellStyle name="Normal 14 2 4 2 2 5" xfId="17491" xr:uid="{00000000-0005-0000-0000-00004F440000}"/>
    <cellStyle name="Normal 14 2 4 2 2 6" xfId="17492" xr:uid="{00000000-0005-0000-0000-000050440000}"/>
    <cellStyle name="Normal 14 2 4 2 3" xfId="17493" xr:uid="{00000000-0005-0000-0000-000051440000}"/>
    <cellStyle name="Normal 14 2 4 2 3 2" xfId="17494" xr:uid="{00000000-0005-0000-0000-000052440000}"/>
    <cellStyle name="Normal 14 2 4 2 3 2 2" xfId="17495" xr:uid="{00000000-0005-0000-0000-000053440000}"/>
    <cellStyle name="Normal 14 2 4 2 3 3" xfId="17496" xr:uid="{00000000-0005-0000-0000-000054440000}"/>
    <cellStyle name="Normal 14 2 4 2 3 4" xfId="17497" xr:uid="{00000000-0005-0000-0000-000055440000}"/>
    <cellStyle name="Normal 14 2 4 2 4" xfId="17498" xr:uid="{00000000-0005-0000-0000-000056440000}"/>
    <cellStyle name="Normal 14 2 4 2 4 2" xfId="17499" xr:uid="{00000000-0005-0000-0000-000057440000}"/>
    <cellStyle name="Normal 14 2 4 2 4 2 2" xfId="17500" xr:uid="{00000000-0005-0000-0000-000058440000}"/>
    <cellStyle name="Normal 14 2 4 2 4 3" xfId="17501" xr:uid="{00000000-0005-0000-0000-000059440000}"/>
    <cellStyle name="Normal 14 2 4 2 4 4" xfId="17502" xr:uid="{00000000-0005-0000-0000-00005A440000}"/>
    <cellStyle name="Normal 14 2 4 2 5" xfId="17503" xr:uid="{00000000-0005-0000-0000-00005B440000}"/>
    <cellStyle name="Normal 14 2 4 2 5 2" xfId="17504" xr:uid="{00000000-0005-0000-0000-00005C440000}"/>
    <cellStyle name="Normal 14 2 4 2 6" xfId="17505" xr:uid="{00000000-0005-0000-0000-00005D440000}"/>
    <cellStyle name="Normal 14 2 4 2 7" xfId="17506" xr:uid="{00000000-0005-0000-0000-00005E440000}"/>
    <cellStyle name="Normal 14 2 4 3" xfId="17507" xr:uid="{00000000-0005-0000-0000-00005F440000}"/>
    <cellStyle name="Normal 14 2 4 3 2" xfId="17508" xr:uid="{00000000-0005-0000-0000-000060440000}"/>
    <cellStyle name="Normal 14 2 4 3 2 2" xfId="17509" xr:uid="{00000000-0005-0000-0000-000061440000}"/>
    <cellStyle name="Normal 14 2 4 3 2 2 2" xfId="17510" xr:uid="{00000000-0005-0000-0000-000062440000}"/>
    <cellStyle name="Normal 14 2 4 3 2 3" xfId="17511" xr:uid="{00000000-0005-0000-0000-000063440000}"/>
    <cellStyle name="Normal 14 2 4 3 2 4" xfId="17512" xr:uid="{00000000-0005-0000-0000-000064440000}"/>
    <cellStyle name="Normal 14 2 4 3 3" xfId="17513" xr:uid="{00000000-0005-0000-0000-000065440000}"/>
    <cellStyle name="Normal 14 2 4 3 3 2" xfId="17514" xr:uid="{00000000-0005-0000-0000-000066440000}"/>
    <cellStyle name="Normal 14 2 4 3 3 2 2" xfId="17515" xr:uid="{00000000-0005-0000-0000-000067440000}"/>
    <cellStyle name="Normal 14 2 4 3 3 3" xfId="17516" xr:uid="{00000000-0005-0000-0000-000068440000}"/>
    <cellStyle name="Normal 14 2 4 3 3 4" xfId="17517" xr:uid="{00000000-0005-0000-0000-000069440000}"/>
    <cellStyle name="Normal 14 2 4 3 4" xfId="17518" xr:uid="{00000000-0005-0000-0000-00006A440000}"/>
    <cellStyle name="Normal 14 2 4 3 4 2" xfId="17519" xr:uid="{00000000-0005-0000-0000-00006B440000}"/>
    <cellStyle name="Normal 14 2 4 3 5" xfId="17520" xr:uid="{00000000-0005-0000-0000-00006C440000}"/>
    <cellStyle name="Normal 14 2 4 3 6" xfId="17521" xr:uid="{00000000-0005-0000-0000-00006D440000}"/>
    <cellStyle name="Normal 14 2 4 4" xfId="17522" xr:uid="{00000000-0005-0000-0000-00006E440000}"/>
    <cellStyle name="Normal 14 2 4 4 2" xfId="17523" xr:uid="{00000000-0005-0000-0000-00006F440000}"/>
    <cellStyle name="Normal 14 2 4 4 2 2" xfId="17524" xr:uid="{00000000-0005-0000-0000-000070440000}"/>
    <cellStyle name="Normal 14 2 4 4 3" xfId="17525" xr:uid="{00000000-0005-0000-0000-000071440000}"/>
    <cellStyle name="Normal 14 2 4 4 4" xfId="17526" xr:uid="{00000000-0005-0000-0000-000072440000}"/>
    <cellStyle name="Normal 14 2 4 5" xfId="17527" xr:uid="{00000000-0005-0000-0000-000073440000}"/>
    <cellStyle name="Normal 14 2 4 5 2" xfId="17528" xr:uid="{00000000-0005-0000-0000-000074440000}"/>
    <cellStyle name="Normal 14 2 4 5 2 2" xfId="17529" xr:uid="{00000000-0005-0000-0000-000075440000}"/>
    <cellStyle name="Normal 14 2 4 5 3" xfId="17530" xr:uid="{00000000-0005-0000-0000-000076440000}"/>
    <cellStyle name="Normal 14 2 4 5 4" xfId="17531" xr:uid="{00000000-0005-0000-0000-000077440000}"/>
    <cellStyle name="Normal 14 2 4 6" xfId="17532" xr:uid="{00000000-0005-0000-0000-000078440000}"/>
    <cellStyle name="Normal 14 2 4 6 2" xfId="17533" xr:uid="{00000000-0005-0000-0000-000079440000}"/>
    <cellStyle name="Normal 14 2 4 7" xfId="17534" xr:uid="{00000000-0005-0000-0000-00007A440000}"/>
    <cellStyle name="Normal 14 2 4 8" xfId="17535" xr:uid="{00000000-0005-0000-0000-00007B440000}"/>
    <cellStyle name="Normal 14 2 5" xfId="17536" xr:uid="{00000000-0005-0000-0000-00007C440000}"/>
    <cellStyle name="Normal 14 2 5 2" xfId="17537" xr:uid="{00000000-0005-0000-0000-00007D440000}"/>
    <cellStyle name="Normal 14 2 5 2 2" xfId="17538" xr:uid="{00000000-0005-0000-0000-00007E440000}"/>
    <cellStyle name="Normal 14 2 5 2 2 2" xfId="17539" xr:uid="{00000000-0005-0000-0000-00007F440000}"/>
    <cellStyle name="Normal 14 2 5 2 2 2 2" xfId="17540" xr:uid="{00000000-0005-0000-0000-000080440000}"/>
    <cellStyle name="Normal 14 2 5 2 2 2 2 2" xfId="17541" xr:uid="{00000000-0005-0000-0000-000081440000}"/>
    <cellStyle name="Normal 14 2 5 2 2 2 3" xfId="17542" xr:uid="{00000000-0005-0000-0000-000082440000}"/>
    <cellStyle name="Normal 14 2 5 2 2 2 4" xfId="17543" xr:uid="{00000000-0005-0000-0000-000083440000}"/>
    <cellStyle name="Normal 14 2 5 2 2 3" xfId="17544" xr:uid="{00000000-0005-0000-0000-000084440000}"/>
    <cellStyle name="Normal 14 2 5 2 2 3 2" xfId="17545" xr:uid="{00000000-0005-0000-0000-000085440000}"/>
    <cellStyle name="Normal 14 2 5 2 2 3 2 2" xfId="17546" xr:uid="{00000000-0005-0000-0000-000086440000}"/>
    <cellStyle name="Normal 14 2 5 2 2 3 3" xfId="17547" xr:uid="{00000000-0005-0000-0000-000087440000}"/>
    <cellStyle name="Normal 14 2 5 2 2 3 4" xfId="17548" xr:uid="{00000000-0005-0000-0000-000088440000}"/>
    <cellStyle name="Normal 14 2 5 2 2 4" xfId="17549" xr:uid="{00000000-0005-0000-0000-000089440000}"/>
    <cellStyle name="Normal 14 2 5 2 2 4 2" xfId="17550" xr:uid="{00000000-0005-0000-0000-00008A440000}"/>
    <cellStyle name="Normal 14 2 5 2 2 5" xfId="17551" xr:uid="{00000000-0005-0000-0000-00008B440000}"/>
    <cellStyle name="Normal 14 2 5 2 2 6" xfId="17552" xr:uid="{00000000-0005-0000-0000-00008C440000}"/>
    <cellStyle name="Normal 14 2 5 2 3" xfId="17553" xr:uid="{00000000-0005-0000-0000-00008D440000}"/>
    <cellStyle name="Normal 14 2 5 2 3 2" xfId="17554" xr:uid="{00000000-0005-0000-0000-00008E440000}"/>
    <cellStyle name="Normal 14 2 5 2 3 2 2" xfId="17555" xr:uid="{00000000-0005-0000-0000-00008F440000}"/>
    <cellStyle name="Normal 14 2 5 2 3 3" xfId="17556" xr:uid="{00000000-0005-0000-0000-000090440000}"/>
    <cellStyle name="Normal 14 2 5 2 3 4" xfId="17557" xr:uid="{00000000-0005-0000-0000-000091440000}"/>
    <cellStyle name="Normal 14 2 5 2 4" xfId="17558" xr:uid="{00000000-0005-0000-0000-000092440000}"/>
    <cellStyle name="Normal 14 2 5 2 4 2" xfId="17559" xr:uid="{00000000-0005-0000-0000-000093440000}"/>
    <cellStyle name="Normal 14 2 5 2 4 2 2" xfId="17560" xr:uid="{00000000-0005-0000-0000-000094440000}"/>
    <cellStyle name="Normal 14 2 5 2 4 3" xfId="17561" xr:uid="{00000000-0005-0000-0000-000095440000}"/>
    <cellStyle name="Normal 14 2 5 2 4 4" xfId="17562" xr:uid="{00000000-0005-0000-0000-000096440000}"/>
    <cellStyle name="Normal 14 2 5 2 5" xfId="17563" xr:uid="{00000000-0005-0000-0000-000097440000}"/>
    <cellStyle name="Normal 14 2 5 2 5 2" xfId="17564" xr:uid="{00000000-0005-0000-0000-000098440000}"/>
    <cellStyle name="Normal 14 2 5 2 6" xfId="17565" xr:uid="{00000000-0005-0000-0000-000099440000}"/>
    <cellStyle name="Normal 14 2 5 2 7" xfId="17566" xr:uid="{00000000-0005-0000-0000-00009A440000}"/>
    <cellStyle name="Normal 14 2 5 3" xfId="17567" xr:uid="{00000000-0005-0000-0000-00009B440000}"/>
    <cellStyle name="Normal 14 2 5 3 2" xfId="17568" xr:uid="{00000000-0005-0000-0000-00009C440000}"/>
    <cellStyle name="Normal 14 2 5 3 2 2" xfId="17569" xr:uid="{00000000-0005-0000-0000-00009D440000}"/>
    <cellStyle name="Normal 14 2 5 3 2 2 2" xfId="17570" xr:uid="{00000000-0005-0000-0000-00009E440000}"/>
    <cellStyle name="Normal 14 2 5 3 2 3" xfId="17571" xr:uid="{00000000-0005-0000-0000-00009F440000}"/>
    <cellStyle name="Normal 14 2 5 3 2 4" xfId="17572" xr:uid="{00000000-0005-0000-0000-0000A0440000}"/>
    <cellStyle name="Normal 14 2 5 3 3" xfId="17573" xr:uid="{00000000-0005-0000-0000-0000A1440000}"/>
    <cellStyle name="Normal 14 2 5 3 3 2" xfId="17574" xr:uid="{00000000-0005-0000-0000-0000A2440000}"/>
    <cellStyle name="Normal 14 2 5 3 3 2 2" xfId="17575" xr:uid="{00000000-0005-0000-0000-0000A3440000}"/>
    <cellStyle name="Normal 14 2 5 3 3 3" xfId="17576" xr:uid="{00000000-0005-0000-0000-0000A4440000}"/>
    <cellStyle name="Normal 14 2 5 3 3 4" xfId="17577" xr:uid="{00000000-0005-0000-0000-0000A5440000}"/>
    <cellStyle name="Normal 14 2 5 3 4" xfId="17578" xr:uid="{00000000-0005-0000-0000-0000A6440000}"/>
    <cellStyle name="Normal 14 2 5 3 4 2" xfId="17579" xr:uid="{00000000-0005-0000-0000-0000A7440000}"/>
    <cellStyle name="Normal 14 2 5 3 5" xfId="17580" xr:uid="{00000000-0005-0000-0000-0000A8440000}"/>
    <cellStyle name="Normal 14 2 5 3 6" xfId="17581" xr:uid="{00000000-0005-0000-0000-0000A9440000}"/>
    <cellStyle name="Normal 14 2 5 4" xfId="17582" xr:uid="{00000000-0005-0000-0000-0000AA440000}"/>
    <cellStyle name="Normal 14 2 5 4 2" xfId="17583" xr:uid="{00000000-0005-0000-0000-0000AB440000}"/>
    <cellStyle name="Normal 14 2 5 4 2 2" xfId="17584" xr:uid="{00000000-0005-0000-0000-0000AC440000}"/>
    <cellStyle name="Normal 14 2 5 4 3" xfId="17585" xr:uid="{00000000-0005-0000-0000-0000AD440000}"/>
    <cellStyle name="Normal 14 2 5 4 4" xfId="17586" xr:uid="{00000000-0005-0000-0000-0000AE440000}"/>
    <cellStyle name="Normal 14 2 5 5" xfId="17587" xr:uid="{00000000-0005-0000-0000-0000AF440000}"/>
    <cellStyle name="Normal 14 2 5 5 2" xfId="17588" xr:uid="{00000000-0005-0000-0000-0000B0440000}"/>
    <cellStyle name="Normal 14 2 5 5 2 2" xfId="17589" xr:uid="{00000000-0005-0000-0000-0000B1440000}"/>
    <cellStyle name="Normal 14 2 5 5 3" xfId="17590" xr:uid="{00000000-0005-0000-0000-0000B2440000}"/>
    <cellStyle name="Normal 14 2 5 5 4" xfId="17591" xr:uid="{00000000-0005-0000-0000-0000B3440000}"/>
    <cellStyle name="Normal 14 2 5 6" xfId="17592" xr:uid="{00000000-0005-0000-0000-0000B4440000}"/>
    <cellStyle name="Normal 14 2 5 6 2" xfId="17593" xr:uid="{00000000-0005-0000-0000-0000B5440000}"/>
    <cellStyle name="Normal 14 2 5 7" xfId="17594" xr:uid="{00000000-0005-0000-0000-0000B6440000}"/>
    <cellStyle name="Normal 14 2 5 8" xfId="17595" xr:uid="{00000000-0005-0000-0000-0000B7440000}"/>
    <cellStyle name="Normal 14 2 6" xfId="17596" xr:uid="{00000000-0005-0000-0000-0000B8440000}"/>
    <cellStyle name="Normal 14 2 6 2" xfId="17597" xr:uid="{00000000-0005-0000-0000-0000B9440000}"/>
    <cellStyle name="Normal 14 2 6 2 2" xfId="17598" xr:uid="{00000000-0005-0000-0000-0000BA440000}"/>
    <cellStyle name="Normal 14 2 6 2 2 2" xfId="17599" xr:uid="{00000000-0005-0000-0000-0000BB440000}"/>
    <cellStyle name="Normal 14 2 6 2 2 2 2" xfId="17600" xr:uid="{00000000-0005-0000-0000-0000BC440000}"/>
    <cellStyle name="Normal 14 2 6 2 2 3" xfId="17601" xr:uid="{00000000-0005-0000-0000-0000BD440000}"/>
    <cellStyle name="Normal 14 2 6 2 2 4" xfId="17602" xr:uid="{00000000-0005-0000-0000-0000BE440000}"/>
    <cellStyle name="Normal 14 2 6 2 3" xfId="17603" xr:uid="{00000000-0005-0000-0000-0000BF440000}"/>
    <cellStyle name="Normal 14 2 6 2 3 2" xfId="17604" xr:uid="{00000000-0005-0000-0000-0000C0440000}"/>
    <cellStyle name="Normal 14 2 6 2 3 2 2" xfId="17605" xr:uid="{00000000-0005-0000-0000-0000C1440000}"/>
    <cellStyle name="Normal 14 2 6 2 3 3" xfId="17606" xr:uid="{00000000-0005-0000-0000-0000C2440000}"/>
    <cellStyle name="Normal 14 2 6 2 3 4" xfId="17607" xr:uid="{00000000-0005-0000-0000-0000C3440000}"/>
    <cellStyle name="Normal 14 2 6 2 4" xfId="17608" xr:uid="{00000000-0005-0000-0000-0000C4440000}"/>
    <cellStyle name="Normal 14 2 6 2 4 2" xfId="17609" xr:uid="{00000000-0005-0000-0000-0000C5440000}"/>
    <cellStyle name="Normal 14 2 6 2 5" xfId="17610" xr:uid="{00000000-0005-0000-0000-0000C6440000}"/>
    <cellStyle name="Normal 14 2 6 2 6" xfId="17611" xr:uid="{00000000-0005-0000-0000-0000C7440000}"/>
    <cellStyle name="Normal 14 2 6 3" xfId="17612" xr:uid="{00000000-0005-0000-0000-0000C8440000}"/>
    <cellStyle name="Normal 14 2 6 3 2" xfId="17613" xr:uid="{00000000-0005-0000-0000-0000C9440000}"/>
    <cellStyle name="Normal 14 2 6 3 2 2" xfId="17614" xr:uid="{00000000-0005-0000-0000-0000CA440000}"/>
    <cellStyle name="Normal 14 2 6 3 3" xfId="17615" xr:uid="{00000000-0005-0000-0000-0000CB440000}"/>
    <cellStyle name="Normal 14 2 6 3 4" xfId="17616" xr:uid="{00000000-0005-0000-0000-0000CC440000}"/>
    <cellStyle name="Normal 14 2 6 4" xfId="17617" xr:uid="{00000000-0005-0000-0000-0000CD440000}"/>
    <cellStyle name="Normal 14 2 6 4 2" xfId="17618" xr:uid="{00000000-0005-0000-0000-0000CE440000}"/>
    <cellStyle name="Normal 14 2 6 4 2 2" xfId="17619" xr:uid="{00000000-0005-0000-0000-0000CF440000}"/>
    <cellStyle name="Normal 14 2 6 4 3" xfId="17620" xr:uid="{00000000-0005-0000-0000-0000D0440000}"/>
    <cellStyle name="Normal 14 2 6 4 4" xfId="17621" xr:uid="{00000000-0005-0000-0000-0000D1440000}"/>
    <cellStyle name="Normal 14 2 6 5" xfId="17622" xr:uid="{00000000-0005-0000-0000-0000D2440000}"/>
    <cellStyle name="Normal 14 2 6 5 2" xfId="17623" xr:uid="{00000000-0005-0000-0000-0000D3440000}"/>
    <cellStyle name="Normal 14 2 6 6" xfId="17624" xr:uid="{00000000-0005-0000-0000-0000D4440000}"/>
    <cellStyle name="Normal 14 2 6 7" xfId="17625" xr:uid="{00000000-0005-0000-0000-0000D5440000}"/>
    <cellStyle name="Normal 14 2 7" xfId="17626" xr:uid="{00000000-0005-0000-0000-0000D6440000}"/>
    <cellStyle name="Normal 14 2 7 2" xfId="17627" xr:uid="{00000000-0005-0000-0000-0000D7440000}"/>
    <cellStyle name="Normal 14 2 7 2 2" xfId="17628" xr:uid="{00000000-0005-0000-0000-0000D8440000}"/>
    <cellStyle name="Normal 14 2 7 2 2 2" xfId="17629" xr:uid="{00000000-0005-0000-0000-0000D9440000}"/>
    <cellStyle name="Normal 14 2 7 2 3" xfId="17630" xr:uid="{00000000-0005-0000-0000-0000DA440000}"/>
    <cellStyle name="Normal 14 2 7 2 4" xfId="17631" xr:uid="{00000000-0005-0000-0000-0000DB440000}"/>
    <cellStyle name="Normal 14 2 7 3" xfId="17632" xr:uid="{00000000-0005-0000-0000-0000DC440000}"/>
    <cellStyle name="Normal 14 2 7 3 2" xfId="17633" xr:uid="{00000000-0005-0000-0000-0000DD440000}"/>
    <cellStyle name="Normal 14 2 7 3 2 2" xfId="17634" xr:uid="{00000000-0005-0000-0000-0000DE440000}"/>
    <cellStyle name="Normal 14 2 7 3 3" xfId="17635" xr:uid="{00000000-0005-0000-0000-0000DF440000}"/>
    <cellStyle name="Normal 14 2 7 3 4" xfId="17636" xr:uid="{00000000-0005-0000-0000-0000E0440000}"/>
    <cellStyle name="Normal 14 2 7 4" xfId="17637" xr:uid="{00000000-0005-0000-0000-0000E1440000}"/>
    <cellStyle name="Normal 14 2 7 4 2" xfId="17638" xr:uid="{00000000-0005-0000-0000-0000E2440000}"/>
    <cellStyle name="Normal 14 2 7 5" xfId="17639" xr:uid="{00000000-0005-0000-0000-0000E3440000}"/>
    <cellStyle name="Normal 14 2 7 6" xfId="17640" xr:uid="{00000000-0005-0000-0000-0000E4440000}"/>
    <cellStyle name="Normal 14 2 8" xfId="17641" xr:uid="{00000000-0005-0000-0000-0000E5440000}"/>
    <cellStyle name="Normal 14 2 8 2" xfId="17642" xr:uid="{00000000-0005-0000-0000-0000E6440000}"/>
    <cellStyle name="Normal 14 2 8 2 2" xfId="17643" xr:uid="{00000000-0005-0000-0000-0000E7440000}"/>
    <cellStyle name="Normal 14 2 8 3" xfId="17644" xr:uid="{00000000-0005-0000-0000-0000E8440000}"/>
    <cellStyle name="Normal 14 2 8 4" xfId="17645" xr:uid="{00000000-0005-0000-0000-0000E9440000}"/>
    <cellStyle name="Normal 14 2 9" xfId="17646" xr:uid="{00000000-0005-0000-0000-0000EA440000}"/>
    <cellStyle name="Normal 14 2 9 2" xfId="17647" xr:uid="{00000000-0005-0000-0000-0000EB440000}"/>
    <cellStyle name="Normal 14 2 9 2 2" xfId="17648" xr:uid="{00000000-0005-0000-0000-0000EC440000}"/>
    <cellStyle name="Normal 14 2 9 3" xfId="17649" xr:uid="{00000000-0005-0000-0000-0000ED440000}"/>
    <cellStyle name="Normal 14 2 9 4" xfId="17650" xr:uid="{00000000-0005-0000-0000-0000EE440000}"/>
    <cellStyle name="Normal 14 3" xfId="17651" xr:uid="{00000000-0005-0000-0000-0000EF440000}"/>
    <cellStyle name="Normal 14 3 10" xfId="17652" xr:uid="{00000000-0005-0000-0000-0000F0440000}"/>
    <cellStyle name="Normal 14 3 10 2" xfId="17653" xr:uid="{00000000-0005-0000-0000-0000F1440000}"/>
    <cellStyle name="Normal 14 3 11" xfId="17654" xr:uid="{00000000-0005-0000-0000-0000F2440000}"/>
    <cellStyle name="Normal 14 3 12" xfId="17655" xr:uid="{00000000-0005-0000-0000-0000F3440000}"/>
    <cellStyle name="Normal 14 3 2" xfId="17656" xr:uid="{00000000-0005-0000-0000-0000F4440000}"/>
    <cellStyle name="Normal 14 3 2 10" xfId="17657" xr:uid="{00000000-0005-0000-0000-0000F5440000}"/>
    <cellStyle name="Normal 14 3 2 11" xfId="17658" xr:uid="{00000000-0005-0000-0000-0000F6440000}"/>
    <cellStyle name="Normal 14 3 2 2" xfId="17659" xr:uid="{00000000-0005-0000-0000-0000F7440000}"/>
    <cellStyle name="Normal 14 3 2 2 2" xfId="17660" xr:uid="{00000000-0005-0000-0000-0000F8440000}"/>
    <cellStyle name="Normal 14 3 2 2 2 2" xfId="17661" xr:uid="{00000000-0005-0000-0000-0000F9440000}"/>
    <cellStyle name="Normal 14 3 2 2 2 2 2" xfId="17662" xr:uid="{00000000-0005-0000-0000-0000FA440000}"/>
    <cellStyle name="Normal 14 3 2 2 2 2 2 2" xfId="17663" xr:uid="{00000000-0005-0000-0000-0000FB440000}"/>
    <cellStyle name="Normal 14 3 2 2 2 2 2 2 2" xfId="17664" xr:uid="{00000000-0005-0000-0000-0000FC440000}"/>
    <cellStyle name="Normal 14 3 2 2 2 2 2 3" xfId="17665" xr:uid="{00000000-0005-0000-0000-0000FD440000}"/>
    <cellStyle name="Normal 14 3 2 2 2 2 2 4" xfId="17666" xr:uid="{00000000-0005-0000-0000-0000FE440000}"/>
    <cellStyle name="Normal 14 3 2 2 2 2 3" xfId="17667" xr:uid="{00000000-0005-0000-0000-0000FF440000}"/>
    <cellStyle name="Normal 14 3 2 2 2 2 3 2" xfId="17668" xr:uid="{00000000-0005-0000-0000-000000450000}"/>
    <cellStyle name="Normal 14 3 2 2 2 2 3 2 2" xfId="17669" xr:uid="{00000000-0005-0000-0000-000001450000}"/>
    <cellStyle name="Normal 14 3 2 2 2 2 3 3" xfId="17670" xr:uid="{00000000-0005-0000-0000-000002450000}"/>
    <cellStyle name="Normal 14 3 2 2 2 2 3 4" xfId="17671" xr:uid="{00000000-0005-0000-0000-000003450000}"/>
    <cellStyle name="Normal 14 3 2 2 2 2 4" xfId="17672" xr:uid="{00000000-0005-0000-0000-000004450000}"/>
    <cellStyle name="Normal 14 3 2 2 2 2 4 2" xfId="17673" xr:uid="{00000000-0005-0000-0000-000005450000}"/>
    <cellStyle name="Normal 14 3 2 2 2 2 5" xfId="17674" xr:uid="{00000000-0005-0000-0000-000006450000}"/>
    <cellStyle name="Normal 14 3 2 2 2 2 6" xfId="17675" xr:uid="{00000000-0005-0000-0000-000007450000}"/>
    <cellStyle name="Normal 14 3 2 2 2 3" xfId="17676" xr:uid="{00000000-0005-0000-0000-000008450000}"/>
    <cellStyle name="Normal 14 3 2 2 2 3 2" xfId="17677" xr:uid="{00000000-0005-0000-0000-000009450000}"/>
    <cellStyle name="Normal 14 3 2 2 2 3 2 2" xfId="17678" xr:uid="{00000000-0005-0000-0000-00000A450000}"/>
    <cellStyle name="Normal 14 3 2 2 2 3 3" xfId="17679" xr:uid="{00000000-0005-0000-0000-00000B450000}"/>
    <cellStyle name="Normal 14 3 2 2 2 3 4" xfId="17680" xr:uid="{00000000-0005-0000-0000-00000C450000}"/>
    <cellStyle name="Normal 14 3 2 2 2 4" xfId="17681" xr:uid="{00000000-0005-0000-0000-00000D450000}"/>
    <cellStyle name="Normal 14 3 2 2 2 4 2" xfId="17682" xr:uid="{00000000-0005-0000-0000-00000E450000}"/>
    <cellStyle name="Normal 14 3 2 2 2 4 2 2" xfId="17683" xr:uid="{00000000-0005-0000-0000-00000F450000}"/>
    <cellStyle name="Normal 14 3 2 2 2 4 3" xfId="17684" xr:uid="{00000000-0005-0000-0000-000010450000}"/>
    <cellStyle name="Normal 14 3 2 2 2 4 4" xfId="17685" xr:uid="{00000000-0005-0000-0000-000011450000}"/>
    <cellStyle name="Normal 14 3 2 2 2 5" xfId="17686" xr:uid="{00000000-0005-0000-0000-000012450000}"/>
    <cellStyle name="Normal 14 3 2 2 2 5 2" xfId="17687" xr:uid="{00000000-0005-0000-0000-000013450000}"/>
    <cellStyle name="Normal 14 3 2 2 2 6" xfId="17688" xr:uid="{00000000-0005-0000-0000-000014450000}"/>
    <cellStyle name="Normal 14 3 2 2 2 7" xfId="17689" xr:uid="{00000000-0005-0000-0000-000015450000}"/>
    <cellStyle name="Normal 14 3 2 2 3" xfId="17690" xr:uid="{00000000-0005-0000-0000-000016450000}"/>
    <cellStyle name="Normal 14 3 2 2 3 2" xfId="17691" xr:uid="{00000000-0005-0000-0000-000017450000}"/>
    <cellStyle name="Normal 14 3 2 2 3 2 2" xfId="17692" xr:uid="{00000000-0005-0000-0000-000018450000}"/>
    <cellStyle name="Normal 14 3 2 2 3 2 2 2" xfId="17693" xr:uid="{00000000-0005-0000-0000-000019450000}"/>
    <cellStyle name="Normal 14 3 2 2 3 2 3" xfId="17694" xr:uid="{00000000-0005-0000-0000-00001A450000}"/>
    <cellStyle name="Normal 14 3 2 2 3 2 4" xfId="17695" xr:uid="{00000000-0005-0000-0000-00001B450000}"/>
    <cellStyle name="Normal 14 3 2 2 3 3" xfId="17696" xr:uid="{00000000-0005-0000-0000-00001C450000}"/>
    <cellStyle name="Normal 14 3 2 2 3 3 2" xfId="17697" xr:uid="{00000000-0005-0000-0000-00001D450000}"/>
    <cellStyle name="Normal 14 3 2 2 3 3 2 2" xfId="17698" xr:uid="{00000000-0005-0000-0000-00001E450000}"/>
    <cellStyle name="Normal 14 3 2 2 3 3 3" xfId="17699" xr:uid="{00000000-0005-0000-0000-00001F450000}"/>
    <cellStyle name="Normal 14 3 2 2 3 3 4" xfId="17700" xr:uid="{00000000-0005-0000-0000-000020450000}"/>
    <cellStyle name="Normal 14 3 2 2 3 4" xfId="17701" xr:uid="{00000000-0005-0000-0000-000021450000}"/>
    <cellStyle name="Normal 14 3 2 2 3 4 2" xfId="17702" xr:uid="{00000000-0005-0000-0000-000022450000}"/>
    <cellStyle name="Normal 14 3 2 2 3 5" xfId="17703" xr:uid="{00000000-0005-0000-0000-000023450000}"/>
    <cellStyle name="Normal 14 3 2 2 3 6" xfId="17704" xr:uid="{00000000-0005-0000-0000-000024450000}"/>
    <cellStyle name="Normal 14 3 2 2 4" xfId="17705" xr:uid="{00000000-0005-0000-0000-000025450000}"/>
    <cellStyle name="Normal 14 3 2 2 4 2" xfId="17706" xr:uid="{00000000-0005-0000-0000-000026450000}"/>
    <cellStyle name="Normal 14 3 2 2 4 2 2" xfId="17707" xr:uid="{00000000-0005-0000-0000-000027450000}"/>
    <cellStyle name="Normal 14 3 2 2 4 3" xfId="17708" xr:uid="{00000000-0005-0000-0000-000028450000}"/>
    <cellStyle name="Normal 14 3 2 2 4 4" xfId="17709" xr:uid="{00000000-0005-0000-0000-000029450000}"/>
    <cellStyle name="Normal 14 3 2 2 5" xfId="17710" xr:uid="{00000000-0005-0000-0000-00002A450000}"/>
    <cellStyle name="Normal 14 3 2 2 5 2" xfId="17711" xr:uid="{00000000-0005-0000-0000-00002B450000}"/>
    <cellStyle name="Normal 14 3 2 2 5 2 2" xfId="17712" xr:uid="{00000000-0005-0000-0000-00002C450000}"/>
    <cellStyle name="Normal 14 3 2 2 5 3" xfId="17713" xr:uid="{00000000-0005-0000-0000-00002D450000}"/>
    <cellStyle name="Normal 14 3 2 2 5 4" xfId="17714" xr:uid="{00000000-0005-0000-0000-00002E450000}"/>
    <cellStyle name="Normal 14 3 2 2 6" xfId="17715" xr:uid="{00000000-0005-0000-0000-00002F450000}"/>
    <cellStyle name="Normal 14 3 2 2 6 2" xfId="17716" xr:uid="{00000000-0005-0000-0000-000030450000}"/>
    <cellStyle name="Normal 14 3 2 2 7" xfId="17717" xr:uid="{00000000-0005-0000-0000-000031450000}"/>
    <cellStyle name="Normal 14 3 2 2 8" xfId="17718" xr:uid="{00000000-0005-0000-0000-000032450000}"/>
    <cellStyle name="Normal 14 3 2 3" xfId="17719" xr:uid="{00000000-0005-0000-0000-000033450000}"/>
    <cellStyle name="Normal 14 3 2 3 2" xfId="17720" xr:uid="{00000000-0005-0000-0000-000034450000}"/>
    <cellStyle name="Normal 14 3 2 3 2 2" xfId="17721" xr:uid="{00000000-0005-0000-0000-000035450000}"/>
    <cellStyle name="Normal 14 3 2 3 2 2 2" xfId="17722" xr:uid="{00000000-0005-0000-0000-000036450000}"/>
    <cellStyle name="Normal 14 3 2 3 2 2 2 2" xfId="17723" xr:uid="{00000000-0005-0000-0000-000037450000}"/>
    <cellStyle name="Normal 14 3 2 3 2 2 2 2 2" xfId="17724" xr:uid="{00000000-0005-0000-0000-000038450000}"/>
    <cellStyle name="Normal 14 3 2 3 2 2 2 3" xfId="17725" xr:uid="{00000000-0005-0000-0000-000039450000}"/>
    <cellStyle name="Normal 14 3 2 3 2 2 2 4" xfId="17726" xr:uid="{00000000-0005-0000-0000-00003A450000}"/>
    <cellStyle name="Normal 14 3 2 3 2 2 3" xfId="17727" xr:uid="{00000000-0005-0000-0000-00003B450000}"/>
    <cellStyle name="Normal 14 3 2 3 2 2 3 2" xfId="17728" xr:uid="{00000000-0005-0000-0000-00003C450000}"/>
    <cellStyle name="Normal 14 3 2 3 2 2 3 2 2" xfId="17729" xr:uid="{00000000-0005-0000-0000-00003D450000}"/>
    <cellStyle name="Normal 14 3 2 3 2 2 3 3" xfId="17730" xr:uid="{00000000-0005-0000-0000-00003E450000}"/>
    <cellStyle name="Normal 14 3 2 3 2 2 3 4" xfId="17731" xr:uid="{00000000-0005-0000-0000-00003F450000}"/>
    <cellStyle name="Normal 14 3 2 3 2 2 4" xfId="17732" xr:uid="{00000000-0005-0000-0000-000040450000}"/>
    <cellStyle name="Normal 14 3 2 3 2 2 4 2" xfId="17733" xr:uid="{00000000-0005-0000-0000-000041450000}"/>
    <cellStyle name="Normal 14 3 2 3 2 2 5" xfId="17734" xr:uid="{00000000-0005-0000-0000-000042450000}"/>
    <cellStyle name="Normal 14 3 2 3 2 2 6" xfId="17735" xr:uid="{00000000-0005-0000-0000-000043450000}"/>
    <cellStyle name="Normal 14 3 2 3 2 3" xfId="17736" xr:uid="{00000000-0005-0000-0000-000044450000}"/>
    <cellStyle name="Normal 14 3 2 3 2 3 2" xfId="17737" xr:uid="{00000000-0005-0000-0000-000045450000}"/>
    <cellStyle name="Normal 14 3 2 3 2 3 2 2" xfId="17738" xr:uid="{00000000-0005-0000-0000-000046450000}"/>
    <cellStyle name="Normal 14 3 2 3 2 3 3" xfId="17739" xr:uid="{00000000-0005-0000-0000-000047450000}"/>
    <cellStyle name="Normal 14 3 2 3 2 3 4" xfId="17740" xr:uid="{00000000-0005-0000-0000-000048450000}"/>
    <cellStyle name="Normal 14 3 2 3 2 4" xfId="17741" xr:uid="{00000000-0005-0000-0000-000049450000}"/>
    <cellStyle name="Normal 14 3 2 3 2 4 2" xfId="17742" xr:uid="{00000000-0005-0000-0000-00004A450000}"/>
    <cellStyle name="Normal 14 3 2 3 2 4 2 2" xfId="17743" xr:uid="{00000000-0005-0000-0000-00004B450000}"/>
    <cellStyle name="Normal 14 3 2 3 2 4 3" xfId="17744" xr:uid="{00000000-0005-0000-0000-00004C450000}"/>
    <cellStyle name="Normal 14 3 2 3 2 4 4" xfId="17745" xr:uid="{00000000-0005-0000-0000-00004D450000}"/>
    <cellStyle name="Normal 14 3 2 3 2 5" xfId="17746" xr:uid="{00000000-0005-0000-0000-00004E450000}"/>
    <cellStyle name="Normal 14 3 2 3 2 5 2" xfId="17747" xr:uid="{00000000-0005-0000-0000-00004F450000}"/>
    <cellStyle name="Normal 14 3 2 3 2 6" xfId="17748" xr:uid="{00000000-0005-0000-0000-000050450000}"/>
    <cellStyle name="Normal 14 3 2 3 2 7" xfId="17749" xr:uid="{00000000-0005-0000-0000-000051450000}"/>
    <cellStyle name="Normal 14 3 2 3 3" xfId="17750" xr:uid="{00000000-0005-0000-0000-000052450000}"/>
    <cellStyle name="Normal 14 3 2 3 3 2" xfId="17751" xr:uid="{00000000-0005-0000-0000-000053450000}"/>
    <cellStyle name="Normal 14 3 2 3 3 2 2" xfId="17752" xr:uid="{00000000-0005-0000-0000-000054450000}"/>
    <cellStyle name="Normal 14 3 2 3 3 2 2 2" xfId="17753" xr:uid="{00000000-0005-0000-0000-000055450000}"/>
    <cellStyle name="Normal 14 3 2 3 3 2 3" xfId="17754" xr:uid="{00000000-0005-0000-0000-000056450000}"/>
    <cellStyle name="Normal 14 3 2 3 3 2 4" xfId="17755" xr:uid="{00000000-0005-0000-0000-000057450000}"/>
    <cellStyle name="Normal 14 3 2 3 3 3" xfId="17756" xr:uid="{00000000-0005-0000-0000-000058450000}"/>
    <cellStyle name="Normal 14 3 2 3 3 3 2" xfId="17757" xr:uid="{00000000-0005-0000-0000-000059450000}"/>
    <cellStyle name="Normal 14 3 2 3 3 3 2 2" xfId="17758" xr:uid="{00000000-0005-0000-0000-00005A450000}"/>
    <cellStyle name="Normal 14 3 2 3 3 3 3" xfId="17759" xr:uid="{00000000-0005-0000-0000-00005B450000}"/>
    <cellStyle name="Normal 14 3 2 3 3 3 4" xfId="17760" xr:uid="{00000000-0005-0000-0000-00005C450000}"/>
    <cellStyle name="Normal 14 3 2 3 3 4" xfId="17761" xr:uid="{00000000-0005-0000-0000-00005D450000}"/>
    <cellStyle name="Normal 14 3 2 3 3 4 2" xfId="17762" xr:uid="{00000000-0005-0000-0000-00005E450000}"/>
    <cellStyle name="Normal 14 3 2 3 3 5" xfId="17763" xr:uid="{00000000-0005-0000-0000-00005F450000}"/>
    <cellStyle name="Normal 14 3 2 3 3 6" xfId="17764" xr:uid="{00000000-0005-0000-0000-000060450000}"/>
    <cellStyle name="Normal 14 3 2 3 4" xfId="17765" xr:uid="{00000000-0005-0000-0000-000061450000}"/>
    <cellStyle name="Normal 14 3 2 3 4 2" xfId="17766" xr:uid="{00000000-0005-0000-0000-000062450000}"/>
    <cellStyle name="Normal 14 3 2 3 4 2 2" xfId="17767" xr:uid="{00000000-0005-0000-0000-000063450000}"/>
    <cellStyle name="Normal 14 3 2 3 4 3" xfId="17768" xr:uid="{00000000-0005-0000-0000-000064450000}"/>
    <cellStyle name="Normal 14 3 2 3 4 4" xfId="17769" xr:uid="{00000000-0005-0000-0000-000065450000}"/>
    <cellStyle name="Normal 14 3 2 3 5" xfId="17770" xr:uid="{00000000-0005-0000-0000-000066450000}"/>
    <cellStyle name="Normal 14 3 2 3 5 2" xfId="17771" xr:uid="{00000000-0005-0000-0000-000067450000}"/>
    <cellStyle name="Normal 14 3 2 3 5 2 2" xfId="17772" xr:uid="{00000000-0005-0000-0000-000068450000}"/>
    <cellStyle name="Normal 14 3 2 3 5 3" xfId="17773" xr:uid="{00000000-0005-0000-0000-000069450000}"/>
    <cellStyle name="Normal 14 3 2 3 5 4" xfId="17774" xr:uid="{00000000-0005-0000-0000-00006A450000}"/>
    <cellStyle name="Normal 14 3 2 3 6" xfId="17775" xr:uid="{00000000-0005-0000-0000-00006B450000}"/>
    <cellStyle name="Normal 14 3 2 3 6 2" xfId="17776" xr:uid="{00000000-0005-0000-0000-00006C450000}"/>
    <cellStyle name="Normal 14 3 2 3 7" xfId="17777" xr:uid="{00000000-0005-0000-0000-00006D450000}"/>
    <cellStyle name="Normal 14 3 2 3 8" xfId="17778" xr:uid="{00000000-0005-0000-0000-00006E450000}"/>
    <cellStyle name="Normal 14 3 2 4" xfId="17779" xr:uid="{00000000-0005-0000-0000-00006F450000}"/>
    <cellStyle name="Normal 14 3 2 4 2" xfId="17780" xr:uid="{00000000-0005-0000-0000-000070450000}"/>
    <cellStyle name="Normal 14 3 2 4 2 2" xfId="17781" xr:uid="{00000000-0005-0000-0000-000071450000}"/>
    <cellStyle name="Normal 14 3 2 4 2 2 2" xfId="17782" xr:uid="{00000000-0005-0000-0000-000072450000}"/>
    <cellStyle name="Normal 14 3 2 4 2 2 2 2" xfId="17783" xr:uid="{00000000-0005-0000-0000-000073450000}"/>
    <cellStyle name="Normal 14 3 2 4 2 2 2 2 2" xfId="17784" xr:uid="{00000000-0005-0000-0000-000074450000}"/>
    <cellStyle name="Normal 14 3 2 4 2 2 2 3" xfId="17785" xr:uid="{00000000-0005-0000-0000-000075450000}"/>
    <cellStyle name="Normal 14 3 2 4 2 2 2 4" xfId="17786" xr:uid="{00000000-0005-0000-0000-000076450000}"/>
    <cellStyle name="Normal 14 3 2 4 2 2 3" xfId="17787" xr:uid="{00000000-0005-0000-0000-000077450000}"/>
    <cellStyle name="Normal 14 3 2 4 2 2 3 2" xfId="17788" xr:uid="{00000000-0005-0000-0000-000078450000}"/>
    <cellStyle name="Normal 14 3 2 4 2 2 3 2 2" xfId="17789" xr:uid="{00000000-0005-0000-0000-000079450000}"/>
    <cellStyle name="Normal 14 3 2 4 2 2 3 3" xfId="17790" xr:uid="{00000000-0005-0000-0000-00007A450000}"/>
    <cellStyle name="Normal 14 3 2 4 2 2 3 4" xfId="17791" xr:uid="{00000000-0005-0000-0000-00007B450000}"/>
    <cellStyle name="Normal 14 3 2 4 2 2 4" xfId="17792" xr:uid="{00000000-0005-0000-0000-00007C450000}"/>
    <cellStyle name="Normal 14 3 2 4 2 2 4 2" xfId="17793" xr:uid="{00000000-0005-0000-0000-00007D450000}"/>
    <cellStyle name="Normal 14 3 2 4 2 2 5" xfId="17794" xr:uid="{00000000-0005-0000-0000-00007E450000}"/>
    <cellStyle name="Normal 14 3 2 4 2 2 6" xfId="17795" xr:uid="{00000000-0005-0000-0000-00007F450000}"/>
    <cellStyle name="Normal 14 3 2 4 2 3" xfId="17796" xr:uid="{00000000-0005-0000-0000-000080450000}"/>
    <cellStyle name="Normal 14 3 2 4 2 3 2" xfId="17797" xr:uid="{00000000-0005-0000-0000-000081450000}"/>
    <cellStyle name="Normal 14 3 2 4 2 3 2 2" xfId="17798" xr:uid="{00000000-0005-0000-0000-000082450000}"/>
    <cellStyle name="Normal 14 3 2 4 2 3 3" xfId="17799" xr:uid="{00000000-0005-0000-0000-000083450000}"/>
    <cellStyle name="Normal 14 3 2 4 2 3 4" xfId="17800" xr:uid="{00000000-0005-0000-0000-000084450000}"/>
    <cellStyle name="Normal 14 3 2 4 2 4" xfId="17801" xr:uid="{00000000-0005-0000-0000-000085450000}"/>
    <cellStyle name="Normal 14 3 2 4 2 4 2" xfId="17802" xr:uid="{00000000-0005-0000-0000-000086450000}"/>
    <cellStyle name="Normal 14 3 2 4 2 4 2 2" xfId="17803" xr:uid="{00000000-0005-0000-0000-000087450000}"/>
    <cellStyle name="Normal 14 3 2 4 2 4 3" xfId="17804" xr:uid="{00000000-0005-0000-0000-000088450000}"/>
    <cellStyle name="Normal 14 3 2 4 2 4 4" xfId="17805" xr:uid="{00000000-0005-0000-0000-000089450000}"/>
    <cellStyle name="Normal 14 3 2 4 2 5" xfId="17806" xr:uid="{00000000-0005-0000-0000-00008A450000}"/>
    <cellStyle name="Normal 14 3 2 4 2 5 2" xfId="17807" xr:uid="{00000000-0005-0000-0000-00008B450000}"/>
    <cellStyle name="Normal 14 3 2 4 2 6" xfId="17808" xr:uid="{00000000-0005-0000-0000-00008C450000}"/>
    <cellStyle name="Normal 14 3 2 4 2 7" xfId="17809" xr:uid="{00000000-0005-0000-0000-00008D450000}"/>
    <cellStyle name="Normal 14 3 2 4 3" xfId="17810" xr:uid="{00000000-0005-0000-0000-00008E450000}"/>
    <cellStyle name="Normal 14 3 2 4 3 2" xfId="17811" xr:uid="{00000000-0005-0000-0000-00008F450000}"/>
    <cellStyle name="Normal 14 3 2 4 3 2 2" xfId="17812" xr:uid="{00000000-0005-0000-0000-000090450000}"/>
    <cellStyle name="Normal 14 3 2 4 3 2 2 2" xfId="17813" xr:uid="{00000000-0005-0000-0000-000091450000}"/>
    <cellStyle name="Normal 14 3 2 4 3 2 3" xfId="17814" xr:uid="{00000000-0005-0000-0000-000092450000}"/>
    <cellStyle name="Normal 14 3 2 4 3 2 4" xfId="17815" xr:uid="{00000000-0005-0000-0000-000093450000}"/>
    <cellStyle name="Normal 14 3 2 4 3 3" xfId="17816" xr:uid="{00000000-0005-0000-0000-000094450000}"/>
    <cellStyle name="Normal 14 3 2 4 3 3 2" xfId="17817" xr:uid="{00000000-0005-0000-0000-000095450000}"/>
    <cellStyle name="Normal 14 3 2 4 3 3 2 2" xfId="17818" xr:uid="{00000000-0005-0000-0000-000096450000}"/>
    <cellStyle name="Normal 14 3 2 4 3 3 3" xfId="17819" xr:uid="{00000000-0005-0000-0000-000097450000}"/>
    <cellStyle name="Normal 14 3 2 4 3 3 4" xfId="17820" xr:uid="{00000000-0005-0000-0000-000098450000}"/>
    <cellStyle name="Normal 14 3 2 4 3 4" xfId="17821" xr:uid="{00000000-0005-0000-0000-000099450000}"/>
    <cellStyle name="Normal 14 3 2 4 3 4 2" xfId="17822" xr:uid="{00000000-0005-0000-0000-00009A450000}"/>
    <cellStyle name="Normal 14 3 2 4 3 5" xfId="17823" xr:uid="{00000000-0005-0000-0000-00009B450000}"/>
    <cellStyle name="Normal 14 3 2 4 3 6" xfId="17824" xr:uid="{00000000-0005-0000-0000-00009C450000}"/>
    <cellStyle name="Normal 14 3 2 4 4" xfId="17825" xr:uid="{00000000-0005-0000-0000-00009D450000}"/>
    <cellStyle name="Normal 14 3 2 4 4 2" xfId="17826" xr:uid="{00000000-0005-0000-0000-00009E450000}"/>
    <cellStyle name="Normal 14 3 2 4 4 2 2" xfId="17827" xr:uid="{00000000-0005-0000-0000-00009F450000}"/>
    <cellStyle name="Normal 14 3 2 4 4 3" xfId="17828" xr:uid="{00000000-0005-0000-0000-0000A0450000}"/>
    <cellStyle name="Normal 14 3 2 4 4 4" xfId="17829" xr:uid="{00000000-0005-0000-0000-0000A1450000}"/>
    <cellStyle name="Normal 14 3 2 4 5" xfId="17830" xr:uid="{00000000-0005-0000-0000-0000A2450000}"/>
    <cellStyle name="Normal 14 3 2 4 5 2" xfId="17831" xr:uid="{00000000-0005-0000-0000-0000A3450000}"/>
    <cellStyle name="Normal 14 3 2 4 5 2 2" xfId="17832" xr:uid="{00000000-0005-0000-0000-0000A4450000}"/>
    <cellStyle name="Normal 14 3 2 4 5 3" xfId="17833" xr:uid="{00000000-0005-0000-0000-0000A5450000}"/>
    <cellStyle name="Normal 14 3 2 4 5 4" xfId="17834" xr:uid="{00000000-0005-0000-0000-0000A6450000}"/>
    <cellStyle name="Normal 14 3 2 4 6" xfId="17835" xr:uid="{00000000-0005-0000-0000-0000A7450000}"/>
    <cellStyle name="Normal 14 3 2 4 6 2" xfId="17836" xr:uid="{00000000-0005-0000-0000-0000A8450000}"/>
    <cellStyle name="Normal 14 3 2 4 7" xfId="17837" xr:uid="{00000000-0005-0000-0000-0000A9450000}"/>
    <cellStyle name="Normal 14 3 2 4 8" xfId="17838" xr:uid="{00000000-0005-0000-0000-0000AA450000}"/>
    <cellStyle name="Normal 14 3 2 5" xfId="17839" xr:uid="{00000000-0005-0000-0000-0000AB450000}"/>
    <cellStyle name="Normal 14 3 2 5 2" xfId="17840" xr:uid="{00000000-0005-0000-0000-0000AC450000}"/>
    <cellStyle name="Normal 14 3 2 5 2 2" xfId="17841" xr:uid="{00000000-0005-0000-0000-0000AD450000}"/>
    <cellStyle name="Normal 14 3 2 5 2 2 2" xfId="17842" xr:uid="{00000000-0005-0000-0000-0000AE450000}"/>
    <cellStyle name="Normal 14 3 2 5 2 2 2 2" xfId="17843" xr:uid="{00000000-0005-0000-0000-0000AF450000}"/>
    <cellStyle name="Normal 14 3 2 5 2 2 3" xfId="17844" xr:uid="{00000000-0005-0000-0000-0000B0450000}"/>
    <cellStyle name="Normal 14 3 2 5 2 2 4" xfId="17845" xr:uid="{00000000-0005-0000-0000-0000B1450000}"/>
    <cellStyle name="Normal 14 3 2 5 2 3" xfId="17846" xr:uid="{00000000-0005-0000-0000-0000B2450000}"/>
    <cellStyle name="Normal 14 3 2 5 2 3 2" xfId="17847" xr:uid="{00000000-0005-0000-0000-0000B3450000}"/>
    <cellStyle name="Normal 14 3 2 5 2 3 2 2" xfId="17848" xr:uid="{00000000-0005-0000-0000-0000B4450000}"/>
    <cellStyle name="Normal 14 3 2 5 2 3 3" xfId="17849" xr:uid="{00000000-0005-0000-0000-0000B5450000}"/>
    <cellStyle name="Normal 14 3 2 5 2 3 4" xfId="17850" xr:uid="{00000000-0005-0000-0000-0000B6450000}"/>
    <cellStyle name="Normal 14 3 2 5 2 4" xfId="17851" xr:uid="{00000000-0005-0000-0000-0000B7450000}"/>
    <cellStyle name="Normal 14 3 2 5 2 4 2" xfId="17852" xr:uid="{00000000-0005-0000-0000-0000B8450000}"/>
    <cellStyle name="Normal 14 3 2 5 2 5" xfId="17853" xr:uid="{00000000-0005-0000-0000-0000B9450000}"/>
    <cellStyle name="Normal 14 3 2 5 2 6" xfId="17854" xr:uid="{00000000-0005-0000-0000-0000BA450000}"/>
    <cellStyle name="Normal 14 3 2 5 3" xfId="17855" xr:uid="{00000000-0005-0000-0000-0000BB450000}"/>
    <cellStyle name="Normal 14 3 2 5 3 2" xfId="17856" xr:uid="{00000000-0005-0000-0000-0000BC450000}"/>
    <cellStyle name="Normal 14 3 2 5 3 2 2" xfId="17857" xr:uid="{00000000-0005-0000-0000-0000BD450000}"/>
    <cellStyle name="Normal 14 3 2 5 3 3" xfId="17858" xr:uid="{00000000-0005-0000-0000-0000BE450000}"/>
    <cellStyle name="Normal 14 3 2 5 3 4" xfId="17859" xr:uid="{00000000-0005-0000-0000-0000BF450000}"/>
    <cellStyle name="Normal 14 3 2 5 4" xfId="17860" xr:uid="{00000000-0005-0000-0000-0000C0450000}"/>
    <cellStyle name="Normal 14 3 2 5 4 2" xfId="17861" xr:uid="{00000000-0005-0000-0000-0000C1450000}"/>
    <cellStyle name="Normal 14 3 2 5 4 2 2" xfId="17862" xr:uid="{00000000-0005-0000-0000-0000C2450000}"/>
    <cellStyle name="Normal 14 3 2 5 4 3" xfId="17863" xr:uid="{00000000-0005-0000-0000-0000C3450000}"/>
    <cellStyle name="Normal 14 3 2 5 4 4" xfId="17864" xr:uid="{00000000-0005-0000-0000-0000C4450000}"/>
    <cellStyle name="Normal 14 3 2 5 5" xfId="17865" xr:uid="{00000000-0005-0000-0000-0000C5450000}"/>
    <cellStyle name="Normal 14 3 2 5 5 2" xfId="17866" xr:uid="{00000000-0005-0000-0000-0000C6450000}"/>
    <cellStyle name="Normal 14 3 2 5 6" xfId="17867" xr:uid="{00000000-0005-0000-0000-0000C7450000}"/>
    <cellStyle name="Normal 14 3 2 5 7" xfId="17868" xr:uid="{00000000-0005-0000-0000-0000C8450000}"/>
    <cellStyle name="Normal 14 3 2 6" xfId="17869" xr:uid="{00000000-0005-0000-0000-0000C9450000}"/>
    <cellStyle name="Normal 14 3 2 6 2" xfId="17870" xr:uid="{00000000-0005-0000-0000-0000CA450000}"/>
    <cellStyle name="Normal 14 3 2 6 2 2" xfId="17871" xr:uid="{00000000-0005-0000-0000-0000CB450000}"/>
    <cellStyle name="Normal 14 3 2 6 2 2 2" xfId="17872" xr:uid="{00000000-0005-0000-0000-0000CC450000}"/>
    <cellStyle name="Normal 14 3 2 6 2 3" xfId="17873" xr:uid="{00000000-0005-0000-0000-0000CD450000}"/>
    <cellStyle name="Normal 14 3 2 6 2 4" xfId="17874" xr:uid="{00000000-0005-0000-0000-0000CE450000}"/>
    <cellStyle name="Normal 14 3 2 6 3" xfId="17875" xr:uid="{00000000-0005-0000-0000-0000CF450000}"/>
    <cellStyle name="Normal 14 3 2 6 3 2" xfId="17876" xr:uid="{00000000-0005-0000-0000-0000D0450000}"/>
    <cellStyle name="Normal 14 3 2 6 3 2 2" xfId="17877" xr:uid="{00000000-0005-0000-0000-0000D1450000}"/>
    <cellStyle name="Normal 14 3 2 6 3 3" xfId="17878" xr:uid="{00000000-0005-0000-0000-0000D2450000}"/>
    <cellStyle name="Normal 14 3 2 6 3 4" xfId="17879" xr:uid="{00000000-0005-0000-0000-0000D3450000}"/>
    <cellStyle name="Normal 14 3 2 6 4" xfId="17880" xr:uid="{00000000-0005-0000-0000-0000D4450000}"/>
    <cellStyle name="Normal 14 3 2 6 4 2" xfId="17881" xr:uid="{00000000-0005-0000-0000-0000D5450000}"/>
    <cellStyle name="Normal 14 3 2 6 5" xfId="17882" xr:uid="{00000000-0005-0000-0000-0000D6450000}"/>
    <cellStyle name="Normal 14 3 2 6 6" xfId="17883" xr:uid="{00000000-0005-0000-0000-0000D7450000}"/>
    <cellStyle name="Normal 14 3 2 7" xfId="17884" xr:uid="{00000000-0005-0000-0000-0000D8450000}"/>
    <cellStyle name="Normal 14 3 2 7 2" xfId="17885" xr:uid="{00000000-0005-0000-0000-0000D9450000}"/>
    <cellStyle name="Normal 14 3 2 7 2 2" xfId="17886" xr:uid="{00000000-0005-0000-0000-0000DA450000}"/>
    <cellStyle name="Normal 14 3 2 7 3" xfId="17887" xr:uid="{00000000-0005-0000-0000-0000DB450000}"/>
    <cellStyle name="Normal 14 3 2 7 4" xfId="17888" xr:uid="{00000000-0005-0000-0000-0000DC450000}"/>
    <cellStyle name="Normal 14 3 2 8" xfId="17889" xr:uid="{00000000-0005-0000-0000-0000DD450000}"/>
    <cellStyle name="Normal 14 3 2 8 2" xfId="17890" xr:uid="{00000000-0005-0000-0000-0000DE450000}"/>
    <cellStyle name="Normal 14 3 2 8 2 2" xfId="17891" xr:uid="{00000000-0005-0000-0000-0000DF450000}"/>
    <cellStyle name="Normal 14 3 2 8 3" xfId="17892" xr:uid="{00000000-0005-0000-0000-0000E0450000}"/>
    <cellStyle name="Normal 14 3 2 8 4" xfId="17893" xr:uid="{00000000-0005-0000-0000-0000E1450000}"/>
    <cellStyle name="Normal 14 3 2 9" xfId="17894" xr:uid="{00000000-0005-0000-0000-0000E2450000}"/>
    <cellStyle name="Normal 14 3 2 9 2" xfId="17895" xr:uid="{00000000-0005-0000-0000-0000E3450000}"/>
    <cellStyle name="Normal 14 3 3" xfId="17896" xr:uid="{00000000-0005-0000-0000-0000E4450000}"/>
    <cellStyle name="Normal 14 3 3 2" xfId="17897" xr:uid="{00000000-0005-0000-0000-0000E5450000}"/>
    <cellStyle name="Normal 14 3 3 2 2" xfId="17898" xr:uid="{00000000-0005-0000-0000-0000E6450000}"/>
    <cellStyle name="Normal 14 3 3 2 2 2" xfId="17899" xr:uid="{00000000-0005-0000-0000-0000E7450000}"/>
    <cellStyle name="Normal 14 3 3 2 2 2 2" xfId="17900" xr:uid="{00000000-0005-0000-0000-0000E8450000}"/>
    <cellStyle name="Normal 14 3 3 2 2 2 2 2" xfId="17901" xr:uid="{00000000-0005-0000-0000-0000E9450000}"/>
    <cellStyle name="Normal 14 3 3 2 2 2 3" xfId="17902" xr:uid="{00000000-0005-0000-0000-0000EA450000}"/>
    <cellStyle name="Normal 14 3 3 2 2 2 4" xfId="17903" xr:uid="{00000000-0005-0000-0000-0000EB450000}"/>
    <cellStyle name="Normal 14 3 3 2 2 3" xfId="17904" xr:uid="{00000000-0005-0000-0000-0000EC450000}"/>
    <cellStyle name="Normal 14 3 3 2 2 3 2" xfId="17905" xr:uid="{00000000-0005-0000-0000-0000ED450000}"/>
    <cellStyle name="Normal 14 3 3 2 2 3 2 2" xfId="17906" xr:uid="{00000000-0005-0000-0000-0000EE450000}"/>
    <cellStyle name="Normal 14 3 3 2 2 3 3" xfId="17907" xr:uid="{00000000-0005-0000-0000-0000EF450000}"/>
    <cellStyle name="Normal 14 3 3 2 2 3 4" xfId="17908" xr:uid="{00000000-0005-0000-0000-0000F0450000}"/>
    <cellStyle name="Normal 14 3 3 2 2 4" xfId="17909" xr:uid="{00000000-0005-0000-0000-0000F1450000}"/>
    <cellStyle name="Normal 14 3 3 2 2 4 2" xfId="17910" xr:uid="{00000000-0005-0000-0000-0000F2450000}"/>
    <cellStyle name="Normal 14 3 3 2 2 5" xfId="17911" xr:uid="{00000000-0005-0000-0000-0000F3450000}"/>
    <cellStyle name="Normal 14 3 3 2 2 6" xfId="17912" xr:uid="{00000000-0005-0000-0000-0000F4450000}"/>
    <cellStyle name="Normal 14 3 3 2 3" xfId="17913" xr:uid="{00000000-0005-0000-0000-0000F5450000}"/>
    <cellStyle name="Normal 14 3 3 2 3 2" xfId="17914" xr:uid="{00000000-0005-0000-0000-0000F6450000}"/>
    <cellStyle name="Normal 14 3 3 2 3 2 2" xfId="17915" xr:uid="{00000000-0005-0000-0000-0000F7450000}"/>
    <cellStyle name="Normal 14 3 3 2 3 3" xfId="17916" xr:uid="{00000000-0005-0000-0000-0000F8450000}"/>
    <cellStyle name="Normal 14 3 3 2 3 4" xfId="17917" xr:uid="{00000000-0005-0000-0000-0000F9450000}"/>
    <cellStyle name="Normal 14 3 3 2 4" xfId="17918" xr:uid="{00000000-0005-0000-0000-0000FA450000}"/>
    <cellStyle name="Normal 14 3 3 2 4 2" xfId="17919" xr:uid="{00000000-0005-0000-0000-0000FB450000}"/>
    <cellStyle name="Normal 14 3 3 2 4 2 2" xfId="17920" xr:uid="{00000000-0005-0000-0000-0000FC450000}"/>
    <cellStyle name="Normal 14 3 3 2 4 3" xfId="17921" xr:uid="{00000000-0005-0000-0000-0000FD450000}"/>
    <cellStyle name="Normal 14 3 3 2 4 4" xfId="17922" xr:uid="{00000000-0005-0000-0000-0000FE450000}"/>
    <cellStyle name="Normal 14 3 3 2 5" xfId="17923" xr:uid="{00000000-0005-0000-0000-0000FF450000}"/>
    <cellStyle name="Normal 14 3 3 2 5 2" xfId="17924" xr:uid="{00000000-0005-0000-0000-000000460000}"/>
    <cellStyle name="Normal 14 3 3 2 6" xfId="17925" xr:uid="{00000000-0005-0000-0000-000001460000}"/>
    <cellStyle name="Normal 14 3 3 2 7" xfId="17926" xr:uid="{00000000-0005-0000-0000-000002460000}"/>
    <cellStyle name="Normal 14 3 3 3" xfId="17927" xr:uid="{00000000-0005-0000-0000-000003460000}"/>
    <cellStyle name="Normal 14 3 3 3 2" xfId="17928" xr:uid="{00000000-0005-0000-0000-000004460000}"/>
    <cellStyle name="Normal 14 3 3 3 2 2" xfId="17929" xr:uid="{00000000-0005-0000-0000-000005460000}"/>
    <cellStyle name="Normal 14 3 3 3 2 2 2" xfId="17930" xr:uid="{00000000-0005-0000-0000-000006460000}"/>
    <cellStyle name="Normal 14 3 3 3 2 3" xfId="17931" xr:uid="{00000000-0005-0000-0000-000007460000}"/>
    <cellStyle name="Normal 14 3 3 3 2 4" xfId="17932" xr:uid="{00000000-0005-0000-0000-000008460000}"/>
    <cellStyle name="Normal 14 3 3 3 3" xfId="17933" xr:uid="{00000000-0005-0000-0000-000009460000}"/>
    <cellStyle name="Normal 14 3 3 3 3 2" xfId="17934" xr:uid="{00000000-0005-0000-0000-00000A460000}"/>
    <cellStyle name="Normal 14 3 3 3 3 2 2" xfId="17935" xr:uid="{00000000-0005-0000-0000-00000B460000}"/>
    <cellStyle name="Normal 14 3 3 3 3 3" xfId="17936" xr:uid="{00000000-0005-0000-0000-00000C460000}"/>
    <cellStyle name="Normal 14 3 3 3 3 4" xfId="17937" xr:uid="{00000000-0005-0000-0000-00000D460000}"/>
    <cellStyle name="Normal 14 3 3 3 4" xfId="17938" xr:uid="{00000000-0005-0000-0000-00000E460000}"/>
    <cellStyle name="Normal 14 3 3 3 4 2" xfId="17939" xr:uid="{00000000-0005-0000-0000-00000F460000}"/>
    <cellStyle name="Normal 14 3 3 3 5" xfId="17940" xr:uid="{00000000-0005-0000-0000-000010460000}"/>
    <cellStyle name="Normal 14 3 3 3 6" xfId="17941" xr:uid="{00000000-0005-0000-0000-000011460000}"/>
    <cellStyle name="Normal 14 3 3 4" xfId="17942" xr:uid="{00000000-0005-0000-0000-000012460000}"/>
    <cellStyle name="Normal 14 3 3 4 2" xfId="17943" xr:uid="{00000000-0005-0000-0000-000013460000}"/>
    <cellStyle name="Normal 14 3 3 4 2 2" xfId="17944" xr:uid="{00000000-0005-0000-0000-000014460000}"/>
    <cellStyle name="Normal 14 3 3 4 3" xfId="17945" xr:uid="{00000000-0005-0000-0000-000015460000}"/>
    <cellStyle name="Normal 14 3 3 4 4" xfId="17946" xr:uid="{00000000-0005-0000-0000-000016460000}"/>
    <cellStyle name="Normal 14 3 3 5" xfId="17947" xr:uid="{00000000-0005-0000-0000-000017460000}"/>
    <cellStyle name="Normal 14 3 3 5 2" xfId="17948" xr:uid="{00000000-0005-0000-0000-000018460000}"/>
    <cellStyle name="Normal 14 3 3 5 2 2" xfId="17949" xr:uid="{00000000-0005-0000-0000-000019460000}"/>
    <cellStyle name="Normal 14 3 3 5 3" xfId="17950" xr:uid="{00000000-0005-0000-0000-00001A460000}"/>
    <cellStyle name="Normal 14 3 3 5 4" xfId="17951" xr:uid="{00000000-0005-0000-0000-00001B460000}"/>
    <cellStyle name="Normal 14 3 3 6" xfId="17952" xr:uid="{00000000-0005-0000-0000-00001C460000}"/>
    <cellStyle name="Normal 14 3 3 6 2" xfId="17953" xr:uid="{00000000-0005-0000-0000-00001D460000}"/>
    <cellStyle name="Normal 14 3 3 7" xfId="17954" xr:uid="{00000000-0005-0000-0000-00001E460000}"/>
    <cellStyle name="Normal 14 3 3 8" xfId="17955" xr:uid="{00000000-0005-0000-0000-00001F460000}"/>
    <cellStyle name="Normal 14 3 4" xfId="17956" xr:uid="{00000000-0005-0000-0000-000020460000}"/>
    <cellStyle name="Normal 14 3 4 2" xfId="17957" xr:uid="{00000000-0005-0000-0000-000021460000}"/>
    <cellStyle name="Normal 14 3 4 2 2" xfId="17958" xr:uid="{00000000-0005-0000-0000-000022460000}"/>
    <cellStyle name="Normal 14 3 4 2 2 2" xfId="17959" xr:uid="{00000000-0005-0000-0000-000023460000}"/>
    <cellStyle name="Normal 14 3 4 2 2 2 2" xfId="17960" xr:uid="{00000000-0005-0000-0000-000024460000}"/>
    <cellStyle name="Normal 14 3 4 2 2 2 2 2" xfId="17961" xr:uid="{00000000-0005-0000-0000-000025460000}"/>
    <cellStyle name="Normal 14 3 4 2 2 2 3" xfId="17962" xr:uid="{00000000-0005-0000-0000-000026460000}"/>
    <cellStyle name="Normal 14 3 4 2 2 2 4" xfId="17963" xr:uid="{00000000-0005-0000-0000-000027460000}"/>
    <cellStyle name="Normal 14 3 4 2 2 3" xfId="17964" xr:uid="{00000000-0005-0000-0000-000028460000}"/>
    <cellStyle name="Normal 14 3 4 2 2 3 2" xfId="17965" xr:uid="{00000000-0005-0000-0000-000029460000}"/>
    <cellStyle name="Normal 14 3 4 2 2 3 2 2" xfId="17966" xr:uid="{00000000-0005-0000-0000-00002A460000}"/>
    <cellStyle name="Normal 14 3 4 2 2 3 3" xfId="17967" xr:uid="{00000000-0005-0000-0000-00002B460000}"/>
    <cellStyle name="Normal 14 3 4 2 2 3 4" xfId="17968" xr:uid="{00000000-0005-0000-0000-00002C460000}"/>
    <cellStyle name="Normal 14 3 4 2 2 4" xfId="17969" xr:uid="{00000000-0005-0000-0000-00002D460000}"/>
    <cellStyle name="Normal 14 3 4 2 2 4 2" xfId="17970" xr:uid="{00000000-0005-0000-0000-00002E460000}"/>
    <cellStyle name="Normal 14 3 4 2 2 5" xfId="17971" xr:uid="{00000000-0005-0000-0000-00002F460000}"/>
    <cellStyle name="Normal 14 3 4 2 2 6" xfId="17972" xr:uid="{00000000-0005-0000-0000-000030460000}"/>
    <cellStyle name="Normal 14 3 4 2 3" xfId="17973" xr:uid="{00000000-0005-0000-0000-000031460000}"/>
    <cellStyle name="Normal 14 3 4 2 3 2" xfId="17974" xr:uid="{00000000-0005-0000-0000-000032460000}"/>
    <cellStyle name="Normal 14 3 4 2 3 2 2" xfId="17975" xr:uid="{00000000-0005-0000-0000-000033460000}"/>
    <cellStyle name="Normal 14 3 4 2 3 3" xfId="17976" xr:uid="{00000000-0005-0000-0000-000034460000}"/>
    <cellStyle name="Normal 14 3 4 2 3 4" xfId="17977" xr:uid="{00000000-0005-0000-0000-000035460000}"/>
    <cellStyle name="Normal 14 3 4 2 4" xfId="17978" xr:uid="{00000000-0005-0000-0000-000036460000}"/>
    <cellStyle name="Normal 14 3 4 2 4 2" xfId="17979" xr:uid="{00000000-0005-0000-0000-000037460000}"/>
    <cellStyle name="Normal 14 3 4 2 4 2 2" xfId="17980" xr:uid="{00000000-0005-0000-0000-000038460000}"/>
    <cellStyle name="Normal 14 3 4 2 4 3" xfId="17981" xr:uid="{00000000-0005-0000-0000-000039460000}"/>
    <cellStyle name="Normal 14 3 4 2 4 4" xfId="17982" xr:uid="{00000000-0005-0000-0000-00003A460000}"/>
    <cellStyle name="Normal 14 3 4 2 5" xfId="17983" xr:uid="{00000000-0005-0000-0000-00003B460000}"/>
    <cellStyle name="Normal 14 3 4 2 5 2" xfId="17984" xr:uid="{00000000-0005-0000-0000-00003C460000}"/>
    <cellStyle name="Normal 14 3 4 2 6" xfId="17985" xr:uid="{00000000-0005-0000-0000-00003D460000}"/>
    <cellStyle name="Normal 14 3 4 2 7" xfId="17986" xr:uid="{00000000-0005-0000-0000-00003E460000}"/>
    <cellStyle name="Normal 14 3 4 3" xfId="17987" xr:uid="{00000000-0005-0000-0000-00003F460000}"/>
    <cellStyle name="Normal 14 3 4 3 2" xfId="17988" xr:uid="{00000000-0005-0000-0000-000040460000}"/>
    <cellStyle name="Normal 14 3 4 3 2 2" xfId="17989" xr:uid="{00000000-0005-0000-0000-000041460000}"/>
    <cellStyle name="Normal 14 3 4 3 2 2 2" xfId="17990" xr:uid="{00000000-0005-0000-0000-000042460000}"/>
    <cellStyle name="Normal 14 3 4 3 2 3" xfId="17991" xr:uid="{00000000-0005-0000-0000-000043460000}"/>
    <cellStyle name="Normal 14 3 4 3 2 4" xfId="17992" xr:uid="{00000000-0005-0000-0000-000044460000}"/>
    <cellStyle name="Normal 14 3 4 3 3" xfId="17993" xr:uid="{00000000-0005-0000-0000-000045460000}"/>
    <cellStyle name="Normal 14 3 4 3 3 2" xfId="17994" xr:uid="{00000000-0005-0000-0000-000046460000}"/>
    <cellStyle name="Normal 14 3 4 3 3 2 2" xfId="17995" xr:uid="{00000000-0005-0000-0000-000047460000}"/>
    <cellStyle name="Normal 14 3 4 3 3 3" xfId="17996" xr:uid="{00000000-0005-0000-0000-000048460000}"/>
    <cellStyle name="Normal 14 3 4 3 3 4" xfId="17997" xr:uid="{00000000-0005-0000-0000-000049460000}"/>
    <cellStyle name="Normal 14 3 4 3 4" xfId="17998" xr:uid="{00000000-0005-0000-0000-00004A460000}"/>
    <cellStyle name="Normal 14 3 4 3 4 2" xfId="17999" xr:uid="{00000000-0005-0000-0000-00004B460000}"/>
    <cellStyle name="Normal 14 3 4 3 5" xfId="18000" xr:uid="{00000000-0005-0000-0000-00004C460000}"/>
    <cellStyle name="Normal 14 3 4 3 6" xfId="18001" xr:uid="{00000000-0005-0000-0000-00004D460000}"/>
    <cellStyle name="Normal 14 3 4 4" xfId="18002" xr:uid="{00000000-0005-0000-0000-00004E460000}"/>
    <cellStyle name="Normal 14 3 4 4 2" xfId="18003" xr:uid="{00000000-0005-0000-0000-00004F460000}"/>
    <cellStyle name="Normal 14 3 4 4 2 2" xfId="18004" xr:uid="{00000000-0005-0000-0000-000050460000}"/>
    <cellStyle name="Normal 14 3 4 4 3" xfId="18005" xr:uid="{00000000-0005-0000-0000-000051460000}"/>
    <cellStyle name="Normal 14 3 4 4 4" xfId="18006" xr:uid="{00000000-0005-0000-0000-000052460000}"/>
    <cellStyle name="Normal 14 3 4 5" xfId="18007" xr:uid="{00000000-0005-0000-0000-000053460000}"/>
    <cellStyle name="Normal 14 3 4 5 2" xfId="18008" xr:uid="{00000000-0005-0000-0000-000054460000}"/>
    <cellStyle name="Normal 14 3 4 5 2 2" xfId="18009" xr:uid="{00000000-0005-0000-0000-000055460000}"/>
    <cellStyle name="Normal 14 3 4 5 3" xfId="18010" xr:uid="{00000000-0005-0000-0000-000056460000}"/>
    <cellStyle name="Normal 14 3 4 5 4" xfId="18011" xr:uid="{00000000-0005-0000-0000-000057460000}"/>
    <cellStyle name="Normal 14 3 4 6" xfId="18012" xr:uid="{00000000-0005-0000-0000-000058460000}"/>
    <cellStyle name="Normal 14 3 4 6 2" xfId="18013" xr:uid="{00000000-0005-0000-0000-000059460000}"/>
    <cellStyle name="Normal 14 3 4 7" xfId="18014" xr:uid="{00000000-0005-0000-0000-00005A460000}"/>
    <cellStyle name="Normal 14 3 4 8" xfId="18015" xr:uid="{00000000-0005-0000-0000-00005B460000}"/>
    <cellStyle name="Normal 14 3 5" xfId="18016" xr:uid="{00000000-0005-0000-0000-00005C460000}"/>
    <cellStyle name="Normal 14 3 5 2" xfId="18017" xr:uid="{00000000-0005-0000-0000-00005D460000}"/>
    <cellStyle name="Normal 14 3 5 2 2" xfId="18018" xr:uid="{00000000-0005-0000-0000-00005E460000}"/>
    <cellStyle name="Normal 14 3 5 2 2 2" xfId="18019" xr:uid="{00000000-0005-0000-0000-00005F460000}"/>
    <cellStyle name="Normal 14 3 5 2 2 2 2" xfId="18020" xr:uid="{00000000-0005-0000-0000-000060460000}"/>
    <cellStyle name="Normal 14 3 5 2 2 2 2 2" xfId="18021" xr:uid="{00000000-0005-0000-0000-000061460000}"/>
    <cellStyle name="Normal 14 3 5 2 2 2 3" xfId="18022" xr:uid="{00000000-0005-0000-0000-000062460000}"/>
    <cellStyle name="Normal 14 3 5 2 2 2 4" xfId="18023" xr:uid="{00000000-0005-0000-0000-000063460000}"/>
    <cellStyle name="Normal 14 3 5 2 2 3" xfId="18024" xr:uid="{00000000-0005-0000-0000-000064460000}"/>
    <cellStyle name="Normal 14 3 5 2 2 3 2" xfId="18025" xr:uid="{00000000-0005-0000-0000-000065460000}"/>
    <cellStyle name="Normal 14 3 5 2 2 3 2 2" xfId="18026" xr:uid="{00000000-0005-0000-0000-000066460000}"/>
    <cellStyle name="Normal 14 3 5 2 2 3 3" xfId="18027" xr:uid="{00000000-0005-0000-0000-000067460000}"/>
    <cellStyle name="Normal 14 3 5 2 2 3 4" xfId="18028" xr:uid="{00000000-0005-0000-0000-000068460000}"/>
    <cellStyle name="Normal 14 3 5 2 2 4" xfId="18029" xr:uid="{00000000-0005-0000-0000-000069460000}"/>
    <cellStyle name="Normal 14 3 5 2 2 4 2" xfId="18030" xr:uid="{00000000-0005-0000-0000-00006A460000}"/>
    <cellStyle name="Normal 14 3 5 2 2 5" xfId="18031" xr:uid="{00000000-0005-0000-0000-00006B460000}"/>
    <cellStyle name="Normal 14 3 5 2 2 6" xfId="18032" xr:uid="{00000000-0005-0000-0000-00006C460000}"/>
    <cellStyle name="Normal 14 3 5 2 3" xfId="18033" xr:uid="{00000000-0005-0000-0000-00006D460000}"/>
    <cellStyle name="Normal 14 3 5 2 3 2" xfId="18034" xr:uid="{00000000-0005-0000-0000-00006E460000}"/>
    <cellStyle name="Normal 14 3 5 2 3 2 2" xfId="18035" xr:uid="{00000000-0005-0000-0000-00006F460000}"/>
    <cellStyle name="Normal 14 3 5 2 3 3" xfId="18036" xr:uid="{00000000-0005-0000-0000-000070460000}"/>
    <cellStyle name="Normal 14 3 5 2 3 4" xfId="18037" xr:uid="{00000000-0005-0000-0000-000071460000}"/>
    <cellStyle name="Normal 14 3 5 2 4" xfId="18038" xr:uid="{00000000-0005-0000-0000-000072460000}"/>
    <cellStyle name="Normal 14 3 5 2 4 2" xfId="18039" xr:uid="{00000000-0005-0000-0000-000073460000}"/>
    <cellStyle name="Normal 14 3 5 2 4 2 2" xfId="18040" xr:uid="{00000000-0005-0000-0000-000074460000}"/>
    <cellStyle name="Normal 14 3 5 2 4 3" xfId="18041" xr:uid="{00000000-0005-0000-0000-000075460000}"/>
    <cellStyle name="Normal 14 3 5 2 4 4" xfId="18042" xr:uid="{00000000-0005-0000-0000-000076460000}"/>
    <cellStyle name="Normal 14 3 5 2 5" xfId="18043" xr:uid="{00000000-0005-0000-0000-000077460000}"/>
    <cellStyle name="Normal 14 3 5 2 5 2" xfId="18044" xr:uid="{00000000-0005-0000-0000-000078460000}"/>
    <cellStyle name="Normal 14 3 5 2 6" xfId="18045" xr:uid="{00000000-0005-0000-0000-000079460000}"/>
    <cellStyle name="Normal 14 3 5 2 7" xfId="18046" xr:uid="{00000000-0005-0000-0000-00007A460000}"/>
    <cellStyle name="Normal 14 3 5 3" xfId="18047" xr:uid="{00000000-0005-0000-0000-00007B460000}"/>
    <cellStyle name="Normal 14 3 5 3 2" xfId="18048" xr:uid="{00000000-0005-0000-0000-00007C460000}"/>
    <cellStyle name="Normal 14 3 5 3 2 2" xfId="18049" xr:uid="{00000000-0005-0000-0000-00007D460000}"/>
    <cellStyle name="Normal 14 3 5 3 2 2 2" xfId="18050" xr:uid="{00000000-0005-0000-0000-00007E460000}"/>
    <cellStyle name="Normal 14 3 5 3 2 3" xfId="18051" xr:uid="{00000000-0005-0000-0000-00007F460000}"/>
    <cellStyle name="Normal 14 3 5 3 2 4" xfId="18052" xr:uid="{00000000-0005-0000-0000-000080460000}"/>
    <cellStyle name="Normal 14 3 5 3 3" xfId="18053" xr:uid="{00000000-0005-0000-0000-000081460000}"/>
    <cellStyle name="Normal 14 3 5 3 3 2" xfId="18054" xr:uid="{00000000-0005-0000-0000-000082460000}"/>
    <cellStyle name="Normal 14 3 5 3 3 2 2" xfId="18055" xr:uid="{00000000-0005-0000-0000-000083460000}"/>
    <cellStyle name="Normal 14 3 5 3 3 3" xfId="18056" xr:uid="{00000000-0005-0000-0000-000084460000}"/>
    <cellStyle name="Normal 14 3 5 3 3 4" xfId="18057" xr:uid="{00000000-0005-0000-0000-000085460000}"/>
    <cellStyle name="Normal 14 3 5 3 4" xfId="18058" xr:uid="{00000000-0005-0000-0000-000086460000}"/>
    <cellStyle name="Normal 14 3 5 3 4 2" xfId="18059" xr:uid="{00000000-0005-0000-0000-000087460000}"/>
    <cellStyle name="Normal 14 3 5 3 5" xfId="18060" xr:uid="{00000000-0005-0000-0000-000088460000}"/>
    <cellStyle name="Normal 14 3 5 3 6" xfId="18061" xr:uid="{00000000-0005-0000-0000-000089460000}"/>
    <cellStyle name="Normal 14 3 5 4" xfId="18062" xr:uid="{00000000-0005-0000-0000-00008A460000}"/>
    <cellStyle name="Normal 14 3 5 4 2" xfId="18063" xr:uid="{00000000-0005-0000-0000-00008B460000}"/>
    <cellStyle name="Normal 14 3 5 4 2 2" xfId="18064" xr:uid="{00000000-0005-0000-0000-00008C460000}"/>
    <cellStyle name="Normal 14 3 5 4 3" xfId="18065" xr:uid="{00000000-0005-0000-0000-00008D460000}"/>
    <cellStyle name="Normal 14 3 5 4 4" xfId="18066" xr:uid="{00000000-0005-0000-0000-00008E460000}"/>
    <cellStyle name="Normal 14 3 5 5" xfId="18067" xr:uid="{00000000-0005-0000-0000-00008F460000}"/>
    <cellStyle name="Normal 14 3 5 5 2" xfId="18068" xr:uid="{00000000-0005-0000-0000-000090460000}"/>
    <cellStyle name="Normal 14 3 5 5 2 2" xfId="18069" xr:uid="{00000000-0005-0000-0000-000091460000}"/>
    <cellStyle name="Normal 14 3 5 5 3" xfId="18070" xr:uid="{00000000-0005-0000-0000-000092460000}"/>
    <cellStyle name="Normal 14 3 5 5 4" xfId="18071" xr:uid="{00000000-0005-0000-0000-000093460000}"/>
    <cellStyle name="Normal 14 3 5 6" xfId="18072" xr:uid="{00000000-0005-0000-0000-000094460000}"/>
    <cellStyle name="Normal 14 3 5 6 2" xfId="18073" xr:uid="{00000000-0005-0000-0000-000095460000}"/>
    <cellStyle name="Normal 14 3 5 7" xfId="18074" xr:uid="{00000000-0005-0000-0000-000096460000}"/>
    <cellStyle name="Normal 14 3 5 8" xfId="18075" xr:uid="{00000000-0005-0000-0000-000097460000}"/>
    <cellStyle name="Normal 14 3 6" xfId="18076" xr:uid="{00000000-0005-0000-0000-000098460000}"/>
    <cellStyle name="Normal 14 3 6 2" xfId="18077" xr:uid="{00000000-0005-0000-0000-000099460000}"/>
    <cellStyle name="Normal 14 3 6 2 2" xfId="18078" xr:uid="{00000000-0005-0000-0000-00009A460000}"/>
    <cellStyle name="Normal 14 3 6 2 2 2" xfId="18079" xr:uid="{00000000-0005-0000-0000-00009B460000}"/>
    <cellStyle name="Normal 14 3 6 2 2 2 2" xfId="18080" xr:uid="{00000000-0005-0000-0000-00009C460000}"/>
    <cellStyle name="Normal 14 3 6 2 2 3" xfId="18081" xr:uid="{00000000-0005-0000-0000-00009D460000}"/>
    <cellStyle name="Normal 14 3 6 2 2 4" xfId="18082" xr:uid="{00000000-0005-0000-0000-00009E460000}"/>
    <cellStyle name="Normal 14 3 6 2 3" xfId="18083" xr:uid="{00000000-0005-0000-0000-00009F460000}"/>
    <cellStyle name="Normal 14 3 6 2 3 2" xfId="18084" xr:uid="{00000000-0005-0000-0000-0000A0460000}"/>
    <cellStyle name="Normal 14 3 6 2 3 2 2" xfId="18085" xr:uid="{00000000-0005-0000-0000-0000A1460000}"/>
    <cellStyle name="Normal 14 3 6 2 3 3" xfId="18086" xr:uid="{00000000-0005-0000-0000-0000A2460000}"/>
    <cellStyle name="Normal 14 3 6 2 3 4" xfId="18087" xr:uid="{00000000-0005-0000-0000-0000A3460000}"/>
    <cellStyle name="Normal 14 3 6 2 4" xfId="18088" xr:uid="{00000000-0005-0000-0000-0000A4460000}"/>
    <cellStyle name="Normal 14 3 6 2 4 2" xfId="18089" xr:uid="{00000000-0005-0000-0000-0000A5460000}"/>
    <cellStyle name="Normal 14 3 6 2 5" xfId="18090" xr:uid="{00000000-0005-0000-0000-0000A6460000}"/>
    <cellStyle name="Normal 14 3 6 2 6" xfId="18091" xr:uid="{00000000-0005-0000-0000-0000A7460000}"/>
    <cellStyle name="Normal 14 3 6 3" xfId="18092" xr:uid="{00000000-0005-0000-0000-0000A8460000}"/>
    <cellStyle name="Normal 14 3 6 3 2" xfId="18093" xr:uid="{00000000-0005-0000-0000-0000A9460000}"/>
    <cellStyle name="Normal 14 3 6 3 2 2" xfId="18094" xr:uid="{00000000-0005-0000-0000-0000AA460000}"/>
    <cellStyle name="Normal 14 3 6 3 3" xfId="18095" xr:uid="{00000000-0005-0000-0000-0000AB460000}"/>
    <cellStyle name="Normal 14 3 6 3 4" xfId="18096" xr:uid="{00000000-0005-0000-0000-0000AC460000}"/>
    <cellStyle name="Normal 14 3 6 4" xfId="18097" xr:uid="{00000000-0005-0000-0000-0000AD460000}"/>
    <cellStyle name="Normal 14 3 6 4 2" xfId="18098" xr:uid="{00000000-0005-0000-0000-0000AE460000}"/>
    <cellStyle name="Normal 14 3 6 4 2 2" xfId="18099" xr:uid="{00000000-0005-0000-0000-0000AF460000}"/>
    <cellStyle name="Normal 14 3 6 4 3" xfId="18100" xr:uid="{00000000-0005-0000-0000-0000B0460000}"/>
    <cellStyle name="Normal 14 3 6 4 4" xfId="18101" xr:uid="{00000000-0005-0000-0000-0000B1460000}"/>
    <cellStyle name="Normal 14 3 6 5" xfId="18102" xr:uid="{00000000-0005-0000-0000-0000B2460000}"/>
    <cellStyle name="Normal 14 3 6 5 2" xfId="18103" xr:uid="{00000000-0005-0000-0000-0000B3460000}"/>
    <cellStyle name="Normal 14 3 6 6" xfId="18104" xr:uid="{00000000-0005-0000-0000-0000B4460000}"/>
    <cellStyle name="Normal 14 3 6 7" xfId="18105" xr:uid="{00000000-0005-0000-0000-0000B5460000}"/>
    <cellStyle name="Normal 14 3 7" xfId="18106" xr:uid="{00000000-0005-0000-0000-0000B6460000}"/>
    <cellStyle name="Normal 14 3 7 2" xfId="18107" xr:uid="{00000000-0005-0000-0000-0000B7460000}"/>
    <cellStyle name="Normal 14 3 7 2 2" xfId="18108" xr:uid="{00000000-0005-0000-0000-0000B8460000}"/>
    <cellStyle name="Normal 14 3 7 2 2 2" xfId="18109" xr:uid="{00000000-0005-0000-0000-0000B9460000}"/>
    <cellStyle name="Normal 14 3 7 2 3" xfId="18110" xr:uid="{00000000-0005-0000-0000-0000BA460000}"/>
    <cellStyle name="Normal 14 3 7 2 4" xfId="18111" xr:uid="{00000000-0005-0000-0000-0000BB460000}"/>
    <cellStyle name="Normal 14 3 7 3" xfId="18112" xr:uid="{00000000-0005-0000-0000-0000BC460000}"/>
    <cellStyle name="Normal 14 3 7 3 2" xfId="18113" xr:uid="{00000000-0005-0000-0000-0000BD460000}"/>
    <cellStyle name="Normal 14 3 7 3 2 2" xfId="18114" xr:uid="{00000000-0005-0000-0000-0000BE460000}"/>
    <cellStyle name="Normal 14 3 7 3 3" xfId="18115" xr:uid="{00000000-0005-0000-0000-0000BF460000}"/>
    <cellStyle name="Normal 14 3 7 3 4" xfId="18116" xr:uid="{00000000-0005-0000-0000-0000C0460000}"/>
    <cellStyle name="Normal 14 3 7 4" xfId="18117" xr:uid="{00000000-0005-0000-0000-0000C1460000}"/>
    <cellStyle name="Normal 14 3 7 4 2" xfId="18118" xr:uid="{00000000-0005-0000-0000-0000C2460000}"/>
    <cellStyle name="Normal 14 3 7 5" xfId="18119" xr:uid="{00000000-0005-0000-0000-0000C3460000}"/>
    <cellStyle name="Normal 14 3 7 6" xfId="18120" xr:uid="{00000000-0005-0000-0000-0000C4460000}"/>
    <cellStyle name="Normal 14 3 8" xfId="18121" xr:uid="{00000000-0005-0000-0000-0000C5460000}"/>
    <cellStyle name="Normal 14 3 8 2" xfId="18122" xr:uid="{00000000-0005-0000-0000-0000C6460000}"/>
    <cellStyle name="Normal 14 3 8 2 2" xfId="18123" xr:uid="{00000000-0005-0000-0000-0000C7460000}"/>
    <cellStyle name="Normal 14 3 8 3" xfId="18124" xr:uid="{00000000-0005-0000-0000-0000C8460000}"/>
    <cellStyle name="Normal 14 3 8 4" xfId="18125" xr:uid="{00000000-0005-0000-0000-0000C9460000}"/>
    <cellStyle name="Normal 14 3 9" xfId="18126" xr:uid="{00000000-0005-0000-0000-0000CA460000}"/>
    <cellStyle name="Normal 14 3 9 2" xfId="18127" xr:uid="{00000000-0005-0000-0000-0000CB460000}"/>
    <cellStyle name="Normal 14 3 9 2 2" xfId="18128" xr:uid="{00000000-0005-0000-0000-0000CC460000}"/>
    <cellStyle name="Normal 14 3 9 3" xfId="18129" xr:uid="{00000000-0005-0000-0000-0000CD460000}"/>
    <cellStyle name="Normal 14 3 9 4" xfId="18130" xr:uid="{00000000-0005-0000-0000-0000CE460000}"/>
    <cellStyle name="Normal 14 4" xfId="18131" xr:uid="{00000000-0005-0000-0000-0000CF460000}"/>
    <cellStyle name="Normal 14 4 10" xfId="18132" xr:uid="{00000000-0005-0000-0000-0000D0460000}"/>
    <cellStyle name="Normal 14 4 11" xfId="18133" xr:uid="{00000000-0005-0000-0000-0000D1460000}"/>
    <cellStyle name="Normal 14 4 2" xfId="18134" xr:uid="{00000000-0005-0000-0000-0000D2460000}"/>
    <cellStyle name="Normal 14 4 2 2" xfId="18135" xr:uid="{00000000-0005-0000-0000-0000D3460000}"/>
    <cellStyle name="Normal 14 4 2 2 2" xfId="18136" xr:uid="{00000000-0005-0000-0000-0000D4460000}"/>
    <cellStyle name="Normal 14 4 2 2 2 2" xfId="18137" xr:uid="{00000000-0005-0000-0000-0000D5460000}"/>
    <cellStyle name="Normal 14 4 2 2 2 2 2" xfId="18138" xr:uid="{00000000-0005-0000-0000-0000D6460000}"/>
    <cellStyle name="Normal 14 4 2 2 2 2 2 2" xfId="18139" xr:uid="{00000000-0005-0000-0000-0000D7460000}"/>
    <cellStyle name="Normal 14 4 2 2 2 2 3" xfId="18140" xr:uid="{00000000-0005-0000-0000-0000D8460000}"/>
    <cellStyle name="Normal 14 4 2 2 2 2 4" xfId="18141" xr:uid="{00000000-0005-0000-0000-0000D9460000}"/>
    <cellStyle name="Normal 14 4 2 2 2 3" xfId="18142" xr:uid="{00000000-0005-0000-0000-0000DA460000}"/>
    <cellStyle name="Normal 14 4 2 2 2 3 2" xfId="18143" xr:uid="{00000000-0005-0000-0000-0000DB460000}"/>
    <cellStyle name="Normal 14 4 2 2 2 3 2 2" xfId="18144" xr:uid="{00000000-0005-0000-0000-0000DC460000}"/>
    <cellStyle name="Normal 14 4 2 2 2 3 3" xfId="18145" xr:uid="{00000000-0005-0000-0000-0000DD460000}"/>
    <cellStyle name="Normal 14 4 2 2 2 3 4" xfId="18146" xr:uid="{00000000-0005-0000-0000-0000DE460000}"/>
    <cellStyle name="Normal 14 4 2 2 2 4" xfId="18147" xr:uid="{00000000-0005-0000-0000-0000DF460000}"/>
    <cellStyle name="Normal 14 4 2 2 2 4 2" xfId="18148" xr:uid="{00000000-0005-0000-0000-0000E0460000}"/>
    <cellStyle name="Normal 14 4 2 2 2 5" xfId="18149" xr:uid="{00000000-0005-0000-0000-0000E1460000}"/>
    <cellStyle name="Normal 14 4 2 2 2 6" xfId="18150" xr:uid="{00000000-0005-0000-0000-0000E2460000}"/>
    <cellStyle name="Normal 14 4 2 2 3" xfId="18151" xr:uid="{00000000-0005-0000-0000-0000E3460000}"/>
    <cellStyle name="Normal 14 4 2 2 3 2" xfId="18152" xr:uid="{00000000-0005-0000-0000-0000E4460000}"/>
    <cellStyle name="Normal 14 4 2 2 3 2 2" xfId="18153" xr:uid="{00000000-0005-0000-0000-0000E5460000}"/>
    <cellStyle name="Normal 14 4 2 2 3 3" xfId="18154" xr:uid="{00000000-0005-0000-0000-0000E6460000}"/>
    <cellStyle name="Normal 14 4 2 2 3 4" xfId="18155" xr:uid="{00000000-0005-0000-0000-0000E7460000}"/>
    <cellStyle name="Normal 14 4 2 2 4" xfId="18156" xr:uid="{00000000-0005-0000-0000-0000E8460000}"/>
    <cellStyle name="Normal 14 4 2 2 4 2" xfId="18157" xr:uid="{00000000-0005-0000-0000-0000E9460000}"/>
    <cellStyle name="Normal 14 4 2 2 4 2 2" xfId="18158" xr:uid="{00000000-0005-0000-0000-0000EA460000}"/>
    <cellStyle name="Normal 14 4 2 2 4 3" xfId="18159" xr:uid="{00000000-0005-0000-0000-0000EB460000}"/>
    <cellStyle name="Normal 14 4 2 2 4 4" xfId="18160" xr:uid="{00000000-0005-0000-0000-0000EC460000}"/>
    <cellStyle name="Normal 14 4 2 2 5" xfId="18161" xr:uid="{00000000-0005-0000-0000-0000ED460000}"/>
    <cellStyle name="Normal 14 4 2 2 5 2" xfId="18162" xr:uid="{00000000-0005-0000-0000-0000EE460000}"/>
    <cellStyle name="Normal 14 4 2 2 6" xfId="18163" xr:uid="{00000000-0005-0000-0000-0000EF460000}"/>
    <cellStyle name="Normal 14 4 2 2 7" xfId="18164" xr:uid="{00000000-0005-0000-0000-0000F0460000}"/>
    <cellStyle name="Normal 14 4 2 3" xfId="18165" xr:uid="{00000000-0005-0000-0000-0000F1460000}"/>
    <cellStyle name="Normal 14 4 2 3 2" xfId="18166" xr:uid="{00000000-0005-0000-0000-0000F2460000}"/>
    <cellStyle name="Normal 14 4 2 3 2 2" xfId="18167" xr:uid="{00000000-0005-0000-0000-0000F3460000}"/>
    <cellStyle name="Normal 14 4 2 3 2 2 2" xfId="18168" xr:uid="{00000000-0005-0000-0000-0000F4460000}"/>
    <cellStyle name="Normal 14 4 2 3 2 3" xfId="18169" xr:uid="{00000000-0005-0000-0000-0000F5460000}"/>
    <cellStyle name="Normal 14 4 2 3 2 4" xfId="18170" xr:uid="{00000000-0005-0000-0000-0000F6460000}"/>
    <cellStyle name="Normal 14 4 2 3 3" xfId="18171" xr:uid="{00000000-0005-0000-0000-0000F7460000}"/>
    <cellStyle name="Normal 14 4 2 3 3 2" xfId="18172" xr:uid="{00000000-0005-0000-0000-0000F8460000}"/>
    <cellStyle name="Normal 14 4 2 3 3 2 2" xfId="18173" xr:uid="{00000000-0005-0000-0000-0000F9460000}"/>
    <cellStyle name="Normal 14 4 2 3 3 3" xfId="18174" xr:uid="{00000000-0005-0000-0000-0000FA460000}"/>
    <cellStyle name="Normal 14 4 2 3 3 4" xfId="18175" xr:uid="{00000000-0005-0000-0000-0000FB460000}"/>
    <cellStyle name="Normal 14 4 2 3 4" xfId="18176" xr:uid="{00000000-0005-0000-0000-0000FC460000}"/>
    <cellStyle name="Normal 14 4 2 3 4 2" xfId="18177" xr:uid="{00000000-0005-0000-0000-0000FD460000}"/>
    <cellStyle name="Normal 14 4 2 3 5" xfId="18178" xr:uid="{00000000-0005-0000-0000-0000FE460000}"/>
    <cellStyle name="Normal 14 4 2 3 6" xfId="18179" xr:uid="{00000000-0005-0000-0000-0000FF460000}"/>
    <cellStyle name="Normal 14 4 2 4" xfId="18180" xr:uid="{00000000-0005-0000-0000-000000470000}"/>
    <cellStyle name="Normal 14 4 2 4 2" xfId="18181" xr:uid="{00000000-0005-0000-0000-000001470000}"/>
    <cellStyle name="Normal 14 4 2 4 2 2" xfId="18182" xr:uid="{00000000-0005-0000-0000-000002470000}"/>
    <cellStyle name="Normal 14 4 2 4 3" xfId="18183" xr:uid="{00000000-0005-0000-0000-000003470000}"/>
    <cellStyle name="Normal 14 4 2 4 4" xfId="18184" xr:uid="{00000000-0005-0000-0000-000004470000}"/>
    <cellStyle name="Normal 14 4 2 5" xfId="18185" xr:uid="{00000000-0005-0000-0000-000005470000}"/>
    <cellStyle name="Normal 14 4 2 5 2" xfId="18186" xr:uid="{00000000-0005-0000-0000-000006470000}"/>
    <cellStyle name="Normal 14 4 2 5 2 2" xfId="18187" xr:uid="{00000000-0005-0000-0000-000007470000}"/>
    <cellStyle name="Normal 14 4 2 5 3" xfId="18188" xr:uid="{00000000-0005-0000-0000-000008470000}"/>
    <cellStyle name="Normal 14 4 2 5 4" xfId="18189" xr:uid="{00000000-0005-0000-0000-000009470000}"/>
    <cellStyle name="Normal 14 4 2 6" xfId="18190" xr:uid="{00000000-0005-0000-0000-00000A470000}"/>
    <cellStyle name="Normal 14 4 2 6 2" xfId="18191" xr:uid="{00000000-0005-0000-0000-00000B470000}"/>
    <cellStyle name="Normal 14 4 2 7" xfId="18192" xr:uid="{00000000-0005-0000-0000-00000C470000}"/>
    <cellStyle name="Normal 14 4 2 8" xfId="18193" xr:uid="{00000000-0005-0000-0000-00000D470000}"/>
    <cellStyle name="Normal 14 4 3" xfId="18194" xr:uid="{00000000-0005-0000-0000-00000E470000}"/>
    <cellStyle name="Normal 14 4 3 2" xfId="18195" xr:uid="{00000000-0005-0000-0000-00000F470000}"/>
    <cellStyle name="Normal 14 4 3 2 2" xfId="18196" xr:uid="{00000000-0005-0000-0000-000010470000}"/>
    <cellStyle name="Normal 14 4 3 2 2 2" xfId="18197" xr:uid="{00000000-0005-0000-0000-000011470000}"/>
    <cellStyle name="Normal 14 4 3 2 2 2 2" xfId="18198" xr:uid="{00000000-0005-0000-0000-000012470000}"/>
    <cellStyle name="Normal 14 4 3 2 2 2 2 2" xfId="18199" xr:uid="{00000000-0005-0000-0000-000013470000}"/>
    <cellStyle name="Normal 14 4 3 2 2 2 3" xfId="18200" xr:uid="{00000000-0005-0000-0000-000014470000}"/>
    <cellStyle name="Normal 14 4 3 2 2 2 4" xfId="18201" xr:uid="{00000000-0005-0000-0000-000015470000}"/>
    <cellStyle name="Normal 14 4 3 2 2 3" xfId="18202" xr:uid="{00000000-0005-0000-0000-000016470000}"/>
    <cellStyle name="Normal 14 4 3 2 2 3 2" xfId="18203" xr:uid="{00000000-0005-0000-0000-000017470000}"/>
    <cellStyle name="Normal 14 4 3 2 2 3 2 2" xfId="18204" xr:uid="{00000000-0005-0000-0000-000018470000}"/>
    <cellStyle name="Normal 14 4 3 2 2 3 3" xfId="18205" xr:uid="{00000000-0005-0000-0000-000019470000}"/>
    <cellStyle name="Normal 14 4 3 2 2 3 4" xfId="18206" xr:uid="{00000000-0005-0000-0000-00001A470000}"/>
    <cellStyle name="Normal 14 4 3 2 2 4" xfId="18207" xr:uid="{00000000-0005-0000-0000-00001B470000}"/>
    <cellStyle name="Normal 14 4 3 2 2 4 2" xfId="18208" xr:uid="{00000000-0005-0000-0000-00001C470000}"/>
    <cellStyle name="Normal 14 4 3 2 2 5" xfId="18209" xr:uid="{00000000-0005-0000-0000-00001D470000}"/>
    <cellStyle name="Normal 14 4 3 2 2 6" xfId="18210" xr:uid="{00000000-0005-0000-0000-00001E470000}"/>
    <cellStyle name="Normal 14 4 3 2 3" xfId="18211" xr:uid="{00000000-0005-0000-0000-00001F470000}"/>
    <cellStyle name="Normal 14 4 3 2 3 2" xfId="18212" xr:uid="{00000000-0005-0000-0000-000020470000}"/>
    <cellStyle name="Normal 14 4 3 2 3 2 2" xfId="18213" xr:uid="{00000000-0005-0000-0000-000021470000}"/>
    <cellStyle name="Normal 14 4 3 2 3 3" xfId="18214" xr:uid="{00000000-0005-0000-0000-000022470000}"/>
    <cellStyle name="Normal 14 4 3 2 3 4" xfId="18215" xr:uid="{00000000-0005-0000-0000-000023470000}"/>
    <cellStyle name="Normal 14 4 3 2 4" xfId="18216" xr:uid="{00000000-0005-0000-0000-000024470000}"/>
    <cellStyle name="Normal 14 4 3 2 4 2" xfId="18217" xr:uid="{00000000-0005-0000-0000-000025470000}"/>
    <cellStyle name="Normal 14 4 3 2 4 2 2" xfId="18218" xr:uid="{00000000-0005-0000-0000-000026470000}"/>
    <cellStyle name="Normal 14 4 3 2 4 3" xfId="18219" xr:uid="{00000000-0005-0000-0000-000027470000}"/>
    <cellStyle name="Normal 14 4 3 2 4 4" xfId="18220" xr:uid="{00000000-0005-0000-0000-000028470000}"/>
    <cellStyle name="Normal 14 4 3 2 5" xfId="18221" xr:uid="{00000000-0005-0000-0000-000029470000}"/>
    <cellStyle name="Normal 14 4 3 2 5 2" xfId="18222" xr:uid="{00000000-0005-0000-0000-00002A470000}"/>
    <cellStyle name="Normal 14 4 3 2 6" xfId="18223" xr:uid="{00000000-0005-0000-0000-00002B470000}"/>
    <cellStyle name="Normal 14 4 3 2 7" xfId="18224" xr:uid="{00000000-0005-0000-0000-00002C470000}"/>
    <cellStyle name="Normal 14 4 3 3" xfId="18225" xr:uid="{00000000-0005-0000-0000-00002D470000}"/>
    <cellStyle name="Normal 14 4 3 3 2" xfId="18226" xr:uid="{00000000-0005-0000-0000-00002E470000}"/>
    <cellStyle name="Normal 14 4 3 3 2 2" xfId="18227" xr:uid="{00000000-0005-0000-0000-00002F470000}"/>
    <cellStyle name="Normal 14 4 3 3 2 2 2" xfId="18228" xr:uid="{00000000-0005-0000-0000-000030470000}"/>
    <cellStyle name="Normal 14 4 3 3 2 3" xfId="18229" xr:uid="{00000000-0005-0000-0000-000031470000}"/>
    <cellStyle name="Normal 14 4 3 3 2 4" xfId="18230" xr:uid="{00000000-0005-0000-0000-000032470000}"/>
    <cellStyle name="Normal 14 4 3 3 3" xfId="18231" xr:uid="{00000000-0005-0000-0000-000033470000}"/>
    <cellStyle name="Normal 14 4 3 3 3 2" xfId="18232" xr:uid="{00000000-0005-0000-0000-000034470000}"/>
    <cellStyle name="Normal 14 4 3 3 3 2 2" xfId="18233" xr:uid="{00000000-0005-0000-0000-000035470000}"/>
    <cellStyle name="Normal 14 4 3 3 3 3" xfId="18234" xr:uid="{00000000-0005-0000-0000-000036470000}"/>
    <cellStyle name="Normal 14 4 3 3 3 4" xfId="18235" xr:uid="{00000000-0005-0000-0000-000037470000}"/>
    <cellStyle name="Normal 14 4 3 3 4" xfId="18236" xr:uid="{00000000-0005-0000-0000-000038470000}"/>
    <cellStyle name="Normal 14 4 3 3 4 2" xfId="18237" xr:uid="{00000000-0005-0000-0000-000039470000}"/>
    <cellStyle name="Normal 14 4 3 3 5" xfId="18238" xr:uid="{00000000-0005-0000-0000-00003A470000}"/>
    <cellStyle name="Normal 14 4 3 3 6" xfId="18239" xr:uid="{00000000-0005-0000-0000-00003B470000}"/>
    <cellStyle name="Normal 14 4 3 4" xfId="18240" xr:uid="{00000000-0005-0000-0000-00003C470000}"/>
    <cellStyle name="Normal 14 4 3 4 2" xfId="18241" xr:uid="{00000000-0005-0000-0000-00003D470000}"/>
    <cellStyle name="Normal 14 4 3 4 2 2" xfId="18242" xr:uid="{00000000-0005-0000-0000-00003E470000}"/>
    <cellStyle name="Normal 14 4 3 4 3" xfId="18243" xr:uid="{00000000-0005-0000-0000-00003F470000}"/>
    <cellStyle name="Normal 14 4 3 4 4" xfId="18244" xr:uid="{00000000-0005-0000-0000-000040470000}"/>
    <cellStyle name="Normal 14 4 3 5" xfId="18245" xr:uid="{00000000-0005-0000-0000-000041470000}"/>
    <cellStyle name="Normal 14 4 3 5 2" xfId="18246" xr:uid="{00000000-0005-0000-0000-000042470000}"/>
    <cellStyle name="Normal 14 4 3 5 2 2" xfId="18247" xr:uid="{00000000-0005-0000-0000-000043470000}"/>
    <cellStyle name="Normal 14 4 3 5 3" xfId="18248" xr:uid="{00000000-0005-0000-0000-000044470000}"/>
    <cellStyle name="Normal 14 4 3 5 4" xfId="18249" xr:uid="{00000000-0005-0000-0000-000045470000}"/>
    <cellStyle name="Normal 14 4 3 6" xfId="18250" xr:uid="{00000000-0005-0000-0000-000046470000}"/>
    <cellStyle name="Normal 14 4 3 6 2" xfId="18251" xr:uid="{00000000-0005-0000-0000-000047470000}"/>
    <cellStyle name="Normal 14 4 3 7" xfId="18252" xr:uid="{00000000-0005-0000-0000-000048470000}"/>
    <cellStyle name="Normal 14 4 3 8" xfId="18253" xr:uid="{00000000-0005-0000-0000-000049470000}"/>
    <cellStyle name="Normal 14 4 4" xfId="18254" xr:uid="{00000000-0005-0000-0000-00004A470000}"/>
    <cellStyle name="Normal 14 4 4 2" xfId="18255" xr:uid="{00000000-0005-0000-0000-00004B470000}"/>
    <cellStyle name="Normal 14 4 4 2 2" xfId="18256" xr:uid="{00000000-0005-0000-0000-00004C470000}"/>
    <cellStyle name="Normal 14 4 4 2 2 2" xfId="18257" xr:uid="{00000000-0005-0000-0000-00004D470000}"/>
    <cellStyle name="Normal 14 4 4 2 2 2 2" xfId="18258" xr:uid="{00000000-0005-0000-0000-00004E470000}"/>
    <cellStyle name="Normal 14 4 4 2 2 2 2 2" xfId="18259" xr:uid="{00000000-0005-0000-0000-00004F470000}"/>
    <cellStyle name="Normal 14 4 4 2 2 2 3" xfId="18260" xr:uid="{00000000-0005-0000-0000-000050470000}"/>
    <cellStyle name="Normal 14 4 4 2 2 2 4" xfId="18261" xr:uid="{00000000-0005-0000-0000-000051470000}"/>
    <cellStyle name="Normal 14 4 4 2 2 3" xfId="18262" xr:uid="{00000000-0005-0000-0000-000052470000}"/>
    <cellStyle name="Normal 14 4 4 2 2 3 2" xfId="18263" xr:uid="{00000000-0005-0000-0000-000053470000}"/>
    <cellStyle name="Normal 14 4 4 2 2 3 2 2" xfId="18264" xr:uid="{00000000-0005-0000-0000-000054470000}"/>
    <cellStyle name="Normal 14 4 4 2 2 3 3" xfId="18265" xr:uid="{00000000-0005-0000-0000-000055470000}"/>
    <cellStyle name="Normal 14 4 4 2 2 3 4" xfId="18266" xr:uid="{00000000-0005-0000-0000-000056470000}"/>
    <cellStyle name="Normal 14 4 4 2 2 4" xfId="18267" xr:uid="{00000000-0005-0000-0000-000057470000}"/>
    <cellStyle name="Normal 14 4 4 2 2 4 2" xfId="18268" xr:uid="{00000000-0005-0000-0000-000058470000}"/>
    <cellStyle name="Normal 14 4 4 2 2 5" xfId="18269" xr:uid="{00000000-0005-0000-0000-000059470000}"/>
    <cellStyle name="Normal 14 4 4 2 2 6" xfId="18270" xr:uid="{00000000-0005-0000-0000-00005A470000}"/>
    <cellStyle name="Normal 14 4 4 2 3" xfId="18271" xr:uid="{00000000-0005-0000-0000-00005B470000}"/>
    <cellStyle name="Normal 14 4 4 2 3 2" xfId="18272" xr:uid="{00000000-0005-0000-0000-00005C470000}"/>
    <cellStyle name="Normal 14 4 4 2 3 2 2" xfId="18273" xr:uid="{00000000-0005-0000-0000-00005D470000}"/>
    <cellStyle name="Normal 14 4 4 2 3 3" xfId="18274" xr:uid="{00000000-0005-0000-0000-00005E470000}"/>
    <cellStyle name="Normal 14 4 4 2 3 4" xfId="18275" xr:uid="{00000000-0005-0000-0000-00005F470000}"/>
    <cellStyle name="Normal 14 4 4 2 4" xfId="18276" xr:uid="{00000000-0005-0000-0000-000060470000}"/>
    <cellStyle name="Normal 14 4 4 2 4 2" xfId="18277" xr:uid="{00000000-0005-0000-0000-000061470000}"/>
    <cellStyle name="Normal 14 4 4 2 4 2 2" xfId="18278" xr:uid="{00000000-0005-0000-0000-000062470000}"/>
    <cellStyle name="Normal 14 4 4 2 4 3" xfId="18279" xr:uid="{00000000-0005-0000-0000-000063470000}"/>
    <cellStyle name="Normal 14 4 4 2 4 4" xfId="18280" xr:uid="{00000000-0005-0000-0000-000064470000}"/>
    <cellStyle name="Normal 14 4 4 2 5" xfId="18281" xr:uid="{00000000-0005-0000-0000-000065470000}"/>
    <cellStyle name="Normal 14 4 4 2 5 2" xfId="18282" xr:uid="{00000000-0005-0000-0000-000066470000}"/>
    <cellStyle name="Normal 14 4 4 2 6" xfId="18283" xr:uid="{00000000-0005-0000-0000-000067470000}"/>
    <cellStyle name="Normal 14 4 4 2 7" xfId="18284" xr:uid="{00000000-0005-0000-0000-000068470000}"/>
    <cellStyle name="Normal 14 4 4 3" xfId="18285" xr:uid="{00000000-0005-0000-0000-000069470000}"/>
    <cellStyle name="Normal 14 4 4 3 2" xfId="18286" xr:uid="{00000000-0005-0000-0000-00006A470000}"/>
    <cellStyle name="Normal 14 4 4 3 2 2" xfId="18287" xr:uid="{00000000-0005-0000-0000-00006B470000}"/>
    <cellStyle name="Normal 14 4 4 3 2 2 2" xfId="18288" xr:uid="{00000000-0005-0000-0000-00006C470000}"/>
    <cellStyle name="Normal 14 4 4 3 2 3" xfId="18289" xr:uid="{00000000-0005-0000-0000-00006D470000}"/>
    <cellStyle name="Normal 14 4 4 3 2 4" xfId="18290" xr:uid="{00000000-0005-0000-0000-00006E470000}"/>
    <cellStyle name="Normal 14 4 4 3 3" xfId="18291" xr:uid="{00000000-0005-0000-0000-00006F470000}"/>
    <cellStyle name="Normal 14 4 4 3 3 2" xfId="18292" xr:uid="{00000000-0005-0000-0000-000070470000}"/>
    <cellStyle name="Normal 14 4 4 3 3 2 2" xfId="18293" xr:uid="{00000000-0005-0000-0000-000071470000}"/>
    <cellStyle name="Normal 14 4 4 3 3 3" xfId="18294" xr:uid="{00000000-0005-0000-0000-000072470000}"/>
    <cellStyle name="Normal 14 4 4 3 3 4" xfId="18295" xr:uid="{00000000-0005-0000-0000-000073470000}"/>
    <cellStyle name="Normal 14 4 4 3 4" xfId="18296" xr:uid="{00000000-0005-0000-0000-000074470000}"/>
    <cellStyle name="Normal 14 4 4 3 4 2" xfId="18297" xr:uid="{00000000-0005-0000-0000-000075470000}"/>
    <cellStyle name="Normal 14 4 4 3 5" xfId="18298" xr:uid="{00000000-0005-0000-0000-000076470000}"/>
    <cellStyle name="Normal 14 4 4 3 6" xfId="18299" xr:uid="{00000000-0005-0000-0000-000077470000}"/>
    <cellStyle name="Normal 14 4 4 4" xfId="18300" xr:uid="{00000000-0005-0000-0000-000078470000}"/>
    <cellStyle name="Normal 14 4 4 4 2" xfId="18301" xr:uid="{00000000-0005-0000-0000-000079470000}"/>
    <cellStyle name="Normal 14 4 4 4 2 2" xfId="18302" xr:uid="{00000000-0005-0000-0000-00007A470000}"/>
    <cellStyle name="Normal 14 4 4 4 3" xfId="18303" xr:uid="{00000000-0005-0000-0000-00007B470000}"/>
    <cellStyle name="Normal 14 4 4 4 4" xfId="18304" xr:uid="{00000000-0005-0000-0000-00007C470000}"/>
    <cellStyle name="Normal 14 4 4 5" xfId="18305" xr:uid="{00000000-0005-0000-0000-00007D470000}"/>
    <cellStyle name="Normal 14 4 4 5 2" xfId="18306" xr:uid="{00000000-0005-0000-0000-00007E470000}"/>
    <cellStyle name="Normal 14 4 4 5 2 2" xfId="18307" xr:uid="{00000000-0005-0000-0000-00007F470000}"/>
    <cellStyle name="Normal 14 4 4 5 3" xfId="18308" xr:uid="{00000000-0005-0000-0000-000080470000}"/>
    <cellStyle name="Normal 14 4 4 5 4" xfId="18309" xr:uid="{00000000-0005-0000-0000-000081470000}"/>
    <cellStyle name="Normal 14 4 4 6" xfId="18310" xr:uid="{00000000-0005-0000-0000-000082470000}"/>
    <cellStyle name="Normal 14 4 4 6 2" xfId="18311" xr:uid="{00000000-0005-0000-0000-000083470000}"/>
    <cellStyle name="Normal 14 4 4 7" xfId="18312" xr:uid="{00000000-0005-0000-0000-000084470000}"/>
    <cellStyle name="Normal 14 4 4 8" xfId="18313" xr:uid="{00000000-0005-0000-0000-000085470000}"/>
    <cellStyle name="Normal 14 4 5" xfId="18314" xr:uid="{00000000-0005-0000-0000-000086470000}"/>
    <cellStyle name="Normal 14 4 5 2" xfId="18315" xr:uid="{00000000-0005-0000-0000-000087470000}"/>
    <cellStyle name="Normal 14 4 5 2 2" xfId="18316" xr:uid="{00000000-0005-0000-0000-000088470000}"/>
    <cellStyle name="Normal 14 4 5 2 2 2" xfId="18317" xr:uid="{00000000-0005-0000-0000-000089470000}"/>
    <cellStyle name="Normal 14 4 5 2 2 2 2" xfId="18318" xr:uid="{00000000-0005-0000-0000-00008A470000}"/>
    <cellStyle name="Normal 14 4 5 2 2 3" xfId="18319" xr:uid="{00000000-0005-0000-0000-00008B470000}"/>
    <cellStyle name="Normal 14 4 5 2 2 4" xfId="18320" xr:uid="{00000000-0005-0000-0000-00008C470000}"/>
    <cellStyle name="Normal 14 4 5 2 3" xfId="18321" xr:uid="{00000000-0005-0000-0000-00008D470000}"/>
    <cellStyle name="Normal 14 4 5 2 3 2" xfId="18322" xr:uid="{00000000-0005-0000-0000-00008E470000}"/>
    <cellStyle name="Normal 14 4 5 2 3 2 2" xfId="18323" xr:uid="{00000000-0005-0000-0000-00008F470000}"/>
    <cellStyle name="Normal 14 4 5 2 3 3" xfId="18324" xr:uid="{00000000-0005-0000-0000-000090470000}"/>
    <cellStyle name="Normal 14 4 5 2 3 4" xfId="18325" xr:uid="{00000000-0005-0000-0000-000091470000}"/>
    <cellStyle name="Normal 14 4 5 2 4" xfId="18326" xr:uid="{00000000-0005-0000-0000-000092470000}"/>
    <cellStyle name="Normal 14 4 5 2 4 2" xfId="18327" xr:uid="{00000000-0005-0000-0000-000093470000}"/>
    <cellStyle name="Normal 14 4 5 2 5" xfId="18328" xr:uid="{00000000-0005-0000-0000-000094470000}"/>
    <cellStyle name="Normal 14 4 5 2 6" xfId="18329" xr:uid="{00000000-0005-0000-0000-000095470000}"/>
    <cellStyle name="Normal 14 4 5 3" xfId="18330" xr:uid="{00000000-0005-0000-0000-000096470000}"/>
    <cellStyle name="Normal 14 4 5 3 2" xfId="18331" xr:uid="{00000000-0005-0000-0000-000097470000}"/>
    <cellStyle name="Normal 14 4 5 3 2 2" xfId="18332" xr:uid="{00000000-0005-0000-0000-000098470000}"/>
    <cellStyle name="Normal 14 4 5 3 3" xfId="18333" xr:uid="{00000000-0005-0000-0000-000099470000}"/>
    <cellStyle name="Normal 14 4 5 3 4" xfId="18334" xr:uid="{00000000-0005-0000-0000-00009A470000}"/>
    <cellStyle name="Normal 14 4 5 4" xfId="18335" xr:uid="{00000000-0005-0000-0000-00009B470000}"/>
    <cellStyle name="Normal 14 4 5 4 2" xfId="18336" xr:uid="{00000000-0005-0000-0000-00009C470000}"/>
    <cellStyle name="Normal 14 4 5 4 2 2" xfId="18337" xr:uid="{00000000-0005-0000-0000-00009D470000}"/>
    <cellStyle name="Normal 14 4 5 4 3" xfId="18338" xr:uid="{00000000-0005-0000-0000-00009E470000}"/>
    <cellStyle name="Normal 14 4 5 4 4" xfId="18339" xr:uid="{00000000-0005-0000-0000-00009F470000}"/>
    <cellStyle name="Normal 14 4 5 5" xfId="18340" xr:uid="{00000000-0005-0000-0000-0000A0470000}"/>
    <cellStyle name="Normal 14 4 5 5 2" xfId="18341" xr:uid="{00000000-0005-0000-0000-0000A1470000}"/>
    <cellStyle name="Normal 14 4 5 6" xfId="18342" xr:uid="{00000000-0005-0000-0000-0000A2470000}"/>
    <cellStyle name="Normal 14 4 5 7" xfId="18343" xr:uid="{00000000-0005-0000-0000-0000A3470000}"/>
    <cellStyle name="Normal 14 4 6" xfId="18344" xr:uid="{00000000-0005-0000-0000-0000A4470000}"/>
    <cellStyle name="Normal 14 4 6 2" xfId="18345" xr:uid="{00000000-0005-0000-0000-0000A5470000}"/>
    <cellStyle name="Normal 14 4 6 2 2" xfId="18346" xr:uid="{00000000-0005-0000-0000-0000A6470000}"/>
    <cellStyle name="Normal 14 4 6 2 2 2" xfId="18347" xr:uid="{00000000-0005-0000-0000-0000A7470000}"/>
    <cellStyle name="Normal 14 4 6 2 3" xfId="18348" xr:uid="{00000000-0005-0000-0000-0000A8470000}"/>
    <cellStyle name="Normal 14 4 6 2 4" xfId="18349" xr:uid="{00000000-0005-0000-0000-0000A9470000}"/>
    <cellStyle name="Normal 14 4 6 3" xfId="18350" xr:uid="{00000000-0005-0000-0000-0000AA470000}"/>
    <cellStyle name="Normal 14 4 6 3 2" xfId="18351" xr:uid="{00000000-0005-0000-0000-0000AB470000}"/>
    <cellStyle name="Normal 14 4 6 3 2 2" xfId="18352" xr:uid="{00000000-0005-0000-0000-0000AC470000}"/>
    <cellStyle name="Normal 14 4 6 3 3" xfId="18353" xr:uid="{00000000-0005-0000-0000-0000AD470000}"/>
    <cellStyle name="Normal 14 4 6 3 4" xfId="18354" xr:uid="{00000000-0005-0000-0000-0000AE470000}"/>
    <cellStyle name="Normal 14 4 6 4" xfId="18355" xr:uid="{00000000-0005-0000-0000-0000AF470000}"/>
    <cellStyle name="Normal 14 4 6 4 2" xfId="18356" xr:uid="{00000000-0005-0000-0000-0000B0470000}"/>
    <cellStyle name="Normal 14 4 6 5" xfId="18357" xr:uid="{00000000-0005-0000-0000-0000B1470000}"/>
    <cellStyle name="Normal 14 4 6 6" xfId="18358" xr:uid="{00000000-0005-0000-0000-0000B2470000}"/>
    <cellStyle name="Normal 14 4 7" xfId="18359" xr:uid="{00000000-0005-0000-0000-0000B3470000}"/>
    <cellStyle name="Normal 14 4 7 2" xfId="18360" xr:uid="{00000000-0005-0000-0000-0000B4470000}"/>
    <cellStyle name="Normal 14 4 7 2 2" xfId="18361" xr:uid="{00000000-0005-0000-0000-0000B5470000}"/>
    <cellStyle name="Normal 14 4 7 3" xfId="18362" xr:uid="{00000000-0005-0000-0000-0000B6470000}"/>
    <cellStyle name="Normal 14 4 7 4" xfId="18363" xr:uid="{00000000-0005-0000-0000-0000B7470000}"/>
    <cellStyle name="Normal 14 4 8" xfId="18364" xr:uid="{00000000-0005-0000-0000-0000B8470000}"/>
    <cellStyle name="Normal 14 4 8 2" xfId="18365" xr:uid="{00000000-0005-0000-0000-0000B9470000}"/>
    <cellStyle name="Normal 14 4 8 2 2" xfId="18366" xr:uid="{00000000-0005-0000-0000-0000BA470000}"/>
    <cellStyle name="Normal 14 4 8 3" xfId="18367" xr:uid="{00000000-0005-0000-0000-0000BB470000}"/>
    <cellStyle name="Normal 14 4 8 4" xfId="18368" xr:uid="{00000000-0005-0000-0000-0000BC470000}"/>
    <cellStyle name="Normal 14 4 9" xfId="18369" xr:uid="{00000000-0005-0000-0000-0000BD470000}"/>
    <cellStyle name="Normal 14 4 9 2" xfId="18370" xr:uid="{00000000-0005-0000-0000-0000BE470000}"/>
    <cellStyle name="Normal 14 5" xfId="18371" xr:uid="{00000000-0005-0000-0000-0000BF470000}"/>
    <cellStyle name="Normal 14 5 2" xfId="18372" xr:uid="{00000000-0005-0000-0000-0000C0470000}"/>
    <cellStyle name="Normal 14 5 2 2" xfId="18373" xr:uid="{00000000-0005-0000-0000-0000C1470000}"/>
    <cellStyle name="Normal 14 5 2 2 2" xfId="18374" xr:uid="{00000000-0005-0000-0000-0000C2470000}"/>
    <cellStyle name="Normal 14 5 2 2 2 2" xfId="18375" xr:uid="{00000000-0005-0000-0000-0000C3470000}"/>
    <cellStyle name="Normal 14 5 2 2 2 2 2" xfId="18376" xr:uid="{00000000-0005-0000-0000-0000C4470000}"/>
    <cellStyle name="Normal 14 5 2 2 2 3" xfId="18377" xr:uid="{00000000-0005-0000-0000-0000C5470000}"/>
    <cellStyle name="Normal 14 5 2 2 2 4" xfId="18378" xr:uid="{00000000-0005-0000-0000-0000C6470000}"/>
    <cellStyle name="Normal 14 5 2 2 3" xfId="18379" xr:uid="{00000000-0005-0000-0000-0000C7470000}"/>
    <cellStyle name="Normal 14 5 2 2 3 2" xfId="18380" xr:uid="{00000000-0005-0000-0000-0000C8470000}"/>
    <cellStyle name="Normal 14 5 2 2 3 2 2" xfId="18381" xr:uid="{00000000-0005-0000-0000-0000C9470000}"/>
    <cellStyle name="Normal 14 5 2 2 3 3" xfId="18382" xr:uid="{00000000-0005-0000-0000-0000CA470000}"/>
    <cellStyle name="Normal 14 5 2 2 3 4" xfId="18383" xr:uid="{00000000-0005-0000-0000-0000CB470000}"/>
    <cellStyle name="Normal 14 5 2 2 4" xfId="18384" xr:uid="{00000000-0005-0000-0000-0000CC470000}"/>
    <cellStyle name="Normal 14 5 2 2 4 2" xfId="18385" xr:uid="{00000000-0005-0000-0000-0000CD470000}"/>
    <cellStyle name="Normal 14 5 2 2 5" xfId="18386" xr:uid="{00000000-0005-0000-0000-0000CE470000}"/>
    <cellStyle name="Normal 14 5 2 2 6" xfId="18387" xr:uid="{00000000-0005-0000-0000-0000CF470000}"/>
    <cellStyle name="Normal 14 5 2 3" xfId="18388" xr:uid="{00000000-0005-0000-0000-0000D0470000}"/>
    <cellStyle name="Normal 14 5 2 3 2" xfId="18389" xr:uid="{00000000-0005-0000-0000-0000D1470000}"/>
    <cellStyle name="Normal 14 5 2 3 2 2" xfId="18390" xr:uid="{00000000-0005-0000-0000-0000D2470000}"/>
    <cellStyle name="Normal 14 5 2 3 3" xfId="18391" xr:uid="{00000000-0005-0000-0000-0000D3470000}"/>
    <cellStyle name="Normal 14 5 2 3 4" xfId="18392" xr:uid="{00000000-0005-0000-0000-0000D4470000}"/>
    <cellStyle name="Normal 14 5 2 4" xfId="18393" xr:uid="{00000000-0005-0000-0000-0000D5470000}"/>
    <cellStyle name="Normal 14 5 2 4 2" xfId="18394" xr:uid="{00000000-0005-0000-0000-0000D6470000}"/>
    <cellStyle name="Normal 14 5 2 4 2 2" xfId="18395" xr:uid="{00000000-0005-0000-0000-0000D7470000}"/>
    <cellStyle name="Normal 14 5 2 4 3" xfId="18396" xr:uid="{00000000-0005-0000-0000-0000D8470000}"/>
    <cellStyle name="Normal 14 5 2 4 4" xfId="18397" xr:uid="{00000000-0005-0000-0000-0000D9470000}"/>
    <cellStyle name="Normal 14 5 2 5" xfId="18398" xr:uid="{00000000-0005-0000-0000-0000DA470000}"/>
    <cellStyle name="Normal 14 5 2 5 2" xfId="18399" xr:uid="{00000000-0005-0000-0000-0000DB470000}"/>
    <cellStyle name="Normal 14 5 2 6" xfId="18400" xr:uid="{00000000-0005-0000-0000-0000DC470000}"/>
    <cellStyle name="Normal 14 5 2 7" xfId="18401" xr:uid="{00000000-0005-0000-0000-0000DD470000}"/>
    <cellStyle name="Normal 14 5 3" xfId="18402" xr:uid="{00000000-0005-0000-0000-0000DE470000}"/>
    <cellStyle name="Normal 14 5 3 2" xfId="18403" xr:uid="{00000000-0005-0000-0000-0000DF470000}"/>
    <cellStyle name="Normal 14 5 3 2 2" xfId="18404" xr:uid="{00000000-0005-0000-0000-0000E0470000}"/>
    <cellStyle name="Normal 14 5 3 2 2 2" xfId="18405" xr:uid="{00000000-0005-0000-0000-0000E1470000}"/>
    <cellStyle name="Normal 14 5 3 2 3" xfId="18406" xr:uid="{00000000-0005-0000-0000-0000E2470000}"/>
    <cellStyle name="Normal 14 5 3 2 4" xfId="18407" xr:uid="{00000000-0005-0000-0000-0000E3470000}"/>
    <cellStyle name="Normal 14 5 3 3" xfId="18408" xr:uid="{00000000-0005-0000-0000-0000E4470000}"/>
    <cellStyle name="Normal 14 5 3 3 2" xfId="18409" xr:uid="{00000000-0005-0000-0000-0000E5470000}"/>
    <cellStyle name="Normal 14 5 3 3 2 2" xfId="18410" xr:uid="{00000000-0005-0000-0000-0000E6470000}"/>
    <cellStyle name="Normal 14 5 3 3 3" xfId="18411" xr:uid="{00000000-0005-0000-0000-0000E7470000}"/>
    <cellStyle name="Normal 14 5 3 3 4" xfId="18412" xr:uid="{00000000-0005-0000-0000-0000E8470000}"/>
    <cellStyle name="Normal 14 5 3 4" xfId="18413" xr:uid="{00000000-0005-0000-0000-0000E9470000}"/>
    <cellStyle name="Normal 14 5 3 4 2" xfId="18414" xr:uid="{00000000-0005-0000-0000-0000EA470000}"/>
    <cellStyle name="Normal 14 5 3 5" xfId="18415" xr:uid="{00000000-0005-0000-0000-0000EB470000}"/>
    <cellStyle name="Normal 14 5 3 6" xfId="18416" xr:uid="{00000000-0005-0000-0000-0000EC470000}"/>
    <cellStyle name="Normal 14 5 4" xfId="18417" xr:uid="{00000000-0005-0000-0000-0000ED470000}"/>
    <cellStyle name="Normal 14 5 4 2" xfId="18418" xr:uid="{00000000-0005-0000-0000-0000EE470000}"/>
    <cellStyle name="Normal 14 5 4 2 2" xfId="18419" xr:uid="{00000000-0005-0000-0000-0000EF470000}"/>
    <cellStyle name="Normal 14 5 4 3" xfId="18420" xr:uid="{00000000-0005-0000-0000-0000F0470000}"/>
    <cellStyle name="Normal 14 5 4 4" xfId="18421" xr:uid="{00000000-0005-0000-0000-0000F1470000}"/>
    <cellStyle name="Normal 14 5 5" xfId="18422" xr:uid="{00000000-0005-0000-0000-0000F2470000}"/>
    <cellStyle name="Normal 14 5 5 2" xfId="18423" xr:uid="{00000000-0005-0000-0000-0000F3470000}"/>
    <cellStyle name="Normal 14 5 5 2 2" xfId="18424" xr:uid="{00000000-0005-0000-0000-0000F4470000}"/>
    <cellStyle name="Normal 14 5 5 3" xfId="18425" xr:uid="{00000000-0005-0000-0000-0000F5470000}"/>
    <cellStyle name="Normal 14 5 5 4" xfId="18426" xr:uid="{00000000-0005-0000-0000-0000F6470000}"/>
    <cellStyle name="Normal 14 5 6" xfId="18427" xr:uid="{00000000-0005-0000-0000-0000F7470000}"/>
    <cellStyle name="Normal 14 5 6 2" xfId="18428" xr:uid="{00000000-0005-0000-0000-0000F8470000}"/>
    <cellStyle name="Normal 14 5 7" xfId="18429" xr:uid="{00000000-0005-0000-0000-0000F9470000}"/>
    <cellStyle name="Normal 14 5 8" xfId="18430" xr:uid="{00000000-0005-0000-0000-0000FA470000}"/>
    <cellStyle name="Normal 14 6" xfId="18431" xr:uid="{00000000-0005-0000-0000-0000FB470000}"/>
    <cellStyle name="Normal 14 6 2" xfId="18432" xr:uid="{00000000-0005-0000-0000-0000FC470000}"/>
    <cellStyle name="Normal 14 6 2 2" xfId="18433" xr:uid="{00000000-0005-0000-0000-0000FD470000}"/>
    <cellStyle name="Normal 14 6 2 2 2" xfId="18434" xr:uid="{00000000-0005-0000-0000-0000FE470000}"/>
    <cellStyle name="Normal 14 6 2 2 2 2" xfId="18435" xr:uid="{00000000-0005-0000-0000-0000FF470000}"/>
    <cellStyle name="Normal 14 6 2 2 2 2 2" xfId="18436" xr:uid="{00000000-0005-0000-0000-000000480000}"/>
    <cellStyle name="Normal 14 6 2 2 2 3" xfId="18437" xr:uid="{00000000-0005-0000-0000-000001480000}"/>
    <cellStyle name="Normal 14 6 2 2 2 4" xfId="18438" xr:uid="{00000000-0005-0000-0000-000002480000}"/>
    <cellStyle name="Normal 14 6 2 2 3" xfId="18439" xr:uid="{00000000-0005-0000-0000-000003480000}"/>
    <cellStyle name="Normal 14 6 2 2 3 2" xfId="18440" xr:uid="{00000000-0005-0000-0000-000004480000}"/>
    <cellStyle name="Normal 14 6 2 2 3 2 2" xfId="18441" xr:uid="{00000000-0005-0000-0000-000005480000}"/>
    <cellStyle name="Normal 14 6 2 2 3 3" xfId="18442" xr:uid="{00000000-0005-0000-0000-000006480000}"/>
    <cellStyle name="Normal 14 6 2 2 3 4" xfId="18443" xr:uid="{00000000-0005-0000-0000-000007480000}"/>
    <cellStyle name="Normal 14 6 2 2 4" xfId="18444" xr:uid="{00000000-0005-0000-0000-000008480000}"/>
    <cellStyle name="Normal 14 6 2 2 4 2" xfId="18445" xr:uid="{00000000-0005-0000-0000-000009480000}"/>
    <cellStyle name="Normal 14 6 2 2 5" xfId="18446" xr:uid="{00000000-0005-0000-0000-00000A480000}"/>
    <cellStyle name="Normal 14 6 2 2 6" xfId="18447" xr:uid="{00000000-0005-0000-0000-00000B480000}"/>
    <cellStyle name="Normal 14 6 2 3" xfId="18448" xr:uid="{00000000-0005-0000-0000-00000C480000}"/>
    <cellStyle name="Normal 14 6 2 3 2" xfId="18449" xr:uid="{00000000-0005-0000-0000-00000D480000}"/>
    <cellStyle name="Normal 14 6 2 3 2 2" xfId="18450" xr:uid="{00000000-0005-0000-0000-00000E480000}"/>
    <cellStyle name="Normal 14 6 2 3 3" xfId="18451" xr:uid="{00000000-0005-0000-0000-00000F480000}"/>
    <cellStyle name="Normal 14 6 2 3 4" xfId="18452" xr:uid="{00000000-0005-0000-0000-000010480000}"/>
    <cellStyle name="Normal 14 6 2 4" xfId="18453" xr:uid="{00000000-0005-0000-0000-000011480000}"/>
    <cellStyle name="Normal 14 6 2 4 2" xfId="18454" xr:uid="{00000000-0005-0000-0000-000012480000}"/>
    <cellStyle name="Normal 14 6 2 4 2 2" xfId="18455" xr:uid="{00000000-0005-0000-0000-000013480000}"/>
    <cellStyle name="Normal 14 6 2 4 3" xfId="18456" xr:uid="{00000000-0005-0000-0000-000014480000}"/>
    <cellStyle name="Normal 14 6 2 4 4" xfId="18457" xr:uid="{00000000-0005-0000-0000-000015480000}"/>
    <cellStyle name="Normal 14 6 2 5" xfId="18458" xr:uid="{00000000-0005-0000-0000-000016480000}"/>
    <cellStyle name="Normal 14 6 2 5 2" xfId="18459" xr:uid="{00000000-0005-0000-0000-000017480000}"/>
    <cellStyle name="Normal 14 6 2 6" xfId="18460" xr:uid="{00000000-0005-0000-0000-000018480000}"/>
    <cellStyle name="Normal 14 6 2 7" xfId="18461" xr:uid="{00000000-0005-0000-0000-000019480000}"/>
    <cellStyle name="Normal 14 6 3" xfId="18462" xr:uid="{00000000-0005-0000-0000-00001A480000}"/>
    <cellStyle name="Normal 14 6 3 2" xfId="18463" xr:uid="{00000000-0005-0000-0000-00001B480000}"/>
    <cellStyle name="Normal 14 6 3 2 2" xfId="18464" xr:uid="{00000000-0005-0000-0000-00001C480000}"/>
    <cellStyle name="Normal 14 6 3 2 2 2" xfId="18465" xr:uid="{00000000-0005-0000-0000-00001D480000}"/>
    <cellStyle name="Normal 14 6 3 2 3" xfId="18466" xr:uid="{00000000-0005-0000-0000-00001E480000}"/>
    <cellStyle name="Normal 14 6 3 2 4" xfId="18467" xr:uid="{00000000-0005-0000-0000-00001F480000}"/>
    <cellStyle name="Normal 14 6 3 3" xfId="18468" xr:uid="{00000000-0005-0000-0000-000020480000}"/>
    <cellStyle name="Normal 14 6 3 3 2" xfId="18469" xr:uid="{00000000-0005-0000-0000-000021480000}"/>
    <cellStyle name="Normal 14 6 3 3 2 2" xfId="18470" xr:uid="{00000000-0005-0000-0000-000022480000}"/>
    <cellStyle name="Normal 14 6 3 3 3" xfId="18471" xr:uid="{00000000-0005-0000-0000-000023480000}"/>
    <cellStyle name="Normal 14 6 3 3 4" xfId="18472" xr:uid="{00000000-0005-0000-0000-000024480000}"/>
    <cellStyle name="Normal 14 6 3 4" xfId="18473" xr:uid="{00000000-0005-0000-0000-000025480000}"/>
    <cellStyle name="Normal 14 6 3 4 2" xfId="18474" xr:uid="{00000000-0005-0000-0000-000026480000}"/>
    <cellStyle name="Normal 14 6 3 5" xfId="18475" xr:uid="{00000000-0005-0000-0000-000027480000}"/>
    <cellStyle name="Normal 14 6 3 6" xfId="18476" xr:uid="{00000000-0005-0000-0000-000028480000}"/>
    <cellStyle name="Normal 14 6 4" xfId="18477" xr:uid="{00000000-0005-0000-0000-000029480000}"/>
    <cellStyle name="Normal 14 6 4 2" xfId="18478" xr:uid="{00000000-0005-0000-0000-00002A480000}"/>
    <cellStyle name="Normal 14 6 4 2 2" xfId="18479" xr:uid="{00000000-0005-0000-0000-00002B480000}"/>
    <cellStyle name="Normal 14 6 4 3" xfId="18480" xr:uid="{00000000-0005-0000-0000-00002C480000}"/>
    <cellStyle name="Normal 14 6 4 4" xfId="18481" xr:uid="{00000000-0005-0000-0000-00002D480000}"/>
    <cellStyle name="Normal 14 6 5" xfId="18482" xr:uid="{00000000-0005-0000-0000-00002E480000}"/>
    <cellStyle name="Normal 14 6 5 2" xfId="18483" xr:uid="{00000000-0005-0000-0000-00002F480000}"/>
    <cellStyle name="Normal 14 6 5 2 2" xfId="18484" xr:uid="{00000000-0005-0000-0000-000030480000}"/>
    <cellStyle name="Normal 14 6 5 3" xfId="18485" xr:uid="{00000000-0005-0000-0000-000031480000}"/>
    <cellStyle name="Normal 14 6 5 4" xfId="18486" xr:uid="{00000000-0005-0000-0000-000032480000}"/>
    <cellStyle name="Normal 14 6 6" xfId="18487" xr:uid="{00000000-0005-0000-0000-000033480000}"/>
    <cellStyle name="Normal 14 6 6 2" xfId="18488" xr:uid="{00000000-0005-0000-0000-000034480000}"/>
    <cellStyle name="Normal 14 6 7" xfId="18489" xr:uid="{00000000-0005-0000-0000-000035480000}"/>
    <cellStyle name="Normal 14 6 8" xfId="18490" xr:uid="{00000000-0005-0000-0000-000036480000}"/>
    <cellStyle name="Normal 14 7" xfId="18491" xr:uid="{00000000-0005-0000-0000-000037480000}"/>
    <cellStyle name="Normal 14 7 2" xfId="18492" xr:uid="{00000000-0005-0000-0000-000038480000}"/>
    <cellStyle name="Normal 14 7 2 2" xfId="18493" xr:uid="{00000000-0005-0000-0000-000039480000}"/>
    <cellStyle name="Normal 14 7 2 2 2" xfId="18494" xr:uid="{00000000-0005-0000-0000-00003A480000}"/>
    <cellStyle name="Normal 14 7 2 2 2 2" xfId="18495" xr:uid="{00000000-0005-0000-0000-00003B480000}"/>
    <cellStyle name="Normal 14 7 2 2 2 2 2" xfId="18496" xr:uid="{00000000-0005-0000-0000-00003C480000}"/>
    <cellStyle name="Normal 14 7 2 2 2 3" xfId="18497" xr:uid="{00000000-0005-0000-0000-00003D480000}"/>
    <cellStyle name="Normal 14 7 2 2 2 4" xfId="18498" xr:uid="{00000000-0005-0000-0000-00003E480000}"/>
    <cellStyle name="Normal 14 7 2 2 3" xfId="18499" xr:uid="{00000000-0005-0000-0000-00003F480000}"/>
    <cellStyle name="Normal 14 7 2 2 3 2" xfId="18500" xr:uid="{00000000-0005-0000-0000-000040480000}"/>
    <cellStyle name="Normal 14 7 2 2 3 2 2" xfId="18501" xr:uid="{00000000-0005-0000-0000-000041480000}"/>
    <cellStyle name="Normal 14 7 2 2 3 3" xfId="18502" xr:uid="{00000000-0005-0000-0000-000042480000}"/>
    <cellStyle name="Normal 14 7 2 2 3 4" xfId="18503" xr:uid="{00000000-0005-0000-0000-000043480000}"/>
    <cellStyle name="Normal 14 7 2 2 4" xfId="18504" xr:uid="{00000000-0005-0000-0000-000044480000}"/>
    <cellStyle name="Normal 14 7 2 2 4 2" xfId="18505" xr:uid="{00000000-0005-0000-0000-000045480000}"/>
    <cellStyle name="Normal 14 7 2 2 5" xfId="18506" xr:uid="{00000000-0005-0000-0000-000046480000}"/>
    <cellStyle name="Normal 14 7 2 2 6" xfId="18507" xr:uid="{00000000-0005-0000-0000-000047480000}"/>
    <cellStyle name="Normal 14 7 2 3" xfId="18508" xr:uid="{00000000-0005-0000-0000-000048480000}"/>
    <cellStyle name="Normal 14 7 2 3 2" xfId="18509" xr:uid="{00000000-0005-0000-0000-000049480000}"/>
    <cellStyle name="Normal 14 7 2 3 2 2" xfId="18510" xr:uid="{00000000-0005-0000-0000-00004A480000}"/>
    <cellStyle name="Normal 14 7 2 3 3" xfId="18511" xr:uid="{00000000-0005-0000-0000-00004B480000}"/>
    <cellStyle name="Normal 14 7 2 3 4" xfId="18512" xr:uid="{00000000-0005-0000-0000-00004C480000}"/>
    <cellStyle name="Normal 14 7 2 4" xfId="18513" xr:uid="{00000000-0005-0000-0000-00004D480000}"/>
    <cellStyle name="Normal 14 7 2 4 2" xfId="18514" xr:uid="{00000000-0005-0000-0000-00004E480000}"/>
    <cellStyle name="Normal 14 7 2 4 2 2" xfId="18515" xr:uid="{00000000-0005-0000-0000-00004F480000}"/>
    <cellStyle name="Normal 14 7 2 4 3" xfId="18516" xr:uid="{00000000-0005-0000-0000-000050480000}"/>
    <cellStyle name="Normal 14 7 2 4 4" xfId="18517" xr:uid="{00000000-0005-0000-0000-000051480000}"/>
    <cellStyle name="Normal 14 7 2 5" xfId="18518" xr:uid="{00000000-0005-0000-0000-000052480000}"/>
    <cellStyle name="Normal 14 7 2 5 2" xfId="18519" xr:uid="{00000000-0005-0000-0000-000053480000}"/>
    <cellStyle name="Normal 14 7 2 6" xfId="18520" xr:uid="{00000000-0005-0000-0000-000054480000}"/>
    <cellStyle name="Normal 14 7 2 7" xfId="18521" xr:uid="{00000000-0005-0000-0000-000055480000}"/>
    <cellStyle name="Normal 14 7 3" xfId="18522" xr:uid="{00000000-0005-0000-0000-000056480000}"/>
    <cellStyle name="Normal 14 7 3 2" xfId="18523" xr:uid="{00000000-0005-0000-0000-000057480000}"/>
    <cellStyle name="Normal 14 7 3 2 2" xfId="18524" xr:uid="{00000000-0005-0000-0000-000058480000}"/>
    <cellStyle name="Normal 14 7 3 2 2 2" xfId="18525" xr:uid="{00000000-0005-0000-0000-000059480000}"/>
    <cellStyle name="Normal 14 7 3 2 3" xfId="18526" xr:uid="{00000000-0005-0000-0000-00005A480000}"/>
    <cellStyle name="Normal 14 7 3 2 4" xfId="18527" xr:uid="{00000000-0005-0000-0000-00005B480000}"/>
    <cellStyle name="Normal 14 7 3 3" xfId="18528" xr:uid="{00000000-0005-0000-0000-00005C480000}"/>
    <cellStyle name="Normal 14 7 3 3 2" xfId="18529" xr:uid="{00000000-0005-0000-0000-00005D480000}"/>
    <cellStyle name="Normal 14 7 3 3 2 2" xfId="18530" xr:uid="{00000000-0005-0000-0000-00005E480000}"/>
    <cellStyle name="Normal 14 7 3 3 3" xfId="18531" xr:uid="{00000000-0005-0000-0000-00005F480000}"/>
    <cellStyle name="Normal 14 7 3 3 4" xfId="18532" xr:uid="{00000000-0005-0000-0000-000060480000}"/>
    <cellStyle name="Normal 14 7 3 4" xfId="18533" xr:uid="{00000000-0005-0000-0000-000061480000}"/>
    <cellStyle name="Normal 14 7 3 4 2" xfId="18534" xr:uid="{00000000-0005-0000-0000-000062480000}"/>
    <cellStyle name="Normal 14 7 3 5" xfId="18535" xr:uid="{00000000-0005-0000-0000-000063480000}"/>
    <cellStyle name="Normal 14 7 3 6" xfId="18536" xr:uid="{00000000-0005-0000-0000-000064480000}"/>
    <cellStyle name="Normal 14 7 4" xfId="18537" xr:uid="{00000000-0005-0000-0000-000065480000}"/>
    <cellStyle name="Normal 14 7 4 2" xfId="18538" xr:uid="{00000000-0005-0000-0000-000066480000}"/>
    <cellStyle name="Normal 14 7 4 2 2" xfId="18539" xr:uid="{00000000-0005-0000-0000-000067480000}"/>
    <cellStyle name="Normal 14 7 4 3" xfId="18540" xr:uid="{00000000-0005-0000-0000-000068480000}"/>
    <cellStyle name="Normal 14 7 4 4" xfId="18541" xr:uid="{00000000-0005-0000-0000-000069480000}"/>
    <cellStyle name="Normal 14 7 5" xfId="18542" xr:uid="{00000000-0005-0000-0000-00006A480000}"/>
    <cellStyle name="Normal 14 7 5 2" xfId="18543" xr:uid="{00000000-0005-0000-0000-00006B480000}"/>
    <cellStyle name="Normal 14 7 5 2 2" xfId="18544" xr:uid="{00000000-0005-0000-0000-00006C480000}"/>
    <cellStyle name="Normal 14 7 5 3" xfId="18545" xr:uid="{00000000-0005-0000-0000-00006D480000}"/>
    <cellStyle name="Normal 14 7 5 4" xfId="18546" xr:uid="{00000000-0005-0000-0000-00006E480000}"/>
    <cellStyle name="Normal 14 7 6" xfId="18547" xr:uid="{00000000-0005-0000-0000-00006F480000}"/>
    <cellStyle name="Normal 14 7 6 2" xfId="18548" xr:uid="{00000000-0005-0000-0000-000070480000}"/>
    <cellStyle name="Normal 14 7 7" xfId="18549" xr:uid="{00000000-0005-0000-0000-000071480000}"/>
    <cellStyle name="Normal 14 7 8" xfId="18550" xr:uid="{00000000-0005-0000-0000-000072480000}"/>
    <cellStyle name="Normal 14 8" xfId="18551" xr:uid="{00000000-0005-0000-0000-000073480000}"/>
    <cellStyle name="Normal 14 8 2" xfId="18552" xr:uid="{00000000-0005-0000-0000-000074480000}"/>
    <cellStyle name="Normal 14 8 2 2" xfId="18553" xr:uid="{00000000-0005-0000-0000-000075480000}"/>
    <cellStyle name="Normal 14 8 2 2 2" xfId="18554" xr:uid="{00000000-0005-0000-0000-000076480000}"/>
    <cellStyle name="Normal 14 8 2 2 2 2" xfId="18555" xr:uid="{00000000-0005-0000-0000-000077480000}"/>
    <cellStyle name="Normal 14 8 2 2 3" xfId="18556" xr:uid="{00000000-0005-0000-0000-000078480000}"/>
    <cellStyle name="Normal 14 8 2 2 4" xfId="18557" xr:uid="{00000000-0005-0000-0000-000079480000}"/>
    <cellStyle name="Normal 14 8 2 3" xfId="18558" xr:uid="{00000000-0005-0000-0000-00007A480000}"/>
    <cellStyle name="Normal 14 8 2 3 2" xfId="18559" xr:uid="{00000000-0005-0000-0000-00007B480000}"/>
    <cellStyle name="Normal 14 8 2 3 2 2" xfId="18560" xr:uid="{00000000-0005-0000-0000-00007C480000}"/>
    <cellStyle name="Normal 14 8 2 3 3" xfId="18561" xr:uid="{00000000-0005-0000-0000-00007D480000}"/>
    <cellStyle name="Normal 14 8 2 3 4" xfId="18562" xr:uid="{00000000-0005-0000-0000-00007E480000}"/>
    <cellStyle name="Normal 14 8 2 4" xfId="18563" xr:uid="{00000000-0005-0000-0000-00007F480000}"/>
    <cellStyle name="Normal 14 8 2 4 2" xfId="18564" xr:uid="{00000000-0005-0000-0000-000080480000}"/>
    <cellStyle name="Normal 14 8 2 5" xfId="18565" xr:uid="{00000000-0005-0000-0000-000081480000}"/>
    <cellStyle name="Normal 14 8 2 6" xfId="18566" xr:uid="{00000000-0005-0000-0000-000082480000}"/>
    <cellStyle name="Normal 14 8 3" xfId="18567" xr:uid="{00000000-0005-0000-0000-000083480000}"/>
    <cellStyle name="Normal 14 8 3 2" xfId="18568" xr:uid="{00000000-0005-0000-0000-000084480000}"/>
    <cellStyle name="Normal 14 8 3 2 2" xfId="18569" xr:uid="{00000000-0005-0000-0000-000085480000}"/>
    <cellStyle name="Normal 14 8 3 3" xfId="18570" xr:uid="{00000000-0005-0000-0000-000086480000}"/>
    <cellStyle name="Normal 14 8 3 4" xfId="18571" xr:uid="{00000000-0005-0000-0000-000087480000}"/>
    <cellStyle name="Normal 14 8 4" xfId="18572" xr:uid="{00000000-0005-0000-0000-000088480000}"/>
    <cellStyle name="Normal 14 8 4 2" xfId="18573" xr:uid="{00000000-0005-0000-0000-000089480000}"/>
    <cellStyle name="Normal 14 8 4 2 2" xfId="18574" xr:uid="{00000000-0005-0000-0000-00008A480000}"/>
    <cellStyle name="Normal 14 8 4 3" xfId="18575" xr:uid="{00000000-0005-0000-0000-00008B480000}"/>
    <cellStyle name="Normal 14 8 4 4" xfId="18576" xr:uid="{00000000-0005-0000-0000-00008C480000}"/>
    <cellStyle name="Normal 14 8 5" xfId="18577" xr:uid="{00000000-0005-0000-0000-00008D480000}"/>
    <cellStyle name="Normal 14 8 5 2" xfId="18578" xr:uid="{00000000-0005-0000-0000-00008E480000}"/>
    <cellStyle name="Normal 14 8 6" xfId="18579" xr:uid="{00000000-0005-0000-0000-00008F480000}"/>
    <cellStyle name="Normal 14 8 7" xfId="18580" xr:uid="{00000000-0005-0000-0000-000090480000}"/>
    <cellStyle name="Normal 14 9" xfId="18581" xr:uid="{00000000-0005-0000-0000-000091480000}"/>
    <cellStyle name="Normal 14 9 2" xfId="18582" xr:uid="{00000000-0005-0000-0000-000092480000}"/>
    <cellStyle name="Normal 14 9 2 2" xfId="18583" xr:uid="{00000000-0005-0000-0000-000093480000}"/>
    <cellStyle name="Normal 14 9 2 2 2" xfId="18584" xr:uid="{00000000-0005-0000-0000-000094480000}"/>
    <cellStyle name="Normal 14 9 2 3" xfId="18585" xr:uid="{00000000-0005-0000-0000-000095480000}"/>
    <cellStyle name="Normal 14 9 2 4" xfId="18586" xr:uid="{00000000-0005-0000-0000-000096480000}"/>
    <cellStyle name="Normal 14 9 3" xfId="18587" xr:uid="{00000000-0005-0000-0000-000097480000}"/>
    <cellStyle name="Normal 14 9 3 2" xfId="18588" xr:uid="{00000000-0005-0000-0000-000098480000}"/>
    <cellStyle name="Normal 14 9 3 2 2" xfId="18589" xr:uid="{00000000-0005-0000-0000-000099480000}"/>
    <cellStyle name="Normal 14 9 3 3" xfId="18590" xr:uid="{00000000-0005-0000-0000-00009A480000}"/>
    <cellStyle name="Normal 14 9 3 4" xfId="18591" xr:uid="{00000000-0005-0000-0000-00009B480000}"/>
    <cellStyle name="Normal 14 9 4" xfId="18592" xr:uid="{00000000-0005-0000-0000-00009C480000}"/>
    <cellStyle name="Normal 14 9 4 2" xfId="18593" xr:uid="{00000000-0005-0000-0000-00009D480000}"/>
    <cellStyle name="Normal 14 9 5" xfId="18594" xr:uid="{00000000-0005-0000-0000-00009E480000}"/>
    <cellStyle name="Normal 14 9 6" xfId="18595" xr:uid="{00000000-0005-0000-0000-00009F480000}"/>
    <cellStyle name="Normal 15" xfId="18596" xr:uid="{00000000-0005-0000-0000-0000A0480000}"/>
    <cellStyle name="Normal 15 3 2" xfId="40957" xr:uid="{9E7044A8-AB3D-41B9-9AF2-B9E09AD54007}"/>
    <cellStyle name="Normal 16" xfId="18597" xr:uid="{00000000-0005-0000-0000-0000A1480000}"/>
    <cellStyle name="Normal 16 2" xfId="18598" xr:uid="{00000000-0005-0000-0000-0000A2480000}"/>
    <cellStyle name="Normal 17" xfId="18599" xr:uid="{00000000-0005-0000-0000-0000A3480000}"/>
    <cellStyle name="Normal 17 10" xfId="18600" xr:uid="{00000000-0005-0000-0000-0000A4480000}"/>
    <cellStyle name="Normal 17 10 2" xfId="18601" xr:uid="{00000000-0005-0000-0000-0000A5480000}"/>
    <cellStyle name="Normal 17 10 2 2" xfId="18602" xr:uid="{00000000-0005-0000-0000-0000A6480000}"/>
    <cellStyle name="Normal 17 10 3" xfId="18603" xr:uid="{00000000-0005-0000-0000-0000A7480000}"/>
    <cellStyle name="Normal 17 10 4" xfId="18604" xr:uid="{00000000-0005-0000-0000-0000A8480000}"/>
    <cellStyle name="Normal 17 11" xfId="18605" xr:uid="{00000000-0005-0000-0000-0000A9480000}"/>
    <cellStyle name="Normal 17 11 2" xfId="18606" xr:uid="{00000000-0005-0000-0000-0000AA480000}"/>
    <cellStyle name="Normal 17 11 2 2" xfId="18607" xr:uid="{00000000-0005-0000-0000-0000AB480000}"/>
    <cellStyle name="Normal 17 11 3" xfId="18608" xr:uid="{00000000-0005-0000-0000-0000AC480000}"/>
    <cellStyle name="Normal 17 11 4" xfId="18609" xr:uid="{00000000-0005-0000-0000-0000AD480000}"/>
    <cellStyle name="Normal 17 12" xfId="18610" xr:uid="{00000000-0005-0000-0000-0000AE480000}"/>
    <cellStyle name="Normal 17 12 2" xfId="18611" xr:uid="{00000000-0005-0000-0000-0000AF480000}"/>
    <cellStyle name="Normal 17 13" xfId="18612" xr:uid="{00000000-0005-0000-0000-0000B0480000}"/>
    <cellStyle name="Normal 17 14" xfId="18613" xr:uid="{00000000-0005-0000-0000-0000B1480000}"/>
    <cellStyle name="Normal 17 2" xfId="18614" xr:uid="{00000000-0005-0000-0000-0000B2480000}"/>
    <cellStyle name="Normal 17 2 10" xfId="18615" xr:uid="{00000000-0005-0000-0000-0000B3480000}"/>
    <cellStyle name="Normal 17 2 10 2" xfId="18616" xr:uid="{00000000-0005-0000-0000-0000B4480000}"/>
    <cellStyle name="Normal 17 2 11" xfId="18617" xr:uid="{00000000-0005-0000-0000-0000B5480000}"/>
    <cellStyle name="Normal 17 2 12" xfId="18618" xr:uid="{00000000-0005-0000-0000-0000B6480000}"/>
    <cellStyle name="Normal 17 2 2" xfId="18619" xr:uid="{00000000-0005-0000-0000-0000B7480000}"/>
    <cellStyle name="Normal 17 2 2 10" xfId="18620" xr:uid="{00000000-0005-0000-0000-0000B8480000}"/>
    <cellStyle name="Normal 17 2 2 11" xfId="18621" xr:uid="{00000000-0005-0000-0000-0000B9480000}"/>
    <cellStyle name="Normal 17 2 2 2" xfId="18622" xr:uid="{00000000-0005-0000-0000-0000BA480000}"/>
    <cellStyle name="Normal 17 2 2 2 2" xfId="18623" xr:uid="{00000000-0005-0000-0000-0000BB480000}"/>
    <cellStyle name="Normal 17 2 2 2 2 2" xfId="18624" xr:uid="{00000000-0005-0000-0000-0000BC480000}"/>
    <cellStyle name="Normal 17 2 2 2 2 2 2" xfId="18625" xr:uid="{00000000-0005-0000-0000-0000BD480000}"/>
    <cellStyle name="Normal 17 2 2 2 2 2 2 2" xfId="18626" xr:uid="{00000000-0005-0000-0000-0000BE480000}"/>
    <cellStyle name="Normal 17 2 2 2 2 2 2 2 2" xfId="18627" xr:uid="{00000000-0005-0000-0000-0000BF480000}"/>
    <cellStyle name="Normal 17 2 2 2 2 2 2 3" xfId="18628" xr:uid="{00000000-0005-0000-0000-0000C0480000}"/>
    <cellStyle name="Normal 17 2 2 2 2 2 2 4" xfId="18629" xr:uid="{00000000-0005-0000-0000-0000C1480000}"/>
    <cellStyle name="Normal 17 2 2 2 2 2 3" xfId="18630" xr:uid="{00000000-0005-0000-0000-0000C2480000}"/>
    <cellStyle name="Normal 17 2 2 2 2 2 3 2" xfId="18631" xr:uid="{00000000-0005-0000-0000-0000C3480000}"/>
    <cellStyle name="Normal 17 2 2 2 2 2 3 2 2" xfId="18632" xr:uid="{00000000-0005-0000-0000-0000C4480000}"/>
    <cellStyle name="Normal 17 2 2 2 2 2 3 3" xfId="18633" xr:uid="{00000000-0005-0000-0000-0000C5480000}"/>
    <cellStyle name="Normal 17 2 2 2 2 2 3 4" xfId="18634" xr:uid="{00000000-0005-0000-0000-0000C6480000}"/>
    <cellStyle name="Normal 17 2 2 2 2 2 4" xfId="18635" xr:uid="{00000000-0005-0000-0000-0000C7480000}"/>
    <cellStyle name="Normal 17 2 2 2 2 2 4 2" xfId="18636" xr:uid="{00000000-0005-0000-0000-0000C8480000}"/>
    <cellStyle name="Normal 17 2 2 2 2 2 5" xfId="18637" xr:uid="{00000000-0005-0000-0000-0000C9480000}"/>
    <cellStyle name="Normal 17 2 2 2 2 2 6" xfId="18638" xr:uid="{00000000-0005-0000-0000-0000CA480000}"/>
    <cellStyle name="Normal 17 2 2 2 2 3" xfId="18639" xr:uid="{00000000-0005-0000-0000-0000CB480000}"/>
    <cellStyle name="Normal 17 2 2 2 2 3 2" xfId="18640" xr:uid="{00000000-0005-0000-0000-0000CC480000}"/>
    <cellStyle name="Normal 17 2 2 2 2 3 2 2" xfId="18641" xr:uid="{00000000-0005-0000-0000-0000CD480000}"/>
    <cellStyle name="Normal 17 2 2 2 2 3 3" xfId="18642" xr:uid="{00000000-0005-0000-0000-0000CE480000}"/>
    <cellStyle name="Normal 17 2 2 2 2 3 4" xfId="18643" xr:uid="{00000000-0005-0000-0000-0000CF480000}"/>
    <cellStyle name="Normal 17 2 2 2 2 4" xfId="18644" xr:uid="{00000000-0005-0000-0000-0000D0480000}"/>
    <cellStyle name="Normal 17 2 2 2 2 4 2" xfId="18645" xr:uid="{00000000-0005-0000-0000-0000D1480000}"/>
    <cellStyle name="Normal 17 2 2 2 2 4 2 2" xfId="18646" xr:uid="{00000000-0005-0000-0000-0000D2480000}"/>
    <cellStyle name="Normal 17 2 2 2 2 4 3" xfId="18647" xr:uid="{00000000-0005-0000-0000-0000D3480000}"/>
    <cellStyle name="Normal 17 2 2 2 2 4 4" xfId="18648" xr:uid="{00000000-0005-0000-0000-0000D4480000}"/>
    <cellStyle name="Normal 17 2 2 2 2 5" xfId="18649" xr:uid="{00000000-0005-0000-0000-0000D5480000}"/>
    <cellStyle name="Normal 17 2 2 2 2 5 2" xfId="18650" xr:uid="{00000000-0005-0000-0000-0000D6480000}"/>
    <cellStyle name="Normal 17 2 2 2 2 6" xfId="18651" xr:uid="{00000000-0005-0000-0000-0000D7480000}"/>
    <cellStyle name="Normal 17 2 2 2 2 7" xfId="18652" xr:uid="{00000000-0005-0000-0000-0000D8480000}"/>
    <cellStyle name="Normal 17 2 2 2 3" xfId="18653" xr:uid="{00000000-0005-0000-0000-0000D9480000}"/>
    <cellStyle name="Normal 17 2 2 2 3 2" xfId="18654" xr:uid="{00000000-0005-0000-0000-0000DA480000}"/>
    <cellStyle name="Normal 17 2 2 2 3 2 2" xfId="18655" xr:uid="{00000000-0005-0000-0000-0000DB480000}"/>
    <cellStyle name="Normal 17 2 2 2 3 2 2 2" xfId="18656" xr:uid="{00000000-0005-0000-0000-0000DC480000}"/>
    <cellStyle name="Normal 17 2 2 2 3 2 3" xfId="18657" xr:uid="{00000000-0005-0000-0000-0000DD480000}"/>
    <cellStyle name="Normal 17 2 2 2 3 2 4" xfId="18658" xr:uid="{00000000-0005-0000-0000-0000DE480000}"/>
    <cellStyle name="Normal 17 2 2 2 3 3" xfId="18659" xr:uid="{00000000-0005-0000-0000-0000DF480000}"/>
    <cellStyle name="Normal 17 2 2 2 3 3 2" xfId="18660" xr:uid="{00000000-0005-0000-0000-0000E0480000}"/>
    <cellStyle name="Normal 17 2 2 2 3 3 2 2" xfId="18661" xr:uid="{00000000-0005-0000-0000-0000E1480000}"/>
    <cellStyle name="Normal 17 2 2 2 3 3 3" xfId="18662" xr:uid="{00000000-0005-0000-0000-0000E2480000}"/>
    <cellStyle name="Normal 17 2 2 2 3 3 4" xfId="18663" xr:uid="{00000000-0005-0000-0000-0000E3480000}"/>
    <cellStyle name="Normal 17 2 2 2 3 4" xfId="18664" xr:uid="{00000000-0005-0000-0000-0000E4480000}"/>
    <cellStyle name="Normal 17 2 2 2 3 4 2" xfId="18665" xr:uid="{00000000-0005-0000-0000-0000E5480000}"/>
    <cellStyle name="Normal 17 2 2 2 3 5" xfId="18666" xr:uid="{00000000-0005-0000-0000-0000E6480000}"/>
    <cellStyle name="Normal 17 2 2 2 3 6" xfId="18667" xr:uid="{00000000-0005-0000-0000-0000E7480000}"/>
    <cellStyle name="Normal 17 2 2 2 4" xfId="18668" xr:uid="{00000000-0005-0000-0000-0000E8480000}"/>
    <cellStyle name="Normal 17 2 2 2 4 2" xfId="18669" xr:uid="{00000000-0005-0000-0000-0000E9480000}"/>
    <cellStyle name="Normal 17 2 2 2 4 2 2" xfId="18670" xr:uid="{00000000-0005-0000-0000-0000EA480000}"/>
    <cellStyle name="Normal 17 2 2 2 4 3" xfId="18671" xr:uid="{00000000-0005-0000-0000-0000EB480000}"/>
    <cellStyle name="Normal 17 2 2 2 4 4" xfId="18672" xr:uid="{00000000-0005-0000-0000-0000EC480000}"/>
    <cellStyle name="Normal 17 2 2 2 5" xfId="18673" xr:uid="{00000000-0005-0000-0000-0000ED480000}"/>
    <cellStyle name="Normal 17 2 2 2 5 2" xfId="18674" xr:uid="{00000000-0005-0000-0000-0000EE480000}"/>
    <cellStyle name="Normal 17 2 2 2 5 2 2" xfId="18675" xr:uid="{00000000-0005-0000-0000-0000EF480000}"/>
    <cellStyle name="Normal 17 2 2 2 5 3" xfId="18676" xr:uid="{00000000-0005-0000-0000-0000F0480000}"/>
    <cellStyle name="Normal 17 2 2 2 5 4" xfId="18677" xr:uid="{00000000-0005-0000-0000-0000F1480000}"/>
    <cellStyle name="Normal 17 2 2 2 6" xfId="18678" xr:uid="{00000000-0005-0000-0000-0000F2480000}"/>
    <cellStyle name="Normal 17 2 2 2 6 2" xfId="18679" xr:uid="{00000000-0005-0000-0000-0000F3480000}"/>
    <cellStyle name="Normal 17 2 2 2 7" xfId="18680" xr:uid="{00000000-0005-0000-0000-0000F4480000}"/>
    <cellStyle name="Normal 17 2 2 2 8" xfId="18681" xr:uid="{00000000-0005-0000-0000-0000F5480000}"/>
    <cellStyle name="Normal 17 2 2 3" xfId="18682" xr:uid="{00000000-0005-0000-0000-0000F6480000}"/>
    <cellStyle name="Normal 17 2 2 3 2" xfId="18683" xr:uid="{00000000-0005-0000-0000-0000F7480000}"/>
    <cellStyle name="Normal 17 2 2 3 2 2" xfId="18684" xr:uid="{00000000-0005-0000-0000-0000F8480000}"/>
    <cellStyle name="Normal 17 2 2 3 2 2 2" xfId="18685" xr:uid="{00000000-0005-0000-0000-0000F9480000}"/>
    <cellStyle name="Normal 17 2 2 3 2 2 2 2" xfId="18686" xr:uid="{00000000-0005-0000-0000-0000FA480000}"/>
    <cellStyle name="Normal 17 2 2 3 2 2 2 2 2" xfId="18687" xr:uid="{00000000-0005-0000-0000-0000FB480000}"/>
    <cellStyle name="Normal 17 2 2 3 2 2 2 3" xfId="18688" xr:uid="{00000000-0005-0000-0000-0000FC480000}"/>
    <cellStyle name="Normal 17 2 2 3 2 2 2 4" xfId="18689" xr:uid="{00000000-0005-0000-0000-0000FD480000}"/>
    <cellStyle name="Normal 17 2 2 3 2 2 3" xfId="18690" xr:uid="{00000000-0005-0000-0000-0000FE480000}"/>
    <cellStyle name="Normal 17 2 2 3 2 2 3 2" xfId="18691" xr:uid="{00000000-0005-0000-0000-0000FF480000}"/>
    <cellStyle name="Normal 17 2 2 3 2 2 3 2 2" xfId="18692" xr:uid="{00000000-0005-0000-0000-000000490000}"/>
    <cellStyle name="Normal 17 2 2 3 2 2 3 3" xfId="18693" xr:uid="{00000000-0005-0000-0000-000001490000}"/>
    <cellStyle name="Normal 17 2 2 3 2 2 3 4" xfId="18694" xr:uid="{00000000-0005-0000-0000-000002490000}"/>
    <cellStyle name="Normal 17 2 2 3 2 2 4" xfId="18695" xr:uid="{00000000-0005-0000-0000-000003490000}"/>
    <cellStyle name="Normal 17 2 2 3 2 2 4 2" xfId="18696" xr:uid="{00000000-0005-0000-0000-000004490000}"/>
    <cellStyle name="Normal 17 2 2 3 2 2 5" xfId="18697" xr:uid="{00000000-0005-0000-0000-000005490000}"/>
    <cellStyle name="Normal 17 2 2 3 2 2 6" xfId="18698" xr:uid="{00000000-0005-0000-0000-000006490000}"/>
    <cellStyle name="Normal 17 2 2 3 2 3" xfId="18699" xr:uid="{00000000-0005-0000-0000-000007490000}"/>
    <cellStyle name="Normal 17 2 2 3 2 3 2" xfId="18700" xr:uid="{00000000-0005-0000-0000-000008490000}"/>
    <cellStyle name="Normal 17 2 2 3 2 3 2 2" xfId="18701" xr:uid="{00000000-0005-0000-0000-000009490000}"/>
    <cellStyle name="Normal 17 2 2 3 2 3 3" xfId="18702" xr:uid="{00000000-0005-0000-0000-00000A490000}"/>
    <cellStyle name="Normal 17 2 2 3 2 3 4" xfId="18703" xr:uid="{00000000-0005-0000-0000-00000B490000}"/>
    <cellStyle name="Normal 17 2 2 3 2 4" xfId="18704" xr:uid="{00000000-0005-0000-0000-00000C490000}"/>
    <cellStyle name="Normal 17 2 2 3 2 4 2" xfId="18705" xr:uid="{00000000-0005-0000-0000-00000D490000}"/>
    <cellStyle name="Normal 17 2 2 3 2 4 2 2" xfId="18706" xr:uid="{00000000-0005-0000-0000-00000E490000}"/>
    <cellStyle name="Normal 17 2 2 3 2 4 3" xfId="18707" xr:uid="{00000000-0005-0000-0000-00000F490000}"/>
    <cellStyle name="Normal 17 2 2 3 2 4 4" xfId="18708" xr:uid="{00000000-0005-0000-0000-000010490000}"/>
    <cellStyle name="Normal 17 2 2 3 2 5" xfId="18709" xr:uid="{00000000-0005-0000-0000-000011490000}"/>
    <cellStyle name="Normal 17 2 2 3 2 5 2" xfId="18710" xr:uid="{00000000-0005-0000-0000-000012490000}"/>
    <cellStyle name="Normal 17 2 2 3 2 6" xfId="18711" xr:uid="{00000000-0005-0000-0000-000013490000}"/>
    <cellStyle name="Normal 17 2 2 3 2 7" xfId="18712" xr:uid="{00000000-0005-0000-0000-000014490000}"/>
    <cellStyle name="Normal 17 2 2 3 3" xfId="18713" xr:uid="{00000000-0005-0000-0000-000015490000}"/>
    <cellStyle name="Normal 17 2 2 3 3 2" xfId="18714" xr:uid="{00000000-0005-0000-0000-000016490000}"/>
    <cellStyle name="Normal 17 2 2 3 3 2 2" xfId="18715" xr:uid="{00000000-0005-0000-0000-000017490000}"/>
    <cellStyle name="Normal 17 2 2 3 3 2 2 2" xfId="18716" xr:uid="{00000000-0005-0000-0000-000018490000}"/>
    <cellStyle name="Normal 17 2 2 3 3 2 3" xfId="18717" xr:uid="{00000000-0005-0000-0000-000019490000}"/>
    <cellStyle name="Normal 17 2 2 3 3 2 4" xfId="18718" xr:uid="{00000000-0005-0000-0000-00001A490000}"/>
    <cellStyle name="Normal 17 2 2 3 3 3" xfId="18719" xr:uid="{00000000-0005-0000-0000-00001B490000}"/>
    <cellStyle name="Normal 17 2 2 3 3 3 2" xfId="18720" xr:uid="{00000000-0005-0000-0000-00001C490000}"/>
    <cellStyle name="Normal 17 2 2 3 3 3 2 2" xfId="18721" xr:uid="{00000000-0005-0000-0000-00001D490000}"/>
    <cellStyle name="Normal 17 2 2 3 3 3 3" xfId="18722" xr:uid="{00000000-0005-0000-0000-00001E490000}"/>
    <cellStyle name="Normal 17 2 2 3 3 3 4" xfId="18723" xr:uid="{00000000-0005-0000-0000-00001F490000}"/>
    <cellStyle name="Normal 17 2 2 3 3 4" xfId="18724" xr:uid="{00000000-0005-0000-0000-000020490000}"/>
    <cellStyle name="Normal 17 2 2 3 3 4 2" xfId="18725" xr:uid="{00000000-0005-0000-0000-000021490000}"/>
    <cellStyle name="Normal 17 2 2 3 3 5" xfId="18726" xr:uid="{00000000-0005-0000-0000-000022490000}"/>
    <cellStyle name="Normal 17 2 2 3 3 6" xfId="18727" xr:uid="{00000000-0005-0000-0000-000023490000}"/>
    <cellStyle name="Normal 17 2 2 3 4" xfId="18728" xr:uid="{00000000-0005-0000-0000-000024490000}"/>
    <cellStyle name="Normal 17 2 2 3 4 2" xfId="18729" xr:uid="{00000000-0005-0000-0000-000025490000}"/>
    <cellStyle name="Normal 17 2 2 3 4 2 2" xfId="18730" xr:uid="{00000000-0005-0000-0000-000026490000}"/>
    <cellStyle name="Normal 17 2 2 3 4 3" xfId="18731" xr:uid="{00000000-0005-0000-0000-000027490000}"/>
    <cellStyle name="Normal 17 2 2 3 4 4" xfId="18732" xr:uid="{00000000-0005-0000-0000-000028490000}"/>
    <cellStyle name="Normal 17 2 2 3 5" xfId="18733" xr:uid="{00000000-0005-0000-0000-000029490000}"/>
    <cellStyle name="Normal 17 2 2 3 5 2" xfId="18734" xr:uid="{00000000-0005-0000-0000-00002A490000}"/>
    <cellStyle name="Normal 17 2 2 3 5 2 2" xfId="18735" xr:uid="{00000000-0005-0000-0000-00002B490000}"/>
    <cellStyle name="Normal 17 2 2 3 5 3" xfId="18736" xr:uid="{00000000-0005-0000-0000-00002C490000}"/>
    <cellStyle name="Normal 17 2 2 3 5 4" xfId="18737" xr:uid="{00000000-0005-0000-0000-00002D490000}"/>
    <cellStyle name="Normal 17 2 2 3 6" xfId="18738" xr:uid="{00000000-0005-0000-0000-00002E490000}"/>
    <cellStyle name="Normal 17 2 2 3 6 2" xfId="18739" xr:uid="{00000000-0005-0000-0000-00002F490000}"/>
    <cellStyle name="Normal 17 2 2 3 7" xfId="18740" xr:uid="{00000000-0005-0000-0000-000030490000}"/>
    <cellStyle name="Normal 17 2 2 3 8" xfId="18741" xr:uid="{00000000-0005-0000-0000-000031490000}"/>
    <cellStyle name="Normal 17 2 2 4" xfId="18742" xr:uid="{00000000-0005-0000-0000-000032490000}"/>
    <cellStyle name="Normal 17 2 2 4 2" xfId="18743" xr:uid="{00000000-0005-0000-0000-000033490000}"/>
    <cellStyle name="Normal 17 2 2 4 2 2" xfId="18744" xr:uid="{00000000-0005-0000-0000-000034490000}"/>
    <cellStyle name="Normal 17 2 2 4 2 2 2" xfId="18745" xr:uid="{00000000-0005-0000-0000-000035490000}"/>
    <cellStyle name="Normal 17 2 2 4 2 2 2 2" xfId="18746" xr:uid="{00000000-0005-0000-0000-000036490000}"/>
    <cellStyle name="Normal 17 2 2 4 2 2 2 2 2" xfId="18747" xr:uid="{00000000-0005-0000-0000-000037490000}"/>
    <cellStyle name="Normal 17 2 2 4 2 2 2 3" xfId="18748" xr:uid="{00000000-0005-0000-0000-000038490000}"/>
    <cellStyle name="Normal 17 2 2 4 2 2 2 4" xfId="18749" xr:uid="{00000000-0005-0000-0000-000039490000}"/>
    <cellStyle name="Normal 17 2 2 4 2 2 3" xfId="18750" xr:uid="{00000000-0005-0000-0000-00003A490000}"/>
    <cellStyle name="Normal 17 2 2 4 2 2 3 2" xfId="18751" xr:uid="{00000000-0005-0000-0000-00003B490000}"/>
    <cellStyle name="Normal 17 2 2 4 2 2 3 2 2" xfId="18752" xr:uid="{00000000-0005-0000-0000-00003C490000}"/>
    <cellStyle name="Normal 17 2 2 4 2 2 3 3" xfId="18753" xr:uid="{00000000-0005-0000-0000-00003D490000}"/>
    <cellStyle name="Normal 17 2 2 4 2 2 3 4" xfId="18754" xr:uid="{00000000-0005-0000-0000-00003E490000}"/>
    <cellStyle name="Normal 17 2 2 4 2 2 4" xfId="18755" xr:uid="{00000000-0005-0000-0000-00003F490000}"/>
    <cellStyle name="Normal 17 2 2 4 2 2 4 2" xfId="18756" xr:uid="{00000000-0005-0000-0000-000040490000}"/>
    <cellStyle name="Normal 17 2 2 4 2 2 5" xfId="18757" xr:uid="{00000000-0005-0000-0000-000041490000}"/>
    <cellStyle name="Normal 17 2 2 4 2 2 6" xfId="18758" xr:uid="{00000000-0005-0000-0000-000042490000}"/>
    <cellStyle name="Normal 17 2 2 4 2 3" xfId="18759" xr:uid="{00000000-0005-0000-0000-000043490000}"/>
    <cellStyle name="Normal 17 2 2 4 2 3 2" xfId="18760" xr:uid="{00000000-0005-0000-0000-000044490000}"/>
    <cellStyle name="Normal 17 2 2 4 2 3 2 2" xfId="18761" xr:uid="{00000000-0005-0000-0000-000045490000}"/>
    <cellStyle name="Normal 17 2 2 4 2 3 3" xfId="18762" xr:uid="{00000000-0005-0000-0000-000046490000}"/>
    <cellStyle name="Normal 17 2 2 4 2 3 4" xfId="18763" xr:uid="{00000000-0005-0000-0000-000047490000}"/>
    <cellStyle name="Normal 17 2 2 4 2 4" xfId="18764" xr:uid="{00000000-0005-0000-0000-000048490000}"/>
    <cellStyle name="Normal 17 2 2 4 2 4 2" xfId="18765" xr:uid="{00000000-0005-0000-0000-000049490000}"/>
    <cellStyle name="Normal 17 2 2 4 2 4 2 2" xfId="18766" xr:uid="{00000000-0005-0000-0000-00004A490000}"/>
    <cellStyle name="Normal 17 2 2 4 2 4 3" xfId="18767" xr:uid="{00000000-0005-0000-0000-00004B490000}"/>
    <cellStyle name="Normal 17 2 2 4 2 4 4" xfId="18768" xr:uid="{00000000-0005-0000-0000-00004C490000}"/>
    <cellStyle name="Normal 17 2 2 4 2 5" xfId="18769" xr:uid="{00000000-0005-0000-0000-00004D490000}"/>
    <cellStyle name="Normal 17 2 2 4 2 5 2" xfId="18770" xr:uid="{00000000-0005-0000-0000-00004E490000}"/>
    <cellStyle name="Normal 17 2 2 4 2 6" xfId="18771" xr:uid="{00000000-0005-0000-0000-00004F490000}"/>
    <cellStyle name="Normal 17 2 2 4 2 7" xfId="18772" xr:uid="{00000000-0005-0000-0000-000050490000}"/>
    <cellStyle name="Normal 17 2 2 4 3" xfId="18773" xr:uid="{00000000-0005-0000-0000-000051490000}"/>
    <cellStyle name="Normal 17 2 2 4 3 2" xfId="18774" xr:uid="{00000000-0005-0000-0000-000052490000}"/>
    <cellStyle name="Normal 17 2 2 4 3 2 2" xfId="18775" xr:uid="{00000000-0005-0000-0000-000053490000}"/>
    <cellStyle name="Normal 17 2 2 4 3 2 2 2" xfId="18776" xr:uid="{00000000-0005-0000-0000-000054490000}"/>
    <cellStyle name="Normal 17 2 2 4 3 2 3" xfId="18777" xr:uid="{00000000-0005-0000-0000-000055490000}"/>
    <cellStyle name="Normal 17 2 2 4 3 2 4" xfId="18778" xr:uid="{00000000-0005-0000-0000-000056490000}"/>
    <cellStyle name="Normal 17 2 2 4 3 3" xfId="18779" xr:uid="{00000000-0005-0000-0000-000057490000}"/>
    <cellStyle name="Normal 17 2 2 4 3 3 2" xfId="18780" xr:uid="{00000000-0005-0000-0000-000058490000}"/>
    <cellStyle name="Normal 17 2 2 4 3 3 2 2" xfId="18781" xr:uid="{00000000-0005-0000-0000-000059490000}"/>
    <cellStyle name="Normal 17 2 2 4 3 3 3" xfId="18782" xr:uid="{00000000-0005-0000-0000-00005A490000}"/>
    <cellStyle name="Normal 17 2 2 4 3 3 4" xfId="18783" xr:uid="{00000000-0005-0000-0000-00005B490000}"/>
    <cellStyle name="Normal 17 2 2 4 3 4" xfId="18784" xr:uid="{00000000-0005-0000-0000-00005C490000}"/>
    <cellStyle name="Normal 17 2 2 4 3 4 2" xfId="18785" xr:uid="{00000000-0005-0000-0000-00005D490000}"/>
    <cellStyle name="Normal 17 2 2 4 3 5" xfId="18786" xr:uid="{00000000-0005-0000-0000-00005E490000}"/>
    <cellStyle name="Normal 17 2 2 4 3 6" xfId="18787" xr:uid="{00000000-0005-0000-0000-00005F490000}"/>
    <cellStyle name="Normal 17 2 2 4 4" xfId="18788" xr:uid="{00000000-0005-0000-0000-000060490000}"/>
    <cellStyle name="Normal 17 2 2 4 4 2" xfId="18789" xr:uid="{00000000-0005-0000-0000-000061490000}"/>
    <cellStyle name="Normal 17 2 2 4 4 2 2" xfId="18790" xr:uid="{00000000-0005-0000-0000-000062490000}"/>
    <cellStyle name="Normal 17 2 2 4 4 3" xfId="18791" xr:uid="{00000000-0005-0000-0000-000063490000}"/>
    <cellStyle name="Normal 17 2 2 4 4 4" xfId="18792" xr:uid="{00000000-0005-0000-0000-000064490000}"/>
    <cellStyle name="Normal 17 2 2 4 5" xfId="18793" xr:uid="{00000000-0005-0000-0000-000065490000}"/>
    <cellStyle name="Normal 17 2 2 4 5 2" xfId="18794" xr:uid="{00000000-0005-0000-0000-000066490000}"/>
    <cellStyle name="Normal 17 2 2 4 5 2 2" xfId="18795" xr:uid="{00000000-0005-0000-0000-000067490000}"/>
    <cellStyle name="Normal 17 2 2 4 5 3" xfId="18796" xr:uid="{00000000-0005-0000-0000-000068490000}"/>
    <cellStyle name="Normal 17 2 2 4 5 4" xfId="18797" xr:uid="{00000000-0005-0000-0000-000069490000}"/>
    <cellStyle name="Normal 17 2 2 4 6" xfId="18798" xr:uid="{00000000-0005-0000-0000-00006A490000}"/>
    <cellStyle name="Normal 17 2 2 4 6 2" xfId="18799" xr:uid="{00000000-0005-0000-0000-00006B490000}"/>
    <cellStyle name="Normal 17 2 2 4 7" xfId="18800" xr:uid="{00000000-0005-0000-0000-00006C490000}"/>
    <cellStyle name="Normal 17 2 2 4 8" xfId="18801" xr:uid="{00000000-0005-0000-0000-00006D490000}"/>
    <cellStyle name="Normal 17 2 2 5" xfId="18802" xr:uid="{00000000-0005-0000-0000-00006E490000}"/>
    <cellStyle name="Normal 17 2 2 5 2" xfId="18803" xr:uid="{00000000-0005-0000-0000-00006F490000}"/>
    <cellStyle name="Normal 17 2 2 5 2 2" xfId="18804" xr:uid="{00000000-0005-0000-0000-000070490000}"/>
    <cellStyle name="Normal 17 2 2 5 2 2 2" xfId="18805" xr:uid="{00000000-0005-0000-0000-000071490000}"/>
    <cellStyle name="Normal 17 2 2 5 2 2 2 2" xfId="18806" xr:uid="{00000000-0005-0000-0000-000072490000}"/>
    <cellStyle name="Normal 17 2 2 5 2 2 3" xfId="18807" xr:uid="{00000000-0005-0000-0000-000073490000}"/>
    <cellStyle name="Normal 17 2 2 5 2 2 4" xfId="18808" xr:uid="{00000000-0005-0000-0000-000074490000}"/>
    <cellStyle name="Normal 17 2 2 5 2 3" xfId="18809" xr:uid="{00000000-0005-0000-0000-000075490000}"/>
    <cellStyle name="Normal 17 2 2 5 2 3 2" xfId="18810" xr:uid="{00000000-0005-0000-0000-000076490000}"/>
    <cellStyle name="Normal 17 2 2 5 2 3 2 2" xfId="18811" xr:uid="{00000000-0005-0000-0000-000077490000}"/>
    <cellStyle name="Normal 17 2 2 5 2 3 3" xfId="18812" xr:uid="{00000000-0005-0000-0000-000078490000}"/>
    <cellStyle name="Normal 17 2 2 5 2 3 4" xfId="18813" xr:uid="{00000000-0005-0000-0000-000079490000}"/>
    <cellStyle name="Normal 17 2 2 5 2 4" xfId="18814" xr:uid="{00000000-0005-0000-0000-00007A490000}"/>
    <cellStyle name="Normal 17 2 2 5 2 4 2" xfId="18815" xr:uid="{00000000-0005-0000-0000-00007B490000}"/>
    <cellStyle name="Normal 17 2 2 5 2 5" xfId="18816" xr:uid="{00000000-0005-0000-0000-00007C490000}"/>
    <cellStyle name="Normal 17 2 2 5 2 6" xfId="18817" xr:uid="{00000000-0005-0000-0000-00007D490000}"/>
    <cellStyle name="Normal 17 2 2 5 3" xfId="18818" xr:uid="{00000000-0005-0000-0000-00007E490000}"/>
    <cellStyle name="Normal 17 2 2 5 3 2" xfId="18819" xr:uid="{00000000-0005-0000-0000-00007F490000}"/>
    <cellStyle name="Normal 17 2 2 5 3 2 2" xfId="18820" xr:uid="{00000000-0005-0000-0000-000080490000}"/>
    <cellStyle name="Normal 17 2 2 5 3 3" xfId="18821" xr:uid="{00000000-0005-0000-0000-000081490000}"/>
    <cellStyle name="Normal 17 2 2 5 3 4" xfId="18822" xr:uid="{00000000-0005-0000-0000-000082490000}"/>
    <cellStyle name="Normal 17 2 2 5 4" xfId="18823" xr:uid="{00000000-0005-0000-0000-000083490000}"/>
    <cellStyle name="Normal 17 2 2 5 4 2" xfId="18824" xr:uid="{00000000-0005-0000-0000-000084490000}"/>
    <cellStyle name="Normal 17 2 2 5 4 2 2" xfId="18825" xr:uid="{00000000-0005-0000-0000-000085490000}"/>
    <cellStyle name="Normal 17 2 2 5 4 3" xfId="18826" xr:uid="{00000000-0005-0000-0000-000086490000}"/>
    <cellStyle name="Normal 17 2 2 5 4 4" xfId="18827" xr:uid="{00000000-0005-0000-0000-000087490000}"/>
    <cellStyle name="Normal 17 2 2 5 5" xfId="18828" xr:uid="{00000000-0005-0000-0000-000088490000}"/>
    <cellStyle name="Normal 17 2 2 5 5 2" xfId="18829" xr:uid="{00000000-0005-0000-0000-000089490000}"/>
    <cellStyle name="Normal 17 2 2 5 6" xfId="18830" xr:uid="{00000000-0005-0000-0000-00008A490000}"/>
    <cellStyle name="Normal 17 2 2 5 7" xfId="18831" xr:uid="{00000000-0005-0000-0000-00008B490000}"/>
    <cellStyle name="Normal 17 2 2 6" xfId="18832" xr:uid="{00000000-0005-0000-0000-00008C490000}"/>
    <cellStyle name="Normal 17 2 2 6 2" xfId="18833" xr:uid="{00000000-0005-0000-0000-00008D490000}"/>
    <cellStyle name="Normal 17 2 2 6 2 2" xfId="18834" xr:uid="{00000000-0005-0000-0000-00008E490000}"/>
    <cellStyle name="Normal 17 2 2 6 2 2 2" xfId="18835" xr:uid="{00000000-0005-0000-0000-00008F490000}"/>
    <cellStyle name="Normal 17 2 2 6 2 3" xfId="18836" xr:uid="{00000000-0005-0000-0000-000090490000}"/>
    <cellStyle name="Normal 17 2 2 6 2 4" xfId="18837" xr:uid="{00000000-0005-0000-0000-000091490000}"/>
    <cellStyle name="Normal 17 2 2 6 3" xfId="18838" xr:uid="{00000000-0005-0000-0000-000092490000}"/>
    <cellStyle name="Normal 17 2 2 6 3 2" xfId="18839" xr:uid="{00000000-0005-0000-0000-000093490000}"/>
    <cellStyle name="Normal 17 2 2 6 3 2 2" xfId="18840" xr:uid="{00000000-0005-0000-0000-000094490000}"/>
    <cellStyle name="Normal 17 2 2 6 3 3" xfId="18841" xr:uid="{00000000-0005-0000-0000-000095490000}"/>
    <cellStyle name="Normal 17 2 2 6 3 4" xfId="18842" xr:uid="{00000000-0005-0000-0000-000096490000}"/>
    <cellStyle name="Normal 17 2 2 6 4" xfId="18843" xr:uid="{00000000-0005-0000-0000-000097490000}"/>
    <cellStyle name="Normal 17 2 2 6 4 2" xfId="18844" xr:uid="{00000000-0005-0000-0000-000098490000}"/>
    <cellStyle name="Normal 17 2 2 6 5" xfId="18845" xr:uid="{00000000-0005-0000-0000-000099490000}"/>
    <cellStyle name="Normal 17 2 2 6 6" xfId="18846" xr:uid="{00000000-0005-0000-0000-00009A490000}"/>
    <cellStyle name="Normal 17 2 2 7" xfId="18847" xr:uid="{00000000-0005-0000-0000-00009B490000}"/>
    <cellStyle name="Normal 17 2 2 7 2" xfId="18848" xr:uid="{00000000-0005-0000-0000-00009C490000}"/>
    <cellStyle name="Normal 17 2 2 7 2 2" xfId="18849" xr:uid="{00000000-0005-0000-0000-00009D490000}"/>
    <cellStyle name="Normal 17 2 2 7 3" xfId="18850" xr:uid="{00000000-0005-0000-0000-00009E490000}"/>
    <cellStyle name="Normal 17 2 2 7 4" xfId="18851" xr:uid="{00000000-0005-0000-0000-00009F490000}"/>
    <cellStyle name="Normal 17 2 2 8" xfId="18852" xr:uid="{00000000-0005-0000-0000-0000A0490000}"/>
    <cellStyle name="Normal 17 2 2 8 2" xfId="18853" xr:uid="{00000000-0005-0000-0000-0000A1490000}"/>
    <cellStyle name="Normal 17 2 2 8 2 2" xfId="18854" xr:uid="{00000000-0005-0000-0000-0000A2490000}"/>
    <cellStyle name="Normal 17 2 2 8 3" xfId="18855" xr:uid="{00000000-0005-0000-0000-0000A3490000}"/>
    <cellStyle name="Normal 17 2 2 8 4" xfId="18856" xr:uid="{00000000-0005-0000-0000-0000A4490000}"/>
    <cellStyle name="Normal 17 2 2 9" xfId="18857" xr:uid="{00000000-0005-0000-0000-0000A5490000}"/>
    <cellStyle name="Normal 17 2 2 9 2" xfId="18858" xr:uid="{00000000-0005-0000-0000-0000A6490000}"/>
    <cellStyle name="Normal 17 2 3" xfId="18859" xr:uid="{00000000-0005-0000-0000-0000A7490000}"/>
    <cellStyle name="Normal 17 2 3 2" xfId="18860" xr:uid="{00000000-0005-0000-0000-0000A8490000}"/>
    <cellStyle name="Normal 17 2 3 2 2" xfId="18861" xr:uid="{00000000-0005-0000-0000-0000A9490000}"/>
    <cellStyle name="Normal 17 2 3 2 2 2" xfId="18862" xr:uid="{00000000-0005-0000-0000-0000AA490000}"/>
    <cellStyle name="Normal 17 2 3 2 2 2 2" xfId="18863" xr:uid="{00000000-0005-0000-0000-0000AB490000}"/>
    <cellStyle name="Normal 17 2 3 2 2 2 2 2" xfId="18864" xr:uid="{00000000-0005-0000-0000-0000AC490000}"/>
    <cellStyle name="Normal 17 2 3 2 2 2 3" xfId="18865" xr:uid="{00000000-0005-0000-0000-0000AD490000}"/>
    <cellStyle name="Normal 17 2 3 2 2 2 4" xfId="18866" xr:uid="{00000000-0005-0000-0000-0000AE490000}"/>
    <cellStyle name="Normal 17 2 3 2 2 3" xfId="18867" xr:uid="{00000000-0005-0000-0000-0000AF490000}"/>
    <cellStyle name="Normal 17 2 3 2 2 3 2" xfId="18868" xr:uid="{00000000-0005-0000-0000-0000B0490000}"/>
    <cellStyle name="Normal 17 2 3 2 2 3 2 2" xfId="18869" xr:uid="{00000000-0005-0000-0000-0000B1490000}"/>
    <cellStyle name="Normal 17 2 3 2 2 3 3" xfId="18870" xr:uid="{00000000-0005-0000-0000-0000B2490000}"/>
    <cellStyle name="Normal 17 2 3 2 2 3 4" xfId="18871" xr:uid="{00000000-0005-0000-0000-0000B3490000}"/>
    <cellStyle name="Normal 17 2 3 2 2 4" xfId="18872" xr:uid="{00000000-0005-0000-0000-0000B4490000}"/>
    <cellStyle name="Normal 17 2 3 2 2 4 2" xfId="18873" xr:uid="{00000000-0005-0000-0000-0000B5490000}"/>
    <cellStyle name="Normal 17 2 3 2 2 5" xfId="18874" xr:uid="{00000000-0005-0000-0000-0000B6490000}"/>
    <cellStyle name="Normal 17 2 3 2 2 6" xfId="18875" xr:uid="{00000000-0005-0000-0000-0000B7490000}"/>
    <cellStyle name="Normal 17 2 3 2 3" xfId="18876" xr:uid="{00000000-0005-0000-0000-0000B8490000}"/>
    <cellStyle name="Normal 17 2 3 2 3 2" xfId="18877" xr:uid="{00000000-0005-0000-0000-0000B9490000}"/>
    <cellStyle name="Normal 17 2 3 2 3 2 2" xfId="18878" xr:uid="{00000000-0005-0000-0000-0000BA490000}"/>
    <cellStyle name="Normal 17 2 3 2 3 3" xfId="18879" xr:uid="{00000000-0005-0000-0000-0000BB490000}"/>
    <cellStyle name="Normal 17 2 3 2 3 4" xfId="18880" xr:uid="{00000000-0005-0000-0000-0000BC490000}"/>
    <cellStyle name="Normal 17 2 3 2 4" xfId="18881" xr:uid="{00000000-0005-0000-0000-0000BD490000}"/>
    <cellStyle name="Normal 17 2 3 2 4 2" xfId="18882" xr:uid="{00000000-0005-0000-0000-0000BE490000}"/>
    <cellStyle name="Normal 17 2 3 2 4 2 2" xfId="18883" xr:uid="{00000000-0005-0000-0000-0000BF490000}"/>
    <cellStyle name="Normal 17 2 3 2 4 3" xfId="18884" xr:uid="{00000000-0005-0000-0000-0000C0490000}"/>
    <cellStyle name="Normal 17 2 3 2 4 4" xfId="18885" xr:uid="{00000000-0005-0000-0000-0000C1490000}"/>
    <cellStyle name="Normal 17 2 3 2 5" xfId="18886" xr:uid="{00000000-0005-0000-0000-0000C2490000}"/>
    <cellStyle name="Normal 17 2 3 2 5 2" xfId="18887" xr:uid="{00000000-0005-0000-0000-0000C3490000}"/>
    <cellStyle name="Normal 17 2 3 2 6" xfId="18888" xr:uid="{00000000-0005-0000-0000-0000C4490000}"/>
    <cellStyle name="Normal 17 2 3 2 7" xfId="18889" xr:uid="{00000000-0005-0000-0000-0000C5490000}"/>
    <cellStyle name="Normal 17 2 3 3" xfId="18890" xr:uid="{00000000-0005-0000-0000-0000C6490000}"/>
    <cellStyle name="Normal 17 2 3 3 2" xfId="18891" xr:uid="{00000000-0005-0000-0000-0000C7490000}"/>
    <cellStyle name="Normal 17 2 3 3 2 2" xfId="18892" xr:uid="{00000000-0005-0000-0000-0000C8490000}"/>
    <cellStyle name="Normal 17 2 3 3 2 2 2" xfId="18893" xr:uid="{00000000-0005-0000-0000-0000C9490000}"/>
    <cellStyle name="Normal 17 2 3 3 2 3" xfId="18894" xr:uid="{00000000-0005-0000-0000-0000CA490000}"/>
    <cellStyle name="Normal 17 2 3 3 2 4" xfId="18895" xr:uid="{00000000-0005-0000-0000-0000CB490000}"/>
    <cellStyle name="Normal 17 2 3 3 3" xfId="18896" xr:uid="{00000000-0005-0000-0000-0000CC490000}"/>
    <cellStyle name="Normal 17 2 3 3 3 2" xfId="18897" xr:uid="{00000000-0005-0000-0000-0000CD490000}"/>
    <cellStyle name="Normal 17 2 3 3 3 2 2" xfId="18898" xr:uid="{00000000-0005-0000-0000-0000CE490000}"/>
    <cellStyle name="Normal 17 2 3 3 3 3" xfId="18899" xr:uid="{00000000-0005-0000-0000-0000CF490000}"/>
    <cellStyle name="Normal 17 2 3 3 3 4" xfId="18900" xr:uid="{00000000-0005-0000-0000-0000D0490000}"/>
    <cellStyle name="Normal 17 2 3 3 4" xfId="18901" xr:uid="{00000000-0005-0000-0000-0000D1490000}"/>
    <cellStyle name="Normal 17 2 3 3 4 2" xfId="18902" xr:uid="{00000000-0005-0000-0000-0000D2490000}"/>
    <cellStyle name="Normal 17 2 3 3 5" xfId="18903" xr:uid="{00000000-0005-0000-0000-0000D3490000}"/>
    <cellStyle name="Normal 17 2 3 3 6" xfId="18904" xr:uid="{00000000-0005-0000-0000-0000D4490000}"/>
    <cellStyle name="Normal 17 2 3 4" xfId="18905" xr:uid="{00000000-0005-0000-0000-0000D5490000}"/>
    <cellStyle name="Normal 17 2 3 4 2" xfId="18906" xr:uid="{00000000-0005-0000-0000-0000D6490000}"/>
    <cellStyle name="Normal 17 2 3 4 2 2" xfId="18907" xr:uid="{00000000-0005-0000-0000-0000D7490000}"/>
    <cellStyle name="Normal 17 2 3 4 3" xfId="18908" xr:uid="{00000000-0005-0000-0000-0000D8490000}"/>
    <cellStyle name="Normal 17 2 3 4 4" xfId="18909" xr:uid="{00000000-0005-0000-0000-0000D9490000}"/>
    <cellStyle name="Normal 17 2 3 5" xfId="18910" xr:uid="{00000000-0005-0000-0000-0000DA490000}"/>
    <cellStyle name="Normal 17 2 3 5 2" xfId="18911" xr:uid="{00000000-0005-0000-0000-0000DB490000}"/>
    <cellStyle name="Normal 17 2 3 5 2 2" xfId="18912" xr:uid="{00000000-0005-0000-0000-0000DC490000}"/>
    <cellStyle name="Normal 17 2 3 5 3" xfId="18913" xr:uid="{00000000-0005-0000-0000-0000DD490000}"/>
    <cellStyle name="Normal 17 2 3 5 4" xfId="18914" xr:uid="{00000000-0005-0000-0000-0000DE490000}"/>
    <cellStyle name="Normal 17 2 3 6" xfId="18915" xr:uid="{00000000-0005-0000-0000-0000DF490000}"/>
    <cellStyle name="Normal 17 2 3 6 2" xfId="18916" xr:uid="{00000000-0005-0000-0000-0000E0490000}"/>
    <cellStyle name="Normal 17 2 3 7" xfId="18917" xr:uid="{00000000-0005-0000-0000-0000E1490000}"/>
    <cellStyle name="Normal 17 2 3 8" xfId="18918" xr:uid="{00000000-0005-0000-0000-0000E2490000}"/>
    <cellStyle name="Normal 17 2 4" xfId="18919" xr:uid="{00000000-0005-0000-0000-0000E3490000}"/>
    <cellStyle name="Normal 17 2 4 2" xfId="18920" xr:uid="{00000000-0005-0000-0000-0000E4490000}"/>
    <cellStyle name="Normal 17 2 4 2 2" xfId="18921" xr:uid="{00000000-0005-0000-0000-0000E5490000}"/>
    <cellStyle name="Normal 17 2 4 2 2 2" xfId="18922" xr:uid="{00000000-0005-0000-0000-0000E6490000}"/>
    <cellStyle name="Normal 17 2 4 2 2 2 2" xfId="18923" xr:uid="{00000000-0005-0000-0000-0000E7490000}"/>
    <cellStyle name="Normal 17 2 4 2 2 2 2 2" xfId="18924" xr:uid="{00000000-0005-0000-0000-0000E8490000}"/>
    <cellStyle name="Normal 17 2 4 2 2 2 3" xfId="18925" xr:uid="{00000000-0005-0000-0000-0000E9490000}"/>
    <cellStyle name="Normal 17 2 4 2 2 2 4" xfId="18926" xr:uid="{00000000-0005-0000-0000-0000EA490000}"/>
    <cellStyle name="Normal 17 2 4 2 2 3" xfId="18927" xr:uid="{00000000-0005-0000-0000-0000EB490000}"/>
    <cellStyle name="Normal 17 2 4 2 2 3 2" xfId="18928" xr:uid="{00000000-0005-0000-0000-0000EC490000}"/>
    <cellStyle name="Normal 17 2 4 2 2 3 2 2" xfId="18929" xr:uid="{00000000-0005-0000-0000-0000ED490000}"/>
    <cellStyle name="Normal 17 2 4 2 2 3 3" xfId="18930" xr:uid="{00000000-0005-0000-0000-0000EE490000}"/>
    <cellStyle name="Normal 17 2 4 2 2 3 4" xfId="18931" xr:uid="{00000000-0005-0000-0000-0000EF490000}"/>
    <cellStyle name="Normal 17 2 4 2 2 4" xfId="18932" xr:uid="{00000000-0005-0000-0000-0000F0490000}"/>
    <cellStyle name="Normal 17 2 4 2 2 4 2" xfId="18933" xr:uid="{00000000-0005-0000-0000-0000F1490000}"/>
    <cellStyle name="Normal 17 2 4 2 2 5" xfId="18934" xr:uid="{00000000-0005-0000-0000-0000F2490000}"/>
    <cellStyle name="Normal 17 2 4 2 2 6" xfId="18935" xr:uid="{00000000-0005-0000-0000-0000F3490000}"/>
    <cellStyle name="Normal 17 2 4 2 3" xfId="18936" xr:uid="{00000000-0005-0000-0000-0000F4490000}"/>
    <cellStyle name="Normal 17 2 4 2 3 2" xfId="18937" xr:uid="{00000000-0005-0000-0000-0000F5490000}"/>
    <cellStyle name="Normal 17 2 4 2 3 2 2" xfId="18938" xr:uid="{00000000-0005-0000-0000-0000F6490000}"/>
    <cellStyle name="Normal 17 2 4 2 3 3" xfId="18939" xr:uid="{00000000-0005-0000-0000-0000F7490000}"/>
    <cellStyle name="Normal 17 2 4 2 3 4" xfId="18940" xr:uid="{00000000-0005-0000-0000-0000F8490000}"/>
    <cellStyle name="Normal 17 2 4 2 4" xfId="18941" xr:uid="{00000000-0005-0000-0000-0000F9490000}"/>
    <cellStyle name="Normal 17 2 4 2 4 2" xfId="18942" xr:uid="{00000000-0005-0000-0000-0000FA490000}"/>
    <cellStyle name="Normal 17 2 4 2 4 2 2" xfId="18943" xr:uid="{00000000-0005-0000-0000-0000FB490000}"/>
    <cellStyle name="Normal 17 2 4 2 4 3" xfId="18944" xr:uid="{00000000-0005-0000-0000-0000FC490000}"/>
    <cellStyle name="Normal 17 2 4 2 4 4" xfId="18945" xr:uid="{00000000-0005-0000-0000-0000FD490000}"/>
    <cellStyle name="Normal 17 2 4 2 5" xfId="18946" xr:uid="{00000000-0005-0000-0000-0000FE490000}"/>
    <cellStyle name="Normal 17 2 4 2 5 2" xfId="18947" xr:uid="{00000000-0005-0000-0000-0000FF490000}"/>
    <cellStyle name="Normal 17 2 4 2 6" xfId="18948" xr:uid="{00000000-0005-0000-0000-0000004A0000}"/>
    <cellStyle name="Normal 17 2 4 2 7" xfId="18949" xr:uid="{00000000-0005-0000-0000-0000014A0000}"/>
    <cellStyle name="Normal 17 2 4 3" xfId="18950" xr:uid="{00000000-0005-0000-0000-0000024A0000}"/>
    <cellStyle name="Normal 17 2 4 3 2" xfId="18951" xr:uid="{00000000-0005-0000-0000-0000034A0000}"/>
    <cellStyle name="Normal 17 2 4 3 2 2" xfId="18952" xr:uid="{00000000-0005-0000-0000-0000044A0000}"/>
    <cellStyle name="Normal 17 2 4 3 2 2 2" xfId="18953" xr:uid="{00000000-0005-0000-0000-0000054A0000}"/>
    <cellStyle name="Normal 17 2 4 3 2 3" xfId="18954" xr:uid="{00000000-0005-0000-0000-0000064A0000}"/>
    <cellStyle name="Normal 17 2 4 3 2 4" xfId="18955" xr:uid="{00000000-0005-0000-0000-0000074A0000}"/>
    <cellStyle name="Normal 17 2 4 3 3" xfId="18956" xr:uid="{00000000-0005-0000-0000-0000084A0000}"/>
    <cellStyle name="Normal 17 2 4 3 3 2" xfId="18957" xr:uid="{00000000-0005-0000-0000-0000094A0000}"/>
    <cellStyle name="Normal 17 2 4 3 3 2 2" xfId="18958" xr:uid="{00000000-0005-0000-0000-00000A4A0000}"/>
    <cellStyle name="Normal 17 2 4 3 3 3" xfId="18959" xr:uid="{00000000-0005-0000-0000-00000B4A0000}"/>
    <cellStyle name="Normal 17 2 4 3 3 4" xfId="18960" xr:uid="{00000000-0005-0000-0000-00000C4A0000}"/>
    <cellStyle name="Normal 17 2 4 3 4" xfId="18961" xr:uid="{00000000-0005-0000-0000-00000D4A0000}"/>
    <cellStyle name="Normal 17 2 4 3 4 2" xfId="18962" xr:uid="{00000000-0005-0000-0000-00000E4A0000}"/>
    <cellStyle name="Normal 17 2 4 3 5" xfId="18963" xr:uid="{00000000-0005-0000-0000-00000F4A0000}"/>
    <cellStyle name="Normal 17 2 4 3 6" xfId="18964" xr:uid="{00000000-0005-0000-0000-0000104A0000}"/>
    <cellStyle name="Normal 17 2 4 4" xfId="18965" xr:uid="{00000000-0005-0000-0000-0000114A0000}"/>
    <cellStyle name="Normal 17 2 4 4 2" xfId="18966" xr:uid="{00000000-0005-0000-0000-0000124A0000}"/>
    <cellStyle name="Normal 17 2 4 4 2 2" xfId="18967" xr:uid="{00000000-0005-0000-0000-0000134A0000}"/>
    <cellStyle name="Normal 17 2 4 4 3" xfId="18968" xr:uid="{00000000-0005-0000-0000-0000144A0000}"/>
    <cellStyle name="Normal 17 2 4 4 4" xfId="18969" xr:uid="{00000000-0005-0000-0000-0000154A0000}"/>
    <cellStyle name="Normal 17 2 4 5" xfId="18970" xr:uid="{00000000-0005-0000-0000-0000164A0000}"/>
    <cellStyle name="Normal 17 2 4 5 2" xfId="18971" xr:uid="{00000000-0005-0000-0000-0000174A0000}"/>
    <cellStyle name="Normal 17 2 4 5 2 2" xfId="18972" xr:uid="{00000000-0005-0000-0000-0000184A0000}"/>
    <cellStyle name="Normal 17 2 4 5 3" xfId="18973" xr:uid="{00000000-0005-0000-0000-0000194A0000}"/>
    <cellStyle name="Normal 17 2 4 5 4" xfId="18974" xr:uid="{00000000-0005-0000-0000-00001A4A0000}"/>
    <cellStyle name="Normal 17 2 4 6" xfId="18975" xr:uid="{00000000-0005-0000-0000-00001B4A0000}"/>
    <cellStyle name="Normal 17 2 4 6 2" xfId="18976" xr:uid="{00000000-0005-0000-0000-00001C4A0000}"/>
    <cellStyle name="Normal 17 2 4 7" xfId="18977" xr:uid="{00000000-0005-0000-0000-00001D4A0000}"/>
    <cellStyle name="Normal 17 2 4 8" xfId="18978" xr:uid="{00000000-0005-0000-0000-00001E4A0000}"/>
    <cellStyle name="Normal 17 2 5" xfId="18979" xr:uid="{00000000-0005-0000-0000-00001F4A0000}"/>
    <cellStyle name="Normal 17 2 5 2" xfId="18980" xr:uid="{00000000-0005-0000-0000-0000204A0000}"/>
    <cellStyle name="Normal 17 2 5 2 2" xfId="18981" xr:uid="{00000000-0005-0000-0000-0000214A0000}"/>
    <cellStyle name="Normal 17 2 5 2 2 2" xfId="18982" xr:uid="{00000000-0005-0000-0000-0000224A0000}"/>
    <cellStyle name="Normal 17 2 5 2 2 2 2" xfId="18983" xr:uid="{00000000-0005-0000-0000-0000234A0000}"/>
    <cellStyle name="Normal 17 2 5 2 2 2 2 2" xfId="18984" xr:uid="{00000000-0005-0000-0000-0000244A0000}"/>
    <cellStyle name="Normal 17 2 5 2 2 2 3" xfId="18985" xr:uid="{00000000-0005-0000-0000-0000254A0000}"/>
    <cellStyle name="Normal 17 2 5 2 2 2 4" xfId="18986" xr:uid="{00000000-0005-0000-0000-0000264A0000}"/>
    <cellStyle name="Normal 17 2 5 2 2 3" xfId="18987" xr:uid="{00000000-0005-0000-0000-0000274A0000}"/>
    <cellStyle name="Normal 17 2 5 2 2 3 2" xfId="18988" xr:uid="{00000000-0005-0000-0000-0000284A0000}"/>
    <cellStyle name="Normal 17 2 5 2 2 3 2 2" xfId="18989" xr:uid="{00000000-0005-0000-0000-0000294A0000}"/>
    <cellStyle name="Normal 17 2 5 2 2 3 3" xfId="18990" xr:uid="{00000000-0005-0000-0000-00002A4A0000}"/>
    <cellStyle name="Normal 17 2 5 2 2 3 4" xfId="18991" xr:uid="{00000000-0005-0000-0000-00002B4A0000}"/>
    <cellStyle name="Normal 17 2 5 2 2 4" xfId="18992" xr:uid="{00000000-0005-0000-0000-00002C4A0000}"/>
    <cellStyle name="Normal 17 2 5 2 2 4 2" xfId="18993" xr:uid="{00000000-0005-0000-0000-00002D4A0000}"/>
    <cellStyle name="Normal 17 2 5 2 2 5" xfId="18994" xr:uid="{00000000-0005-0000-0000-00002E4A0000}"/>
    <cellStyle name="Normal 17 2 5 2 2 6" xfId="18995" xr:uid="{00000000-0005-0000-0000-00002F4A0000}"/>
    <cellStyle name="Normal 17 2 5 2 3" xfId="18996" xr:uid="{00000000-0005-0000-0000-0000304A0000}"/>
    <cellStyle name="Normal 17 2 5 2 3 2" xfId="18997" xr:uid="{00000000-0005-0000-0000-0000314A0000}"/>
    <cellStyle name="Normal 17 2 5 2 3 2 2" xfId="18998" xr:uid="{00000000-0005-0000-0000-0000324A0000}"/>
    <cellStyle name="Normal 17 2 5 2 3 3" xfId="18999" xr:uid="{00000000-0005-0000-0000-0000334A0000}"/>
    <cellStyle name="Normal 17 2 5 2 3 4" xfId="19000" xr:uid="{00000000-0005-0000-0000-0000344A0000}"/>
    <cellStyle name="Normal 17 2 5 2 4" xfId="19001" xr:uid="{00000000-0005-0000-0000-0000354A0000}"/>
    <cellStyle name="Normal 17 2 5 2 4 2" xfId="19002" xr:uid="{00000000-0005-0000-0000-0000364A0000}"/>
    <cellStyle name="Normal 17 2 5 2 4 2 2" xfId="19003" xr:uid="{00000000-0005-0000-0000-0000374A0000}"/>
    <cellStyle name="Normal 17 2 5 2 4 3" xfId="19004" xr:uid="{00000000-0005-0000-0000-0000384A0000}"/>
    <cellStyle name="Normal 17 2 5 2 4 4" xfId="19005" xr:uid="{00000000-0005-0000-0000-0000394A0000}"/>
    <cellStyle name="Normal 17 2 5 2 5" xfId="19006" xr:uid="{00000000-0005-0000-0000-00003A4A0000}"/>
    <cellStyle name="Normal 17 2 5 2 5 2" xfId="19007" xr:uid="{00000000-0005-0000-0000-00003B4A0000}"/>
    <cellStyle name="Normal 17 2 5 2 6" xfId="19008" xr:uid="{00000000-0005-0000-0000-00003C4A0000}"/>
    <cellStyle name="Normal 17 2 5 2 7" xfId="19009" xr:uid="{00000000-0005-0000-0000-00003D4A0000}"/>
    <cellStyle name="Normal 17 2 5 3" xfId="19010" xr:uid="{00000000-0005-0000-0000-00003E4A0000}"/>
    <cellStyle name="Normal 17 2 5 3 2" xfId="19011" xr:uid="{00000000-0005-0000-0000-00003F4A0000}"/>
    <cellStyle name="Normal 17 2 5 3 2 2" xfId="19012" xr:uid="{00000000-0005-0000-0000-0000404A0000}"/>
    <cellStyle name="Normal 17 2 5 3 2 2 2" xfId="19013" xr:uid="{00000000-0005-0000-0000-0000414A0000}"/>
    <cellStyle name="Normal 17 2 5 3 2 3" xfId="19014" xr:uid="{00000000-0005-0000-0000-0000424A0000}"/>
    <cellStyle name="Normal 17 2 5 3 2 4" xfId="19015" xr:uid="{00000000-0005-0000-0000-0000434A0000}"/>
    <cellStyle name="Normal 17 2 5 3 3" xfId="19016" xr:uid="{00000000-0005-0000-0000-0000444A0000}"/>
    <cellStyle name="Normal 17 2 5 3 3 2" xfId="19017" xr:uid="{00000000-0005-0000-0000-0000454A0000}"/>
    <cellStyle name="Normal 17 2 5 3 3 2 2" xfId="19018" xr:uid="{00000000-0005-0000-0000-0000464A0000}"/>
    <cellStyle name="Normal 17 2 5 3 3 3" xfId="19019" xr:uid="{00000000-0005-0000-0000-0000474A0000}"/>
    <cellStyle name="Normal 17 2 5 3 3 4" xfId="19020" xr:uid="{00000000-0005-0000-0000-0000484A0000}"/>
    <cellStyle name="Normal 17 2 5 3 4" xfId="19021" xr:uid="{00000000-0005-0000-0000-0000494A0000}"/>
    <cellStyle name="Normal 17 2 5 3 4 2" xfId="19022" xr:uid="{00000000-0005-0000-0000-00004A4A0000}"/>
    <cellStyle name="Normal 17 2 5 3 5" xfId="19023" xr:uid="{00000000-0005-0000-0000-00004B4A0000}"/>
    <cellStyle name="Normal 17 2 5 3 6" xfId="19024" xr:uid="{00000000-0005-0000-0000-00004C4A0000}"/>
    <cellStyle name="Normal 17 2 5 4" xfId="19025" xr:uid="{00000000-0005-0000-0000-00004D4A0000}"/>
    <cellStyle name="Normal 17 2 5 4 2" xfId="19026" xr:uid="{00000000-0005-0000-0000-00004E4A0000}"/>
    <cellStyle name="Normal 17 2 5 4 2 2" xfId="19027" xr:uid="{00000000-0005-0000-0000-00004F4A0000}"/>
    <cellStyle name="Normal 17 2 5 4 3" xfId="19028" xr:uid="{00000000-0005-0000-0000-0000504A0000}"/>
    <cellStyle name="Normal 17 2 5 4 4" xfId="19029" xr:uid="{00000000-0005-0000-0000-0000514A0000}"/>
    <cellStyle name="Normal 17 2 5 5" xfId="19030" xr:uid="{00000000-0005-0000-0000-0000524A0000}"/>
    <cellStyle name="Normal 17 2 5 5 2" xfId="19031" xr:uid="{00000000-0005-0000-0000-0000534A0000}"/>
    <cellStyle name="Normal 17 2 5 5 2 2" xfId="19032" xr:uid="{00000000-0005-0000-0000-0000544A0000}"/>
    <cellStyle name="Normal 17 2 5 5 3" xfId="19033" xr:uid="{00000000-0005-0000-0000-0000554A0000}"/>
    <cellStyle name="Normal 17 2 5 5 4" xfId="19034" xr:uid="{00000000-0005-0000-0000-0000564A0000}"/>
    <cellStyle name="Normal 17 2 5 6" xfId="19035" xr:uid="{00000000-0005-0000-0000-0000574A0000}"/>
    <cellStyle name="Normal 17 2 5 6 2" xfId="19036" xr:uid="{00000000-0005-0000-0000-0000584A0000}"/>
    <cellStyle name="Normal 17 2 5 7" xfId="19037" xr:uid="{00000000-0005-0000-0000-0000594A0000}"/>
    <cellStyle name="Normal 17 2 5 8" xfId="19038" xr:uid="{00000000-0005-0000-0000-00005A4A0000}"/>
    <cellStyle name="Normal 17 2 6" xfId="19039" xr:uid="{00000000-0005-0000-0000-00005B4A0000}"/>
    <cellStyle name="Normal 17 2 6 2" xfId="19040" xr:uid="{00000000-0005-0000-0000-00005C4A0000}"/>
    <cellStyle name="Normal 17 2 6 2 2" xfId="19041" xr:uid="{00000000-0005-0000-0000-00005D4A0000}"/>
    <cellStyle name="Normal 17 2 6 2 2 2" xfId="19042" xr:uid="{00000000-0005-0000-0000-00005E4A0000}"/>
    <cellStyle name="Normal 17 2 6 2 2 2 2" xfId="19043" xr:uid="{00000000-0005-0000-0000-00005F4A0000}"/>
    <cellStyle name="Normal 17 2 6 2 2 3" xfId="19044" xr:uid="{00000000-0005-0000-0000-0000604A0000}"/>
    <cellStyle name="Normal 17 2 6 2 2 4" xfId="19045" xr:uid="{00000000-0005-0000-0000-0000614A0000}"/>
    <cellStyle name="Normal 17 2 6 2 3" xfId="19046" xr:uid="{00000000-0005-0000-0000-0000624A0000}"/>
    <cellStyle name="Normal 17 2 6 2 3 2" xfId="19047" xr:uid="{00000000-0005-0000-0000-0000634A0000}"/>
    <cellStyle name="Normal 17 2 6 2 3 2 2" xfId="19048" xr:uid="{00000000-0005-0000-0000-0000644A0000}"/>
    <cellStyle name="Normal 17 2 6 2 3 3" xfId="19049" xr:uid="{00000000-0005-0000-0000-0000654A0000}"/>
    <cellStyle name="Normal 17 2 6 2 3 4" xfId="19050" xr:uid="{00000000-0005-0000-0000-0000664A0000}"/>
    <cellStyle name="Normal 17 2 6 2 4" xfId="19051" xr:uid="{00000000-0005-0000-0000-0000674A0000}"/>
    <cellStyle name="Normal 17 2 6 2 4 2" xfId="19052" xr:uid="{00000000-0005-0000-0000-0000684A0000}"/>
    <cellStyle name="Normal 17 2 6 2 5" xfId="19053" xr:uid="{00000000-0005-0000-0000-0000694A0000}"/>
    <cellStyle name="Normal 17 2 6 2 6" xfId="19054" xr:uid="{00000000-0005-0000-0000-00006A4A0000}"/>
    <cellStyle name="Normal 17 2 6 3" xfId="19055" xr:uid="{00000000-0005-0000-0000-00006B4A0000}"/>
    <cellStyle name="Normal 17 2 6 3 2" xfId="19056" xr:uid="{00000000-0005-0000-0000-00006C4A0000}"/>
    <cellStyle name="Normal 17 2 6 3 2 2" xfId="19057" xr:uid="{00000000-0005-0000-0000-00006D4A0000}"/>
    <cellStyle name="Normal 17 2 6 3 3" xfId="19058" xr:uid="{00000000-0005-0000-0000-00006E4A0000}"/>
    <cellStyle name="Normal 17 2 6 3 4" xfId="19059" xr:uid="{00000000-0005-0000-0000-00006F4A0000}"/>
    <cellStyle name="Normal 17 2 6 4" xfId="19060" xr:uid="{00000000-0005-0000-0000-0000704A0000}"/>
    <cellStyle name="Normal 17 2 6 4 2" xfId="19061" xr:uid="{00000000-0005-0000-0000-0000714A0000}"/>
    <cellStyle name="Normal 17 2 6 4 2 2" xfId="19062" xr:uid="{00000000-0005-0000-0000-0000724A0000}"/>
    <cellStyle name="Normal 17 2 6 4 3" xfId="19063" xr:uid="{00000000-0005-0000-0000-0000734A0000}"/>
    <cellStyle name="Normal 17 2 6 4 4" xfId="19064" xr:uid="{00000000-0005-0000-0000-0000744A0000}"/>
    <cellStyle name="Normal 17 2 6 5" xfId="19065" xr:uid="{00000000-0005-0000-0000-0000754A0000}"/>
    <cellStyle name="Normal 17 2 6 5 2" xfId="19066" xr:uid="{00000000-0005-0000-0000-0000764A0000}"/>
    <cellStyle name="Normal 17 2 6 6" xfId="19067" xr:uid="{00000000-0005-0000-0000-0000774A0000}"/>
    <cellStyle name="Normal 17 2 6 7" xfId="19068" xr:uid="{00000000-0005-0000-0000-0000784A0000}"/>
    <cellStyle name="Normal 17 2 7" xfId="19069" xr:uid="{00000000-0005-0000-0000-0000794A0000}"/>
    <cellStyle name="Normal 17 2 7 2" xfId="19070" xr:uid="{00000000-0005-0000-0000-00007A4A0000}"/>
    <cellStyle name="Normal 17 2 7 2 2" xfId="19071" xr:uid="{00000000-0005-0000-0000-00007B4A0000}"/>
    <cellStyle name="Normal 17 2 7 2 2 2" xfId="19072" xr:uid="{00000000-0005-0000-0000-00007C4A0000}"/>
    <cellStyle name="Normal 17 2 7 2 3" xfId="19073" xr:uid="{00000000-0005-0000-0000-00007D4A0000}"/>
    <cellStyle name="Normal 17 2 7 2 4" xfId="19074" xr:uid="{00000000-0005-0000-0000-00007E4A0000}"/>
    <cellStyle name="Normal 17 2 7 3" xfId="19075" xr:uid="{00000000-0005-0000-0000-00007F4A0000}"/>
    <cellStyle name="Normal 17 2 7 3 2" xfId="19076" xr:uid="{00000000-0005-0000-0000-0000804A0000}"/>
    <cellStyle name="Normal 17 2 7 3 2 2" xfId="19077" xr:uid="{00000000-0005-0000-0000-0000814A0000}"/>
    <cellStyle name="Normal 17 2 7 3 3" xfId="19078" xr:uid="{00000000-0005-0000-0000-0000824A0000}"/>
    <cellStyle name="Normal 17 2 7 3 4" xfId="19079" xr:uid="{00000000-0005-0000-0000-0000834A0000}"/>
    <cellStyle name="Normal 17 2 7 4" xfId="19080" xr:uid="{00000000-0005-0000-0000-0000844A0000}"/>
    <cellStyle name="Normal 17 2 7 4 2" xfId="19081" xr:uid="{00000000-0005-0000-0000-0000854A0000}"/>
    <cellStyle name="Normal 17 2 7 5" xfId="19082" xr:uid="{00000000-0005-0000-0000-0000864A0000}"/>
    <cellStyle name="Normal 17 2 7 6" xfId="19083" xr:uid="{00000000-0005-0000-0000-0000874A0000}"/>
    <cellStyle name="Normal 17 2 8" xfId="19084" xr:uid="{00000000-0005-0000-0000-0000884A0000}"/>
    <cellStyle name="Normal 17 2 8 2" xfId="19085" xr:uid="{00000000-0005-0000-0000-0000894A0000}"/>
    <cellStyle name="Normal 17 2 8 2 2" xfId="19086" xr:uid="{00000000-0005-0000-0000-00008A4A0000}"/>
    <cellStyle name="Normal 17 2 8 3" xfId="19087" xr:uid="{00000000-0005-0000-0000-00008B4A0000}"/>
    <cellStyle name="Normal 17 2 8 4" xfId="19088" xr:uid="{00000000-0005-0000-0000-00008C4A0000}"/>
    <cellStyle name="Normal 17 2 9" xfId="19089" xr:uid="{00000000-0005-0000-0000-00008D4A0000}"/>
    <cellStyle name="Normal 17 2 9 2" xfId="19090" xr:uid="{00000000-0005-0000-0000-00008E4A0000}"/>
    <cellStyle name="Normal 17 2 9 2 2" xfId="19091" xr:uid="{00000000-0005-0000-0000-00008F4A0000}"/>
    <cellStyle name="Normal 17 2 9 3" xfId="19092" xr:uid="{00000000-0005-0000-0000-0000904A0000}"/>
    <cellStyle name="Normal 17 2 9 4" xfId="19093" xr:uid="{00000000-0005-0000-0000-0000914A0000}"/>
    <cellStyle name="Normal 17 3" xfId="19094" xr:uid="{00000000-0005-0000-0000-0000924A0000}"/>
    <cellStyle name="Normal 17 3 10" xfId="19095" xr:uid="{00000000-0005-0000-0000-0000934A0000}"/>
    <cellStyle name="Normal 17 3 10 2" xfId="19096" xr:uid="{00000000-0005-0000-0000-0000944A0000}"/>
    <cellStyle name="Normal 17 3 11" xfId="19097" xr:uid="{00000000-0005-0000-0000-0000954A0000}"/>
    <cellStyle name="Normal 17 3 12" xfId="19098" xr:uid="{00000000-0005-0000-0000-0000964A0000}"/>
    <cellStyle name="Normal 17 3 2" xfId="19099" xr:uid="{00000000-0005-0000-0000-0000974A0000}"/>
    <cellStyle name="Normal 17 3 2 10" xfId="19100" xr:uid="{00000000-0005-0000-0000-0000984A0000}"/>
    <cellStyle name="Normal 17 3 2 11" xfId="19101" xr:uid="{00000000-0005-0000-0000-0000994A0000}"/>
    <cellStyle name="Normal 17 3 2 2" xfId="19102" xr:uid="{00000000-0005-0000-0000-00009A4A0000}"/>
    <cellStyle name="Normal 17 3 2 2 2" xfId="19103" xr:uid="{00000000-0005-0000-0000-00009B4A0000}"/>
    <cellStyle name="Normal 17 3 2 2 2 2" xfId="19104" xr:uid="{00000000-0005-0000-0000-00009C4A0000}"/>
    <cellStyle name="Normal 17 3 2 2 2 2 2" xfId="19105" xr:uid="{00000000-0005-0000-0000-00009D4A0000}"/>
    <cellStyle name="Normal 17 3 2 2 2 2 2 2" xfId="19106" xr:uid="{00000000-0005-0000-0000-00009E4A0000}"/>
    <cellStyle name="Normal 17 3 2 2 2 2 2 2 2" xfId="19107" xr:uid="{00000000-0005-0000-0000-00009F4A0000}"/>
    <cellStyle name="Normal 17 3 2 2 2 2 2 3" xfId="19108" xr:uid="{00000000-0005-0000-0000-0000A04A0000}"/>
    <cellStyle name="Normal 17 3 2 2 2 2 2 4" xfId="19109" xr:uid="{00000000-0005-0000-0000-0000A14A0000}"/>
    <cellStyle name="Normal 17 3 2 2 2 2 3" xfId="19110" xr:uid="{00000000-0005-0000-0000-0000A24A0000}"/>
    <cellStyle name="Normal 17 3 2 2 2 2 3 2" xfId="19111" xr:uid="{00000000-0005-0000-0000-0000A34A0000}"/>
    <cellStyle name="Normal 17 3 2 2 2 2 3 2 2" xfId="19112" xr:uid="{00000000-0005-0000-0000-0000A44A0000}"/>
    <cellStyle name="Normal 17 3 2 2 2 2 3 3" xfId="19113" xr:uid="{00000000-0005-0000-0000-0000A54A0000}"/>
    <cellStyle name="Normal 17 3 2 2 2 2 3 4" xfId="19114" xr:uid="{00000000-0005-0000-0000-0000A64A0000}"/>
    <cellStyle name="Normal 17 3 2 2 2 2 4" xfId="19115" xr:uid="{00000000-0005-0000-0000-0000A74A0000}"/>
    <cellStyle name="Normal 17 3 2 2 2 2 4 2" xfId="19116" xr:uid="{00000000-0005-0000-0000-0000A84A0000}"/>
    <cellStyle name="Normal 17 3 2 2 2 2 5" xfId="19117" xr:uid="{00000000-0005-0000-0000-0000A94A0000}"/>
    <cellStyle name="Normal 17 3 2 2 2 2 6" xfId="19118" xr:uid="{00000000-0005-0000-0000-0000AA4A0000}"/>
    <cellStyle name="Normal 17 3 2 2 2 3" xfId="19119" xr:uid="{00000000-0005-0000-0000-0000AB4A0000}"/>
    <cellStyle name="Normal 17 3 2 2 2 3 2" xfId="19120" xr:uid="{00000000-0005-0000-0000-0000AC4A0000}"/>
    <cellStyle name="Normal 17 3 2 2 2 3 2 2" xfId="19121" xr:uid="{00000000-0005-0000-0000-0000AD4A0000}"/>
    <cellStyle name="Normal 17 3 2 2 2 3 3" xfId="19122" xr:uid="{00000000-0005-0000-0000-0000AE4A0000}"/>
    <cellStyle name="Normal 17 3 2 2 2 3 4" xfId="19123" xr:uid="{00000000-0005-0000-0000-0000AF4A0000}"/>
    <cellStyle name="Normal 17 3 2 2 2 4" xfId="19124" xr:uid="{00000000-0005-0000-0000-0000B04A0000}"/>
    <cellStyle name="Normal 17 3 2 2 2 4 2" xfId="19125" xr:uid="{00000000-0005-0000-0000-0000B14A0000}"/>
    <cellStyle name="Normal 17 3 2 2 2 4 2 2" xfId="19126" xr:uid="{00000000-0005-0000-0000-0000B24A0000}"/>
    <cellStyle name="Normal 17 3 2 2 2 4 3" xfId="19127" xr:uid="{00000000-0005-0000-0000-0000B34A0000}"/>
    <cellStyle name="Normal 17 3 2 2 2 4 4" xfId="19128" xr:uid="{00000000-0005-0000-0000-0000B44A0000}"/>
    <cellStyle name="Normal 17 3 2 2 2 5" xfId="19129" xr:uid="{00000000-0005-0000-0000-0000B54A0000}"/>
    <cellStyle name="Normal 17 3 2 2 2 5 2" xfId="19130" xr:uid="{00000000-0005-0000-0000-0000B64A0000}"/>
    <cellStyle name="Normal 17 3 2 2 2 6" xfId="19131" xr:uid="{00000000-0005-0000-0000-0000B74A0000}"/>
    <cellStyle name="Normal 17 3 2 2 2 7" xfId="19132" xr:uid="{00000000-0005-0000-0000-0000B84A0000}"/>
    <cellStyle name="Normal 17 3 2 2 3" xfId="19133" xr:uid="{00000000-0005-0000-0000-0000B94A0000}"/>
    <cellStyle name="Normal 17 3 2 2 3 2" xfId="19134" xr:uid="{00000000-0005-0000-0000-0000BA4A0000}"/>
    <cellStyle name="Normal 17 3 2 2 3 2 2" xfId="19135" xr:uid="{00000000-0005-0000-0000-0000BB4A0000}"/>
    <cellStyle name="Normal 17 3 2 2 3 2 2 2" xfId="19136" xr:uid="{00000000-0005-0000-0000-0000BC4A0000}"/>
    <cellStyle name="Normal 17 3 2 2 3 2 3" xfId="19137" xr:uid="{00000000-0005-0000-0000-0000BD4A0000}"/>
    <cellStyle name="Normal 17 3 2 2 3 2 4" xfId="19138" xr:uid="{00000000-0005-0000-0000-0000BE4A0000}"/>
    <cellStyle name="Normal 17 3 2 2 3 3" xfId="19139" xr:uid="{00000000-0005-0000-0000-0000BF4A0000}"/>
    <cellStyle name="Normal 17 3 2 2 3 3 2" xfId="19140" xr:uid="{00000000-0005-0000-0000-0000C04A0000}"/>
    <cellStyle name="Normal 17 3 2 2 3 3 2 2" xfId="19141" xr:uid="{00000000-0005-0000-0000-0000C14A0000}"/>
    <cellStyle name="Normal 17 3 2 2 3 3 3" xfId="19142" xr:uid="{00000000-0005-0000-0000-0000C24A0000}"/>
    <cellStyle name="Normal 17 3 2 2 3 3 4" xfId="19143" xr:uid="{00000000-0005-0000-0000-0000C34A0000}"/>
    <cellStyle name="Normal 17 3 2 2 3 4" xfId="19144" xr:uid="{00000000-0005-0000-0000-0000C44A0000}"/>
    <cellStyle name="Normal 17 3 2 2 3 4 2" xfId="19145" xr:uid="{00000000-0005-0000-0000-0000C54A0000}"/>
    <cellStyle name="Normal 17 3 2 2 3 5" xfId="19146" xr:uid="{00000000-0005-0000-0000-0000C64A0000}"/>
    <cellStyle name="Normal 17 3 2 2 3 6" xfId="19147" xr:uid="{00000000-0005-0000-0000-0000C74A0000}"/>
    <cellStyle name="Normal 17 3 2 2 4" xfId="19148" xr:uid="{00000000-0005-0000-0000-0000C84A0000}"/>
    <cellStyle name="Normal 17 3 2 2 4 2" xfId="19149" xr:uid="{00000000-0005-0000-0000-0000C94A0000}"/>
    <cellStyle name="Normal 17 3 2 2 4 2 2" xfId="19150" xr:uid="{00000000-0005-0000-0000-0000CA4A0000}"/>
    <cellStyle name="Normal 17 3 2 2 4 3" xfId="19151" xr:uid="{00000000-0005-0000-0000-0000CB4A0000}"/>
    <cellStyle name="Normal 17 3 2 2 4 4" xfId="19152" xr:uid="{00000000-0005-0000-0000-0000CC4A0000}"/>
    <cellStyle name="Normal 17 3 2 2 5" xfId="19153" xr:uid="{00000000-0005-0000-0000-0000CD4A0000}"/>
    <cellStyle name="Normal 17 3 2 2 5 2" xfId="19154" xr:uid="{00000000-0005-0000-0000-0000CE4A0000}"/>
    <cellStyle name="Normal 17 3 2 2 5 2 2" xfId="19155" xr:uid="{00000000-0005-0000-0000-0000CF4A0000}"/>
    <cellStyle name="Normal 17 3 2 2 5 3" xfId="19156" xr:uid="{00000000-0005-0000-0000-0000D04A0000}"/>
    <cellStyle name="Normal 17 3 2 2 5 4" xfId="19157" xr:uid="{00000000-0005-0000-0000-0000D14A0000}"/>
    <cellStyle name="Normal 17 3 2 2 6" xfId="19158" xr:uid="{00000000-0005-0000-0000-0000D24A0000}"/>
    <cellStyle name="Normal 17 3 2 2 6 2" xfId="19159" xr:uid="{00000000-0005-0000-0000-0000D34A0000}"/>
    <cellStyle name="Normal 17 3 2 2 7" xfId="19160" xr:uid="{00000000-0005-0000-0000-0000D44A0000}"/>
    <cellStyle name="Normal 17 3 2 2 8" xfId="19161" xr:uid="{00000000-0005-0000-0000-0000D54A0000}"/>
    <cellStyle name="Normal 17 3 2 3" xfId="19162" xr:uid="{00000000-0005-0000-0000-0000D64A0000}"/>
    <cellStyle name="Normal 17 3 2 3 2" xfId="19163" xr:uid="{00000000-0005-0000-0000-0000D74A0000}"/>
    <cellStyle name="Normal 17 3 2 3 2 2" xfId="19164" xr:uid="{00000000-0005-0000-0000-0000D84A0000}"/>
    <cellStyle name="Normal 17 3 2 3 2 2 2" xfId="19165" xr:uid="{00000000-0005-0000-0000-0000D94A0000}"/>
    <cellStyle name="Normal 17 3 2 3 2 2 2 2" xfId="19166" xr:uid="{00000000-0005-0000-0000-0000DA4A0000}"/>
    <cellStyle name="Normal 17 3 2 3 2 2 2 2 2" xfId="19167" xr:uid="{00000000-0005-0000-0000-0000DB4A0000}"/>
    <cellStyle name="Normal 17 3 2 3 2 2 2 3" xfId="19168" xr:uid="{00000000-0005-0000-0000-0000DC4A0000}"/>
    <cellStyle name="Normal 17 3 2 3 2 2 2 4" xfId="19169" xr:uid="{00000000-0005-0000-0000-0000DD4A0000}"/>
    <cellStyle name="Normal 17 3 2 3 2 2 3" xfId="19170" xr:uid="{00000000-0005-0000-0000-0000DE4A0000}"/>
    <cellStyle name="Normal 17 3 2 3 2 2 3 2" xfId="19171" xr:uid="{00000000-0005-0000-0000-0000DF4A0000}"/>
    <cellStyle name="Normal 17 3 2 3 2 2 3 2 2" xfId="19172" xr:uid="{00000000-0005-0000-0000-0000E04A0000}"/>
    <cellStyle name="Normal 17 3 2 3 2 2 3 3" xfId="19173" xr:uid="{00000000-0005-0000-0000-0000E14A0000}"/>
    <cellStyle name="Normal 17 3 2 3 2 2 3 4" xfId="19174" xr:uid="{00000000-0005-0000-0000-0000E24A0000}"/>
    <cellStyle name="Normal 17 3 2 3 2 2 4" xfId="19175" xr:uid="{00000000-0005-0000-0000-0000E34A0000}"/>
    <cellStyle name="Normal 17 3 2 3 2 2 4 2" xfId="19176" xr:uid="{00000000-0005-0000-0000-0000E44A0000}"/>
    <cellStyle name="Normal 17 3 2 3 2 2 5" xfId="19177" xr:uid="{00000000-0005-0000-0000-0000E54A0000}"/>
    <cellStyle name="Normal 17 3 2 3 2 2 6" xfId="19178" xr:uid="{00000000-0005-0000-0000-0000E64A0000}"/>
    <cellStyle name="Normal 17 3 2 3 2 3" xfId="19179" xr:uid="{00000000-0005-0000-0000-0000E74A0000}"/>
    <cellStyle name="Normal 17 3 2 3 2 3 2" xfId="19180" xr:uid="{00000000-0005-0000-0000-0000E84A0000}"/>
    <cellStyle name="Normal 17 3 2 3 2 3 2 2" xfId="19181" xr:uid="{00000000-0005-0000-0000-0000E94A0000}"/>
    <cellStyle name="Normal 17 3 2 3 2 3 3" xfId="19182" xr:uid="{00000000-0005-0000-0000-0000EA4A0000}"/>
    <cellStyle name="Normal 17 3 2 3 2 3 4" xfId="19183" xr:uid="{00000000-0005-0000-0000-0000EB4A0000}"/>
    <cellStyle name="Normal 17 3 2 3 2 4" xfId="19184" xr:uid="{00000000-0005-0000-0000-0000EC4A0000}"/>
    <cellStyle name="Normal 17 3 2 3 2 4 2" xfId="19185" xr:uid="{00000000-0005-0000-0000-0000ED4A0000}"/>
    <cellStyle name="Normal 17 3 2 3 2 4 2 2" xfId="19186" xr:uid="{00000000-0005-0000-0000-0000EE4A0000}"/>
    <cellStyle name="Normal 17 3 2 3 2 4 3" xfId="19187" xr:uid="{00000000-0005-0000-0000-0000EF4A0000}"/>
    <cellStyle name="Normal 17 3 2 3 2 4 4" xfId="19188" xr:uid="{00000000-0005-0000-0000-0000F04A0000}"/>
    <cellStyle name="Normal 17 3 2 3 2 5" xfId="19189" xr:uid="{00000000-0005-0000-0000-0000F14A0000}"/>
    <cellStyle name="Normal 17 3 2 3 2 5 2" xfId="19190" xr:uid="{00000000-0005-0000-0000-0000F24A0000}"/>
    <cellStyle name="Normal 17 3 2 3 2 6" xfId="19191" xr:uid="{00000000-0005-0000-0000-0000F34A0000}"/>
    <cellStyle name="Normal 17 3 2 3 2 7" xfId="19192" xr:uid="{00000000-0005-0000-0000-0000F44A0000}"/>
    <cellStyle name="Normal 17 3 2 3 3" xfId="19193" xr:uid="{00000000-0005-0000-0000-0000F54A0000}"/>
    <cellStyle name="Normal 17 3 2 3 3 2" xfId="19194" xr:uid="{00000000-0005-0000-0000-0000F64A0000}"/>
    <cellStyle name="Normal 17 3 2 3 3 2 2" xfId="19195" xr:uid="{00000000-0005-0000-0000-0000F74A0000}"/>
    <cellStyle name="Normal 17 3 2 3 3 2 2 2" xfId="19196" xr:uid="{00000000-0005-0000-0000-0000F84A0000}"/>
    <cellStyle name="Normal 17 3 2 3 3 2 3" xfId="19197" xr:uid="{00000000-0005-0000-0000-0000F94A0000}"/>
    <cellStyle name="Normal 17 3 2 3 3 2 4" xfId="19198" xr:uid="{00000000-0005-0000-0000-0000FA4A0000}"/>
    <cellStyle name="Normal 17 3 2 3 3 3" xfId="19199" xr:uid="{00000000-0005-0000-0000-0000FB4A0000}"/>
    <cellStyle name="Normal 17 3 2 3 3 3 2" xfId="19200" xr:uid="{00000000-0005-0000-0000-0000FC4A0000}"/>
    <cellStyle name="Normal 17 3 2 3 3 3 2 2" xfId="19201" xr:uid="{00000000-0005-0000-0000-0000FD4A0000}"/>
    <cellStyle name="Normal 17 3 2 3 3 3 3" xfId="19202" xr:uid="{00000000-0005-0000-0000-0000FE4A0000}"/>
    <cellStyle name="Normal 17 3 2 3 3 3 4" xfId="19203" xr:uid="{00000000-0005-0000-0000-0000FF4A0000}"/>
    <cellStyle name="Normal 17 3 2 3 3 4" xfId="19204" xr:uid="{00000000-0005-0000-0000-0000004B0000}"/>
    <cellStyle name="Normal 17 3 2 3 3 4 2" xfId="19205" xr:uid="{00000000-0005-0000-0000-0000014B0000}"/>
    <cellStyle name="Normal 17 3 2 3 3 5" xfId="19206" xr:uid="{00000000-0005-0000-0000-0000024B0000}"/>
    <cellStyle name="Normal 17 3 2 3 3 6" xfId="19207" xr:uid="{00000000-0005-0000-0000-0000034B0000}"/>
    <cellStyle name="Normal 17 3 2 3 4" xfId="19208" xr:uid="{00000000-0005-0000-0000-0000044B0000}"/>
    <cellStyle name="Normal 17 3 2 3 4 2" xfId="19209" xr:uid="{00000000-0005-0000-0000-0000054B0000}"/>
    <cellStyle name="Normal 17 3 2 3 4 2 2" xfId="19210" xr:uid="{00000000-0005-0000-0000-0000064B0000}"/>
    <cellStyle name="Normal 17 3 2 3 4 3" xfId="19211" xr:uid="{00000000-0005-0000-0000-0000074B0000}"/>
    <cellStyle name="Normal 17 3 2 3 4 4" xfId="19212" xr:uid="{00000000-0005-0000-0000-0000084B0000}"/>
    <cellStyle name="Normal 17 3 2 3 5" xfId="19213" xr:uid="{00000000-0005-0000-0000-0000094B0000}"/>
    <cellStyle name="Normal 17 3 2 3 5 2" xfId="19214" xr:uid="{00000000-0005-0000-0000-00000A4B0000}"/>
    <cellStyle name="Normal 17 3 2 3 5 2 2" xfId="19215" xr:uid="{00000000-0005-0000-0000-00000B4B0000}"/>
    <cellStyle name="Normal 17 3 2 3 5 3" xfId="19216" xr:uid="{00000000-0005-0000-0000-00000C4B0000}"/>
    <cellStyle name="Normal 17 3 2 3 5 4" xfId="19217" xr:uid="{00000000-0005-0000-0000-00000D4B0000}"/>
    <cellStyle name="Normal 17 3 2 3 6" xfId="19218" xr:uid="{00000000-0005-0000-0000-00000E4B0000}"/>
    <cellStyle name="Normal 17 3 2 3 6 2" xfId="19219" xr:uid="{00000000-0005-0000-0000-00000F4B0000}"/>
    <cellStyle name="Normal 17 3 2 3 7" xfId="19220" xr:uid="{00000000-0005-0000-0000-0000104B0000}"/>
    <cellStyle name="Normal 17 3 2 3 8" xfId="19221" xr:uid="{00000000-0005-0000-0000-0000114B0000}"/>
    <cellStyle name="Normal 17 3 2 4" xfId="19222" xr:uid="{00000000-0005-0000-0000-0000124B0000}"/>
    <cellStyle name="Normal 17 3 2 4 2" xfId="19223" xr:uid="{00000000-0005-0000-0000-0000134B0000}"/>
    <cellStyle name="Normal 17 3 2 4 2 2" xfId="19224" xr:uid="{00000000-0005-0000-0000-0000144B0000}"/>
    <cellStyle name="Normal 17 3 2 4 2 2 2" xfId="19225" xr:uid="{00000000-0005-0000-0000-0000154B0000}"/>
    <cellStyle name="Normal 17 3 2 4 2 2 2 2" xfId="19226" xr:uid="{00000000-0005-0000-0000-0000164B0000}"/>
    <cellStyle name="Normal 17 3 2 4 2 2 2 2 2" xfId="19227" xr:uid="{00000000-0005-0000-0000-0000174B0000}"/>
    <cellStyle name="Normal 17 3 2 4 2 2 2 3" xfId="19228" xr:uid="{00000000-0005-0000-0000-0000184B0000}"/>
    <cellStyle name="Normal 17 3 2 4 2 2 2 4" xfId="19229" xr:uid="{00000000-0005-0000-0000-0000194B0000}"/>
    <cellStyle name="Normal 17 3 2 4 2 2 3" xfId="19230" xr:uid="{00000000-0005-0000-0000-00001A4B0000}"/>
    <cellStyle name="Normal 17 3 2 4 2 2 3 2" xfId="19231" xr:uid="{00000000-0005-0000-0000-00001B4B0000}"/>
    <cellStyle name="Normal 17 3 2 4 2 2 3 2 2" xfId="19232" xr:uid="{00000000-0005-0000-0000-00001C4B0000}"/>
    <cellStyle name="Normal 17 3 2 4 2 2 3 3" xfId="19233" xr:uid="{00000000-0005-0000-0000-00001D4B0000}"/>
    <cellStyle name="Normal 17 3 2 4 2 2 3 4" xfId="19234" xr:uid="{00000000-0005-0000-0000-00001E4B0000}"/>
    <cellStyle name="Normal 17 3 2 4 2 2 4" xfId="19235" xr:uid="{00000000-0005-0000-0000-00001F4B0000}"/>
    <cellStyle name="Normal 17 3 2 4 2 2 4 2" xfId="19236" xr:uid="{00000000-0005-0000-0000-0000204B0000}"/>
    <cellStyle name="Normal 17 3 2 4 2 2 5" xfId="19237" xr:uid="{00000000-0005-0000-0000-0000214B0000}"/>
    <cellStyle name="Normal 17 3 2 4 2 2 6" xfId="19238" xr:uid="{00000000-0005-0000-0000-0000224B0000}"/>
    <cellStyle name="Normal 17 3 2 4 2 3" xfId="19239" xr:uid="{00000000-0005-0000-0000-0000234B0000}"/>
    <cellStyle name="Normal 17 3 2 4 2 3 2" xfId="19240" xr:uid="{00000000-0005-0000-0000-0000244B0000}"/>
    <cellStyle name="Normal 17 3 2 4 2 3 2 2" xfId="19241" xr:uid="{00000000-0005-0000-0000-0000254B0000}"/>
    <cellStyle name="Normal 17 3 2 4 2 3 3" xfId="19242" xr:uid="{00000000-0005-0000-0000-0000264B0000}"/>
    <cellStyle name="Normal 17 3 2 4 2 3 4" xfId="19243" xr:uid="{00000000-0005-0000-0000-0000274B0000}"/>
    <cellStyle name="Normal 17 3 2 4 2 4" xfId="19244" xr:uid="{00000000-0005-0000-0000-0000284B0000}"/>
    <cellStyle name="Normal 17 3 2 4 2 4 2" xfId="19245" xr:uid="{00000000-0005-0000-0000-0000294B0000}"/>
    <cellStyle name="Normal 17 3 2 4 2 4 2 2" xfId="19246" xr:uid="{00000000-0005-0000-0000-00002A4B0000}"/>
    <cellStyle name="Normal 17 3 2 4 2 4 3" xfId="19247" xr:uid="{00000000-0005-0000-0000-00002B4B0000}"/>
    <cellStyle name="Normal 17 3 2 4 2 4 4" xfId="19248" xr:uid="{00000000-0005-0000-0000-00002C4B0000}"/>
    <cellStyle name="Normal 17 3 2 4 2 5" xfId="19249" xr:uid="{00000000-0005-0000-0000-00002D4B0000}"/>
    <cellStyle name="Normal 17 3 2 4 2 5 2" xfId="19250" xr:uid="{00000000-0005-0000-0000-00002E4B0000}"/>
    <cellStyle name="Normal 17 3 2 4 2 6" xfId="19251" xr:uid="{00000000-0005-0000-0000-00002F4B0000}"/>
    <cellStyle name="Normal 17 3 2 4 2 7" xfId="19252" xr:uid="{00000000-0005-0000-0000-0000304B0000}"/>
    <cellStyle name="Normal 17 3 2 4 3" xfId="19253" xr:uid="{00000000-0005-0000-0000-0000314B0000}"/>
    <cellStyle name="Normal 17 3 2 4 3 2" xfId="19254" xr:uid="{00000000-0005-0000-0000-0000324B0000}"/>
    <cellStyle name="Normal 17 3 2 4 3 2 2" xfId="19255" xr:uid="{00000000-0005-0000-0000-0000334B0000}"/>
    <cellStyle name="Normal 17 3 2 4 3 2 2 2" xfId="19256" xr:uid="{00000000-0005-0000-0000-0000344B0000}"/>
    <cellStyle name="Normal 17 3 2 4 3 2 3" xfId="19257" xr:uid="{00000000-0005-0000-0000-0000354B0000}"/>
    <cellStyle name="Normal 17 3 2 4 3 2 4" xfId="19258" xr:uid="{00000000-0005-0000-0000-0000364B0000}"/>
    <cellStyle name="Normal 17 3 2 4 3 3" xfId="19259" xr:uid="{00000000-0005-0000-0000-0000374B0000}"/>
    <cellStyle name="Normal 17 3 2 4 3 3 2" xfId="19260" xr:uid="{00000000-0005-0000-0000-0000384B0000}"/>
    <cellStyle name="Normal 17 3 2 4 3 3 2 2" xfId="19261" xr:uid="{00000000-0005-0000-0000-0000394B0000}"/>
    <cellStyle name="Normal 17 3 2 4 3 3 3" xfId="19262" xr:uid="{00000000-0005-0000-0000-00003A4B0000}"/>
    <cellStyle name="Normal 17 3 2 4 3 3 4" xfId="19263" xr:uid="{00000000-0005-0000-0000-00003B4B0000}"/>
    <cellStyle name="Normal 17 3 2 4 3 4" xfId="19264" xr:uid="{00000000-0005-0000-0000-00003C4B0000}"/>
    <cellStyle name="Normal 17 3 2 4 3 4 2" xfId="19265" xr:uid="{00000000-0005-0000-0000-00003D4B0000}"/>
    <cellStyle name="Normal 17 3 2 4 3 5" xfId="19266" xr:uid="{00000000-0005-0000-0000-00003E4B0000}"/>
    <cellStyle name="Normal 17 3 2 4 3 6" xfId="19267" xr:uid="{00000000-0005-0000-0000-00003F4B0000}"/>
    <cellStyle name="Normal 17 3 2 4 4" xfId="19268" xr:uid="{00000000-0005-0000-0000-0000404B0000}"/>
    <cellStyle name="Normal 17 3 2 4 4 2" xfId="19269" xr:uid="{00000000-0005-0000-0000-0000414B0000}"/>
    <cellStyle name="Normal 17 3 2 4 4 2 2" xfId="19270" xr:uid="{00000000-0005-0000-0000-0000424B0000}"/>
    <cellStyle name="Normal 17 3 2 4 4 3" xfId="19271" xr:uid="{00000000-0005-0000-0000-0000434B0000}"/>
    <cellStyle name="Normal 17 3 2 4 4 4" xfId="19272" xr:uid="{00000000-0005-0000-0000-0000444B0000}"/>
    <cellStyle name="Normal 17 3 2 4 5" xfId="19273" xr:uid="{00000000-0005-0000-0000-0000454B0000}"/>
    <cellStyle name="Normal 17 3 2 4 5 2" xfId="19274" xr:uid="{00000000-0005-0000-0000-0000464B0000}"/>
    <cellStyle name="Normal 17 3 2 4 5 2 2" xfId="19275" xr:uid="{00000000-0005-0000-0000-0000474B0000}"/>
    <cellStyle name="Normal 17 3 2 4 5 3" xfId="19276" xr:uid="{00000000-0005-0000-0000-0000484B0000}"/>
    <cellStyle name="Normal 17 3 2 4 5 4" xfId="19277" xr:uid="{00000000-0005-0000-0000-0000494B0000}"/>
    <cellStyle name="Normal 17 3 2 4 6" xfId="19278" xr:uid="{00000000-0005-0000-0000-00004A4B0000}"/>
    <cellStyle name="Normal 17 3 2 4 6 2" xfId="19279" xr:uid="{00000000-0005-0000-0000-00004B4B0000}"/>
    <cellStyle name="Normal 17 3 2 4 7" xfId="19280" xr:uid="{00000000-0005-0000-0000-00004C4B0000}"/>
    <cellStyle name="Normal 17 3 2 4 8" xfId="19281" xr:uid="{00000000-0005-0000-0000-00004D4B0000}"/>
    <cellStyle name="Normal 17 3 2 5" xfId="19282" xr:uid="{00000000-0005-0000-0000-00004E4B0000}"/>
    <cellStyle name="Normal 17 3 2 5 2" xfId="19283" xr:uid="{00000000-0005-0000-0000-00004F4B0000}"/>
    <cellStyle name="Normal 17 3 2 5 2 2" xfId="19284" xr:uid="{00000000-0005-0000-0000-0000504B0000}"/>
    <cellStyle name="Normal 17 3 2 5 2 2 2" xfId="19285" xr:uid="{00000000-0005-0000-0000-0000514B0000}"/>
    <cellStyle name="Normal 17 3 2 5 2 2 2 2" xfId="19286" xr:uid="{00000000-0005-0000-0000-0000524B0000}"/>
    <cellStyle name="Normal 17 3 2 5 2 2 3" xfId="19287" xr:uid="{00000000-0005-0000-0000-0000534B0000}"/>
    <cellStyle name="Normal 17 3 2 5 2 2 4" xfId="19288" xr:uid="{00000000-0005-0000-0000-0000544B0000}"/>
    <cellStyle name="Normal 17 3 2 5 2 3" xfId="19289" xr:uid="{00000000-0005-0000-0000-0000554B0000}"/>
    <cellStyle name="Normal 17 3 2 5 2 3 2" xfId="19290" xr:uid="{00000000-0005-0000-0000-0000564B0000}"/>
    <cellStyle name="Normal 17 3 2 5 2 3 2 2" xfId="19291" xr:uid="{00000000-0005-0000-0000-0000574B0000}"/>
    <cellStyle name="Normal 17 3 2 5 2 3 3" xfId="19292" xr:uid="{00000000-0005-0000-0000-0000584B0000}"/>
    <cellStyle name="Normal 17 3 2 5 2 3 4" xfId="19293" xr:uid="{00000000-0005-0000-0000-0000594B0000}"/>
    <cellStyle name="Normal 17 3 2 5 2 4" xfId="19294" xr:uid="{00000000-0005-0000-0000-00005A4B0000}"/>
    <cellStyle name="Normal 17 3 2 5 2 4 2" xfId="19295" xr:uid="{00000000-0005-0000-0000-00005B4B0000}"/>
    <cellStyle name="Normal 17 3 2 5 2 5" xfId="19296" xr:uid="{00000000-0005-0000-0000-00005C4B0000}"/>
    <cellStyle name="Normal 17 3 2 5 2 6" xfId="19297" xr:uid="{00000000-0005-0000-0000-00005D4B0000}"/>
    <cellStyle name="Normal 17 3 2 5 3" xfId="19298" xr:uid="{00000000-0005-0000-0000-00005E4B0000}"/>
    <cellStyle name="Normal 17 3 2 5 3 2" xfId="19299" xr:uid="{00000000-0005-0000-0000-00005F4B0000}"/>
    <cellStyle name="Normal 17 3 2 5 3 2 2" xfId="19300" xr:uid="{00000000-0005-0000-0000-0000604B0000}"/>
    <cellStyle name="Normal 17 3 2 5 3 3" xfId="19301" xr:uid="{00000000-0005-0000-0000-0000614B0000}"/>
    <cellStyle name="Normal 17 3 2 5 3 4" xfId="19302" xr:uid="{00000000-0005-0000-0000-0000624B0000}"/>
    <cellStyle name="Normal 17 3 2 5 4" xfId="19303" xr:uid="{00000000-0005-0000-0000-0000634B0000}"/>
    <cellStyle name="Normal 17 3 2 5 4 2" xfId="19304" xr:uid="{00000000-0005-0000-0000-0000644B0000}"/>
    <cellStyle name="Normal 17 3 2 5 4 2 2" xfId="19305" xr:uid="{00000000-0005-0000-0000-0000654B0000}"/>
    <cellStyle name="Normal 17 3 2 5 4 3" xfId="19306" xr:uid="{00000000-0005-0000-0000-0000664B0000}"/>
    <cellStyle name="Normal 17 3 2 5 4 4" xfId="19307" xr:uid="{00000000-0005-0000-0000-0000674B0000}"/>
    <cellStyle name="Normal 17 3 2 5 5" xfId="19308" xr:uid="{00000000-0005-0000-0000-0000684B0000}"/>
    <cellStyle name="Normal 17 3 2 5 5 2" xfId="19309" xr:uid="{00000000-0005-0000-0000-0000694B0000}"/>
    <cellStyle name="Normal 17 3 2 5 6" xfId="19310" xr:uid="{00000000-0005-0000-0000-00006A4B0000}"/>
    <cellStyle name="Normal 17 3 2 5 7" xfId="19311" xr:uid="{00000000-0005-0000-0000-00006B4B0000}"/>
    <cellStyle name="Normal 17 3 2 6" xfId="19312" xr:uid="{00000000-0005-0000-0000-00006C4B0000}"/>
    <cellStyle name="Normal 17 3 2 6 2" xfId="19313" xr:uid="{00000000-0005-0000-0000-00006D4B0000}"/>
    <cellStyle name="Normal 17 3 2 6 2 2" xfId="19314" xr:uid="{00000000-0005-0000-0000-00006E4B0000}"/>
    <cellStyle name="Normal 17 3 2 6 2 2 2" xfId="19315" xr:uid="{00000000-0005-0000-0000-00006F4B0000}"/>
    <cellStyle name="Normal 17 3 2 6 2 3" xfId="19316" xr:uid="{00000000-0005-0000-0000-0000704B0000}"/>
    <cellStyle name="Normal 17 3 2 6 2 4" xfId="19317" xr:uid="{00000000-0005-0000-0000-0000714B0000}"/>
    <cellStyle name="Normal 17 3 2 6 3" xfId="19318" xr:uid="{00000000-0005-0000-0000-0000724B0000}"/>
    <cellStyle name="Normal 17 3 2 6 3 2" xfId="19319" xr:uid="{00000000-0005-0000-0000-0000734B0000}"/>
    <cellStyle name="Normal 17 3 2 6 3 2 2" xfId="19320" xr:uid="{00000000-0005-0000-0000-0000744B0000}"/>
    <cellStyle name="Normal 17 3 2 6 3 3" xfId="19321" xr:uid="{00000000-0005-0000-0000-0000754B0000}"/>
    <cellStyle name="Normal 17 3 2 6 3 4" xfId="19322" xr:uid="{00000000-0005-0000-0000-0000764B0000}"/>
    <cellStyle name="Normal 17 3 2 6 4" xfId="19323" xr:uid="{00000000-0005-0000-0000-0000774B0000}"/>
    <cellStyle name="Normal 17 3 2 6 4 2" xfId="19324" xr:uid="{00000000-0005-0000-0000-0000784B0000}"/>
    <cellStyle name="Normal 17 3 2 6 5" xfId="19325" xr:uid="{00000000-0005-0000-0000-0000794B0000}"/>
    <cellStyle name="Normal 17 3 2 6 6" xfId="19326" xr:uid="{00000000-0005-0000-0000-00007A4B0000}"/>
    <cellStyle name="Normal 17 3 2 7" xfId="19327" xr:uid="{00000000-0005-0000-0000-00007B4B0000}"/>
    <cellStyle name="Normal 17 3 2 7 2" xfId="19328" xr:uid="{00000000-0005-0000-0000-00007C4B0000}"/>
    <cellStyle name="Normal 17 3 2 7 2 2" xfId="19329" xr:uid="{00000000-0005-0000-0000-00007D4B0000}"/>
    <cellStyle name="Normal 17 3 2 7 3" xfId="19330" xr:uid="{00000000-0005-0000-0000-00007E4B0000}"/>
    <cellStyle name="Normal 17 3 2 7 4" xfId="19331" xr:uid="{00000000-0005-0000-0000-00007F4B0000}"/>
    <cellStyle name="Normal 17 3 2 8" xfId="19332" xr:uid="{00000000-0005-0000-0000-0000804B0000}"/>
    <cellStyle name="Normal 17 3 2 8 2" xfId="19333" xr:uid="{00000000-0005-0000-0000-0000814B0000}"/>
    <cellStyle name="Normal 17 3 2 8 2 2" xfId="19334" xr:uid="{00000000-0005-0000-0000-0000824B0000}"/>
    <cellStyle name="Normal 17 3 2 8 3" xfId="19335" xr:uid="{00000000-0005-0000-0000-0000834B0000}"/>
    <cellStyle name="Normal 17 3 2 8 4" xfId="19336" xr:uid="{00000000-0005-0000-0000-0000844B0000}"/>
    <cellStyle name="Normal 17 3 2 9" xfId="19337" xr:uid="{00000000-0005-0000-0000-0000854B0000}"/>
    <cellStyle name="Normal 17 3 2 9 2" xfId="19338" xr:uid="{00000000-0005-0000-0000-0000864B0000}"/>
    <cellStyle name="Normal 17 3 3" xfId="19339" xr:uid="{00000000-0005-0000-0000-0000874B0000}"/>
    <cellStyle name="Normal 17 3 3 2" xfId="19340" xr:uid="{00000000-0005-0000-0000-0000884B0000}"/>
    <cellStyle name="Normal 17 3 3 2 2" xfId="19341" xr:uid="{00000000-0005-0000-0000-0000894B0000}"/>
    <cellStyle name="Normal 17 3 3 2 2 2" xfId="19342" xr:uid="{00000000-0005-0000-0000-00008A4B0000}"/>
    <cellStyle name="Normal 17 3 3 2 2 2 2" xfId="19343" xr:uid="{00000000-0005-0000-0000-00008B4B0000}"/>
    <cellStyle name="Normal 17 3 3 2 2 2 2 2" xfId="19344" xr:uid="{00000000-0005-0000-0000-00008C4B0000}"/>
    <cellStyle name="Normal 17 3 3 2 2 2 3" xfId="19345" xr:uid="{00000000-0005-0000-0000-00008D4B0000}"/>
    <cellStyle name="Normal 17 3 3 2 2 2 4" xfId="19346" xr:uid="{00000000-0005-0000-0000-00008E4B0000}"/>
    <cellStyle name="Normal 17 3 3 2 2 3" xfId="19347" xr:uid="{00000000-0005-0000-0000-00008F4B0000}"/>
    <cellStyle name="Normal 17 3 3 2 2 3 2" xfId="19348" xr:uid="{00000000-0005-0000-0000-0000904B0000}"/>
    <cellStyle name="Normal 17 3 3 2 2 3 2 2" xfId="19349" xr:uid="{00000000-0005-0000-0000-0000914B0000}"/>
    <cellStyle name="Normal 17 3 3 2 2 3 3" xfId="19350" xr:uid="{00000000-0005-0000-0000-0000924B0000}"/>
    <cellStyle name="Normal 17 3 3 2 2 3 4" xfId="19351" xr:uid="{00000000-0005-0000-0000-0000934B0000}"/>
    <cellStyle name="Normal 17 3 3 2 2 4" xfId="19352" xr:uid="{00000000-0005-0000-0000-0000944B0000}"/>
    <cellStyle name="Normal 17 3 3 2 2 4 2" xfId="19353" xr:uid="{00000000-0005-0000-0000-0000954B0000}"/>
    <cellStyle name="Normal 17 3 3 2 2 5" xfId="19354" xr:uid="{00000000-0005-0000-0000-0000964B0000}"/>
    <cellStyle name="Normal 17 3 3 2 2 6" xfId="19355" xr:uid="{00000000-0005-0000-0000-0000974B0000}"/>
    <cellStyle name="Normal 17 3 3 2 3" xfId="19356" xr:uid="{00000000-0005-0000-0000-0000984B0000}"/>
    <cellStyle name="Normal 17 3 3 2 3 2" xfId="19357" xr:uid="{00000000-0005-0000-0000-0000994B0000}"/>
    <cellStyle name="Normal 17 3 3 2 3 2 2" xfId="19358" xr:uid="{00000000-0005-0000-0000-00009A4B0000}"/>
    <cellStyle name="Normal 17 3 3 2 3 3" xfId="19359" xr:uid="{00000000-0005-0000-0000-00009B4B0000}"/>
    <cellStyle name="Normal 17 3 3 2 3 4" xfId="19360" xr:uid="{00000000-0005-0000-0000-00009C4B0000}"/>
    <cellStyle name="Normal 17 3 3 2 4" xfId="19361" xr:uid="{00000000-0005-0000-0000-00009D4B0000}"/>
    <cellStyle name="Normal 17 3 3 2 4 2" xfId="19362" xr:uid="{00000000-0005-0000-0000-00009E4B0000}"/>
    <cellStyle name="Normal 17 3 3 2 4 2 2" xfId="19363" xr:uid="{00000000-0005-0000-0000-00009F4B0000}"/>
    <cellStyle name="Normal 17 3 3 2 4 3" xfId="19364" xr:uid="{00000000-0005-0000-0000-0000A04B0000}"/>
    <cellStyle name="Normal 17 3 3 2 4 4" xfId="19365" xr:uid="{00000000-0005-0000-0000-0000A14B0000}"/>
    <cellStyle name="Normal 17 3 3 2 5" xfId="19366" xr:uid="{00000000-0005-0000-0000-0000A24B0000}"/>
    <cellStyle name="Normal 17 3 3 2 5 2" xfId="19367" xr:uid="{00000000-0005-0000-0000-0000A34B0000}"/>
    <cellStyle name="Normal 17 3 3 2 6" xfId="19368" xr:uid="{00000000-0005-0000-0000-0000A44B0000}"/>
    <cellStyle name="Normal 17 3 3 2 7" xfId="19369" xr:uid="{00000000-0005-0000-0000-0000A54B0000}"/>
    <cellStyle name="Normal 17 3 3 3" xfId="19370" xr:uid="{00000000-0005-0000-0000-0000A64B0000}"/>
    <cellStyle name="Normal 17 3 3 3 2" xfId="19371" xr:uid="{00000000-0005-0000-0000-0000A74B0000}"/>
    <cellStyle name="Normal 17 3 3 3 2 2" xfId="19372" xr:uid="{00000000-0005-0000-0000-0000A84B0000}"/>
    <cellStyle name="Normal 17 3 3 3 2 2 2" xfId="19373" xr:uid="{00000000-0005-0000-0000-0000A94B0000}"/>
    <cellStyle name="Normal 17 3 3 3 2 3" xfId="19374" xr:uid="{00000000-0005-0000-0000-0000AA4B0000}"/>
    <cellStyle name="Normal 17 3 3 3 2 4" xfId="19375" xr:uid="{00000000-0005-0000-0000-0000AB4B0000}"/>
    <cellStyle name="Normal 17 3 3 3 3" xfId="19376" xr:uid="{00000000-0005-0000-0000-0000AC4B0000}"/>
    <cellStyle name="Normal 17 3 3 3 3 2" xfId="19377" xr:uid="{00000000-0005-0000-0000-0000AD4B0000}"/>
    <cellStyle name="Normal 17 3 3 3 3 2 2" xfId="19378" xr:uid="{00000000-0005-0000-0000-0000AE4B0000}"/>
    <cellStyle name="Normal 17 3 3 3 3 3" xfId="19379" xr:uid="{00000000-0005-0000-0000-0000AF4B0000}"/>
    <cellStyle name="Normal 17 3 3 3 3 4" xfId="19380" xr:uid="{00000000-0005-0000-0000-0000B04B0000}"/>
    <cellStyle name="Normal 17 3 3 3 4" xfId="19381" xr:uid="{00000000-0005-0000-0000-0000B14B0000}"/>
    <cellStyle name="Normal 17 3 3 3 4 2" xfId="19382" xr:uid="{00000000-0005-0000-0000-0000B24B0000}"/>
    <cellStyle name="Normal 17 3 3 3 5" xfId="19383" xr:uid="{00000000-0005-0000-0000-0000B34B0000}"/>
    <cellStyle name="Normal 17 3 3 3 6" xfId="19384" xr:uid="{00000000-0005-0000-0000-0000B44B0000}"/>
    <cellStyle name="Normal 17 3 3 4" xfId="19385" xr:uid="{00000000-0005-0000-0000-0000B54B0000}"/>
    <cellStyle name="Normal 17 3 3 4 2" xfId="19386" xr:uid="{00000000-0005-0000-0000-0000B64B0000}"/>
    <cellStyle name="Normal 17 3 3 4 2 2" xfId="19387" xr:uid="{00000000-0005-0000-0000-0000B74B0000}"/>
    <cellStyle name="Normal 17 3 3 4 3" xfId="19388" xr:uid="{00000000-0005-0000-0000-0000B84B0000}"/>
    <cellStyle name="Normal 17 3 3 4 4" xfId="19389" xr:uid="{00000000-0005-0000-0000-0000B94B0000}"/>
    <cellStyle name="Normal 17 3 3 5" xfId="19390" xr:uid="{00000000-0005-0000-0000-0000BA4B0000}"/>
    <cellStyle name="Normal 17 3 3 5 2" xfId="19391" xr:uid="{00000000-0005-0000-0000-0000BB4B0000}"/>
    <cellStyle name="Normal 17 3 3 5 2 2" xfId="19392" xr:uid="{00000000-0005-0000-0000-0000BC4B0000}"/>
    <cellStyle name="Normal 17 3 3 5 3" xfId="19393" xr:uid="{00000000-0005-0000-0000-0000BD4B0000}"/>
    <cellStyle name="Normal 17 3 3 5 4" xfId="19394" xr:uid="{00000000-0005-0000-0000-0000BE4B0000}"/>
    <cellStyle name="Normal 17 3 3 6" xfId="19395" xr:uid="{00000000-0005-0000-0000-0000BF4B0000}"/>
    <cellStyle name="Normal 17 3 3 6 2" xfId="19396" xr:uid="{00000000-0005-0000-0000-0000C04B0000}"/>
    <cellStyle name="Normal 17 3 3 7" xfId="19397" xr:uid="{00000000-0005-0000-0000-0000C14B0000}"/>
    <cellStyle name="Normal 17 3 3 8" xfId="19398" xr:uid="{00000000-0005-0000-0000-0000C24B0000}"/>
    <cellStyle name="Normal 17 3 4" xfId="19399" xr:uid="{00000000-0005-0000-0000-0000C34B0000}"/>
    <cellStyle name="Normal 17 3 4 2" xfId="19400" xr:uid="{00000000-0005-0000-0000-0000C44B0000}"/>
    <cellStyle name="Normal 17 3 4 2 2" xfId="19401" xr:uid="{00000000-0005-0000-0000-0000C54B0000}"/>
    <cellStyle name="Normal 17 3 4 2 2 2" xfId="19402" xr:uid="{00000000-0005-0000-0000-0000C64B0000}"/>
    <cellStyle name="Normal 17 3 4 2 2 2 2" xfId="19403" xr:uid="{00000000-0005-0000-0000-0000C74B0000}"/>
    <cellStyle name="Normal 17 3 4 2 2 2 2 2" xfId="19404" xr:uid="{00000000-0005-0000-0000-0000C84B0000}"/>
    <cellStyle name="Normal 17 3 4 2 2 2 3" xfId="19405" xr:uid="{00000000-0005-0000-0000-0000C94B0000}"/>
    <cellStyle name="Normal 17 3 4 2 2 2 4" xfId="19406" xr:uid="{00000000-0005-0000-0000-0000CA4B0000}"/>
    <cellStyle name="Normal 17 3 4 2 2 3" xfId="19407" xr:uid="{00000000-0005-0000-0000-0000CB4B0000}"/>
    <cellStyle name="Normal 17 3 4 2 2 3 2" xfId="19408" xr:uid="{00000000-0005-0000-0000-0000CC4B0000}"/>
    <cellStyle name="Normal 17 3 4 2 2 3 2 2" xfId="19409" xr:uid="{00000000-0005-0000-0000-0000CD4B0000}"/>
    <cellStyle name="Normal 17 3 4 2 2 3 3" xfId="19410" xr:uid="{00000000-0005-0000-0000-0000CE4B0000}"/>
    <cellStyle name="Normal 17 3 4 2 2 3 4" xfId="19411" xr:uid="{00000000-0005-0000-0000-0000CF4B0000}"/>
    <cellStyle name="Normal 17 3 4 2 2 4" xfId="19412" xr:uid="{00000000-0005-0000-0000-0000D04B0000}"/>
    <cellStyle name="Normal 17 3 4 2 2 4 2" xfId="19413" xr:uid="{00000000-0005-0000-0000-0000D14B0000}"/>
    <cellStyle name="Normal 17 3 4 2 2 5" xfId="19414" xr:uid="{00000000-0005-0000-0000-0000D24B0000}"/>
    <cellStyle name="Normal 17 3 4 2 2 6" xfId="19415" xr:uid="{00000000-0005-0000-0000-0000D34B0000}"/>
    <cellStyle name="Normal 17 3 4 2 3" xfId="19416" xr:uid="{00000000-0005-0000-0000-0000D44B0000}"/>
    <cellStyle name="Normal 17 3 4 2 3 2" xfId="19417" xr:uid="{00000000-0005-0000-0000-0000D54B0000}"/>
    <cellStyle name="Normal 17 3 4 2 3 2 2" xfId="19418" xr:uid="{00000000-0005-0000-0000-0000D64B0000}"/>
    <cellStyle name="Normal 17 3 4 2 3 3" xfId="19419" xr:uid="{00000000-0005-0000-0000-0000D74B0000}"/>
    <cellStyle name="Normal 17 3 4 2 3 4" xfId="19420" xr:uid="{00000000-0005-0000-0000-0000D84B0000}"/>
    <cellStyle name="Normal 17 3 4 2 4" xfId="19421" xr:uid="{00000000-0005-0000-0000-0000D94B0000}"/>
    <cellStyle name="Normal 17 3 4 2 4 2" xfId="19422" xr:uid="{00000000-0005-0000-0000-0000DA4B0000}"/>
    <cellStyle name="Normal 17 3 4 2 4 2 2" xfId="19423" xr:uid="{00000000-0005-0000-0000-0000DB4B0000}"/>
    <cellStyle name="Normal 17 3 4 2 4 3" xfId="19424" xr:uid="{00000000-0005-0000-0000-0000DC4B0000}"/>
    <cellStyle name="Normal 17 3 4 2 4 4" xfId="19425" xr:uid="{00000000-0005-0000-0000-0000DD4B0000}"/>
    <cellStyle name="Normal 17 3 4 2 5" xfId="19426" xr:uid="{00000000-0005-0000-0000-0000DE4B0000}"/>
    <cellStyle name="Normal 17 3 4 2 5 2" xfId="19427" xr:uid="{00000000-0005-0000-0000-0000DF4B0000}"/>
    <cellStyle name="Normal 17 3 4 2 6" xfId="19428" xr:uid="{00000000-0005-0000-0000-0000E04B0000}"/>
    <cellStyle name="Normal 17 3 4 2 7" xfId="19429" xr:uid="{00000000-0005-0000-0000-0000E14B0000}"/>
    <cellStyle name="Normal 17 3 4 3" xfId="19430" xr:uid="{00000000-0005-0000-0000-0000E24B0000}"/>
    <cellStyle name="Normal 17 3 4 3 2" xfId="19431" xr:uid="{00000000-0005-0000-0000-0000E34B0000}"/>
    <cellStyle name="Normal 17 3 4 3 2 2" xfId="19432" xr:uid="{00000000-0005-0000-0000-0000E44B0000}"/>
    <cellStyle name="Normal 17 3 4 3 2 2 2" xfId="19433" xr:uid="{00000000-0005-0000-0000-0000E54B0000}"/>
    <cellStyle name="Normal 17 3 4 3 2 3" xfId="19434" xr:uid="{00000000-0005-0000-0000-0000E64B0000}"/>
    <cellStyle name="Normal 17 3 4 3 2 4" xfId="19435" xr:uid="{00000000-0005-0000-0000-0000E74B0000}"/>
    <cellStyle name="Normal 17 3 4 3 3" xfId="19436" xr:uid="{00000000-0005-0000-0000-0000E84B0000}"/>
    <cellStyle name="Normal 17 3 4 3 3 2" xfId="19437" xr:uid="{00000000-0005-0000-0000-0000E94B0000}"/>
    <cellStyle name="Normal 17 3 4 3 3 2 2" xfId="19438" xr:uid="{00000000-0005-0000-0000-0000EA4B0000}"/>
    <cellStyle name="Normal 17 3 4 3 3 3" xfId="19439" xr:uid="{00000000-0005-0000-0000-0000EB4B0000}"/>
    <cellStyle name="Normal 17 3 4 3 3 4" xfId="19440" xr:uid="{00000000-0005-0000-0000-0000EC4B0000}"/>
    <cellStyle name="Normal 17 3 4 3 4" xfId="19441" xr:uid="{00000000-0005-0000-0000-0000ED4B0000}"/>
    <cellStyle name="Normal 17 3 4 3 4 2" xfId="19442" xr:uid="{00000000-0005-0000-0000-0000EE4B0000}"/>
    <cellStyle name="Normal 17 3 4 3 5" xfId="19443" xr:uid="{00000000-0005-0000-0000-0000EF4B0000}"/>
    <cellStyle name="Normal 17 3 4 3 6" xfId="19444" xr:uid="{00000000-0005-0000-0000-0000F04B0000}"/>
    <cellStyle name="Normal 17 3 4 4" xfId="19445" xr:uid="{00000000-0005-0000-0000-0000F14B0000}"/>
    <cellStyle name="Normal 17 3 4 4 2" xfId="19446" xr:uid="{00000000-0005-0000-0000-0000F24B0000}"/>
    <cellStyle name="Normal 17 3 4 4 2 2" xfId="19447" xr:uid="{00000000-0005-0000-0000-0000F34B0000}"/>
    <cellStyle name="Normal 17 3 4 4 3" xfId="19448" xr:uid="{00000000-0005-0000-0000-0000F44B0000}"/>
    <cellStyle name="Normal 17 3 4 4 4" xfId="19449" xr:uid="{00000000-0005-0000-0000-0000F54B0000}"/>
    <cellStyle name="Normal 17 3 4 5" xfId="19450" xr:uid="{00000000-0005-0000-0000-0000F64B0000}"/>
    <cellStyle name="Normal 17 3 4 5 2" xfId="19451" xr:uid="{00000000-0005-0000-0000-0000F74B0000}"/>
    <cellStyle name="Normal 17 3 4 5 2 2" xfId="19452" xr:uid="{00000000-0005-0000-0000-0000F84B0000}"/>
    <cellStyle name="Normal 17 3 4 5 3" xfId="19453" xr:uid="{00000000-0005-0000-0000-0000F94B0000}"/>
    <cellStyle name="Normal 17 3 4 5 4" xfId="19454" xr:uid="{00000000-0005-0000-0000-0000FA4B0000}"/>
    <cellStyle name="Normal 17 3 4 6" xfId="19455" xr:uid="{00000000-0005-0000-0000-0000FB4B0000}"/>
    <cellStyle name="Normal 17 3 4 6 2" xfId="19456" xr:uid="{00000000-0005-0000-0000-0000FC4B0000}"/>
    <cellStyle name="Normal 17 3 4 7" xfId="19457" xr:uid="{00000000-0005-0000-0000-0000FD4B0000}"/>
    <cellStyle name="Normal 17 3 4 8" xfId="19458" xr:uid="{00000000-0005-0000-0000-0000FE4B0000}"/>
    <cellStyle name="Normal 17 3 5" xfId="19459" xr:uid="{00000000-0005-0000-0000-0000FF4B0000}"/>
    <cellStyle name="Normal 17 3 5 2" xfId="19460" xr:uid="{00000000-0005-0000-0000-0000004C0000}"/>
    <cellStyle name="Normal 17 3 5 2 2" xfId="19461" xr:uid="{00000000-0005-0000-0000-0000014C0000}"/>
    <cellStyle name="Normal 17 3 5 2 2 2" xfId="19462" xr:uid="{00000000-0005-0000-0000-0000024C0000}"/>
    <cellStyle name="Normal 17 3 5 2 2 2 2" xfId="19463" xr:uid="{00000000-0005-0000-0000-0000034C0000}"/>
    <cellStyle name="Normal 17 3 5 2 2 2 2 2" xfId="19464" xr:uid="{00000000-0005-0000-0000-0000044C0000}"/>
    <cellStyle name="Normal 17 3 5 2 2 2 3" xfId="19465" xr:uid="{00000000-0005-0000-0000-0000054C0000}"/>
    <cellStyle name="Normal 17 3 5 2 2 2 4" xfId="19466" xr:uid="{00000000-0005-0000-0000-0000064C0000}"/>
    <cellStyle name="Normal 17 3 5 2 2 3" xfId="19467" xr:uid="{00000000-0005-0000-0000-0000074C0000}"/>
    <cellStyle name="Normal 17 3 5 2 2 3 2" xfId="19468" xr:uid="{00000000-0005-0000-0000-0000084C0000}"/>
    <cellStyle name="Normal 17 3 5 2 2 3 2 2" xfId="19469" xr:uid="{00000000-0005-0000-0000-0000094C0000}"/>
    <cellStyle name="Normal 17 3 5 2 2 3 3" xfId="19470" xr:uid="{00000000-0005-0000-0000-00000A4C0000}"/>
    <cellStyle name="Normal 17 3 5 2 2 3 4" xfId="19471" xr:uid="{00000000-0005-0000-0000-00000B4C0000}"/>
    <cellStyle name="Normal 17 3 5 2 2 4" xfId="19472" xr:uid="{00000000-0005-0000-0000-00000C4C0000}"/>
    <cellStyle name="Normal 17 3 5 2 2 4 2" xfId="19473" xr:uid="{00000000-0005-0000-0000-00000D4C0000}"/>
    <cellStyle name="Normal 17 3 5 2 2 5" xfId="19474" xr:uid="{00000000-0005-0000-0000-00000E4C0000}"/>
    <cellStyle name="Normal 17 3 5 2 2 6" xfId="19475" xr:uid="{00000000-0005-0000-0000-00000F4C0000}"/>
    <cellStyle name="Normal 17 3 5 2 3" xfId="19476" xr:uid="{00000000-0005-0000-0000-0000104C0000}"/>
    <cellStyle name="Normal 17 3 5 2 3 2" xfId="19477" xr:uid="{00000000-0005-0000-0000-0000114C0000}"/>
    <cellStyle name="Normal 17 3 5 2 3 2 2" xfId="19478" xr:uid="{00000000-0005-0000-0000-0000124C0000}"/>
    <cellStyle name="Normal 17 3 5 2 3 3" xfId="19479" xr:uid="{00000000-0005-0000-0000-0000134C0000}"/>
    <cellStyle name="Normal 17 3 5 2 3 4" xfId="19480" xr:uid="{00000000-0005-0000-0000-0000144C0000}"/>
    <cellStyle name="Normal 17 3 5 2 4" xfId="19481" xr:uid="{00000000-0005-0000-0000-0000154C0000}"/>
    <cellStyle name="Normal 17 3 5 2 4 2" xfId="19482" xr:uid="{00000000-0005-0000-0000-0000164C0000}"/>
    <cellStyle name="Normal 17 3 5 2 4 2 2" xfId="19483" xr:uid="{00000000-0005-0000-0000-0000174C0000}"/>
    <cellStyle name="Normal 17 3 5 2 4 3" xfId="19484" xr:uid="{00000000-0005-0000-0000-0000184C0000}"/>
    <cellStyle name="Normal 17 3 5 2 4 4" xfId="19485" xr:uid="{00000000-0005-0000-0000-0000194C0000}"/>
    <cellStyle name="Normal 17 3 5 2 5" xfId="19486" xr:uid="{00000000-0005-0000-0000-00001A4C0000}"/>
    <cellStyle name="Normal 17 3 5 2 5 2" xfId="19487" xr:uid="{00000000-0005-0000-0000-00001B4C0000}"/>
    <cellStyle name="Normal 17 3 5 2 6" xfId="19488" xr:uid="{00000000-0005-0000-0000-00001C4C0000}"/>
    <cellStyle name="Normal 17 3 5 2 7" xfId="19489" xr:uid="{00000000-0005-0000-0000-00001D4C0000}"/>
    <cellStyle name="Normal 17 3 5 3" xfId="19490" xr:uid="{00000000-0005-0000-0000-00001E4C0000}"/>
    <cellStyle name="Normal 17 3 5 3 2" xfId="19491" xr:uid="{00000000-0005-0000-0000-00001F4C0000}"/>
    <cellStyle name="Normal 17 3 5 3 2 2" xfId="19492" xr:uid="{00000000-0005-0000-0000-0000204C0000}"/>
    <cellStyle name="Normal 17 3 5 3 2 2 2" xfId="19493" xr:uid="{00000000-0005-0000-0000-0000214C0000}"/>
    <cellStyle name="Normal 17 3 5 3 2 3" xfId="19494" xr:uid="{00000000-0005-0000-0000-0000224C0000}"/>
    <cellStyle name="Normal 17 3 5 3 2 4" xfId="19495" xr:uid="{00000000-0005-0000-0000-0000234C0000}"/>
    <cellStyle name="Normal 17 3 5 3 3" xfId="19496" xr:uid="{00000000-0005-0000-0000-0000244C0000}"/>
    <cellStyle name="Normal 17 3 5 3 3 2" xfId="19497" xr:uid="{00000000-0005-0000-0000-0000254C0000}"/>
    <cellStyle name="Normal 17 3 5 3 3 2 2" xfId="19498" xr:uid="{00000000-0005-0000-0000-0000264C0000}"/>
    <cellStyle name="Normal 17 3 5 3 3 3" xfId="19499" xr:uid="{00000000-0005-0000-0000-0000274C0000}"/>
    <cellStyle name="Normal 17 3 5 3 3 4" xfId="19500" xr:uid="{00000000-0005-0000-0000-0000284C0000}"/>
    <cellStyle name="Normal 17 3 5 3 4" xfId="19501" xr:uid="{00000000-0005-0000-0000-0000294C0000}"/>
    <cellStyle name="Normal 17 3 5 3 4 2" xfId="19502" xr:uid="{00000000-0005-0000-0000-00002A4C0000}"/>
    <cellStyle name="Normal 17 3 5 3 5" xfId="19503" xr:uid="{00000000-0005-0000-0000-00002B4C0000}"/>
    <cellStyle name="Normal 17 3 5 3 6" xfId="19504" xr:uid="{00000000-0005-0000-0000-00002C4C0000}"/>
    <cellStyle name="Normal 17 3 5 4" xfId="19505" xr:uid="{00000000-0005-0000-0000-00002D4C0000}"/>
    <cellStyle name="Normal 17 3 5 4 2" xfId="19506" xr:uid="{00000000-0005-0000-0000-00002E4C0000}"/>
    <cellStyle name="Normal 17 3 5 4 2 2" xfId="19507" xr:uid="{00000000-0005-0000-0000-00002F4C0000}"/>
    <cellStyle name="Normal 17 3 5 4 3" xfId="19508" xr:uid="{00000000-0005-0000-0000-0000304C0000}"/>
    <cellStyle name="Normal 17 3 5 4 4" xfId="19509" xr:uid="{00000000-0005-0000-0000-0000314C0000}"/>
    <cellStyle name="Normal 17 3 5 5" xfId="19510" xr:uid="{00000000-0005-0000-0000-0000324C0000}"/>
    <cellStyle name="Normal 17 3 5 5 2" xfId="19511" xr:uid="{00000000-0005-0000-0000-0000334C0000}"/>
    <cellStyle name="Normal 17 3 5 5 2 2" xfId="19512" xr:uid="{00000000-0005-0000-0000-0000344C0000}"/>
    <cellStyle name="Normal 17 3 5 5 3" xfId="19513" xr:uid="{00000000-0005-0000-0000-0000354C0000}"/>
    <cellStyle name="Normal 17 3 5 5 4" xfId="19514" xr:uid="{00000000-0005-0000-0000-0000364C0000}"/>
    <cellStyle name="Normal 17 3 5 6" xfId="19515" xr:uid="{00000000-0005-0000-0000-0000374C0000}"/>
    <cellStyle name="Normal 17 3 5 6 2" xfId="19516" xr:uid="{00000000-0005-0000-0000-0000384C0000}"/>
    <cellStyle name="Normal 17 3 5 7" xfId="19517" xr:uid="{00000000-0005-0000-0000-0000394C0000}"/>
    <cellStyle name="Normal 17 3 5 8" xfId="19518" xr:uid="{00000000-0005-0000-0000-00003A4C0000}"/>
    <cellStyle name="Normal 17 3 6" xfId="19519" xr:uid="{00000000-0005-0000-0000-00003B4C0000}"/>
    <cellStyle name="Normal 17 3 6 2" xfId="19520" xr:uid="{00000000-0005-0000-0000-00003C4C0000}"/>
    <cellStyle name="Normal 17 3 6 2 2" xfId="19521" xr:uid="{00000000-0005-0000-0000-00003D4C0000}"/>
    <cellStyle name="Normal 17 3 6 2 2 2" xfId="19522" xr:uid="{00000000-0005-0000-0000-00003E4C0000}"/>
    <cellStyle name="Normal 17 3 6 2 2 2 2" xfId="19523" xr:uid="{00000000-0005-0000-0000-00003F4C0000}"/>
    <cellStyle name="Normal 17 3 6 2 2 3" xfId="19524" xr:uid="{00000000-0005-0000-0000-0000404C0000}"/>
    <cellStyle name="Normal 17 3 6 2 2 4" xfId="19525" xr:uid="{00000000-0005-0000-0000-0000414C0000}"/>
    <cellStyle name="Normal 17 3 6 2 3" xfId="19526" xr:uid="{00000000-0005-0000-0000-0000424C0000}"/>
    <cellStyle name="Normal 17 3 6 2 3 2" xfId="19527" xr:uid="{00000000-0005-0000-0000-0000434C0000}"/>
    <cellStyle name="Normal 17 3 6 2 3 2 2" xfId="19528" xr:uid="{00000000-0005-0000-0000-0000444C0000}"/>
    <cellStyle name="Normal 17 3 6 2 3 3" xfId="19529" xr:uid="{00000000-0005-0000-0000-0000454C0000}"/>
    <cellStyle name="Normal 17 3 6 2 3 4" xfId="19530" xr:uid="{00000000-0005-0000-0000-0000464C0000}"/>
    <cellStyle name="Normal 17 3 6 2 4" xfId="19531" xr:uid="{00000000-0005-0000-0000-0000474C0000}"/>
    <cellStyle name="Normal 17 3 6 2 4 2" xfId="19532" xr:uid="{00000000-0005-0000-0000-0000484C0000}"/>
    <cellStyle name="Normal 17 3 6 2 5" xfId="19533" xr:uid="{00000000-0005-0000-0000-0000494C0000}"/>
    <cellStyle name="Normal 17 3 6 2 6" xfId="19534" xr:uid="{00000000-0005-0000-0000-00004A4C0000}"/>
    <cellStyle name="Normal 17 3 6 3" xfId="19535" xr:uid="{00000000-0005-0000-0000-00004B4C0000}"/>
    <cellStyle name="Normal 17 3 6 3 2" xfId="19536" xr:uid="{00000000-0005-0000-0000-00004C4C0000}"/>
    <cellStyle name="Normal 17 3 6 3 2 2" xfId="19537" xr:uid="{00000000-0005-0000-0000-00004D4C0000}"/>
    <cellStyle name="Normal 17 3 6 3 3" xfId="19538" xr:uid="{00000000-0005-0000-0000-00004E4C0000}"/>
    <cellStyle name="Normal 17 3 6 3 4" xfId="19539" xr:uid="{00000000-0005-0000-0000-00004F4C0000}"/>
    <cellStyle name="Normal 17 3 6 4" xfId="19540" xr:uid="{00000000-0005-0000-0000-0000504C0000}"/>
    <cellStyle name="Normal 17 3 6 4 2" xfId="19541" xr:uid="{00000000-0005-0000-0000-0000514C0000}"/>
    <cellStyle name="Normal 17 3 6 4 2 2" xfId="19542" xr:uid="{00000000-0005-0000-0000-0000524C0000}"/>
    <cellStyle name="Normal 17 3 6 4 3" xfId="19543" xr:uid="{00000000-0005-0000-0000-0000534C0000}"/>
    <cellStyle name="Normal 17 3 6 4 4" xfId="19544" xr:uid="{00000000-0005-0000-0000-0000544C0000}"/>
    <cellStyle name="Normal 17 3 6 5" xfId="19545" xr:uid="{00000000-0005-0000-0000-0000554C0000}"/>
    <cellStyle name="Normal 17 3 6 5 2" xfId="19546" xr:uid="{00000000-0005-0000-0000-0000564C0000}"/>
    <cellStyle name="Normal 17 3 6 6" xfId="19547" xr:uid="{00000000-0005-0000-0000-0000574C0000}"/>
    <cellStyle name="Normal 17 3 6 7" xfId="19548" xr:uid="{00000000-0005-0000-0000-0000584C0000}"/>
    <cellStyle name="Normal 17 3 7" xfId="19549" xr:uid="{00000000-0005-0000-0000-0000594C0000}"/>
    <cellStyle name="Normal 17 3 7 2" xfId="19550" xr:uid="{00000000-0005-0000-0000-00005A4C0000}"/>
    <cellStyle name="Normal 17 3 7 2 2" xfId="19551" xr:uid="{00000000-0005-0000-0000-00005B4C0000}"/>
    <cellStyle name="Normal 17 3 7 2 2 2" xfId="19552" xr:uid="{00000000-0005-0000-0000-00005C4C0000}"/>
    <cellStyle name="Normal 17 3 7 2 3" xfId="19553" xr:uid="{00000000-0005-0000-0000-00005D4C0000}"/>
    <cellStyle name="Normal 17 3 7 2 4" xfId="19554" xr:uid="{00000000-0005-0000-0000-00005E4C0000}"/>
    <cellStyle name="Normal 17 3 7 3" xfId="19555" xr:uid="{00000000-0005-0000-0000-00005F4C0000}"/>
    <cellStyle name="Normal 17 3 7 3 2" xfId="19556" xr:uid="{00000000-0005-0000-0000-0000604C0000}"/>
    <cellStyle name="Normal 17 3 7 3 2 2" xfId="19557" xr:uid="{00000000-0005-0000-0000-0000614C0000}"/>
    <cellStyle name="Normal 17 3 7 3 3" xfId="19558" xr:uid="{00000000-0005-0000-0000-0000624C0000}"/>
    <cellStyle name="Normal 17 3 7 3 4" xfId="19559" xr:uid="{00000000-0005-0000-0000-0000634C0000}"/>
    <cellStyle name="Normal 17 3 7 4" xfId="19560" xr:uid="{00000000-0005-0000-0000-0000644C0000}"/>
    <cellStyle name="Normal 17 3 7 4 2" xfId="19561" xr:uid="{00000000-0005-0000-0000-0000654C0000}"/>
    <cellStyle name="Normal 17 3 7 5" xfId="19562" xr:uid="{00000000-0005-0000-0000-0000664C0000}"/>
    <cellStyle name="Normal 17 3 7 6" xfId="19563" xr:uid="{00000000-0005-0000-0000-0000674C0000}"/>
    <cellStyle name="Normal 17 3 8" xfId="19564" xr:uid="{00000000-0005-0000-0000-0000684C0000}"/>
    <cellStyle name="Normal 17 3 8 2" xfId="19565" xr:uid="{00000000-0005-0000-0000-0000694C0000}"/>
    <cellStyle name="Normal 17 3 8 2 2" xfId="19566" xr:uid="{00000000-0005-0000-0000-00006A4C0000}"/>
    <cellStyle name="Normal 17 3 8 3" xfId="19567" xr:uid="{00000000-0005-0000-0000-00006B4C0000}"/>
    <cellStyle name="Normal 17 3 8 4" xfId="19568" xr:uid="{00000000-0005-0000-0000-00006C4C0000}"/>
    <cellStyle name="Normal 17 3 9" xfId="19569" xr:uid="{00000000-0005-0000-0000-00006D4C0000}"/>
    <cellStyle name="Normal 17 3 9 2" xfId="19570" xr:uid="{00000000-0005-0000-0000-00006E4C0000}"/>
    <cellStyle name="Normal 17 3 9 2 2" xfId="19571" xr:uid="{00000000-0005-0000-0000-00006F4C0000}"/>
    <cellStyle name="Normal 17 3 9 3" xfId="19572" xr:uid="{00000000-0005-0000-0000-0000704C0000}"/>
    <cellStyle name="Normal 17 3 9 4" xfId="19573" xr:uid="{00000000-0005-0000-0000-0000714C0000}"/>
    <cellStyle name="Normal 17 4" xfId="19574" xr:uid="{00000000-0005-0000-0000-0000724C0000}"/>
    <cellStyle name="Normal 17 4 10" xfId="19575" xr:uid="{00000000-0005-0000-0000-0000734C0000}"/>
    <cellStyle name="Normal 17 4 11" xfId="19576" xr:uid="{00000000-0005-0000-0000-0000744C0000}"/>
    <cellStyle name="Normal 17 4 2" xfId="19577" xr:uid="{00000000-0005-0000-0000-0000754C0000}"/>
    <cellStyle name="Normal 17 4 2 2" xfId="19578" xr:uid="{00000000-0005-0000-0000-0000764C0000}"/>
    <cellStyle name="Normal 17 4 2 2 2" xfId="19579" xr:uid="{00000000-0005-0000-0000-0000774C0000}"/>
    <cellStyle name="Normal 17 4 2 2 2 2" xfId="19580" xr:uid="{00000000-0005-0000-0000-0000784C0000}"/>
    <cellStyle name="Normal 17 4 2 2 2 2 2" xfId="19581" xr:uid="{00000000-0005-0000-0000-0000794C0000}"/>
    <cellStyle name="Normal 17 4 2 2 2 2 2 2" xfId="19582" xr:uid="{00000000-0005-0000-0000-00007A4C0000}"/>
    <cellStyle name="Normal 17 4 2 2 2 2 3" xfId="19583" xr:uid="{00000000-0005-0000-0000-00007B4C0000}"/>
    <cellStyle name="Normal 17 4 2 2 2 2 4" xfId="19584" xr:uid="{00000000-0005-0000-0000-00007C4C0000}"/>
    <cellStyle name="Normal 17 4 2 2 2 3" xfId="19585" xr:uid="{00000000-0005-0000-0000-00007D4C0000}"/>
    <cellStyle name="Normal 17 4 2 2 2 3 2" xfId="19586" xr:uid="{00000000-0005-0000-0000-00007E4C0000}"/>
    <cellStyle name="Normal 17 4 2 2 2 3 2 2" xfId="19587" xr:uid="{00000000-0005-0000-0000-00007F4C0000}"/>
    <cellStyle name="Normal 17 4 2 2 2 3 3" xfId="19588" xr:uid="{00000000-0005-0000-0000-0000804C0000}"/>
    <cellStyle name="Normal 17 4 2 2 2 3 4" xfId="19589" xr:uid="{00000000-0005-0000-0000-0000814C0000}"/>
    <cellStyle name="Normal 17 4 2 2 2 4" xfId="19590" xr:uid="{00000000-0005-0000-0000-0000824C0000}"/>
    <cellStyle name="Normal 17 4 2 2 2 4 2" xfId="19591" xr:uid="{00000000-0005-0000-0000-0000834C0000}"/>
    <cellStyle name="Normal 17 4 2 2 2 5" xfId="19592" xr:uid="{00000000-0005-0000-0000-0000844C0000}"/>
    <cellStyle name="Normal 17 4 2 2 2 6" xfId="19593" xr:uid="{00000000-0005-0000-0000-0000854C0000}"/>
    <cellStyle name="Normal 17 4 2 2 3" xfId="19594" xr:uid="{00000000-0005-0000-0000-0000864C0000}"/>
    <cellStyle name="Normal 17 4 2 2 3 2" xfId="19595" xr:uid="{00000000-0005-0000-0000-0000874C0000}"/>
    <cellStyle name="Normal 17 4 2 2 3 2 2" xfId="19596" xr:uid="{00000000-0005-0000-0000-0000884C0000}"/>
    <cellStyle name="Normal 17 4 2 2 3 3" xfId="19597" xr:uid="{00000000-0005-0000-0000-0000894C0000}"/>
    <cellStyle name="Normal 17 4 2 2 3 4" xfId="19598" xr:uid="{00000000-0005-0000-0000-00008A4C0000}"/>
    <cellStyle name="Normal 17 4 2 2 4" xfId="19599" xr:uid="{00000000-0005-0000-0000-00008B4C0000}"/>
    <cellStyle name="Normal 17 4 2 2 4 2" xfId="19600" xr:uid="{00000000-0005-0000-0000-00008C4C0000}"/>
    <cellStyle name="Normal 17 4 2 2 4 2 2" xfId="19601" xr:uid="{00000000-0005-0000-0000-00008D4C0000}"/>
    <cellStyle name="Normal 17 4 2 2 4 3" xfId="19602" xr:uid="{00000000-0005-0000-0000-00008E4C0000}"/>
    <cellStyle name="Normal 17 4 2 2 4 4" xfId="19603" xr:uid="{00000000-0005-0000-0000-00008F4C0000}"/>
    <cellStyle name="Normal 17 4 2 2 5" xfId="19604" xr:uid="{00000000-0005-0000-0000-0000904C0000}"/>
    <cellStyle name="Normal 17 4 2 2 5 2" xfId="19605" xr:uid="{00000000-0005-0000-0000-0000914C0000}"/>
    <cellStyle name="Normal 17 4 2 2 6" xfId="19606" xr:uid="{00000000-0005-0000-0000-0000924C0000}"/>
    <cellStyle name="Normal 17 4 2 2 7" xfId="19607" xr:uid="{00000000-0005-0000-0000-0000934C0000}"/>
    <cellStyle name="Normal 17 4 2 3" xfId="19608" xr:uid="{00000000-0005-0000-0000-0000944C0000}"/>
    <cellStyle name="Normal 17 4 2 3 2" xfId="19609" xr:uid="{00000000-0005-0000-0000-0000954C0000}"/>
    <cellStyle name="Normal 17 4 2 3 2 2" xfId="19610" xr:uid="{00000000-0005-0000-0000-0000964C0000}"/>
    <cellStyle name="Normal 17 4 2 3 2 2 2" xfId="19611" xr:uid="{00000000-0005-0000-0000-0000974C0000}"/>
    <cellStyle name="Normal 17 4 2 3 2 3" xfId="19612" xr:uid="{00000000-0005-0000-0000-0000984C0000}"/>
    <cellStyle name="Normal 17 4 2 3 2 4" xfId="19613" xr:uid="{00000000-0005-0000-0000-0000994C0000}"/>
    <cellStyle name="Normal 17 4 2 3 3" xfId="19614" xr:uid="{00000000-0005-0000-0000-00009A4C0000}"/>
    <cellStyle name="Normal 17 4 2 3 3 2" xfId="19615" xr:uid="{00000000-0005-0000-0000-00009B4C0000}"/>
    <cellStyle name="Normal 17 4 2 3 3 2 2" xfId="19616" xr:uid="{00000000-0005-0000-0000-00009C4C0000}"/>
    <cellStyle name="Normal 17 4 2 3 3 3" xfId="19617" xr:uid="{00000000-0005-0000-0000-00009D4C0000}"/>
    <cellStyle name="Normal 17 4 2 3 3 4" xfId="19618" xr:uid="{00000000-0005-0000-0000-00009E4C0000}"/>
    <cellStyle name="Normal 17 4 2 3 4" xfId="19619" xr:uid="{00000000-0005-0000-0000-00009F4C0000}"/>
    <cellStyle name="Normal 17 4 2 3 4 2" xfId="19620" xr:uid="{00000000-0005-0000-0000-0000A04C0000}"/>
    <cellStyle name="Normal 17 4 2 3 5" xfId="19621" xr:uid="{00000000-0005-0000-0000-0000A14C0000}"/>
    <cellStyle name="Normal 17 4 2 3 6" xfId="19622" xr:uid="{00000000-0005-0000-0000-0000A24C0000}"/>
    <cellStyle name="Normal 17 4 2 4" xfId="19623" xr:uid="{00000000-0005-0000-0000-0000A34C0000}"/>
    <cellStyle name="Normal 17 4 2 4 2" xfId="19624" xr:uid="{00000000-0005-0000-0000-0000A44C0000}"/>
    <cellStyle name="Normal 17 4 2 4 2 2" xfId="19625" xr:uid="{00000000-0005-0000-0000-0000A54C0000}"/>
    <cellStyle name="Normal 17 4 2 4 3" xfId="19626" xr:uid="{00000000-0005-0000-0000-0000A64C0000}"/>
    <cellStyle name="Normal 17 4 2 4 4" xfId="19627" xr:uid="{00000000-0005-0000-0000-0000A74C0000}"/>
    <cellStyle name="Normal 17 4 2 5" xfId="19628" xr:uid="{00000000-0005-0000-0000-0000A84C0000}"/>
    <cellStyle name="Normal 17 4 2 5 2" xfId="19629" xr:uid="{00000000-0005-0000-0000-0000A94C0000}"/>
    <cellStyle name="Normal 17 4 2 5 2 2" xfId="19630" xr:uid="{00000000-0005-0000-0000-0000AA4C0000}"/>
    <cellStyle name="Normal 17 4 2 5 3" xfId="19631" xr:uid="{00000000-0005-0000-0000-0000AB4C0000}"/>
    <cellStyle name="Normal 17 4 2 5 4" xfId="19632" xr:uid="{00000000-0005-0000-0000-0000AC4C0000}"/>
    <cellStyle name="Normal 17 4 2 6" xfId="19633" xr:uid="{00000000-0005-0000-0000-0000AD4C0000}"/>
    <cellStyle name="Normal 17 4 2 6 2" xfId="19634" xr:uid="{00000000-0005-0000-0000-0000AE4C0000}"/>
    <cellStyle name="Normal 17 4 2 7" xfId="19635" xr:uid="{00000000-0005-0000-0000-0000AF4C0000}"/>
    <cellStyle name="Normal 17 4 2 8" xfId="19636" xr:uid="{00000000-0005-0000-0000-0000B04C0000}"/>
    <cellStyle name="Normal 17 4 3" xfId="19637" xr:uid="{00000000-0005-0000-0000-0000B14C0000}"/>
    <cellStyle name="Normal 17 4 3 2" xfId="19638" xr:uid="{00000000-0005-0000-0000-0000B24C0000}"/>
    <cellStyle name="Normal 17 4 3 2 2" xfId="19639" xr:uid="{00000000-0005-0000-0000-0000B34C0000}"/>
    <cellStyle name="Normal 17 4 3 2 2 2" xfId="19640" xr:uid="{00000000-0005-0000-0000-0000B44C0000}"/>
    <cellStyle name="Normal 17 4 3 2 2 2 2" xfId="19641" xr:uid="{00000000-0005-0000-0000-0000B54C0000}"/>
    <cellStyle name="Normal 17 4 3 2 2 2 2 2" xfId="19642" xr:uid="{00000000-0005-0000-0000-0000B64C0000}"/>
    <cellStyle name="Normal 17 4 3 2 2 2 3" xfId="19643" xr:uid="{00000000-0005-0000-0000-0000B74C0000}"/>
    <cellStyle name="Normal 17 4 3 2 2 2 4" xfId="19644" xr:uid="{00000000-0005-0000-0000-0000B84C0000}"/>
    <cellStyle name="Normal 17 4 3 2 2 3" xfId="19645" xr:uid="{00000000-0005-0000-0000-0000B94C0000}"/>
    <cellStyle name="Normal 17 4 3 2 2 3 2" xfId="19646" xr:uid="{00000000-0005-0000-0000-0000BA4C0000}"/>
    <cellStyle name="Normal 17 4 3 2 2 3 2 2" xfId="19647" xr:uid="{00000000-0005-0000-0000-0000BB4C0000}"/>
    <cellStyle name="Normal 17 4 3 2 2 3 3" xfId="19648" xr:uid="{00000000-0005-0000-0000-0000BC4C0000}"/>
    <cellStyle name="Normal 17 4 3 2 2 3 4" xfId="19649" xr:uid="{00000000-0005-0000-0000-0000BD4C0000}"/>
    <cellStyle name="Normal 17 4 3 2 2 4" xfId="19650" xr:uid="{00000000-0005-0000-0000-0000BE4C0000}"/>
    <cellStyle name="Normal 17 4 3 2 2 4 2" xfId="19651" xr:uid="{00000000-0005-0000-0000-0000BF4C0000}"/>
    <cellStyle name="Normal 17 4 3 2 2 5" xfId="19652" xr:uid="{00000000-0005-0000-0000-0000C04C0000}"/>
    <cellStyle name="Normal 17 4 3 2 2 6" xfId="19653" xr:uid="{00000000-0005-0000-0000-0000C14C0000}"/>
    <cellStyle name="Normal 17 4 3 2 3" xfId="19654" xr:uid="{00000000-0005-0000-0000-0000C24C0000}"/>
    <cellStyle name="Normal 17 4 3 2 3 2" xfId="19655" xr:uid="{00000000-0005-0000-0000-0000C34C0000}"/>
    <cellStyle name="Normal 17 4 3 2 3 2 2" xfId="19656" xr:uid="{00000000-0005-0000-0000-0000C44C0000}"/>
    <cellStyle name="Normal 17 4 3 2 3 3" xfId="19657" xr:uid="{00000000-0005-0000-0000-0000C54C0000}"/>
    <cellStyle name="Normal 17 4 3 2 3 4" xfId="19658" xr:uid="{00000000-0005-0000-0000-0000C64C0000}"/>
    <cellStyle name="Normal 17 4 3 2 4" xfId="19659" xr:uid="{00000000-0005-0000-0000-0000C74C0000}"/>
    <cellStyle name="Normal 17 4 3 2 4 2" xfId="19660" xr:uid="{00000000-0005-0000-0000-0000C84C0000}"/>
    <cellStyle name="Normal 17 4 3 2 4 2 2" xfId="19661" xr:uid="{00000000-0005-0000-0000-0000C94C0000}"/>
    <cellStyle name="Normal 17 4 3 2 4 3" xfId="19662" xr:uid="{00000000-0005-0000-0000-0000CA4C0000}"/>
    <cellStyle name="Normal 17 4 3 2 4 4" xfId="19663" xr:uid="{00000000-0005-0000-0000-0000CB4C0000}"/>
    <cellStyle name="Normal 17 4 3 2 5" xfId="19664" xr:uid="{00000000-0005-0000-0000-0000CC4C0000}"/>
    <cellStyle name="Normal 17 4 3 2 5 2" xfId="19665" xr:uid="{00000000-0005-0000-0000-0000CD4C0000}"/>
    <cellStyle name="Normal 17 4 3 2 6" xfId="19666" xr:uid="{00000000-0005-0000-0000-0000CE4C0000}"/>
    <cellStyle name="Normal 17 4 3 2 7" xfId="19667" xr:uid="{00000000-0005-0000-0000-0000CF4C0000}"/>
    <cellStyle name="Normal 17 4 3 3" xfId="19668" xr:uid="{00000000-0005-0000-0000-0000D04C0000}"/>
    <cellStyle name="Normal 17 4 3 3 2" xfId="19669" xr:uid="{00000000-0005-0000-0000-0000D14C0000}"/>
    <cellStyle name="Normal 17 4 3 3 2 2" xfId="19670" xr:uid="{00000000-0005-0000-0000-0000D24C0000}"/>
    <cellStyle name="Normal 17 4 3 3 2 2 2" xfId="19671" xr:uid="{00000000-0005-0000-0000-0000D34C0000}"/>
    <cellStyle name="Normal 17 4 3 3 2 3" xfId="19672" xr:uid="{00000000-0005-0000-0000-0000D44C0000}"/>
    <cellStyle name="Normal 17 4 3 3 2 4" xfId="19673" xr:uid="{00000000-0005-0000-0000-0000D54C0000}"/>
    <cellStyle name="Normal 17 4 3 3 3" xfId="19674" xr:uid="{00000000-0005-0000-0000-0000D64C0000}"/>
    <cellStyle name="Normal 17 4 3 3 3 2" xfId="19675" xr:uid="{00000000-0005-0000-0000-0000D74C0000}"/>
    <cellStyle name="Normal 17 4 3 3 3 2 2" xfId="19676" xr:uid="{00000000-0005-0000-0000-0000D84C0000}"/>
    <cellStyle name="Normal 17 4 3 3 3 3" xfId="19677" xr:uid="{00000000-0005-0000-0000-0000D94C0000}"/>
    <cellStyle name="Normal 17 4 3 3 3 4" xfId="19678" xr:uid="{00000000-0005-0000-0000-0000DA4C0000}"/>
    <cellStyle name="Normal 17 4 3 3 4" xfId="19679" xr:uid="{00000000-0005-0000-0000-0000DB4C0000}"/>
    <cellStyle name="Normal 17 4 3 3 4 2" xfId="19680" xr:uid="{00000000-0005-0000-0000-0000DC4C0000}"/>
    <cellStyle name="Normal 17 4 3 3 5" xfId="19681" xr:uid="{00000000-0005-0000-0000-0000DD4C0000}"/>
    <cellStyle name="Normal 17 4 3 3 6" xfId="19682" xr:uid="{00000000-0005-0000-0000-0000DE4C0000}"/>
    <cellStyle name="Normal 17 4 3 4" xfId="19683" xr:uid="{00000000-0005-0000-0000-0000DF4C0000}"/>
    <cellStyle name="Normal 17 4 3 4 2" xfId="19684" xr:uid="{00000000-0005-0000-0000-0000E04C0000}"/>
    <cellStyle name="Normal 17 4 3 4 2 2" xfId="19685" xr:uid="{00000000-0005-0000-0000-0000E14C0000}"/>
    <cellStyle name="Normal 17 4 3 4 3" xfId="19686" xr:uid="{00000000-0005-0000-0000-0000E24C0000}"/>
    <cellStyle name="Normal 17 4 3 4 4" xfId="19687" xr:uid="{00000000-0005-0000-0000-0000E34C0000}"/>
    <cellStyle name="Normal 17 4 3 5" xfId="19688" xr:uid="{00000000-0005-0000-0000-0000E44C0000}"/>
    <cellStyle name="Normal 17 4 3 5 2" xfId="19689" xr:uid="{00000000-0005-0000-0000-0000E54C0000}"/>
    <cellStyle name="Normal 17 4 3 5 2 2" xfId="19690" xr:uid="{00000000-0005-0000-0000-0000E64C0000}"/>
    <cellStyle name="Normal 17 4 3 5 3" xfId="19691" xr:uid="{00000000-0005-0000-0000-0000E74C0000}"/>
    <cellStyle name="Normal 17 4 3 5 4" xfId="19692" xr:uid="{00000000-0005-0000-0000-0000E84C0000}"/>
    <cellStyle name="Normal 17 4 3 6" xfId="19693" xr:uid="{00000000-0005-0000-0000-0000E94C0000}"/>
    <cellStyle name="Normal 17 4 3 6 2" xfId="19694" xr:uid="{00000000-0005-0000-0000-0000EA4C0000}"/>
    <cellStyle name="Normal 17 4 3 7" xfId="19695" xr:uid="{00000000-0005-0000-0000-0000EB4C0000}"/>
    <cellStyle name="Normal 17 4 3 8" xfId="19696" xr:uid="{00000000-0005-0000-0000-0000EC4C0000}"/>
    <cellStyle name="Normal 17 4 4" xfId="19697" xr:uid="{00000000-0005-0000-0000-0000ED4C0000}"/>
    <cellStyle name="Normal 17 4 4 2" xfId="19698" xr:uid="{00000000-0005-0000-0000-0000EE4C0000}"/>
    <cellStyle name="Normal 17 4 4 2 2" xfId="19699" xr:uid="{00000000-0005-0000-0000-0000EF4C0000}"/>
    <cellStyle name="Normal 17 4 4 2 2 2" xfId="19700" xr:uid="{00000000-0005-0000-0000-0000F04C0000}"/>
    <cellStyle name="Normal 17 4 4 2 2 2 2" xfId="19701" xr:uid="{00000000-0005-0000-0000-0000F14C0000}"/>
    <cellStyle name="Normal 17 4 4 2 2 2 2 2" xfId="19702" xr:uid="{00000000-0005-0000-0000-0000F24C0000}"/>
    <cellStyle name="Normal 17 4 4 2 2 2 3" xfId="19703" xr:uid="{00000000-0005-0000-0000-0000F34C0000}"/>
    <cellStyle name="Normal 17 4 4 2 2 2 4" xfId="19704" xr:uid="{00000000-0005-0000-0000-0000F44C0000}"/>
    <cellStyle name="Normal 17 4 4 2 2 3" xfId="19705" xr:uid="{00000000-0005-0000-0000-0000F54C0000}"/>
    <cellStyle name="Normal 17 4 4 2 2 3 2" xfId="19706" xr:uid="{00000000-0005-0000-0000-0000F64C0000}"/>
    <cellStyle name="Normal 17 4 4 2 2 3 2 2" xfId="19707" xr:uid="{00000000-0005-0000-0000-0000F74C0000}"/>
    <cellStyle name="Normal 17 4 4 2 2 3 3" xfId="19708" xr:uid="{00000000-0005-0000-0000-0000F84C0000}"/>
    <cellStyle name="Normal 17 4 4 2 2 3 4" xfId="19709" xr:uid="{00000000-0005-0000-0000-0000F94C0000}"/>
    <cellStyle name="Normal 17 4 4 2 2 4" xfId="19710" xr:uid="{00000000-0005-0000-0000-0000FA4C0000}"/>
    <cellStyle name="Normal 17 4 4 2 2 4 2" xfId="19711" xr:uid="{00000000-0005-0000-0000-0000FB4C0000}"/>
    <cellStyle name="Normal 17 4 4 2 2 5" xfId="19712" xr:uid="{00000000-0005-0000-0000-0000FC4C0000}"/>
    <cellStyle name="Normal 17 4 4 2 2 6" xfId="19713" xr:uid="{00000000-0005-0000-0000-0000FD4C0000}"/>
    <cellStyle name="Normal 17 4 4 2 3" xfId="19714" xr:uid="{00000000-0005-0000-0000-0000FE4C0000}"/>
    <cellStyle name="Normal 17 4 4 2 3 2" xfId="19715" xr:uid="{00000000-0005-0000-0000-0000FF4C0000}"/>
    <cellStyle name="Normal 17 4 4 2 3 2 2" xfId="19716" xr:uid="{00000000-0005-0000-0000-0000004D0000}"/>
    <cellStyle name="Normal 17 4 4 2 3 3" xfId="19717" xr:uid="{00000000-0005-0000-0000-0000014D0000}"/>
    <cellStyle name="Normal 17 4 4 2 3 4" xfId="19718" xr:uid="{00000000-0005-0000-0000-0000024D0000}"/>
    <cellStyle name="Normal 17 4 4 2 4" xfId="19719" xr:uid="{00000000-0005-0000-0000-0000034D0000}"/>
    <cellStyle name="Normal 17 4 4 2 4 2" xfId="19720" xr:uid="{00000000-0005-0000-0000-0000044D0000}"/>
    <cellStyle name="Normal 17 4 4 2 4 2 2" xfId="19721" xr:uid="{00000000-0005-0000-0000-0000054D0000}"/>
    <cellStyle name="Normal 17 4 4 2 4 3" xfId="19722" xr:uid="{00000000-0005-0000-0000-0000064D0000}"/>
    <cellStyle name="Normal 17 4 4 2 4 4" xfId="19723" xr:uid="{00000000-0005-0000-0000-0000074D0000}"/>
    <cellStyle name="Normal 17 4 4 2 5" xfId="19724" xr:uid="{00000000-0005-0000-0000-0000084D0000}"/>
    <cellStyle name="Normal 17 4 4 2 5 2" xfId="19725" xr:uid="{00000000-0005-0000-0000-0000094D0000}"/>
    <cellStyle name="Normal 17 4 4 2 6" xfId="19726" xr:uid="{00000000-0005-0000-0000-00000A4D0000}"/>
    <cellStyle name="Normal 17 4 4 2 7" xfId="19727" xr:uid="{00000000-0005-0000-0000-00000B4D0000}"/>
    <cellStyle name="Normal 17 4 4 3" xfId="19728" xr:uid="{00000000-0005-0000-0000-00000C4D0000}"/>
    <cellStyle name="Normal 17 4 4 3 2" xfId="19729" xr:uid="{00000000-0005-0000-0000-00000D4D0000}"/>
    <cellStyle name="Normal 17 4 4 3 2 2" xfId="19730" xr:uid="{00000000-0005-0000-0000-00000E4D0000}"/>
    <cellStyle name="Normal 17 4 4 3 2 2 2" xfId="19731" xr:uid="{00000000-0005-0000-0000-00000F4D0000}"/>
    <cellStyle name="Normal 17 4 4 3 2 3" xfId="19732" xr:uid="{00000000-0005-0000-0000-0000104D0000}"/>
    <cellStyle name="Normal 17 4 4 3 2 4" xfId="19733" xr:uid="{00000000-0005-0000-0000-0000114D0000}"/>
    <cellStyle name="Normal 17 4 4 3 3" xfId="19734" xr:uid="{00000000-0005-0000-0000-0000124D0000}"/>
    <cellStyle name="Normal 17 4 4 3 3 2" xfId="19735" xr:uid="{00000000-0005-0000-0000-0000134D0000}"/>
    <cellStyle name="Normal 17 4 4 3 3 2 2" xfId="19736" xr:uid="{00000000-0005-0000-0000-0000144D0000}"/>
    <cellStyle name="Normal 17 4 4 3 3 3" xfId="19737" xr:uid="{00000000-0005-0000-0000-0000154D0000}"/>
    <cellStyle name="Normal 17 4 4 3 3 4" xfId="19738" xr:uid="{00000000-0005-0000-0000-0000164D0000}"/>
    <cellStyle name="Normal 17 4 4 3 4" xfId="19739" xr:uid="{00000000-0005-0000-0000-0000174D0000}"/>
    <cellStyle name="Normal 17 4 4 3 4 2" xfId="19740" xr:uid="{00000000-0005-0000-0000-0000184D0000}"/>
    <cellStyle name="Normal 17 4 4 3 5" xfId="19741" xr:uid="{00000000-0005-0000-0000-0000194D0000}"/>
    <cellStyle name="Normal 17 4 4 3 6" xfId="19742" xr:uid="{00000000-0005-0000-0000-00001A4D0000}"/>
    <cellStyle name="Normal 17 4 4 4" xfId="19743" xr:uid="{00000000-0005-0000-0000-00001B4D0000}"/>
    <cellStyle name="Normal 17 4 4 4 2" xfId="19744" xr:uid="{00000000-0005-0000-0000-00001C4D0000}"/>
    <cellStyle name="Normal 17 4 4 4 2 2" xfId="19745" xr:uid="{00000000-0005-0000-0000-00001D4D0000}"/>
    <cellStyle name="Normal 17 4 4 4 3" xfId="19746" xr:uid="{00000000-0005-0000-0000-00001E4D0000}"/>
    <cellStyle name="Normal 17 4 4 4 4" xfId="19747" xr:uid="{00000000-0005-0000-0000-00001F4D0000}"/>
    <cellStyle name="Normal 17 4 4 5" xfId="19748" xr:uid="{00000000-0005-0000-0000-0000204D0000}"/>
    <cellStyle name="Normal 17 4 4 5 2" xfId="19749" xr:uid="{00000000-0005-0000-0000-0000214D0000}"/>
    <cellStyle name="Normal 17 4 4 5 2 2" xfId="19750" xr:uid="{00000000-0005-0000-0000-0000224D0000}"/>
    <cellStyle name="Normal 17 4 4 5 3" xfId="19751" xr:uid="{00000000-0005-0000-0000-0000234D0000}"/>
    <cellStyle name="Normal 17 4 4 5 4" xfId="19752" xr:uid="{00000000-0005-0000-0000-0000244D0000}"/>
    <cellStyle name="Normal 17 4 4 6" xfId="19753" xr:uid="{00000000-0005-0000-0000-0000254D0000}"/>
    <cellStyle name="Normal 17 4 4 6 2" xfId="19754" xr:uid="{00000000-0005-0000-0000-0000264D0000}"/>
    <cellStyle name="Normal 17 4 4 7" xfId="19755" xr:uid="{00000000-0005-0000-0000-0000274D0000}"/>
    <cellStyle name="Normal 17 4 4 8" xfId="19756" xr:uid="{00000000-0005-0000-0000-0000284D0000}"/>
    <cellStyle name="Normal 17 4 5" xfId="19757" xr:uid="{00000000-0005-0000-0000-0000294D0000}"/>
    <cellStyle name="Normal 17 4 5 2" xfId="19758" xr:uid="{00000000-0005-0000-0000-00002A4D0000}"/>
    <cellStyle name="Normal 17 4 5 2 2" xfId="19759" xr:uid="{00000000-0005-0000-0000-00002B4D0000}"/>
    <cellStyle name="Normal 17 4 5 2 2 2" xfId="19760" xr:uid="{00000000-0005-0000-0000-00002C4D0000}"/>
    <cellStyle name="Normal 17 4 5 2 2 2 2" xfId="19761" xr:uid="{00000000-0005-0000-0000-00002D4D0000}"/>
    <cellStyle name="Normal 17 4 5 2 2 3" xfId="19762" xr:uid="{00000000-0005-0000-0000-00002E4D0000}"/>
    <cellStyle name="Normal 17 4 5 2 2 4" xfId="19763" xr:uid="{00000000-0005-0000-0000-00002F4D0000}"/>
    <cellStyle name="Normal 17 4 5 2 3" xfId="19764" xr:uid="{00000000-0005-0000-0000-0000304D0000}"/>
    <cellStyle name="Normal 17 4 5 2 3 2" xfId="19765" xr:uid="{00000000-0005-0000-0000-0000314D0000}"/>
    <cellStyle name="Normal 17 4 5 2 3 2 2" xfId="19766" xr:uid="{00000000-0005-0000-0000-0000324D0000}"/>
    <cellStyle name="Normal 17 4 5 2 3 3" xfId="19767" xr:uid="{00000000-0005-0000-0000-0000334D0000}"/>
    <cellStyle name="Normal 17 4 5 2 3 4" xfId="19768" xr:uid="{00000000-0005-0000-0000-0000344D0000}"/>
    <cellStyle name="Normal 17 4 5 2 4" xfId="19769" xr:uid="{00000000-0005-0000-0000-0000354D0000}"/>
    <cellStyle name="Normal 17 4 5 2 4 2" xfId="19770" xr:uid="{00000000-0005-0000-0000-0000364D0000}"/>
    <cellStyle name="Normal 17 4 5 2 5" xfId="19771" xr:uid="{00000000-0005-0000-0000-0000374D0000}"/>
    <cellStyle name="Normal 17 4 5 2 6" xfId="19772" xr:uid="{00000000-0005-0000-0000-0000384D0000}"/>
    <cellStyle name="Normal 17 4 5 3" xfId="19773" xr:uid="{00000000-0005-0000-0000-0000394D0000}"/>
    <cellStyle name="Normal 17 4 5 3 2" xfId="19774" xr:uid="{00000000-0005-0000-0000-00003A4D0000}"/>
    <cellStyle name="Normal 17 4 5 3 2 2" xfId="19775" xr:uid="{00000000-0005-0000-0000-00003B4D0000}"/>
    <cellStyle name="Normal 17 4 5 3 3" xfId="19776" xr:uid="{00000000-0005-0000-0000-00003C4D0000}"/>
    <cellStyle name="Normal 17 4 5 3 4" xfId="19777" xr:uid="{00000000-0005-0000-0000-00003D4D0000}"/>
    <cellStyle name="Normal 17 4 5 4" xfId="19778" xr:uid="{00000000-0005-0000-0000-00003E4D0000}"/>
    <cellStyle name="Normal 17 4 5 4 2" xfId="19779" xr:uid="{00000000-0005-0000-0000-00003F4D0000}"/>
    <cellStyle name="Normal 17 4 5 4 2 2" xfId="19780" xr:uid="{00000000-0005-0000-0000-0000404D0000}"/>
    <cellStyle name="Normal 17 4 5 4 3" xfId="19781" xr:uid="{00000000-0005-0000-0000-0000414D0000}"/>
    <cellStyle name="Normal 17 4 5 4 4" xfId="19782" xr:uid="{00000000-0005-0000-0000-0000424D0000}"/>
    <cellStyle name="Normal 17 4 5 5" xfId="19783" xr:uid="{00000000-0005-0000-0000-0000434D0000}"/>
    <cellStyle name="Normal 17 4 5 5 2" xfId="19784" xr:uid="{00000000-0005-0000-0000-0000444D0000}"/>
    <cellStyle name="Normal 17 4 5 6" xfId="19785" xr:uid="{00000000-0005-0000-0000-0000454D0000}"/>
    <cellStyle name="Normal 17 4 5 7" xfId="19786" xr:uid="{00000000-0005-0000-0000-0000464D0000}"/>
    <cellStyle name="Normal 17 4 6" xfId="19787" xr:uid="{00000000-0005-0000-0000-0000474D0000}"/>
    <cellStyle name="Normal 17 4 6 2" xfId="19788" xr:uid="{00000000-0005-0000-0000-0000484D0000}"/>
    <cellStyle name="Normal 17 4 6 2 2" xfId="19789" xr:uid="{00000000-0005-0000-0000-0000494D0000}"/>
    <cellStyle name="Normal 17 4 6 2 2 2" xfId="19790" xr:uid="{00000000-0005-0000-0000-00004A4D0000}"/>
    <cellStyle name="Normal 17 4 6 2 3" xfId="19791" xr:uid="{00000000-0005-0000-0000-00004B4D0000}"/>
    <cellStyle name="Normal 17 4 6 2 4" xfId="19792" xr:uid="{00000000-0005-0000-0000-00004C4D0000}"/>
    <cellStyle name="Normal 17 4 6 3" xfId="19793" xr:uid="{00000000-0005-0000-0000-00004D4D0000}"/>
    <cellStyle name="Normal 17 4 6 3 2" xfId="19794" xr:uid="{00000000-0005-0000-0000-00004E4D0000}"/>
    <cellStyle name="Normal 17 4 6 3 2 2" xfId="19795" xr:uid="{00000000-0005-0000-0000-00004F4D0000}"/>
    <cellStyle name="Normal 17 4 6 3 3" xfId="19796" xr:uid="{00000000-0005-0000-0000-0000504D0000}"/>
    <cellStyle name="Normal 17 4 6 3 4" xfId="19797" xr:uid="{00000000-0005-0000-0000-0000514D0000}"/>
    <cellStyle name="Normal 17 4 6 4" xfId="19798" xr:uid="{00000000-0005-0000-0000-0000524D0000}"/>
    <cellStyle name="Normal 17 4 6 4 2" xfId="19799" xr:uid="{00000000-0005-0000-0000-0000534D0000}"/>
    <cellStyle name="Normal 17 4 6 5" xfId="19800" xr:uid="{00000000-0005-0000-0000-0000544D0000}"/>
    <cellStyle name="Normal 17 4 6 6" xfId="19801" xr:uid="{00000000-0005-0000-0000-0000554D0000}"/>
    <cellStyle name="Normal 17 4 7" xfId="19802" xr:uid="{00000000-0005-0000-0000-0000564D0000}"/>
    <cellStyle name="Normal 17 4 7 2" xfId="19803" xr:uid="{00000000-0005-0000-0000-0000574D0000}"/>
    <cellStyle name="Normal 17 4 7 2 2" xfId="19804" xr:uid="{00000000-0005-0000-0000-0000584D0000}"/>
    <cellStyle name="Normal 17 4 7 3" xfId="19805" xr:uid="{00000000-0005-0000-0000-0000594D0000}"/>
    <cellStyle name="Normal 17 4 7 4" xfId="19806" xr:uid="{00000000-0005-0000-0000-00005A4D0000}"/>
    <cellStyle name="Normal 17 4 8" xfId="19807" xr:uid="{00000000-0005-0000-0000-00005B4D0000}"/>
    <cellStyle name="Normal 17 4 8 2" xfId="19808" xr:uid="{00000000-0005-0000-0000-00005C4D0000}"/>
    <cellStyle name="Normal 17 4 8 2 2" xfId="19809" xr:uid="{00000000-0005-0000-0000-00005D4D0000}"/>
    <cellStyle name="Normal 17 4 8 3" xfId="19810" xr:uid="{00000000-0005-0000-0000-00005E4D0000}"/>
    <cellStyle name="Normal 17 4 8 4" xfId="19811" xr:uid="{00000000-0005-0000-0000-00005F4D0000}"/>
    <cellStyle name="Normal 17 4 9" xfId="19812" xr:uid="{00000000-0005-0000-0000-0000604D0000}"/>
    <cellStyle name="Normal 17 4 9 2" xfId="19813" xr:uid="{00000000-0005-0000-0000-0000614D0000}"/>
    <cellStyle name="Normal 17 5" xfId="19814" xr:uid="{00000000-0005-0000-0000-0000624D0000}"/>
    <cellStyle name="Normal 17 5 2" xfId="19815" xr:uid="{00000000-0005-0000-0000-0000634D0000}"/>
    <cellStyle name="Normal 17 5 2 2" xfId="19816" xr:uid="{00000000-0005-0000-0000-0000644D0000}"/>
    <cellStyle name="Normal 17 5 2 2 2" xfId="19817" xr:uid="{00000000-0005-0000-0000-0000654D0000}"/>
    <cellStyle name="Normal 17 5 2 2 2 2" xfId="19818" xr:uid="{00000000-0005-0000-0000-0000664D0000}"/>
    <cellStyle name="Normal 17 5 2 2 2 2 2" xfId="19819" xr:uid="{00000000-0005-0000-0000-0000674D0000}"/>
    <cellStyle name="Normal 17 5 2 2 2 3" xfId="19820" xr:uid="{00000000-0005-0000-0000-0000684D0000}"/>
    <cellStyle name="Normal 17 5 2 2 2 4" xfId="19821" xr:uid="{00000000-0005-0000-0000-0000694D0000}"/>
    <cellStyle name="Normal 17 5 2 2 3" xfId="19822" xr:uid="{00000000-0005-0000-0000-00006A4D0000}"/>
    <cellStyle name="Normal 17 5 2 2 3 2" xfId="19823" xr:uid="{00000000-0005-0000-0000-00006B4D0000}"/>
    <cellStyle name="Normal 17 5 2 2 3 2 2" xfId="19824" xr:uid="{00000000-0005-0000-0000-00006C4D0000}"/>
    <cellStyle name="Normal 17 5 2 2 3 3" xfId="19825" xr:uid="{00000000-0005-0000-0000-00006D4D0000}"/>
    <cellStyle name="Normal 17 5 2 2 3 4" xfId="19826" xr:uid="{00000000-0005-0000-0000-00006E4D0000}"/>
    <cellStyle name="Normal 17 5 2 2 4" xfId="19827" xr:uid="{00000000-0005-0000-0000-00006F4D0000}"/>
    <cellStyle name="Normal 17 5 2 2 4 2" xfId="19828" xr:uid="{00000000-0005-0000-0000-0000704D0000}"/>
    <cellStyle name="Normal 17 5 2 2 5" xfId="19829" xr:uid="{00000000-0005-0000-0000-0000714D0000}"/>
    <cellStyle name="Normal 17 5 2 2 6" xfId="19830" xr:uid="{00000000-0005-0000-0000-0000724D0000}"/>
    <cellStyle name="Normal 17 5 2 3" xfId="19831" xr:uid="{00000000-0005-0000-0000-0000734D0000}"/>
    <cellStyle name="Normal 17 5 2 3 2" xfId="19832" xr:uid="{00000000-0005-0000-0000-0000744D0000}"/>
    <cellStyle name="Normal 17 5 2 3 2 2" xfId="19833" xr:uid="{00000000-0005-0000-0000-0000754D0000}"/>
    <cellStyle name="Normal 17 5 2 3 3" xfId="19834" xr:uid="{00000000-0005-0000-0000-0000764D0000}"/>
    <cellStyle name="Normal 17 5 2 3 4" xfId="19835" xr:uid="{00000000-0005-0000-0000-0000774D0000}"/>
    <cellStyle name="Normal 17 5 2 4" xfId="19836" xr:uid="{00000000-0005-0000-0000-0000784D0000}"/>
    <cellStyle name="Normal 17 5 2 4 2" xfId="19837" xr:uid="{00000000-0005-0000-0000-0000794D0000}"/>
    <cellStyle name="Normal 17 5 2 4 2 2" xfId="19838" xr:uid="{00000000-0005-0000-0000-00007A4D0000}"/>
    <cellStyle name="Normal 17 5 2 4 3" xfId="19839" xr:uid="{00000000-0005-0000-0000-00007B4D0000}"/>
    <cellStyle name="Normal 17 5 2 4 4" xfId="19840" xr:uid="{00000000-0005-0000-0000-00007C4D0000}"/>
    <cellStyle name="Normal 17 5 2 5" xfId="19841" xr:uid="{00000000-0005-0000-0000-00007D4D0000}"/>
    <cellStyle name="Normal 17 5 2 5 2" xfId="19842" xr:uid="{00000000-0005-0000-0000-00007E4D0000}"/>
    <cellStyle name="Normal 17 5 2 6" xfId="19843" xr:uid="{00000000-0005-0000-0000-00007F4D0000}"/>
    <cellStyle name="Normal 17 5 2 7" xfId="19844" xr:uid="{00000000-0005-0000-0000-0000804D0000}"/>
    <cellStyle name="Normal 17 5 3" xfId="19845" xr:uid="{00000000-0005-0000-0000-0000814D0000}"/>
    <cellStyle name="Normal 17 5 3 2" xfId="19846" xr:uid="{00000000-0005-0000-0000-0000824D0000}"/>
    <cellStyle name="Normal 17 5 3 2 2" xfId="19847" xr:uid="{00000000-0005-0000-0000-0000834D0000}"/>
    <cellStyle name="Normal 17 5 3 2 2 2" xfId="19848" xr:uid="{00000000-0005-0000-0000-0000844D0000}"/>
    <cellStyle name="Normal 17 5 3 2 3" xfId="19849" xr:uid="{00000000-0005-0000-0000-0000854D0000}"/>
    <cellStyle name="Normal 17 5 3 2 4" xfId="19850" xr:uid="{00000000-0005-0000-0000-0000864D0000}"/>
    <cellStyle name="Normal 17 5 3 3" xfId="19851" xr:uid="{00000000-0005-0000-0000-0000874D0000}"/>
    <cellStyle name="Normal 17 5 3 3 2" xfId="19852" xr:uid="{00000000-0005-0000-0000-0000884D0000}"/>
    <cellStyle name="Normal 17 5 3 3 2 2" xfId="19853" xr:uid="{00000000-0005-0000-0000-0000894D0000}"/>
    <cellStyle name="Normal 17 5 3 3 3" xfId="19854" xr:uid="{00000000-0005-0000-0000-00008A4D0000}"/>
    <cellStyle name="Normal 17 5 3 3 4" xfId="19855" xr:uid="{00000000-0005-0000-0000-00008B4D0000}"/>
    <cellStyle name="Normal 17 5 3 4" xfId="19856" xr:uid="{00000000-0005-0000-0000-00008C4D0000}"/>
    <cellStyle name="Normal 17 5 3 4 2" xfId="19857" xr:uid="{00000000-0005-0000-0000-00008D4D0000}"/>
    <cellStyle name="Normal 17 5 3 5" xfId="19858" xr:uid="{00000000-0005-0000-0000-00008E4D0000}"/>
    <cellStyle name="Normal 17 5 3 6" xfId="19859" xr:uid="{00000000-0005-0000-0000-00008F4D0000}"/>
    <cellStyle name="Normal 17 5 4" xfId="19860" xr:uid="{00000000-0005-0000-0000-0000904D0000}"/>
    <cellStyle name="Normal 17 5 4 2" xfId="19861" xr:uid="{00000000-0005-0000-0000-0000914D0000}"/>
    <cellStyle name="Normal 17 5 4 2 2" xfId="19862" xr:uid="{00000000-0005-0000-0000-0000924D0000}"/>
    <cellStyle name="Normal 17 5 4 3" xfId="19863" xr:uid="{00000000-0005-0000-0000-0000934D0000}"/>
    <cellStyle name="Normal 17 5 4 4" xfId="19864" xr:uid="{00000000-0005-0000-0000-0000944D0000}"/>
    <cellStyle name="Normal 17 5 5" xfId="19865" xr:uid="{00000000-0005-0000-0000-0000954D0000}"/>
    <cellStyle name="Normal 17 5 5 2" xfId="19866" xr:uid="{00000000-0005-0000-0000-0000964D0000}"/>
    <cellStyle name="Normal 17 5 5 2 2" xfId="19867" xr:uid="{00000000-0005-0000-0000-0000974D0000}"/>
    <cellStyle name="Normal 17 5 5 3" xfId="19868" xr:uid="{00000000-0005-0000-0000-0000984D0000}"/>
    <cellStyle name="Normal 17 5 5 4" xfId="19869" xr:uid="{00000000-0005-0000-0000-0000994D0000}"/>
    <cellStyle name="Normal 17 5 6" xfId="19870" xr:uid="{00000000-0005-0000-0000-00009A4D0000}"/>
    <cellStyle name="Normal 17 5 6 2" xfId="19871" xr:uid="{00000000-0005-0000-0000-00009B4D0000}"/>
    <cellStyle name="Normal 17 5 7" xfId="19872" xr:uid="{00000000-0005-0000-0000-00009C4D0000}"/>
    <cellStyle name="Normal 17 5 8" xfId="19873" xr:uid="{00000000-0005-0000-0000-00009D4D0000}"/>
    <cellStyle name="Normal 17 6" xfId="19874" xr:uid="{00000000-0005-0000-0000-00009E4D0000}"/>
    <cellStyle name="Normal 17 6 2" xfId="19875" xr:uid="{00000000-0005-0000-0000-00009F4D0000}"/>
    <cellStyle name="Normal 17 6 2 2" xfId="19876" xr:uid="{00000000-0005-0000-0000-0000A04D0000}"/>
    <cellStyle name="Normal 17 6 2 2 2" xfId="19877" xr:uid="{00000000-0005-0000-0000-0000A14D0000}"/>
    <cellStyle name="Normal 17 6 2 2 2 2" xfId="19878" xr:uid="{00000000-0005-0000-0000-0000A24D0000}"/>
    <cellStyle name="Normal 17 6 2 2 2 2 2" xfId="19879" xr:uid="{00000000-0005-0000-0000-0000A34D0000}"/>
    <cellStyle name="Normal 17 6 2 2 2 3" xfId="19880" xr:uid="{00000000-0005-0000-0000-0000A44D0000}"/>
    <cellStyle name="Normal 17 6 2 2 2 4" xfId="19881" xr:uid="{00000000-0005-0000-0000-0000A54D0000}"/>
    <cellStyle name="Normal 17 6 2 2 3" xfId="19882" xr:uid="{00000000-0005-0000-0000-0000A64D0000}"/>
    <cellStyle name="Normal 17 6 2 2 3 2" xfId="19883" xr:uid="{00000000-0005-0000-0000-0000A74D0000}"/>
    <cellStyle name="Normal 17 6 2 2 3 2 2" xfId="19884" xr:uid="{00000000-0005-0000-0000-0000A84D0000}"/>
    <cellStyle name="Normal 17 6 2 2 3 3" xfId="19885" xr:uid="{00000000-0005-0000-0000-0000A94D0000}"/>
    <cellStyle name="Normal 17 6 2 2 3 4" xfId="19886" xr:uid="{00000000-0005-0000-0000-0000AA4D0000}"/>
    <cellStyle name="Normal 17 6 2 2 4" xfId="19887" xr:uid="{00000000-0005-0000-0000-0000AB4D0000}"/>
    <cellStyle name="Normal 17 6 2 2 4 2" xfId="19888" xr:uid="{00000000-0005-0000-0000-0000AC4D0000}"/>
    <cellStyle name="Normal 17 6 2 2 5" xfId="19889" xr:uid="{00000000-0005-0000-0000-0000AD4D0000}"/>
    <cellStyle name="Normal 17 6 2 2 6" xfId="19890" xr:uid="{00000000-0005-0000-0000-0000AE4D0000}"/>
    <cellStyle name="Normal 17 6 2 3" xfId="19891" xr:uid="{00000000-0005-0000-0000-0000AF4D0000}"/>
    <cellStyle name="Normal 17 6 2 3 2" xfId="19892" xr:uid="{00000000-0005-0000-0000-0000B04D0000}"/>
    <cellStyle name="Normal 17 6 2 3 2 2" xfId="19893" xr:uid="{00000000-0005-0000-0000-0000B14D0000}"/>
    <cellStyle name="Normal 17 6 2 3 3" xfId="19894" xr:uid="{00000000-0005-0000-0000-0000B24D0000}"/>
    <cellStyle name="Normal 17 6 2 3 4" xfId="19895" xr:uid="{00000000-0005-0000-0000-0000B34D0000}"/>
    <cellStyle name="Normal 17 6 2 4" xfId="19896" xr:uid="{00000000-0005-0000-0000-0000B44D0000}"/>
    <cellStyle name="Normal 17 6 2 4 2" xfId="19897" xr:uid="{00000000-0005-0000-0000-0000B54D0000}"/>
    <cellStyle name="Normal 17 6 2 4 2 2" xfId="19898" xr:uid="{00000000-0005-0000-0000-0000B64D0000}"/>
    <cellStyle name="Normal 17 6 2 4 3" xfId="19899" xr:uid="{00000000-0005-0000-0000-0000B74D0000}"/>
    <cellStyle name="Normal 17 6 2 4 4" xfId="19900" xr:uid="{00000000-0005-0000-0000-0000B84D0000}"/>
    <cellStyle name="Normal 17 6 2 5" xfId="19901" xr:uid="{00000000-0005-0000-0000-0000B94D0000}"/>
    <cellStyle name="Normal 17 6 2 5 2" xfId="19902" xr:uid="{00000000-0005-0000-0000-0000BA4D0000}"/>
    <cellStyle name="Normal 17 6 2 6" xfId="19903" xr:uid="{00000000-0005-0000-0000-0000BB4D0000}"/>
    <cellStyle name="Normal 17 6 2 7" xfId="19904" xr:uid="{00000000-0005-0000-0000-0000BC4D0000}"/>
    <cellStyle name="Normal 17 6 3" xfId="19905" xr:uid="{00000000-0005-0000-0000-0000BD4D0000}"/>
    <cellStyle name="Normal 17 6 3 2" xfId="19906" xr:uid="{00000000-0005-0000-0000-0000BE4D0000}"/>
    <cellStyle name="Normal 17 6 3 2 2" xfId="19907" xr:uid="{00000000-0005-0000-0000-0000BF4D0000}"/>
    <cellStyle name="Normal 17 6 3 2 2 2" xfId="19908" xr:uid="{00000000-0005-0000-0000-0000C04D0000}"/>
    <cellStyle name="Normal 17 6 3 2 3" xfId="19909" xr:uid="{00000000-0005-0000-0000-0000C14D0000}"/>
    <cellStyle name="Normal 17 6 3 2 4" xfId="19910" xr:uid="{00000000-0005-0000-0000-0000C24D0000}"/>
    <cellStyle name="Normal 17 6 3 3" xfId="19911" xr:uid="{00000000-0005-0000-0000-0000C34D0000}"/>
    <cellStyle name="Normal 17 6 3 3 2" xfId="19912" xr:uid="{00000000-0005-0000-0000-0000C44D0000}"/>
    <cellStyle name="Normal 17 6 3 3 2 2" xfId="19913" xr:uid="{00000000-0005-0000-0000-0000C54D0000}"/>
    <cellStyle name="Normal 17 6 3 3 3" xfId="19914" xr:uid="{00000000-0005-0000-0000-0000C64D0000}"/>
    <cellStyle name="Normal 17 6 3 3 4" xfId="19915" xr:uid="{00000000-0005-0000-0000-0000C74D0000}"/>
    <cellStyle name="Normal 17 6 3 4" xfId="19916" xr:uid="{00000000-0005-0000-0000-0000C84D0000}"/>
    <cellStyle name="Normal 17 6 3 4 2" xfId="19917" xr:uid="{00000000-0005-0000-0000-0000C94D0000}"/>
    <cellStyle name="Normal 17 6 3 5" xfId="19918" xr:uid="{00000000-0005-0000-0000-0000CA4D0000}"/>
    <cellStyle name="Normal 17 6 3 6" xfId="19919" xr:uid="{00000000-0005-0000-0000-0000CB4D0000}"/>
    <cellStyle name="Normal 17 6 4" xfId="19920" xr:uid="{00000000-0005-0000-0000-0000CC4D0000}"/>
    <cellStyle name="Normal 17 6 4 2" xfId="19921" xr:uid="{00000000-0005-0000-0000-0000CD4D0000}"/>
    <cellStyle name="Normal 17 6 4 2 2" xfId="19922" xr:uid="{00000000-0005-0000-0000-0000CE4D0000}"/>
    <cellStyle name="Normal 17 6 4 3" xfId="19923" xr:uid="{00000000-0005-0000-0000-0000CF4D0000}"/>
    <cellStyle name="Normal 17 6 4 4" xfId="19924" xr:uid="{00000000-0005-0000-0000-0000D04D0000}"/>
    <cellStyle name="Normal 17 6 5" xfId="19925" xr:uid="{00000000-0005-0000-0000-0000D14D0000}"/>
    <cellStyle name="Normal 17 6 5 2" xfId="19926" xr:uid="{00000000-0005-0000-0000-0000D24D0000}"/>
    <cellStyle name="Normal 17 6 5 2 2" xfId="19927" xr:uid="{00000000-0005-0000-0000-0000D34D0000}"/>
    <cellStyle name="Normal 17 6 5 3" xfId="19928" xr:uid="{00000000-0005-0000-0000-0000D44D0000}"/>
    <cellStyle name="Normal 17 6 5 4" xfId="19929" xr:uid="{00000000-0005-0000-0000-0000D54D0000}"/>
    <cellStyle name="Normal 17 6 6" xfId="19930" xr:uid="{00000000-0005-0000-0000-0000D64D0000}"/>
    <cellStyle name="Normal 17 6 6 2" xfId="19931" xr:uid="{00000000-0005-0000-0000-0000D74D0000}"/>
    <cellStyle name="Normal 17 6 7" xfId="19932" xr:uid="{00000000-0005-0000-0000-0000D84D0000}"/>
    <cellStyle name="Normal 17 6 8" xfId="19933" xr:uid="{00000000-0005-0000-0000-0000D94D0000}"/>
    <cellStyle name="Normal 17 7" xfId="19934" xr:uid="{00000000-0005-0000-0000-0000DA4D0000}"/>
    <cellStyle name="Normal 17 7 2" xfId="19935" xr:uid="{00000000-0005-0000-0000-0000DB4D0000}"/>
    <cellStyle name="Normal 17 7 2 2" xfId="19936" xr:uid="{00000000-0005-0000-0000-0000DC4D0000}"/>
    <cellStyle name="Normal 17 7 2 2 2" xfId="19937" xr:uid="{00000000-0005-0000-0000-0000DD4D0000}"/>
    <cellStyle name="Normal 17 7 2 2 2 2" xfId="19938" xr:uid="{00000000-0005-0000-0000-0000DE4D0000}"/>
    <cellStyle name="Normal 17 7 2 2 2 2 2" xfId="19939" xr:uid="{00000000-0005-0000-0000-0000DF4D0000}"/>
    <cellStyle name="Normal 17 7 2 2 2 3" xfId="19940" xr:uid="{00000000-0005-0000-0000-0000E04D0000}"/>
    <cellStyle name="Normal 17 7 2 2 2 4" xfId="19941" xr:uid="{00000000-0005-0000-0000-0000E14D0000}"/>
    <cellStyle name="Normal 17 7 2 2 3" xfId="19942" xr:uid="{00000000-0005-0000-0000-0000E24D0000}"/>
    <cellStyle name="Normal 17 7 2 2 3 2" xfId="19943" xr:uid="{00000000-0005-0000-0000-0000E34D0000}"/>
    <cellStyle name="Normal 17 7 2 2 3 2 2" xfId="19944" xr:uid="{00000000-0005-0000-0000-0000E44D0000}"/>
    <cellStyle name="Normal 17 7 2 2 3 3" xfId="19945" xr:uid="{00000000-0005-0000-0000-0000E54D0000}"/>
    <cellStyle name="Normal 17 7 2 2 3 4" xfId="19946" xr:uid="{00000000-0005-0000-0000-0000E64D0000}"/>
    <cellStyle name="Normal 17 7 2 2 4" xfId="19947" xr:uid="{00000000-0005-0000-0000-0000E74D0000}"/>
    <cellStyle name="Normal 17 7 2 2 4 2" xfId="19948" xr:uid="{00000000-0005-0000-0000-0000E84D0000}"/>
    <cellStyle name="Normal 17 7 2 2 5" xfId="19949" xr:uid="{00000000-0005-0000-0000-0000E94D0000}"/>
    <cellStyle name="Normal 17 7 2 2 6" xfId="19950" xr:uid="{00000000-0005-0000-0000-0000EA4D0000}"/>
    <cellStyle name="Normal 17 7 2 3" xfId="19951" xr:uid="{00000000-0005-0000-0000-0000EB4D0000}"/>
    <cellStyle name="Normal 17 7 2 3 2" xfId="19952" xr:uid="{00000000-0005-0000-0000-0000EC4D0000}"/>
    <cellStyle name="Normal 17 7 2 3 2 2" xfId="19953" xr:uid="{00000000-0005-0000-0000-0000ED4D0000}"/>
    <cellStyle name="Normal 17 7 2 3 3" xfId="19954" xr:uid="{00000000-0005-0000-0000-0000EE4D0000}"/>
    <cellStyle name="Normal 17 7 2 3 4" xfId="19955" xr:uid="{00000000-0005-0000-0000-0000EF4D0000}"/>
    <cellStyle name="Normal 17 7 2 4" xfId="19956" xr:uid="{00000000-0005-0000-0000-0000F04D0000}"/>
    <cellStyle name="Normal 17 7 2 4 2" xfId="19957" xr:uid="{00000000-0005-0000-0000-0000F14D0000}"/>
    <cellStyle name="Normal 17 7 2 4 2 2" xfId="19958" xr:uid="{00000000-0005-0000-0000-0000F24D0000}"/>
    <cellStyle name="Normal 17 7 2 4 3" xfId="19959" xr:uid="{00000000-0005-0000-0000-0000F34D0000}"/>
    <cellStyle name="Normal 17 7 2 4 4" xfId="19960" xr:uid="{00000000-0005-0000-0000-0000F44D0000}"/>
    <cellStyle name="Normal 17 7 2 5" xfId="19961" xr:uid="{00000000-0005-0000-0000-0000F54D0000}"/>
    <cellStyle name="Normal 17 7 2 5 2" xfId="19962" xr:uid="{00000000-0005-0000-0000-0000F64D0000}"/>
    <cellStyle name="Normal 17 7 2 6" xfId="19963" xr:uid="{00000000-0005-0000-0000-0000F74D0000}"/>
    <cellStyle name="Normal 17 7 2 7" xfId="19964" xr:uid="{00000000-0005-0000-0000-0000F84D0000}"/>
    <cellStyle name="Normal 17 7 3" xfId="19965" xr:uid="{00000000-0005-0000-0000-0000F94D0000}"/>
    <cellStyle name="Normal 17 7 3 2" xfId="19966" xr:uid="{00000000-0005-0000-0000-0000FA4D0000}"/>
    <cellStyle name="Normal 17 7 3 2 2" xfId="19967" xr:uid="{00000000-0005-0000-0000-0000FB4D0000}"/>
    <cellStyle name="Normal 17 7 3 2 2 2" xfId="19968" xr:uid="{00000000-0005-0000-0000-0000FC4D0000}"/>
    <cellStyle name="Normal 17 7 3 2 3" xfId="19969" xr:uid="{00000000-0005-0000-0000-0000FD4D0000}"/>
    <cellStyle name="Normal 17 7 3 2 4" xfId="19970" xr:uid="{00000000-0005-0000-0000-0000FE4D0000}"/>
    <cellStyle name="Normal 17 7 3 3" xfId="19971" xr:uid="{00000000-0005-0000-0000-0000FF4D0000}"/>
    <cellStyle name="Normal 17 7 3 3 2" xfId="19972" xr:uid="{00000000-0005-0000-0000-0000004E0000}"/>
    <cellStyle name="Normal 17 7 3 3 2 2" xfId="19973" xr:uid="{00000000-0005-0000-0000-0000014E0000}"/>
    <cellStyle name="Normal 17 7 3 3 3" xfId="19974" xr:uid="{00000000-0005-0000-0000-0000024E0000}"/>
    <cellStyle name="Normal 17 7 3 3 4" xfId="19975" xr:uid="{00000000-0005-0000-0000-0000034E0000}"/>
    <cellStyle name="Normal 17 7 3 4" xfId="19976" xr:uid="{00000000-0005-0000-0000-0000044E0000}"/>
    <cellStyle name="Normal 17 7 3 4 2" xfId="19977" xr:uid="{00000000-0005-0000-0000-0000054E0000}"/>
    <cellStyle name="Normal 17 7 3 5" xfId="19978" xr:uid="{00000000-0005-0000-0000-0000064E0000}"/>
    <cellStyle name="Normal 17 7 3 6" xfId="19979" xr:uid="{00000000-0005-0000-0000-0000074E0000}"/>
    <cellStyle name="Normal 17 7 4" xfId="19980" xr:uid="{00000000-0005-0000-0000-0000084E0000}"/>
    <cellStyle name="Normal 17 7 4 2" xfId="19981" xr:uid="{00000000-0005-0000-0000-0000094E0000}"/>
    <cellStyle name="Normal 17 7 4 2 2" xfId="19982" xr:uid="{00000000-0005-0000-0000-00000A4E0000}"/>
    <cellStyle name="Normal 17 7 4 3" xfId="19983" xr:uid="{00000000-0005-0000-0000-00000B4E0000}"/>
    <cellStyle name="Normal 17 7 4 4" xfId="19984" xr:uid="{00000000-0005-0000-0000-00000C4E0000}"/>
    <cellStyle name="Normal 17 7 5" xfId="19985" xr:uid="{00000000-0005-0000-0000-00000D4E0000}"/>
    <cellStyle name="Normal 17 7 5 2" xfId="19986" xr:uid="{00000000-0005-0000-0000-00000E4E0000}"/>
    <cellStyle name="Normal 17 7 5 2 2" xfId="19987" xr:uid="{00000000-0005-0000-0000-00000F4E0000}"/>
    <cellStyle name="Normal 17 7 5 3" xfId="19988" xr:uid="{00000000-0005-0000-0000-0000104E0000}"/>
    <cellStyle name="Normal 17 7 5 4" xfId="19989" xr:uid="{00000000-0005-0000-0000-0000114E0000}"/>
    <cellStyle name="Normal 17 7 6" xfId="19990" xr:uid="{00000000-0005-0000-0000-0000124E0000}"/>
    <cellStyle name="Normal 17 7 6 2" xfId="19991" xr:uid="{00000000-0005-0000-0000-0000134E0000}"/>
    <cellStyle name="Normal 17 7 7" xfId="19992" xr:uid="{00000000-0005-0000-0000-0000144E0000}"/>
    <cellStyle name="Normal 17 7 8" xfId="19993" xr:uid="{00000000-0005-0000-0000-0000154E0000}"/>
    <cellStyle name="Normal 17 8" xfId="19994" xr:uid="{00000000-0005-0000-0000-0000164E0000}"/>
    <cellStyle name="Normal 17 8 2" xfId="19995" xr:uid="{00000000-0005-0000-0000-0000174E0000}"/>
    <cellStyle name="Normal 17 8 2 2" xfId="19996" xr:uid="{00000000-0005-0000-0000-0000184E0000}"/>
    <cellStyle name="Normal 17 8 2 2 2" xfId="19997" xr:uid="{00000000-0005-0000-0000-0000194E0000}"/>
    <cellStyle name="Normal 17 8 2 2 2 2" xfId="19998" xr:uid="{00000000-0005-0000-0000-00001A4E0000}"/>
    <cellStyle name="Normal 17 8 2 2 3" xfId="19999" xr:uid="{00000000-0005-0000-0000-00001B4E0000}"/>
    <cellStyle name="Normal 17 8 2 2 4" xfId="20000" xr:uid="{00000000-0005-0000-0000-00001C4E0000}"/>
    <cellStyle name="Normal 17 8 2 3" xfId="20001" xr:uid="{00000000-0005-0000-0000-00001D4E0000}"/>
    <cellStyle name="Normal 17 8 2 3 2" xfId="20002" xr:uid="{00000000-0005-0000-0000-00001E4E0000}"/>
    <cellStyle name="Normal 17 8 2 3 2 2" xfId="20003" xr:uid="{00000000-0005-0000-0000-00001F4E0000}"/>
    <cellStyle name="Normal 17 8 2 3 3" xfId="20004" xr:uid="{00000000-0005-0000-0000-0000204E0000}"/>
    <cellStyle name="Normal 17 8 2 3 4" xfId="20005" xr:uid="{00000000-0005-0000-0000-0000214E0000}"/>
    <cellStyle name="Normal 17 8 2 4" xfId="20006" xr:uid="{00000000-0005-0000-0000-0000224E0000}"/>
    <cellStyle name="Normal 17 8 2 4 2" xfId="20007" xr:uid="{00000000-0005-0000-0000-0000234E0000}"/>
    <cellStyle name="Normal 17 8 2 5" xfId="20008" xr:uid="{00000000-0005-0000-0000-0000244E0000}"/>
    <cellStyle name="Normal 17 8 2 6" xfId="20009" xr:uid="{00000000-0005-0000-0000-0000254E0000}"/>
    <cellStyle name="Normal 17 8 3" xfId="20010" xr:uid="{00000000-0005-0000-0000-0000264E0000}"/>
    <cellStyle name="Normal 17 8 3 2" xfId="20011" xr:uid="{00000000-0005-0000-0000-0000274E0000}"/>
    <cellStyle name="Normal 17 8 3 2 2" xfId="20012" xr:uid="{00000000-0005-0000-0000-0000284E0000}"/>
    <cellStyle name="Normal 17 8 3 3" xfId="20013" xr:uid="{00000000-0005-0000-0000-0000294E0000}"/>
    <cellStyle name="Normal 17 8 3 4" xfId="20014" xr:uid="{00000000-0005-0000-0000-00002A4E0000}"/>
    <cellStyle name="Normal 17 8 4" xfId="20015" xr:uid="{00000000-0005-0000-0000-00002B4E0000}"/>
    <cellStyle name="Normal 17 8 4 2" xfId="20016" xr:uid="{00000000-0005-0000-0000-00002C4E0000}"/>
    <cellStyle name="Normal 17 8 4 2 2" xfId="20017" xr:uid="{00000000-0005-0000-0000-00002D4E0000}"/>
    <cellStyle name="Normal 17 8 4 3" xfId="20018" xr:uid="{00000000-0005-0000-0000-00002E4E0000}"/>
    <cellStyle name="Normal 17 8 4 4" xfId="20019" xr:uid="{00000000-0005-0000-0000-00002F4E0000}"/>
    <cellStyle name="Normal 17 8 5" xfId="20020" xr:uid="{00000000-0005-0000-0000-0000304E0000}"/>
    <cellStyle name="Normal 17 8 5 2" xfId="20021" xr:uid="{00000000-0005-0000-0000-0000314E0000}"/>
    <cellStyle name="Normal 17 8 6" xfId="20022" xr:uid="{00000000-0005-0000-0000-0000324E0000}"/>
    <cellStyle name="Normal 17 8 7" xfId="20023" xr:uid="{00000000-0005-0000-0000-0000334E0000}"/>
    <cellStyle name="Normal 17 9" xfId="20024" xr:uid="{00000000-0005-0000-0000-0000344E0000}"/>
    <cellStyle name="Normal 17 9 2" xfId="20025" xr:uid="{00000000-0005-0000-0000-0000354E0000}"/>
    <cellStyle name="Normal 17 9 2 2" xfId="20026" xr:uid="{00000000-0005-0000-0000-0000364E0000}"/>
    <cellStyle name="Normal 17 9 2 2 2" xfId="20027" xr:uid="{00000000-0005-0000-0000-0000374E0000}"/>
    <cellStyle name="Normal 17 9 2 3" xfId="20028" xr:uid="{00000000-0005-0000-0000-0000384E0000}"/>
    <cellStyle name="Normal 17 9 2 4" xfId="20029" xr:uid="{00000000-0005-0000-0000-0000394E0000}"/>
    <cellStyle name="Normal 17 9 3" xfId="20030" xr:uid="{00000000-0005-0000-0000-00003A4E0000}"/>
    <cellStyle name="Normal 17 9 3 2" xfId="20031" xr:uid="{00000000-0005-0000-0000-00003B4E0000}"/>
    <cellStyle name="Normal 17 9 3 2 2" xfId="20032" xr:uid="{00000000-0005-0000-0000-00003C4E0000}"/>
    <cellStyle name="Normal 17 9 3 3" xfId="20033" xr:uid="{00000000-0005-0000-0000-00003D4E0000}"/>
    <cellStyle name="Normal 17 9 3 4" xfId="20034" xr:uid="{00000000-0005-0000-0000-00003E4E0000}"/>
    <cellStyle name="Normal 17 9 4" xfId="20035" xr:uid="{00000000-0005-0000-0000-00003F4E0000}"/>
    <cellStyle name="Normal 17 9 4 2" xfId="20036" xr:uid="{00000000-0005-0000-0000-0000404E0000}"/>
    <cellStyle name="Normal 17 9 5" xfId="20037" xr:uid="{00000000-0005-0000-0000-0000414E0000}"/>
    <cellStyle name="Normal 17 9 6" xfId="20038" xr:uid="{00000000-0005-0000-0000-0000424E0000}"/>
    <cellStyle name="Normal 18" xfId="20039" xr:uid="{00000000-0005-0000-0000-0000434E0000}"/>
    <cellStyle name="Normal 19" xfId="20040" xr:uid="{00000000-0005-0000-0000-0000444E0000}"/>
    <cellStyle name="Normal 2" xfId="2" xr:uid="{00000000-0005-0000-0000-0000454E0000}"/>
    <cellStyle name="Normal 2 10" xfId="7" xr:uid="{00000000-0005-0000-0000-0000464E0000}"/>
    <cellStyle name="Normal 2 2" xfId="10" xr:uid="{00000000-0005-0000-0000-0000474E0000}"/>
    <cellStyle name="Normal 2 2 2" xfId="20041" xr:uid="{00000000-0005-0000-0000-0000484E0000}"/>
    <cellStyle name="Normal 2 2 2 2" xfId="20042" xr:uid="{00000000-0005-0000-0000-0000494E0000}"/>
    <cellStyle name="Normal 2 2 2 2 2" xfId="20043" xr:uid="{00000000-0005-0000-0000-00004A4E0000}"/>
    <cellStyle name="Normal 2 2 2 2 2 2" xfId="20044" xr:uid="{00000000-0005-0000-0000-00004B4E0000}"/>
    <cellStyle name="Normal 2 2 2 2 2 2 2" xfId="20045" xr:uid="{00000000-0005-0000-0000-00004C4E0000}"/>
    <cellStyle name="Normal 2 2 2 2 2 2 2 2" xfId="20046" xr:uid="{00000000-0005-0000-0000-00004D4E0000}"/>
    <cellStyle name="Normal 2 2 2 2 2 2 2 2 2" xfId="20047" xr:uid="{00000000-0005-0000-0000-00004E4E0000}"/>
    <cellStyle name="Normal 2 2 2 2 2 2 2 2 2 2" xfId="20048" xr:uid="{00000000-0005-0000-0000-00004F4E0000}"/>
    <cellStyle name="Normal 2 2 2 2 2 2 2 2 3" xfId="20049" xr:uid="{00000000-0005-0000-0000-0000504E0000}"/>
    <cellStyle name="Normal 2 2 2 2 2 2 2 2 4" xfId="20050" xr:uid="{00000000-0005-0000-0000-0000514E0000}"/>
    <cellStyle name="Normal 2 2 2 2 2 2 2 3" xfId="20051" xr:uid="{00000000-0005-0000-0000-0000524E0000}"/>
    <cellStyle name="Normal 2 2 2 2 2 2 2 3 2" xfId="20052" xr:uid="{00000000-0005-0000-0000-0000534E0000}"/>
    <cellStyle name="Normal 2 2 2 2 2 2 2 3 2 2" xfId="20053" xr:uid="{00000000-0005-0000-0000-0000544E0000}"/>
    <cellStyle name="Normal 2 2 2 2 2 2 2 3 3" xfId="20054" xr:uid="{00000000-0005-0000-0000-0000554E0000}"/>
    <cellStyle name="Normal 2 2 2 2 2 2 2 3 4" xfId="20055" xr:uid="{00000000-0005-0000-0000-0000564E0000}"/>
    <cellStyle name="Normal 2 2 2 2 2 2 2 4" xfId="20056" xr:uid="{00000000-0005-0000-0000-0000574E0000}"/>
    <cellStyle name="Normal 2 2 2 2 2 2 2 4 2" xfId="20057" xr:uid="{00000000-0005-0000-0000-0000584E0000}"/>
    <cellStyle name="Normal 2 2 2 2 2 2 2 5" xfId="20058" xr:uid="{00000000-0005-0000-0000-0000594E0000}"/>
    <cellStyle name="Normal 2 2 2 2 2 2 2 6" xfId="20059" xr:uid="{00000000-0005-0000-0000-00005A4E0000}"/>
    <cellStyle name="Normal 2 2 2 2 2 2 3" xfId="20060" xr:uid="{00000000-0005-0000-0000-00005B4E0000}"/>
    <cellStyle name="Normal 2 2 2 2 2 2 3 2" xfId="20061" xr:uid="{00000000-0005-0000-0000-00005C4E0000}"/>
    <cellStyle name="Normal 2 2 2 2 2 2 3 2 2" xfId="20062" xr:uid="{00000000-0005-0000-0000-00005D4E0000}"/>
    <cellStyle name="Normal 2 2 2 2 2 2 3 3" xfId="20063" xr:uid="{00000000-0005-0000-0000-00005E4E0000}"/>
    <cellStyle name="Normal 2 2 2 2 2 2 3 4" xfId="20064" xr:uid="{00000000-0005-0000-0000-00005F4E0000}"/>
    <cellStyle name="Normal 2 2 2 2 2 2 4" xfId="20065" xr:uid="{00000000-0005-0000-0000-0000604E0000}"/>
    <cellStyle name="Normal 2 2 2 2 2 2 4 2" xfId="20066" xr:uid="{00000000-0005-0000-0000-0000614E0000}"/>
    <cellStyle name="Normal 2 2 2 2 2 2 4 2 2" xfId="20067" xr:uid="{00000000-0005-0000-0000-0000624E0000}"/>
    <cellStyle name="Normal 2 2 2 2 2 2 4 3" xfId="20068" xr:uid="{00000000-0005-0000-0000-0000634E0000}"/>
    <cellStyle name="Normal 2 2 2 2 2 2 4 4" xfId="20069" xr:uid="{00000000-0005-0000-0000-0000644E0000}"/>
    <cellStyle name="Normal 2 2 2 2 2 2 5" xfId="20070" xr:uid="{00000000-0005-0000-0000-0000654E0000}"/>
    <cellStyle name="Normal 2 2 2 2 2 2 5 2" xfId="20071" xr:uid="{00000000-0005-0000-0000-0000664E0000}"/>
    <cellStyle name="Normal 2 2 2 2 2 2 6" xfId="20072" xr:uid="{00000000-0005-0000-0000-0000674E0000}"/>
    <cellStyle name="Normal 2 2 2 2 2 2 7" xfId="20073" xr:uid="{00000000-0005-0000-0000-0000684E0000}"/>
    <cellStyle name="Normal 2 2 2 2 2 3" xfId="20074" xr:uid="{00000000-0005-0000-0000-0000694E0000}"/>
    <cellStyle name="Normal 2 2 2 2 2 3 2" xfId="20075" xr:uid="{00000000-0005-0000-0000-00006A4E0000}"/>
    <cellStyle name="Normal 2 2 2 2 2 3 2 2" xfId="20076" xr:uid="{00000000-0005-0000-0000-00006B4E0000}"/>
    <cellStyle name="Normal 2 2 2 2 2 3 2 2 2" xfId="20077" xr:uid="{00000000-0005-0000-0000-00006C4E0000}"/>
    <cellStyle name="Normal 2 2 2 2 2 3 2 3" xfId="20078" xr:uid="{00000000-0005-0000-0000-00006D4E0000}"/>
    <cellStyle name="Normal 2 2 2 2 2 3 2 4" xfId="20079" xr:uid="{00000000-0005-0000-0000-00006E4E0000}"/>
    <cellStyle name="Normal 2 2 2 2 2 3 3" xfId="20080" xr:uid="{00000000-0005-0000-0000-00006F4E0000}"/>
    <cellStyle name="Normal 2 2 2 2 2 3 3 2" xfId="20081" xr:uid="{00000000-0005-0000-0000-0000704E0000}"/>
    <cellStyle name="Normal 2 2 2 2 2 3 3 2 2" xfId="20082" xr:uid="{00000000-0005-0000-0000-0000714E0000}"/>
    <cellStyle name="Normal 2 2 2 2 2 3 3 3" xfId="20083" xr:uid="{00000000-0005-0000-0000-0000724E0000}"/>
    <cellStyle name="Normal 2 2 2 2 2 3 3 4" xfId="20084" xr:uid="{00000000-0005-0000-0000-0000734E0000}"/>
    <cellStyle name="Normal 2 2 2 2 2 3 4" xfId="20085" xr:uid="{00000000-0005-0000-0000-0000744E0000}"/>
    <cellStyle name="Normal 2 2 2 2 2 3 4 2" xfId="20086" xr:uid="{00000000-0005-0000-0000-0000754E0000}"/>
    <cellStyle name="Normal 2 2 2 2 2 3 5" xfId="20087" xr:uid="{00000000-0005-0000-0000-0000764E0000}"/>
    <cellStyle name="Normal 2 2 2 2 2 3 6" xfId="20088" xr:uid="{00000000-0005-0000-0000-0000774E0000}"/>
    <cellStyle name="Normal 2 2 2 2 2 4" xfId="20089" xr:uid="{00000000-0005-0000-0000-0000784E0000}"/>
    <cellStyle name="Normal 2 2 2 2 2 4 2" xfId="20090" xr:uid="{00000000-0005-0000-0000-0000794E0000}"/>
    <cellStyle name="Normal 2 2 2 2 2 4 2 2" xfId="20091" xr:uid="{00000000-0005-0000-0000-00007A4E0000}"/>
    <cellStyle name="Normal 2 2 2 2 2 4 3" xfId="20092" xr:uid="{00000000-0005-0000-0000-00007B4E0000}"/>
    <cellStyle name="Normal 2 2 2 2 2 4 4" xfId="20093" xr:uid="{00000000-0005-0000-0000-00007C4E0000}"/>
    <cellStyle name="Normal 2 2 2 2 2 5" xfId="20094" xr:uid="{00000000-0005-0000-0000-00007D4E0000}"/>
    <cellStyle name="Normal 2 2 2 2 2 5 2" xfId="20095" xr:uid="{00000000-0005-0000-0000-00007E4E0000}"/>
    <cellStyle name="Normal 2 2 2 2 2 5 2 2" xfId="20096" xr:uid="{00000000-0005-0000-0000-00007F4E0000}"/>
    <cellStyle name="Normal 2 2 2 2 2 5 3" xfId="20097" xr:uid="{00000000-0005-0000-0000-0000804E0000}"/>
    <cellStyle name="Normal 2 2 2 2 2 5 4" xfId="20098" xr:uid="{00000000-0005-0000-0000-0000814E0000}"/>
    <cellStyle name="Normal 2 2 2 2 2 6" xfId="20099" xr:uid="{00000000-0005-0000-0000-0000824E0000}"/>
    <cellStyle name="Normal 2 2 2 2 2 6 2" xfId="20100" xr:uid="{00000000-0005-0000-0000-0000834E0000}"/>
    <cellStyle name="Normal 2 2 2 2 2 7" xfId="20101" xr:uid="{00000000-0005-0000-0000-0000844E0000}"/>
    <cellStyle name="Normal 2 2 2 2 2 8" xfId="20102" xr:uid="{00000000-0005-0000-0000-0000854E0000}"/>
    <cellStyle name="Normal 2 2 2 2 3" xfId="20103" xr:uid="{00000000-0005-0000-0000-0000864E0000}"/>
    <cellStyle name="Normal 2 2 2 2 3 2" xfId="20104" xr:uid="{00000000-0005-0000-0000-0000874E0000}"/>
    <cellStyle name="Normal 2 2 2 2 3 2 2" xfId="20105" xr:uid="{00000000-0005-0000-0000-0000884E0000}"/>
    <cellStyle name="Normal 2 2 2 2 3 2 2 2" xfId="20106" xr:uid="{00000000-0005-0000-0000-0000894E0000}"/>
    <cellStyle name="Normal 2 2 2 2 3 2 2 2 2" xfId="20107" xr:uid="{00000000-0005-0000-0000-00008A4E0000}"/>
    <cellStyle name="Normal 2 2 2 2 3 2 2 2 2 2" xfId="20108" xr:uid="{00000000-0005-0000-0000-00008B4E0000}"/>
    <cellStyle name="Normal 2 2 2 2 3 2 2 2 3" xfId="20109" xr:uid="{00000000-0005-0000-0000-00008C4E0000}"/>
    <cellStyle name="Normal 2 2 2 2 3 2 2 2 4" xfId="20110" xr:uid="{00000000-0005-0000-0000-00008D4E0000}"/>
    <cellStyle name="Normal 2 2 2 2 3 2 2 3" xfId="20111" xr:uid="{00000000-0005-0000-0000-00008E4E0000}"/>
    <cellStyle name="Normal 2 2 2 2 3 2 2 3 2" xfId="20112" xr:uid="{00000000-0005-0000-0000-00008F4E0000}"/>
    <cellStyle name="Normal 2 2 2 2 3 2 2 3 2 2" xfId="20113" xr:uid="{00000000-0005-0000-0000-0000904E0000}"/>
    <cellStyle name="Normal 2 2 2 2 3 2 2 3 3" xfId="20114" xr:uid="{00000000-0005-0000-0000-0000914E0000}"/>
    <cellStyle name="Normal 2 2 2 2 3 2 2 3 4" xfId="20115" xr:uid="{00000000-0005-0000-0000-0000924E0000}"/>
    <cellStyle name="Normal 2 2 2 2 3 2 2 4" xfId="20116" xr:uid="{00000000-0005-0000-0000-0000934E0000}"/>
    <cellStyle name="Normal 2 2 2 2 3 2 2 4 2" xfId="20117" xr:uid="{00000000-0005-0000-0000-0000944E0000}"/>
    <cellStyle name="Normal 2 2 2 2 3 2 2 5" xfId="20118" xr:uid="{00000000-0005-0000-0000-0000954E0000}"/>
    <cellStyle name="Normal 2 2 2 2 3 2 2 6" xfId="20119" xr:uid="{00000000-0005-0000-0000-0000964E0000}"/>
    <cellStyle name="Normal 2 2 2 2 3 2 3" xfId="20120" xr:uid="{00000000-0005-0000-0000-0000974E0000}"/>
    <cellStyle name="Normal 2 2 2 2 3 2 3 2" xfId="20121" xr:uid="{00000000-0005-0000-0000-0000984E0000}"/>
    <cellStyle name="Normal 2 2 2 2 3 2 3 2 2" xfId="20122" xr:uid="{00000000-0005-0000-0000-0000994E0000}"/>
    <cellStyle name="Normal 2 2 2 2 3 2 3 3" xfId="20123" xr:uid="{00000000-0005-0000-0000-00009A4E0000}"/>
    <cellStyle name="Normal 2 2 2 2 3 2 3 4" xfId="20124" xr:uid="{00000000-0005-0000-0000-00009B4E0000}"/>
    <cellStyle name="Normal 2 2 2 2 3 2 4" xfId="20125" xr:uid="{00000000-0005-0000-0000-00009C4E0000}"/>
    <cellStyle name="Normal 2 2 2 2 3 2 4 2" xfId="20126" xr:uid="{00000000-0005-0000-0000-00009D4E0000}"/>
    <cellStyle name="Normal 2 2 2 2 3 2 4 2 2" xfId="20127" xr:uid="{00000000-0005-0000-0000-00009E4E0000}"/>
    <cellStyle name="Normal 2 2 2 2 3 2 4 3" xfId="20128" xr:uid="{00000000-0005-0000-0000-00009F4E0000}"/>
    <cellStyle name="Normal 2 2 2 2 3 2 4 4" xfId="20129" xr:uid="{00000000-0005-0000-0000-0000A04E0000}"/>
    <cellStyle name="Normal 2 2 2 2 3 2 5" xfId="20130" xr:uid="{00000000-0005-0000-0000-0000A14E0000}"/>
    <cellStyle name="Normal 2 2 2 2 3 2 5 2" xfId="20131" xr:uid="{00000000-0005-0000-0000-0000A24E0000}"/>
    <cellStyle name="Normal 2 2 2 2 3 2 6" xfId="20132" xr:uid="{00000000-0005-0000-0000-0000A34E0000}"/>
    <cellStyle name="Normal 2 2 2 2 3 2 7" xfId="20133" xr:uid="{00000000-0005-0000-0000-0000A44E0000}"/>
    <cellStyle name="Normal 2 2 2 2 3 3" xfId="20134" xr:uid="{00000000-0005-0000-0000-0000A54E0000}"/>
    <cellStyle name="Normal 2 2 2 2 3 3 2" xfId="20135" xr:uid="{00000000-0005-0000-0000-0000A64E0000}"/>
    <cellStyle name="Normal 2 2 2 2 3 3 2 2" xfId="20136" xr:uid="{00000000-0005-0000-0000-0000A74E0000}"/>
    <cellStyle name="Normal 2 2 2 2 3 3 2 2 2" xfId="20137" xr:uid="{00000000-0005-0000-0000-0000A84E0000}"/>
    <cellStyle name="Normal 2 2 2 2 3 3 2 3" xfId="20138" xr:uid="{00000000-0005-0000-0000-0000A94E0000}"/>
    <cellStyle name="Normal 2 2 2 2 3 3 2 4" xfId="20139" xr:uid="{00000000-0005-0000-0000-0000AA4E0000}"/>
    <cellStyle name="Normal 2 2 2 2 3 3 3" xfId="20140" xr:uid="{00000000-0005-0000-0000-0000AB4E0000}"/>
    <cellStyle name="Normal 2 2 2 2 3 3 3 2" xfId="20141" xr:uid="{00000000-0005-0000-0000-0000AC4E0000}"/>
    <cellStyle name="Normal 2 2 2 2 3 3 3 2 2" xfId="20142" xr:uid="{00000000-0005-0000-0000-0000AD4E0000}"/>
    <cellStyle name="Normal 2 2 2 2 3 3 3 3" xfId="20143" xr:uid="{00000000-0005-0000-0000-0000AE4E0000}"/>
    <cellStyle name="Normal 2 2 2 2 3 3 3 4" xfId="20144" xr:uid="{00000000-0005-0000-0000-0000AF4E0000}"/>
    <cellStyle name="Normal 2 2 2 2 3 3 4" xfId="20145" xr:uid="{00000000-0005-0000-0000-0000B04E0000}"/>
    <cellStyle name="Normal 2 2 2 2 3 3 4 2" xfId="20146" xr:uid="{00000000-0005-0000-0000-0000B14E0000}"/>
    <cellStyle name="Normal 2 2 2 2 3 3 5" xfId="20147" xr:uid="{00000000-0005-0000-0000-0000B24E0000}"/>
    <cellStyle name="Normal 2 2 2 2 3 3 6" xfId="20148" xr:uid="{00000000-0005-0000-0000-0000B34E0000}"/>
    <cellStyle name="Normal 2 2 2 2 3 4" xfId="20149" xr:uid="{00000000-0005-0000-0000-0000B44E0000}"/>
    <cellStyle name="Normal 2 2 2 2 3 4 2" xfId="20150" xr:uid="{00000000-0005-0000-0000-0000B54E0000}"/>
    <cellStyle name="Normal 2 2 2 2 3 4 2 2" xfId="20151" xr:uid="{00000000-0005-0000-0000-0000B64E0000}"/>
    <cellStyle name="Normal 2 2 2 2 3 4 3" xfId="20152" xr:uid="{00000000-0005-0000-0000-0000B74E0000}"/>
    <cellStyle name="Normal 2 2 2 2 3 4 4" xfId="20153" xr:uid="{00000000-0005-0000-0000-0000B84E0000}"/>
    <cellStyle name="Normal 2 2 2 2 3 5" xfId="20154" xr:uid="{00000000-0005-0000-0000-0000B94E0000}"/>
    <cellStyle name="Normal 2 2 2 2 3 5 2" xfId="20155" xr:uid="{00000000-0005-0000-0000-0000BA4E0000}"/>
    <cellStyle name="Normal 2 2 2 2 3 5 2 2" xfId="20156" xr:uid="{00000000-0005-0000-0000-0000BB4E0000}"/>
    <cellStyle name="Normal 2 2 2 2 3 5 3" xfId="20157" xr:uid="{00000000-0005-0000-0000-0000BC4E0000}"/>
    <cellStyle name="Normal 2 2 2 2 3 5 4" xfId="20158" xr:uid="{00000000-0005-0000-0000-0000BD4E0000}"/>
    <cellStyle name="Normal 2 2 2 2 3 6" xfId="20159" xr:uid="{00000000-0005-0000-0000-0000BE4E0000}"/>
    <cellStyle name="Normal 2 2 2 2 3 6 2" xfId="20160" xr:uid="{00000000-0005-0000-0000-0000BF4E0000}"/>
    <cellStyle name="Normal 2 2 2 2 3 7" xfId="20161" xr:uid="{00000000-0005-0000-0000-0000C04E0000}"/>
    <cellStyle name="Normal 2 2 2 2 3 8" xfId="20162" xr:uid="{00000000-0005-0000-0000-0000C14E0000}"/>
    <cellStyle name="Normal 2 2 2 2 4" xfId="20163" xr:uid="{00000000-0005-0000-0000-0000C24E0000}"/>
    <cellStyle name="Normal 2 2 2 2 4 2" xfId="20164" xr:uid="{00000000-0005-0000-0000-0000C34E0000}"/>
    <cellStyle name="Normal 2 2 2 2 4 2 2" xfId="20165" xr:uid="{00000000-0005-0000-0000-0000C44E0000}"/>
    <cellStyle name="Normal 2 2 2 2 4 2 2 2" xfId="20166" xr:uid="{00000000-0005-0000-0000-0000C54E0000}"/>
    <cellStyle name="Normal 2 2 2 2 4 2 2 2 2" xfId="20167" xr:uid="{00000000-0005-0000-0000-0000C64E0000}"/>
    <cellStyle name="Normal 2 2 2 2 4 2 2 2 2 2" xfId="20168" xr:uid="{00000000-0005-0000-0000-0000C74E0000}"/>
    <cellStyle name="Normal 2 2 2 2 4 2 2 2 3" xfId="20169" xr:uid="{00000000-0005-0000-0000-0000C84E0000}"/>
    <cellStyle name="Normal 2 2 2 2 4 2 2 2 4" xfId="20170" xr:uid="{00000000-0005-0000-0000-0000C94E0000}"/>
    <cellStyle name="Normal 2 2 2 2 4 2 2 3" xfId="20171" xr:uid="{00000000-0005-0000-0000-0000CA4E0000}"/>
    <cellStyle name="Normal 2 2 2 2 4 2 2 3 2" xfId="20172" xr:uid="{00000000-0005-0000-0000-0000CB4E0000}"/>
    <cellStyle name="Normal 2 2 2 2 4 2 2 3 2 2" xfId="20173" xr:uid="{00000000-0005-0000-0000-0000CC4E0000}"/>
    <cellStyle name="Normal 2 2 2 2 4 2 2 3 3" xfId="20174" xr:uid="{00000000-0005-0000-0000-0000CD4E0000}"/>
    <cellStyle name="Normal 2 2 2 2 4 2 2 3 4" xfId="20175" xr:uid="{00000000-0005-0000-0000-0000CE4E0000}"/>
    <cellStyle name="Normal 2 2 2 2 4 2 2 4" xfId="20176" xr:uid="{00000000-0005-0000-0000-0000CF4E0000}"/>
    <cellStyle name="Normal 2 2 2 2 4 2 2 4 2" xfId="20177" xr:uid="{00000000-0005-0000-0000-0000D04E0000}"/>
    <cellStyle name="Normal 2 2 2 2 4 2 2 5" xfId="20178" xr:uid="{00000000-0005-0000-0000-0000D14E0000}"/>
    <cellStyle name="Normal 2 2 2 2 4 2 2 6" xfId="20179" xr:uid="{00000000-0005-0000-0000-0000D24E0000}"/>
    <cellStyle name="Normal 2 2 2 2 4 2 3" xfId="20180" xr:uid="{00000000-0005-0000-0000-0000D34E0000}"/>
    <cellStyle name="Normal 2 2 2 2 4 2 3 2" xfId="20181" xr:uid="{00000000-0005-0000-0000-0000D44E0000}"/>
    <cellStyle name="Normal 2 2 2 2 4 2 3 2 2" xfId="20182" xr:uid="{00000000-0005-0000-0000-0000D54E0000}"/>
    <cellStyle name="Normal 2 2 2 2 4 2 3 3" xfId="20183" xr:uid="{00000000-0005-0000-0000-0000D64E0000}"/>
    <cellStyle name="Normal 2 2 2 2 4 2 3 4" xfId="20184" xr:uid="{00000000-0005-0000-0000-0000D74E0000}"/>
    <cellStyle name="Normal 2 2 2 2 4 2 4" xfId="20185" xr:uid="{00000000-0005-0000-0000-0000D84E0000}"/>
    <cellStyle name="Normal 2 2 2 2 4 2 4 2" xfId="20186" xr:uid="{00000000-0005-0000-0000-0000D94E0000}"/>
    <cellStyle name="Normal 2 2 2 2 4 2 4 2 2" xfId="20187" xr:uid="{00000000-0005-0000-0000-0000DA4E0000}"/>
    <cellStyle name="Normal 2 2 2 2 4 2 4 3" xfId="20188" xr:uid="{00000000-0005-0000-0000-0000DB4E0000}"/>
    <cellStyle name="Normal 2 2 2 2 4 2 4 4" xfId="20189" xr:uid="{00000000-0005-0000-0000-0000DC4E0000}"/>
    <cellStyle name="Normal 2 2 2 2 4 2 5" xfId="20190" xr:uid="{00000000-0005-0000-0000-0000DD4E0000}"/>
    <cellStyle name="Normal 2 2 2 2 4 2 5 2" xfId="20191" xr:uid="{00000000-0005-0000-0000-0000DE4E0000}"/>
    <cellStyle name="Normal 2 2 2 2 4 2 6" xfId="20192" xr:uid="{00000000-0005-0000-0000-0000DF4E0000}"/>
    <cellStyle name="Normal 2 2 2 2 4 2 7" xfId="20193" xr:uid="{00000000-0005-0000-0000-0000E04E0000}"/>
    <cellStyle name="Normal 2 2 2 2 4 3" xfId="20194" xr:uid="{00000000-0005-0000-0000-0000E14E0000}"/>
    <cellStyle name="Normal 2 2 2 2 4 3 2" xfId="20195" xr:uid="{00000000-0005-0000-0000-0000E24E0000}"/>
    <cellStyle name="Normal 2 2 2 2 4 3 2 2" xfId="20196" xr:uid="{00000000-0005-0000-0000-0000E34E0000}"/>
    <cellStyle name="Normal 2 2 2 2 4 3 2 2 2" xfId="20197" xr:uid="{00000000-0005-0000-0000-0000E44E0000}"/>
    <cellStyle name="Normal 2 2 2 2 4 3 2 3" xfId="20198" xr:uid="{00000000-0005-0000-0000-0000E54E0000}"/>
    <cellStyle name="Normal 2 2 2 2 4 3 2 4" xfId="20199" xr:uid="{00000000-0005-0000-0000-0000E64E0000}"/>
    <cellStyle name="Normal 2 2 2 2 4 3 3" xfId="20200" xr:uid="{00000000-0005-0000-0000-0000E74E0000}"/>
    <cellStyle name="Normal 2 2 2 2 4 3 3 2" xfId="20201" xr:uid="{00000000-0005-0000-0000-0000E84E0000}"/>
    <cellStyle name="Normal 2 2 2 2 4 3 3 2 2" xfId="20202" xr:uid="{00000000-0005-0000-0000-0000E94E0000}"/>
    <cellStyle name="Normal 2 2 2 2 4 3 3 3" xfId="20203" xr:uid="{00000000-0005-0000-0000-0000EA4E0000}"/>
    <cellStyle name="Normal 2 2 2 2 4 3 3 4" xfId="20204" xr:uid="{00000000-0005-0000-0000-0000EB4E0000}"/>
    <cellStyle name="Normal 2 2 2 2 4 3 4" xfId="20205" xr:uid="{00000000-0005-0000-0000-0000EC4E0000}"/>
    <cellStyle name="Normal 2 2 2 2 4 3 4 2" xfId="20206" xr:uid="{00000000-0005-0000-0000-0000ED4E0000}"/>
    <cellStyle name="Normal 2 2 2 2 4 3 5" xfId="20207" xr:uid="{00000000-0005-0000-0000-0000EE4E0000}"/>
    <cellStyle name="Normal 2 2 2 2 4 3 6" xfId="20208" xr:uid="{00000000-0005-0000-0000-0000EF4E0000}"/>
    <cellStyle name="Normal 2 2 2 2 4 4" xfId="20209" xr:uid="{00000000-0005-0000-0000-0000F04E0000}"/>
    <cellStyle name="Normal 2 2 2 2 4 4 2" xfId="20210" xr:uid="{00000000-0005-0000-0000-0000F14E0000}"/>
    <cellStyle name="Normal 2 2 2 2 4 4 2 2" xfId="20211" xr:uid="{00000000-0005-0000-0000-0000F24E0000}"/>
    <cellStyle name="Normal 2 2 2 2 4 4 3" xfId="20212" xr:uid="{00000000-0005-0000-0000-0000F34E0000}"/>
    <cellStyle name="Normal 2 2 2 2 4 4 4" xfId="20213" xr:uid="{00000000-0005-0000-0000-0000F44E0000}"/>
    <cellStyle name="Normal 2 2 2 2 4 5" xfId="20214" xr:uid="{00000000-0005-0000-0000-0000F54E0000}"/>
    <cellStyle name="Normal 2 2 2 2 4 5 2" xfId="20215" xr:uid="{00000000-0005-0000-0000-0000F64E0000}"/>
    <cellStyle name="Normal 2 2 2 2 4 5 2 2" xfId="20216" xr:uid="{00000000-0005-0000-0000-0000F74E0000}"/>
    <cellStyle name="Normal 2 2 2 2 4 5 3" xfId="20217" xr:uid="{00000000-0005-0000-0000-0000F84E0000}"/>
    <cellStyle name="Normal 2 2 2 2 4 5 4" xfId="20218" xr:uid="{00000000-0005-0000-0000-0000F94E0000}"/>
    <cellStyle name="Normal 2 2 2 2 4 6" xfId="20219" xr:uid="{00000000-0005-0000-0000-0000FA4E0000}"/>
    <cellStyle name="Normal 2 2 2 2 4 6 2" xfId="20220" xr:uid="{00000000-0005-0000-0000-0000FB4E0000}"/>
    <cellStyle name="Normal 2 2 2 2 4 7" xfId="20221" xr:uid="{00000000-0005-0000-0000-0000FC4E0000}"/>
    <cellStyle name="Normal 2 2 2 2 4 8" xfId="20222" xr:uid="{00000000-0005-0000-0000-0000FD4E0000}"/>
    <cellStyle name="Normal 2 2 2 2 5" xfId="20223" xr:uid="{00000000-0005-0000-0000-0000FE4E0000}"/>
    <cellStyle name="Normal 2 2 2 2 5 2" xfId="20224" xr:uid="{00000000-0005-0000-0000-0000FF4E0000}"/>
    <cellStyle name="Normal 2 2 2 2 5 2 2" xfId="20225" xr:uid="{00000000-0005-0000-0000-0000004F0000}"/>
    <cellStyle name="Normal 2 2 2 2 5 2 2 2" xfId="20226" xr:uid="{00000000-0005-0000-0000-0000014F0000}"/>
    <cellStyle name="Normal 2 2 2 2 5 2 2 2 2" xfId="20227" xr:uid="{00000000-0005-0000-0000-0000024F0000}"/>
    <cellStyle name="Normal 2 2 2 2 5 2 2 3" xfId="20228" xr:uid="{00000000-0005-0000-0000-0000034F0000}"/>
    <cellStyle name="Normal 2 2 2 2 5 2 2 4" xfId="20229" xr:uid="{00000000-0005-0000-0000-0000044F0000}"/>
    <cellStyle name="Normal 2 2 2 2 5 2 3" xfId="20230" xr:uid="{00000000-0005-0000-0000-0000054F0000}"/>
    <cellStyle name="Normal 2 2 2 2 5 2 3 2" xfId="20231" xr:uid="{00000000-0005-0000-0000-0000064F0000}"/>
    <cellStyle name="Normal 2 2 2 2 5 2 3 2 2" xfId="20232" xr:uid="{00000000-0005-0000-0000-0000074F0000}"/>
    <cellStyle name="Normal 2 2 2 2 5 2 3 3" xfId="20233" xr:uid="{00000000-0005-0000-0000-0000084F0000}"/>
    <cellStyle name="Normal 2 2 2 2 5 2 3 4" xfId="20234" xr:uid="{00000000-0005-0000-0000-0000094F0000}"/>
    <cellStyle name="Normal 2 2 2 2 5 2 4" xfId="20235" xr:uid="{00000000-0005-0000-0000-00000A4F0000}"/>
    <cellStyle name="Normal 2 2 2 2 5 2 4 2" xfId="20236" xr:uid="{00000000-0005-0000-0000-00000B4F0000}"/>
    <cellStyle name="Normal 2 2 2 2 5 2 5" xfId="20237" xr:uid="{00000000-0005-0000-0000-00000C4F0000}"/>
    <cellStyle name="Normal 2 2 2 2 5 2 6" xfId="20238" xr:uid="{00000000-0005-0000-0000-00000D4F0000}"/>
    <cellStyle name="Normal 2 2 2 2 5 3" xfId="20239" xr:uid="{00000000-0005-0000-0000-00000E4F0000}"/>
    <cellStyle name="Normal 2 2 2 2 5 3 2" xfId="20240" xr:uid="{00000000-0005-0000-0000-00000F4F0000}"/>
    <cellStyle name="Normal 2 2 2 2 5 3 2 2" xfId="20241" xr:uid="{00000000-0005-0000-0000-0000104F0000}"/>
    <cellStyle name="Normal 2 2 2 2 5 3 3" xfId="20242" xr:uid="{00000000-0005-0000-0000-0000114F0000}"/>
    <cellStyle name="Normal 2 2 2 2 5 3 4" xfId="20243" xr:uid="{00000000-0005-0000-0000-0000124F0000}"/>
    <cellStyle name="Normal 2 2 2 2 5 4" xfId="20244" xr:uid="{00000000-0005-0000-0000-0000134F0000}"/>
    <cellStyle name="Normal 2 2 2 2 5 4 2" xfId="20245" xr:uid="{00000000-0005-0000-0000-0000144F0000}"/>
    <cellStyle name="Normal 2 2 2 2 5 4 2 2" xfId="20246" xr:uid="{00000000-0005-0000-0000-0000154F0000}"/>
    <cellStyle name="Normal 2 2 2 2 5 4 3" xfId="20247" xr:uid="{00000000-0005-0000-0000-0000164F0000}"/>
    <cellStyle name="Normal 2 2 2 2 5 4 4" xfId="20248" xr:uid="{00000000-0005-0000-0000-0000174F0000}"/>
    <cellStyle name="Normal 2 2 2 2 5 5" xfId="20249" xr:uid="{00000000-0005-0000-0000-0000184F0000}"/>
    <cellStyle name="Normal 2 2 2 2 5 5 2" xfId="20250" xr:uid="{00000000-0005-0000-0000-0000194F0000}"/>
    <cellStyle name="Normal 2 2 2 2 5 6" xfId="20251" xr:uid="{00000000-0005-0000-0000-00001A4F0000}"/>
    <cellStyle name="Normal 2 2 2 2 5 7" xfId="20252" xr:uid="{00000000-0005-0000-0000-00001B4F0000}"/>
    <cellStyle name="Normal 2 2 2 2 6" xfId="20253" xr:uid="{00000000-0005-0000-0000-00001C4F0000}"/>
    <cellStyle name="Normal 2 2 2 2 6 2" xfId="20254" xr:uid="{00000000-0005-0000-0000-00001D4F0000}"/>
    <cellStyle name="Normal 2 2 2 2 6 2 2" xfId="20255" xr:uid="{00000000-0005-0000-0000-00001E4F0000}"/>
    <cellStyle name="Normal 2 2 2 2 6 2 2 2" xfId="20256" xr:uid="{00000000-0005-0000-0000-00001F4F0000}"/>
    <cellStyle name="Normal 2 2 2 2 6 2 3" xfId="20257" xr:uid="{00000000-0005-0000-0000-0000204F0000}"/>
    <cellStyle name="Normal 2 2 2 2 6 2 4" xfId="20258" xr:uid="{00000000-0005-0000-0000-0000214F0000}"/>
    <cellStyle name="Normal 2 2 2 2 6 3" xfId="20259" xr:uid="{00000000-0005-0000-0000-0000224F0000}"/>
    <cellStyle name="Normal 2 2 2 2 6 3 2" xfId="20260" xr:uid="{00000000-0005-0000-0000-0000234F0000}"/>
    <cellStyle name="Normal 2 2 2 2 6 3 2 2" xfId="20261" xr:uid="{00000000-0005-0000-0000-0000244F0000}"/>
    <cellStyle name="Normal 2 2 2 2 6 3 3" xfId="20262" xr:uid="{00000000-0005-0000-0000-0000254F0000}"/>
    <cellStyle name="Normal 2 2 2 2 6 3 4" xfId="20263" xr:uid="{00000000-0005-0000-0000-0000264F0000}"/>
    <cellStyle name="Normal 2 2 2 2 6 4" xfId="20264" xr:uid="{00000000-0005-0000-0000-0000274F0000}"/>
    <cellStyle name="Normal 2 2 2 2 6 4 2" xfId="20265" xr:uid="{00000000-0005-0000-0000-0000284F0000}"/>
    <cellStyle name="Normal 2 2 2 2 6 5" xfId="20266" xr:uid="{00000000-0005-0000-0000-0000294F0000}"/>
    <cellStyle name="Normal 2 2 2 2 6 6" xfId="20267" xr:uid="{00000000-0005-0000-0000-00002A4F0000}"/>
    <cellStyle name="Normal 2 2 2 2 7" xfId="20268" xr:uid="{00000000-0005-0000-0000-00002B4F0000}"/>
    <cellStyle name="Normal 2 2 2 2 7 2" xfId="20269" xr:uid="{00000000-0005-0000-0000-00002C4F0000}"/>
    <cellStyle name="Normal 2 2 2 2 7 2 2" xfId="20270" xr:uid="{00000000-0005-0000-0000-00002D4F0000}"/>
    <cellStyle name="Normal 2 2 2 2 7 3" xfId="20271" xr:uid="{00000000-0005-0000-0000-00002E4F0000}"/>
    <cellStyle name="Normal 2 2 2 2 7 4" xfId="20272" xr:uid="{00000000-0005-0000-0000-00002F4F0000}"/>
    <cellStyle name="Normal 2 2 2 2 8" xfId="20273" xr:uid="{00000000-0005-0000-0000-0000304F0000}"/>
    <cellStyle name="Normal 2 2 2 3" xfId="20274" xr:uid="{00000000-0005-0000-0000-0000314F0000}"/>
    <cellStyle name="Normal 2 2 2 3 2" xfId="20275" xr:uid="{00000000-0005-0000-0000-0000324F0000}"/>
    <cellStyle name="Normal 2 2 2 3 2 2" xfId="20276" xr:uid="{00000000-0005-0000-0000-0000334F0000}"/>
    <cellStyle name="Normal 2 2 2 3 2 2 2" xfId="20277" xr:uid="{00000000-0005-0000-0000-0000344F0000}"/>
    <cellStyle name="Normal 2 2 2 3 2 2 2 2" xfId="20278" xr:uid="{00000000-0005-0000-0000-0000354F0000}"/>
    <cellStyle name="Normal 2 2 2 3 2 2 2 2 2" xfId="20279" xr:uid="{00000000-0005-0000-0000-0000364F0000}"/>
    <cellStyle name="Normal 2 2 2 3 2 2 2 3" xfId="20280" xr:uid="{00000000-0005-0000-0000-0000374F0000}"/>
    <cellStyle name="Normal 2 2 2 3 2 2 2 4" xfId="20281" xr:uid="{00000000-0005-0000-0000-0000384F0000}"/>
    <cellStyle name="Normal 2 2 2 3 2 2 3" xfId="20282" xr:uid="{00000000-0005-0000-0000-0000394F0000}"/>
    <cellStyle name="Normal 2 2 2 3 2 2 3 2" xfId="20283" xr:uid="{00000000-0005-0000-0000-00003A4F0000}"/>
    <cellStyle name="Normal 2 2 2 3 2 2 3 2 2" xfId="20284" xr:uid="{00000000-0005-0000-0000-00003B4F0000}"/>
    <cellStyle name="Normal 2 2 2 3 2 2 3 3" xfId="20285" xr:uid="{00000000-0005-0000-0000-00003C4F0000}"/>
    <cellStyle name="Normal 2 2 2 3 2 2 3 4" xfId="20286" xr:uid="{00000000-0005-0000-0000-00003D4F0000}"/>
    <cellStyle name="Normal 2 2 2 3 2 2 4" xfId="20287" xr:uid="{00000000-0005-0000-0000-00003E4F0000}"/>
    <cellStyle name="Normal 2 2 2 3 2 2 4 2" xfId="20288" xr:uid="{00000000-0005-0000-0000-00003F4F0000}"/>
    <cellStyle name="Normal 2 2 2 3 2 2 5" xfId="20289" xr:uid="{00000000-0005-0000-0000-0000404F0000}"/>
    <cellStyle name="Normal 2 2 2 3 2 2 6" xfId="20290" xr:uid="{00000000-0005-0000-0000-0000414F0000}"/>
    <cellStyle name="Normal 2 2 2 3 2 3" xfId="20291" xr:uid="{00000000-0005-0000-0000-0000424F0000}"/>
    <cellStyle name="Normal 2 2 2 3 2 3 2" xfId="20292" xr:uid="{00000000-0005-0000-0000-0000434F0000}"/>
    <cellStyle name="Normal 2 2 2 3 2 3 2 2" xfId="20293" xr:uid="{00000000-0005-0000-0000-0000444F0000}"/>
    <cellStyle name="Normal 2 2 2 3 2 3 3" xfId="20294" xr:uid="{00000000-0005-0000-0000-0000454F0000}"/>
    <cellStyle name="Normal 2 2 2 3 2 3 4" xfId="20295" xr:uid="{00000000-0005-0000-0000-0000464F0000}"/>
    <cellStyle name="Normal 2 2 2 3 2 4" xfId="20296" xr:uid="{00000000-0005-0000-0000-0000474F0000}"/>
    <cellStyle name="Normal 2 2 2 3 2 4 2" xfId="20297" xr:uid="{00000000-0005-0000-0000-0000484F0000}"/>
    <cellStyle name="Normal 2 2 2 3 2 4 2 2" xfId="20298" xr:uid="{00000000-0005-0000-0000-0000494F0000}"/>
    <cellStyle name="Normal 2 2 2 3 2 4 3" xfId="20299" xr:uid="{00000000-0005-0000-0000-00004A4F0000}"/>
    <cellStyle name="Normal 2 2 2 3 2 4 4" xfId="20300" xr:uid="{00000000-0005-0000-0000-00004B4F0000}"/>
    <cellStyle name="Normal 2 2 2 3 2 5" xfId="20301" xr:uid="{00000000-0005-0000-0000-00004C4F0000}"/>
    <cellStyle name="Normal 2 2 2 3 2 5 2" xfId="20302" xr:uid="{00000000-0005-0000-0000-00004D4F0000}"/>
    <cellStyle name="Normal 2 2 2 3 2 6" xfId="20303" xr:uid="{00000000-0005-0000-0000-00004E4F0000}"/>
    <cellStyle name="Normal 2 2 2 3 2 7" xfId="20304" xr:uid="{00000000-0005-0000-0000-00004F4F0000}"/>
    <cellStyle name="Normal 2 2 2 3 3" xfId="20305" xr:uid="{00000000-0005-0000-0000-0000504F0000}"/>
    <cellStyle name="Normal 2 2 2 3 3 2" xfId="20306" xr:uid="{00000000-0005-0000-0000-0000514F0000}"/>
    <cellStyle name="Normal 2 2 2 3 3 2 2" xfId="20307" xr:uid="{00000000-0005-0000-0000-0000524F0000}"/>
    <cellStyle name="Normal 2 2 2 3 3 2 2 2" xfId="20308" xr:uid="{00000000-0005-0000-0000-0000534F0000}"/>
    <cellStyle name="Normal 2 2 2 3 3 2 3" xfId="20309" xr:uid="{00000000-0005-0000-0000-0000544F0000}"/>
    <cellStyle name="Normal 2 2 2 3 3 2 4" xfId="20310" xr:uid="{00000000-0005-0000-0000-0000554F0000}"/>
    <cellStyle name="Normal 2 2 2 3 3 3" xfId="20311" xr:uid="{00000000-0005-0000-0000-0000564F0000}"/>
    <cellStyle name="Normal 2 2 2 3 3 3 2" xfId="20312" xr:uid="{00000000-0005-0000-0000-0000574F0000}"/>
    <cellStyle name="Normal 2 2 2 3 3 3 2 2" xfId="20313" xr:uid="{00000000-0005-0000-0000-0000584F0000}"/>
    <cellStyle name="Normal 2 2 2 3 3 3 3" xfId="20314" xr:uid="{00000000-0005-0000-0000-0000594F0000}"/>
    <cellStyle name="Normal 2 2 2 3 3 3 4" xfId="20315" xr:uid="{00000000-0005-0000-0000-00005A4F0000}"/>
    <cellStyle name="Normal 2 2 2 3 3 4" xfId="20316" xr:uid="{00000000-0005-0000-0000-00005B4F0000}"/>
    <cellStyle name="Normal 2 2 2 3 3 4 2" xfId="20317" xr:uid="{00000000-0005-0000-0000-00005C4F0000}"/>
    <cellStyle name="Normal 2 2 2 3 3 5" xfId="20318" xr:uid="{00000000-0005-0000-0000-00005D4F0000}"/>
    <cellStyle name="Normal 2 2 2 3 3 6" xfId="20319" xr:uid="{00000000-0005-0000-0000-00005E4F0000}"/>
    <cellStyle name="Normal 2 2 2 3 4" xfId="20320" xr:uid="{00000000-0005-0000-0000-00005F4F0000}"/>
    <cellStyle name="Normal 2 2 2 3 4 2" xfId="20321" xr:uid="{00000000-0005-0000-0000-0000604F0000}"/>
    <cellStyle name="Normal 2 2 2 3 4 2 2" xfId="20322" xr:uid="{00000000-0005-0000-0000-0000614F0000}"/>
    <cellStyle name="Normal 2 2 2 3 4 3" xfId="20323" xr:uid="{00000000-0005-0000-0000-0000624F0000}"/>
    <cellStyle name="Normal 2 2 2 3 4 4" xfId="20324" xr:uid="{00000000-0005-0000-0000-0000634F0000}"/>
    <cellStyle name="Normal 2 2 2 3 5" xfId="20325" xr:uid="{00000000-0005-0000-0000-0000644F0000}"/>
    <cellStyle name="Normal 2 2 2 3 5 2" xfId="20326" xr:uid="{00000000-0005-0000-0000-0000654F0000}"/>
    <cellStyle name="Normal 2 2 2 3 5 2 2" xfId="20327" xr:uid="{00000000-0005-0000-0000-0000664F0000}"/>
    <cellStyle name="Normal 2 2 2 3 5 3" xfId="20328" xr:uid="{00000000-0005-0000-0000-0000674F0000}"/>
    <cellStyle name="Normal 2 2 2 3 5 4" xfId="20329" xr:uid="{00000000-0005-0000-0000-0000684F0000}"/>
    <cellStyle name="Normal 2 2 2 3 6" xfId="20330" xr:uid="{00000000-0005-0000-0000-0000694F0000}"/>
    <cellStyle name="Normal 2 2 2 3 6 2" xfId="20331" xr:uid="{00000000-0005-0000-0000-00006A4F0000}"/>
    <cellStyle name="Normal 2 2 2 3 7" xfId="20332" xr:uid="{00000000-0005-0000-0000-00006B4F0000}"/>
    <cellStyle name="Normal 2 2 2 3 8" xfId="20333" xr:uid="{00000000-0005-0000-0000-00006C4F0000}"/>
    <cellStyle name="Normal 2 2 2 4" xfId="20334" xr:uid="{00000000-0005-0000-0000-00006D4F0000}"/>
    <cellStyle name="Normal 2 2 2 4 2" xfId="20335" xr:uid="{00000000-0005-0000-0000-00006E4F0000}"/>
    <cellStyle name="Normal 2 2 2 4 2 2" xfId="20336" xr:uid="{00000000-0005-0000-0000-00006F4F0000}"/>
    <cellStyle name="Normal 2 2 2 4 2 2 2" xfId="20337" xr:uid="{00000000-0005-0000-0000-0000704F0000}"/>
    <cellStyle name="Normal 2 2 2 4 2 2 2 2" xfId="20338" xr:uid="{00000000-0005-0000-0000-0000714F0000}"/>
    <cellStyle name="Normal 2 2 2 4 2 2 2 2 2" xfId="20339" xr:uid="{00000000-0005-0000-0000-0000724F0000}"/>
    <cellStyle name="Normal 2 2 2 4 2 2 2 3" xfId="20340" xr:uid="{00000000-0005-0000-0000-0000734F0000}"/>
    <cellStyle name="Normal 2 2 2 4 2 2 2 4" xfId="20341" xr:uid="{00000000-0005-0000-0000-0000744F0000}"/>
    <cellStyle name="Normal 2 2 2 4 2 2 3" xfId="20342" xr:uid="{00000000-0005-0000-0000-0000754F0000}"/>
    <cellStyle name="Normal 2 2 2 4 2 2 3 2" xfId="20343" xr:uid="{00000000-0005-0000-0000-0000764F0000}"/>
    <cellStyle name="Normal 2 2 2 4 2 2 3 2 2" xfId="20344" xr:uid="{00000000-0005-0000-0000-0000774F0000}"/>
    <cellStyle name="Normal 2 2 2 4 2 2 3 3" xfId="20345" xr:uid="{00000000-0005-0000-0000-0000784F0000}"/>
    <cellStyle name="Normal 2 2 2 4 2 2 3 4" xfId="20346" xr:uid="{00000000-0005-0000-0000-0000794F0000}"/>
    <cellStyle name="Normal 2 2 2 4 2 2 4" xfId="20347" xr:uid="{00000000-0005-0000-0000-00007A4F0000}"/>
    <cellStyle name="Normal 2 2 2 4 2 2 4 2" xfId="20348" xr:uid="{00000000-0005-0000-0000-00007B4F0000}"/>
    <cellStyle name="Normal 2 2 2 4 2 2 5" xfId="20349" xr:uid="{00000000-0005-0000-0000-00007C4F0000}"/>
    <cellStyle name="Normal 2 2 2 4 2 2 6" xfId="20350" xr:uid="{00000000-0005-0000-0000-00007D4F0000}"/>
    <cellStyle name="Normal 2 2 2 4 2 3" xfId="20351" xr:uid="{00000000-0005-0000-0000-00007E4F0000}"/>
    <cellStyle name="Normal 2 2 2 4 2 3 2" xfId="20352" xr:uid="{00000000-0005-0000-0000-00007F4F0000}"/>
    <cellStyle name="Normal 2 2 2 4 2 3 2 2" xfId="20353" xr:uid="{00000000-0005-0000-0000-0000804F0000}"/>
    <cellStyle name="Normal 2 2 2 4 2 3 3" xfId="20354" xr:uid="{00000000-0005-0000-0000-0000814F0000}"/>
    <cellStyle name="Normal 2 2 2 4 2 3 4" xfId="20355" xr:uid="{00000000-0005-0000-0000-0000824F0000}"/>
    <cellStyle name="Normal 2 2 2 4 2 4" xfId="20356" xr:uid="{00000000-0005-0000-0000-0000834F0000}"/>
    <cellStyle name="Normal 2 2 2 4 2 4 2" xfId="20357" xr:uid="{00000000-0005-0000-0000-0000844F0000}"/>
    <cellStyle name="Normal 2 2 2 4 2 4 2 2" xfId="20358" xr:uid="{00000000-0005-0000-0000-0000854F0000}"/>
    <cellStyle name="Normal 2 2 2 4 2 4 3" xfId="20359" xr:uid="{00000000-0005-0000-0000-0000864F0000}"/>
    <cellStyle name="Normal 2 2 2 4 2 4 4" xfId="20360" xr:uid="{00000000-0005-0000-0000-0000874F0000}"/>
    <cellStyle name="Normal 2 2 2 4 2 5" xfId="20361" xr:uid="{00000000-0005-0000-0000-0000884F0000}"/>
    <cellStyle name="Normal 2 2 2 4 2 5 2" xfId="20362" xr:uid="{00000000-0005-0000-0000-0000894F0000}"/>
    <cellStyle name="Normal 2 2 2 4 2 6" xfId="20363" xr:uid="{00000000-0005-0000-0000-00008A4F0000}"/>
    <cellStyle name="Normal 2 2 2 4 2 7" xfId="20364" xr:uid="{00000000-0005-0000-0000-00008B4F0000}"/>
    <cellStyle name="Normal 2 2 2 4 3" xfId="20365" xr:uid="{00000000-0005-0000-0000-00008C4F0000}"/>
    <cellStyle name="Normal 2 2 2 4 3 2" xfId="20366" xr:uid="{00000000-0005-0000-0000-00008D4F0000}"/>
    <cellStyle name="Normal 2 2 2 4 3 2 2" xfId="20367" xr:uid="{00000000-0005-0000-0000-00008E4F0000}"/>
    <cellStyle name="Normal 2 2 2 4 3 2 2 2" xfId="20368" xr:uid="{00000000-0005-0000-0000-00008F4F0000}"/>
    <cellStyle name="Normal 2 2 2 4 3 2 3" xfId="20369" xr:uid="{00000000-0005-0000-0000-0000904F0000}"/>
    <cellStyle name="Normal 2 2 2 4 3 2 4" xfId="20370" xr:uid="{00000000-0005-0000-0000-0000914F0000}"/>
    <cellStyle name="Normal 2 2 2 4 3 3" xfId="20371" xr:uid="{00000000-0005-0000-0000-0000924F0000}"/>
    <cellStyle name="Normal 2 2 2 4 3 3 2" xfId="20372" xr:uid="{00000000-0005-0000-0000-0000934F0000}"/>
    <cellStyle name="Normal 2 2 2 4 3 3 2 2" xfId="20373" xr:uid="{00000000-0005-0000-0000-0000944F0000}"/>
    <cellStyle name="Normal 2 2 2 4 3 3 3" xfId="20374" xr:uid="{00000000-0005-0000-0000-0000954F0000}"/>
    <cellStyle name="Normal 2 2 2 4 3 3 4" xfId="20375" xr:uid="{00000000-0005-0000-0000-0000964F0000}"/>
    <cellStyle name="Normal 2 2 2 4 3 4" xfId="20376" xr:uid="{00000000-0005-0000-0000-0000974F0000}"/>
    <cellStyle name="Normal 2 2 2 4 3 4 2" xfId="20377" xr:uid="{00000000-0005-0000-0000-0000984F0000}"/>
    <cellStyle name="Normal 2 2 2 4 3 5" xfId="20378" xr:uid="{00000000-0005-0000-0000-0000994F0000}"/>
    <cellStyle name="Normal 2 2 2 4 3 6" xfId="20379" xr:uid="{00000000-0005-0000-0000-00009A4F0000}"/>
    <cellStyle name="Normal 2 2 2 4 4" xfId="20380" xr:uid="{00000000-0005-0000-0000-00009B4F0000}"/>
    <cellStyle name="Normal 2 2 2 4 4 2" xfId="20381" xr:uid="{00000000-0005-0000-0000-00009C4F0000}"/>
    <cellStyle name="Normal 2 2 2 4 4 2 2" xfId="20382" xr:uid="{00000000-0005-0000-0000-00009D4F0000}"/>
    <cellStyle name="Normal 2 2 2 4 4 3" xfId="20383" xr:uid="{00000000-0005-0000-0000-00009E4F0000}"/>
    <cellStyle name="Normal 2 2 2 4 4 4" xfId="20384" xr:uid="{00000000-0005-0000-0000-00009F4F0000}"/>
    <cellStyle name="Normal 2 2 2 4 5" xfId="20385" xr:uid="{00000000-0005-0000-0000-0000A04F0000}"/>
    <cellStyle name="Normal 2 2 2 4 5 2" xfId="20386" xr:uid="{00000000-0005-0000-0000-0000A14F0000}"/>
    <cellStyle name="Normal 2 2 2 4 5 2 2" xfId="20387" xr:uid="{00000000-0005-0000-0000-0000A24F0000}"/>
    <cellStyle name="Normal 2 2 2 4 5 3" xfId="20388" xr:uid="{00000000-0005-0000-0000-0000A34F0000}"/>
    <cellStyle name="Normal 2 2 2 4 5 4" xfId="20389" xr:uid="{00000000-0005-0000-0000-0000A44F0000}"/>
    <cellStyle name="Normal 2 2 2 4 6" xfId="20390" xr:uid="{00000000-0005-0000-0000-0000A54F0000}"/>
    <cellStyle name="Normal 2 2 2 4 6 2" xfId="20391" xr:uid="{00000000-0005-0000-0000-0000A64F0000}"/>
    <cellStyle name="Normal 2 2 2 4 7" xfId="20392" xr:uid="{00000000-0005-0000-0000-0000A74F0000}"/>
    <cellStyle name="Normal 2 2 2 4 8" xfId="20393" xr:uid="{00000000-0005-0000-0000-0000A84F0000}"/>
    <cellStyle name="Normal 2 2 2 5" xfId="20394" xr:uid="{00000000-0005-0000-0000-0000A94F0000}"/>
    <cellStyle name="Normal 2 2 2 5 2" xfId="20395" xr:uid="{00000000-0005-0000-0000-0000AA4F0000}"/>
    <cellStyle name="Normal 2 2 2 5 2 2" xfId="20396" xr:uid="{00000000-0005-0000-0000-0000AB4F0000}"/>
    <cellStyle name="Normal 2 2 2 5 2 2 2" xfId="20397" xr:uid="{00000000-0005-0000-0000-0000AC4F0000}"/>
    <cellStyle name="Normal 2 2 2 5 2 2 2 2" xfId="20398" xr:uid="{00000000-0005-0000-0000-0000AD4F0000}"/>
    <cellStyle name="Normal 2 2 2 5 2 2 2 2 2" xfId="20399" xr:uid="{00000000-0005-0000-0000-0000AE4F0000}"/>
    <cellStyle name="Normal 2 2 2 5 2 2 2 3" xfId="20400" xr:uid="{00000000-0005-0000-0000-0000AF4F0000}"/>
    <cellStyle name="Normal 2 2 2 5 2 2 2 4" xfId="20401" xr:uid="{00000000-0005-0000-0000-0000B04F0000}"/>
    <cellStyle name="Normal 2 2 2 5 2 2 3" xfId="20402" xr:uid="{00000000-0005-0000-0000-0000B14F0000}"/>
    <cellStyle name="Normal 2 2 2 5 2 2 3 2" xfId="20403" xr:uid="{00000000-0005-0000-0000-0000B24F0000}"/>
    <cellStyle name="Normal 2 2 2 5 2 2 3 2 2" xfId="20404" xr:uid="{00000000-0005-0000-0000-0000B34F0000}"/>
    <cellStyle name="Normal 2 2 2 5 2 2 3 3" xfId="20405" xr:uid="{00000000-0005-0000-0000-0000B44F0000}"/>
    <cellStyle name="Normal 2 2 2 5 2 2 3 4" xfId="20406" xr:uid="{00000000-0005-0000-0000-0000B54F0000}"/>
    <cellStyle name="Normal 2 2 2 5 2 2 4" xfId="20407" xr:uid="{00000000-0005-0000-0000-0000B64F0000}"/>
    <cellStyle name="Normal 2 2 2 5 2 2 4 2" xfId="20408" xr:uid="{00000000-0005-0000-0000-0000B74F0000}"/>
    <cellStyle name="Normal 2 2 2 5 2 2 5" xfId="20409" xr:uid="{00000000-0005-0000-0000-0000B84F0000}"/>
    <cellStyle name="Normal 2 2 2 5 2 2 6" xfId="20410" xr:uid="{00000000-0005-0000-0000-0000B94F0000}"/>
    <cellStyle name="Normal 2 2 2 5 2 3" xfId="20411" xr:uid="{00000000-0005-0000-0000-0000BA4F0000}"/>
    <cellStyle name="Normal 2 2 2 5 2 3 2" xfId="20412" xr:uid="{00000000-0005-0000-0000-0000BB4F0000}"/>
    <cellStyle name="Normal 2 2 2 5 2 3 2 2" xfId="20413" xr:uid="{00000000-0005-0000-0000-0000BC4F0000}"/>
    <cellStyle name="Normal 2 2 2 5 2 3 3" xfId="20414" xr:uid="{00000000-0005-0000-0000-0000BD4F0000}"/>
    <cellStyle name="Normal 2 2 2 5 2 3 4" xfId="20415" xr:uid="{00000000-0005-0000-0000-0000BE4F0000}"/>
    <cellStyle name="Normal 2 2 2 5 2 4" xfId="20416" xr:uid="{00000000-0005-0000-0000-0000BF4F0000}"/>
    <cellStyle name="Normal 2 2 2 5 2 4 2" xfId="20417" xr:uid="{00000000-0005-0000-0000-0000C04F0000}"/>
    <cellStyle name="Normal 2 2 2 5 2 4 2 2" xfId="20418" xr:uid="{00000000-0005-0000-0000-0000C14F0000}"/>
    <cellStyle name="Normal 2 2 2 5 2 4 3" xfId="20419" xr:uid="{00000000-0005-0000-0000-0000C24F0000}"/>
    <cellStyle name="Normal 2 2 2 5 2 4 4" xfId="20420" xr:uid="{00000000-0005-0000-0000-0000C34F0000}"/>
    <cellStyle name="Normal 2 2 2 5 2 5" xfId="20421" xr:uid="{00000000-0005-0000-0000-0000C44F0000}"/>
    <cellStyle name="Normal 2 2 2 5 2 5 2" xfId="20422" xr:uid="{00000000-0005-0000-0000-0000C54F0000}"/>
    <cellStyle name="Normal 2 2 2 5 2 6" xfId="20423" xr:uid="{00000000-0005-0000-0000-0000C64F0000}"/>
    <cellStyle name="Normal 2 2 2 5 2 7" xfId="20424" xr:uid="{00000000-0005-0000-0000-0000C74F0000}"/>
    <cellStyle name="Normal 2 2 2 5 3" xfId="20425" xr:uid="{00000000-0005-0000-0000-0000C84F0000}"/>
    <cellStyle name="Normal 2 2 2 5 3 2" xfId="20426" xr:uid="{00000000-0005-0000-0000-0000C94F0000}"/>
    <cellStyle name="Normal 2 2 2 5 3 2 2" xfId="20427" xr:uid="{00000000-0005-0000-0000-0000CA4F0000}"/>
    <cellStyle name="Normal 2 2 2 5 3 2 2 2" xfId="20428" xr:uid="{00000000-0005-0000-0000-0000CB4F0000}"/>
    <cellStyle name="Normal 2 2 2 5 3 2 3" xfId="20429" xr:uid="{00000000-0005-0000-0000-0000CC4F0000}"/>
    <cellStyle name="Normal 2 2 2 5 3 2 4" xfId="20430" xr:uid="{00000000-0005-0000-0000-0000CD4F0000}"/>
    <cellStyle name="Normal 2 2 2 5 3 3" xfId="20431" xr:uid="{00000000-0005-0000-0000-0000CE4F0000}"/>
    <cellStyle name="Normal 2 2 2 5 3 3 2" xfId="20432" xr:uid="{00000000-0005-0000-0000-0000CF4F0000}"/>
    <cellStyle name="Normal 2 2 2 5 3 3 2 2" xfId="20433" xr:uid="{00000000-0005-0000-0000-0000D04F0000}"/>
    <cellStyle name="Normal 2 2 2 5 3 3 3" xfId="20434" xr:uid="{00000000-0005-0000-0000-0000D14F0000}"/>
    <cellStyle name="Normal 2 2 2 5 3 3 4" xfId="20435" xr:uid="{00000000-0005-0000-0000-0000D24F0000}"/>
    <cellStyle name="Normal 2 2 2 5 3 4" xfId="20436" xr:uid="{00000000-0005-0000-0000-0000D34F0000}"/>
    <cellStyle name="Normal 2 2 2 5 3 4 2" xfId="20437" xr:uid="{00000000-0005-0000-0000-0000D44F0000}"/>
    <cellStyle name="Normal 2 2 2 5 3 5" xfId="20438" xr:uid="{00000000-0005-0000-0000-0000D54F0000}"/>
    <cellStyle name="Normal 2 2 2 5 3 6" xfId="20439" xr:uid="{00000000-0005-0000-0000-0000D64F0000}"/>
    <cellStyle name="Normal 2 2 2 5 4" xfId="20440" xr:uid="{00000000-0005-0000-0000-0000D74F0000}"/>
    <cellStyle name="Normal 2 2 2 5 4 2" xfId="20441" xr:uid="{00000000-0005-0000-0000-0000D84F0000}"/>
    <cellStyle name="Normal 2 2 2 5 4 2 2" xfId="20442" xr:uid="{00000000-0005-0000-0000-0000D94F0000}"/>
    <cellStyle name="Normal 2 2 2 5 4 3" xfId="20443" xr:uid="{00000000-0005-0000-0000-0000DA4F0000}"/>
    <cellStyle name="Normal 2 2 2 5 4 4" xfId="20444" xr:uid="{00000000-0005-0000-0000-0000DB4F0000}"/>
    <cellStyle name="Normal 2 2 2 5 5" xfId="20445" xr:uid="{00000000-0005-0000-0000-0000DC4F0000}"/>
    <cellStyle name="Normal 2 2 2 5 5 2" xfId="20446" xr:uid="{00000000-0005-0000-0000-0000DD4F0000}"/>
    <cellStyle name="Normal 2 2 2 5 5 2 2" xfId="20447" xr:uid="{00000000-0005-0000-0000-0000DE4F0000}"/>
    <cellStyle name="Normal 2 2 2 5 5 3" xfId="20448" xr:uid="{00000000-0005-0000-0000-0000DF4F0000}"/>
    <cellStyle name="Normal 2 2 2 5 5 4" xfId="20449" xr:uid="{00000000-0005-0000-0000-0000E04F0000}"/>
    <cellStyle name="Normal 2 2 2 5 6" xfId="20450" xr:uid="{00000000-0005-0000-0000-0000E14F0000}"/>
    <cellStyle name="Normal 2 2 2 5 6 2" xfId="20451" xr:uid="{00000000-0005-0000-0000-0000E24F0000}"/>
    <cellStyle name="Normal 2 2 2 5 7" xfId="20452" xr:uid="{00000000-0005-0000-0000-0000E34F0000}"/>
    <cellStyle name="Normal 2 2 2 5 8" xfId="20453" xr:uid="{00000000-0005-0000-0000-0000E44F0000}"/>
    <cellStyle name="Normal 2 2 2 6" xfId="20454" xr:uid="{00000000-0005-0000-0000-0000E54F0000}"/>
    <cellStyle name="Normal 2 2 2 6 2" xfId="20455" xr:uid="{00000000-0005-0000-0000-0000E64F0000}"/>
    <cellStyle name="Normal 2 2 2 6 2 2" xfId="20456" xr:uid="{00000000-0005-0000-0000-0000E74F0000}"/>
    <cellStyle name="Normal 2 2 2 6 2 2 2" xfId="20457" xr:uid="{00000000-0005-0000-0000-0000E84F0000}"/>
    <cellStyle name="Normal 2 2 2 6 2 2 2 2" xfId="20458" xr:uid="{00000000-0005-0000-0000-0000E94F0000}"/>
    <cellStyle name="Normal 2 2 2 6 2 2 3" xfId="20459" xr:uid="{00000000-0005-0000-0000-0000EA4F0000}"/>
    <cellStyle name="Normal 2 2 2 6 2 2 4" xfId="20460" xr:uid="{00000000-0005-0000-0000-0000EB4F0000}"/>
    <cellStyle name="Normal 2 2 2 6 2 3" xfId="20461" xr:uid="{00000000-0005-0000-0000-0000EC4F0000}"/>
    <cellStyle name="Normal 2 2 2 6 2 3 2" xfId="20462" xr:uid="{00000000-0005-0000-0000-0000ED4F0000}"/>
    <cellStyle name="Normal 2 2 2 6 2 3 2 2" xfId="20463" xr:uid="{00000000-0005-0000-0000-0000EE4F0000}"/>
    <cellStyle name="Normal 2 2 2 6 2 3 3" xfId="20464" xr:uid="{00000000-0005-0000-0000-0000EF4F0000}"/>
    <cellStyle name="Normal 2 2 2 6 2 3 4" xfId="20465" xr:uid="{00000000-0005-0000-0000-0000F04F0000}"/>
    <cellStyle name="Normal 2 2 2 6 2 4" xfId="20466" xr:uid="{00000000-0005-0000-0000-0000F14F0000}"/>
    <cellStyle name="Normal 2 2 2 6 2 4 2" xfId="20467" xr:uid="{00000000-0005-0000-0000-0000F24F0000}"/>
    <cellStyle name="Normal 2 2 2 6 2 5" xfId="20468" xr:uid="{00000000-0005-0000-0000-0000F34F0000}"/>
    <cellStyle name="Normal 2 2 2 6 2 6" xfId="20469" xr:uid="{00000000-0005-0000-0000-0000F44F0000}"/>
    <cellStyle name="Normal 2 2 2 6 3" xfId="20470" xr:uid="{00000000-0005-0000-0000-0000F54F0000}"/>
    <cellStyle name="Normal 2 2 2 6 3 2" xfId="20471" xr:uid="{00000000-0005-0000-0000-0000F64F0000}"/>
    <cellStyle name="Normal 2 2 2 6 3 2 2" xfId="20472" xr:uid="{00000000-0005-0000-0000-0000F74F0000}"/>
    <cellStyle name="Normal 2 2 2 6 3 3" xfId="20473" xr:uid="{00000000-0005-0000-0000-0000F84F0000}"/>
    <cellStyle name="Normal 2 2 2 6 3 4" xfId="20474" xr:uid="{00000000-0005-0000-0000-0000F94F0000}"/>
    <cellStyle name="Normal 2 2 2 6 4" xfId="20475" xr:uid="{00000000-0005-0000-0000-0000FA4F0000}"/>
    <cellStyle name="Normal 2 2 2 6 4 2" xfId="20476" xr:uid="{00000000-0005-0000-0000-0000FB4F0000}"/>
    <cellStyle name="Normal 2 2 2 6 4 2 2" xfId="20477" xr:uid="{00000000-0005-0000-0000-0000FC4F0000}"/>
    <cellStyle name="Normal 2 2 2 6 4 3" xfId="20478" xr:uid="{00000000-0005-0000-0000-0000FD4F0000}"/>
    <cellStyle name="Normal 2 2 2 6 4 4" xfId="20479" xr:uid="{00000000-0005-0000-0000-0000FE4F0000}"/>
    <cellStyle name="Normal 2 2 2 6 5" xfId="20480" xr:uid="{00000000-0005-0000-0000-0000FF4F0000}"/>
    <cellStyle name="Normal 2 2 2 6 5 2" xfId="20481" xr:uid="{00000000-0005-0000-0000-000000500000}"/>
    <cellStyle name="Normal 2 2 2 6 6" xfId="20482" xr:uid="{00000000-0005-0000-0000-000001500000}"/>
    <cellStyle name="Normal 2 2 2 6 7" xfId="20483" xr:uid="{00000000-0005-0000-0000-000002500000}"/>
    <cellStyle name="Normal 2 2 2 7" xfId="20484" xr:uid="{00000000-0005-0000-0000-000003500000}"/>
    <cellStyle name="Normal 2 2 2 7 2" xfId="20485" xr:uid="{00000000-0005-0000-0000-000004500000}"/>
    <cellStyle name="Normal 2 2 2 7 2 2" xfId="20486" xr:uid="{00000000-0005-0000-0000-000005500000}"/>
    <cellStyle name="Normal 2 2 2 7 2 2 2" xfId="20487" xr:uid="{00000000-0005-0000-0000-000006500000}"/>
    <cellStyle name="Normal 2 2 2 7 2 3" xfId="20488" xr:uid="{00000000-0005-0000-0000-000007500000}"/>
    <cellStyle name="Normal 2 2 2 7 2 4" xfId="20489" xr:uid="{00000000-0005-0000-0000-000008500000}"/>
    <cellStyle name="Normal 2 2 2 7 3" xfId="20490" xr:uid="{00000000-0005-0000-0000-000009500000}"/>
    <cellStyle name="Normal 2 2 2 7 3 2" xfId="20491" xr:uid="{00000000-0005-0000-0000-00000A500000}"/>
    <cellStyle name="Normal 2 2 2 7 3 2 2" xfId="20492" xr:uid="{00000000-0005-0000-0000-00000B500000}"/>
    <cellStyle name="Normal 2 2 2 7 3 3" xfId="20493" xr:uid="{00000000-0005-0000-0000-00000C500000}"/>
    <cellStyle name="Normal 2 2 2 7 3 4" xfId="20494" xr:uid="{00000000-0005-0000-0000-00000D500000}"/>
    <cellStyle name="Normal 2 2 2 7 4" xfId="20495" xr:uid="{00000000-0005-0000-0000-00000E500000}"/>
    <cellStyle name="Normal 2 2 2 7 4 2" xfId="20496" xr:uid="{00000000-0005-0000-0000-00000F500000}"/>
    <cellStyle name="Normal 2 2 2 7 5" xfId="20497" xr:uid="{00000000-0005-0000-0000-000010500000}"/>
    <cellStyle name="Normal 2 2 2 7 6" xfId="20498" xr:uid="{00000000-0005-0000-0000-000011500000}"/>
    <cellStyle name="Normal 2 2 2 8" xfId="20499" xr:uid="{00000000-0005-0000-0000-000012500000}"/>
    <cellStyle name="Normal 2 2 2 8 2" xfId="20500" xr:uid="{00000000-0005-0000-0000-000013500000}"/>
    <cellStyle name="Normal 2 2 2 8 2 2" xfId="20501" xr:uid="{00000000-0005-0000-0000-000014500000}"/>
    <cellStyle name="Normal 2 2 2 8 3" xfId="20502" xr:uid="{00000000-0005-0000-0000-000015500000}"/>
    <cellStyle name="Normal 2 2 2 8 4" xfId="20503" xr:uid="{00000000-0005-0000-0000-000016500000}"/>
    <cellStyle name="Normal 2 2 3" xfId="20504" xr:uid="{00000000-0005-0000-0000-000017500000}"/>
    <cellStyle name="Normal 2 2 3 10" xfId="20505" xr:uid="{00000000-0005-0000-0000-000018500000}"/>
    <cellStyle name="Normal 2 2 3 10 2" xfId="20506" xr:uid="{00000000-0005-0000-0000-000019500000}"/>
    <cellStyle name="Normal 2 2 3 11" xfId="20507" xr:uid="{00000000-0005-0000-0000-00001A500000}"/>
    <cellStyle name="Normal 2 2 3 12" xfId="20508" xr:uid="{00000000-0005-0000-0000-00001B500000}"/>
    <cellStyle name="Normal 2 2 3 2" xfId="20509" xr:uid="{00000000-0005-0000-0000-00001C500000}"/>
    <cellStyle name="Normal 2 2 3 2 10" xfId="20510" xr:uid="{00000000-0005-0000-0000-00001D500000}"/>
    <cellStyle name="Normal 2 2 3 2 11" xfId="20511" xr:uid="{00000000-0005-0000-0000-00001E500000}"/>
    <cellStyle name="Normal 2 2 3 2 2" xfId="20512" xr:uid="{00000000-0005-0000-0000-00001F500000}"/>
    <cellStyle name="Normal 2 2 3 2 2 2" xfId="20513" xr:uid="{00000000-0005-0000-0000-000020500000}"/>
    <cellStyle name="Normal 2 2 3 2 2 2 2" xfId="20514" xr:uid="{00000000-0005-0000-0000-000021500000}"/>
    <cellStyle name="Normal 2 2 3 2 2 2 2 2" xfId="20515" xr:uid="{00000000-0005-0000-0000-000022500000}"/>
    <cellStyle name="Normal 2 2 3 2 2 2 2 2 2" xfId="20516" xr:uid="{00000000-0005-0000-0000-000023500000}"/>
    <cellStyle name="Normal 2 2 3 2 2 2 2 2 2 2" xfId="20517" xr:uid="{00000000-0005-0000-0000-000024500000}"/>
    <cellStyle name="Normal 2 2 3 2 2 2 2 2 3" xfId="20518" xr:uid="{00000000-0005-0000-0000-000025500000}"/>
    <cellStyle name="Normal 2 2 3 2 2 2 2 2 4" xfId="20519" xr:uid="{00000000-0005-0000-0000-000026500000}"/>
    <cellStyle name="Normal 2 2 3 2 2 2 2 3" xfId="20520" xr:uid="{00000000-0005-0000-0000-000027500000}"/>
    <cellStyle name="Normal 2 2 3 2 2 2 2 3 2" xfId="20521" xr:uid="{00000000-0005-0000-0000-000028500000}"/>
    <cellStyle name="Normal 2 2 3 2 2 2 2 3 2 2" xfId="20522" xr:uid="{00000000-0005-0000-0000-000029500000}"/>
    <cellStyle name="Normal 2 2 3 2 2 2 2 3 3" xfId="20523" xr:uid="{00000000-0005-0000-0000-00002A500000}"/>
    <cellStyle name="Normal 2 2 3 2 2 2 2 3 4" xfId="20524" xr:uid="{00000000-0005-0000-0000-00002B500000}"/>
    <cellStyle name="Normal 2 2 3 2 2 2 2 4" xfId="20525" xr:uid="{00000000-0005-0000-0000-00002C500000}"/>
    <cellStyle name="Normal 2 2 3 2 2 2 2 4 2" xfId="20526" xr:uid="{00000000-0005-0000-0000-00002D500000}"/>
    <cellStyle name="Normal 2 2 3 2 2 2 2 5" xfId="20527" xr:uid="{00000000-0005-0000-0000-00002E500000}"/>
    <cellStyle name="Normal 2 2 3 2 2 2 2 6" xfId="20528" xr:uid="{00000000-0005-0000-0000-00002F500000}"/>
    <cellStyle name="Normal 2 2 3 2 2 2 3" xfId="20529" xr:uid="{00000000-0005-0000-0000-000030500000}"/>
    <cellStyle name="Normal 2 2 3 2 2 2 3 2" xfId="20530" xr:uid="{00000000-0005-0000-0000-000031500000}"/>
    <cellStyle name="Normal 2 2 3 2 2 2 3 2 2" xfId="20531" xr:uid="{00000000-0005-0000-0000-000032500000}"/>
    <cellStyle name="Normal 2 2 3 2 2 2 3 3" xfId="20532" xr:uid="{00000000-0005-0000-0000-000033500000}"/>
    <cellStyle name="Normal 2 2 3 2 2 2 3 4" xfId="20533" xr:uid="{00000000-0005-0000-0000-000034500000}"/>
    <cellStyle name="Normal 2 2 3 2 2 2 4" xfId="20534" xr:uid="{00000000-0005-0000-0000-000035500000}"/>
    <cellStyle name="Normal 2 2 3 2 2 2 4 2" xfId="20535" xr:uid="{00000000-0005-0000-0000-000036500000}"/>
    <cellStyle name="Normal 2 2 3 2 2 2 4 2 2" xfId="20536" xr:uid="{00000000-0005-0000-0000-000037500000}"/>
    <cellStyle name="Normal 2 2 3 2 2 2 4 3" xfId="20537" xr:uid="{00000000-0005-0000-0000-000038500000}"/>
    <cellStyle name="Normal 2 2 3 2 2 2 4 4" xfId="20538" xr:uid="{00000000-0005-0000-0000-000039500000}"/>
    <cellStyle name="Normal 2 2 3 2 2 2 5" xfId="20539" xr:uid="{00000000-0005-0000-0000-00003A500000}"/>
    <cellStyle name="Normal 2 2 3 2 2 2 5 2" xfId="20540" xr:uid="{00000000-0005-0000-0000-00003B500000}"/>
    <cellStyle name="Normal 2 2 3 2 2 2 6" xfId="20541" xr:uid="{00000000-0005-0000-0000-00003C500000}"/>
    <cellStyle name="Normal 2 2 3 2 2 2 7" xfId="20542" xr:uid="{00000000-0005-0000-0000-00003D500000}"/>
    <cellStyle name="Normal 2 2 3 2 2 3" xfId="20543" xr:uid="{00000000-0005-0000-0000-00003E500000}"/>
    <cellStyle name="Normal 2 2 3 2 2 3 2" xfId="20544" xr:uid="{00000000-0005-0000-0000-00003F500000}"/>
    <cellStyle name="Normal 2 2 3 2 2 3 2 2" xfId="20545" xr:uid="{00000000-0005-0000-0000-000040500000}"/>
    <cellStyle name="Normal 2 2 3 2 2 3 2 2 2" xfId="20546" xr:uid="{00000000-0005-0000-0000-000041500000}"/>
    <cellStyle name="Normal 2 2 3 2 2 3 2 3" xfId="20547" xr:uid="{00000000-0005-0000-0000-000042500000}"/>
    <cellStyle name="Normal 2 2 3 2 2 3 2 4" xfId="20548" xr:uid="{00000000-0005-0000-0000-000043500000}"/>
    <cellStyle name="Normal 2 2 3 2 2 3 3" xfId="20549" xr:uid="{00000000-0005-0000-0000-000044500000}"/>
    <cellStyle name="Normal 2 2 3 2 2 3 3 2" xfId="20550" xr:uid="{00000000-0005-0000-0000-000045500000}"/>
    <cellStyle name="Normal 2 2 3 2 2 3 3 2 2" xfId="20551" xr:uid="{00000000-0005-0000-0000-000046500000}"/>
    <cellStyle name="Normal 2 2 3 2 2 3 3 3" xfId="20552" xr:uid="{00000000-0005-0000-0000-000047500000}"/>
    <cellStyle name="Normal 2 2 3 2 2 3 3 4" xfId="20553" xr:uid="{00000000-0005-0000-0000-000048500000}"/>
    <cellStyle name="Normal 2 2 3 2 2 3 4" xfId="20554" xr:uid="{00000000-0005-0000-0000-000049500000}"/>
    <cellStyle name="Normal 2 2 3 2 2 3 4 2" xfId="20555" xr:uid="{00000000-0005-0000-0000-00004A500000}"/>
    <cellStyle name="Normal 2 2 3 2 2 3 5" xfId="20556" xr:uid="{00000000-0005-0000-0000-00004B500000}"/>
    <cellStyle name="Normal 2 2 3 2 2 3 6" xfId="20557" xr:uid="{00000000-0005-0000-0000-00004C500000}"/>
    <cellStyle name="Normal 2 2 3 2 2 4" xfId="20558" xr:uid="{00000000-0005-0000-0000-00004D500000}"/>
    <cellStyle name="Normal 2 2 3 2 2 4 2" xfId="20559" xr:uid="{00000000-0005-0000-0000-00004E500000}"/>
    <cellStyle name="Normal 2 2 3 2 2 4 2 2" xfId="20560" xr:uid="{00000000-0005-0000-0000-00004F500000}"/>
    <cellStyle name="Normal 2 2 3 2 2 4 3" xfId="20561" xr:uid="{00000000-0005-0000-0000-000050500000}"/>
    <cellStyle name="Normal 2 2 3 2 2 4 4" xfId="20562" xr:uid="{00000000-0005-0000-0000-000051500000}"/>
    <cellStyle name="Normal 2 2 3 2 2 5" xfId="20563" xr:uid="{00000000-0005-0000-0000-000052500000}"/>
    <cellStyle name="Normal 2 2 3 2 2 5 2" xfId="20564" xr:uid="{00000000-0005-0000-0000-000053500000}"/>
    <cellStyle name="Normal 2 2 3 2 2 5 2 2" xfId="20565" xr:uid="{00000000-0005-0000-0000-000054500000}"/>
    <cellStyle name="Normal 2 2 3 2 2 5 3" xfId="20566" xr:uid="{00000000-0005-0000-0000-000055500000}"/>
    <cellStyle name="Normal 2 2 3 2 2 5 4" xfId="20567" xr:uid="{00000000-0005-0000-0000-000056500000}"/>
    <cellStyle name="Normal 2 2 3 2 2 6" xfId="20568" xr:uid="{00000000-0005-0000-0000-000057500000}"/>
    <cellStyle name="Normal 2 2 3 2 2 6 2" xfId="20569" xr:uid="{00000000-0005-0000-0000-000058500000}"/>
    <cellStyle name="Normal 2 2 3 2 2 7" xfId="20570" xr:uid="{00000000-0005-0000-0000-000059500000}"/>
    <cellStyle name="Normal 2 2 3 2 2 8" xfId="20571" xr:uid="{00000000-0005-0000-0000-00005A500000}"/>
    <cellStyle name="Normal 2 2 3 2 3" xfId="20572" xr:uid="{00000000-0005-0000-0000-00005B500000}"/>
    <cellStyle name="Normal 2 2 3 2 3 2" xfId="20573" xr:uid="{00000000-0005-0000-0000-00005C500000}"/>
    <cellStyle name="Normal 2 2 3 2 3 2 2" xfId="20574" xr:uid="{00000000-0005-0000-0000-00005D500000}"/>
    <cellStyle name="Normal 2 2 3 2 3 2 2 2" xfId="20575" xr:uid="{00000000-0005-0000-0000-00005E500000}"/>
    <cellStyle name="Normal 2 2 3 2 3 2 2 2 2" xfId="20576" xr:uid="{00000000-0005-0000-0000-00005F500000}"/>
    <cellStyle name="Normal 2 2 3 2 3 2 2 2 2 2" xfId="20577" xr:uid="{00000000-0005-0000-0000-000060500000}"/>
    <cellStyle name="Normal 2 2 3 2 3 2 2 2 3" xfId="20578" xr:uid="{00000000-0005-0000-0000-000061500000}"/>
    <cellStyle name="Normal 2 2 3 2 3 2 2 2 4" xfId="20579" xr:uid="{00000000-0005-0000-0000-000062500000}"/>
    <cellStyle name="Normal 2 2 3 2 3 2 2 3" xfId="20580" xr:uid="{00000000-0005-0000-0000-000063500000}"/>
    <cellStyle name="Normal 2 2 3 2 3 2 2 3 2" xfId="20581" xr:uid="{00000000-0005-0000-0000-000064500000}"/>
    <cellStyle name="Normal 2 2 3 2 3 2 2 3 2 2" xfId="20582" xr:uid="{00000000-0005-0000-0000-000065500000}"/>
    <cellStyle name="Normal 2 2 3 2 3 2 2 3 3" xfId="20583" xr:uid="{00000000-0005-0000-0000-000066500000}"/>
    <cellStyle name="Normal 2 2 3 2 3 2 2 3 4" xfId="20584" xr:uid="{00000000-0005-0000-0000-000067500000}"/>
    <cellStyle name="Normal 2 2 3 2 3 2 2 4" xfId="20585" xr:uid="{00000000-0005-0000-0000-000068500000}"/>
    <cellStyle name="Normal 2 2 3 2 3 2 2 4 2" xfId="20586" xr:uid="{00000000-0005-0000-0000-000069500000}"/>
    <cellStyle name="Normal 2 2 3 2 3 2 2 5" xfId="20587" xr:uid="{00000000-0005-0000-0000-00006A500000}"/>
    <cellStyle name="Normal 2 2 3 2 3 2 2 6" xfId="20588" xr:uid="{00000000-0005-0000-0000-00006B500000}"/>
    <cellStyle name="Normal 2 2 3 2 3 2 3" xfId="20589" xr:uid="{00000000-0005-0000-0000-00006C500000}"/>
    <cellStyle name="Normal 2 2 3 2 3 2 3 2" xfId="20590" xr:uid="{00000000-0005-0000-0000-00006D500000}"/>
    <cellStyle name="Normal 2 2 3 2 3 2 3 2 2" xfId="20591" xr:uid="{00000000-0005-0000-0000-00006E500000}"/>
    <cellStyle name="Normal 2 2 3 2 3 2 3 3" xfId="20592" xr:uid="{00000000-0005-0000-0000-00006F500000}"/>
    <cellStyle name="Normal 2 2 3 2 3 2 3 4" xfId="20593" xr:uid="{00000000-0005-0000-0000-000070500000}"/>
    <cellStyle name="Normal 2 2 3 2 3 2 4" xfId="20594" xr:uid="{00000000-0005-0000-0000-000071500000}"/>
    <cellStyle name="Normal 2 2 3 2 3 2 4 2" xfId="20595" xr:uid="{00000000-0005-0000-0000-000072500000}"/>
    <cellStyle name="Normal 2 2 3 2 3 2 4 2 2" xfId="20596" xr:uid="{00000000-0005-0000-0000-000073500000}"/>
    <cellStyle name="Normal 2 2 3 2 3 2 4 3" xfId="20597" xr:uid="{00000000-0005-0000-0000-000074500000}"/>
    <cellStyle name="Normal 2 2 3 2 3 2 4 4" xfId="20598" xr:uid="{00000000-0005-0000-0000-000075500000}"/>
    <cellStyle name="Normal 2 2 3 2 3 2 5" xfId="20599" xr:uid="{00000000-0005-0000-0000-000076500000}"/>
    <cellStyle name="Normal 2 2 3 2 3 2 5 2" xfId="20600" xr:uid="{00000000-0005-0000-0000-000077500000}"/>
    <cellStyle name="Normal 2 2 3 2 3 2 6" xfId="20601" xr:uid="{00000000-0005-0000-0000-000078500000}"/>
    <cellStyle name="Normal 2 2 3 2 3 2 7" xfId="20602" xr:uid="{00000000-0005-0000-0000-000079500000}"/>
    <cellStyle name="Normal 2 2 3 2 3 3" xfId="20603" xr:uid="{00000000-0005-0000-0000-00007A500000}"/>
    <cellStyle name="Normal 2 2 3 2 3 3 2" xfId="20604" xr:uid="{00000000-0005-0000-0000-00007B500000}"/>
    <cellStyle name="Normal 2 2 3 2 3 3 2 2" xfId="20605" xr:uid="{00000000-0005-0000-0000-00007C500000}"/>
    <cellStyle name="Normal 2 2 3 2 3 3 2 2 2" xfId="20606" xr:uid="{00000000-0005-0000-0000-00007D500000}"/>
    <cellStyle name="Normal 2 2 3 2 3 3 2 3" xfId="20607" xr:uid="{00000000-0005-0000-0000-00007E500000}"/>
    <cellStyle name="Normal 2 2 3 2 3 3 2 4" xfId="20608" xr:uid="{00000000-0005-0000-0000-00007F500000}"/>
    <cellStyle name="Normal 2 2 3 2 3 3 3" xfId="20609" xr:uid="{00000000-0005-0000-0000-000080500000}"/>
    <cellStyle name="Normal 2 2 3 2 3 3 3 2" xfId="20610" xr:uid="{00000000-0005-0000-0000-000081500000}"/>
    <cellStyle name="Normal 2 2 3 2 3 3 3 2 2" xfId="20611" xr:uid="{00000000-0005-0000-0000-000082500000}"/>
    <cellStyle name="Normal 2 2 3 2 3 3 3 3" xfId="20612" xr:uid="{00000000-0005-0000-0000-000083500000}"/>
    <cellStyle name="Normal 2 2 3 2 3 3 3 4" xfId="20613" xr:uid="{00000000-0005-0000-0000-000084500000}"/>
    <cellStyle name="Normal 2 2 3 2 3 3 4" xfId="20614" xr:uid="{00000000-0005-0000-0000-000085500000}"/>
    <cellStyle name="Normal 2 2 3 2 3 3 4 2" xfId="20615" xr:uid="{00000000-0005-0000-0000-000086500000}"/>
    <cellStyle name="Normal 2 2 3 2 3 3 5" xfId="20616" xr:uid="{00000000-0005-0000-0000-000087500000}"/>
    <cellStyle name="Normal 2 2 3 2 3 3 6" xfId="20617" xr:uid="{00000000-0005-0000-0000-000088500000}"/>
    <cellStyle name="Normal 2 2 3 2 3 4" xfId="20618" xr:uid="{00000000-0005-0000-0000-000089500000}"/>
    <cellStyle name="Normal 2 2 3 2 3 4 2" xfId="20619" xr:uid="{00000000-0005-0000-0000-00008A500000}"/>
    <cellStyle name="Normal 2 2 3 2 3 4 2 2" xfId="20620" xr:uid="{00000000-0005-0000-0000-00008B500000}"/>
    <cellStyle name="Normal 2 2 3 2 3 4 3" xfId="20621" xr:uid="{00000000-0005-0000-0000-00008C500000}"/>
    <cellStyle name="Normal 2 2 3 2 3 4 4" xfId="20622" xr:uid="{00000000-0005-0000-0000-00008D500000}"/>
    <cellStyle name="Normal 2 2 3 2 3 5" xfId="20623" xr:uid="{00000000-0005-0000-0000-00008E500000}"/>
    <cellStyle name="Normal 2 2 3 2 3 5 2" xfId="20624" xr:uid="{00000000-0005-0000-0000-00008F500000}"/>
    <cellStyle name="Normal 2 2 3 2 3 5 2 2" xfId="20625" xr:uid="{00000000-0005-0000-0000-000090500000}"/>
    <cellStyle name="Normal 2 2 3 2 3 5 3" xfId="20626" xr:uid="{00000000-0005-0000-0000-000091500000}"/>
    <cellStyle name="Normal 2 2 3 2 3 5 4" xfId="20627" xr:uid="{00000000-0005-0000-0000-000092500000}"/>
    <cellStyle name="Normal 2 2 3 2 3 6" xfId="20628" xr:uid="{00000000-0005-0000-0000-000093500000}"/>
    <cellStyle name="Normal 2 2 3 2 3 6 2" xfId="20629" xr:uid="{00000000-0005-0000-0000-000094500000}"/>
    <cellStyle name="Normal 2 2 3 2 3 7" xfId="20630" xr:uid="{00000000-0005-0000-0000-000095500000}"/>
    <cellStyle name="Normal 2 2 3 2 3 8" xfId="20631" xr:uid="{00000000-0005-0000-0000-000096500000}"/>
    <cellStyle name="Normal 2 2 3 2 4" xfId="20632" xr:uid="{00000000-0005-0000-0000-000097500000}"/>
    <cellStyle name="Normal 2 2 3 2 4 2" xfId="20633" xr:uid="{00000000-0005-0000-0000-000098500000}"/>
    <cellStyle name="Normal 2 2 3 2 4 2 2" xfId="20634" xr:uid="{00000000-0005-0000-0000-000099500000}"/>
    <cellStyle name="Normal 2 2 3 2 4 2 2 2" xfId="20635" xr:uid="{00000000-0005-0000-0000-00009A500000}"/>
    <cellStyle name="Normal 2 2 3 2 4 2 2 2 2" xfId="20636" xr:uid="{00000000-0005-0000-0000-00009B500000}"/>
    <cellStyle name="Normal 2 2 3 2 4 2 2 2 2 2" xfId="20637" xr:uid="{00000000-0005-0000-0000-00009C500000}"/>
    <cellStyle name="Normal 2 2 3 2 4 2 2 2 3" xfId="20638" xr:uid="{00000000-0005-0000-0000-00009D500000}"/>
    <cellStyle name="Normal 2 2 3 2 4 2 2 2 4" xfId="20639" xr:uid="{00000000-0005-0000-0000-00009E500000}"/>
    <cellStyle name="Normal 2 2 3 2 4 2 2 3" xfId="20640" xr:uid="{00000000-0005-0000-0000-00009F500000}"/>
    <cellStyle name="Normal 2 2 3 2 4 2 2 3 2" xfId="20641" xr:uid="{00000000-0005-0000-0000-0000A0500000}"/>
    <cellStyle name="Normal 2 2 3 2 4 2 2 3 2 2" xfId="20642" xr:uid="{00000000-0005-0000-0000-0000A1500000}"/>
    <cellStyle name="Normal 2 2 3 2 4 2 2 3 3" xfId="20643" xr:uid="{00000000-0005-0000-0000-0000A2500000}"/>
    <cellStyle name="Normal 2 2 3 2 4 2 2 3 4" xfId="20644" xr:uid="{00000000-0005-0000-0000-0000A3500000}"/>
    <cellStyle name="Normal 2 2 3 2 4 2 2 4" xfId="20645" xr:uid="{00000000-0005-0000-0000-0000A4500000}"/>
    <cellStyle name="Normal 2 2 3 2 4 2 2 4 2" xfId="20646" xr:uid="{00000000-0005-0000-0000-0000A5500000}"/>
    <cellStyle name="Normal 2 2 3 2 4 2 2 5" xfId="20647" xr:uid="{00000000-0005-0000-0000-0000A6500000}"/>
    <cellStyle name="Normal 2 2 3 2 4 2 2 6" xfId="20648" xr:uid="{00000000-0005-0000-0000-0000A7500000}"/>
    <cellStyle name="Normal 2 2 3 2 4 2 3" xfId="20649" xr:uid="{00000000-0005-0000-0000-0000A8500000}"/>
    <cellStyle name="Normal 2 2 3 2 4 2 3 2" xfId="20650" xr:uid="{00000000-0005-0000-0000-0000A9500000}"/>
    <cellStyle name="Normal 2 2 3 2 4 2 3 2 2" xfId="20651" xr:uid="{00000000-0005-0000-0000-0000AA500000}"/>
    <cellStyle name="Normal 2 2 3 2 4 2 3 3" xfId="20652" xr:uid="{00000000-0005-0000-0000-0000AB500000}"/>
    <cellStyle name="Normal 2 2 3 2 4 2 3 4" xfId="20653" xr:uid="{00000000-0005-0000-0000-0000AC500000}"/>
    <cellStyle name="Normal 2 2 3 2 4 2 4" xfId="20654" xr:uid="{00000000-0005-0000-0000-0000AD500000}"/>
    <cellStyle name="Normal 2 2 3 2 4 2 4 2" xfId="20655" xr:uid="{00000000-0005-0000-0000-0000AE500000}"/>
    <cellStyle name="Normal 2 2 3 2 4 2 4 2 2" xfId="20656" xr:uid="{00000000-0005-0000-0000-0000AF500000}"/>
    <cellStyle name="Normal 2 2 3 2 4 2 4 3" xfId="20657" xr:uid="{00000000-0005-0000-0000-0000B0500000}"/>
    <cellStyle name="Normal 2 2 3 2 4 2 4 4" xfId="20658" xr:uid="{00000000-0005-0000-0000-0000B1500000}"/>
    <cellStyle name="Normal 2 2 3 2 4 2 5" xfId="20659" xr:uid="{00000000-0005-0000-0000-0000B2500000}"/>
    <cellStyle name="Normal 2 2 3 2 4 2 5 2" xfId="20660" xr:uid="{00000000-0005-0000-0000-0000B3500000}"/>
    <cellStyle name="Normal 2 2 3 2 4 2 6" xfId="20661" xr:uid="{00000000-0005-0000-0000-0000B4500000}"/>
    <cellStyle name="Normal 2 2 3 2 4 2 7" xfId="20662" xr:uid="{00000000-0005-0000-0000-0000B5500000}"/>
    <cellStyle name="Normal 2 2 3 2 4 3" xfId="20663" xr:uid="{00000000-0005-0000-0000-0000B6500000}"/>
    <cellStyle name="Normal 2 2 3 2 4 3 2" xfId="20664" xr:uid="{00000000-0005-0000-0000-0000B7500000}"/>
    <cellStyle name="Normal 2 2 3 2 4 3 2 2" xfId="20665" xr:uid="{00000000-0005-0000-0000-0000B8500000}"/>
    <cellStyle name="Normal 2 2 3 2 4 3 2 2 2" xfId="20666" xr:uid="{00000000-0005-0000-0000-0000B9500000}"/>
    <cellStyle name="Normal 2 2 3 2 4 3 2 3" xfId="20667" xr:uid="{00000000-0005-0000-0000-0000BA500000}"/>
    <cellStyle name="Normal 2 2 3 2 4 3 2 4" xfId="20668" xr:uid="{00000000-0005-0000-0000-0000BB500000}"/>
    <cellStyle name="Normal 2 2 3 2 4 3 3" xfId="20669" xr:uid="{00000000-0005-0000-0000-0000BC500000}"/>
    <cellStyle name="Normal 2 2 3 2 4 3 3 2" xfId="20670" xr:uid="{00000000-0005-0000-0000-0000BD500000}"/>
    <cellStyle name="Normal 2 2 3 2 4 3 3 2 2" xfId="20671" xr:uid="{00000000-0005-0000-0000-0000BE500000}"/>
    <cellStyle name="Normal 2 2 3 2 4 3 3 3" xfId="20672" xr:uid="{00000000-0005-0000-0000-0000BF500000}"/>
    <cellStyle name="Normal 2 2 3 2 4 3 3 4" xfId="20673" xr:uid="{00000000-0005-0000-0000-0000C0500000}"/>
    <cellStyle name="Normal 2 2 3 2 4 3 4" xfId="20674" xr:uid="{00000000-0005-0000-0000-0000C1500000}"/>
    <cellStyle name="Normal 2 2 3 2 4 3 4 2" xfId="20675" xr:uid="{00000000-0005-0000-0000-0000C2500000}"/>
    <cellStyle name="Normal 2 2 3 2 4 3 5" xfId="20676" xr:uid="{00000000-0005-0000-0000-0000C3500000}"/>
    <cellStyle name="Normal 2 2 3 2 4 3 6" xfId="20677" xr:uid="{00000000-0005-0000-0000-0000C4500000}"/>
    <cellStyle name="Normal 2 2 3 2 4 4" xfId="20678" xr:uid="{00000000-0005-0000-0000-0000C5500000}"/>
    <cellStyle name="Normal 2 2 3 2 4 4 2" xfId="20679" xr:uid="{00000000-0005-0000-0000-0000C6500000}"/>
    <cellStyle name="Normal 2 2 3 2 4 4 2 2" xfId="20680" xr:uid="{00000000-0005-0000-0000-0000C7500000}"/>
    <cellStyle name="Normal 2 2 3 2 4 4 3" xfId="20681" xr:uid="{00000000-0005-0000-0000-0000C8500000}"/>
    <cellStyle name="Normal 2 2 3 2 4 4 4" xfId="20682" xr:uid="{00000000-0005-0000-0000-0000C9500000}"/>
    <cellStyle name="Normal 2 2 3 2 4 5" xfId="20683" xr:uid="{00000000-0005-0000-0000-0000CA500000}"/>
    <cellStyle name="Normal 2 2 3 2 4 5 2" xfId="20684" xr:uid="{00000000-0005-0000-0000-0000CB500000}"/>
    <cellStyle name="Normal 2 2 3 2 4 5 2 2" xfId="20685" xr:uid="{00000000-0005-0000-0000-0000CC500000}"/>
    <cellStyle name="Normal 2 2 3 2 4 5 3" xfId="20686" xr:uid="{00000000-0005-0000-0000-0000CD500000}"/>
    <cellStyle name="Normal 2 2 3 2 4 5 4" xfId="20687" xr:uid="{00000000-0005-0000-0000-0000CE500000}"/>
    <cellStyle name="Normal 2 2 3 2 4 6" xfId="20688" xr:uid="{00000000-0005-0000-0000-0000CF500000}"/>
    <cellStyle name="Normal 2 2 3 2 4 6 2" xfId="20689" xr:uid="{00000000-0005-0000-0000-0000D0500000}"/>
    <cellStyle name="Normal 2 2 3 2 4 7" xfId="20690" xr:uid="{00000000-0005-0000-0000-0000D1500000}"/>
    <cellStyle name="Normal 2 2 3 2 4 8" xfId="20691" xr:uid="{00000000-0005-0000-0000-0000D2500000}"/>
    <cellStyle name="Normal 2 2 3 2 5" xfId="20692" xr:uid="{00000000-0005-0000-0000-0000D3500000}"/>
    <cellStyle name="Normal 2 2 3 2 5 2" xfId="20693" xr:uid="{00000000-0005-0000-0000-0000D4500000}"/>
    <cellStyle name="Normal 2 2 3 2 5 2 2" xfId="20694" xr:uid="{00000000-0005-0000-0000-0000D5500000}"/>
    <cellStyle name="Normal 2 2 3 2 5 2 2 2" xfId="20695" xr:uid="{00000000-0005-0000-0000-0000D6500000}"/>
    <cellStyle name="Normal 2 2 3 2 5 2 2 2 2" xfId="20696" xr:uid="{00000000-0005-0000-0000-0000D7500000}"/>
    <cellStyle name="Normal 2 2 3 2 5 2 2 3" xfId="20697" xr:uid="{00000000-0005-0000-0000-0000D8500000}"/>
    <cellStyle name="Normal 2 2 3 2 5 2 2 4" xfId="20698" xr:uid="{00000000-0005-0000-0000-0000D9500000}"/>
    <cellStyle name="Normal 2 2 3 2 5 2 3" xfId="20699" xr:uid="{00000000-0005-0000-0000-0000DA500000}"/>
    <cellStyle name="Normal 2 2 3 2 5 2 3 2" xfId="20700" xr:uid="{00000000-0005-0000-0000-0000DB500000}"/>
    <cellStyle name="Normal 2 2 3 2 5 2 3 2 2" xfId="20701" xr:uid="{00000000-0005-0000-0000-0000DC500000}"/>
    <cellStyle name="Normal 2 2 3 2 5 2 3 3" xfId="20702" xr:uid="{00000000-0005-0000-0000-0000DD500000}"/>
    <cellStyle name="Normal 2 2 3 2 5 2 3 4" xfId="20703" xr:uid="{00000000-0005-0000-0000-0000DE500000}"/>
    <cellStyle name="Normal 2 2 3 2 5 2 4" xfId="20704" xr:uid="{00000000-0005-0000-0000-0000DF500000}"/>
    <cellStyle name="Normal 2 2 3 2 5 2 4 2" xfId="20705" xr:uid="{00000000-0005-0000-0000-0000E0500000}"/>
    <cellStyle name="Normal 2 2 3 2 5 2 5" xfId="20706" xr:uid="{00000000-0005-0000-0000-0000E1500000}"/>
    <cellStyle name="Normal 2 2 3 2 5 2 6" xfId="20707" xr:uid="{00000000-0005-0000-0000-0000E2500000}"/>
    <cellStyle name="Normal 2 2 3 2 5 3" xfId="20708" xr:uid="{00000000-0005-0000-0000-0000E3500000}"/>
    <cellStyle name="Normal 2 2 3 2 5 3 2" xfId="20709" xr:uid="{00000000-0005-0000-0000-0000E4500000}"/>
    <cellStyle name="Normal 2 2 3 2 5 3 2 2" xfId="20710" xr:uid="{00000000-0005-0000-0000-0000E5500000}"/>
    <cellStyle name="Normal 2 2 3 2 5 3 3" xfId="20711" xr:uid="{00000000-0005-0000-0000-0000E6500000}"/>
    <cellStyle name="Normal 2 2 3 2 5 3 4" xfId="20712" xr:uid="{00000000-0005-0000-0000-0000E7500000}"/>
    <cellStyle name="Normal 2 2 3 2 5 4" xfId="20713" xr:uid="{00000000-0005-0000-0000-0000E8500000}"/>
    <cellStyle name="Normal 2 2 3 2 5 4 2" xfId="20714" xr:uid="{00000000-0005-0000-0000-0000E9500000}"/>
    <cellStyle name="Normal 2 2 3 2 5 4 2 2" xfId="20715" xr:uid="{00000000-0005-0000-0000-0000EA500000}"/>
    <cellStyle name="Normal 2 2 3 2 5 4 3" xfId="20716" xr:uid="{00000000-0005-0000-0000-0000EB500000}"/>
    <cellStyle name="Normal 2 2 3 2 5 4 4" xfId="20717" xr:uid="{00000000-0005-0000-0000-0000EC500000}"/>
    <cellStyle name="Normal 2 2 3 2 5 5" xfId="20718" xr:uid="{00000000-0005-0000-0000-0000ED500000}"/>
    <cellStyle name="Normal 2 2 3 2 5 5 2" xfId="20719" xr:uid="{00000000-0005-0000-0000-0000EE500000}"/>
    <cellStyle name="Normal 2 2 3 2 5 6" xfId="20720" xr:uid="{00000000-0005-0000-0000-0000EF500000}"/>
    <cellStyle name="Normal 2 2 3 2 5 7" xfId="20721" xr:uid="{00000000-0005-0000-0000-0000F0500000}"/>
    <cellStyle name="Normal 2 2 3 2 6" xfId="20722" xr:uid="{00000000-0005-0000-0000-0000F1500000}"/>
    <cellStyle name="Normal 2 2 3 2 6 2" xfId="20723" xr:uid="{00000000-0005-0000-0000-0000F2500000}"/>
    <cellStyle name="Normal 2 2 3 2 6 2 2" xfId="20724" xr:uid="{00000000-0005-0000-0000-0000F3500000}"/>
    <cellStyle name="Normal 2 2 3 2 6 2 2 2" xfId="20725" xr:uid="{00000000-0005-0000-0000-0000F4500000}"/>
    <cellStyle name="Normal 2 2 3 2 6 2 3" xfId="20726" xr:uid="{00000000-0005-0000-0000-0000F5500000}"/>
    <cellStyle name="Normal 2 2 3 2 6 2 4" xfId="20727" xr:uid="{00000000-0005-0000-0000-0000F6500000}"/>
    <cellStyle name="Normal 2 2 3 2 6 3" xfId="20728" xr:uid="{00000000-0005-0000-0000-0000F7500000}"/>
    <cellStyle name="Normal 2 2 3 2 6 3 2" xfId="20729" xr:uid="{00000000-0005-0000-0000-0000F8500000}"/>
    <cellStyle name="Normal 2 2 3 2 6 3 2 2" xfId="20730" xr:uid="{00000000-0005-0000-0000-0000F9500000}"/>
    <cellStyle name="Normal 2 2 3 2 6 3 3" xfId="20731" xr:uid="{00000000-0005-0000-0000-0000FA500000}"/>
    <cellStyle name="Normal 2 2 3 2 6 3 4" xfId="20732" xr:uid="{00000000-0005-0000-0000-0000FB500000}"/>
    <cellStyle name="Normal 2 2 3 2 6 4" xfId="20733" xr:uid="{00000000-0005-0000-0000-0000FC500000}"/>
    <cellStyle name="Normal 2 2 3 2 6 4 2" xfId="20734" xr:uid="{00000000-0005-0000-0000-0000FD500000}"/>
    <cellStyle name="Normal 2 2 3 2 6 5" xfId="20735" xr:uid="{00000000-0005-0000-0000-0000FE500000}"/>
    <cellStyle name="Normal 2 2 3 2 6 6" xfId="20736" xr:uid="{00000000-0005-0000-0000-0000FF500000}"/>
    <cellStyle name="Normal 2 2 3 2 7" xfId="20737" xr:uid="{00000000-0005-0000-0000-000000510000}"/>
    <cellStyle name="Normal 2 2 3 2 7 2" xfId="20738" xr:uid="{00000000-0005-0000-0000-000001510000}"/>
    <cellStyle name="Normal 2 2 3 2 7 2 2" xfId="20739" xr:uid="{00000000-0005-0000-0000-000002510000}"/>
    <cellStyle name="Normal 2 2 3 2 7 3" xfId="20740" xr:uid="{00000000-0005-0000-0000-000003510000}"/>
    <cellStyle name="Normal 2 2 3 2 7 4" xfId="20741" xr:uid="{00000000-0005-0000-0000-000004510000}"/>
    <cellStyle name="Normal 2 2 3 2 8" xfId="20742" xr:uid="{00000000-0005-0000-0000-000005510000}"/>
    <cellStyle name="Normal 2 2 3 2 8 2" xfId="20743" xr:uid="{00000000-0005-0000-0000-000006510000}"/>
    <cellStyle name="Normal 2 2 3 2 8 2 2" xfId="20744" xr:uid="{00000000-0005-0000-0000-000007510000}"/>
    <cellStyle name="Normal 2 2 3 2 8 3" xfId="20745" xr:uid="{00000000-0005-0000-0000-000008510000}"/>
    <cellStyle name="Normal 2 2 3 2 8 4" xfId="20746" xr:uid="{00000000-0005-0000-0000-000009510000}"/>
    <cellStyle name="Normal 2 2 3 2 9" xfId="20747" xr:uid="{00000000-0005-0000-0000-00000A510000}"/>
    <cellStyle name="Normal 2 2 3 2 9 2" xfId="20748" xr:uid="{00000000-0005-0000-0000-00000B510000}"/>
    <cellStyle name="Normal 2 2 3 3" xfId="20749" xr:uid="{00000000-0005-0000-0000-00000C510000}"/>
    <cellStyle name="Normal 2 2 3 3 2" xfId="20750" xr:uid="{00000000-0005-0000-0000-00000D510000}"/>
    <cellStyle name="Normal 2 2 3 3 2 2" xfId="20751" xr:uid="{00000000-0005-0000-0000-00000E510000}"/>
    <cellStyle name="Normal 2 2 3 3 2 2 2" xfId="20752" xr:uid="{00000000-0005-0000-0000-00000F510000}"/>
    <cellStyle name="Normal 2 2 3 3 2 2 2 2" xfId="20753" xr:uid="{00000000-0005-0000-0000-000010510000}"/>
    <cellStyle name="Normal 2 2 3 3 2 2 2 2 2" xfId="20754" xr:uid="{00000000-0005-0000-0000-000011510000}"/>
    <cellStyle name="Normal 2 2 3 3 2 2 2 3" xfId="20755" xr:uid="{00000000-0005-0000-0000-000012510000}"/>
    <cellStyle name="Normal 2 2 3 3 2 2 2 4" xfId="20756" xr:uid="{00000000-0005-0000-0000-000013510000}"/>
    <cellStyle name="Normal 2 2 3 3 2 2 3" xfId="20757" xr:uid="{00000000-0005-0000-0000-000014510000}"/>
    <cellStyle name="Normal 2 2 3 3 2 2 3 2" xfId="20758" xr:uid="{00000000-0005-0000-0000-000015510000}"/>
    <cellStyle name="Normal 2 2 3 3 2 2 3 2 2" xfId="20759" xr:uid="{00000000-0005-0000-0000-000016510000}"/>
    <cellStyle name="Normal 2 2 3 3 2 2 3 3" xfId="20760" xr:uid="{00000000-0005-0000-0000-000017510000}"/>
    <cellStyle name="Normal 2 2 3 3 2 2 3 4" xfId="20761" xr:uid="{00000000-0005-0000-0000-000018510000}"/>
    <cellStyle name="Normal 2 2 3 3 2 2 4" xfId="20762" xr:uid="{00000000-0005-0000-0000-000019510000}"/>
    <cellStyle name="Normal 2 2 3 3 2 2 4 2" xfId="20763" xr:uid="{00000000-0005-0000-0000-00001A510000}"/>
    <cellStyle name="Normal 2 2 3 3 2 2 5" xfId="20764" xr:uid="{00000000-0005-0000-0000-00001B510000}"/>
    <cellStyle name="Normal 2 2 3 3 2 2 6" xfId="20765" xr:uid="{00000000-0005-0000-0000-00001C510000}"/>
    <cellStyle name="Normal 2 2 3 3 2 3" xfId="20766" xr:uid="{00000000-0005-0000-0000-00001D510000}"/>
    <cellStyle name="Normal 2 2 3 3 2 3 2" xfId="20767" xr:uid="{00000000-0005-0000-0000-00001E510000}"/>
    <cellStyle name="Normal 2 2 3 3 2 3 2 2" xfId="20768" xr:uid="{00000000-0005-0000-0000-00001F510000}"/>
    <cellStyle name="Normal 2 2 3 3 2 3 3" xfId="20769" xr:uid="{00000000-0005-0000-0000-000020510000}"/>
    <cellStyle name="Normal 2 2 3 3 2 3 4" xfId="20770" xr:uid="{00000000-0005-0000-0000-000021510000}"/>
    <cellStyle name="Normal 2 2 3 3 2 4" xfId="20771" xr:uid="{00000000-0005-0000-0000-000022510000}"/>
    <cellStyle name="Normal 2 2 3 3 2 4 2" xfId="20772" xr:uid="{00000000-0005-0000-0000-000023510000}"/>
    <cellStyle name="Normal 2 2 3 3 2 4 2 2" xfId="20773" xr:uid="{00000000-0005-0000-0000-000024510000}"/>
    <cellStyle name="Normal 2 2 3 3 2 4 3" xfId="20774" xr:uid="{00000000-0005-0000-0000-000025510000}"/>
    <cellStyle name="Normal 2 2 3 3 2 4 4" xfId="20775" xr:uid="{00000000-0005-0000-0000-000026510000}"/>
    <cellStyle name="Normal 2 2 3 3 2 5" xfId="20776" xr:uid="{00000000-0005-0000-0000-000027510000}"/>
    <cellStyle name="Normal 2 2 3 3 2 5 2" xfId="20777" xr:uid="{00000000-0005-0000-0000-000028510000}"/>
    <cellStyle name="Normal 2 2 3 3 2 6" xfId="20778" xr:uid="{00000000-0005-0000-0000-000029510000}"/>
    <cellStyle name="Normal 2 2 3 3 2 7" xfId="20779" xr:uid="{00000000-0005-0000-0000-00002A510000}"/>
    <cellStyle name="Normal 2 2 3 3 3" xfId="20780" xr:uid="{00000000-0005-0000-0000-00002B510000}"/>
    <cellStyle name="Normal 2 2 3 3 3 2" xfId="20781" xr:uid="{00000000-0005-0000-0000-00002C510000}"/>
    <cellStyle name="Normal 2 2 3 3 3 2 2" xfId="20782" xr:uid="{00000000-0005-0000-0000-00002D510000}"/>
    <cellStyle name="Normal 2 2 3 3 3 2 2 2" xfId="20783" xr:uid="{00000000-0005-0000-0000-00002E510000}"/>
    <cellStyle name="Normal 2 2 3 3 3 2 3" xfId="20784" xr:uid="{00000000-0005-0000-0000-00002F510000}"/>
    <cellStyle name="Normal 2 2 3 3 3 2 4" xfId="20785" xr:uid="{00000000-0005-0000-0000-000030510000}"/>
    <cellStyle name="Normal 2 2 3 3 3 3" xfId="20786" xr:uid="{00000000-0005-0000-0000-000031510000}"/>
    <cellStyle name="Normal 2 2 3 3 3 3 2" xfId="20787" xr:uid="{00000000-0005-0000-0000-000032510000}"/>
    <cellStyle name="Normal 2 2 3 3 3 3 2 2" xfId="20788" xr:uid="{00000000-0005-0000-0000-000033510000}"/>
    <cellStyle name="Normal 2 2 3 3 3 3 3" xfId="20789" xr:uid="{00000000-0005-0000-0000-000034510000}"/>
    <cellStyle name="Normal 2 2 3 3 3 3 4" xfId="20790" xr:uid="{00000000-0005-0000-0000-000035510000}"/>
    <cellStyle name="Normal 2 2 3 3 3 4" xfId="20791" xr:uid="{00000000-0005-0000-0000-000036510000}"/>
    <cellStyle name="Normal 2 2 3 3 3 4 2" xfId="20792" xr:uid="{00000000-0005-0000-0000-000037510000}"/>
    <cellStyle name="Normal 2 2 3 3 3 5" xfId="20793" xr:uid="{00000000-0005-0000-0000-000038510000}"/>
    <cellStyle name="Normal 2 2 3 3 3 6" xfId="20794" xr:uid="{00000000-0005-0000-0000-000039510000}"/>
    <cellStyle name="Normal 2 2 3 3 4" xfId="20795" xr:uid="{00000000-0005-0000-0000-00003A510000}"/>
    <cellStyle name="Normal 2 2 3 3 4 2" xfId="20796" xr:uid="{00000000-0005-0000-0000-00003B510000}"/>
    <cellStyle name="Normal 2 2 3 3 4 2 2" xfId="20797" xr:uid="{00000000-0005-0000-0000-00003C510000}"/>
    <cellStyle name="Normal 2 2 3 3 4 3" xfId="20798" xr:uid="{00000000-0005-0000-0000-00003D510000}"/>
    <cellStyle name="Normal 2 2 3 3 4 4" xfId="20799" xr:uid="{00000000-0005-0000-0000-00003E510000}"/>
    <cellStyle name="Normal 2 2 3 3 5" xfId="20800" xr:uid="{00000000-0005-0000-0000-00003F510000}"/>
    <cellStyle name="Normal 2 2 3 3 5 2" xfId="20801" xr:uid="{00000000-0005-0000-0000-000040510000}"/>
    <cellStyle name="Normal 2 2 3 3 5 2 2" xfId="20802" xr:uid="{00000000-0005-0000-0000-000041510000}"/>
    <cellStyle name="Normal 2 2 3 3 5 3" xfId="20803" xr:uid="{00000000-0005-0000-0000-000042510000}"/>
    <cellStyle name="Normal 2 2 3 3 5 4" xfId="20804" xr:uid="{00000000-0005-0000-0000-000043510000}"/>
    <cellStyle name="Normal 2 2 3 3 6" xfId="20805" xr:uid="{00000000-0005-0000-0000-000044510000}"/>
    <cellStyle name="Normal 2 2 3 3 6 2" xfId="20806" xr:uid="{00000000-0005-0000-0000-000045510000}"/>
    <cellStyle name="Normal 2 2 3 3 7" xfId="20807" xr:uid="{00000000-0005-0000-0000-000046510000}"/>
    <cellStyle name="Normal 2 2 3 3 8" xfId="20808" xr:uid="{00000000-0005-0000-0000-000047510000}"/>
    <cellStyle name="Normal 2 2 3 4" xfId="20809" xr:uid="{00000000-0005-0000-0000-000048510000}"/>
    <cellStyle name="Normal 2 2 3 4 2" xfId="20810" xr:uid="{00000000-0005-0000-0000-000049510000}"/>
    <cellStyle name="Normal 2 2 3 4 2 2" xfId="20811" xr:uid="{00000000-0005-0000-0000-00004A510000}"/>
    <cellStyle name="Normal 2 2 3 4 2 2 2" xfId="20812" xr:uid="{00000000-0005-0000-0000-00004B510000}"/>
    <cellStyle name="Normal 2 2 3 4 2 2 2 2" xfId="20813" xr:uid="{00000000-0005-0000-0000-00004C510000}"/>
    <cellStyle name="Normal 2 2 3 4 2 2 2 2 2" xfId="20814" xr:uid="{00000000-0005-0000-0000-00004D510000}"/>
    <cellStyle name="Normal 2 2 3 4 2 2 2 3" xfId="20815" xr:uid="{00000000-0005-0000-0000-00004E510000}"/>
    <cellStyle name="Normal 2 2 3 4 2 2 2 4" xfId="20816" xr:uid="{00000000-0005-0000-0000-00004F510000}"/>
    <cellStyle name="Normal 2 2 3 4 2 2 3" xfId="20817" xr:uid="{00000000-0005-0000-0000-000050510000}"/>
    <cellStyle name="Normal 2 2 3 4 2 2 3 2" xfId="20818" xr:uid="{00000000-0005-0000-0000-000051510000}"/>
    <cellStyle name="Normal 2 2 3 4 2 2 3 2 2" xfId="20819" xr:uid="{00000000-0005-0000-0000-000052510000}"/>
    <cellStyle name="Normal 2 2 3 4 2 2 3 3" xfId="20820" xr:uid="{00000000-0005-0000-0000-000053510000}"/>
    <cellStyle name="Normal 2 2 3 4 2 2 3 4" xfId="20821" xr:uid="{00000000-0005-0000-0000-000054510000}"/>
    <cellStyle name="Normal 2 2 3 4 2 2 4" xfId="20822" xr:uid="{00000000-0005-0000-0000-000055510000}"/>
    <cellStyle name="Normal 2 2 3 4 2 2 4 2" xfId="20823" xr:uid="{00000000-0005-0000-0000-000056510000}"/>
    <cellStyle name="Normal 2 2 3 4 2 2 5" xfId="20824" xr:uid="{00000000-0005-0000-0000-000057510000}"/>
    <cellStyle name="Normal 2 2 3 4 2 2 6" xfId="20825" xr:uid="{00000000-0005-0000-0000-000058510000}"/>
    <cellStyle name="Normal 2 2 3 4 2 3" xfId="20826" xr:uid="{00000000-0005-0000-0000-000059510000}"/>
    <cellStyle name="Normal 2 2 3 4 2 3 2" xfId="20827" xr:uid="{00000000-0005-0000-0000-00005A510000}"/>
    <cellStyle name="Normal 2 2 3 4 2 3 2 2" xfId="20828" xr:uid="{00000000-0005-0000-0000-00005B510000}"/>
    <cellStyle name="Normal 2 2 3 4 2 3 3" xfId="20829" xr:uid="{00000000-0005-0000-0000-00005C510000}"/>
    <cellStyle name="Normal 2 2 3 4 2 3 4" xfId="20830" xr:uid="{00000000-0005-0000-0000-00005D510000}"/>
    <cellStyle name="Normal 2 2 3 4 2 4" xfId="20831" xr:uid="{00000000-0005-0000-0000-00005E510000}"/>
    <cellStyle name="Normal 2 2 3 4 2 4 2" xfId="20832" xr:uid="{00000000-0005-0000-0000-00005F510000}"/>
    <cellStyle name="Normal 2 2 3 4 2 4 2 2" xfId="20833" xr:uid="{00000000-0005-0000-0000-000060510000}"/>
    <cellStyle name="Normal 2 2 3 4 2 4 3" xfId="20834" xr:uid="{00000000-0005-0000-0000-000061510000}"/>
    <cellStyle name="Normal 2 2 3 4 2 4 4" xfId="20835" xr:uid="{00000000-0005-0000-0000-000062510000}"/>
    <cellStyle name="Normal 2 2 3 4 2 5" xfId="20836" xr:uid="{00000000-0005-0000-0000-000063510000}"/>
    <cellStyle name="Normal 2 2 3 4 2 5 2" xfId="20837" xr:uid="{00000000-0005-0000-0000-000064510000}"/>
    <cellStyle name="Normal 2 2 3 4 2 6" xfId="20838" xr:uid="{00000000-0005-0000-0000-000065510000}"/>
    <cellStyle name="Normal 2 2 3 4 2 7" xfId="20839" xr:uid="{00000000-0005-0000-0000-000066510000}"/>
    <cellStyle name="Normal 2 2 3 4 3" xfId="20840" xr:uid="{00000000-0005-0000-0000-000067510000}"/>
    <cellStyle name="Normal 2 2 3 4 3 2" xfId="20841" xr:uid="{00000000-0005-0000-0000-000068510000}"/>
    <cellStyle name="Normal 2 2 3 4 3 2 2" xfId="20842" xr:uid="{00000000-0005-0000-0000-000069510000}"/>
    <cellStyle name="Normal 2 2 3 4 3 2 2 2" xfId="20843" xr:uid="{00000000-0005-0000-0000-00006A510000}"/>
    <cellStyle name="Normal 2 2 3 4 3 2 3" xfId="20844" xr:uid="{00000000-0005-0000-0000-00006B510000}"/>
    <cellStyle name="Normal 2 2 3 4 3 2 4" xfId="20845" xr:uid="{00000000-0005-0000-0000-00006C510000}"/>
    <cellStyle name="Normal 2 2 3 4 3 3" xfId="20846" xr:uid="{00000000-0005-0000-0000-00006D510000}"/>
    <cellStyle name="Normal 2 2 3 4 3 3 2" xfId="20847" xr:uid="{00000000-0005-0000-0000-00006E510000}"/>
    <cellStyle name="Normal 2 2 3 4 3 3 2 2" xfId="20848" xr:uid="{00000000-0005-0000-0000-00006F510000}"/>
    <cellStyle name="Normal 2 2 3 4 3 3 3" xfId="20849" xr:uid="{00000000-0005-0000-0000-000070510000}"/>
    <cellStyle name="Normal 2 2 3 4 3 3 4" xfId="20850" xr:uid="{00000000-0005-0000-0000-000071510000}"/>
    <cellStyle name="Normal 2 2 3 4 3 4" xfId="20851" xr:uid="{00000000-0005-0000-0000-000072510000}"/>
    <cellStyle name="Normal 2 2 3 4 3 4 2" xfId="20852" xr:uid="{00000000-0005-0000-0000-000073510000}"/>
    <cellStyle name="Normal 2 2 3 4 3 5" xfId="20853" xr:uid="{00000000-0005-0000-0000-000074510000}"/>
    <cellStyle name="Normal 2 2 3 4 3 6" xfId="20854" xr:uid="{00000000-0005-0000-0000-000075510000}"/>
    <cellStyle name="Normal 2 2 3 4 4" xfId="20855" xr:uid="{00000000-0005-0000-0000-000076510000}"/>
    <cellStyle name="Normal 2 2 3 4 4 2" xfId="20856" xr:uid="{00000000-0005-0000-0000-000077510000}"/>
    <cellStyle name="Normal 2 2 3 4 4 2 2" xfId="20857" xr:uid="{00000000-0005-0000-0000-000078510000}"/>
    <cellStyle name="Normal 2 2 3 4 4 3" xfId="20858" xr:uid="{00000000-0005-0000-0000-000079510000}"/>
    <cellStyle name="Normal 2 2 3 4 4 4" xfId="20859" xr:uid="{00000000-0005-0000-0000-00007A510000}"/>
    <cellStyle name="Normal 2 2 3 4 5" xfId="20860" xr:uid="{00000000-0005-0000-0000-00007B510000}"/>
    <cellStyle name="Normal 2 2 3 4 5 2" xfId="20861" xr:uid="{00000000-0005-0000-0000-00007C510000}"/>
    <cellStyle name="Normal 2 2 3 4 5 2 2" xfId="20862" xr:uid="{00000000-0005-0000-0000-00007D510000}"/>
    <cellStyle name="Normal 2 2 3 4 5 3" xfId="20863" xr:uid="{00000000-0005-0000-0000-00007E510000}"/>
    <cellStyle name="Normal 2 2 3 4 5 4" xfId="20864" xr:uid="{00000000-0005-0000-0000-00007F510000}"/>
    <cellStyle name="Normal 2 2 3 4 6" xfId="20865" xr:uid="{00000000-0005-0000-0000-000080510000}"/>
    <cellStyle name="Normal 2 2 3 4 6 2" xfId="20866" xr:uid="{00000000-0005-0000-0000-000081510000}"/>
    <cellStyle name="Normal 2 2 3 4 7" xfId="20867" xr:uid="{00000000-0005-0000-0000-000082510000}"/>
    <cellStyle name="Normal 2 2 3 4 8" xfId="20868" xr:uid="{00000000-0005-0000-0000-000083510000}"/>
    <cellStyle name="Normal 2 2 3 5" xfId="20869" xr:uid="{00000000-0005-0000-0000-000084510000}"/>
    <cellStyle name="Normal 2 2 3 5 2" xfId="20870" xr:uid="{00000000-0005-0000-0000-000085510000}"/>
    <cellStyle name="Normal 2 2 3 5 2 2" xfId="20871" xr:uid="{00000000-0005-0000-0000-000086510000}"/>
    <cellStyle name="Normal 2 2 3 5 2 2 2" xfId="20872" xr:uid="{00000000-0005-0000-0000-000087510000}"/>
    <cellStyle name="Normal 2 2 3 5 2 2 2 2" xfId="20873" xr:uid="{00000000-0005-0000-0000-000088510000}"/>
    <cellStyle name="Normal 2 2 3 5 2 2 2 2 2" xfId="20874" xr:uid="{00000000-0005-0000-0000-000089510000}"/>
    <cellStyle name="Normal 2 2 3 5 2 2 2 3" xfId="20875" xr:uid="{00000000-0005-0000-0000-00008A510000}"/>
    <cellStyle name="Normal 2 2 3 5 2 2 2 4" xfId="20876" xr:uid="{00000000-0005-0000-0000-00008B510000}"/>
    <cellStyle name="Normal 2 2 3 5 2 2 3" xfId="20877" xr:uid="{00000000-0005-0000-0000-00008C510000}"/>
    <cellStyle name="Normal 2 2 3 5 2 2 3 2" xfId="20878" xr:uid="{00000000-0005-0000-0000-00008D510000}"/>
    <cellStyle name="Normal 2 2 3 5 2 2 3 2 2" xfId="20879" xr:uid="{00000000-0005-0000-0000-00008E510000}"/>
    <cellStyle name="Normal 2 2 3 5 2 2 3 3" xfId="20880" xr:uid="{00000000-0005-0000-0000-00008F510000}"/>
    <cellStyle name="Normal 2 2 3 5 2 2 3 4" xfId="20881" xr:uid="{00000000-0005-0000-0000-000090510000}"/>
    <cellStyle name="Normal 2 2 3 5 2 2 4" xfId="20882" xr:uid="{00000000-0005-0000-0000-000091510000}"/>
    <cellStyle name="Normal 2 2 3 5 2 2 4 2" xfId="20883" xr:uid="{00000000-0005-0000-0000-000092510000}"/>
    <cellStyle name="Normal 2 2 3 5 2 2 5" xfId="20884" xr:uid="{00000000-0005-0000-0000-000093510000}"/>
    <cellStyle name="Normal 2 2 3 5 2 2 6" xfId="20885" xr:uid="{00000000-0005-0000-0000-000094510000}"/>
    <cellStyle name="Normal 2 2 3 5 2 3" xfId="20886" xr:uid="{00000000-0005-0000-0000-000095510000}"/>
    <cellStyle name="Normal 2 2 3 5 2 3 2" xfId="20887" xr:uid="{00000000-0005-0000-0000-000096510000}"/>
    <cellStyle name="Normal 2 2 3 5 2 3 2 2" xfId="20888" xr:uid="{00000000-0005-0000-0000-000097510000}"/>
    <cellStyle name="Normal 2 2 3 5 2 3 3" xfId="20889" xr:uid="{00000000-0005-0000-0000-000098510000}"/>
    <cellStyle name="Normal 2 2 3 5 2 3 4" xfId="20890" xr:uid="{00000000-0005-0000-0000-000099510000}"/>
    <cellStyle name="Normal 2 2 3 5 2 4" xfId="20891" xr:uid="{00000000-0005-0000-0000-00009A510000}"/>
    <cellStyle name="Normal 2 2 3 5 2 4 2" xfId="20892" xr:uid="{00000000-0005-0000-0000-00009B510000}"/>
    <cellStyle name="Normal 2 2 3 5 2 4 2 2" xfId="20893" xr:uid="{00000000-0005-0000-0000-00009C510000}"/>
    <cellStyle name="Normal 2 2 3 5 2 4 3" xfId="20894" xr:uid="{00000000-0005-0000-0000-00009D510000}"/>
    <cellStyle name="Normal 2 2 3 5 2 4 4" xfId="20895" xr:uid="{00000000-0005-0000-0000-00009E510000}"/>
    <cellStyle name="Normal 2 2 3 5 2 5" xfId="20896" xr:uid="{00000000-0005-0000-0000-00009F510000}"/>
    <cellStyle name="Normal 2 2 3 5 2 5 2" xfId="20897" xr:uid="{00000000-0005-0000-0000-0000A0510000}"/>
    <cellStyle name="Normal 2 2 3 5 2 6" xfId="20898" xr:uid="{00000000-0005-0000-0000-0000A1510000}"/>
    <cellStyle name="Normal 2 2 3 5 2 7" xfId="20899" xr:uid="{00000000-0005-0000-0000-0000A2510000}"/>
    <cellStyle name="Normal 2 2 3 5 3" xfId="20900" xr:uid="{00000000-0005-0000-0000-0000A3510000}"/>
    <cellStyle name="Normal 2 2 3 5 3 2" xfId="20901" xr:uid="{00000000-0005-0000-0000-0000A4510000}"/>
    <cellStyle name="Normal 2 2 3 5 3 2 2" xfId="20902" xr:uid="{00000000-0005-0000-0000-0000A5510000}"/>
    <cellStyle name="Normal 2 2 3 5 3 2 2 2" xfId="20903" xr:uid="{00000000-0005-0000-0000-0000A6510000}"/>
    <cellStyle name="Normal 2 2 3 5 3 2 3" xfId="20904" xr:uid="{00000000-0005-0000-0000-0000A7510000}"/>
    <cellStyle name="Normal 2 2 3 5 3 2 4" xfId="20905" xr:uid="{00000000-0005-0000-0000-0000A8510000}"/>
    <cellStyle name="Normal 2 2 3 5 3 3" xfId="20906" xr:uid="{00000000-0005-0000-0000-0000A9510000}"/>
    <cellStyle name="Normal 2 2 3 5 3 3 2" xfId="20907" xr:uid="{00000000-0005-0000-0000-0000AA510000}"/>
    <cellStyle name="Normal 2 2 3 5 3 3 2 2" xfId="20908" xr:uid="{00000000-0005-0000-0000-0000AB510000}"/>
    <cellStyle name="Normal 2 2 3 5 3 3 3" xfId="20909" xr:uid="{00000000-0005-0000-0000-0000AC510000}"/>
    <cellStyle name="Normal 2 2 3 5 3 3 4" xfId="20910" xr:uid="{00000000-0005-0000-0000-0000AD510000}"/>
    <cellStyle name="Normal 2 2 3 5 3 4" xfId="20911" xr:uid="{00000000-0005-0000-0000-0000AE510000}"/>
    <cellStyle name="Normal 2 2 3 5 3 4 2" xfId="20912" xr:uid="{00000000-0005-0000-0000-0000AF510000}"/>
    <cellStyle name="Normal 2 2 3 5 3 5" xfId="20913" xr:uid="{00000000-0005-0000-0000-0000B0510000}"/>
    <cellStyle name="Normal 2 2 3 5 3 6" xfId="20914" xr:uid="{00000000-0005-0000-0000-0000B1510000}"/>
    <cellStyle name="Normal 2 2 3 5 4" xfId="20915" xr:uid="{00000000-0005-0000-0000-0000B2510000}"/>
    <cellStyle name="Normal 2 2 3 5 4 2" xfId="20916" xr:uid="{00000000-0005-0000-0000-0000B3510000}"/>
    <cellStyle name="Normal 2 2 3 5 4 2 2" xfId="20917" xr:uid="{00000000-0005-0000-0000-0000B4510000}"/>
    <cellStyle name="Normal 2 2 3 5 4 3" xfId="20918" xr:uid="{00000000-0005-0000-0000-0000B5510000}"/>
    <cellStyle name="Normal 2 2 3 5 4 4" xfId="20919" xr:uid="{00000000-0005-0000-0000-0000B6510000}"/>
    <cellStyle name="Normal 2 2 3 5 5" xfId="20920" xr:uid="{00000000-0005-0000-0000-0000B7510000}"/>
    <cellStyle name="Normal 2 2 3 5 5 2" xfId="20921" xr:uid="{00000000-0005-0000-0000-0000B8510000}"/>
    <cellStyle name="Normal 2 2 3 5 5 2 2" xfId="20922" xr:uid="{00000000-0005-0000-0000-0000B9510000}"/>
    <cellStyle name="Normal 2 2 3 5 5 3" xfId="20923" xr:uid="{00000000-0005-0000-0000-0000BA510000}"/>
    <cellStyle name="Normal 2 2 3 5 5 4" xfId="20924" xr:uid="{00000000-0005-0000-0000-0000BB510000}"/>
    <cellStyle name="Normal 2 2 3 5 6" xfId="20925" xr:uid="{00000000-0005-0000-0000-0000BC510000}"/>
    <cellStyle name="Normal 2 2 3 5 6 2" xfId="20926" xr:uid="{00000000-0005-0000-0000-0000BD510000}"/>
    <cellStyle name="Normal 2 2 3 5 7" xfId="20927" xr:uid="{00000000-0005-0000-0000-0000BE510000}"/>
    <cellStyle name="Normal 2 2 3 5 8" xfId="20928" xr:uid="{00000000-0005-0000-0000-0000BF510000}"/>
    <cellStyle name="Normal 2 2 3 6" xfId="20929" xr:uid="{00000000-0005-0000-0000-0000C0510000}"/>
    <cellStyle name="Normal 2 2 3 6 2" xfId="20930" xr:uid="{00000000-0005-0000-0000-0000C1510000}"/>
    <cellStyle name="Normal 2 2 3 6 2 2" xfId="20931" xr:uid="{00000000-0005-0000-0000-0000C2510000}"/>
    <cellStyle name="Normal 2 2 3 6 2 2 2" xfId="20932" xr:uid="{00000000-0005-0000-0000-0000C3510000}"/>
    <cellStyle name="Normal 2 2 3 6 2 2 2 2" xfId="20933" xr:uid="{00000000-0005-0000-0000-0000C4510000}"/>
    <cellStyle name="Normal 2 2 3 6 2 2 3" xfId="20934" xr:uid="{00000000-0005-0000-0000-0000C5510000}"/>
    <cellStyle name="Normal 2 2 3 6 2 2 4" xfId="20935" xr:uid="{00000000-0005-0000-0000-0000C6510000}"/>
    <cellStyle name="Normal 2 2 3 6 2 3" xfId="20936" xr:uid="{00000000-0005-0000-0000-0000C7510000}"/>
    <cellStyle name="Normal 2 2 3 6 2 3 2" xfId="20937" xr:uid="{00000000-0005-0000-0000-0000C8510000}"/>
    <cellStyle name="Normal 2 2 3 6 2 3 2 2" xfId="20938" xr:uid="{00000000-0005-0000-0000-0000C9510000}"/>
    <cellStyle name="Normal 2 2 3 6 2 3 3" xfId="20939" xr:uid="{00000000-0005-0000-0000-0000CA510000}"/>
    <cellStyle name="Normal 2 2 3 6 2 3 4" xfId="20940" xr:uid="{00000000-0005-0000-0000-0000CB510000}"/>
    <cellStyle name="Normal 2 2 3 6 2 4" xfId="20941" xr:uid="{00000000-0005-0000-0000-0000CC510000}"/>
    <cellStyle name="Normal 2 2 3 6 2 4 2" xfId="20942" xr:uid="{00000000-0005-0000-0000-0000CD510000}"/>
    <cellStyle name="Normal 2 2 3 6 2 5" xfId="20943" xr:uid="{00000000-0005-0000-0000-0000CE510000}"/>
    <cellStyle name="Normal 2 2 3 6 2 6" xfId="20944" xr:uid="{00000000-0005-0000-0000-0000CF510000}"/>
    <cellStyle name="Normal 2 2 3 6 3" xfId="20945" xr:uid="{00000000-0005-0000-0000-0000D0510000}"/>
    <cellStyle name="Normal 2 2 3 6 3 2" xfId="20946" xr:uid="{00000000-0005-0000-0000-0000D1510000}"/>
    <cellStyle name="Normal 2 2 3 6 3 2 2" xfId="20947" xr:uid="{00000000-0005-0000-0000-0000D2510000}"/>
    <cellStyle name="Normal 2 2 3 6 3 3" xfId="20948" xr:uid="{00000000-0005-0000-0000-0000D3510000}"/>
    <cellStyle name="Normal 2 2 3 6 3 4" xfId="20949" xr:uid="{00000000-0005-0000-0000-0000D4510000}"/>
    <cellStyle name="Normal 2 2 3 6 4" xfId="20950" xr:uid="{00000000-0005-0000-0000-0000D5510000}"/>
    <cellStyle name="Normal 2 2 3 6 4 2" xfId="20951" xr:uid="{00000000-0005-0000-0000-0000D6510000}"/>
    <cellStyle name="Normal 2 2 3 6 4 2 2" xfId="20952" xr:uid="{00000000-0005-0000-0000-0000D7510000}"/>
    <cellStyle name="Normal 2 2 3 6 4 3" xfId="20953" xr:uid="{00000000-0005-0000-0000-0000D8510000}"/>
    <cellStyle name="Normal 2 2 3 6 4 4" xfId="20954" xr:uid="{00000000-0005-0000-0000-0000D9510000}"/>
    <cellStyle name="Normal 2 2 3 6 5" xfId="20955" xr:uid="{00000000-0005-0000-0000-0000DA510000}"/>
    <cellStyle name="Normal 2 2 3 6 5 2" xfId="20956" xr:uid="{00000000-0005-0000-0000-0000DB510000}"/>
    <cellStyle name="Normal 2 2 3 6 6" xfId="20957" xr:uid="{00000000-0005-0000-0000-0000DC510000}"/>
    <cellStyle name="Normal 2 2 3 6 7" xfId="20958" xr:uid="{00000000-0005-0000-0000-0000DD510000}"/>
    <cellStyle name="Normal 2 2 3 7" xfId="20959" xr:uid="{00000000-0005-0000-0000-0000DE510000}"/>
    <cellStyle name="Normal 2 2 3 7 2" xfId="20960" xr:uid="{00000000-0005-0000-0000-0000DF510000}"/>
    <cellStyle name="Normal 2 2 3 7 2 2" xfId="20961" xr:uid="{00000000-0005-0000-0000-0000E0510000}"/>
    <cellStyle name="Normal 2 2 3 7 2 2 2" xfId="20962" xr:uid="{00000000-0005-0000-0000-0000E1510000}"/>
    <cellStyle name="Normal 2 2 3 7 2 3" xfId="20963" xr:uid="{00000000-0005-0000-0000-0000E2510000}"/>
    <cellStyle name="Normal 2 2 3 7 2 4" xfId="20964" xr:uid="{00000000-0005-0000-0000-0000E3510000}"/>
    <cellStyle name="Normal 2 2 3 7 3" xfId="20965" xr:uid="{00000000-0005-0000-0000-0000E4510000}"/>
    <cellStyle name="Normal 2 2 3 7 3 2" xfId="20966" xr:uid="{00000000-0005-0000-0000-0000E5510000}"/>
    <cellStyle name="Normal 2 2 3 7 3 2 2" xfId="20967" xr:uid="{00000000-0005-0000-0000-0000E6510000}"/>
    <cellStyle name="Normal 2 2 3 7 3 3" xfId="20968" xr:uid="{00000000-0005-0000-0000-0000E7510000}"/>
    <cellStyle name="Normal 2 2 3 7 3 4" xfId="20969" xr:uid="{00000000-0005-0000-0000-0000E8510000}"/>
    <cellStyle name="Normal 2 2 3 7 4" xfId="20970" xr:uid="{00000000-0005-0000-0000-0000E9510000}"/>
    <cellStyle name="Normal 2 2 3 7 4 2" xfId="20971" xr:uid="{00000000-0005-0000-0000-0000EA510000}"/>
    <cellStyle name="Normal 2 2 3 7 5" xfId="20972" xr:uid="{00000000-0005-0000-0000-0000EB510000}"/>
    <cellStyle name="Normal 2 2 3 7 6" xfId="20973" xr:uid="{00000000-0005-0000-0000-0000EC510000}"/>
    <cellStyle name="Normal 2 2 3 8" xfId="20974" xr:uid="{00000000-0005-0000-0000-0000ED510000}"/>
    <cellStyle name="Normal 2 2 3 8 2" xfId="20975" xr:uid="{00000000-0005-0000-0000-0000EE510000}"/>
    <cellStyle name="Normal 2 2 3 8 2 2" xfId="20976" xr:uid="{00000000-0005-0000-0000-0000EF510000}"/>
    <cellStyle name="Normal 2 2 3 8 3" xfId="20977" xr:uid="{00000000-0005-0000-0000-0000F0510000}"/>
    <cellStyle name="Normal 2 2 3 8 4" xfId="20978" xr:uid="{00000000-0005-0000-0000-0000F1510000}"/>
    <cellStyle name="Normal 2 2 3 9" xfId="20979" xr:uid="{00000000-0005-0000-0000-0000F2510000}"/>
    <cellStyle name="Normal 2 2 3 9 2" xfId="20980" xr:uid="{00000000-0005-0000-0000-0000F3510000}"/>
    <cellStyle name="Normal 2 2 3 9 2 2" xfId="20981" xr:uid="{00000000-0005-0000-0000-0000F4510000}"/>
    <cellStyle name="Normal 2 2 3 9 3" xfId="20982" xr:uid="{00000000-0005-0000-0000-0000F5510000}"/>
    <cellStyle name="Normal 2 2 3 9 4" xfId="20983" xr:uid="{00000000-0005-0000-0000-0000F6510000}"/>
    <cellStyle name="Normal 2 2 4" xfId="20984" xr:uid="{00000000-0005-0000-0000-0000F7510000}"/>
    <cellStyle name="Normal 2 2 4 10" xfId="20985" xr:uid="{00000000-0005-0000-0000-0000F8510000}"/>
    <cellStyle name="Normal 2 2 4 11" xfId="20986" xr:uid="{00000000-0005-0000-0000-0000F9510000}"/>
    <cellStyle name="Normal 2 2 4 2" xfId="20987" xr:uid="{00000000-0005-0000-0000-0000FA510000}"/>
    <cellStyle name="Normal 2 2 4 2 2" xfId="20988" xr:uid="{00000000-0005-0000-0000-0000FB510000}"/>
    <cellStyle name="Normal 2 2 4 2 2 2" xfId="20989" xr:uid="{00000000-0005-0000-0000-0000FC510000}"/>
    <cellStyle name="Normal 2 2 4 2 2 2 2" xfId="20990" xr:uid="{00000000-0005-0000-0000-0000FD510000}"/>
    <cellStyle name="Normal 2 2 4 2 2 2 2 2" xfId="20991" xr:uid="{00000000-0005-0000-0000-0000FE510000}"/>
    <cellStyle name="Normal 2 2 4 2 2 2 2 2 2" xfId="20992" xr:uid="{00000000-0005-0000-0000-0000FF510000}"/>
    <cellStyle name="Normal 2 2 4 2 2 2 2 3" xfId="20993" xr:uid="{00000000-0005-0000-0000-000000520000}"/>
    <cellStyle name="Normal 2 2 4 2 2 2 2 4" xfId="20994" xr:uid="{00000000-0005-0000-0000-000001520000}"/>
    <cellStyle name="Normal 2 2 4 2 2 2 3" xfId="20995" xr:uid="{00000000-0005-0000-0000-000002520000}"/>
    <cellStyle name="Normal 2 2 4 2 2 2 3 2" xfId="20996" xr:uid="{00000000-0005-0000-0000-000003520000}"/>
    <cellStyle name="Normal 2 2 4 2 2 2 3 2 2" xfId="20997" xr:uid="{00000000-0005-0000-0000-000004520000}"/>
    <cellStyle name="Normal 2 2 4 2 2 2 3 3" xfId="20998" xr:uid="{00000000-0005-0000-0000-000005520000}"/>
    <cellStyle name="Normal 2 2 4 2 2 2 3 4" xfId="20999" xr:uid="{00000000-0005-0000-0000-000006520000}"/>
    <cellStyle name="Normal 2 2 4 2 2 2 4" xfId="21000" xr:uid="{00000000-0005-0000-0000-000007520000}"/>
    <cellStyle name="Normal 2 2 4 2 2 2 4 2" xfId="21001" xr:uid="{00000000-0005-0000-0000-000008520000}"/>
    <cellStyle name="Normal 2 2 4 2 2 2 5" xfId="21002" xr:uid="{00000000-0005-0000-0000-000009520000}"/>
    <cellStyle name="Normal 2 2 4 2 2 2 6" xfId="21003" xr:uid="{00000000-0005-0000-0000-00000A520000}"/>
    <cellStyle name="Normal 2 2 4 2 2 3" xfId="21004" xr:uid="{00000000-0005-0000-0000-00000B520000}"/>
    <cellStyle name="Normal 2 2 4 2 2 3 2" xfId="21005" xr:uid="{00000000-0005-0000-0000-00000C520000}"/>
    <cellStyle name="Normal 2 2 4 2 2 3 2 2" xfId="21006" xr:uid="{00000000-0005-0000-0000-00000D520000}"/>
    <cellStyle name="Normal 2 2 4 2 2 3 3" xfId="21007" xr:uid="{00000000-0005-0000-0000-00000E520000}"/>
    <cellStyle name="Normal 2 2 4 2 2 3 4" xfId="21008" xr:uid="{00000000-0005-0000-0000-00000F520000}"/>
    <cellStyle name="Normal 2 2 4 2 2 4" xfId="21009" xr:uid="{00000000-0005-0000-0000-000010520000}"/>
    <cellStyle name="Normal 2 2 4 2 2 4 2" xfId="21010" xr:uid="{00000000-0005-0000-0000-000011520000}"/>
    <cellStyle name="Normal 2 2 4 2 2 4 2 2" xfId="21011" xr:uid="{00000000-0005-0000-0000-000012520000}"/>
    <cellStyle name="Normal 2 2 4 2 2 4 3" xfId="21012" xr:uid="{00000000-0005-0000-0000-000013520000}"/>
    <cellStyle name="Normal 2 2 4 2 2 4 4" xfId="21013" xr:uid="{00000000-0005-0000-0000-000014520000}"/>
    <cellStyle name="Normal 2 2 4 2 2 5" xfId="21014" xr:uid="{00000000-0005-0000-0000-000015520000}"/>
    <cellStyle name="Normal 2 2 4 2 2 5 2" xfId="21015" xr:uid="{00000000-0005-0000-0000-000016520000}"/>
    <cellStyle name="Normal 2 2 4 2 2 6" xfId="21016" xr:uid="{00000000-0005-0000-0000-000017520000}"/>
    <cellStyle name="Normal 2 2 4 2 2 7" xfId="21017" xr:uid="{00000000-0005-0000-0000-000018520000}"/>
    <cellStyle name="Normal 2 2 4 2 3" xfId="21018" xr:uid="{00000000-0005-0000-0000-000019520000}"/>
    <cellStyle name="Normal 2 2 4 2 3 2" xfId="21019" xr:uid="{00000000-0005-0000-0000-00001A520000}"/>
    <cellStyle name="Normal 2 2 4 2 3 2 2" xfId="21020" xr:uid="{00000000-0005-0000-0000-00001B520000}"/>
    <cellStyle name="Normal 2 2 4 2 3 2 2 2" xfId="21021" xr:uid="{00000000-0005-0000-0000-00001C520000}"/>
    <cellStyle name="Normal 2 2 4 2 3 2 3" xfId="21022" xr:uid="{00000000-0005-0000-0000-00001D520000}"/>
    <cellStyle name="Normal 2 2 4 2 3 2 4" xfId="21023" xr:uid="{00000000-0005-0000-0000-00001E520000}"/>
    <cellStyle name="Normal 2 2 4 2 3 3" xfId="21024" xr:uid="{00000000-0005-0000-0000-00001F520000}"/>
    <cellStyle name="Normal 2 2 4 2 3 3 2" xfId="21025" xr:uid="{00000000-0005-0000-0000-000020520000}"/>
    <cellStyle name="Normal 2 2 4 2 3 3 2 2" xfId="21026" xr:uid="{00000000-0005-0000-0000-000021520000}"/>
    <cellStyle name="Normal 2 2 4 2 3 3 3" xfId="21027" xr:uid="{00000000-0005-0000-0000-000022520000}"/>
    <cellStyle name="Normal 2 2 4 2 3 3 4" xfId="21028" xr:uid="{00000000-0005-0000-0000-000023520000}"/>
    <cellStyle name="Normal 2 2 4 2 3 4" xfId="21029" xr:uid="{00000000-0005-0000-0000-000024520000}"/>
    <cellStyle name="Normal 2 2 4 2 3 4 2" xfId="21030" xr:uid="{00000000-0005-0000-0000-000025520000}"/>
    <cellStyle name="Normal 2 2 4 2 3 5" xfId="21031" xr:uid="{00000000-0005-0000-0000-000026520000}"/>
    <cellStyle name="Normal 2 2 4 2 3 6" xfId="21032" xr:uid="{00000000-0005-0000-0000-000027520000}"/>
    <cellStyle name="Normal 2 2 4 2 4" xfId="21033" xr:uid="{00000000-0005-0000-0000-000028520000}"/>
    <cellStyle name="Normal 2 2 4 2 4 2" xfId="21034" xr:uid="{00000000-0005-0000-0000-000029520000}"/>
    <cellStyle name="Normal 2 2 4 2 4 2 2" xfId="21035" xr:uid="{00000000-0005-0000-0000-00002A520000}"/>
    <cellStyle name="Normal 2 2 4 2 4 3" xfId="21036" xr:uid="{00000000-0005-0000-0000-00002B520000}"/>
    <cellStyle name="Normal 2 2 4 2 4 4" xfId="21037" xr:uid="{00000000-0005-0000-0000-00002C520000}"/>
    <cellStyle name="Normal 2 2 4 2 5" xfId="21038" xr:uid="{00000000-0005-0000-0000-00002D520000}"/>
    <cellStyle name="Normal 2 2 4 2 5 2" xfId="21039" xr:uid="{00000000-0005-0000-0000-00002E520000}"/>
    <cellStyle name="Normal 2 2 4 2 5 2 2" xfId="21040" xr:uid="{00000000-0005-0000-0000-00002F520000}"/>
    <cellStyle name="Normal 2 2 4 2 5 3" xfId="21041" xr:uid="{00000000-0005-0000-0000-000030520000}"/>
    <cellStyle name="Normal 2 2 4 2 5 4" xfId="21042" xr:uid="{00000000-0005-0000-0000-000031520000}"/>
    <cellStyle name="Normal 2 2 4 2 6" xfId="21043" xr:uid="{00000000-0005-0000-0000-000032520000}"/>
    <cellStyle name="Normal 2 2 4 2 6 2" xfId="21044" xr:uid="{00000000-0005-0000-0000-000033520000}"/>
    <cellStyle name="Normal 2 2 4 2 7" xfId="21045" xr:uid="{00000000-0005-0000-0000-000034520000}"/>
    <cellStyle name="Normal 2 2 4 2 8" xfId="21046" xr:uid="{00000000-0005-0000-0000-000035520000}"/>
    <cellStyle name="Normal 2 2 4 3" xfId="21047" xr:uid="{00000000-0005-0000-0000-000036520000}"/>
    <cellStyle name="Normal 2 2 4 3 2" xfId="21048" xr:uid="{00000000-0005-0000-0000-000037520000}"/>
    <cellStyle name="Normal 2 2 4 3 2 2" xfId="21049" xr:uid="{00000000-0005-0000-0000-000038520000}"/>
    <cellStyle name="Normal 2 2 4 3 2 2 2" xfId="21050" xr:uid="{00000000-0005-0000-0000-000039520000}"/>
    <cellStyle name="Normal 2 2 4 3 2 2 2 2" xfId="21051" xr:uid="{00000000-0005-0000-0000-00003A520000}"/>
    <cellStyle name="Normal 2 2 4 3 2 2 2 2 2" xfId="21052" xr:uid="{00000000-0005-0000-0000-00003B520000}"/>
    <cellStyle name="Normal 2 2 4 3 2 2 2 3" xfId="21053" xr:uid="{00000000-0005-0000-0000-00003C520000}"/>
    <cellStyle name="Normal 2 2 4 3 2 2 2 4" xfId="21054" xr:uid="{00000000-0005-0000-0000-00003D520000}"/>
    <cellStyle name="Normal 2 2 4 3 2 2 3" xfId="21055" xr:uid="{00000000-0005-0000-0000-00003E520000}"/>
    <cellStyle name="Normal 2 2 4 3 2 2 3 2" xfId="21056" xr:uid="{00000000-0005-0000-0000-00003F520000}"/>
    <cellStyle name="Normal 2 2 4 3 2 2 3 2 2" xfId="21057" xr:uid="{00000000-0005-0000-0000-000040520000}"/>
    <cellStyle name="Normal 2 2 4 3 2 2 3 3" xfId="21058" xr:uid="{00000000-0005-0000-0000-000041520000}"/>
    <cellStyle name="Normal 2 2 4 3 2 2 3 4" xfId="21059" xr:uid="{00000000-0005-0000-0000-000042520000}"/>
    <cellStyle name="Normal 2 2 4 3 2 2 4" xfId="21060" xr:uid="{00000000-0005-0000-0000-000043520000}"/>
    <cellStyle name="Normal 2 2 4 3 2 2 4 2" xfId="21061" xr:uid="{00000000-0005-0000-0000-000044520000}"/>
    <cellStyle name="Normal 2 2 4 3 2 2 5" xfId="21062" xr:uid="{00000000-0005-0000-0000-000045520000}"/>
    <cellStyle name="Normal 2 2 4 3 2 2 6" xfId="21063" xr:uid="{00000000-0005-0000-0000-000046520000}"/>
    <cellStyle name="Normal 2 2 4 3 2 3" xfId="21064" xr:uid="{00000000-0005-0000-0000-000047520000}"/>
    <cellStyle name="Normal 2 2 4 3 2 3 2" xfId="21065" xr:uid="{00000000-0005-0000-0000-000048520000}"/>
    <cellStyle name="Normal 2 2 4 3 2 3 2 2" xfId="21066" xr:uid="{00000000-0005-0000-0000-000049520000}"/>
    <cellStyle name="Normal 2 2 4 3 2 3 3" xfId="21067" xr:uid="{00000000-0005-0000-0000-00004A520000}"/>
    <cellStyle name="Normal 2 2 4 3 2 3 4" xfId="21068" xr:uid="{00000000-0005-0000-0000-00004B520000}"/>
    <cellStyle name="Normal 2 2 4 3 2 4" xfId="21069" xr:uid="{00000000-0005-0000-0000-00004C520000}"/>
    <cellStyle name="Normal 2 2 4 3 2 4 2" xfId="21070" xr:uid="{00000000-0005-0000-0000-00004D520000}"/>
    <cellStyle name="Normal 2 2 4 3 2 4 2 2" xfId="21071" xr:uid="{00000000-0005-0000-0000-00004E520000}"/>
    <cellStyle name="Normal 2 2 4 3 2 4 3" xfId="21072" xr:uid="{00000000-0005-0000-0000-00004F520000}"/>
    <cellStyle name="Normal 2 2 4 3 2 4 4" xfId="21073" xr:uid="{00000000-0005-0000-0000-000050520000}"/>
    <cellStyle name="Normal 2 2 4 3 2 5" xfId="21074" xr:uid="{00000000-0005-0000-0000-000051520000}"/>
    <cellStyle name="Normal 2 2 4 3 2 5 2" xfId="21075" xr:uid="{00000000-0005-0000-0000-000052520000}"/>
    <cellStyle name="Normal 2 2 4 3 2 6" xfId="21076" xr:uid="{00000000-0005-0000-0000-000053520000}"/>
    <cellStyle name="Normal 2 2 4 3 2 7" xfId="21077" xr:uid="{00000000-0005-0000-0000-000054520000}"/>
    <cellStyle name="Normal 2 2 4 3 3" xfId="21078" xr:uid="{00000000-0005-0000-0000-000055520000}"/>
    <cellStyle name="Normal 2 2 4 3 3 2" xfId="21079" xr:uid="{00000000-0005-0000-0000-000056520000}"/>
    <cellStyle name="Normal 2 2 4 3 3 2 2" xfId="21080" xr:uid="{00000000-0005-0000-0000-000057520000}"/>
    <cellStyle name="Normal 2 2 4 3 3 2 2 2" xfId="21081" xr:uid="{00000000-0005-0000-0000-000058520000}"/>
    <cellStyle name="Normal 2 2 4 3 3 2 3" xfId="21082" xr:uid="{00000000-0005-0000-0000-000059520000}"/>
    <cellStyle name="Normal 2 2 4 3 3 2 4" xfId="21083" xr:uid="{00000000-0005-0000-0000-00005A520000}"/>
    <cellStyle name="Normal 2 2 4 3 3 3" xfId="21084" xr:uid="{00000000-0005-0000-0000-00005B520000}"/>
    <cellStyle name="Normal 2 2 4 3 3 3 2" xfId="21085" xr:uid="{00000000-0005-0000-0000-00005C520000}"/>
    <cellStyle name="Normal 2 2 4 3 3 3 2 2" xfId="21086" xr:uid="{00000000-0005-0000-0000-00005D520000}"/>
    <cellStyle name="Normal 2 2 4 3 3 3 3" xfId="21087" xr:uid="{00000000-0005-0000-0000-00005E520000}"/>
    <cellStyle name="Normal 2 2 4 3 3 3 4" xfId="21088" xr:uid="{00000000-0005-0000-0000-00005F520000}"/>
    <cellStyle name="Normal 2 2 4 3 3 4" xfId="21089" xr:uid="{00000000-0005-0000-0000-000060520000}"/>
    <cellStyle name="Normal 2 2 4 3 3 4 2" xfId="21090" xr:uid="{00000000-0005-0000-0000-000061520000}"/>
    <cellStyle name="Normal 2 2 4 3 3 5" xfId="21091" xr:uid="{00000000-0005-0000-0000-000062520000}"/>
    <cellStyle name="Normal 2 2 4 3 3 6" xfId="21092" xr:uid="{00000000-0005-0000-0000-000063520000}"/>
    <cellStyle name="Normal 2 2 4 3 4" xfId="21093" xr:uid="{00000000-0005-0000-0000-000064520000}"/>
    <cellStyle name="Normal 2 2 4 3 4 2" xfId="21094" xr:uid="{00000000-0005-0000-0000-000065520000}"/>
    <cellStyle name="Normal 2 2 4 3 4 2 2" xfId="21095" xr:uid="{00000000-0005-0000-0000-000066520000}"/>
    <cellStyle name="Normal 2 2 4 3 4 3" xfId="21096" xr:uid="{00000000-0005-0000-0000-000067520000}"/>
    <cellStyle name="Normal 2 2 4 3 4 4" xfId="21097" xr:uid="{00000000-0005-0000-0000-000068520000}"/>
    <cellStyle name="Normal 2 2 4 3 5" xfId="21098" xr:uid="{00000000-0005-0000-0000-000069520000}"/>
    <cellStyle name="Normal 2 2 4 3 5 2" xfId="21099" xr:uid="{00000000-0005-0000-0000-00006A520000}"/>
    <cellStyle name="Normal 2 2 4 3 5 2 2" xfId="21100" xr:uid="{00000000-0005-0000-0000-00006B520000}"/>
    <cellStyle name="Normal 2 2 4 3 5 3" xfId="21101" xr:uid="{00000000-0005-0000-0000-00006C520000}"/>
    <cellStyle name="Normal 2 2 4 3 5 4" xfId="21102" xr:uid="{00000000-0005-0000-0000-00006D520000}"/>
    <cellStyle name="Normal 2 2 4 3 6" xfId="21103" xr:uid="{00000000-0005-0000-0000-00006E520000}"/>
    <cellStyle name="Normal 2 2 4 3 6 2" xfId="21104" xr:uid="{00000000-0005-0000-0000-00006F520000}"/>
    <cellStyle name="Normal 2 2 4 3 7" xfId="21105" xr:uid="{00000000-0005-0000-0000-000070520000}"/>
    <cellStyle name="Normal 2 2 4 3 8" xfId="21106" xr:uid="{00000000-0005-0000-0000-000071520000}"/>
    <cellStyle name="Normal 2 2 4 4" xfId="21107" xr:uid="{00000000-0005-0000-0000-000072520000}"/>
    <cellStyle name="Normal 2 2 4 4 2" xfId="21108" xr:uid="{00000000-0005-0000-0000-000073520000}"/>
    <cellStyle name="Normal 2 2 4 4 2 2" xfId="21109" xr:uid="{00000000-0005-0000-0000-000074520000}"/>
    <cellStyle name="Normal 2 2 4 4 2 2 2" xfId="21110" xr:uid="{00000000-0005-0000-0000-000075520000}"/>
    <cellStyle name="Normal 2 2 4 4 2 2 2 2" xfId="21111" xr:uid="{00000000-0005-0000-0000-000076520000}"/>
    <cellStyle name="Normal 2 2 4 4 2 2 2 2 2" xfId="21112" xr:uid="{00000000-0005-0000-0000-000077520000}"/>
    <cellStyle name="Normal 2 2 4 4 2 2 2 3" xfId="21113" xr:uid="{00000000-0005-0000-0000-000078520000}"/>
    <cellStyle name="Normal 2 2 4 4 2 2 2 4" xfId="21114" xr:uid="{00000000-0005-0000-0000-000079520000}"/>
    <cellStyle name="Normal 2 2 4 4 2 2 3" xfId="21115" xr:uid="{00000000-0005-0000-0000-00007A520000}"/>
    <cellStyle name="Normal 2 2 4 4 2 2 3 2" xfId="21116" xr:uid="{00000000-0005-0000-0000-00007B520000}"/>
    <cellStyle name="Normal 2 2 4 4 2 2 3 2 2" xfId="21117" xr:uid="{00000000-0005-0000-0000-00007C520000}"/>
    <cellStyle name="Normal 2 2 4 4 2 2 3 3" xfId="21118" xr:uid="{00000000-0005-0000-0000-00007D520000}"/>
    <cellStyle name="Normal 2 2 4 4 2 2 3 4" xfId="21119" xr:uid="{00000000-0005-0000-0000-00007E520000}"/>
    <cellStyle name="Normal 2 2 4 4 2 2 4" xfId="21120" xr:uid="{00000000-0005-0000-0000-00007F520000}"/>
    <cellStyle name="Normal 2 2 4 4 2 2 4 2" xfId="21121" xr:uid="{00000000-0005-0000-0000-000080520000}"/>
    <cellStyle name="Normal 2 2 4 4 2 2 5" xfId="21122" xr:uid="{00000000-0005-0000-0000-000081520000}"/>
    <cellStyle name="Normal 2 2 4 4 2 2 6" xfId="21123" xr:uid="{00000000-0005-0000-0000-000082520000}"/>
    <cellStyle name="Normal 2 2 4 4 2 3" xfId="21124" xr:uid="{00000000-0005-0000-0000-000083520000}"/>
    <cellStyle name="Normal 2 2 4 4 2 3 2" xfId="21125" xr:uid="{00000000-0005-0000-0000-000084520000}"/>
    <cellStyle name="Normal 2 2 4 4 2 3 2 2" xfId="21126" xr:uid="{00000000-0005-0000-0000-000085520000}"/>
    <cellStyle name="Normal 2 2 4 4 2 3 3" xfId="21127" xr:uid="{00000000-0005-0000-0000-000086520000}"/>
    <cellStyle name="Normal 2 2 4 4 2 3 4" xfId="21128" xr:uid="{00000000-0005-0000-0000-000087520000}"/>
    <cellStyle name="Normal 2 2 4 4 2 4" xfId="21129" xr:uid="{00000000-0005-0000-0000-000088520000}"/>
    <cellStyle name="Normal 2 2 4 4 2 4 2" xfId="21130" xr:uid="{00000000-0005-0000-0000-000089520000}"/>
    <cellStyle name="Normal 2 2 4 4 2 4 2 2" xfId="21131" xr:uid="{00000000-0005-0000-0000-00008A520000}"/>
    <cellStyle name="Normal 2 2 4 4 2 4 3" xfId="21132" xr:uid="{00000000-0005-0000-0000-00008B520000}"/>
    <cellStyle name="Normal 2 2 4 4 2 4 4" xfId="21133" xr:uid="{00000000-0005-0000-0000-00008C520000}"/>
    <cellStyle name="Normal 2 2 4 4 2 5" xfId="21134" xr:uid="{00000000-0005-0000-0000-00008D520000}"/>
    <cellStyle name="Normal 2 2 4 4 2 5 2" xfId="21135" xr:uid="{00000000-0005-0000-0000-00008E520000}"/>
    <cellStyle name="Normal 2 2 4 4 2 6" xfId="21136" xr:uid="{00000000-0005-0000-0000-00008F520000}"/>
    <cellStyle name="Normal 2 2 4 4 2 7" xfId="21137" xr:uid="{00000000-0005-0000-0000-000090520000}"/>
    <cellStyle name="Normal 2 2 4 4 3" xfId="21138" xr:uid="{00000000-0005-0000-0000-000091520000}"/>
    <cellStyle name="Normal 2 2 4 4 3 2" xfId="21139" xr:uid="{00000000-0005-0000-0000-000092520000}"/>
    <cellStyle name="Normal 2 2 4 4 3 2 2" xfId="21140" xr:uid="{00000000-0005-0000-0000-000093520000}"/>
    <cellStyle name="Normal 2 2 4 4 3 2 2 2" xfId="21141" xr:uid="{00000000-0005-0000-0000-000094520000}"/>
    <cellStyle name="Normal 2 2 4 4 3 2 3" xfId="21142" xr:uid="{00000000-0005-0000-0000-000095520000}"/>
    <cellStyle name="Normal 2 2 4 4 3 2 4" xfId="21143" xr:uid="{00000000-0005-0000-0000-000096520000}"/>
    <cellStyle name="Normal 2 2 4 4 3 3" xfId="21144" xr:uid="{00000000-0005-0000-0000-000097520000}"/>
    <cellStyle name="Normal 2 2 4 4 3 3 2" xfId="21145" xr:uid="{00000000-0005-0000-0000-000098520000}"/>
    <cellStyle name="Normal 2 2 4 4 3 3 2 2" xfId="21146" xr:uid="{00000000-0005-0000-0000-000099520000}"/>
    <cellStyle name="Normal 2 2 4 4 3 3 3" xfId="21147" xr:uid="{00000000-0005-0000-0000-00009A520000}"/>
    <cellStyle name="Normal 2 2 4 4 3 3 4" xfId="21148" xr:uid="{00000000-0005-0000-0000-00009B520000}"/>
    <cellStyle name="Normal 2 2 4 4 3 4" xfId="21149" xr:uid="{00000000-0005-0000-0000-00009C520000}"/>
    <cellStyle name="Normal 2 2 4 4 3 4 2" xfId="21150" xr:uid="{00000000-0005-0000-0000-00009D520000}"/>
    <cellStyle name="Normal 2 2 4 4 3 5" xfId="21151" xr:uid="{00000000-0005-0000-0000-00009E520000}"/>
    <cellStyle name="Normal 2 2 4 4 3 6" xfId="21152" xr:uid="{00000000-0005-0000-0000-00009F520000}"/>
    <cellStyle name="Normal 2 2 4 4 4" xfId="21153" xr:uid="{00000000-0005-0000-0000-0000A0520000}"/>
    <cellStyle name="Normal 2 2 4 4 4 2" xfId="21154" xr:uid="{00000000-0005-0000-0000-0000A1520000}"/>
    <cellStyle name="Normal 2 2 4 4 4 2 2" xfId="21155" xr:uid="{00000000-0005-0000-0000-0000A2520000}"/>
    <cellStyle name="Normal 2 2 4 4 4 3" xfId="21156" xr:uid="{00000000-0005-0000-0000-0000A3520000}"/>
    <cellStyle name="Normal 2 2 4 4 4 4" xfId="21157" xr:uid="{00000000-0005-0000-0000-0000A4520000}"/>
    <cellStyle name="Normal 2 2 4 4 5" xfId="21158" xr:uid="{00000000-0005-0000-0000-0000A5520000}"/>
    <cellStyle name="Normal 2 2 4 4 5 2" xfId="21159" xr:uid="{00000000-0005-0000-0000-0000A6520000}"/>
    <cellStyle name="Normal 2 2 4 4 5 2 2" xfId="21160" xr:uid="{00000000-0005-0000-0000-0000A7520000}"/>
    <cellStyle name="Normal 2 2 4 4 5 3" xfId="21161" xr:uid="{00000000-0005-0000-0000-0000A8520000}"/>
    <cellStyle name="Normal 2 2 4 4 5 4" xfId="21162" xr:uid="{00000000-0005-0000-0000-0000A9520000}"/>
    <cellStyle name="Normal 2 2 4 4 6" xfId="21163" xr:uid="{00000000-0005-0000-0000-0000AA520000}"/>
    <cellStyle name="Normal 2 2 4 4 6 2" xfId="21164" xr:uid="{00000000-0005-0000-0000-0000AB520000}"/>
    <cellStyle name="Normal 2 2 4 4 7" xfId="21165" xr:uid="{00000000-0005-0000-0000-0000AC520000}"/>
    <cellStyle name="Normal 2 2 4 4 8" xfId="21166" xr:uid="{00000000-0005-0000-0000-0000AD520000}"/>
    <cellStyle name="Normal 2 2 4 5" xfId="21167" xr:uid="{00000000-0005-0000-0000-0000AE520000}"/>
    <cellStyle name="Normal 2 2 4 5 2" xfId="21168" xr:uid="{00000000-0005-0000-0000-0000AF520000}"/>
    <cellStyle name="Normal 2 2 4 5 2 2" xfId="21169" xr:uid="{00000000-0005-0000-0000-0000B0520000}"/>
    <cellStyle name="Normal 2 2 4 5 2 2 2" xfId="21170" xr:uid="{00000000-0005-0000-0000-0000B1520000}"/>
    <cellStyle name="Normal 2 2 4 5 2 2 2 2" xfId="21171" xr:uid="{00000000-0005-0000-0000-0000B2520000}"/>
    <cellStyle name="Normal 2 2 4 5 2 2 3" xfId="21172" xr:uid="{00000000-0005-0000-0000-0000B3520000}"/>
    <cellStyle name="Normal 2 2 4 5 2 2 4" xfId="21173" xr:uid="{00000000-0005-0000-0000-0000B4520000}"/>
    <cellStyle name="Normal 2 2 4 5 2 3" xfId="21174" xr:uid="{00000000-0005-0000-0000-0000B5520000}"/>
    <cellStyle name="Normal 2 2 4 5 2 3 2" xfId="21175" xr:uid="{00000000-0005-0000-0000-0000B6520000}"/>
    <cellStyle name="Normal 2 2 4 5 2 3 2 2" xfId="21176" xr:uid="{00000000-0005-0000-0000-0000B7520000}"/>
    <cellStyle name="Normal 2 2 4 5 2 3 3" xfId="21177" xr:uid="{00000000-0005-0000-0000-0000B8520000}"/>
    <cellStyle name="Normal 2 2 4 5 2 3 4" xfId="21178" xr:uid="{00000000-0005-0000-0000-0000B9520000}"/>
    <cellStyle name="Normal 2 2 4 5 2 4" xfId="21179" xr:uid="{00000000-0005-0000-0000-0000BA520000}"/>
    <cellStyle name="Normal 2 2 4 5 2 4 2" xfId="21180" xr:uid="{00000000-0005-0000-0000-0000BB520000}"/>
    <cellStyle name="Normal 2 2 4 5 2 5" xfId="21181" xr:uid="{00000000-0005-0000-0000-0000BC520000}"/>
    <cellStyle name="Normal 2 2 4 5 2 6" xfId="21182" xr:uid="{00000000-0005-0000-0000-0000BD520000}"/>
    <cellStyle name="Normal 2 2 4 5 3" xfId="21183" xr:uid="{00000000-0005-0000-0000-0000BE520000}"/>
    <cellStyle name="Normal 2 2 4 5 3 2" xfId="21184" xr:uid="{00000000-0005-0000-0000-0000BF520000}"/>
    <cellStyle name="Normal 2 2 4 5 3 2 2" xfId="21185" xr:uid="{00000000-0005-0000-0000-0000C0520000}"/>
    <cellStyle name="Normal 2 2 4 5 3 3" xfId="21186" xr:uid="{00000000-0005-0000-0000-0000C1520000}"/>
    <cellStyle name="Normal 2 2 4 5 3 4" xfId="21187" xr:uid="{00000000-0005-0000-0000-0000C2520000}"/>
    <cellStyle name="Normal 2 2 4 5 4" xfId="21188" xr:uid="{00000000-0005-0000-0000-0000C3520000}"/>
    <cellStyle name="Normal 2 2 4 5 4 2" xfId="21189" xr:uid="{00000000-0005-0000-0000-0000C4520000}"/>
    <cellStyle name="Normal 2 2 4 5 4 2 2" xfId="21190" xr:uid="{00000000-0005-0000-0000-0000C5520000}"/>
    <cellStyle name="Normal 2 2 4 5 4 3" xfId="21191" xr:uid="{00000000-0005-0000-0000-0000C6520000}"/>
    <cellStyle name="Normal 2 2 4 5 4 4" xfId="21192" xr:uid="{00000000-0005-0000-0000-0000C7520000}"/>
    <cellStyle name="Normal 2 2 4 5 5" xfId="21193" xr:uid="{00000000-0005-0000-0000-0000C8520000}"/>
    <cellStyle name="Normal 2 2 4 5 5 2" xfId="21194" xr:uid="{00000000-0005-0000-0000-0000C9520000}"/>
    <cellStyle name="Normal 2 2 4 5 6" xfId="21195" xr:uid="{00000000-0005-0000-0000-0000CA520000}"/>
    <cellStyle name="Normal 2 2 4 5 7" xfId="21196" xr:uid="{00000000-0005-0000-0000-0000CB520000}"/>
    <cellStyle name="Normal 2 2 4 6" xfId="21197" xr:uid="{00000000-0005-0000-0000-0000CC520000}"/>
    <cellStyle name="Normal 2 2 4 6 2" xfId="21198" xr:uid="{00000000-0005-0000-0000-0000CD520000}"/>
    <cellStyle name="Normal 2 2 4 6 2 2" xfId="21199" xr:uid="{00000000-0005-0000-0000-0000CE520000}"/>
    <cellStyle name="Normal 2 2 4 6 2 2 2" xfId="21200" xr:uid="{00000000-0005-0000-0000-0000CF520000}"/>
    <cellStyle name="Normal 2 2 4 6 2 3" xfId="21201" xr:uid="{00000000-0005-0000-0000-0000D0520000}"/>
    <cellStyle name="Normal 2 2 4 6 2 4" xfId="21202" xr:uid="{00000000-0005-0000-0000-0000D1520000}"/>
    <cellStyle name="Normal 2 2 4 6 3" xfId="21203" xr:uid="{00000000-0005-0000-0000-0000D2520000}"/>
    <cellStyle name="Normal 2 2 4 6 3 2" xfId="21204" xr:uid="{00000000-0005-0000-0000-0000D3520000}"/>
    <cellStyle name="Normal 2 2 4 6 3 2 2" xfId="21205" xr:uid="{00000000-0005-0000-0000-0000D4520000}"/>
    <cellStyle name="Normal 2 2 4 6 3 3" xfId="21206" xr:uid="{00000000-0005-0000-0000-0000D5520000}"/>
    <cellStyle name="Normal 2 2 4 6 3 4" xfId="21207" xr:uid="{00000000-0005-0000-0000-0000D6520000}"/>
    <cellStyle name="Normal 2 2 4 6 4" xfId="21208" xr:uid="{00000000-0005-0000-0000-0000D7520000}"/>
    <cellStyle name="Normal 2 2 4 6 4 2" xfId="21209" xr:uid="{00000000-0005-0000-0000-0000D8520000}"/>
    <cellStyle name="Normal 2 2 4 6 5" xfId="21210" xr:uid="{00000000-0005-0000-0000-0000D9520000}"/>
    <cellStyle name="Normal 2 2 4 6 6" xfId="21211" xr:uid="{00000000-0005-0000-0000-0000DA520000}"/>
    <cellStyle name="Normal 2 2 4 7" xfId="21212" xr:uid="{00000000-0005-0000-0000-0000DB520000}"/>
    <cellStyle name="Normal 2 2 4 7 2" xfId="21213" xr:uid="{00000000-0005-0000-0000-0000DC520000}"/>
    <cellStyle name="Normal 2 2 4 7 2 2" xfId="21214" xr:uid="{00000000-0005-0000-0000-0000DD520000}"/>
    <cellStyle name="Normal 2 2 4 7 3" xfId="21215" xr:uid="{00000000-0005-0000-0000-0000DE520000}"/>
    <cellStyle name="Normal 2 2 4 7 4" xfId="21216" xr:uid="{00000000-0005-0000-0000-0000DF520000}"/>
    <cellStyle name="Normal 2 2 4 8" xfId="21217" xr:uid="{00000000-0005-0000-0000-0000E0520000}"/>
    <cellStyle name="Normal 2 2 4 8 2" xfId="21218" xr:uid="{00000000-0005-0000-0000-0000E1520000}"/>
    <cellStyle name="Normal 2 2 4 8 2 2" xfId="21219" xr:uid="{00000000-0005-0000-0000-0000E2520000}"/>
    <cellStyle name="Normal 2 2 4 8 3" xfId="21220" xr:uid="{00000000-0005-0000-0000-0000E3520000}"/>
    <cellStyle name="Normal 2 2 4 8 4" xfId="21221" xr:uid="{00000000-0005-0000-0000-0000E4520000}"/>
    <cellStyle name="Normal 2 2 4 9" xfId="21222" xr:uid="{00000000-0005-0000-0000-0000E5520000}"/>
    <cellStyle name="Normal 2 2 4 9 2" xfId="21223" xr:uid="{00000000-0005-0000-0000-0000E6520000}"/>
    <cellStyle name="Normal 2 2 5" xfId="21224" xr:uid="{00000000-0005-0000-0000-0000E7520000}"/>
    <cellStyle name="Normal 2 2 5 2" xfId="21225" xr:uid="{00000000-0005-0000-0000-0000E8520000}"/>
    <cellStyle name="Normal 2 2 5 2 2" xfId="21226" xr:uid="{00000000-0005-0000-0000-0000E9520000}"/>
    <cellStyle name="Normal 2 2 5 2 2 2" xfId="21227" xr:uid="{00000000-0005-0000-0000-0000EA520000}"/>
    <cellStyle name="Normal 2 2 5 2 2 2 2" xfId="21228" xr:uid="{00000000-0005-0000-0000-0000EB520000}"/>
    <cellStyle name="Normal 2 2 5 2 2 2 2 2" xfId="21229" xr:uid="{00000000-0005-0000-0000-0000EC520000}"/>
    <cellStyle name="Normal 2 2 5 2 2 2 3" xfId="21230" xr:uid="{00000000-0005-0000-0000-0000ED520000}"/>
    <cellStyle name="Normal 2 2 5 2 2 2 4" xfId="21231" xr:uid="{00000000-0005-0000-0000-0000EE520000}"/>
    <cellStyle name="Normal 2 2 5 2 2 3" xfId="21232" xr:uid="{00000000-0005-0000-0000-0000EF520000}"/>
    <cellStyle name="Normal 2 2 5 2 2 3 2" xfId="21233" xr:uid="{00000000-0005-0000-0000-0000F0520000}"/>
    <cellStyle name="Normal 2 2 5 2 2 3 2 2" xfId="21234" xr:uid="{00000000-0005-0000-0000-0000F1520000}"/>
    <cellStyle name="Normal 2 2 5 2 2 3 3" xfId="21235" xr:uid="{00000000-0005-0000-0000-0000F2520000}"/>
    <cellStyle name="Normal 2 2 5 2 2 3 4" xfId="21236" xr:uid="{00000000-0005-0000-0000-0000F3520000}"/>
    <cellStyle name="Normal 2 2 5 2 2 4" xfId="21237" xr:uid="{00000000-0005-0000-0000-0000F4520000}"/>
    <cellStyle name="Normal 2 2 5 2 2 4 2" xfId="21238" xr:uid="{00000000-0005-0000-0000-0000F5520000}"/>
    <cellStyle name="Normal 2 2 5 2 2 5" xfId="21239" xr:uid="{00000000-0005-0000-0000-0000F6520000}"/>
    <cellStyle name="Normal 2 2 5 2 2 6" xfId="21240" xr:uid="{00000000-0005-0000-0000-0000F7520000}"/>
    <cellStyle name="Normal 2 2 5 2 3" xfId="21241" xr:uid="{00000000-0005-0000-0000-0000F8520000}"/>
    <cellStyle name="Normal 2 2 5 2 3 2" xfId="21242" xr:uid="{00000000-0005-0000-0000-0000F9520000}"/>
    <cellStyle name="Normal 2 2 5 2 3 2 2" xfId="21243" xr:uid="{00000000-0005-0000-0000-0000FA520000}"/>
    <cellStyle name="Normal 2 2 5 2 3 3" xfId="21244" xr:uid="{00000000-0005-0000-0000-0000FB520000}"/>
    <cellStyle name="Normal 2 2 5 2 3 4" xfId="21245" xr:uid="{00000000-0005-0000-0000-0000FC520000}"/>
    <cellStyle name="Normal 2 2 5 2 4" xfId="21246" xr:uid="{00000000-0005-0000-0000-0000FD520000}"/>
    <cellStyle name="Normal 2 2 5 2 4 2" xfId="21247" xr:uid="{00000000-0005-0000-0000-0000FE520000}"/>
    <cellStyle name="Normal 2 2 5 2 4 2 2" xfId="21248" xr:uid="{00000000-0005-0000-0000-0000FF520000}"/>
    <cellStyle name="Normal 2 2 5 2 4 3" xfId="21249" xr:uid="{00000000-0005-0000-0000-000000530000}"/>
    <cellStyle name="Normal 2 2 5 2 4 4" xfId="21250" xr:uid="{00000000-0005-0000-0000-000001530000}"/>
    <cellStyle name="Normal 2 2 5 2 5" xfId="21251" xr:uid="{00000000-0005-0000-0000-000002530000}"/>
    <cellStyle name="Normal 2 2 5 2 5 2" xfId="21252" xr:uid="{00000000-0005-0000-0000-000003530000}"/>
    <cellStyle name="Normal 2 2 5 2 6" xfId="21253" xr:uid="{00000000-0005-0000-0000-000004530000}"/>
    <cellStyle name="Normal 2 2 5 2 7" xfId="21254" xr:uid="{00000000-0005-0000-0000-000005530000}"/>
    <cellStyle name="Normal 2 2 5 3" xfId="21255" xr:uid="{00000000-0005-0000-0000-000006530000}"/>
    <cellStyle name="Normal 2 2 5 3 2" xfId="21256" xr:uid="{00000000-0005-0000-0000-000007530000}"/>
    <cellStyle name="Normal 2 2 5 3 2 2" xfId="21257" xr:uid="{00000000-0005-0000-0000-000008530000}"/>
    <cellStyle name="Normal 2 2 5 3 2 2 2" xfId="21258" xr:uid="{00000000-0005-0000-0000-000009530000}"/>
    <cellStyle name="Normal 2 2 5 3 2 3" xfId="21259" xr:uid="{00000000-0005-0000-0000-00000A530000}"/>
    <cellStyle name="Normal 2 2 5 3 2 4" xfId="21260" xr:uid="{00000000-0005-0000-0000-00000B530000}"/>
    <cellStyle name="Normal 2 2 5 3 3" xfId="21261" xr:uid="{00000000-0005-0000-0000-00000C530000}"/>
    <cellStyle name="Normal 2 2 5 3 3 2" xfId="21262" xr:uid="{00000000-0005-0000-0000-00000D530000}"/>
    <cellStyle name="Normal 2 2 5 3 3 2 2" xfId="21263" xr:uid="{00000000-0005-0000-0000-00000E530000}"/>
    <cellStyle name="Normal 2 2 5 3 3 3" xfId="21264" xr:uid="{00000000-0005-0000-0000-00000F530000}"/>
    <cellStyle name="Normal 2 2 5 3 3 4" xfId="21265" xr:uid="{00000000-0005-0000-0000-000010530000}"/>
    <cellStyle name="Normal 2 2 5 3 4" xfId="21266" xr:uid="{00000000-0005-0000-0000-000011530000}"/>
    <cellStyle name="Normal 2 2 5 3 4 2" xfId="21267" xr:uid="{00000000-0005-0000-0000-000012530000}"/>
    <cellStyle name="Normal 2 2 5 3 5" xfId="21268" xr:uid="{00000000-0005-0000-0000-000013530000}"/>
    <cellStyle name="Normal 2 2 5 3 6" xfId="21269" xr:uid="{00000000-0005-0000-0000-000014530000}"/>
    <cellStyle name="Normal 2 2 5 4" xfId="21270" xr:uid="{00000000-0005-0000-0000-000015530000}"/>
    <cellStyle name="Normal 2 2 5 4 2" xfId="21271" xr:uid="{00000000-0005-0000-0000-000016530000}"/>
    <cellStyle name="Normal 2 2 5 4 2 2" xfId="21272" xr:uid="{00000000-0005-0000-0000-000017530000}"/>
    <cellStyle name="Normal 2 2 5 4 3" xfId="21273" xr:uid="{00000000-0005-0000-0000-000018530000}"/>
    <cellStyle name="Normal 2 2 5 4 4" xfId="21274" xr:uid="{00000000-0005-0000-0000-000019530000}"/>
    <cellStyle name="Normal 2 2 5 5" xfId="21275" xr:uid="{00000000-0005-0000-0000-00001A530000}"/>
    <cellStyle name="Normal 2 2 5 5 2" xfId="21276" xr:uid="{00000000-0005-0000-0000-00001B530000}"/>
    <cellStyle name="Normal 2 2 5 5 2 2" xfId="21277" xr:uid="{00000000-0005-0000-0000-00001C530000}"/>
    <cellStyle name="Normal 2 2 5 5 3" xfId="21278" xr:uid="{00000000-0005-0000-0000-00001D530000}"/>
    <cellStyle name="Normal 2 2 5 5 4" xfId="21279" xr:uid="{00000000-0005-0000-0000-00001E530000}"/>
    <cellStyle name="Normal 2 2 5 6" xfId="21280" xr:uid="{00000000-0005-0000-0000-00001F530000}"/>
    <cellStyle name="Normal 2 2 5 6 2" xfId="21281" xr:uid="{00000000-0005-0000-0000-000020530000}"/>
    <cellStyle name="Normal 2 2 5 7" xfId="21282" xr:uid="{00000000-0005-0000-0000-000021530000}"/>
    <cellStyle name="Normal 2 2 5 8" xfId="21283" xr:uid="{00000000-0005-0000-0000-000022530000}"/>
    <cellStyle name="Normal 2 2 6" xfId="21284" xr:uid="{00000000-0005-0000-0000-000023530000}"/>
    <cellStyle name="Normal 2 2 6 2" xfId="21285" xr:uid="{00000000-0005-0000-0000-000024530000}"/>
    <cellStyle name="Normal 2 2 6 2 2" xfId="21286" xr:uid="{00000000-0005-0000-0000-000025530000}"/>
    <cellStyle name="Normal 2 2 6 2 2 2" xfId="21287" xr:uid="{00000000-0005-0000-0000-000026530000}"/>
    <cellStyle name="Normal 2 2 6 2 2 2 2" xfId="21288" xr:uid="{00000000-0005-0000-0000-000027530000}"/>
    <cellStyle name="Normal 2 2 6 2 2 2 2 2" xfId="21289" xr:uid="{00000000-0005-0000-0000-000028530000}"/>
    <cellStyle name="Normal 2 2 6 2 2 2 3" xfId="21290" xr:uid="{00000000-0005-0000-0000-000029530000}"/>
    <cellStyle name="Normal 2 2 6 2 2 2 4" xfId="21291" xr:uid="{00000000-0005-0000-0000-00002A530000}"/>
    <cellStyle name="Normal 2 2 6 2 2 3" xfId="21292" xr:uid="{00000000-0005-0000-0000-00002B530000}"/>
    <cellStyle name="Normal 2 2 6 2 2 3 2" xfId="21293" xr:uid="{00000000-0005-0000-0000-00002C530000}"/>
    <cellStyle name="Normal 2 2 6 2 2 3 2 2" xfId="21294" xr:uid="{00000000-0005-0000-0000-00002D530000}"/>
    <cellStyle name="Normal 2 2 6 2 2 3 3" xfId="21295" xr:uid="{00000000-0005-0000-0000-00002E530000}"/>
    <cellStyle name="Normal 2 2 6 2 2 3 4" xfId="21296" xr:uid="{00000000-0005-0000-0000-00002F530000}"/>
    <cellStyle name="Normal 2 2 6 2 2 4" xfId="21297" xr:uid="{00000000-0005-0000-0000-000030530000}"/>
    <cellStyle name="Normal 2 2 6 2 2 4 2" xfId="21298" xr:uid="{00000000-0005-0000-0000-000031530000}"/>
    <cellStyle name="Normal 2 2 6 2 2 5" xfId="21299" xr:uid="{00000000-0005-0000-0000-000032530000}"/>
    <cellStyle name="Normal 2 2 6 2 2 6" xfId="21300" xr:uid="{00000000-0005-0000-0000-000033530000}"/>
    <cellStyle name="Normal 2 2 6 2 3" xfId="21301" xr:uid="{00000000-0005-0000-0000-000034530000}"/>
    <cellStyle name="Normal 2 2 6 2 3 2" xfId="21302" xr:uid="{00000000-0005-0000-0000-000035530000}"/>
    <cellStyle name="Normal 2 2 6 2 3 2 2" xfId="21303" xr:uid="{00000000-0005-0000-0000-000036530000}"/>
    <cellStyle name="Normal 2 2 6 2 3 3" xfId="21304" xr:uid="{00000000-0005-0000-0000-000037530000}"/>
    <cellStyle name="Normal 2 2 6 2 3 4" xfId="21305" xr:uid="{00000000-0005-0000-0000-000038530000}"/>
    <cellStyle name="Normal 2 2 6 2 4" xfId="21306" xr:uid="{00000000-0005-0000-0000-000039530000}"/>
    <cellStyle name="Normal 2 2 6 2 4 2" xfId="21307" xr:uid="{00000000-0005-0000-0000-00003A530000}"/>
    <cellStyle name="Normal 2 2 6 2 4 2 2" xfId="21308" xr:uid="{00000000-0005-0000-0000-00003B530000}"/>
    <cellStyle name="Normal 2 2 6 2 4 3" xfId="21309" xr:uid="{00000000-0005-0000-0000-00003C530000}"/>
    <cellStyle name="Normal 2 2 6 2 4 4" xfId="21310" xr:uid="{00000000-0005-0000-0000-00003D530000}"/>
    <cellStyle name="Normal 2 2 6 2 5" xfId="21311" xr:uid="{00000000-0005-0000-0000-00003E530000}"/>
    <cellStyle name="Normal 2 2 6 2 5 2" xfId="21312" xr:uid="{00000000-0005-0000-0000-00003F530000}"/>
    <cellStyle name="Normal 2 2 6 2 6" xfId="21313" xr:uid="{00000000-0005-0000-0000-000040530000}"/>
    <cellStyle name="Normal 2 2 6 2 7" xfId="21314" xr:uid="{00000000-0005-0000-0000-000041530000}"/>
    <cellStyle name="Normal 2 2 6 3" xfId="21315" xr:uid="{00000000-0005-0000-0000-000042530000}"/>
    <cellStyle name="Normal 2 2 6 3 2" xfId="21316" xr:uid="{00000000-0005-0000-0000-000043530000}"/>
    <cellStyle name="Normal 2 2 6 3 2 2" xfId="21317" xr:uid="{00000000-0005-0000-0000-000044530000}"/>
    <cellStyle name="Normal 2 2 6 3 2 2 2" xfId="21318" xr:uid="{00000000-0005-0000-0000-000045530000}"/>
    <cellStyle name="Normal 2 2 6 3 2 3" xfId="21319" xr:uid="{00000000-0005-0000-0000-000046530000}"/>
    <cellStyle name="Normal 2 2 6 3 2 4" xfId="21320" xr:uid="{00000000-0005-0000-0000-000047530000}"/>
    <cellStyle name="Normal 2 2 6 3 3" xfId="21321" xr:uid="{00000000-0005-0000-0000-000048530000}"/>
    <cellStyle name="Normal 2 2 6 3 3 2" xfId="21322" xr:uid="{00000000-0005-0000-0000-000049530000}"/>
    <cellStyle name="Normal 2 2 6 3 3 2 2" xfId="21323" xr:uid="{00000000-0005-0000-0000-00004A530000}"/>
    <cellStyle name="Normal 2 2 6 3 3 3" xfId="21324" xr:uid="{00000000-0005-0000-0000-00004B530000}"/>
    <cellStyle name="Normal 2 2 6 3 3 4" xfId="21325" xr:uid="{00000000-0005-0000-0000-00004C530000}"/>
    <cellStyle name="Normal 2 2 6 3 4" xfId="21326" xr:uid="{00000000-0005-0000-0000-00004D530000}"/>
    <cellStyle name="Normal 2 2 6 3 4 2" xfId="21327" xr:uid="{00000000-0005-0000-0000-00004E530000}"/>
    <cellStyle name="Normal 2 2 6 3 5" xfId="21328" xr:uid="{00000000-0005-0000-0000-00004F530000}"/>
    <cellStyle name="Normal 2 2 6 3 6" xfId="21329" xr:uid="{00000000-0005-0000-0000-000050530000}"/>
    <cellStyle name="Normal 2 2 6 4" xfId="21330" xr:uid="{00000000-0005-0000-0000-000051530000}"/>
    <cellStyle name="Normal 2 2 6 4 2" xfId="21331" xr:uid="{00000000-0005-0000-0000-000052530000}"/>
    <cellStyle name="Normal 2 2 6 4 2 2" xfId="21332" xr:uid="{00000000-0005-0000-0000-000053530000}"/>
    <cellStyle name="Normal 2 2 6 4 3" xfId="21333" xr:uid="{00000000-0005-0000-0000-000054530000}"/>
    <cellStyle name="Normal 2 2 6 4 4" xfId="21334" xr:uid="{00000000-0005-0000-0000-000055530000}"/>
    <cellStyle name="Normal 2 2 6 5" xfId="21335" xr:uid="{00000000-0005-0000-0000-000056530000}"/>
    <cellStyle name="Normal 2 2 6 5 2" xfId="21336" xr:uid="{00000000-0005-0000-0000-000057530000}"/>
    <cellStyle name="Normal 2 2 6 5 2 2" xfId="21337" xr:uid="{00000000-0005-0000-0000-000058530000}"/>
    <cellStyle name="Normal 2 2 6 5 3" xfId="21338" xr:uid="{00000000-0005-0000-0000-000059530000}"/>
    <cellStyle name="Normal 2 2 6 5 4" xfId="21339" xr:uid="{00000000-0005-0000-0000-00005A530000}"/>
    <cellStyle name="Normal 2 2 6 6" xfId="21340" xr:uid="{00000000-0005-0000-0000-00005B530000}"/>
    <cellStyle name="Normal 2 2 6 6 2" xfId="21341" xr:uid="{00000000-0005-0000-0000-00005C530000}"/>
    <cellStyle name="Normal 2 2 6 7" xfId="21342" xr:uid="{00000000-0005-0000-0000-00005D530000}"/>
    <cellStyle name="Normal 2 2 6 8" xfId="21343" xr:uid="{00000000-0005-0000-0000-00005E530000}"/>
    <cellStyle name="Normal 2 2 7" xfId="21344" xr:uid="{00000000-0005-0000-0000-00005F530000}"/>
    <cellStyle name="Normal 2 2 7 2" xfId="21345" xr:uid="{00000000-0005-0000-0000-000060530000}"/>
    <cellStyle name="Normal 2 2 7 2 2" xfId="21346" xr:uid="{00000000-0005-0000-0000-000061530000}"/>
    <cellStyle name="Normal 2 2 7 2 2 2" xfId="21347" xr:uid="{00000000-0005-0000-0000-000062530000}"/>
    <cellStyle name="Normal 2 2 7 2 2 2 2" xfId="21348" xr:uid="{00000000-0005-0000-0000-000063530000}"/>
    <cellStyle name="Normal 2 2 7 2 2 2 2 2" xfId="21349" xr:uid="{00000000-0005-0000-0000-000064530000}"/>
    <cellStyle name="Normal 2 2 7 2 2 2 3" xfId="21350" xr:uid="{00000000-0005-0000-0000-000065530000}"/>
    <cellStyle name="Normal 2 2 7 2 2 2 4" xfId="21351" xr:uid="{00000000-0005-0000-0000-000066530000}"/>
    <cellStyle name="Normal 2 2 7 2 2 3" xfId="21352" xr:uid="{00000000-0005-0000-0000-000067530000}"/>
    <cellStyle name="Normal 2 2 7 2 2 3 2" xfId="21353" xr:uid="{00000000-0005-0000-0000-000068530000}"/>
    <cellStyle name="Normal 2 2 7 2 2 3 2 2" xfId="21354" xr:uid="{00000000-0005-0000-0000-000069530000}"/>
    <cellStyle name="Normal 2 2 7 2 2 3 3" xfId="21355" xr:uid="{00000000-0005-0000-0000-00006A530000}"/>
    <cellStyle name="Normal 2 2 7 2 2 3 4" xfId="21356" xr:uid="{00000000-0005-0000-0000-00006B530000}"/>
    <cellStyle name="Normal 2 2 7 2 2 4" xfId="21357" xr:uid="{00000000-0005-0000-0000-00006C530000}"/>
    <cellStyle name="Normal 2 2 7 2 2 4 2" xfId="21358" xr:uid="{00000000-0005-0000-0000-00006D530000}"/>
    <cellStyle name="Normal 2 2 7 2 2 5" xfId="21359" xr:uid="{00000000-0005-0000-0000-00006E530000}"/>
    <cellStyle name="Normal 2 2 7 2 2 6" xfId="21360" xr:uid="{00000000-0005-0000-0000-00006F530000}"/>
    <cellStyle name="Normal 2 2 7 2 3" xfId="21361" xr:uid="{00000000-0005-0000-0000-000070530000}"/>
    <cellStyle name="Normal 2 2 7 2 3 2" xfId="21362" xr:uid="{00000000-0005-0000-0000-000071530000}"/>
    <cellStyle name="Normal 2 2 7 2 3 2 2" xfId="21363" xr:uid="{00000000-0005-0000-0000-000072530000}"/>
    <cellStyle name="Normal 2 2 7 2 3 3" xfId="21364" xr:uid="{00000000-0005-0000-0000-000073530000}"/>
    <cellStyle name="Normal 2 2 7 2 3 4" xfId="21365" xr:uid="{00000000-0005-0000-0000-000074530000}"/>
    <cellStyle name="Normal 2 2 7 2 4" xfId="21366" xr:uid="{00000000-0005-0000-0000-000075530000}"/>
    <cellStyle name="Normal 2 2 7 2 4 2" xfId="21367" xr:uid="{00000000-0005-0000-0000-000076530000}"/>
    <cellStyle name="Normal 2 2 7 2 4 2 2" xfId="21368" xr:uid="{00000000-0005-0000-0000-000077530000}"/>
    <cellStyle name="Normal 2 2 7 2 4 3" xfId="21369" xr:uid="{00000000-0005-0000-0000-000078530000}"/>
    <cellStyle name="Normal 2 2 7 2 4 4" xfId="21370" xr:uid="{00000000-0005-0000-0000-000079530000}"/>
    <cellStyle name="Normal 2 2 7 2 5" xfId="21371" xr:uid="{00000000-0005-0000-0000-00007A530000}"/>
    <cellStyle name="Normal 2 2 7 2 5 2" xfId="21372" xr:uid="{00000000-0005-0000-0000-00007B530000}"/>
    <cellStyle name="Normal 2 2 7 2 6" xfId="21373" xr:uid="{00000000-0005-0000-0000-00007C530000}"/>
    <cellStyle name="Normal 2 2 7 2 7" xfId="21374" xr:uid="{00000000-0005-0000-0000-00007D530000}"/>
    <cellStyle name="Normal 2 2 7 3" xfId="21375" xr:uid="{00000000-0005-0000-0000-00007E530000}"/>
    <cellStyle name="Normal 2 2 7 3 2" xfId="21376" xr:uid="{00000000-0005-0000-0000-00007F530000}"/>
    <cellStyle name="Normal 2 2 7 3 2 2" xfId="21377" xr:uid="{00000000-0005-0000-0000-000080530000}"/>
    <cellStyle name="Normal 2 2 7 3 2 2 2" xfId="21378" xr:uid="{00000000-0005-0000-0000-000081530000}"/>
    <cellStyle name="Normal 2 2 7 3 2 3" xfId="21379" xr:uid="{00000000-0005-0000-0000-000082530000}"/>
    <cellStyle name="Normal 2 2 7 3 2 4" xfId="21380" xr:uid="{00000000-0005-0000-0000-000083530000}"/>
    <cellStyle name="Normal 2 2 7 3 3" xfId="21381" xr:uid="{00000000-0005-0000-0000-000084530000}"/>
    <cellStyle name="Normal 2 2 7 3 3 2" xfId="21382" xr:uid="{00000000-0005-0000-0000-000085530000}"/>
    <cellStyle name="Normal 2 2 7 3 3 2 2" xfId="21383" xr:uid="{00000000-0005-0000-0000-000086530000}"/>
    <cellStyle name="Normal 2 2 7 3 3 3" xfId="21384" xr:uid="{00000000-0005-0000-0000-000087530000}"/>
    <cellStyle name="Normal 2 2 7 3 3 4" xfId="21385" xr:uid="{00000000-0005-0000-0000-000088530000}"/>
    <cellStyle name="Normal 2 2 7 3 4" xfId="21386" xr:uid="{00000000-0005-0000-0000-000089530000}"/>
    <cellStyle name="Normal 2 2 7 3 4 2" xfId="21387" xr:uid="{00000000-0005-0000-0000-00008A530000}"/>
    <cellStyle name="Normal 2 2 7 3 5" xfId="21388" xr:uid="{00000000-0005-0000-0000-00008B530000}"/>
    <cellStyle name="Normal 2 2 7 3 6" xfId="21389" xr:uid="{00000000-0005-0000-0000-00008C530000}"/>
    <cellStyle name="Normal 2 2 7 4" xfId="21390" xr:uid="{00000000-0005-0000-0000-00008D530000}"/>
    <cellStyle name="Normal 2 2 7 4 2" xfId="21391" xr:uid="{00000000-0005-0000-0000-00008E530000}"/>
    <cellStyle name="Normal 2 2 7 4 2 2" xfId="21392" xr:uid="{00000000-0005-0000-0000-00008F530000}"/>
    <cellStyle name="Normal 2 2 7 4 3" xfId="21393" xr:uid="{00000000-0005-0000-0000-000090530000}"/>
    <cellStyle name="Normal 2 2 7 4 4" xfId="21394" xr:uid="{00000000-0005-0000-0000-000091530000}"/>
    <cellStyle name="Normal 2 2 7 5" xfId="21395" xr:uid="{00000000-0005-0000-0000-000092530000}"/>
    <cellStyle name="Normal 2 2 7 5 2" xfId="21396" xr:uid="{00000000-0005-0000-0000-000093530000}"/>
    <cellStyle name="Normal 2 2 7 5 2 2" xfId="21397" xr:uid="{00000000-0005-0000-0000-000094530000}"/>
    <cellStyle name="Normal 2 2 7 5 3" xfId="21398" xr:uid="{00000000-0005-0000-0000-000095530000}"/>
    <cellStyle name="Normal 2 2 7 5 4" xfId="21399" xr:uid="{00000000-0005-0000-0000-000096530000}"/>
    <cellStyle name="Normal 2 2 7 6" xfId="21400" xr:uid="{00000000-0005-0000-0000-000097530000}"/>
    <cellStyle name="Normal 2 2 7 6 2" xfId="21401" xr:uid="{00000000-0005-0000-0000-000098530000}"/>
    <cellStyle name="Normal 2 2 7 7" xfId="21402" xr:uid="{00000000-0005-0000-0000-000099530000}"/>
    <cellStyle name="Normal 2 2 7 8" xfId="21403" xr:uid="{00000000-0005-0000-0000-00009A530000}"/>
    <cellStyle name="Normal 2 2 8" xfId="21404" xr:uid="{00000000-0005-0000-0000-00009B530000}"/>
    <cellStyle name="Normal 2 2 8 2" xfId="21405" xr:uid="{00000000-0005-0000-0000-00009C530000}"/>
    <cellStyle name="Normal 2 2 8 2 2" xfId="21406" xr:uid="{00000000-0005-0000-0000-00009D530000}"/>
    <cellStyle name="Normal 2 2 8 2 2 2" xfId="21407" xr:uid="{00000000-0005-0000-0000-00009E530000}"/>
    <cellStyle name="Normal 2 2 8 2 2 2 2" xfId="21408" xr:uid="{00000000-0005-0000-0000-00009F530000}"/>
    <cellStyle name="Normal 2 2 8 2 2 3" xfId="21409" xr:uid="{00000000-0005-0000-0000-0000A0530000}"/>
    <cellStyle name="Normal 2 2 8 2 2 4" xfId="21410" xr:uid="{00000000-0005-0000-0000-0000A1530000}"/>
    <cellStyle name="Normal 2 2 8 2 3" xfId="21411" xr:uid="{00000000-0005-0000-0000-0000A2530000}"/>
    <cellStyle name="Normal 2 2 8 2 3 2" xfId="21412" xr:uid="{00000000-0005-0000-0000-0000A3530000}"/>
    <cellStyle name="Normal 2 2 8 2 3 2 2" xfId="21413" xr:uid="{00000000-0005-0000-0000-0000A4530000}"/>
    <cellStyle name="Normal 2 2 8 2 3 3" xfId="21414" xr:uid="{00000000-0005-0000-0000-0000A5530000}"/>
    <cellStyle name="Normal 2 2 8 2 3 4" xfId="21415" xr:uid="{00000000-0005-0000-0000-0000A6530000}"/>
    <cellStyle name="Normal 2 2 8 2 4" xfId="21416" xr:uid="{00000000-0005-0000-0000-0000A7530000}"/>
    <cellStyle name="Normal 2 2 8 2 4 2" xfId="21417" xr:uid="{00000000-0005-0000-0000-0000A8530000}"/>
    <cellStyle name="Normal 2 2 8 2 5" xfId="21418" xr:uid="{00000000-0005-0000-0000-0000A9530000}"/>
    <cellStyle name="Normal 2 2 8 2 6" xfId="21419" xr:uid="{00000000-0005-0000-0000-0000AA530000}"/>
    <cellStyle name="Normal 2 2 8 3" xfId="21420" xr:uid="{00000000-0005-0000-0000-0000AB530000}"/>
    <cellStyle name="Normal 2 2 8 3 2" xfId="21421" xr:uid="{00000000-0005-0000-0000-0000AC530000}"/>
    <cellStyle name="Normal 2 2 8 3 2 2" xfId="21422" xr:uid="{00000000-0005-0000-0000-0000AD530000}"/>
    <cellStyle name="Normal 2 2 8 3 3" xfId="21423" xr:uid="{00000000-0005-0000-0000-0000AE530000}"/>
    <cellStyle name="Normal 2 2 8 3 4" xfId="21424" xr:uid="{00000000-0005-0000-0000-0000AF530000}"/>
    <cellStyle name="Normal 2 2 8 4" xfId="21425" xr:uid="{00000000-0005-0000-0000-0000B0530000}"/>
    <cellStyle name="Normal 2 2 8 4 2" xfId="21426" xr:uid="{00000000-0005-0000-0000-0000B1530000}"/>
    <cellStyle name="Normal 2 2 8 4 2 2" xfId="21427" xr:uid="{00000000-0005-0000-0000-0000B2530000}"/>
    <cellStyle name="Normal 2 2 8 4 3" xfId="21428" xr:uid="{00000000-0005-0000-0000-0000B3530000}"/>
    <cellStyle name="Normal 2 2 8 4 4" xfId="21429" xr:uid="{00000000-0005-0000-0000-0000B4530000}"/>
    <cellStyle name="Normal 2 2 8 5" xfId="21430" xr:uid="{00000000-0005-0000-0000-0000B5530000}"/>
    <cellStyle name="Normal 2 2 8 5 2" xfId="21431" xr:uid="{00000000-0005-0000-0000-0000B6530000}"/>
    <cellStyle name="Normal 2 2 8 6" xfId="21432" xr:uid="{00000000-0005-0000-0000-0000B7530000}"/>
    <cellStyle name="Normal 2 2 8 7" xfId="21433" xr:uid="{00000000-0005-0000-0000-0000B8530000}"/>
    <cellStyle name="Normal 2 2 9" xfId="21434" xr:uid="{00000000-0005-0000-0000-0000B9530000}"/>
    <cellStyle name="Normal 2 2 9 2" xfId="21435" xr:uid="{00000000-0005-0000-0000-0000BA530000}"/>
    <cellStyle name="Normal 2 2 9 2 2" xfId="21436" xr:uid="{00000000-0005-0000-0000-0000BB530000}"/>
    <cellStyle name="Normal 2 2 9 2 2 2" xfId="21437" xr:uid="{00000000-0005-0000-0000-0000BC530000}"/>
    <cellStyle name="Normal 2 2 9 2 3" xfId="21438" xr:uid="{00000000-0005-0000-0000-0000BD530000}"/>
    <cellStyle name="Normal 2 2 9 2 4" xfId="21439" xr:uid="{00000000-0005-0000-0000-0000BE530000}"/>
    <cellStyle name="Normal 2 2 9 3" xfId="21440" xr:uid="{00000000-0005-0000-0000-0000BF530000}"/>
    <cellStyle name="Normal 2 2 9 3 2" xfId="21441" xr:uid="{00000000-0005-0000-0000-0000C0530000}"/>
    <cellStyle name="Normal 2 2 9 3 2 2" xfId="21442" xr:uid="{00000000-0005-0000-0000-0000C1530000}"/>
    <cellStyle name="Normal 2 2 9 3 3" xfId="21443" xr:uid="{00000000-0005-0000-0000-0000C2530000}"/>
    <cellStyle name="Normal 2 2 9 3 4" xfId="21444" xr:uid="{00000000-0005-0000-0000-0000C3530000}"/>
    <cellStyle name="Normal 2 2 9 4" xfId="21445" xr:uid="{00000000-0005-0000-0000-0000C4530000}"/>
    <cellStyle name="Normal 2 2 9 4 2" xfId="21446" xr:uid="{00000000-0005-0000-0000-0000C5530000}"/>
    <cellStyle name="Normal 2 2 9 5" xfId="21447" xr:uid="{00000000-0005-0000-0000-0000C6530000}"/>
    <cellStyle name="Normal 2 2 9 6" xfId="21448" xr:uid="{00000000-0005-0000-0000-0000C7530000}"/>
    <cellStyle name="Normal 2 3" xfId="11" xr:uid="{00000000-0005-0000-0000-0000C8530000}"/>
    <cellStyle name="Normal 2 3 2" xfId="21449" xr:uid="{00000000-0005-0000-0000-0000C9530000}"/>
    <cellStyle name="Normal 2 4" xfId="21450" xr:uid="{00000000-0005-0000-0000-0000CA530000}"/>
    <cellStyle name="Normal 2 4 2" xfId="21451" xr:uid="{00000000-0005-0000-0000-0000CB530000}"/>
    <cellStyle name="Normal 2 5" xfId="21452" xr:uid="{00000000-0005-0000-0000-0000CC530000}"/>
    <cellStyle name="Normal 2 5 2" xfId="21453" xr:uid="{00000000-0005-0000-0000-0000CD530000}"/>
    <cellStyle name="Normal 20" xfId="21454" xr:uid="{00000000-0005-0000-0000-0000CE530000}"/>
    <cellStyle name="Normal 20 10" xfId="21455" xr:uid="{00000000-0005-0000-0000-0000CF530000}"/>
    <cellStyle name="Normal 20 10 2" xfId="21456" xr:uid="{00000000-0005-0000-0000-0000D0530000}"/>
    <cellStyle name="Normal 20 11" xfId="21457" xr:uid="{00000000-0005-0000-0000-0000D1530000}"/>
    <cellStyle name="Normal 20 12" xfId="21458" xr:uid="{00000000-0005-0000-0000-0000D2530000}"/>
    <cellStyle name="Normal 20 2" xfId="21459" xr:uid="{00000000-0005-0000-0000-0000D3530000}"/>
    <cellStyle name="Normal 20 2 10" xfId="21460" xr:uid="{00000000-0005-0000-0000-0000D4530000}"/>
    <cellStyle name="Normal 20 2 11" xfId="21461" xr:uid="{00000000-0005-0000-0000-0000D5530000}"/>
    <cellStyle name="Normal 20 2 2" xfId="21462" xr:uid="{00000000-0005-0000-0000-0000D6530000}"/>
    <cellStyle name="Normal 20 2 2 2" xfId="21463" xr:uid="{00000000-0005-0000-0000-0000D7530000}"/>
    <cellStyle name="Normal 20 2 2 2 2" xfId="21464" xr:uid="{00000000-0005-0000-0000-0000D8530000}"/>
    <cellStyle name="Normal 20 2 2 2 2 2" xfId="21465" xr:uid="{00000000-0005-0000-0000-0000D9530000}"/>
    <cellStyle name="Normal 20 2 2 2 2 2 2" xfId="21466" xr:uid="{00000000-0005-0000-0000-0000DA530000}"/>
    <cellStyle name="Normal 20 2 2 2 2 2 2 2" xfId="21467" xr:uid="{00000000-0005-0000-0000-0000DB530000}"/>
    <cellStyle name="Normal 20 2 2 2 2 2 3" xfId="21468" xr:uid="{00000000-0005-0000-0000-0000DC530000}"/>
    <cellStyle name="Normal 20 2 2 2 2 2 4" xfId="21469" xr:uid="{00000000-0005-0000-0000-0000DD530000}"/>
    <cellStyle name="Normal 20 2 2 2 2 3" xfId="21470" xr:uid="{00000000-0005-0000-0000-0000DE530000}"/>
    <cellStyle name="Normal 20 2 2 2 2 3 2" xfId="21471" xr:uid="{00000000-0005-0000-0000-0000DF530000}"/>
    <cellStyle name="Normal 20 2 2 2 2 3 2 2" xfId="21472" xr:uid="{00000000-0005-0000-0000-0000E0530000}"/>
    <cellStyle name="Normal 20 2 2 2 2 3 3" xfId="21473" xr:uid="{00000000-0005-0000-0000-0000E1530000}"/>
    <cellStyle name="Normal 20 2 2 2 2 3 4" xfId="21474" xr:uid="{00000000-0005-0000-0000-0000E2530000}"/>
    <cellStyle name="Normal 20 2 2 2 2 4" xfId="21475" xr:uid="{00000000-0005-0000-0000-0000E3530000}"/>
    <cellStyle name="Normal 20 2 2 2 2 4 2" xfId="21476" xr:uid="{00000000-0005-0000-0000-0000E4530000}"/>
    <cellStyle name="Normal 20 2 2 2 2 5" xfId="21477" xr:uid="{00000000-0005-0000-0000-0000E5530000}"/>
    <cellStyle name="Normal 20 2 2 2 2 6" xfId="21478" xr:uid="{00000000-0005-0000-0000-0000E6530000}"/>
    <cellStyle name="Normal 20 2 2 2 3" xfId="21479" xr:uid="{00000000-0005-0000-0000-0000E7530000}"/>
    <cellStyle name="Normal 20 2 2 2 3 2" xfId="21480" xr:uid="{00000000-0005-0000-0000-0000E8530000}"/>
    <cellStyle name="Normal 20 2 2 2 3 2 2" xfId="21481" xr:uid="{00000000-0005-0000-0000-0000E9530000}"/>
    <cellStyle name="Normal 20 2 2 2 3 3" xfId="21482" xr:uid="{00000000-0005-0000-0000-0000EA530000}"/>
    <cellStyle name="Normal 20 2 2 2 3 4" xfId="21483" xr:uid="{00000000-0005-0000-0000-0000EB530000}"/>
    <cellStyle name="Normal 20 2 2 2 4" xfId="21484" xr:uid="{00000000-0005-0000-0000-0000EC530000}"/>
    <cellStyle name="Normal 20 2 2 2 4 2" xfId="21485" xr:uid="{00000000-0005-0000-0000-0000ED530000}"/>
    <cellStyle name="Normal 20 2 2 2 4 2 2" xfId="21486" xr:uid="{00000000-0005-0000-0000-0000EE530000}"/>
    <cellStyle name="Normal 20 2 2 2 4 3" xfId="21487" xr:uid="{00000000-0005-0000-0000-0000EF530000}"/>
    <cellStyle name="Normal 20 2 2 2 4 4" xfId="21488" xr:uid="{00000000-0005-0000-0000-0000F0530000}"/>
    <cellStyle name="Normal 20 2 2 2 5" xfId="21489" xr:uid="{00000000-0005-0000-0000-0000F1530000}"/>
    <cellStyle name="Normal 20 2 2 2 5 2" xfId="21490" xr:uid="{00000000-0005-0000-0000-0000F2530000}"/>
    <cellStyle name="Normal 20 2 2 2 6" xfId="21491" xr:uid="{00000000-0005-0000-0000-0000F3530000}"/>
    <cellStyle name="Normal 20 2 2 2 7" xfId="21492" xr:uid="{00000000-0005-0000-0000-0000F4530000}"/>
    <cellStyle name="Normal 20 2 2 3" xfId="21493" xr:uid="{00000000-0005-0000-0000-0000F5530000}"/>
    <cellStyle name="Normal 20 2 2 3 2" xfId="21494" xr:uid="{00000000-0005-0000-0000-0000F6530000}"/>
    <cellStyle name="Normal 20 2 2 3 2 2" xfId="21495" xr:uid="{00000000-0005-0000-0000-0000F7530000}"/>
    <cellStyle name="Normal 20 2 2 3 2 2 2" xfId="21496" xr:uid="{00000000-0005-0000-0000-0000F8530000}"/>
    <cellStyle name="Normal 20 2 2 3 2 3" xfId="21497" xr:uid="{00000000-0005-0000-0000-0000F9530000}"/>
    <cellStyle name="Normal 20 2 2 3 2 4" xfId="21498" xr:uid="{00000000-0005-0000-0000-0000FA530000}"/>
    <cellStyle name="Normal 20 2 2 3 3" xfId="21499" xr:uid="{00000000-0005-0000-0000-0000FB530000}"/>
    <cellStyle name="Normal 20 2 2 3 3 2" xfId="21500" xr:uid="{00000000-0005-0000-0000-0000FC530000}"/>
    <cellStyle name="Normal 20 2 2 3 3 2 2" xfId="21501" xr:uid="{00000000-0005-0000-0000-0000FD530000}"/>
    <cellStyle name="Normal 20 2 2 3 3 3" xfId="21502" xr:uid="{00000000-0005-0000-0000-0000FE530000}"/>
    <cellStyle name="Normal 20 2 2 3 3 4" xfId="21503" xr:uid="{00000000-0005-0000-0000-0000FF530000}"/>
    <cellStyle name="Normal 20 2 2 3 4" xfId="21504" xr:uid="{00000000-0005-0000-0000-000000540000}"/>
    <cellStyle name="Normal 20 2 2 3 4 2" xfId="21505" xr:uid="{00000000-0005-0000-0000-000001540000}"/>
    <cellStyle name="Normal 20 2 2 3 5" xfId="21506" xr:uid="{00000000-0005-0000-0000-000002540000}"/>
    <cellStyle name="Normal 20 2 2 3 6" xfId="21507" xr:uid="{00000000-0005-0000-0000-000003540000}"/>
    <cellStyle name="Normal 20 2 2 4" xfId="21508" xr:uid="{00000000-0005-0000-0000-000004540000}"/>
    <cellStyle name="Normal 20 2 2 4 2" xfId="21509" xr:uid="{00000000-0005-0000-0000-000005540000}"/>
    <cellStyle name="Normal 20 2 2 4 2 2" xfId="21510" xr:uid="{00000000-0005-0000-0000-000006540000}"/>
    <cellStyle name="Normal 20 2 2 4 3" xfId="21511" xr:uid="{00000000-0005-0000-0000-000007540000}"/>
    <cellStyle name="Normal 20 2 2 4 4" xfId="21512" xr:uid="{00000000-0005-0000-0000-000008540000}"/>
    <cellStyle name="Normal 20 2 2 5" xfId="21513" xr:uid="{00000000-0005-0000-0000-000009540000}"/>
    <cellStyle name="Normal 20 2 2 5 2" xfId="21514" xr:uid="{00000000-0005-0000-0000-00000A540000}"/>
    <cellStyle name="Normal 20 2 2 5 2 2" xfId="21515" xr:uid="{00000000-0005-0000-0000-00000B540000}"/>
    <cellStyle name="Normal 20 2 2 5 3" xfId="21516" xr:uid="{00000000-0005-0000-0000-00000C540000}"/>
    <cellStyle name="Normal 20 2 2 5 4" xfId="21517" xr:uid="{00000000-0005-0000-0000-00000D540000}"/>
    <cellStyle name="Normal 20 2 2 6" xfId="21518" xr:uid="{00000000-0005-0000-0000-00000E540000}"/>
    <cellStyle name="Normal 20 2 2 6 2" xfId="21519" xr:uid="{00000000-0005-0000-0000-00000F540000}"/>
    <cellStyle name="Normal 20 2 2 7" xfId="21520" xr:uid="{00000000-0005-0000-0000-000010540000}"/>
    <cellStyle name="Normal 20 2 2 8" xfId="21521" xr:uid="{00000000-0005-0000-0000-000011540000}"/>
    <cellStyle name="Normal 20 2 3" xfId="21522" xr:uid="{00000000-0005-0000-0000-000012540000}"/>
    <cellStyle name="Normal 20 2 3 2" xfId="21523" xr:uid="{00000000-0005-0000-0000-000013540000}"/>
    <cellStyle name="Normal 20 2 3 2 2" xfId="21524" xr:uid="{00000000-0005-0000-0000-000014540000}"/>
    <cellStyle name="Normal 20 2 3 2 2 2" xfId="21525" xr:uid="{00000000-0005-0000-0000-000015540000}"/>
    <cellStyle name="Normal 20 2 3 2 2 2 2" xfId="21526" xr:uid="{00000000-0005-0000-0000-000016540000}"/>
    <cellStyle name="Normal 20 2 3 2 2 2 2 2" xfId="21527" xr:uid="{00000000-0005-0000-0000-000017540000}"/>
    <cellStyle name="Normal 20 2 3 2 2 2 3" xfId="21528" xr:uid="{00000000-0005-0000-0000-000018540000}"/>
    <cellStyle name="Normal 20 2 3 2 2 2 4" xfId="21529" xr:uid="{00000000-0005-0000-0000-000019540000}"/>
    <cellStyle name="Normal 20 2 3 2 2 3" xfId="21530" xr:uid="{00000000-0005-0000-0000-00001A540000}"/>
    <cellStyle name="Normal 20 2 3 2 2 3 2" xfId="21531" xr:uid="{00000000-0005-0000-0000-00001B540000}"/>
    <cellStyle name="Normal 20 2 3 2 2 3 2 2" xfId="21532" xr:uid="{00000000-0005-0000-0000-00001C540000}"/>
    <cellStyle name="Normal 20 2 3 2 2 3 3" xfId="21533" xr:uid="{00000000-0005-0000-0000-00001D540000}"/>
    <cellStyle name="Normal 20 2 3 2 2 3 4" xfId="21534" xr:uid="{00000000-0005-0000-0000-00001E540000}"/>
    <cellStyle name="Normal 20 2 3 2 2 4" xfId="21535" xr:uid="{00000000-0005-0000-0000-00001F540000}"/>
    <cellStyle name="Normal 20 2 3 2 2 4 2" xfId="21536" xr:uid="{00000000-0005-0000-0000-000020540000}"/>
    <cellStyle name="Normal 20 2 3 2 2 5" xfId="21537" xr:uid="{00000000-0005-0000-0000-000021540000}"/>
    <cellStyle name="Normal 20 2 3 2 2 6" xfId="21538" xr:uid="{00000000-0005-0000-0000-000022540000}"/>
    <cellStyle name="Normal 20 2 3 2 3" xfId="21539" xr:uid="{00000000-0005-0000-0000-000023540000}"/>
    <cellStyle name="Normal 20 2 3 2 3 2" xfId="21540" xr:uid="{00000000-0005-0000-0000-000024540000}"/>
    <cellStyle name="Normal 20 2 3 2 3 2 2" xfId="21541" xr:uid="{00000000-0005-0000-0000-000025540000}"/>
    <cellStyle name="Normal 20 2 3 2 3 3" xfId="21542" xr:uid="{00000000-0005-0000-0000-000026540000}"/>
    <cellStyle name="Normal 20 2 3 2 3 4" xfId="21543" xr:uid="{00000000-0005-0000-0000-000027540000}"/>
    <cellStyle name="Normal 20 2 3 2 4" xfId="21544" xr:uid="{00000000-0005-0000-0000-000028540000}"/>
    <cellStyle name="Normal 20 2 3 2 4 2" xfId="21545" xr:uid="{00000000-0005-0000-0000-000029540000}"/>
    <cellStyle name="Normal 20 2 3 2 4 2 2" xfId="21546" xr:uid="{00000000-0005-0000-0000-00002A540000}"/>
    <cellStyle name="Normal 20 2 3 2 4 3" xfId="21547" xr:uid="{00000000-0005-0000-0000-00002B540000}"/>
    <cellStyle name="Normal 20 2 3 2 4 4" xfId="21548" xr:uid="{00000000-0005-0000-0000-00002C540000}"/>
    <cellStyle name="Normal 20 2 3 2 5" xfId="21549" xr:uid="{00000000-0005-0000-0000-00002D540000}"/>
    <cellStyle name="Normal 20 2 3 2 5 2" xfId="21550" xr:uid="{00000000-0005-0000-0000-00002E540000}"/>
    <cellStyle name="Normal 20 2 3 2 6" xfId="21551" xr:uid="{00000000-0005-0000-0000-00002F540000}"/>
    <cellStyle name="Normal 20 2 3 2 7" xfId="21552" xr:uid="{00000000-0005-0000-0000-000030540000}"/>
    <cellStyle name="Normal 20 2 3 3" xfId="21553" xr:uid="{00000000-0005-0000-0000-000031540000}"/>
    <cellStyle name="Normal 20 2 3 3 2" xfId="21554" xr:uid="{00000000-0005-0000-0000-000032540000}"/>
    <cellStyle name="Normal 20 2 3 3 2 2" xfId="21555" xr:uid="{00000000-0005-0000-0000-000033540000}"/>
    <cellStyle name="Normal 20 2 3 3 2 2 2" xfId="21556" xr:uid="{00000000-0005-0000-0000-000034540000}"/>
    <cellStyle name="Normal 20 2 3 3 2 3" xfId="21557" xr:uid="{00000000-0005-0000-0000-000035540000}"/>
    <cellStyle name="Normal 20 2 3 3 2 4" xfId="21558" xr:uid="{00000000-0005-0000-0000-000036540000}"/>
    <cellStyle name="Normal 20 2 3 3 3" xfId="21559" xr:uid="{00000000-0005-0000-0000-000037540000}"/>
    <cellStyle name="Normal 20 2 3 3 3 2" xfId="21560" xr:uid="{00000000-0005-0000-0000-000038540000}"/>
    <cellStyle name="Normal 20 2 3 3 3 2 2" xfId="21561" xr:uid="{00000000-0005-0000-0000-000039540000}"/>
    <cellStyle name="Normal 20 2 3 3 3 3" xfId="21562" xr:uid="{00000000-0005-0000-0000-00003A540000}"/>
    <cellStyle name="Normal 20 2 3 3 3 4" xfId="21563" xr:uid="{00000000-0005-0000-0000-00003B540000}"/>
    <cellStyle name="Normal 20 2 3 3 4" xfId="21564" xr:uid="{00000000-0005-0000-0000-00003C540000}"/>
    <cellStyle name="Normal 20 2 3 3 4 2" xfId="21565" xr:uid="{00000000-0005-0000-0000-00003D540000}"/>
    <cellStyle name="Normal 20 2 3 3 5" xfId="21566" xr:uid="{00000000-0005-0000-0000-00003E540000}"/>
    <cellStyle name="Normal 20 2 3 3 6" xfId="21567" xr:uid="{00000000-0005-0000-0000-00003F540000}"/>
    <cellStyle name="Normal 20 2 3 4" xfId="21568" xr:uid="{00000000-0005-0000-0000-000040540000}"/>
    <cellStyle name="Normal 20 2 3 4 2" xfId="21569" xr:uid="{00000000-0005-0000-0000-000041540000}"/>
    <cellStyle name="Normal 20 2 3 4 2 2" xfId="21570" xr:uid="{00000000-0005-0000-0000-000042540000}"/>
    <cellStyle name="Normal 20 2 3 4 3" xfId="21571" xr:uid="{00000000-0005-0000-0000-000043540000}"/>
    <cellStyle name="Normal 20 2 3 4 4" xfId="21572" xr:uid="{00000000-0005-0000-0000-000044540000}"/>
    <cellStyle name="Normal 20 2 3 5" xfId="21573" xr:uid="{00000000-0005-0000-0000-000045540000}"/>
    <cellStyle name="Normal 20 2 3 5 2" xfId="21574" xr:uid="{00000000-0005-0000-0000-000046540000}"/>
    <cellStyle name="Normal 20 2 3 5 2 2" xfId="21575" xr:uid="{00000000-0005-0000-0000-000047540000}"/>
    <cellStyle name="Normal 20 2 3 5 3" xfId="21576" xr:uid="{00000000-0005-0000-0000-000048540000}"/>
    <cellStyle name="Normal 20 2 3 5 4" xfId="21577" xr:uid="{00000000-0005-0000-0000-000049540000}"/>
    <cellStyle name="Normal 20 2 3 6" xfId="21578" xr:uid="{00000000-0005-0000-0000-00004A540000}"/>
    <cellStyle name="Normal 20 2 3 6 2" xfId="21579" xr:uid="{00000000-0005-0000-0000-00004B540000}"/>
    <cellStyle name="Normal 20 2 3 7" xfId="21580" xr:uid="{00000000-0005-0000-0000-00004C540000}"/>
    <cellStyle name="Normal 20 2 3 8" xfId="21581" xr:uid="{00000000-0005-0000-0000-00004D540000}"/>
    <cellStyle name="Normal 20 2 4" xfId="21582" xr:uid="{00000000-0005-0000-0000-00004E540000}"/>
    <cellStyle name="Normal 20 2 4 2" xfId="21583" xr:uid="{00000000-0005-0000-0000-00004F540000}"/>
    <cellStyle name="Normal 20 2 4 2 2" xfId="21584" xr:uid="{00000000-0005-0000-0000-000050540000}"/>
    <cellStyle name="Normal 20 2 4 2 2 2" xfId="21585" xr:uid="{00000000-0005-0000-0000-000051540000}"/>
    <cellStyle name="Normal 20 2 4 2 2 2 2" xfId="21586" xr:uid="{00000000-0005-0000-0000-000052540000}"/>
    <cellStyle name="Normal 20 2 4 2 2 2 2 2" xfId="21587" xr:uid="{00000000-0005-0000-0000-000053540000}"/>
    <cellStyle name="Normal 20 2 4 2 2 2 3" xfId="21588" xr:uid="{00000000-0005-0000-0000-000054540000}"/>
    <cellStyle name="Normal 20 2 4 2 2 2 4" xfId="21589" xr:uid="{00000000-0005-0000-0000-000055540000}"/>
    <cellStyle name="Normal 20 2 4 2 2 3" xfId="21590" xr:uid="{00000000-0005-0000-0000-000056540000}"/>
    <cellStyle name="Normal 20 2 4 2 2 3 2" xfId="21591" xr:uid="{00000000-0005-0000-0000-000057540000}"/>
    <cellStyle name="Normal 20 2 4 2 2 3 2 2" xfId="21592" xr:uid="{00000000-0005-0000-0000-000058540000}"/>
    <cellStyle name="Normal 20 2 4 2 2 3 3" xfId="21593" xr:uid="{00000000-0005-0000-0000-000059540000}"/>
    <cellStyle name="Normal 20 2 4 2 2 3 4" xfId="21594" xr:uid="{00000000-0005-0000-0000-00005A540000}"/>
    <cellStyle name="Normal 20 2 4 2 2 4" xfId="21595" xr:uid="{00000000-0005-0000-0000-00005B540000}"/>
    <cellStyle name="Normal 20 2 4 2 2 4 2" xfId="21596" xr:uid="{00000000-0005-0000-0000-00005C540000}"/>
    <cellStyle name="Normal 20 2 4 2 2 5" xfId="21597" xr:uid="{00000000-0005-0000-0000-00005D540000}"/>
    <cellStyle name="Normal 20 2 4 2 2 6" xfId="21598" xr:uid="{00000000-0005-0000-0000-00005E540000}"/>
    <cellStyle name="Normal 20 2 4 2 3" xfId="21599" xr:uid="{00000000-0005-0000-0000-00005F540000}"/>
    <cellStyle name="Normal 20 2 4 2 3 2" xfId="21600" xr:uid="{00000000-0005-0000-0000-000060540000}"/>
    <cellStyle name="Normal 20 2 4 2 3 2 2" xfId="21601" xr:uid="{00000000-0005-0000-0000-000061540000}"/>
    <cellStyle name="Normal 20 2 4 2 3 3" xfId="21602" xr:uid="{00000000-0005-0000-0000-000062540000}"/>
    <cellStyle name="Normal 20 2 4 2 3 4" xfId="21603" xr:uid="{00000000-0005-0000-0000-000063540000}"/>
    <cellStyle name="Normal 20 2 4 2 4" xfId="21604" xr:uid="{00000000-0005-0000-0000-000064540000}"/>
    <cellStyle name="Normal 20 2 4 2 4 2" xfId="21605" xr:uid="{00000000-0005-0000-0000-000065540000}"/>
    <cellStyle name="Normal 20 2 4 2 4 2 2" xfId="21606" xr:uid="{00000000-0005-0000-0000-000066540000}"/>
    <cellStyle name="Normal 20 2 4 2 4 3" xfId="21607" xr:uid="{00000000-0005-0000-0000-000067540000}"/>
    <cellStyle name="Normal 20 2 4 2 4 4" xfId="21608" xr:uid="{00000000-0005-0000-0000-000068540000}"/>
    <cellStyle name="Normal 20 2 4 2 5" xfId="21609" xr:uid="{00000000-0005-0000-0000-000069540000}"/>
    <cellStyle name="Normal 20 2 4 2 5 2" xfId="21610" xr:uid="{00000000-0005-0000-0000-00006A540000}"/>
    <cellStyle name="Normal 20 2 4 2 6" xfId="21611" xr:uid="{00000000-0005-0000-0000-00006B540000}"/>
    <cellStyle name="Normal 20 2 4 2 7" xfId="21612" xr:uid="{00000000-0005-0000-0000-00006C540000}"/>
    <cellStyle name="Normal 20 2 4 3" xfId="21613" xr:uid="{00000000-0005-0000-0000-00006D540000}"/>
    <cellStyle name="Normal 20 2 4 3 2" xfId="21614" xr:uid="{00000000-0005-0000-0000-00006E540000}"/>
    <cellStyle name="Normal 20 2 4 3 2 2" xfId="21615" xr:uid="{00000000-0005-0000-0000-00006F540000}"/>
    <cellStyle name="Normal 20 2 4 3 2 2 2" xfId="21616" xr:uid="{00000000-0005-0000-0000-000070540000}"/>
    <cellStyle name="Normal 20 2 4 3 2 3" xfId="21617" xr:uid="{00000000-0005-0000-0000-000071540000}"/>
    <cellStyle name="Normal 20 2 4 3 2 4" xfId="21618" xr:uid="{00000000-0005-0000-0000-000072540000}"/>
    <cellStyle name="Normal 20 2 4 3 3" xfId="21619" xr:uid="{00000000-0005-0000-0000-000073540000}"/>
    <cellStyle name="Normal 20 2 4 3 3 2" xfId="21620" xr:uid="{00000000-0005-0000-0000-000074540000}"/>
    <cellStyle name="Normal 20 2 4 3 3 2 2" xfId="21621" xr:uid="{00000000-0005-0000-0000-000075540000}"/>
    <cellStyle name="Normal 20 2 4 3 3 3" xfId="21622" xr:uid="{00000000-0005-0000-0000-000076540000}"/>
    <cellStyle name="Normal 20 2 4 3 3 4" xfId="21623" xr:uid="{00000000-0005-0000-0000-000077540000}"/>
    <cellStyle name="Normal 20 2 4 3 4" xfId="21624" xr:uid="{00000000-0005-0000-0000-000078540000}"/>
    <cellStyle name="Normal 20 2 4 3 4 2" xfId="21625" xr:uid="{00000000-0005-0000-0000-000079540000}"/>
    <cellStyle name="Normal 20 2 4 3 5" xfId="21626" xr:uid="{00000000-0005-0000-0000-00007A540000}"/>
    <cellStyle name="Normal 20 2 4 3 6" xfId="21627" xr:uid="{00000000-0005-0000-0000-00007B540000}"/>
    <cellStyle name="Normal 20 2 4 4" xfId="21628" xr:uid="{00000000-0005-0000-0000-00007C540000}"/>
    <cellStyle name="Normal 20 2 4 4 2" xfId="21629" xr:uid="{00000000-0005-0000-0000-00007D540000}"/>
    <cellStyle name="Normal 20 2 4 4 2 2" xfId="21630" xr:uid="{00000000-0005-0000-0000-00007E540000}"/>
    <cellStyle name="Normal 20 2 4 4 3" xfId="21631" xr:uid="{00000000-0005-0000-0000-00007F540000}"/>
    <cellStyle name="Normal 20 2 4 4 4" xfId="21632" xr:uid="{00000000-0005-0000-0000-000080540000}"/>
    <cellStyle name="Normal 20 2 4 5" xfId="21633" xr:uid="{00000000-0005-0000-0000-000081540000}"/>
    <cellStyle name="Normal 20 2 4 5 2" xfId="21634" xr:uid="{00000000-0005-0000-0000-000082540000}"/>
    <cellStyle name="Normal 20 2 4 5 2 2" xfId="21635" xr:uid="{00000000-0005-0000-0000-000083540000}"/>
    <cellStyle name="Normal 20 2 4 5 3" xfId="21636" xr:uid="{00000000-0005-0000-0000-000084540000}"/>
    <cellStyle name="Normal 20 2 4 5 4" xfId="21637" xr:uid="{00000000-0005-0000-0000-000085540000}"/>
    <cellStyle name="Normal 20 2 4 6" xfId="21638" xr:uid="{00000000-0005-0000-0000-000086540000}"/>
    <cellStyle name="Normal 20 2 4 6 2" xfId="21639" xr:uid="{00000000-0005-0000-0000-000087540000}"/>
    <cellStyle name="Normal 20 2 4 7" xfId="21640" xr:uid="{00000000-0005-0000-0000-000088540000}"/>
    <cellStyle name="Normal 20 2 4 8" xfId="21641" xr:uid="{00000000-0005-0000-0000-000089540000}"/>
    <cellStyle name="Normal 20 2 5" xfId="21642" xr:uid="{00000000-0005-0000-0000-00008A540000}"/>
    <cellStyle name="Normal 20 2 5 2" xfId="21643" xr:uid="{00000000-0005-0000-0000-00008B540000}"/>
    <cellStyle name="Normal 20 2 5 2 2" xfId="21644" xr:uid="{00000000-0005-0000-0000-00008C540000}"/>
    <cellStyle name="Normal 20 2 5 2 2 2" xfId="21645" xr:uid="{00000000-0005-0000-0000-00008D540000}"/>
    <cellStyle name="Normal 20 2 5 2 2 2 2" xfId="21646" xr:uid="{00000000-0005-0000-0000-00008E540000}"/>
    <cellStyle name="Normal 20 2 5 2 2 3" xfId="21647" xr:uid="{00000000-0005-0000-0000-00008F540000}"/>
    <cellStyle name="Normal 20 2 5 2 2 4" xfId="21648" xr:uid="{00000000-0005-0000-0000-000090540000}"/>
    <cellStyle name="Normal 20 2 5 2 3" xfId="21649" xr:uid="{00000000-0005-0000-0000-000091540000}"/>
    <cellStyle name="Normal 20 2 5 2 3 2" xfId="21650" xr:uid="{00000000-0005-0000-0000-000092540000}"/>
    <cellStyle name="Normal 20 2 5 2 3 2 2" xfId="21651" xr:uid="{00000000-0005-0000-0000-000093540000}"/>
    <cellStyle name="Normal 20 2 5 2 3 3" xfId="21652" xr:uid="{00000000-0005-0000-0000-000094540000}"/>
    <cellStyle name="Normal 20 2 5 2 3 4" xfId="21653" xr:uid="{00000000-0005-0000-0000-000095540000}"/>
    <cellStyle name="Normal 20 2 5 2 4" xfId="21654" xr:uid="{00000000-0005-0000-0000-000096540000}"/>
    <cellStyle name="Normal 20 2 5 2 4 2" xfId="21655" xr:uid="{00000000-0005-0000-0000-000097540000}"/>
    <cellStyle name="Normal 20 2 5 2 5" xfId="21656" xr:uid="{00000000-0005-0000-0000-000098540000}"/>
    <cellStyle name="Normal 20 2 5 2 6" xfId="21657" xr:uid="{00000000-0005-0000-0000-000099540000}"/>
    <cellStyle name="Normal 20 2 5 3" xfId="21658" xr:uid="{00000000-0005-0000-0000-00009A540000}"/>
    <cellStyle name="Normal 20 2 5 3 2" xfId="21659" xr:uid="{00000000-0005-0000-0000-00009B540000}"/>
    <cellStyle name="Normal 20 2 5 3 2 2" xfId="21660" xr:uid="{00000000-0005-0000-0000-00009C540000}"/>
    <cellStyle name="Normal 20 2 5 3 3" xfId="21661" xr:uid="{00000000-0005-0000-0000-00009D540000}"/>
    <cellStyle name="Normal 20 2 5 3 4" xfId="21662" xr:uid="{00000000-0005-0000-0000-00009E540000}"/>
    <cellStyle name="Normal 20 2 5 4" xfId="21663" xr:uid="{00000000-0005-0000-0000-00009F540000}"/>
    <cellStyle name="Normal 20 2 5 4 2" xfId="21664" xr:uid="{00000000-0005-0000-0000-0000A0540000}"/>
    <cellStyle name="Normal 20 2 5 4 2 2" xfId="21665" xr:uid="{00000000-0005-0000-0000-0000A1540000}"/>
    <cellStyle name="Normal 20 2 5 4 3" xfId="21666" xr:uid="{00000000-0005-0000-0000-0000A2540000}"/>
    <cellStyle name="Normal 20 2 5 4 4" xfId="21667" xr:uid="{00000000-0005-0000-0000-0000A3540000}"/>
    <cellStyle name="Normal 20 2 5 5" xfId="21668" xr:uid="{00000000-0005-0000-0000-0000A4540000}"/>
    <cellStyle name="Normal 20 2 5 5 2" xfId="21669" xr:uid="{00000000-0005-0000-0000-0000A5540000}"/>
    <cellStyle name="Normal 20 2 5 6" xfId="21670" xr:uid="{00000000-0005-0000-0000-0000A6540000}"/>
    <cellStyle name="Normal 20 2 5 7" xfId="21671" xr:uid="{00000000-0005-0000-0000-0000A7540000}"/>
    <cellStyle name="Normal 20 2 6" xfId="21672" xr:uid="{00000000-0005-0000-0000-0000A8540000}"/>
    <cellStyle name="Normal 20 2 6 2" xfId="21673" xr:uid="{00000000-0005-0000-0000-0000A9540000}"/>
    <cellStyle name="Normal 20 2 6 2 2" xfId="21674" xr:uid="{00000000-0005-0000-0000-0000AA540000}"/>
    <cellStyle name="Normal 20 2 6 2 2 2" xfId="21675" xr:uid="{00000000-0005-0000-0000-0000AB540000}"/>
    <cellStyle name="Normal 20 2 6 2 3" xfId="21676" xr:uid="{00000000-0005-0000-0000-0000AC540000}"/>
    <cellStyle name="Normal 20 2 6 2 4" xfId="21677" xr:uid="{00000000-0005-0000-0000-0000AD540000}"/>
    <cellStyle name="Normal 20 2 6 3" xfId="21678" xr:uid="{00000000-0005-0000-0000-0000AE540000}"/>
    <cellStyle name="Normal 20 2 6 3 2" xfId="21679" xr:uid="{00000000-0005-0000-0000-0000AF540000}"/>
    <cellStyle name="Normal 20 2 6 3 2 2" xfId="21680" xr:uid="{00000000-0005-0000-0000-0000B0540000}"/>
    <cellStyle name="Normal 20 2 6 3 3" xfId="21681" xr:uid="{00000000-0005-0000-0000-0000B1540000}"/>
    <cellStyle name="Normal 20 2 6 3 4" xfId="21682" xr:uid="{00000000-0005-0000-0000-0000B2540000}"/>
    <cellStyle name="Normal 20 2 6 4" xfId="21683" xr:uid="{00000000-0005-0000-0000-0000B3540000}"/>
    <cellStyle name="Normal 20 2 6 4 2" xfId="21684" xr:uid="{00000000-0005-0000-0000-0000B4540000}"/>
    <cellStyle name="Normal 20 2 6 5" xfId="21685" xr:uid="{00000000-0005-0000-0000-0000B5540000}"/>
    <cellStyle name="Normal 20 2 6 6" xfId="21686" xr:uid="{00000000-0005-0000-0000-0000B6540000}"/>
    <cellStyle name="Normal 20 2 7" xfId="21687" xr:uid="{00000000-0005-0000-0000-0000B7540000}"/>
    <cellStyle name="Normal 20 2 7 2" xfId="21688" xr:uid="{00000000-0005-0000-0000-0000B8540000}"/>
    <cellStyle name="Normal 20 2 7 2 2" xfId="21689" xr:uid="{00000000-0005-0000-0000-0000B9540000}"/>
    <cellStyle name="Normal 20 2 7 3" xfId="21690" xr:uid="{00000000-0005-0000-0000-0000BA540000}"/>
    <cellStyle name="Normal 20 2 7 4" xfId="21691" xr:uid="{00000000-0005-0000-0000-0000BB540000}"/>
    <cellStyle name="Normal 20 2 8" xfId="21692" xr:uid="{00000000-0005-0000-0000-0000BC540000}"/>
    <cellStyle name="Normal 20 2 8 2" xfId="21693" xr:uid="{00000000-0005-0000-0000-0000BD540000}"/>
    <cellStyle name="Normal 20 2 8 2 2" xfId="21694" xr:uid="{00000000-0005-0000-0000-0000BE540000}"/>
    <cellStyle name="Normal 20 2 8 3" xfId="21695" xr:uid="{00000000-0005-0000-0000-0000BF540000}"/>
    <cellStyle name="Normal 20 2 8 4" xfId="21696" xr:uid="{00000000-0005-0000-0000-0000C0540000}"/>
    <cellStyle name="Normal 20 2 9" xfId="21697" xr:uid="{00000000-0005-0000-0000-0000C1540000}"/>
    <cellStyle name="Normal 20 2 9 2" xfId="21698" xr:uid="{00000000-0005-0000-0000-0000C2540000}"/>
    <cellStyle name="Normal 20 3" xfId="21699" xr:uid="{00000000-0005-0000-0000-0000C3540000}"/>
    <cellStyle name="Normal 20 3 2" xfId="21700" xr:uid="{00000000-0005-0000-0000-0000C4540000}"/>
    <cellStyle name="Normal 20 3 2 2" xfId="21701" xr:uid="{00000000-0005-0000-0000-0000C5540000}"/>
    <cellStyle name="Normal 20 3 2 2 2" xfId="21702" xr:uid="{00000000-0005-0000-0000-0000C6540000}"/>
    <cellStyle name="Normal 20 3 2 2 2 2" xfId="21703" xr:uid="{00000000-0005-0000-0000-0000C7540000}"/>
    <cellStyle name="Normal 20 3 2 2 2 2 2" xfId="21704" xr:uid="{00000000-0005-0000-0000-0000C8540000}"/>
    <cellStyle name="Normal 20 3 2 2 2 3" xfId="21705" xr:uid="{00000000-0005-0000-0000-0000C9540000}"/>
    <cellStyle name="Normal 20 3 2 2 2 4" xfId="21706" xr:uid="{00000000-0005-0000-0000-0000CA540000}"/>
    <cellStyle name="Normal 20 3 2 2 3" xfId="21707" xr:uid="{00000000-0005-0000-0000-0000CB540000}"/>
    <cellStyle name="Normal 20 3 2 2 3 2" xfId="21708" xr:uid="{00000000-0005-0000-0000-0000CC540000}"/>
    <cellStyle name="Normal 20 3 2 2 3 2 2" xfId="21709" xr:uid="{00000000-0005-0000-0000-0000CD540000}"/>
    <cellStyle name="Normal 20 3 2 2 3 3" xfId="21710" xr:uid="{00000000-0005-0000-0000-0000CE540000}"/>
    <cellStyle name="Normal 20 3 2 2 3 4" xfId="21711" xr:uid="{00000000-0005-0000-0000-0000CF540000}"/>
    <cellStyle name="Normal 20 3 2 2 4" xfId="21712" xr:uid="{00000000-0005-0000-0000-0000D0540000}"/>
    <cellStyle name="Normal 20 3 2 2 4 2" xfId="21713" xr:uid="{00000000-0005-0000-0000-0000D1540000}"/>
    <cellStyle name="Normal 20 3 2 2 5" xfId="21714" xr:uid="{00000000-0005-0000-0000-0000D2540000}"/>
    <cellStyle name="Normal 20 3 2 2 6" xfId="21715" xr:uid="{00000000-0005-0000-0000-0000D3540000}"/>
    <cellStyle name="Normal 20 3 2 3" xfId="21716" xr:uid="{00000000-0005-0000-0000-0000D4540000}"/>
    <cellStyle name="Normal 20 3 2 3 2" xfId="21717" xr:uid="{00000000-0005-0000-0000-0000D5540000}"/>
    <cellStyle name="Normal 20 3 2 3 2 2" xfId="21718" xr:uid="{00000000-0005-0000-0000-0000D6540000}"/>
    <cellStyle name="Normal 20 3 2 3 3" xfId="21719" xr:uid="{00000000-0005-0000-0000-0000D7540000}"/>
    <cellStyle name="Normal 20 3 2 3 4" xfId="21720" xr:uid="{00000000-0005-0000-0000-0000D8540000}"/>
    <cellStyle name="Normal 20 3 2 4" xfId="21721" xr:uid="{00000000-0005-0000-0000-0000D9540000}"/>
    <cellStyle name="Normal 20 3 2 4 2" xfId="21722" xr:uid="{00000000-0005-0000-0000-0000DA540000}"/>
    <cellStyle name="Normal 20 3 2 4 2 2" xfId="21723" xr:uid="{00000000-0005-0000-0000-0000DB540000}"/>
    <cellStyle name="Normal 20 3 2 4 3" xfId="21724" xr:uid="{00000000-0005-0000-0000-0000DC540000}"/>
    <cellStyle name="Normal 20 3 2 4 4" xfId="21725" xr:uid="{00000000-0005-0000-0000-0000DD540000}"/>
    <cellStyle name="Normal 20 3 2 5" xfId="21726" xr:uid="{00000000-0005-0000-0000-0000DE540000}"/>
    <cellStyle name="Normal 20 3 2 5 2" xfId="21727" xr:uid="{00000000-0005-0000-0000-0000DF540000}"/>
    <cellStyle name="Normal 20 3 2 6" xfId="21728" xr:uid="{00000000-0005-0000-0000-0000E0540000}"/>
    <cellStyle name="Normal 20 3 2 7" xfId="21729" xr:uid="{00000000-0005-0000-0000-0000E1540000}"/>
    <cellStyle name="Normal 20 3 3" xfId="21730" xr:uid="{00000000-0005-0000-0000-0000E2540000}"/>
    <cellStyle name="Normal 20 3 3 2" xfId="21731" xr:uid="{00000000-0005-0000-0000-0000E3540000}"/>
    <cellStyle name="Normal 20 3 3 2 2" xfId="21732" xr:uid="{00000000-0005-0000-0000-0000E4540000}"/>
    <cellStyle name="Normal 20 3 3 2 2 2" xfId="21733" xr:uid="{00000000-0005-0000-0000-0000E5540000}"/>
    <cellStyle name="Normal 20 3 3 2 3" xfId="21734" xr:uid="{00000000-0005-0000-0000-0000E6540000}"/>
    <cellStyle name="Normal 20 3 3 2 4" xfId="21735" xr:uid="{00000000-0005-0000-0000-0000E7540000}"/>
    <cellStyle name="Normal 20 3 3 3" xfId="21736" xr:uid="{00000000-0005-0000-0000-0000E8540000}"/>
    <cellStyle name="Normal 20 3 3 3 2" xfId="21737" xr:uid="{00000000-0005-0000-0000-0000E9540000}"/>
    <cellStyle name="Normal 20 3 3 3 2 2" xfId="21738" xr:uid="{00000000-0005-0000-0000-0000EA540000}"/>
    <cellStyle name="Normal 20 3 3 3 3" xfId="21739" xr:uid="{00000000-0005-0000-0000-0000EB540000}"/>
    <cellStyle name="Normal 20 3 3 3 4" xfId="21740" xr:uid="{00000000-0005-0000-0000-0000EC540000}"/>
    <cellStyle name="Normal 20 3 3 4" xfId="21741" xr:uid="{00000000-0005-0000-0000-0000ED540000}"/>
    <cellStyle name="Normal 20 3 3 4 2" xfId="21742" xr:uid="{00000000-0005-0000-0000-0000EE540000}"/>
    <cellStyle name="Normal 20 3 3 5" xfId="21743" xr:uid="{00000000-0005-0000-0000-0000EF540000}"/>
    <cellStyle name="Normal 20 3 3 6" xfId="21744" xr:uid="{00000000-0005-0000-0000-0000F0540000}"/>
    <cellStyle name="Normal 20 3 4" xfId="21745" xr:uid="{00000000-0005-0000-0000-0000F1540000}"/>
    <cellStyle name="Normal 20 3 4 2" xfId="21746" xr:uid="{00000000-0005-0000-0000-0000F2540000}"/>
    <cellStyle name="Normal 20 3 4 2 2" xfId="21747" xr:uid="{00000000-0005-0000-0000-0000F3540000}"/>
    <cellStyle name="Normal 20 3 4 3" xfId="21748" xr:uid="{00000000-0005-0000-0000-0000F4540000}"/>
    <cellStyle name="Normal 20 3 4 4" xfId="21749" xr:uid="{00000000-0005-0000-0000-0000F5540000}"/>
    <cellStyle name="Normal 20 3 5" xfId="21750" xr:uid="{00000000-0005-0000-0000-0000F6540000}"/>
    <cellStyle name="Normal 20 3 5 2" xfId="21751" xr:uid="{00000000-0005-0000-0000-0000F7540000}"/>
    <cellStyle name="Normal 20 3 5 2 2" xfId="21752" xr:uid="{00000000-0005-0000-0000-0000F8540000}"/>
    <cellStyle name="Normal 20 3 5 3" xfId="21753" xr:uid="{00000000-0005-0000-0000-0000F9540000}"/>
    <cellStyle name="Normal 20 3 5 4" xfId="21754" xr:uid="{00000000-0005-0000-0000-0000FA540000}"/>
    <cellStyle name="Normal 20 3 6" xfId="21755" xr:uid="{00000000-0005-0000-0000-0000FB540000}"/>
    <cellStyle name="Normal 20 3 6 2" xfId="21756" xr:uid="{00000000-0005-0000-0000-0000FC540000}"/>
    <cellStyle name="Normal 20 3 7" xfId="21757" xr:uid="{00000000-0005-0000-0000-0000FD540000}"/>
    <cellStyle name="Normal 20 3 8" xfId="21758" xr:uid="{00000000-0005-0000-0000-0000FE540000}"/>
    <cellStyle name="Normal 20 4" xfId="21759" xr:uid="{00000000-0005-0000-0000-0000FF540000}"/>
    <cellStyle name="Normal 20 4 2" xfId="21760" xr:uid="{00000000-0005-0000-0000-000000550000}"/>
    <cellStyle name="Normal 20 4 2 2" xfId="21761" xr:uid="{00000000-0005-0000-0000-000001550000}"/>
    <cellStyle name="Normal 20 4 2 2 2" xfId="21762" xr:uid="{00000000-0005-0000-0000-000002550000}"/>
    <cellStyle name="Normal 20 4 2 2 2 2" xfId="21763" xr:uid="{00000000-0005-0000-0000-000003550000}"/>
    <cellStyle name="Normal 20 4 2 2 2 2 2" xfId="21764" xr:uid="{00000000-0005-0000-0000-000004550000}"/>
    <cellStyle name="Normal 20 4 2 2 2 3" xfId="21765" xr:uid="{00000000-0005-0000-0000-000005550000}"/>
    <cellStyle name="Normal 20 4 2 2 2 4" xfId="21766" xr:uid="{00000000-0005-0000-0000-000006550000}"/>
    <cellStyle name="Normal 20 4 2 2 3" xfId="21767" xr:uid="{00000000-0005-0000-0000-000007550000}"/>
    <cellStyle name="Normal 20 4 2 2 3 2" xfId="21768" xr:uid="{00000000-0005-0000-0000-000008550000}"/>
    <cellStyle name="Normal 20 4 2 2 3 2 2" xfId="21769" xr:uid="{00000000-0005-0000-0000-000009550000}"/>
    <cellStyle name="Normal 20 4 2 2 3 3" xfId="21770" xr:uid="{00000000-0005-0000-0000-00000A550000}"/>
    <cellStyle name="Normal 20 4 2 2 3 4" xfId="21771" xr:uid="{00000000-0005-0000-0000-00000B550000}"/>
    <cellStyle name="Normal 20 4 2 2 4" xfId="21772" xr:uid="{00000000-0005-0000-0000-00000C550000}"/>
    <cellStyle name="Normal 20 4 2 2 4 2" xfId="21773" xr:uid="{00000000-0005-0000-0000-00000D550000}"/>
    <cellStyle name="Normal 20 4 2 2 5" xfId="21774" xr:uid="{00000000-0005-0000-0000-00000E550000}"/>
    <cellStyle name="Normal 20 4 2 2 6" xfId="21775" xr:uid="{00000000-0005-0000-0000-00000F550000}"/>
    <cellStyle name="Normal 20 4 2 3" xfId="21776" xr:uid="{00000000-0005-0000-0000-000010550000}"/>
    <cellStyle name="Normal 20 4 2 3 2" xfId="21777" xr:uid="{00000000-0005-0000-0000-000011550000}"/>
    <cellStyle name="Normal 20 4 2 3 2 2" xfId="21778" xr:uid="{00000000-0005-0000-0000-000012550000}"/>
    <cellStyle name="Normal 20 4 2 3 3" xfId="21779" xr:uid="{00000000-0005-0000-0000-000013550000}"/>
    <cellStyle name="Normal 20 4 2 3 4" xfId="21780" xr:uid="{00000000-0005-0000-0000-000014550000}"/>
    <cellStyle name="Normal 20 4 2 4" xfId="21781" xr:uid="{00000000-0005-0000-0000-000015550000}"/>
    <cellStyle name="Normal 20 4 2 4 2" xfId="21782" xr:uid="{00000000-0005-0000-0000-000016550000}"/>
    <cellStyle name="Normal 20 4 2 4 2 2" xfId="21783" xr:uid="{00000000-0005-0000-0000-000017550000}"/>
    <cellStyle name="Normal 20 4 2 4 3" xfId="21784" xr:uid="{00000000-0005-0000-0000-000018550000}"/>
    <cellStyle name="Normal 20 4 2 4 4" xfId="21785" xr:uid="{00000000-0005-0000-0000-000019550000}"/>
    <cellStyle name="Normal 20 4 2 5" xfId="21786" xr:uid="{00000000-0005-0000-0000-00001A550000}"/>
    <cellStyle name="Normal 20 4 2 5 2" xfId="21787" xr:uid="{00000000-0005-0000-0000-00001B550000}"/>
    <cellStyle name="Normal 20 4 2 6" xfId="21788" xr:uid="{00000000-0005-0000-0000-00001C550000}"/>
    <cellStyle name="Normal 20 4 2 7" xfId="21789" xr:uid="{00000000-0005-0000-0000-00001D550000}"/>
    <cellStyle name="Normal 20 4 3" xfId="21790" xr:uid="{00000000-0005-0000-0000-00001E550000}"/>
    <cellStyle name="Normal 20 4 3 2" xfId="21791" xr:uid="{00000000-0005-0000-0000-00001F550000}"/>
    <cellStyle name="Normal 20 4 3 2 2" xfId="21792" xr:uid="{00000000-0005-0000-0000-000020550000}"/>
    <cellStyle name="Normal 20 4 3 2 2 2" xfId="21793" xr:uid="{00000000-0005-0000-0000-000021550000}"/>
    <cellStyle name="Normal 20 4 3 2 3" xfId="21794" xr:uid="{00000000-0005-0000-0000-000022550000}"/>
    <cellStyle name="Normal 20 4 3 2 4" xfId="21795" xr:uid="{00000000-0005-0000-0000-000023550000}"/>
    <cellStyle name="Normal 20 4 3 3" xfId="21796" xr:uid="{00000000-0005-0000-0000-000024550000}"/>
    <cellStyle name="Normal 20 4 3 3 2" xfId="21797" xr:uid="{00000000-0005-0000-0000-000025550000}"/>
    <cellStyle name="Normal 20 4 3 3 2 2" xfId="21798" xr:uid="{00000000-0005-0000-0000-000026550000}"/>
    <cellStyle name="Normal 20 4 3 3 3" xfId="21799" xr:uid="{00000000-0005-0000-0000-000027550000}"/>
    <cellStyle name="Normal 20 4 3 3 4" xfId="21800" xr:uid="{00000000-0005-0000-0000-000028550000}"/>
    <cellStyle name="Normal 20 4 3 4" xfId="21801" xr:uid="{00000000-0005-0000-0000-000029550000}"/>
    <cellStyle name="Normal 20 4 3 4 2" xfId="21802" xr:uid="{00000000-0005-0000-0000-00002A550000}"/>
    <cellStyle name="Normal 20 4 3 5" xfId="21803" xr:uid="{00000000-0005-0000-0000-00002B550000}"/>
    <cellStyle name="Normal 20 4 3 6" xfId="21804" xr:uid="{00000000-0005-0000-0000-00002C550000}"/>
    <cellStyle name="Normal 20 4 4" xfId="21805" xr:uid="{00000000-0005-0000-0000-00002D550000}"/>
    <cellStyle name="Normal 20 4 4 2" xfId="21806" xr:uid="{00000000-0005-0000-0000-00002E550000}"/>
    <cellStyle name="Normal 20 4 4 2 2" xfId="21807" xr:uid="{00000000-0005-0000-0000-00002F550000}"/>
    <cellStyle name="Normal 20 4 4 3" xfId="21808" xr:uid="{00000000-0005-0000-0000-000030550000}"/>
    <cellStyle name="Normal 20 4 4 4" xfId="21809" xr:uid="{00000000-0005-0000-0000-000031550000}"/>
    <cellStyle name="Normal 20 4 5" xfId="21810" xr:uid="{00000000-0005-0000-0000-000032550000}"/>
    <cellStyle name="Normal 20 4 5 2" xfId="21811" xr:uid="{00000000-0005-0000-0000-000033550000}"/>
    <cellStyle name="Normal 20 4 5 2 2" xfId="21812" xr:uid="{00000000-0005-0000-0000-000034550000}"/>
    <cellStyle name="Normal 20 4 5 3" xfId="21813" xr:uid="{00000000-0005-0000-0000-000035550000}"/>
    <cellStyle name="Normal 20 4 5 4" xfId="21814" xr:uid="{00000000-0005-0000-0000-000036550000}"/>
    <cellStyle name="Normal 20 4 6" xfId="21815" xr:uid="{00000000-0005-0000-0000-000037550000}"/>
    <cellStyle name="Normal 20 4 6 2" xfId="21816" xr:uid="{00000000-0005-0000-0000-000038550000}"/>
    <cellStyle name="Normal 20 4 7" xfId="21817" xr:uid="{00000000-0005-0000-0000-000039550000}"/>
    <cellStyle name="Normal 20 4 8" xfId="21818" xr:uid="{00000000-0005-0000-0000-00003A550000}"/>
    <cellStyle name="Normal 20 5" xfId="21819" xr:uid="{00000000-0005-0000-0000-00003B550000}"/>
    <cellStyle name="Normal 20 5 2" xfId="21820" xr:uid="{00000000-0005-0000-0000-00003C550000}"/>
    <cellStyle name="Normal 20 5 2 2" xfId="21821" xr:uid="{00000000-0005-0000-0000-00003D550000}"/>
    <cellStyle name="Normal 20 5 2 2 2" xfId="21822" xr:uid="{00000000-0005-0000-0000-00003E550000}"/>
    <cellStyle name="Normal 20 5 2 2 2 2" xfId="21823" xr:uid="{00000000-0005-0000-0000-00003F550000}"/>
    <cellStyle name="Normal 20 5 2 2 2 2 2" xfId="21824" xr:uid="{00000000-0005-0000-0000-000040550000}"/>
    <cellStyle name="Normal 20 5 2 2 2 3" xfId="21825" xr:uid="{00000000-0005-0000-0000-000041550000}"/>
    <cellStyle name="Normal 20 5 2 2 2 4" xfId="21826" xr:uid="{00000000-0005-0000-0000-000042550000}"/>
    <cellStyle name="Normal 20 5 2 2 3" xfId="21827" xr:uid="{00000000-0005-0000-0000-000043550000}"/>
    <cellStyle name="Normal 20 5 2 2 3 2" xfId="21828" xr:uid="{00000000-0005-0000-0000-000044550000}"/>
    <cellStyle name="Normal 20 5 2 2 3 2 2" xfId="21829" xr:uid="{00000000-0005-0000-0000-000045550000}"/>
    <cellStyle name="Normal 20 5 2 2 3 3" xfId="21830" xr:uid="{00000000-0005-0000-0000-000046550000}"/>
    <cellStyle name="Normal 20 5 2 2 3 4" xfId="21831" xr:uid="{00000000-0005-0000-0000-000047550000}"/>
    <cellStyle name="Normal 20 5 2 2 4" xfId="21832" xr:uid="{00000000-0005-0000-0000-000048550000}"/>
    <cellStyle name="Normal 20 5 2 2 4 2" xfId="21833" xr:uid="{00000000-0005-0000-0000-000049550000}"/>
    <cellStyle name="Normal 20 5 2 2 5" xfId="21834" xr:uid="{00000000-0005-0000-0000-00004A550000}"/>
    <cellStyle name="Normal 20 5 2 2 6" xfId="21835" xr:uid="{00000000-0005-0000-0000-00004B550000}"/>
    <cellStyle name="Normal 20 5 2 3" xfId="21836" xr:uid="{00000000-0005-0000-0000-00004C550000}"/>
    <cellStyle name="Normal 20 5 2 3 2" xfId="21837" xr:uid="{00000000-0005-0000-0000-00004D550000}"/>
    <cellStyle name="Normal 20 5 2 3 2 2" xfId="21838" xr:uid="{00000000-0005-0000-0000-00004E550000}"/>
    <cellStyle name="Normal 20 5 2 3 3" xfId="21839" xr:uid="{00000000-0005-0000-0000-00004F550000}"/>
    <cellStyle name="Normal 20 5 2 3 4" xfId="21840" xr:uid="{00000000-0005-0000-0000-000050550000}"/>
    <cellStyle name="Normal 20 5 2 4" xfId="21841" xr:uid="{00000000-0005-0000-0000-000051550000}"/>
    <cellStyle name="Normal 20 5 2 4 2" xfId="21842" xr:uid="{00000000-0005-0000-0000-000052550000}"/>
    <cellStyle name="Normal 20 5 2 4 2 2" xfId="21843" xr:uid="{00000000-0005-0000-0000-000053550000}"/>
    <cellStyle name="Normal 20 5 2 4 3" xfId="21844" xr:uid="{00000000-0005-0000-0000-000054550000}"/>
    <cellStyle name="Normal 20 5 2 4 4" xfId="21845" xr:uid="{00000000-0005-0000-0000-000055550000}"/>
    <cellStyle name="Normal 20 5 2 5" xfId="21846" xr:uid="{00000000-0005-0000-0000-000056550000}"/>
    <cellStyle name="Normal 20 5 2 5 2" xfId="21847" xr:uid="{00000000-0005-0000-0000-000057550000}"/>
    <cellStyle name="Normal 20 5 2 6" xfId="21848" xr:uid="{00000000-0005-0000-0000-000058550000}"/>
    <cellStyle name="Normal 20 5 2 7" xfId="21849" xr:uid="{00000000-0005-0000-0000-000059550000}"/>
    <cellStyle name="Normal 20 5 3" xfId="21850" xr:uid="{00000000-0005-0000-0000-00005A550000}"/>
    <cellStyle name="Normal 20 5 3 2" xfId="21851" xr:uid="{00000000-0005-0000-0000-00005B550000}"/>
    <cellStyle name="Normal 20 5 3 2 2" xfId="21852" xr:uid="{00000000-0005-0000-0000-00005C550000}"/>
    <cellStyle name="Normal 20 5 3 2 2 2" xfId="21853" xr:uid="{00000000-0005-0000-0000-00005D550000}"/>
    <cellStyle name="Normal 20 5 3 2 3" xfId="21854" xr:uid="{00000000-0005-0000-0000-00005E550000}"/>
    <cellStyle name="Normal 20 5 3 2 4" xfId="21855" xr:uid="{00000000-0005-0000-0000-00005F550000}"/>
    <cellStyle name="Normal 20 5 3 3" xfId="21856" xr:uid="{00000000-0005-0000-0000-000060550000}"/>
    <cellStyle name="Normal 20 5 3 3 2" xfId="21857" xr:uid="{00000000-0005-0000-0000-000061550000}"/>
    <cellStyle name="Normal 20 5 3 3 2 2" xfId="21858" xr:uid="{00000000-0005-0000-0000-000062550000}"/>
    <cellStyle name="Normal 20 5 3 3 3" xfId="21859" xr:uid="{00000000-0005-0000-0000-000063550000}"/>
    <cellStyle name="Normal 20 5 3 3 4" xfId="21860" xr:uid="{00000000-0005-0000-0000-000064550000}"/>
    <cellStyle name="Normal 20 5 3 4" xfId="21861" xr:uid="{00000000-0005-0000-0000-000065550000}"/>
    <cellStyle name="Normal 20 5 3 4 2" xfId="21862" xr:uid="{00000000-0005-0000-0000-000066550000}"/>
    <cellStyle name="Normal 20 5 3 5" xfId="21863" xr:uid="{00000000-0005-0000-0000-000067550000}"/>
    <cellStyle name="Normal 20 5 3 6" xfId="21864" xr:uid="{00000000-0005-0000-0000-000068550000}"/>
    <cellStyle name="Normal 20 5 4" xfId="21865" xr:uid="{00000000-0005-0000-0000-000069550000}"/>
    <cellStyle name="Normal 20 5 4 2" xfId="21866" xr:uid="{00000000-0005-0000-0000-00006A550000}"/>
    <cellStyle name="Normal 20 5 4 2 2" xfId="21867" xr:uid="{00000000-0005-0000-0000-00006B550000}"/>
    <cellStyle name="Normal 20 5 4 3" xfId="21868" xr:uid="{00000000-0005-0000-0000-00006C550000}"/>
    <cellStyle name="Normal 20 5 4 4" xfId="21869" xr:uid="{00000000-0005-0000-0000-00006D550000}"/>
    <cellStyle name="Normal 20 5 5" xfId="21870" xr:uid="{00000000-0005-0000-0000-00006E550000}"/>
    <cellStyle name="Normal 20 5 5 2" xfId="21871" xr:uid="{00000000-0005-0000-0000-00006F550000}"/>
    <cellStyle name="Normal 20 5 5 2 2" xfId="21872" xr:uid="{00000000-0005-0000-0000-000070550000}"/>
    <cellStyle name="Normal 20 5 5 3" xfId="21873" xr:uid="{00000000-0005-0000-0000-000071550000}"/>
    <cellStyle name="Normal 20 5 5 4" xfId="21874" xr:uid="{00000000-0005-0000-0000-000072550000}"/>
    <cellStyle name="Normal 20 5 6" xfId="21875" xr:uid="{00000000-0005-0000-0000-000073550000}"/>
    <cellStyle name="Normal 20 5 6 2" xfId="21876" xr:uid="{00000000-0005-0000-0000-000074550000}"/>
    <cellStyle name="Normal 20 5 7" xfId="21877" xr:uid="{00000000-0005-0000-0000-000075550000}"/>
    <cellStyle name="Normal 20 5 8" xfId="21878" xr:uid="{00000000-0005-0000-0000-000076550000}"/>
    <cellStyle name="Normal 20 6" xfId="21879" xr:uid="{00000000-0005-0000-0000-000077550000}"/>
    <cellStyle name="Normal 20 6 2" xfId="21880" xr:uid="{00000000-0005-0000-0000-000078550000}"/>
    <cellStyle name="Normal 20 6 2 2" xfId="21881" xr:uid="{00000000-0005-0000-0000-000079550000}"/>
    <cellStyle name="Normal 20 6 2 2 2" xfId="21882" xr:uid="{00000000-0005-0000-0000-00007A550000}"/>
    <cellStyle name="Normal 20 6 2 2 2 2" xfId="21883" xr:uid="{00000000-0005-0000-0000-00007B550000}"/>
    <cellStyle name="Normal 20 6 2 2 3" xfId="21884" xr:uid="{00000000-0005-0000-0000-00007C550000}"/>
    <cellStyle name="Normal 20 6 2 2 4" xfId="21885" xr:uid="{00000000-0005-0000-0000-00007D550000}"/>
    <cellStyle name="Normal 20 6 2 3" xfId="21886" xr:uid="{00000000-0005-0000-0000-00007E550000}"/>
    <cellStyle name="Normal 20 6 2 3 2" xfId="21887" xr:uid="{00000000-0005-0000-0000-00007F550000}"/>
    <cellStyle name="Normal 20 6 2 3 2 2" xfId="21888" xr:uid="{00000000-0005-0000-0000-000080550000}"/>
    <cellStyle name="Normal 20 6 2 3 3" xfId="21889" xr:uid="{00000000-0005-0000-0000-000081550000}"/>
    <cellStyle name="Normal 20 6 2 3 4" xfId="21890" xr:uid="{00000000-0005-0000-0000-000082550000}"/>
    <cellStyle name="Normal 20 6 2 4" xfId="21891" xr:uid="{00000000-0005-0000-0000-000083550000}"/>
    <cellStyle name="Normal 20 6 2 4 2" xfId="21892" xr:uid="{00000000-0005-0000-0000-000084550000}"/>
    <cellStyle name="Normal 20 6 2 5" xfId="21893" xr:uid="{00000000-0005-0000-0000-000085550000}"/>
    <cellStyle name="Normal 20 6 2 6" xfId="21894" xr:uid="{00000000-0005-0000-0000-000086550000}"/>
    <cellStyle name="Normal 20 6 3" xfId="21895" xr:uid="{00000000-0005-0000-0000-000087550000}"/>
    <cellStyle name="Normal 20 6 3 2" xfId="21896" xr:uid="{00000000-0005-0000-0000-000088550000}"/>
    <cellStyle name="Normal 20 6 3 2 2" xfId="21897" xr:uid="{00000000-0005-0000-0000-000089550000}"/>
    <cellStyle name="Normal 20 6 3 3" xfId="21898" xr:uid="{00000000-0005-0000-0000-00008A550000}"/>
    <cellStyle name="Normal 20 6 3 4" xfId="21899" xr:uid="{00000000-0005-0000-0000-00008B550000}"/>
    <cellStyle name="Normal 20 6 4" xfId="21900" xr:uid="{00000000-0005-0000-0000-00008C550000}"/>
    <cellStyle name="Normal 20 6 4 2" xfId="21901" xr:uid="{00000000-0005-0000-0000-00008D550000}"/>
    <cellStyle name="Normal 20 6 4 2 2" xfId="21902" xr:uid="{00000000-0005-0000-0000-00008E550000}"/>
    <cellStyle name="Normal 20 6 4 3" xfId="21903" xr:uid="{00000000-0005-0000-0000-00008F550000}"/>
    <cellStyle name="Normal 20 6 4 4" xfId="21904" xr:uid="{00000000-0005-0000-0000-000090550000}"/>
    <cellStyle name="Normal 20 6 5" xfId="21905" xr:uid="{00000000-0005-0000-0000-000091550000}"/>
    <cellStyle name="Normal 20 6 5 2" xfId="21906" xr:uid="{00000000-0005-0000-0000-000092550000}"/>
    <cellStyle name="Normal 20 6 6" xfId="21907" xr:uid="{00000000-0005-0000-0000-000093550000}"/>
    <cellStyle name="Normal 20 6 7" xfId="21908" xr:uid="{00000000-0005-0000-0000-000094550000}"/>
    <cellStyle name="Normal 20 7" xfId="21909" xr:uid="{00000000-0005-0000-0000-000095550000}"/>
    <cellStyle name="Normal 20 7 2" xfId="21910" xr:uid="{00000000-0005-0000-0000-000096550000}"/>
    <cellStyle name="Normal 20 7 2 2" xfId="21911" xr:uid="{00000000-0005-0000-0000-000097550000}"/>
    <cellStyle name="Normal 20 7 2 2 2" xfId="21912" xr:uid="{00000000-0005-0000-0000-000098550000}"/>
    <cellStyle name="Normal 20 7 2 3" xfId="21913" xr:uid="{00000000-0005-0000-0000-000099550000}"/>
    <cellStyle name="Normal 20 7 2 4" xfId="21914" xr:uid="{00000000-0005-0000-0000-00009A550000}"/>
    <cellStyle name="Normal 20 7 3" xfId="21915" xr:uid="{00000000-0005-0000-0000-00009B550000}"/>
    <cellStyle name="Normal 20 7 3 2" xfId="21916" xr:uid="{00000000-0005-0000-0000-00009C550000}"/>
    <cellStyle name="Normal 20 7 3 2 2" xfId="21917" xr:uid="{00000000-0005-0000-0000-00009D550000}"/>
    <cellStyle name="Normal 20 7 3 3" xfId="21918" xr:uid="{00000000-0005-0000-0000-00009E550000}"/>
    <cellStyle name="Normal 20 7 3 4" xfId="21919" xr:uid="{00000000-0005-0000-0000-00009F550000}"/>
    <cellStyle name="Normal 20 7 4" xfId="21920" xr:uid="{00000000-0005-0000-0000-0000A0550000}"/>
    <cellStyle name="Normal 20 7 4 2" xfId="21921" xr:uid="{00000000-0005-0000-0000-0000A1550000}"/>
    <cellStyle name="Normal 20 7 5" xfId="21922" xr:uid="{00000000-0005-0000-0000-0000A2550000}"/>
    <cellStyle name="Normal 20 7 6" xfId="21923" xr:uid="{00000000-0005-0000-0000-0000A3550000}"/>
    <cellStyle name="Normal 20 8" xfId="21924" xr:uid="{00000000-0005-0000-0000-0000A4550000}"/>
    <cellStyle name="Normal 20 8 2" xfId="21925" xr:uid="{00000000-0005-0000-0000-0000A5550000}"/>
    <cellStyle name="Normal 20 8 2 2" xfId="21926" xr:uid="{00000000-0005-0000-0000-0000A6550000}"/>
    <cellStyle name="Normal 20 8 3" xfId="21927" xr:uid="{00000000-0005-0000-0000-0000A7550000}"/>
    <cellStyle name="Normal 20 8 4" xfId="21928" xr:uid="{00000000-0005-0000-0000-0000A8550000}"/>
    <cellStyle name="Normal 20 9" xfId="21929" xr:uid="{00000000-0005-0000-0000-0000A9550000}"/>
    <cellStyle name="Normal 20 9 2" xfId="21930" xr:uid="{00000000-0005-0000-0000-0000AA550000}"/>
    <cellStyle name="Normal 20 9 2 2" xfId="21931" xr:uid="{00000000-0005-0000-0000-0000AB550000}"/>
    <cellStyle name="Normal 20 9 3" xfId="21932" xr:uid="{00000000-0005-0000-0000-0000AC550000}"/>
    <cellStyle name="Normal 20 9 4" xfId="21933" xr:uid="{00000000-0005-0000-0000-0000AD550000}"/>
    <cellStyle name="Normal 21" xfId="21934" xr:uid="{00000000-0005-0000-0000-0000AE550000}"/>
    <cellStyle name="Normal 21 2" xfId="21935" xr:uid="{00000000-0005-0000-0000-0000AF550000}"/>
    <cellStyle name="Normal 21 2 2" xfId="21936" xr:uid="{00000000-0005-0000-0000-0000B0550000}"/>
    <cellStyle name="Normal 21 2 2 2" xfId="21937" xr:uid="{00000000-0005-0000-0000-0000B1550000}"/>
    <cellStyle name="Normal 21 2 2 2 2" xfId="21938" xr:uid="{00000000-0005-0000-0000-0000B2550000}"/>
    <cellStyle name="Normal 21 2 2 2 2 2" xfId="21939" xr:uid="{00000000-0005-0000-0000-0000B3550000}"/>
    <cellStyle name="Normal 21 2 2 2 3" xfId="21940" xr:uid="{00000000-0005-0000-0000-0000B4550000}"/>
    <cellStyle name="Normal 21 2 2 2 4" xfId="21941" xr:uid="{00000000-0005-0000-0000-0000B5550000}"/>
    <cellStyle name="Normal 21 2 2 3" xfId="21942" xr:uid="{00000000-0005-0000-0000-0000B6550000}"/>
    <cellStyle name="Normal 21 2 2 3 2" xfId="21943" xr:uid="{00000000-0005-0000-0000-0000B7550000}"/>
    <cellStyle name="Normal 21 2 2 3 2 2" xfId="21944" xr:uid="{00000000-0005-0000-0000-0000B8550000}"/>
    <cellStyle name="Normal 21 2 2 3 3" xfId="21945" xr:uid="{00000000-0005-0000-0000-0000B9550000}"/>
    <cellStyle name="Normal 21 2 2 3 4" xfId="21946" xr:uid="{00000000-0005-0000-0000-0000BA550000}"/>
    <cellStyle name="Normal 21 2 2 4" xfId="21947" xr:uid="{00000000-0005-0000-0000-0000BB550000}"/>
    <cellStyle name="Normal 21 2 2 4 2" xfId="21948" xr:uid="{00000000-0005-0000-0000-0000BC550000}"/>
    <cellStyle name="Normal 21 2 2 5" xfId="21949" xr:uid="{00000000-0005-0000-0000-0000BD550000}"/>
    <cellStyle name="Normal 21 2 2 6" xfId="21950" xr:uid="{00000000-0005-0000-0000-0000BE550000}"/>
    <cellStyle name="Normal 21 2 3" xfId="21951" xr:uid="{00000000-0005-0000-0000-0000BF550000}"/>
    <cellStyle name="Normal 21 2 3 2" xfId="21952" xr:uid="{00000000-0005-0000-0000-0000C0550000}"/>
    <cellStyle name="Normal 21 2 3 2 2" xfId="21953" xr:uid="{00000000-0005-0000-0000-0000C1550000}"/>
    <cellStyle name="Normal 21 2 3 3" xfId="21954" xr:uid="{00000000-0005-0000-0000-0000C2550000}"/>
    <cellStyle name="Normal 21 2 3 4" xfId="21955" xr:uid="{00000000-0005-0000-0000-0000C3550000}"/>
    <cellStyle name="Normal 21 2 4" xfId="21956" xr:uid="{00000000-0005-0000-0000-0000C4550000}"/>
    <cellStyle name="Normal 21 2 4 2" xfId="21957" xr:uid="{00000000-0005-0000-0000-0000C5550000}"/>
    <cellStyle name="Normal 21 2 4 2 2" xfId="21958" xr:uid="{00000000-0005-0000-0000-0000C6550000}"/>
    <cellStyle name="Normal 21 2 4 3" xfId="21959" xr:uid="{00000000-0005-0000-0000-0000C7550000}"/>
    <cellStyle name="Normal 21 2 4 4" xfId="21960" xr:uid="{00000000-0005-0000-0000-0000C8550000}"/>
    <cellStyle name="Normal 21 2 5" xfId="21961" xr:uid="{00000000-0005-0000-0000-0000C9550000}"/>
    <cellStyle name="Normal 21 2 5 2" xfId="21962" xr:uid="{00000000-0005-0000-0000-0000CA550000}"/>
    <cellStyle name="Normal 21 2 6" xfId="21963" xr:uid="{00000000-0005-0000-0000-0000CB550000}"/>
    <cellStyle name="Normal 21 2 7" xfId="21964" xr:uid="{00000000-0005-0000-0000-0000CC550000}"/>
    <cellStyle name="Normal 21 3" xfId="21965" xr:uid="{00000000-0005-0000-0000-0000CD550000}"/>
    <cellStyle name="Normal 21 3 2" xfId="21966" xr:uid="{00000000-0005-0000-0000-0000CE550000}"/>
    <cellStyle name="Normal 21 3 2 2" xfId="21967" xr:uid="{00000000-0005-0000-0000-0000CF550000}"/>
    <cellStyle name="Normal 21 3 2 2 2" xfId="21968" xr:uid="{00000000-0005-0000-0000-0000D0550000}"/>
    <cellStyle name="Normal 21 3 2 3" xfId="21969" xr:uid="{00000000-0005-0000-0000-0000D1550000}"/>
    <cellStyle name="Normal 21 3 2 4" xfId="21970" xr:uid="{00000000-0005-0000-0000-0000D2550000}"/>
    <cellStyle name="Normal 21 3 3" xfId="21971" xr:uid="{00000000-0005-0000-0000-0000D3550000}"/>
    <cellStyle name="Normal 21 3 3 2" xfId="21972" xr:uid="{00000000-0005-0000-0000-0000D4550000}"/>
    <cellStyle name="Normal 21 3 3 2 2" xfId="21973" xr:uid="{00000000-0005-0000-0000-0000D5550000}"/>
    <cellStyle name="Normal 21 3 3 3" xfId="21974" xr:uid="{00000000-0005-0000-0000-0000D6550000}"/>
    <cellStyle name="Normal 21 3 3 4" xfId="21975" xr:uid="{00000000-0005-0000-0000-0000D7550000}"/>
    <cellStyle name="Normal 21 3 4" xfId="21976" xr:uid="{00000000-0005-0000-0000-0000D8550000}"/>
    <cellStyle name="Normal 21 3 4 2" xfId="21977" xr:uid="{00000000-0005-0000-0000-0000D9550000}"/>
    <cellStyle name="Normal 21 3 5" xfId="21978" xr:uid="{00000000-0005-0000-0000-0000DA550000}"/>
    <cellStyle name="Normal 21 3 6" xfId="21979" xr:uid="{00000000-0005-0000-0000-0000DB550000}"/>
    <cellStyle name="Normal 21 4" xfId="21980" xr:uid="{00000000-0005-0000-0000-0000DC550000}"/>
    <cellStyle name="Normal 21 4 2" xfId="21981" xr:uid="{00000000-0005-0000-0000-0000DD550000}"/>
    <cellStyle name="Normal 21 4 2 2" xfId="21982" xr:uid="{00000000-0005-0000-0000-0000DE550000}"/>
    <cellStyle name="Normal 21 4 3" xfId="21983" xr:uid="{00000000-0005-0000-0000-0000DF550000}"/>
    <cellStyle name="Normal 21 4 4" xfId="21984" xr:uid="{00000000-0005-0000-0000-0000E0550000}"/>
    <cellStyle name="Normal 21 5" xfId="21985" xr:uid="{00000000-0005-0000-0000-0000E1550000}"/>
    <cellStyle name="Normal 21 5 2" xfId="21986" xr:uid="{00000000-0005-0000-0000-0000E2550000}"/>
    <cellStyle name="Normal 21 5 2 2" xfId="21987" xr:uid="{00000000-0005-0000-0000-0000E3550000}"/>
    <cellStyle name="Normal 21 5 3" xfId="21988" xr:uid="{00000000-0005-0000-0000-0000E4550000}"/>
    <cellStyle name="Normal 21 5 4" xfId="21989" xr:uid="{00000000-0005-0000-0000-0000E5550000}"/>
    <cellStyle name="Normal 21 6" xfId="21990" xr:uid="{00000000-0005-0000-0000-0000E6550000}"/>
    <cellStyle name="Normal 21 6 2" xfId="21991" xr:uid="{00000000-0005-0000-0000-0000E7550000}"/>
    <cellStyle name="Normal 21 7" xfId="21992" xr:uid="{00000000-0005-0000-0000-0000E8550000}"/>
    <cellStyle name="Normal 21 8" xfId="21993" xr:uid="{00000000-0005-0000-0000-0000E9550000}"/>
    <cellStyle name="Normal 22" xfId="21994" xr:uid="{00000000-0005-0000-0000-0000EA550000}"/>
    <cellStyle name="Normal 23" xfId="21995" xr:uid="{00000000-0005-0000-0000-0000EB550000}"/>
    <cellStyle name="Normal 23 2" xfId="21996" xr:uid="{00000000-0005-0000-0000-0000EC550000}"/>
    <cellStyle name="Normal 23 2 2" xfId="21997" xr:uid="{00000000-0005-0000-0000-0000ED550000}"/>
    <cellStyle name="Normal 23 2 2 2" xfId="21998" xr:uid="{00000000-0005-0000-0000-0000EE550000}"/>
    <cellStyle name="Normal 23 2 2 2 2" xfId="21999" xr:uid="{00000000-0005-0000-0000-0000EF550000}"/>
    <cellStyle name="Normal 23 2 2 3" xfId="22000" xr:uid="{00000000-0005-0000-0000-0000F0550000}"/>
    <cellStyle name="Normal 23 2 2 4" xfId="22001" xr:uid="{00000000-0005-0000-0000-0000F1550000}"/>
    <cellStyle name="Normal 23 2 3" xfId="22002" xr:uid="{00000000-0005-0000-0000-0000F2550000}"/>
    <cellStyle name="Normal 23 2 3 2" xfId="22003" xr:uid="{00000000-0005-0000-0000-0000F3550000}"/>
    <cellStyle name="Normal 23 2 3 2 2" xfId="22004" xr:uid="{00000000-0005-0000-0000-0000F4550000}"/>
    <cellStyle name="Normal 23 2 3 2 2 2" xfId="22005" xr:uid="{00000000-0005-0000-0000-0000F5550000}"/>
    <cellStyle name="Normal 23 2 3 2 2 2 2" xfId="22006" xr:uid="{00000000-0005-0000-0000-0000F6550000}"/>
    <cellStyle name="Normal 23 2 3 2 2 3" xfId="22007" xr:uid="{00000000-0005-0000-0000-0000F7550000}"/>
    <cellStyle name="Normal 23 2 3 2 2 4" xfId="22008" xr:uid="{00000000-0005-0000-0000-0000F8550000}"/>
    <cellStyle name="Normal 23 2 3 2 3" xfId="22009" xr:uid="{00000000-0005-0000-0000-0000F9550000}"/>
    <cellStyle name="Normal 23 2 3 2 3 2" xfId="22010" xr:uid="{00000000-0005-0000-0000-0000FA550000}"/>
    <cellStyle name="Normal 23 2 3 2 4" xfId="22011" xr:uid="{00000000-0005-0000-0000-0000FB550000}"/>
    <cellStyle name="Normal 23 2 3 2 5" xfId="22012" xr:uid="{00000000-0005-0000-0000-0000FC550000}"/>
    <cellStyle name="Normal 23 2 3 3" xfId="22013" xr:uid="{00000000-0005-0000-0000-0000FD550000}"/>
    <cellStyle name="Normal 23 2 4" xfId="22014" xr:uid="{00000000-0005-0000-0000-0000FE550000}"/>
    <cellStyle name="Normal 23 2 5" xfId="22015" xr:uid="{00000000-0005-0000-0000-0000FF550000}"/>
    <cellStyle name="Normal 23 3" xfId="22016" xr:uid="{00000000-0005-0000-0000-000000560000}"/>
    <cellStyle name="Normal 23 3 2" xfId="22017" xr:uid="{00000000-0005-0000-0000-000001560000}"/>
    <cellStyle name="Normal 23 3 2 2" xfId="22018" xr:uid="{00000000-0005-0000-0000-000002560000}"/>
    <cellStyle name="Normal 23 3 3" xfId="22019" xr:uid="{00000000-0005-0000-0000-000003560000}"/>
    <cellStyle name="Normal 23 3 4" xfId="22020" xr:uid="{00000000-0005-0000-0000-000004560000}"/>
    <cellStyle name="Normal 23 4" xfId="22021" xr:uid="{00000000-0005-0000-0000-000005560000}"/>
    <cellStyle name="Normal 23 4 2" xfId="22022" xr:uid="{00000000-0005-0000-0000-000006560000}"/>
    <cellStyle name="Normal 23 5" xfId="22023" xr:uid="{00000000-0005-0000-0000-000007560000}"/>
    <cellStyle name="Normal 23 6" xfId="22024" xr:uid="{00000000-0005-0000-0000-000008560000}"/>
    <cellStyle name="Normal 24" xfId="22025" xr:uid="{00000000-0005-0000-0000-000009560000}"/>
    <cellStyle name="Normal 25" xfId="22026" xr:uid="{00000000-0005-0000-0000-00000A560000}"/>
    <cellStyle name="Normal 25 2" xfId="22027" xr:uid="{00000000-0005-0000-0000-00000B560000}"/>
    <cellStyle name="Normal 25 2 2" xfId="22028" xr:uid="{00000000-0005-0000-0000-00000C560000}"/>
    <cellStyle name="Normal 25 3" xfId="22029" xr:uid="{00000000-0005-0000-0000-00000D560000}"/>
    <cellStyle name="Normal 25 4" xfId="22030" xr:uid="{00000000-0005-0000-0000-00000E560000}"/>
    <cellStyle name="Normal 26" xfId="22031" xr:uid="{00000000-0005-0000-0000-00000F560000}"/>
    <cellStyle name="Normal 26 2" xfId="22032" xr:uid="{00000000-0005-0000-0000-000010560000}"/>
    <cellStyle name="Normal 26 2 2" xfId="22033" xr:uid="{00000000-0005-0000-0000-000011560000}"/>
    <cellStyle name="Normal 26 2 2 2" xfId="22034" xr:uid="{00000000-0005-0000-0000-000012560000}"/>
    <cellStyle name="Normal 26 2 2 2 2" xfId="22035" xr:uid="{00000000-0005-0000-0000-000013560000}"/>
    <cellStyle name="Normal 26 2 2 2 3" xfId="22036" xr:uid="{00000000-0005-0000-0000-000014560000}"/>
    <cellStyle name="Normal 26 2 2 3" xfId="22037" xr:uid="{00000000-0005-0000-0000-000015560000}"/>
    <cellStyle name="Normal 26 2 2 3 2" xfId="22038" xr:uid="{00000000-0005-0000-0000-000016560000}"/>
    <cellStyle name="Normal 26 2 2 4" xfId="22039" xr:uid="{00000000-0005-0000-0000-000017560000}"/>
    <cellStyle name="Normal 26 2 2 5" xfId="22040" xr:uid="{00000000-0005-0000-0000-000018560000}"/>
    <cellStyle name="Normal 26 2 3" xfId="22041" xr:uid="{00000000-0005-0000-0000-000019560000}"/>
    <cellStyle name="Normal 26 2 3 2" xfId="22042" xr:uid="{00000000-0005-0000-0000-00001A560000}"/>
    <cellStyle name="Normal 26 2 4" xfId="22043" xr:uid="{00000000-0005-0000-0000-00001B560000}"/>
    <cellStyle name="Normal 26 2 5" xfId="22044" xr:uid="{00000000-0005-0000-0000-00001C560000}"/>
    <cellStyle name="Normal 26 3" xfId="22045" xr:uid="{00000000-0005-0000-0000-00001D560000}"/>
    <cellStyle name="Normal 26 3 2" xfId="22046" xr:uid="{00000000-0005-0000-0000-00001E560000}"/>
    <cellStyle name="Normal 26 4" xfId="22047" xr:uid="{00000000-0005-0000-0000-00001F560000}"/>
    <cellStyle name="Normal 26 5" xfId="22048" xr:uid="{00000000-0005-0000-0000-000020560000}"/>
    <cellStyle name="Normal 27" xfId="22049" xr:uid="{00000000-0005-0000-0000-000021560000}"/>
    <cellStyle name="Normal 27 2" xfId="22050" xr:uid="{00000000-0005-0000-0000-000022560000}"/>
    <cellStyle name="Normal 27 2 2" xfId="22051" xr:uid="{00000000-0005-0000-0000-000023560000}"/>
    <cellStyle name="Normal 27 2 2 2" xfId="22052" xr:uid="{00000000-0005-0000-0000-000024560000}"/>
    <cellStyle name="Normal 27 2 3" xfId="22053" xr:uid="{00000000-0005-0000-0000-000025560000}"/>
    <cellStyle name="Normal 27 2 4" xfId="22054" xr:uid="{00000000-0005-0000-0000-000026560000}"/>
    <cellStyle name="Normal 28" xfId="40954" xr:uid="{00000000-0005-0000-0000-000027560000}"/>
    <cellStyle name="Normal 29" xfId="40965" xr:uid="{F8FEA7FD-E825-4B12-9205-BA036631F203}"/>
    <cellStyle name="Normal 3" xfId="22055" xr:uid="{00000000-0005-0000-0000-000028560000}"/>
    <cellStyle name="Normal 3 10" xfId="22056" xr:uid="{00000000-0005-0000-0000-000029560000}"/>
    <cellStyle name="Normal 3 10 2" xfId="22057" xr:uid="{00000000-0005-0000-0000-00002A560000}"/>
    <cellStyle name="Normal 3 10 2 2" xfId="22058" xr:uid="{00000000-0005-0000-0000-00002B560000}"/>
    <cellStyle name="Normal 3 10 2 2 2" xfId="22059" xr:uid="{00000000-0005-0000-0000-00002C560000}"/>
    <cellStyle name="Normal 3 10 2 2 2 2" xfId="22060" xr:uid="{00000000-0005-0000-0000-00002D560000}"/>
    <cellStyle name="Normal 3 10 2 2 3" xfId="22061" xr:uid="{00000000-0005-0000-0000-00002E560000}"/>
    <cellStyle name="Normal 3 10 2 2 4" xfId="22062" xr:uid="{00000000-0005-0000-0000-00002F560000}"/>
    <cellStyle name="Normal 3 10 2 3" xfId="22063" xr:uid="{00000000-0005-0000-0000-000030560000}"/>
    <cellStyle name="Normal 3 10 2 3 2" xfId="22064" xr:uid="{00000000-0005-0000-0000-000031560000}"/>
    <cellStyle name="Normal 3 10 2 3 2 2" xfId="22065" xr:uid="{00000000-0005-0000-0000-000032560000}"/>
    <cellStyle name="Normal 3 10 2 3 3" xfId="22066" xr:uid="{00000000-0005-0000-0000-000033560000}"/>
    <cellStyle name="Normal 3 10 2 3 4" xfId="22067" xr:uid="{00000000-0005-0000-0000-000034560000}"/>
    <cellStyle name="Normal 3 10 2 4" xfId="22068" xr:uid="{00000000-0005-0000-0000-000035560000}"/>
    <cellStyle name="Normal 3 10 2 4 2" xfId="22069" xr:uid="{00000000-0005-0000-0000-000036560000}"/>
    <cellStyle name="Normal 3 10 2 5" xfId="22070" xr:uid="{00000000-0005-0000-0000-000037560000}"/>
    <cellStyle name="Normal 3 10 2 6" xfId="22071" xr:uid="{00000000-0005-0000-0000-000038560000}"/>
    <cellStyle name="Normal 3 10 3" xfId="22072" xr:uid="{00000000-0005-0000-0000-000039560000}"/>
    <cellStyle name="Normal 3 10 3 2" xfId="22073" xr:uid="{00000000-0005-0000-0000-00003A560000}"/>
    <cellStyle name="Normal 3 10 3 2 2" xfId="22074" xr:uid="{00000000-0005-0000-0000-00003B560000}"/>
    <cellStyle name="Normal 3 10 3 3" xfId="22075" xr:uid="{00000000-0005-0000-0000-00003C560000}"/>
    <cellStyle name="Normal 3 10 3 4" xfId="22076" xr:uid="{00000000-0005-0000-0000-00003D560000}"/>
    <cellStyle name="Normal 3 10 4" xfId="22077" xr:uid="{00000000-0005-0000-0000-00003E560000}"/>
    <cellStyle name="Normal 3 10 4 2" xfId="22078" xr:uid="{00000000-0005-0000-0000-00003F560000}"/>
    <cellStyle name="Normal 3 10 4 2 2" xfId="22079" xr:uid="{00000000-0005-0000-0000-000040560000}"/>
    <cellStyle name="Normal 3 10 4 3" xfId="22080" xr:uid="{00000000-0005-0000-0000-000041560000}"/>
    <cellStyle name="Normal 3 10 4 4" xfId="22081" xr:uid="{00000000-0005-0000-0000-000042560000}"/>
    <cellStyle name="Normal 3 10 5" xfId="22082" xr:uid="{00000000-0005-0000-0000-000043560000}"/>
    <cellStyle name="Normal 3 10 5 2" xfId="22083" xr:uid="{00000000-0005-0000-0000-000044560000}"/>
    <cellStyle name="Normal 3 10 6" xfId="22084" xr:uid="{00000000-0005-0000-0000-000045560000}"/>
    <cellStyle name="Normal 3 10 7" xfId="22085" xr:uid="{00000000-0005-0000-0000-000046560000}"/>
    <cellStyle name="Normal 3 11" xfId="22086" xr:uid="{00000000-0005-0000-0000-000047560000}"/>
    <cellStyle name="Normal 3 11 2" xfId="22087" xr:uid="{00000000-0005-0000-0000-000048560000}"/>
    <cellStyle name="Normal 3 11 2 2" xfId="22088" xr:uid="{00000000-0005-0000-0000-000049560000}"/>
    <cellStyle name="Normal 3 11 2 2 2" xfId="22089" xr:uid="{00000000-0005-0000-0000-00004A560000}"/>
    <cellStyle name="Normal 3 11 2 3" xfId="22090" xr:uid="{00000000-0005-0000-0000-00004B560000}"/>
    <cellStyle name="Normal 3 11 2 4" xfId="22091" xr:uid="{00000000-0005-0000-0000-00004C560000}"/>
    <cellStyle name="Normal 3 11 3" xfId="22092" xr:uid="{00000000-0005-0000-0000-00004D560000}"/>
    <cellStyle name="Normal 3 11 3 2" xfId="22093" xr:uid="{00000000-0005-0000-0000-00004E560000}"/>
    <cellStyle name="Normal 3 11 3 2 2" xfId="22094" xr:uid="{00000000-0005-0000-0000-00004F560000}"/>
    <cellStyle name="Normal 3 11 3 3" xfId="22095" xr:uid="{00000000-0005-0000-0000-000050560000}"/>
    <cellStyle name="Normal 3 11 3 4" xfId="22096" xr:uid="{00000000-0005-0000-0000-000051560000}"/>
    <cellStyle name="Normal 3 11 4" xfId="22097" xr:uid="{00000000-0005-0000-0000-000052560000}"/>
    <cellStyle name="Normal 3 11 4 2" xfId="22098" xr:uid="{00000000-0005-0000-0000-000053560000}"/>
    <cellStyle name="Normal 3 11 5" xfId="22099" xr:uid="{00000000-0005-0000-0000-000054560000}"/>
    <cellStyle name="Normal 3 11 6" xfId="22100" xr:uid="{00000000-0005-0000-0000-000055560000}"/>
    <cellStyle name="Normal 3 2" xfId="22101" xr:uid="{00000000-0005-0000-0000-000056560000}"/>
    <cellStyle name="Normal 3 2 10" xfId="22102" xr:uid="{00000000-0005-0000-0000-000057560000}"/>
    <cellStyle name="Normal 3 2 10 2" xfId="22103" xr:uid="{00000000-0005-0000-0000-000058560000}"/>
    <cellStyle name="Normal 3 2 10 2 2" xfId="22104" xr:uid="{00000000-0005-0000-0000-000059560000}"/>
    <cellStyle name="Normal 3 2 10 3" xfId="22105" xr:uid="{00000000-0005-0000-0000-00005A560000}"/>
    <cellStyle name="Normal 3 2 10 4" xfId="22106" xr:uid="{00000000-0005-0000-0000-00005B560000}"/>
    <cellStyle name="Normal 3 2 2" xfId="22107" xr:uid="{00000000-0005-0000-0000-00005C560000}"/>
    <cellStyle name="Normal 3 2 2 10" xfId="22108" xr:uid="{00000000-0005-0000-0000-00005D560000}"/>
    <cellStyle name="Normal 3 2 2 10 2" xfId="22109" xr:uid="{00000000-0005-0000-0000-00005E560000}"/>
    <cellStyle name="Normal 3 2 2 11" xfId="22110" xr:uid="{00000000-0005-0000-0000-00005F560000}"/>
    <cellStyle name="Normal 3 2 2 12" xfId="22111" xr:uid="{00000000-0005-0000-0000-000060560000}"/>
    <cellStyle name="Normal 3 2 2 2" xfId="22112" xr:uid="{00000000-0005-0000-0000-000061560000}"/>
    <cellStyle name="Normal 3 2 2 2 10" xfId="22113" xr:uid="{00000000-0005-0000-0000-000062560000}"/>
    <cellStyle name="Normal 3 2 2 2 11" xfId="22114" xr:uid="{00000000-0005-0000-0000-000063560000}"/>
    <cellStyle name="Normal 3 2 2 2 2" xfId="22115" xr:uid="{00000000-0005-0000-0000-000064560000}"/>
    <cellStyle name="Normal 3 2 2 2 2 2" xfId="22116" xr:uid="{00000000-0005-0000-0000-000065560000}"/>
    <cellStyle name="Normal 3 2 2 2 2 2 2" xfId="22117" xr:uid="{00000000-0005-0000-0000-000066560000}"/>
    <cellStyle name="Normal 3 2 2 2 2 2 2 2" xfId="22118" xr:uid="{00000000-0005-0000-0000-000067560000}"/>
    <cellStyle name="Normal 3 2 2 2 2 2 2 2 2" xfId="22119" xr:uid="{00000000-0005-0000-0000-000068560000}"/>
    <cellStyle name="Normal 3 2 2 2 2 2 2 2 2 2" xfId="22120" xr:uid="{00000000-0005-0000-0000-000069560000}"/>
    <cellStyle name="Normal 3 2 2 2 2 2 2 2 3" xfId="22121" xr:uid="{00000000-0005-0000-0000-00006A560000}"/>
    <cellStyle name="Normal 3 2 2 2 2 2 2 2 4" xfId="22122" xr:uid="{00000000-0005-0000-0000-00006B560000}"/>
    <cellStyle name="Normal 3 2 2 2 2 2 2 3" xfId="22123" xr:uid="{00000000-0005-0000-0000-00006C560000}"/>
    <cellStyle name="Normal 3 2 2 2 2 2 2 3 2" xfId="22124" xr:uid="{00000000-0005-0000-0000-00006D560000}"/>
    <cellStyle name="Normal 3 2 2 2 2 2 2 3 2 2" xfId="22125" xr:uid="{00000000-0005-0000-0000-00006E560000}"/>
    <cellStyle name="Normal 3 2 2 2 2 2 2 3 3" xfId="22126" xr:uid="{00000000-0005-0000-0000-00006F560000}"/>
    <cellStyle name="Normal 3 2 2 2 2 2 2 3 4" xfId="22127" xr:uid="{00000000-0005-0000-0000-000070560000}"/>
    <cellStyle name="Normal 3 2 2 2 2 2 2 4" xfId="22128" xr:uid="{00000000-0005-0000-0000-000071560000}"/>
    <cellStyle name="Normal 3 2 2 2 2 2 2 4 2" xfId="22129" xr:uid="{00000000-0005-0000-0000-000072560000}"/>
    <cellStyle name="Normal 3 2 2 2 2 2 2 5" xfId="22130" xr:uid="{00000000-0005-0000-0000-000073560000}"/>
    <cellStyle name="Normal 3 2 2 2 2 2 2 6" xfId="22131" xr:uid="{00000000-0005-0000-0000-000074560000}"/>
    <cellStyle name="Normal 3 2 2 2 2 2 3" xfId="22132" xr:uid="{00000000-0005-0000-0000-000075560000}"/>
    <cellStyle name="Normal 3 2 2 2 2 2 3 2" xfId="22133" xr:uid="{00000000-0005-0000-0000-000076560000}"/>
    <cellStyle name="Normal 3 2 2 2 2 2 3 2 2" xfId="22134" xr:uid="{00000000-0005-0000-0000-000077560000}"/>
    <cellStyle name="Normal 3 2 2 2 2 2 3 3" xfId="22135" xr:uid="{00000000-0005-0000-0000-000078560000}"/>
    <cellStyle name="Normal 3 2 2 2 2 2 3 4" xfId="22136" xr:uid="{00000000-0005-0000-0000-000079560000}"/>
    <cellStyle name="Normal 3 2 2 2 2 2 4" xfId="22137" xr:uid="{00000000-0005-0000-0000-00007A560000}"/>
    <cellStyle name="Normal 3 2 2 2 2 2 4 2" xfId="22138" xr:uid="{00000000-0005-0000-0000-00007B560000}"/>
    <cellStyle name="Normal 3 2 2 2 2 2 4 2 2" xfId="22139" xr:uid="{00000000-0005-0000-0000-00007C560000}"/>
    <cellStyle name="Normal 3 2 2 2 2 2 4 3" xfId="22140" xr:uid="{00000000-0005-0000-0000-00007D560000}"/>
    <cellStyle name="Normal 3 2 2 2 2 2 4 4" xfId="22141" xr:uid="{00000000-0005-0000-0000-00007E560000}"/>
    <cellStyle name="Normal 3 2 2 2 2 2 5" xfId="22142" xr:uid="{00000000-0005-0000-0000-00007F560000}"/>
    <cellStyle name="Normal 3 2 2 2 2 2 5 2" xfId="22143" xr:uid="{00000000-0005-0000-0000-000080560000}"/>
    <cellStyle name="Normal 3 2 2 2 2 2 6" xfId="22144" xr:uid="{00000000-0005-0000-0000-000081560000}"/>
    <cellStyle name="Normal 3 2 2 2 2 2 7" xfId="22145" xr:uid="{00000000-0005-0000-0000-000082560000}"/>
    <cellStyle name="Normal 3 2 2 2 2 3" xfId="22146" xr:uid="{00000000-0005-0000-0000-000083560000}"/>
    <cellStyle name="Normal 3 2 2 2 2 3 2" xfId="22147" xr:uid="{00000000-0005-0000-0000-000084560000}"/>
    <cellStyle name="Normal 3 2 2 2 2 3 2 2" xfId="22148" xr:uid="{00000000-0005-0000-0000-000085560000}"/>
    <cellStyle name="Normal 3 2 2 2 2 3 2 2 2" xfId="22149" xr:uid="{00000000-0005-0000-0000-000086560000}"/>
    <cellStyle name="Normal 3 2 2 2 2 3 2 3" xfId="22150" xr:uid="{00000000-0005-0000-0000-000087560000}"/>
    <cellStyle name="Normal 3 2 2 2 2 3 2 4" xfId="22151" xr:uid="{00000000-0005-0000-0000-000088560000}"/>
    <cellStyle name="Normal 3 2 2 2 2 3 3" xfId="22152" xr:uid="{00000000-0005-0000-0000-000089560000}"/>
    <cellStyle name="Normal 3 2 2 2 2 3 3 2" xfId="22153" xr:uid="{00000000-0005-0000-0000-00008A560000}"/>
    <cellStyle name="Normal 3 2 2 2 2 3 3 2 2" xfId="22154" xr:uid="{00000000-0005-0000-0000-00008B560000}"/>
    <cellStyle name="Normal 3 2 2 2 2 3 3 3" xfId="22155" xr:uid="{00000000-0005-0000-0000-00008C560000}"/>
    <cellStyle name="Normal 3 2 2 2 2 3 3 4" xfId="22156" xr:uid="{00000000-0005-0000-0000-00008D560000}"/>
    <cellStyle name="Normal 3 2 2 2 2 3 4" xfId="22157" xr:uid="{00000000-0005-0000-0000-00008E560000}"/>
    <cellStyle name="Normal 3 2 2 2 2 3 4 2" xfId="22158" xr:uid="{00000000-0005-0000-0000-00008F560000}"/>
    <cellStyle name="Normal 3 2 2 2 2 3 5" xfId="22159" xr:uid="{00000000-0005-0000-0000-000090560000}"/>
    <cellStyle name="Normal 3 2 2 2 2 3 6" xfId="22160" xr:uid="{00000000-0005-0000-0000-000091560000}"/>
    <cellStyle name="Normal 3 2 2 2 2 4" xfId="22161" xr:uid="{00000000-0005-0000-0000-000092560000}"/>
    <cellStyle name="Normal 3 2 2 2 2 4 2" xfId="22162" xr:uid="{00000000-0005-0000-0000-000093560000}"/>
    <cellStyle name="Normal 3 2 2 2 2 4 2 2" xfId="22163" xr:uid="{00000000-0005-0000-0000-000094560000}"/>
    <cellStyle name="Normal 3 2 2 2 2 4 3" xfId="22164" xr:uid="{00000000-0005-0000-0000-000095560000}"/>
    <cellStyle name="Normal 3 2 2 2 2 4 4" xfId="22165" xr:uid="{00000000-0005-0000-0000-000096560000}"/>
    <cellStyle name="Normal 3 2 2 2 2 5" xfId="22166" xr:uid="{00000000-0005-0000-0000-000097560000}"/>
    <cellStyle name="Normal 3 2 2 2 2 5 2" xfId="22167" xr:uid="{00000000-0005-0000-0000-000098560000}"/>
    <cellStyle name="Normal 3 2 2 2 2 5 2 2" xfId="22168" xr:uid="{00000000-0005-0000-0000-000099560000}"/>
    <cellStyle name="Normal 3 2 2 2 2 5 3" xfId="22169" xr:uid="{00000000-0005-0000-0000-00009A560000}"/>
    <cellStyle name="Normal 3 2 2 2 2 5 4" xfId="22170" xr:uid="{00000000-0005-0000-0000-00009B560000}"/>
    <cellStyle name="Normal 3 2 2 2 2 6" xfId="22171" xr:uid="{00000000-0005-0000-0000-00009C560000}"/>
    <cellStyle name="Normal 3 2 2 2 2 6 2" xfId="22172" xr:uid="{00000000-0005-0000-0000-00009D560000}"/>
    <cellStyle name="Normal 3 2 2 2 2 7" xfId="22173" xr:uid="{00000000-0005-0000-0000-00009E560000}"/>
    <cellStyle name="Normal 3 2 2 2 2 8" xfId="22174" xr:uid="{00000000-0005-0000-0000-00009F560000}"/>
    <cellStyle name="Normal 3 2 2 2 3" xfId="22175" xr:uid="{00000000-0005-0000-0000-0000A0560000}"/>
    <cellStyle name="Normal 3 2 2 2 3 2" xfId="22176" xr:uid="{00000000-0005-0000-0000-0000A1560000}"/>
    <cellStyle name="Normal 3 2 2 2 3 2 2" xfId="22177" xr:uid="{00000000-0005-0000-0000-0000A2560000}"/>
    <cellStyle name="Normal 3 2 2 2 3 2 2 2" xfId="22178" xr:uid="{00000000-0005-0000-0000-0000A3560000}"/>
    <cellStyle name="Normal 3 2 2 2 3 2 2 2 2" xfId="22179" xr:uid="{00000000-0005-0000-0000-0000A4560000}"/>
    <cellStyle name="Normal 3 2 2 2 3 2 2 2 2 2" xfId="22180" xr:uid="{00000000-0005-0000-0000-0000A5560000}"/>
    <cellStyle name="Normal 3 2 2 2 3 2 2 2 3" xfId="22181" xr:uid="{00000000-0005-0000-0000-0000A6560000}"/>
    <cellStyle name="Normal 3 2 2 2 3 2 2 2 4" xfId="22182" xr:uid="{00000000-0005-0000-0000-0000A7560000}"/>
    <cellStyle name="Normal 3 2 2 2 3 2 2 3" xfId="22183" xr:uid="{00000000-0005-0000-0000-0000A8560000}"/>
    <cellStyle name="Normal 3 2 2 2 3 2 2 3 2" xfId="22184" xr:uid="{00000000-0005-0000-0000-0000A9560000}"/>
    <cellStyle name="Normal 3 2 2 2 3 2 2 3 2 2" xfId="22185" xr:uid="{00000000-0005-0000-0000-0000AA560000}"/>
    <cellStyle name="Normal 3 2 2 2 3 2 2 3 3" xfId="22186" xr:uid="{00000000-0005-0000-0000-0000AB560000}"/>
    <cellStyle name="Normal 3 2 2 2 3 2 2 3 4" xfId="22187" xr:uid="{00000000-0005-0000-0000-0000AC560000}"/>
    <cellStyle name="Normal 3 2 2 2 3 2 2 4" xfId="22188" xr:uid="{00000000-0005-0000-0000-0000AD560000}"/>
    <cellStyle name="Normal 3 2 2 2 3 2 2 4 2" xfId="22189" xr:uid="{00000000-0005-0000-0000-0000AE560000}"/>
    <cellStyle name="Normal 3 2 2 2 3 2 2 5" xfId="22190" xr:uid="{00000000-0005-0000-0000-0000AF560000}"/>
    <cellStyle name="Normal 3 2 2 2 3 2 2 6" xfId="22191" xr:uid="{00000000-0005-0000-0000-0000B0560000}"/>
    <cellStyle name="Normal 3 2 2 2 3 2 3" xfId="22192" xr:uid="{00000000-0005-0000-0000-0000B1560000}"/>
    <cellStyle name="Normal 3 2 2 2 3 2 3 2" xfId="22193" xr:uid="{00000000-0005-0000-0000-0000B2560000}"/>
    <cellStyle name="Normal 3 2 2 2 3 2 3 2 2" xfId="22194" xr:uid="{00000000-0005-0000-0000-0000B3560000}"/>
    <cellStyle name="Normal 3 2 2 2 3 2 3 3" xfId="22195" xr:uid="{00000000-0005-0000-0000-0000B4560000}"/>
    <cellStyle name="Normal 3 2 2 2 3 2 3 4" xfId="22196" xr:uid="{00000000-0005-0000-0000-0000B5560000}"/>
    <cellStyle name="Normal 3 2 2 2 3 2 4" xfId="22197" xr:uid="{00000000-0005-0000-0000-0000B6560000}"/>
    <cellStyle name="Normal 3 2 2 2 3 2 4 2" xfId="22198" xr:uid="{00000000-0005-0000-0000-0000B7560000}"/>
    <cellStyle name="Normal 3 2 2 2 3 2 4 2 2" xfId="22199" xr:uid="{00000000-0005-0000-0000-0000B8560000}"/>
    <cellStyle name="Normal 3 2 2 2 3 2 4 3" xfId="22200" xr:uid="{00000000-0005-0000-0000-0000B9560000}"/>
    <cellStyle name="Normal 3 2 2 2 3 2 4 4" xfId="22201" xr:uid="{00000000-0005-0000-0000-0000BA560000}"/>
    <cellStyle name="Normal 3 2 2 2 3 2 5" xfId="22202" xr:uid="{00000000-0005-0000-0000-0000BB560000}"/>
    <cellStyle name="Normal 3 2 2 2 3 2 5 2" xfId="22203" xr:uid="{00000000-0005-0000-0000-0000BC560000}"/>
    <cellStyle name="Normal 3 2 2 2 3 2 6" xfId="22204" xr:uid="{00000000-0005-0000-0000-0000BD560000}"/>
    <cellStyle name="Normal 3 2 2 2 3 2 7" xfId="22205" xr:uid="{00000000-0005-0000-0000-0000BE560000}"/>
    <cellStyle name="Normal 3 2 2 2 3 3" xfId="22206" xr:uid="{00000000-0005-0000-0000-0000BF560000}"/>
    <cellStyle name="Normal 3 2 2 2 3 3 2" xfId="22207" xr:uid="{00000000-0005-0000-0000-0000C0560000}"/>
    <cellStyle name="Normal 3 2 2 2 3 3 2 2" xfId="22208" xr:uid="{00000000-0005-0000-0000-0000C1560000}"/>
    <cellStyle name="Normal 3 2 2 2 3 3 2 2 2" xfId="22209" xr:uid="{00000000-0005-0000-0000-0000C2560000}"/>
    <cellStyle name="Normal 3 2 2 2 3 3 2 3" xfId="22210" xr:uid="{00000000-0005-0000-0000-0000C3560000}"/>
    <cellStyle name="Normal 3 2 2 2 3 3 2 4" xfId="22211" xr:uid="{00000000-0005-0000-0000-0000C4560000}"/>
    <cellStyle name="Normal 3 2 2 2 3 3 3" xfId="22212" xr:uid="{00000000-0005-0000-0000-0000C5560000}"/>
    <cellStyle name="Normal 3 2 2 2 3 3 3 2" xfId="22213" xr:uid="{00000000-0005-0000-0000-0000C6560000}"/>
    <cellStyle name="Normal 3 2 2 2 3 3 3 2 2" xfId="22214" xr:uid="{00000000-0005-0000-0000-0000C7560000}"/>
    <cellStyle name="Normal 3 2 2 2 3 3 3 3" xfId="22215" xr:uid="{00000000-0005-0000-0000-0000C8560000}"/>
    <cellStyle name="Normal 3 2 2 2 3 3 3 4" xfId="22216" xr:uid="{00000000-0005-0000-0000-0000C9560000}"/>
    <cellStyle name="Normal 3 2 2 2 3 3 4" xfId="22217" xr:uid="{00000000-0005-0000-0000-0000CA560000}"/>
    <cellStyle name="Normal 3 2 2 2 3 3 4 2" xfId="22218" xr:uid="{00000000-0005-0000-0000-0000CB560000}"/>
    <cellStyle name="Normal 3 2 2 2 3 3 5" xfId="22219" xr:uid="{00000000-0005-0000-0000-0000CC560000}"/>
    <cellStyle name="Normal 3 2 2 2 3 3 6" xfId="22220" xr:uid="{00000000-0005-0000-0000-0000CD560000}"/>
    <cellStyle name="Normal 3 2 2 2 3 4" xfId="22221" xr:uid="{00000000-0005-0000-0000-0000CE560000}"/>
    <cellStyle name="Normal 3 2 2 2 3 4 2" xfId="22222" xr:uid="{00000000-0005-0000-0000-0000CF560000}"/>
    <cellStyle name="Normal 3 2 2 2 3 4 2 2" xfId="22223" xr:uid="{00000000-0005-0000-0000-0000D0560000}"/>
    <cellStyle name="Normal 3 2 2 2 3 4 3" xfId="22224" xr:uid="{00000000-0005-0000-0000-0000D1560000}"/>
    <cellStyle name="Normal 3 2 2 2 3 4 4" xfId="22225" xr:uid="{00000000-0005-0000-0000-0000D2560000}"/>
    <cellStyle name="Normal 3 2 2 2 3 5" xfId="22226" xr:uid="{00000000-0005-0000-0000-0000D3560000}"/>
    <cellStyle name="Normal 3 2 2 2 3 5 2" xfId="22227" xr:uid="{00000000-0005-0000-0000-0000D4560000}"/>
    <cellStyle name="Normal 3 2 2 2 3 5 2 2" xfId="22228" xr:uid="{00000000-0005-0000-0000-0000D5560000}"/>
    <cellStyle name="Normal 3 2 2 2 3 5 3" xfId="22229" xr:uid="{00000000-0005-0000-0000-0000D6560000}"/>
    <cellStyle name="Normal 3 2 2 2 3 5 4" xfId="22230" xr:uid="{00000000-0005-0000-0000-0000D7560000}"/>
    <cellStyle name="Normal 3 2 2 2 3 6" xfId="22231" xr:uid="{00000000-0005-0000-0000-0000D8560000}"/>
    <cellStyle name="Normal 3 2 2 2 3 6 2" xfId="22232" xr:uid="{00000000-0005-0000-0000-0000D9560000}"/>
    <cellStyle name="Normal 3 2 2 2 3 7" xfId="22233" xr:uid="{00000000-0005-0000-0000-0000DA560000}"/>
    <cellStyle name="Normal 3 2 2 2 3 8" xfId="22234" xr:uid="{00000000-0005-0000-0000-0000DB560000}"/>
    <cellStyle name="Normal 3 2 2 2 4" xfId="22235" xr:uid="{00000000-0005-0000-0000-0000DC560000}"/>
    <cellStyle name="Normal 3 2 2 2 4 2" xfId="22236" xr:uid="{00000000-0005-0000-0000-0000DD560000}"/>
    <cellStyle name="Normal 3 2 2 2 4 2 2" xfId="22237" xr:uid="{00000000-0005-0000-0000-0000DE560000}"/>
    <cellStyle name="Normal 3 2 2 2 4 2 2 2" xfId="22238" xr:uid="{00000000-0005-0000-0000-0000DF560000}"/>
    <cellStyle name="Normal 3 2 2 2 4 2 2 2 2" xfId="22239" xr:uid="{00000000-0005-0000-0000-0000E0560000}"/>
    <cellStyle name="Normal 3 2 2 2 4 2 2 2 2 2" xfId="22240" xr:uid="{00000000-0005-0000-0000-0000E1560000}"/>
    <cellStyle name="Normal 3 2 2 2 4 2 2 2 3" xfId="22241" xr:uid="{00000000-0005-0000-0000-0000E2560000}"/>
    <cellStyle name="Normal 3 2 2 2 4 2 2 2 4" xfId="22242" xr:uid="{00000000-0005-0000-0000-0000E3560000}"/>
    <cellStyle name="Normal 3 2 2 2 4 2 2 3" xfId="22243" xr:uid="{00000000-0005-0000-0000-0000E4560000}"/>
    <cellStyle name="Normal 3 2 2 2 4 2 2 3 2" xfId="22244" xr:uid="{00000000-0005-0000-0000-0000E5560000}"/>
    <cellStyle name="Normal 3 2 2 2 4 2 2 3 2 2" xfId="22245" xr:uid="{00000000-0005-0000-0000-0000E6560000}"/>
    <cellStyle name="Normal 3 2 2 2 4 2 2 3 3" xfId="22246" xr:uid="{00000000-0005-0000-0000-0000E7560000}"/>
    <cellStyle name="Normal 3 2 2 2 4 2 2 3 4" xfId="22247" xr:uid="{00000000-0005-0000-0000-0000E8560000}"/>
    <cellStyle name="Normal 3 2 2 2 4 2 2 4" xfId="22248" xr:uid="{00000000-0005-0000-0000-0000E9560000}"/>
    <cellStyle name="Normal 3 2 2 2 4 2 2 4 2" xfId="22249" xr:uid="{00000000-0005-0000-0000-0000EA560000}"/>
    <cellStyle name="Normal 3 2 2 2 4 2 2 5" xfId="22250" xr:uid="{00000000-0005-0000-0000-0000EB560000}"/>
    <cellStyle name="Normal 3 2 2 2 4 2 2 6" xfId="22251" xr:uid="{00000000-0005-0000-0000-0000EC560000}"/>
    <cellStyle name="Normal 3 2 2 2 4 2 3" xfId="22252" xr:uid="{00000000-0005-0000-0000-0000ED560000}"/>
    <cellStyle name="Normal 3 2 2 2 4 2 3 2" xfId="22253" xr:uid="{00000000-0005-0000-0000-0000EE560000}"/>
    <cellStyle name="Normal 3 2 2 2 4 2 3 2 2" xfId="22254" xr:uid="{00000000-0005-0000-0000-0000EF560000}"/>
    <cellStyle name="Normal 3 2 2 2 4 2 3 3" xfId="22255" xr:uid="{00000000-0005-0000-0000-0000F0560000}"/>
    <cellStyle name="Normal 3 2 2 2 4 2 3 4" xfId="22256" xr:uid="{00000000-0005-0000-0000-0000F1560000}"/>
    <cellStyle name="Normal 3 2 2 2 4 2 4" xfId="22257" xr:uid="{00000000-0005-0000-0000-0000F2560000}"/>
    <cellStyle name="Normal 3 2 2 2 4 2 4 2" xfId="22258" xr:uid="{00000000-0005-0000-0000-0000F3560000}"/>
    <cellStyle name="Normal 3 2 2 2 4 2 4 2 2" xfId="22259" xr:uid="{00000000-0005-0000-0000-0000F4560000}"/>
    <cellStyle name="Normal 3 2 2 2 4 2 4 3" xfId="22260" xr:uid="{00000000-0005-0000-0000-0000F5560000}"/>
    <cellStyle name="Normal 3 2 2 2 4 2 4 4" xfId="22261" xr:uid="{00000000-0005-0000-0000-0000F6560000}"/>
    <cellStyle name="Normal 3 2 2 2 4 2 5" xfId="22262" xr:uid="{00000000-0005-0000-0000-0000F7560000}"/>
    <cellStyle name="Normal 3 2 2 2 4 2 5 2" xfId="22263" xr:uid="{00000000-0005-0000-0000-0000F8560000}"/>
    <cellStyle name="Normal 3 2 2 2 4 2 6" xfId="22264" xr:uid="{00000000-0005-0000-0000-0000F9560000}"/>
    <cellStyle name="Normal 3 2 2 2 4 2 7" xfId="22265" xr:uid="{00000000-0005-0000-0000-0000FA560000}"/>
    <cellStyle name="Normal 3 2 2 2 4 3" xfId="22266" xr:uid="{00000000-0005-0000-0000-0000FB560000}"/>
    <cellStyle name="Normal 3 2 2 2 4 3 2" xfId="22267" xr:uid="{00000000-0005-0000-0000-0000FC560000}"/>
    <cellStyle name="Normal 3 2 2 2 4 3 2 2" xfId="22268" xr:uid="{00000000-0005-0000-0000-0000FD560000}"/>
    <cellStyle name="Normal 3 2 2 2 4 3 2 2 2" xfId="22269" xr:uid="{00000000-0005-0000-0000-0000FE560000}"/>
    <cellStyle name="Normal 3 2 2 2 4 3 2 3" xfId="22270" xr:uid="{00000000-0005-0000-0000-0000FF560000}"/>
    <cellStyle name="Normal 3 2 2 2 4 3 2 4" xfId="22271" xr:uid="{00000000-0005-0000-0000-000000570000}"/>
    <cellStyle name="Normal 3 2 2 2 4 3 3" xfId="22272" xr:uid="{00000000-0005-0000-0000-000001570000}"/>
    <cellStyle name="Normal 3 2 2 2 4 3 3 2" xfId="22273" xr:uid="{00000000-0005-0000-0000-000002570000}"/>
    <cellStyle name="Normal 3 2 2 2 4 3 3 2 2" xfId="22274" xr:uid="{00000000-0005-0000-0000-000003570000}"/>
    <cellStyle name="Normal 3 2 2 2 4 3 3 3" xfId="22275" xr:uid="{00000000-0005-0000-0000-000004570000}"/>
    <cellStyle name="Normal 3 2 2 2 4 3 3 4" xfId="22276" xr:uid="{00000000-0005-0000-0000-000005570000}"/>
    <cellStyle name="Normal 3 2 2 2 4 3 4" xfId="22277" xr:uid="{00000000-0005-0000-0000-000006570000}"/>
    <cellStyle name="Normal 3 2 2 2 4 3 4 2" xfId="22278" xr:uid="{00000000-0005-0000-0000-000007570000}"/>
    <cellStyle name="Normal 3 2 2 2 4 3 5" xfId="22279" xr:uid="{00000000-0005-0000-0000-000008570000}"/>
    <cellStyle name="Normal 3 2 2 2 4 3 6" xfId="22280" xr:uid="{00000000-0005-0000-0000-000009570000}"/>
    <cellStyle name="Normal 3 2 2 2 4 4" xfId="22281" xr:uid="{00000000-0005-0000-0000-00000A570000}"/>
    <cellStyle name="Normal 3 2 2 2 4 4 2" xfId="22282" xr:uid="{00000000-0005-0000-0000-00000B570000}"/>
    <cellStyle name="Normal 3 2 2 2 4 4 2 2" xfId="22283" xr:uid="{00000000-0005-0000-0000-00000C570000}"/>
    <cellStyle name="Normal 3 2 2 2 4 4 3" xfId="22284" xr:uid="{00000000-0005-0000-0000-00000D570000}"/>
    <cellStyle name="Normal 3 2 2 2 4 4 4" xfId="22285" xr:uid="{00000000-0005-0000-0000-00000E570000}"/>
    <cellStyle name="Normal 3 2 2 2 4 5" xfId="22286" xr:uid="{00000000-0005-0000-0000-00000F570000}"/>
    <cellStyle name="Normal 3 2 2 2 4 5 2" xfId="22287" xr:uid="{00000000-0005-0000-0000-000010570000}"/>
    <cellStyle name="Normal 3 2 2 2 4 5 2 2" xfId="22288" xr:uid="{00000000-0005-0000-0000-000011570000}"/>
    <cellStyle name="Normal 3 2 2 2 4 5 3" xfId="22289" xr:uid="{00000000-0005-0000-0000-000012570000}"/>
    <cellStyle name="Normal 3 2 2 2 4 5 4" xfId="22290" xr:uid="{00000000-0005-0000-0000-000013570000}"/>
    <cellStyle name="Normal 3 2 2 2 4 6" xfId="22291" xr:uid="{00000000-0005-0000-0000-000014570000}"/>
    <cellStyle name="Normal 3 2 2 2 4 6 2" xfId="22292" xr:uid="{00000000-0005-0000-0000-000015570000}"/>
    <cellStyle name="Normal 3 2 2 2 4 7" xfId="22293" xr:uid="{00000000-0005-0000-0000-000016570000}"/>
    <cellStyle name="Normal 3 2 2 2 4 8" xfId="22294" xr:uid="{00000000-0005-0000-0000-000017570000}"/>
    <cellStyle name="Normal 3 2 2 2 5" xfId="22295" xr:uid="{00000000-0005-0000-0000-000018570000}"/>
    <cellStyle name="Normal 3 2 2 2 5 2" xfId="22296" xr:uid="{00000000-0005-0000-0000-000019570000}"/>
    <cellStyle name="Normal 3 2 2 2 5 2 2" xfId="22297" xr:uid="{00000000-0005-0000-0000-00001A570000}"/>
    <cellStyle name="Normal 3 2 2 2 5 2 2 2" xfId="22298" xr:uid="{00000000-0005-0000-0000-00001B570000}"/>
    <cellStyle name="Normal 3 2 2 2 5 2 2 2 2" xfId="22299" xr:uid="{00000000-0005-0000-0000-00001C570000}"/>
    <cellStyle name="Normal 3 2 2 2 5 2 2 3" xfId="22300" xr:uid="{00000000-0005-0000-0000-00001D570000}"/>
    <cellStyle name="Normal 3 2 2 2 5 2 2 4" xfId="22301" xr:uid="{00000000-0005-0000-0000-00001E570000}"/>
    <cellStyle name="Normal 3 2 2 2 5 2 3" xfId="22302" xr:uid="{00000000-0005-0000-0000-00001F570000}"/>
    <cellStyle name="Normal 3 2 2 2 5 2 3 2" xfId="22303" xr:uid="{00000000-0005-0000-0000-000020570000}"/>
    <cellStyle name="Normal 3 2 2 2 5 2 3 2 2" xfId="22304" xr:uid="{00000000-0005-0000-0000-000021570000}"/>
    <cellStyle name="Normal 3 2 2 2 5 2 3 3" xfId="22305" xr:uid="{00000000-0005-0000-0000-000022570000}"/>
    <cellStyle name="Normal 3 2 2 2 5 2 3 4" xfId="22306" xr:uid="{00000000-0005-0000-0000-000023570000}"/>
    <cellStyle name="Normal 3 2 2 2 5 2 4" xfId="22307" xr:uid="{00000000-0005-0000-0000-000024570000}"/>
    <cellStyle name="Normal 3 2 2 2 5 2 4 2" xfId="22308" xr:uid="{00000000-0005-0000-0000-000025570000}"/>
    <cellStyle name="Normal 3 2 2 2 5 2 5" xfId="22309" xr:uid="{00000000-0005-0000-0000-000026570000}"/>
    <cellStyle name="Normal 3 2 2 2 5 2 6" xfId="22310" xr:uid="{00000000-0005-0000-0000-000027570000}"/>
    <cellStyle name="Normal 3 2 2 2 5 3" xfId="22311" xr:uid="{00000000-0005-0000-0000-000028570000}"/>
    <cellStyle name="Normal 3 2 2 2 5 3 2" xfId="22312" xr:uid="{00000000-0005-0000-0000-000029570000}"/>
    <cellStyle name="Normal 3 2 2 2 5 3 2 2" xfId="22313" xr:uid="{00000000-0005-0000-0000-00002A570000}"/>
    <cellStyle name="Normal 3 2 2 2 5 3 3" xfId="22314" xr:uid="{00000000-0005-0000-0000-00002B570000}"/>
    <cellStyle name="Normal 3 2 2 2 5 3 4" xfId="22315" xr:uid="{00000000-0005-0000-0000-00002C570000}"/>
    <cellStyle name="Normal 3 2 2 2 5 4" xfId="22316" xr:uid="{00000000-0005-0000-0000-00002D570000}"/>
    <cellStyle name="Normal 3 2 2 2 5 4 2" xfId="22317" xr:uid="{00000000-0005-0000-0000-00002E570000}"/>
    <cellStyle name="Normal 3 2 2 2 5 4 2 2" xfId="22318" xr:uid="{00000000-0005-0000-0000-00002F570000}"/>
    <cellStyle name="Normal 3 2 2 2 5 4 3" xfId="22319" xr:uid="{00000000-0005-0000-0000-000030570000}"/>
    <cellStyle name="Normal 3 2 2 2 5 4 4" xfId="22320" xr:uid="{00000000-0005-0000-0000-000031570000}"/>
    <cellStyle name="Normal 3 2 2 2 5 5" xfId="22321" xr:uid="{00000000-0005-0000-0000-000032570000}"/>
    <cellStyle name="Normal 3 2 2 2 5 5 2" xfId="22322" xr:uid="{00000000-0005-0000-0000-000033570000}"/>
    <cellStyle name="Normal 3 2 2 2 5 6" xfId="22323" xr:uid="{00000000-0005-0000-0000-000034570000}"/>
    <cellStyle name="Normal 3 2 2 2 5 7" xfId="22324" xr:uid="{00000000-0005-0000-0000-000035570000}"/>
    <cellStyle name="Normal 3 2 2 2 6" xfId="22325" xr:uid="{00000000-0005-0000-0000-000036570000}"/>
    <cellStyle name="Normal 3 2 2 2 6 2" xfId="22326" xr:uid="{00000000-0005-0000-0000-000037570000}"/>
    <cellStyle name="Normal 3 2 2 2 6 2 2" xfId="22327" xr:uid="{00000000-0005-0000-0000-000038570000}"/>
    <cellStyle name="Normal 3 2 2 2 6 2 2 2" xfId="22328" xr:uid="{00000000-0005-0000-0000-000039570000}"/>
    <cellStyle name="Normal 3 2 2 2 6 2 3" xfId="22329" xr:uid="{00000000-0005-0000-0000-00003A570000}"/>
    <cellStyle name="Normal 3 2 2 2 6 2 4" xfId="22330" xr:uid="{00000000-0005-0000-0000-00003B570000}"/>
    <cellStyle name="Normal 3 2 2 2 6 3" xfId="22331" xr:uid="{00000000-0005-0000-0000-00003C570000}"/>
    <cellStyle name="Normal 3 2 2 2 6 3 2" xfId="22332" xr:uid="{00000000-0005-0000-0000-00003D570000}"/>
    <cellStyle name="Normal 3 2 2 2 6 3 2 2" xfId="22333" xr:uid="{00000000-0005-0000-0000-00003E570000}"/>
    <cellStyle name="Normal 3 2 2 2 6 3 3" xfId="22334" xr:uid="{00000000-0005-0000-0000-00003F570000}"/>
    <cellStyle name="Normal 3 2 2 2 6 3 4" xfId="22335" xr:uid="{00000000-0005-0000-0000-000040570000}"/>
    <cellStyle name="Normal 3 2 2 2 6 4" xfId="22336" xr:uid="{00000000-0005-0000-0000-000041570000}"/>
    <cellStyle name="Normal 3 2 2 2 6 4 2" xfId="22337" xr:uid="{00000000-0005-0000-0000-000042570000}"/>
    <cellStyle name="Normal 3 2 2 2 6 5" xfId="22338" xr:uid="{00000000-0005-0000-0000-000043570000}"/>
    <cellStyle name="Normal 3 2 2 2 6 6" xfId="22339" xr:uid="{00000000-0005-0000-0000-000044570000}"/>
    <cellStyle name="Normal 3 2 2 2 7" xfId="22340" xr:uid="{00000000-0005-0000-0000-000045570000}"/>
    <cellStyle name="Normal 3 2 2 2 7 2" xfId="22341" xr:uid="{00000000-0005-0000-0000-000046570000}"/>
    <cellStyle name="Normal 3 2 2 2 7 2 2" xfId="22342" xr:uid="{00000000-0005-0000-0000-000047570000}"/>
    <cellStyle name="Normal 3 2 2 2 7 3" xfId="22343" xr:uid="{00000000-0005-0000-0000-000048570000}"/>
    <cellStyle name="Normal 3 2 2 2 7 4" xfId="22344" xr:uid="{00000000-0005-0000-0000-000049570000}"/>
    <cellStyle name="Normal 3 2 2 2 8" xfId="22345" xr:uid="{00000000-0005-0000-0000-00004A570000}"/>
    <cellStyle name="Normal 3 2 2 2 8 2" xfId="22346" xr:uid="{00000000-0005-0000-0000-00004B570000}"/>
    <cellStyle name="Normal 3 2 2 2 8 2 2" xfId="22347" xr:uid="{00000000-0005-0000-0000-00004C570000}"/>
    <cellStyle name="Normal 3 2 2 2 8 3" xfId="22348" xr:uid="{00000000-0005-0000-0000-00004D570000}"/>
    <cellStyle name="Normal 3 2 2 2 8 4" xfId="22349" xr:uid="{00000000-0005-0000-0000-00004E570000}"/>
    <cellStyle name="Normal 3 2 2 2 9" xfId="22350" xr:uid="{00000000-0005-0000-0000-00004F570000}"/>
    <cellStyle name="Normal 3 2 2 2 9 2" xfId="22351" xr:uid="{00000000-0005-0000-0000-000050570000}"/>
    <cellStyle name="Normal 3 2 2 3" xfId="22352" xr:uid="{00000000-0005-0000-0000-000051570000}"/>
    <cellStyle name="Normal 3 2 2 3 2" xfId="22353" xr:uid="{00000000-0005-0000-0000-000052570000}"/>
    <cellStyle name="Normal 3 2 2 3 2 2" xfId="22354" xr:uid="{00000000-0005-0000-0000-000053570000}"/>
    <cellStyle name="Normal 3 2 2 3 2 2 2" xfId="22355" xr:uid="{00000000-0005-0000-0000-000054570000}"/>
    <cellStyle name="Normal 3 2 2 3 2 2 2 2" xfId="22356" xr:uid="{00000000-0005-0000-0000-000055570000}"/>
    <cellStyle name="Normal 3 2 2 3 2 2 2 2 2" xfId="22357" xr:uid="{00000000-0005-0000-0000-000056570000}"/>
    <cellStyle name="Normal 3 2 2 3 2 2 2 3" xfId="22358" xr:uid="{00000000-0005-0000-0000-000057570000}"/>
    <cellStyle name="Normal 3 2 2 3 2 2 2 4" xfId="22359" xr:uid="{00000000-0005-0000-0000-000058570000}"/>
    <cellStyle name="Normal 3 2 2 3 2 2 3" xfId="22360" xr:uid="{00000000-0005-0000-0000-000059570000}"/>
    <cellStyle name="Normal 3 2 2 3 2 2 3 2" xfId="22361" xr:uid="{00000000-0005-0000-0000-00005A570000}"/>
    <cellStyle name="Normal 3 2 2 3 2 2 3 2 2" xfId="22362" xr:uid="{00000000-0005-0000-0000-00005B570000}"/>
    <cellStyle name="Normal 3 2 2 3 2 2 3 3" xfId="22363" xr:uid="{00000000-0005-0000-0000-00005C570000}"/>
    <cellStyle name="Normal 3 2 2 3 2 2 3 4" xfId="22364" xr:uid="{00000000-0005-0000-0000-00005D570000}"/>
    <cellStyle name="Normal 3 2 2 3 2 2 4" xfId="22365" xr:uid="{00000000-0005-0000-0000-00005E570000}"/>
    <cellStyle name="Normal 3 2 2 3 2 2 4 2" xfId="22366" xr:uid="{00000000-0005-0000-0000-00005F570000}"/>
    <cellStyle name="Normal 3 2 2 3 2 2 5" xfId="22367" xr:uid="{00000000-0005-0000-0000-000060570000}"/>
    <cellStyle name="Normal 3 2 2 3 2 2 6" xfId="22368" xr:uid="{00000000-0005-0000-0000-000061570000}"/>
    <cellStyle name="Normal 3 2 2 3 2 3" xfId="22369" xr:uid="{00000000-0005-0000-0000-000062570000}"/>
    <cellStyle name="Normal 3 2 2 3 2 3 2" xfId="22370" xr:uid="{00000000-0005-0000-0000-000063570000}"/>
    <cellStyle name="Normal 3 2 2 3 2 3 2 2" xfId="22371" xr:uid="{00000000-0005-0000-0000-000064570000}"/>
    <cellStyle name="Normal 3 2 2 3 2 3 3" xfId="22372" xr:uid="{00000000-0005-0000-0000-000065570000}"/>
    <cellStyle name="Normal 3 2 2 3 2 3 4" xfId="22373" xr:uid="{00000000-0005-0000-0000-000066570000}"/>
    <cellStyle name="Normal 3 2 2 3 2 4" xfId="22374" xr:uid="{00000000-0005-0000-0000-000067570000}"/>
    <cellStyle name="Normal 3 2 2 3 2 4 2" xfId="22375" xr:uid="{00000000-0005-0000-0000-000068570000}"/>
    <cellStyle name="Normal 3 2 2 3 2 4 2 2" xfId="22376" xr:uid="{00000000-0005-0000-0000-000069570000}"/>
    <cellStyle name="Normal 3 2 2 3 2 4 3" xfId="22377" xr:uid="{00000000-0005-0000-0000-00006A570000}"/>
    <cellStyle name="Normal 3 2 2 3 2 4 4" xfId="22378" xr:uid="{00000000-0005-0000-0000-00006B570000}"/>
    <cellStyle name="Normal 3 2 2 3 2 5" xfId="22379" xr:uid="{00000000-0005-0000-0000-00006C570000}"/>
    <cellStyle name="Normal 3 2 2 3 2 5 2" xfId="22380" xr:uid="{00000000-0005-0000-0000-00006D570000}"/>
    <cellStyle name="Normal 3 2 2 3 2 6" xfId="22381" xr:uid="{00000000-0005-0000-0000-00006E570000}"/>
    <cellStyle name="Normal 3 2 2 3 2 7" xfId="22382" xr:uid="{00000000-0005-0000-0000-00006F570000}"/>
    <cellStyle name="Normal 3 2 2 3 3" xfId="22383" xr:uid="{00000000-0005-0000-0000-000070570000}"/>
    <cellStyle name="Normal 3 2 2 3 3 2" xfId="22384" xr:uid="{00000000-0005-0000-0000-000071570000}"/>
    <cellStyle name="Normal 3 2 2 3 3 2 2" xfId="22385" xr:uid="{00000000-0005-0000-0000-000072570000}"/>
    <cellStyle name="Normal 3 2 2 3 3 2 2 2" xfId="22386" xr:uid="{00000000-0005-0000-0000-000073570000}"/>
    <cellStyle name="Normal 3 2 2 3 3 2 3" xfId="22387" xr:uid="{00000000-0005-0000-0000-000074570000}"/>
    <cellStyle name="Normal 3 2 2 3 3 2 4" xfId="22388" xr:uid="{00000000-0005-0000-0000-000075570000}"/>
    <cellStyle name="Normal 3 2 2 3 3 3" xfId="22389" xr:uid="{00000000-0005-0000-0000-000076570000}"/>
    <cellStyle name="Normal 3 2 2 3 3 3 2" xfId="22390" xr:uid="{00000000-0005-0000-0000-000077570000}"/>
    <cellStyle name="Normal 3 2 2 3 3 3 2 2" xfId="22391" xr:uid="{00000000-0005-0000-0000-000078570000}"/>
    <cellStyle name="Normal 3 2 2 3 3 3 3" xfId="22392" xr:uid="{00000000-0005-0000-0000-000079570000}"/>
    <cellStyle name="Normal 3 2 2 3 3 3 4" xfId="22393" xr:uid="{00000000-0005-0000-0000-00007A570000}"/>
    <cellStyle name="Normal 3 2 2 3 3 4" xfId="22394" xr:uid="{00000000-0005-0000-0000-00007B570000}"/>
    <cellStyle name="Normal 3 2 2 3 3 4 2" xfId="22395" xr:uid="{00000000-0005-0000-0000-00007C570000}"/>
    <cellStyle name="Normal 3 2 2 3 3 5" xfId="22396" xr:uid="{00000000-0005-0000-0000-00007D570000}"/>
    <cellStyle name="Normal 3 2 2 3 3 6" xfId="22397" xr:uid="{00000000-0005-0000-0000-00007E570000}"/>
    <cellStyle name="Normal 3 2 2 3 4" xfId="22398" xr:uid="{00000000-0005-0000-0000-00007F570000}"/>
    <cellStyle name="Normal 3 2 2 3 4 2" xfId="22399" xr:uid="{00000000-0005-0000-0000-000080570000}"/>
    <cellStyle name="Normal 3 2 2 3 4 2 2" xfId="22400" xr:uid="{00000000-0005-0000-0000-000081570000}"/>
    <cellStyle name="Normal 3 2 2 3 4 3" xfId="22401" xr:uid="{00000000-0005-0000-0000-000082570000}"/>
    <cellStyle name="Normal 3 2 2 3 4 4" xfId="22402" xr:uid="{00000000-0005-0000-0000-000083570000}"/>
    <cellStyle name="Normal 3 2 2 3 5" xfId="22403" xr:uid="{00000000-0005-0000-0000-000084570000}"/>
    <cellStyle name="Normal 3 2 2 3 5 2" xfId="22404" xr:uid="{00000000-0005-0000-0000-000085570000}"/>
    <cellStyle name="Normal 3 2 2 3 5 2 2" xfId="22405" xr:uid="{00000000-0005-0000-0000-000086570000}"/>
    <cellStyle name="Normal 3 2 2 3 5 3" xfId="22406" xr:uid="{00000000-0005-0000-0000-000087570000}"/>
    <cellStyle name="Normal 3 2 2 3 5 4" xfId="22407" xr:uid="{00000000-0005-0000-0000-000088570000}"/>
    <cellStyle name="Normal 3 2 2 3 6" xfId="22408" xr:uid="{00000000-0005-0000-0000-000089570000}"/>
    <cellStyle name="Normal 3 2 2 3 6 2" xfId="22409" xr:uid="{00000000-0005-0000-0000-00008A570000}"/>
    <cellStyle name="Normal 3 2 2 3 7" xfId="22410" xr:uid="{00000000-0005-0000-0000-00008B570000}"/>
    <cellStyle name="Normal 3 2 2 3 8" xfId="22411" xr:uid="{00000000-0005-0000-0000-00008C570000}"/>
    <cellStyle name="Normal 3 2 2 4" xfId="22412" xr:uid="{00000000-0005-0000-0000-00008D570000}"/>
    <cellStyle name="Normal 3 2 2 4 2" xfId="22413" xr:uid="{00000000-0005-0000-0000-00008E570000}"/>
    <cellStyle name="Normal 3 2 2 4 2 2" xfId="22414" xr:uid="{00000000-0005-0000-0000-00008F570000}"/>
    <cellStyle name="Normal 3 2 2 4 2 2 2" xfId="22415" xr:uid="{00000000-0005-0000-0000-000090570000}"/>
    <cellStyle name="Normal 3 2 2 4 2 2 2 2" xfId="22416" xr:uid="{00000000-0005-0000-0000-000091570000}"/>
    <cellStyle name="Normal 3 2 2 4 2 2 2 2 2" xfId="22417" xr:uid="{00000000-0005-0000-0000-000092570000}"/>
    <cellStyle name="Normal 3 2 2 4 2 2 2 3" xfId="22418" xr:uid="{00000000-0005-0000-0000-000093570000}"/>
    <cellStyle name="Normal 3 2 2 4 2 2 2 4" xfId="22419" xr:uid="{00000000-0005-0000-0000-000094570000}"/>
    <cellStyle name="Normal 3 2 2 4 2 2 3" xfId="22420" xr:uid="{00000000-0005-0000-0000-000095570000}"/>
    <cellStyle name="Normal 3 2 2 4 2 2 3 2" xfId="22421" xr:uid="{00000000-0005-0000-0000-000096570000}"/>
    <cellStyle name="Normal 3 2 2 4 2 2 3 2 2" xfId="22422" xr:uid="{00000000-0005-0000-0000-000097570000}"/>
    <cellStyle name="Normal 3 2 2 4 2 2 3 3" xfId="22423" xr:uid="{00000000-0005-0000-0000-000098570000}"/>
    <cellStyle name="Normal 3 2 2 4 2 2 3 4" xfId="22424" xr:uid="{00000000-0005-0000-0000-000099570000}"/>
    <cellStyle name="Normal 3 2 2 4 2 2 4" xfId="22425" xr:uid="{00000000-0005-0000-0000-00009A570000}"/>
    <cellStyle name="Normal 3 2 2 4 2 2 4 2" xfId="22426" xr:uid="{00000000-0005-0000-0000-00009B570000}"/>
    <cellStyle name="Normal 3 2 2 4 2 2 5" xfId="22427" xr:uid="{00000000-0005-0000-0000-00009C570000}"/>
    <cellStyle name="Normal 3 2 2 4 2 2 6" xfId="22428" xr:uid="{00000000-0005-0000-0000-00009D570000}"/>
    <cellStyle name="Normal 3 2 2 4 2 3" xfId="22429" xr:uid="{00000000-0005-0000-0000-00009E570000}"/>
    <cellStyle name="Normal 3 2 2 4 2 3 2" xfId="22430" xr:uid="{00000000-0005-0000-0000-00009F570000}"/>
    <cellStyle name="Normal 3 2 2 4 2 3 2 2" xfId="22431" xr:uid="{00000000-0005-0000-0000-0000A0570000}"/>
    <cellStyle name="Normal 3 2 2 4 2 3 3" xfId="22432" xr:uid="{00000000-0005-0000-0000-0000A1570000}"/>
    <cellStyle name="Normal 3 2 2 4 2 3 4" xfId="22433" xr:uid="{00000000-0005-0000-0000-0000A2570000}"/>
    <cellStyle name="Normal 3 2 2 4 2 4" xfId="22434" xr:uid="{00000000-0005-0000-0000-0000A3570000}"/>
    <cellStyle name="Normal 3 2 2 4 2 4 2" xfId="22435" xr:uid="{00000000-0005-0000-0000-0000A4570000}"/>
    <cellStyle name="Normal 3 2 2 4 2 4 2 2" xfId="22436" xr:uid="{00000000-0005-0000-0000-0000A5570000}"/>
    <cellStyle name="Normal 3 2 2 4 2 4 3" xfId="22437" xr:uid="{00000000-0005-0000-0000-0000A6570000}"/>
    <cellStyle name="Normal 3 2 2 4 2 4 4" xfId="22438" xr:uid="{00000000-0005-0000-0000-0000A7570000}"/>
    <cellStyle name="Normal 3 2 2 4 2 5" xfId="22439" xr:uid="{00000000-0005-0000-0000-0000A8570000}"/>
    <cellStyle name="Normal 3 2 2 4 2 5 2" xfId="22440" xr:uid="{00000000-0005-0000-0000-0000A9570000}"/>
    <cellStyle name="Normal 3 2 2 4 2 6" xfId="22441" xr:uid="{00000000-0005-0000-0000-0000AA570000}"/>
    <cellStyle name="Normal 3 2 2 4 2 7" xfId="22442" xr:uid="{00000000-0005-0000-0000-0000AB570000}"/>
    <cellStyle name="Normal 3 2 2 4 3" xfId="22443" xr:uid="{00000000-0005-0000-0000-0000AC570000}"/>
    <cellStyle name="Normal 3 2 2 4 3 2" xfId="22444" xr:uid="{00000000-0005-0000-0000-0000AD570000}"/>
    <cellStyle name="Normal 3 2 2 4 3 2 2" xfId="22445" xr:uid="{00000000-0005-0000-0000-0000AE570000}"/>
    <cellStyle name="Normal 3 2 2 4 3 2 2 2" xfId="22446" xr:uid="{00000000-0005-0000-0000-0000AF570000}"/>
    <cellStyle name="Normal 3 2 2 4 3 2 3" xfId="22447" xr:uid="{00000000-0005-0000-0000-0000B0570000}"/>
    <cellStyle name="Normal 3 2 2 4 3 2 4" xfId="22448" xr:uid="{00000000-0005-0000-0000-0000B1570000}"/>
    <cellStyle name="Normal 3 2 2 4 3 3" xfId="22449" xr:uid="{00000000-0005-0000-0000-0000B2570000}"/>
    <cellStyle name="Normal 3 2 2 4 3 3 2" xfId="22450" xr:uid="{00000000-0005-0000-0000-0000B3570000}"/>
    <cellStyle name="Normal 3 2 2 4 3 3 2 2" xfId="22451" xr:uid="{00000000-0005-0000-0000-0000B4570000}"/>
    <cellStyle name="Normal 3 2 2 4 3 3 3" xfId="22452" xr:uid="{00000000-0005-0000-0000-0000B5570000}"/>
    <cellStyle name="Normal 3 2 2 4 3 3 4" xfId="22453" xr:uid="{00000000-0005-0000-0000-0000B6570000}"/>
    <cellStyle name="Normal 3 2 2 4 3 4" xfId="22454" xr:uid="{00000000-0005-0000-0000-0000B7570000}"/>
    <cellStyle name="Normal 3 2 2 4 3 4 2" xfId="22455" xr:uid="{00000000-0005-0000-0000-0000B8570000}"/>
    <cellStyle name="Normal 3 2 2 4 3 5" xfId="22456" xr:uid="{00000000-0005-0000-0000-0000B9570000}"/>
    <cellStyle name="Normal 3 2 2 4 3 6" xfId="22457" xr:uid="{00000000-0005-0000-0000-0000BA570000}"/>
    <cellStyle name="Normal 3 2 2 4 4" xfId="22458" xr:uid="{00000000-0005-0000-0000-0000BB570000}"/>
    <cellStyle name="Normal 3 2 2 4 4 2" xfId="22459" xr:uid="{00000000-0005-0000-0000-0000BC570000}"/>
    <cellStyle name="Normal 3 2 2 4 4 2 2" xfId="22460" xr:uid="{00000000-0005-0000-0000-0000BD570000}"/>
    <cellStyle name="Normal 3 2 2 4 4 3" xfId="22461" xr:uid="{00000000-0005-0000-0000-0000BE570000}"/>
    <cellStyle name="Normal 3 2 2 4 4 4" xfId="22462" xr:uid="{00000000-0005-0000-0000-0000BF570000}"/>
    <cellStyle name="Normal 3 2 2 4 5" xfId="22463" xr:uid="{00000000-0005-0000-0000-0000C0570000}"/>
    <cellStyle name="Normal 3 2 2 4 5 2" xfId="22464" xr:uid="{00000000-0005-0000-0000-0000C1570000}"/>
    <cellStyle name="Normal 3 2 2 4 5 2 2" xfId="22465" xr:uid="{00000000-0005-0000-0000-0000C2570000}"/>
    <cellStyle name="Normal 3 2 2 4 5 3" xfId="22466" xr:uid="{00000000-0005-0000-0000-0000C3570000}"/>
    <cellStyle name="Normal 3 2 2 4 5 4" xfId="22467" xr:uid="{00000000-0005-0000-0000-0000C4570000}"/>
    <cellStyle name="Normal 3 2 2 4 6" xfId="22468" xr:uid="{00000000-0005-0000-0000-0000C5570000}"/>
    <cellStyle name="Normal 3 2 2 4 6 2" xfId="22469" xr:uid="{00000000-0005-0000-0000-0000C6570000}"/>
    <cellStyle name="Normal 3 2 2 4 7" xfId="22470" xr:uid="{00000000-0005-0000-0000-0000C7570000}"/>
    <cellStyle name="Normal 3 2 2 4 8" xfId="22471" xr:uid="{00000000-0005-0000-0000-0000C8570000}"/>
    <cellStyle name="Normal 3 2 2 5" xfId="22472" xr:uid="{00000000-0005-0000-0000-0000C9570000}"/>
    <cellStyle name="Normal 3 2 2 5 2" xfId="22473" xr:uid="{00000000-0005-0000-0000-0000CA570000}"/>
    <cellStyle name="Normal 3 2 2 5 2 2" xfId="22474" xr:uid="{00000000-0005-0000-0000-0000CB570000}"/>
    <cellStyle name="Normal 3 2 2 5 2 2 2" xfId="22475" xr:uid="{00000000-0005-0000-0000-0000CC570000}"/>
    <cellStyle name="Normal 3 2 2 5 2 2 2 2" xfId="22476" xr:uid="{00000000-0005-0000-0000-0000CD570000}"/>
    <cellStyle name="Normal 3 2 2 5 2 2 2 2 2" xfId="22477" xr:uid="{00000000-0005-0000-0000-0000CE570000}"/>
    <cellStyle name="Normal 3 2 2 5 2 2 2 3" xfId="22478" xr:uid="{00000000-0005-0000-0000-0000CF570000}"/>
    <cellStyle name="Normal 3 2 2 5 2 2 2 4" xfId="22479" xr:uid="{00000000-0005-0000-0000-0000D0570000}"/>
    <cellStyle name="Normal 3 2 2 5 2 2 3" xfId="22480" xr:uid="{00000000-0005-0000-0000-0000D1570000}"/>
    <cellStyle name="Normal 3 2 2 5 2 2 3 2" xfId="22481" xr:uid="{00000000-0005-0000-0000-0000D2570000}"/>
    <cellStyle name="Normal 3 2 2 5 2 2 3 2 2" xfId="22482" xr:uid="{00000000-0005-0000-0000-0000D3570000}"/>
    <cellStyle name="Normal 3 2 2 5 2 2 3 3" xfId="22483" xr:uid="{00000000-0005-0000-0000-0000D4570000}"/>
    <cellStyle name="Normal 3 2 2 5 2 2 3 4" xfId="22484" xr:uid="{00000000-0005-0000-0000-0000D5570000}"/>
    <cellStyle name="Normal 3 2 2 5 2 2 4" xfId="22485" xr:uid="{00000000-0005-0000-0000-0000D6570000}"/>
    <cellStyle name="Normal 3 2 2 5 2 2 4 2" xfId="22486" xr:uid="{00000000-0005-0000-0000-0000D7570000}"/>
    <cellStyle name="Normal 3 2 2 5 2 2 5" xfId="22487" xr:uid="{00000000-0005-0000-0000-0000D8570000}"/>
    <cellStyle name="Normal 3 2 2 5 2 2 6" xfId="22488" xr:uid="{00000000-0005-0000-0000-0000D9570000}"/>
    <cellStyle name="Normal 3 2 2 5 2 3" xfId="22489" xr:uid="{00000000-0005-0000-0000-0000DA570000}"/>
    <cellStyle name="Normal 3 2 2 5 2 3 2" xfId="22490" xr:uid="{00000000-0005-0000-0000-0000DB570000}"/>
    <cellStyle name="Normal 3 2 2 5 2 3 2 2" xfId="22491" xr:uid="{00000000-0005-0000-0000-0000DC570000}"/>
    <cellStyle name="Normal 3 2 2 5 2 3 3" xfId="22492" xr:uid="{00000000-0005-0000-0000-0000DD570000}"/>
    <cellStyle name="Normal 3 2 2 5 2 3 4" xfId="22493" xr:uid="{00000000-0005-0000-0000-0000DE570000}"/>
    <cellStyle name="Normal 3 2 2 5 2 4" xfId="22494" xr:uid="{00000000-0005-0000-0000-0000DF570000}"/>
    <cellStyle name="Normal 3 2 2 5 2 4 2" xfId="22495" xr:uid="{00000000-0005-0000-0000-0000E0570000}"/>
    <cellStyle name="Normal 3 2 2 5 2 4 2 2" xfId="22496" xr:uid="{00000000-0005-0000-0000-0000E1570000}"/>
    <cellStyle name="Normal 3 2 2 5 2 4 3" xfId="22497" xr:uid="{00000000-0005-0000-0000-0000E2570000}"/>
    <cellStyle name="Normal 3 2 2 5 2 4 4" xfId="22498" xr:uid="{00000000-0005-0000-0000-0000E3570000}"/>
    <cellStyle name="Normal 3 2 2 5 2 5" xfId="22499" xr:uid="{00000000-0005-0000-0000-0000E4570000}"/>
    <cellStyle name="Normal 3 2 2 5 2 5 2" xfId="22500" xr:uid="{00000000-0005-0000-0000-0000E5570000}"/>
    <cellStyle name="Normal 3 2 2 5 2 6" xfId="22501" xr:uid="{00000000-0005-0000-0000-0000E6570000}"/>
    <cellStyle name="Normal 3 2 2 5 2 7" xfId="22502" xr:uid="{00000000-0005-0000-0000-0000E7570000}"/>
    <cellStyle name="Normal 3 2 2 5 3" xfId="22503" xr:uid="{00000000-0005-0000-0000-0000E8570000}"/>
    <cellStyle name="Normal 3 2 2 5 3 2" xfId="22504" xr:uid="{00000000-0005-0000-0000-0000E9570000}"/>
    <cellStyle name="Normal 3 2 2 5 3 2 2" xfId="22505" xr:uid="{00000000-0005-0000-0000-0000EA570000}"/>
    <cellStyle name="Normal 3 2 2 5 3 2 2 2" xfId="22506" xr:uid="{00000000-0005-0000-0000-0000EB570000}"/>
    <cellStyle name="Normal 3 2 2 5 3 2 3" xfId="22507" xr:uid="{00000000-0005-0000-0000-0000EC570000}"/>
    <cellStyle name="Normal 3 2 2 5 3 2 4" xfId="22508" xr:uid="{00000000-0005-0000-0000-0000ED570000}"/>
    <cellStyle name="Normal 3 2 2 5 3 3" xfId="22509" xr:uid="{00000000-0005-0000-0000-0000EE570000}"/>
    <cellStyle name="Normal 3 2 2 5 3 3 2" xfId="22510" xr:uid="{00000000-0005-0000-0000-0000EF570000}"/>
    <cellStyle name="Normal 3 2 2 5 3 3 2 2" xfId="22511" xr:uid="{00000000-0005-0000-0000-0000F0570000}"/>
    <cellStyle name="Normal 3 2 2 5 3 3 3" xfId="22512" xr:uid="{00000000-0005-0000-0000-0000F1570000}"/>
    <cellStyle name="Normal 3 2 2 5 3 3 4" xfId="22513" xr:uid="{00000000-0005-0000-0000-0000F2570000}"/>
    <cellStyle name="Normal 3 2 2 5 3 4" xfId="22514" xr:uid="{00000000-0005-0000-0000-0000F3570000}"/>
    <cellStyle name="Normal 3 2 2 5 3 4 2" xfId="22515" xr:uid="{00000000-0005-0000-0000-0000F4570000}"/>
    <cellStyle name="Normal 3 2 2 5 3 5" xfId="22516" xr:uid="{00000000-0005-0000-0000-0000F5570000}"/>
    <cellStyle name="Normal 3 2 2 5 3 6" xfId="22517" xr:uid="{00000000-0005-0000-0000-0000F6570000}"/>
    <cellStyle name="Normal 3 2 2 5 4" xfId="22518" xr:uid="{00000000-0005-0000-0000-0000F7570000}"/>
    <cellStyle name="Normal 3 2 2 5 4 2" xfId="22519" xr:uid="{00000000-0005-0000-0000-0000F8570000}"/>
    <cellStyle name="Normal 3 2 2 5 4 2 2" xfId="22520" xr:uid="{00000000-0005-0000-0000-0000F9570000}"/>
    <cellStyle name="Normal 3 2 2 5 4 3" xfId="22521" xr:uid="{00000000-0005-0000-0000-0000FA570000}"/>
    <cellStyle name="Normal 3 2 2 5 4 4" xfId="22522" xr:uid="{00000000-0005-0000-0000-0000FB570000}"/>
    <cellStyle name="Normal 3 2 2 5 5" xfId="22523" xr:uid="{00000000-0005-0000-0000-0000FC570000}"/>
    <cellStyle name="Normal 3 2 2 5 5 2" xfId="22524" xr:uid="{00000000-0005-0000-0000-0000FD570000}"/>
    <cellStyle name="Normal 3 2 2 5 5 2 2" xfId="22525" xr:uid="{00000000-0005-0000-0000-0000FE570000}"/>
    <cellStyle name="Normal 3 2 2 5 5 3" xfId="22526" xr:uid="{00000000-0005-0000-0000-0000FF570000}"/>
    <cellStyle name="Normal 3 2 2 5 5 4" xfId="22527" xr:uid="{00000000-0005-0000-0000-000000580000}"/>
    <cellStyle name="Normal 3 2 2 5 6" xfId="22528" xr:uid="{00000000-0005-0000-0000-000001580000}"/>
    <cellStyle name="Normal 3 2 2 5 6 2" xfId="22529" xr:uid="{00000000-0005-0000-0000-000002580000}"/>
    <cellStyle name="Normal 3 2 2 5 7" xfId="22530" xr:uid="{00000000-0005-0000-0000-000003580000}"/>
    <cellStyle name="Normal 3 2 2 5 8" xfId="22531" xr:uid="{00000000-0005-0000-0000-000004580000}"/>
    <cellStyle name="Normal 3 2 2 6" xfId="22532" xr:uid="{00000000-0005-0000-0000-000005580000}"/>
    <cellStyle name="Normal 3 2 2 6 2" xfId="22533" xr:uid="{00000000-0005-0000-0000-000006580000}"/>
    <cellStyle name="Normal 3 2 2 6 2 2" xfId="22534" xr:uid="{00000000-0005-0000-0000-000007580000}"/>
    <cellStyle name="Normal 3 2 2 6 2 2 2" xfId="22535" xr:uid="{00000000-0005-0000-0000-000008580000}"/>
    <cellStyle name="Normal 3 2 2 6 2 2 2 2" xfId="22536" xr:uid="{00000000-0005-0000-0000-000009580000}"/>
    <cellStyle name="Normal 3 2 2 6 2 2 3" xfId="22537" xr:uid="{00000000-0005-0000-0000-00000A580000}"/>
    <cellStyle name="Normal 3 2 2 6 2 2 4" xfId="22538" xr:uid="{00000000-0005-0000-0000-00000B580000}"/>
    <cellStyle name="Normal 3 2 2 6 2 3" xfId="22539" xr:uid="{00000000-0005-0000-0000-00000C580000}"/>
    <cellStyle name="Normal 3 2 2 6 2 3 2" xfId="22540" xr:uid="{00000000-0005-0000-0000-00000D580000}"/>
    <cellStyle name="Normal 3 2 2 6 2 3 2 2" xfId="22541" xr:uid="{00000000-0005-0000-0000-00000E580000}"/>
    <cellStyle name="Normal 3 2 2 6 2 3 3" xfId="22542" xr:uid="{00000000-0005-0000-0000-00000F580000}"/>
    <cellStyle name="Normal 3 2 2 6 2 3 4" xfId="22543" xr:uid="{00000000-0005-0000-0000-000010580000}"/>
    <cellStyle name="Normal 3 2 2 6 2 4" xfId="22544" xr:uid="{00000000-0005-0000-0000-000011580000}"/>
    <cellStyle name="Normal 3 2 2 6 2 4 2" xfId="22545" xr:uid="{00000000-0005-0000-0000-000012580000}"/>
    <cellStyle name="Normal 3 2 2 6 2 5" xfId="22546" xr:uid="{00000000-0005-0000-0000-000013580000}"/>
    <cellStyle name="Normal 3 2 2 6 2 6" xfId="22547" xr:uid="{00000000-0005-0000-0000-000014580000}"/>
    <cellStyle name="Normal 3 2 2 6 3" xfId="22548" xr:uid="{00000000-0005-0000-0000-000015580000}"/>
    <cellStyle name="Normal 3 2 2 6 3 2" xfId="22549" xr:uid="{00000000-0005-0000-0000-000016580000}"/>
    <cellStyle name="Normal 3 2 2 6 3 2 2" xfId="22550" xr:uid="{00000000-0005-0000-0000-000017580000}"/>
    <cellStyle name="Normal 3 2 2 6 3 3" xfId="22551" xr:uid="{00000000-0005-0000-0000-000018580000}"/>
    <cellStyle name="Normal 3 2 2 6 3 4" xfId="22552" xr:uid="{00000000-0005-0000-0000-000019580000}"/>
    <cellStyle name="Normal 3 2 2 6 4" xfId="22553" xr:uid="{00000000-0005-0000-0000-00001A580000}"/>
    <cellStyle name="Normal 3 2 2 6 4 2" xfId="22554" xr:uid="{00000000-0005-0000-0000-00001B580000}"/>
    <cellStyle name="Normal 3 2 2 6 4 2 2" xfId="22555" xr:uid="{00000000-0005-0000-0000-00001C580000}"/>
    <cellStyle name="Normal 3 2 2 6 4 3" xfId="22556" xr:uid="{00000000-0005-0000-0000-00001D580000}"/>
    <cellStyle name="Normal 3 2 2 6 4 4" xfId="22557" xr:uid="{00000000-0005-0000-0000-00001E580000}"/>
    <cellStyle name="Normal 3 2 2 6 5" xfId="22558" xr:uid="{00000000-0005-0000-0000-00001F580000}"/>
    <cellStyle name="Normal 3 2 2 6 5 2" xfId="22559" xr:uid="{00000000-0005-0000-0000-000020580000}"/>
    <cellStyle name="Normal 3 2 2 6 6" xfId="22560" xr:uid="{00000000-0005-0000-0000-000021580000}"/>
    <cellStyle name="Normal 3 2 2 6 7" xfId="22561" xr:uid="{00000000-0005-0000-0000-000022580000}"/>
    <cellStyle name="Normal 3 2 2 7" xfId="22562" xr:uid="{00000000-0005-0000-0000-000023580000}"/>
    <cellStyle name="Normal 3 2 2 7 2" xfId="22563" xr:uid="{00000000-0005-0000-0000-000024580000}"/>
    <cellStyle name="Normal 3 2 2 7 2 2" xfId="22564" xr:uid="{00000000-0005-0000-0000-000025580000}"/>
    <cellStyle name="Normal 3 2 2 7 2 2 2" xfId="22565" xr:uid="{00000000-0005-0000-0000-000026580000}"/>
    <cellStyle name="Normal 3 2 2 7 2 3" xfId="22566" xr:uid="{00000000-0005-0000-0000-000027580000}"/>
    <cellStyle name="Normal 3 2 2 7 2 4" xfId="22567" xr:uid="{00000000-0005-0000-0000-000028580000}"/>
    <cellStyle name="Normal 3 2 2 7 3" xfId="22568" xr:uid="{00000000-0005-0000-0000-000029580000}"/>
    <cellStyle name="Normal 3 2 2 7 3 2" xfId="22569" xr:uid="{00000000-0005-0000-0000-00002A580000}"/>
    <cellStyle name="Normal 3 2 2 7 3 2 2" xfId="22570" xr:uid="{00000000-0005-0000-0000-00002B580000}"/>
    <cellStyle name="Normal 3 2 2 7 3 3" xfId="22571" xr:uid="{00000000-0005-0000-0000-00002C580000}"/>
    <cellStyle name="Normal 3 2 2 7 3 4" xfId="22572" xr:uid="{00000000-0005-0000-0000-00002D580000}"/>
    <cellStyle name="Normal 3 2 2 7 4" xfId="22573" xr:uid="{00000000-0005-0000-0000-00002E580000}"/>
    <cellStyle name="Normal 3 2 2 7 4 2" xfId="22574" xr:uid="{00000000-0005-0000-0000-00002F580000}"/>
    <cellStyle name="Normal 3 2 2 7 5" xfId="22575" xr:uid="{00000000-0005-0000-0000-000030580000}"/>
    <cellStyle name="Normal 3 2 2 7 6" xfId="22576" xr:uid="{00000000-0005-0000-0000-000031580000}"/>
    <cellStyle name="Normal 3 2 2 8" xfId="22577" xr:uid="{00000000-0005-0000-0000-000032580000}"/>
    <cellStyle name="Normal 3 2 2 8 2" xfId="22578" xr:uid="{00000000-0005-0000-0000-000033580000}"/>
    <cellStyle name="Normal 3 2 2 8 2 2" xfId="22579" xr:uid="{00000000-0005-0000-0000-000034580000}"/>
    <cellStyle name="Normal 3 2 2 8 3" xfId="22580" xr:uid="{00000000-0005-0000-0000-000035580000}"/>
    <cellStyle name="Normal 3 2 2 8 4" xfId="22581" xr:uid="{00000000-0005-0000-0000-000036580000}"/>
    <cellStyle name="Normal 3 2 2 9" xfId="22582" xr:uid="{00000000-0005-0000-0000-000037580000}"/>
    <cellStyle name="Normal 3 2 2 9 2" xfId="22583" xr:uid="{00000000-0005-0000-0000-000038580000}"/>
    <cellStyle name="Normal 3 2 2 9 2 2" xfId="22584" xr:uid="{00000000-0005-0000-0000-000039580000}"/>
    <cellStyle name="Normal 3 2 2 9 3" xfId="22585" xr:uid="{00000000-0005-0000-0000-00003A580000}"/>
    <cellStyle name="Normal 3 2 2 9 4" xfId="22586" xr:uid="{00000000-0005-0000-0000-00003B580000}"/>
    <cellStyle name="Normal 3 2 3" xfId="22587" xr:uid="{00000000-0005-0000-0000-00003C580000}"/>
    <cellStyle name="Normal 3 2 3 10" xfId="22588" xr:uid="{00000000-0005-0000-0000-00003D580000}"/>
    <cellStyle name="Normal 3 2 3 10 2" xfId="22589" xr:uid="{00000000-0005-0000-0000-00003E580000}"/>
    <cellStyle name="Normal 3 2 3 11" xfId="22590" xr:uid="{00000000-0005-0000-0000-00003F580000}"/>
    <cellStyle name="Normal 3 2 3 12" xfId="22591" xr:uid="{00000000-0005-0000-0000-000040580000}"/>
    <cellStyle name="Normal 3 2 3 2" xfId="22592" xr:uid="{00000000-0005-0000-0000-000041580000}"/>
    <cellStyle name="Normal 3 2 3 2 10" xfId="22593" xr:uid="{00000000-0005-0000-0000-000042580000}"/>
    <cellStyle name="Normal 3 2 3 2 11" xfId="22594" xr:uid="{00000000-0005-0000-0000-000043580000}"/>
    <cellStyle name="Normal 3 2 3 2 2" xfId="22595" xr:uid="{00000000-0005-0000-0000-000044580000}"/>
    <cellStyle name="Normal 3 2 3 2 2 2" xfId="22596" xr:uid="{00000000-0005-0000-0000-000045580000}"/>
    <cellStyle name="Normal 3 2 3 2 2 2 2" xfId="22597" xr:uid="{00000000-0005-0000-0000-000046580000}"/>
    <cellStyle name="Normal 3 2 3 2 2 2 2 2" xfId="22598" xr:uid="{00000000-0005-0000-0000-000047580000}"/>
    <cellStyle name="Normal 3 2 3 2 2 2 2 2 2" xfId="22599" xr:uid="{00000000-0005-0000-0000-000048580000}"/>
    <cellStyle name="Normal 3 2 3 2 2 2 2 2 2 2" xfId="22600" xr:uid="{00000000-0005-0000-0000-000049580000}"/>
    <cellStyle name="Normal 3 2 3 2 2 2 2 2 3" xfId="22601" xr:uid="{00000000-0005-0000-0000-00004A580000}"/>
    <cellStyle name="Normal 3 2 3 2 2 2 2 2 4" xfId="22602" xr:uid="{00000000-0005-0000-0000-00004B580000}"/>
    <cellStyle name="Normal 3 2 3 2 2 2 2 3" xfId="22603" xr:uid="{00000000-0005-0000-0000-00004C580000}"/>
    <cellStyle name="Normal 3 2 3 2 2 2 2 3 2" xfId="22604" xr:uid="{00000000-0005-0000-0000-00004D580000}"/>
    <cellStyle name="Normal 3 2 3 2 2 2 2 3 2 2" xfId="22605" xr:uid="{00000000-0005-0000-0000-00004E580000}"/>
    <cellStyle name="Normal 3 2 3 2 2 2 2 3 3" xfId="22606" xr:uid="{00000000-0005-0000-0000-00004F580000}"/>
    <cellStyle name="Normal 3 2 3 2 2 2 2 3 4" xfId="22607" xr:uid="{00000000-0005-0000-0000-000050580000}"/>
    <cellStyle name="Normal 3 2 3 2 2 2 2 4" xfId="22608" xr:uid="{00000000-0005-0000-0000-000051580000}"/>
    <cellStyle name="Normal 3 2 3 2 2 2 2 4 2" xfId="22609" xr:uid="{00000000-0005-0000-0000-000052580000}"/>
    <cellStyle name="Normal 3 2 3 2 2 2 2 5" xfId="22610" xr:uid="{00000000-0005-0000-0000-000053580000}"/>
    <cellStyle name="Normal 3 2 3 2 2 2 2 6" xfId="22611" xr:uid="{00000000-0005-0000-0000-000054580000}"/>
    <cellStyle name="Normal 3 2 3 2 2 2 3" xfId="22612" xr:uid="{00000000-0005-0000-0000-000055580000}"/>
    <cellStyle name="Normal 3 2 3 2 2 2 3 2" xfId="22613" xr:uid="{00000000-0005-0000-0000-000056580000}"/>
    <cellStyle name="Normal 3 2 3 2 2 2 3 2 2" xfId="22614" xr:uid="{00000000-0005-0000-0000-000057580000}"/>
    <cellStyle name="Normal 3 2 3 2 2 2 3 3" xfId="22615" xr:uid="{00000000-0005-0000-0000-000058580000}"/>
    <cellStyle name="Normal 3 2 3 2 2 2 3 4" xfId="22616" xr:uid="{00000000-0005-0000-0000-000059580000}"/>
    <cellStyle name="Normal 3 2 3 2 2 2 4" xfId="22617" xr:uid="{00000000-0005-0000-0000-00005A580000}"/>
    <cellStyle name="Normal 3 2 3 2 2 2 4 2" xfId="22618" xr:uid="{00000000-0005-0000-0000-00005B580000}"/>
    <cellStyle name="Normal 3 2 3 2 2 2 4 2 2" xfId="22619" xr:uid="{00000000-0005-0000-0000-00005C580000}"/>
    <cellStyle name="Normal 3 2 3 2 2 2 4 3" xfId="22620" xr:uid="{00000000-0005-0000-0000-00005D580000}"/>
    <cellStyle name="Normal 3 2 3 2 2 2 4 4" xfId="22621" xr:uid="{00000000-0005-0000-0000-00005E580000}"/>
    <cellStyle name="Normal 3 2 3 2 2 2 5" xfId="22622" xr:uid="{00000000-0005-0000-0000-00005F580000}"/>
    <cellStyle name="Normal 3 2 3 2 2 2 5 2" xfId="22623" xr:uid="{00000000-0005-0000-0000-000060580000}"/>
    <cellStyle name="Normal 3 2 3 2 2 2 6" xfId="22624" xr:uid="{00000000-0005-0000-0000-000061580000}"/>
    <cellStyle name="Normal 3 2 3 2 2 2 7" xfId="22625" xr:uid="{00000000-0005-0000-0000-000062580000}"/>
    <cellStyle name="Normal 3 2 3 2 2 3" xfId="22626" xr:uid="{00000000-0005-0000-0000-000063580000}"/>
    <cellStyle name="Normal 3 2 3 2 2 3 2" xfId="22627" xr:uid="{00000000-0005-0000-0000-000064580000}"/>
    <cellStyle name="Normal 3 2 3 2 2 3 2 2" xfId="22628" xr:uid="{00000000-0005-0000-0000-000065580000}"/>
    <cellStyle name="Normal 3 2 3 2 2 3 2 2 2" xfId="22629" xr:uid="{00000000-0005-0000-0000-000066580000}"/>
    <cellStyle name="Normal 3 2 3 2 2 3 2 3" xfId="22630" xr:uid="{00000000-0005-0000-0000-000067580000}"/>
    <cellStyle name="Normal 3 2 3 2 2 3 2 4" xfId="22631" xr:uid="{00000000-0005-0000-0000-000068580000}"/>
    <cellStyle name="Normal 3 2 3 2 2 3 3" xfId="22632" xr:uid="{00000000-0005-0000-0000-000069580000}"/>
    <cellStyle name="Normal 3 2 3 2 2 3 3 2" xfId="22633" xr:uid="{00000000-0005-0000-0000-00006A580000}"/>
    <cellStyle name="Normal 3 2 3 2 2 3 3 2 2" xfId="22634" xr:uid="{00000000-0005-0000-0000-00006B580000}"/>
    <cellStyle name="Normal 3 2 3 2 2 3 3 3" xfId="22635" xr:uid="{00000000-0005-0000-0000-00006C580000}"/>
    <cellStyle name="Normal 3 2 3 2 2 3 3 4" xfId="22636" xr:uid="{00000000-0005-0000-0000-00006D580000}"/>
    <cellStyle name="Normal 3 2 3 2 2 3 4" xfId="22637" xr:uid="{00000000-0005-0000-0000-00006E580000}"/>
    <cellStyle name="Normal 3 2 3 2 2 3 4 2" xfId="22638" xr:uid="{00000000-0005-0000-0000-00006F580000}"/>
    <cellStyle name="Normal 3 2 3 2 2 3 5" xfId="22639" xr:uid="{00000000-0005-0000-0000-000070580000}"/>
    <cellStyle name="Normal 3 2 3 2 2 3 6" xfId="22640" xr:uid="{00000000-0005-0000-0000-000071580000}"/>
    <cellStyle name="Normal 3 2 3 2 2 4" xfId="22641" xr:uid="{00000000-0005-0000-0000-000072580000}"/>
    <cellStyle name="Normal 3 2 3 2 2 4 2" xfId="22642" xr:uid="{00000000-0005-0000-0000-000073580000}"/>
    <cellStyle name="Normal 3 2 3 2 2 4 2 2" xfId="22643" xr:uid="{00000000-0005-0000-0000-000074580000}"/>
    <cellStyle name="Normal 3 2 3 2 2 4 3" xfId="22644" xr:uid="{00000000-0005-0000-0000-000075580000}"/>
    <cellStyle name="Normal 3 2 3 2 2 4 4" xfId="22645" xr:uid="{00000000-0005-0000-0000-000076580000}"/>
    <cellStyle name="Normal 3 2 3 2 2 5" xfId="22646" xr:uid="{00000000-0005-0000-0000-000077580000}"/>
    <cellStyle name="Normal 3 2 3 2 2 5 2" xfId="22647" xr:uid="{00000000-0005-0000-0000-000078580000}"/>
    <cellStyle name="Normal 3 2 3 2 2 5 2 2" xfId="22648" xr:uid="{00000000-0005-0000-0000-000079580000}"/>
    <cellStyle name="Normal 3 2 3 2 2 5 3" xfId="22649" xr:uid="{00000000-0005-0000-0000-00007A580000}"/>
    <cellStyle name="Normal 3 2 3 2 2 5 4" xfId="22650" xr:uid="{00000000-0005-0000-0000-00007B580000}"/>
    <cellStyle name="Normal 3 2 3 2 2 6" xfId="22651" xr:uid="{00000000-0005-0000-0000-00007C580000}"/>
    <cellStyle name="Normal 3 2 3 2 2 6 2" xfId="22652" xr:uid="{00000000-0005-0000-0000-00007D580000}"/>
    <cellStyle name="Normal 3 2 3 2 2 7" xfId="22653" xr:uid="{00000000-0005-0000-0000-00007E580000}"/>
    <cellStyle name="Normal 3 2 3 2 2 8" xfId="22654" xr:uid="{00000000-0005-0000-0000-00007F580000}"/>
    <cellStyle name="Normal 3 2 3 2 3" xfId="22655" xr:uid="{00000000-0005-0000-0000-000080580000}"/>
    <cellStyle name="Normal 3 2 3 2 3 2" xfId="22656" xr:uid="{00000000-0005-0000-0000-000081580000}"/>
    <cellStyle name="Normal 3 2 3 2 3 2 2" xfId="22657" xr:uid="{00000000-0005-0000-0000-000082580000}"/>
    <cellStyle name="Normal 3 2 3 2 3 2 2 2" xfId="22658" xr:uid="{00000000-0005-0000-0000-000083580000}"/>
    <cellStyle name="Normal 3 2 3 2 3 2 2 2 2" xfId="22659" xr:uid="{00000000-0005-0000-0000-000084580000}"/>
    <cellStyle name="Normal 3 2 3 2 3 2 2 2 2 2" xfId="22660" xr:uid="{00000000-0005-0000-0000-000085580000}"/>
    <cellStyle name="Normal 3 2 3 2 3 2 2 2 3" xfId="22661" xr:uid="{00000000-0005-0000-0000-000086580000}"/>
    <cellStyle name="Normal 3 2 3 2 3 2 2 2 4" xfId="22662" xr:uid="{00000000-0005-0000-0000-000087580000}"/>
    <cellStyle name="Normal 3 2 3 2 3 2 2 3" xfId="22663" xr:uid="{00000000-0005-0000-0000-000088580000}"/>
    <cellStyle name="Normal 3 2 3 2 3 2 2 3 2" xfId="22664" xr:uid="{00000000-0005-0000-0000-000089580000}"/>
    <cellStyle name="Normal 3 2 3 2 3 2 2 3 2 2" xfId="22665" xr:uid="{00000000-0005-0000-0000-00008A580000}"/>
    <cellStyle name="Normal 3 2 3 2 3 2 2 3 3" xfId="22666" xr:uid="{00000000-0005-0000-0000-00008B580000}"/>
    <cellStyle name="Normal 3 2 3 2 3 2 2 3 4" xfId="22667" xr:uid="{00000000-0005-0000-0000-00008C580000}"/>
    <cellStyle name="Normal 3 2 3 2 3 2 2 4" xfId="22668" xr:uid="{00000000-0005-0000-0000-00008D580000}"/>
    <cellStyle name="Normal 3 2 3 2 3 2 2 4 2" xfId="22669" xr:uid="{00000000-0005-0000-0000-00008E580000}"/>
    <cellStyle name="Normal 3 2 3 2 3 2 2 5" xfId="22670" xr:uid="{00000000-0005-0000-0000-00008F580000}"/>
    <cellStyle name="Normal 3 2 3 2 3 2 2 6" xfId="22671" xr:uid="{00000000-0005-0000-0000-000090580000}"/>
    <cellStyle name="Normal 3 2 3 2 3 2 3" xfId="22672" xr:uid="{00000000-0005-0000-0000-000091580000}"/>
    <cellStyle name="Normal 3 2 3 2 3 2 3 2" xfId="22673" xr:uid="{00000000-0005-0000-0000-000092580000}"/>
    <cellStyle name="Normal 3 2 3 2 3 2 3 2 2" xfId="22674" xr:uid="{00000000-0005-0000-0000-000093580000}"/>
    <cellStyle name="Normal 3 2 3 2 3 2 3 3" xfId="22675" xr:uid="{00000000-0005-0000-0000-000094580000}"/>
    <cellStyle name="Normal 3 2 3 2 3 2 3 4" xfId="22676" xr:uid="{00000000-0005-0000-0000-000095580000}"/>
    <cellStyle name="Normal 3 2 3 2 3 2 4" xfId="22677" xr:uid="{00000000-0005-0000-0000-000096580000}"/>
    <cellStyle name="Normal 3 2 3 2 3 2 4 2" xfId="22678" xr:uid="{00000000-0005-0000-0000-000097580000}"/>
    <cellStyle name="Normal 3 2 3 2 3 2 4 2 2" xfId="22679" xr:uid="{00000000-0005-0000-0000-000098580000}"/>
    <cellStyle name="Normal 3 2 3 2 3 2 4 3" xfId="22680" xr:uid="{00000000-0005-0000-0000-000099580000}"/>
    <cellStyle name="Normal 3 2 3 2 3 2 4 4" xfId="22681" xr:uid="{00000000-0005-0000-0000-00009A580000}"/>
    <cellStyle name="Normal 3 2 3 2 3 2 5" xfId="22682" xr:uid="{00000000-0005-0000-0000-00009B580000}"/>
    <cellStyle name="Normal 3 2 3 2 3 2 5 2" xfId="22683" xr:uid="{00000000-0005-0000-0000-00009C580000}"/>
    <cellStyle name="Normal 3 2 3 2 3 2 6" xfId="22684" xr:uid="{00000000-0005-0000-0000-00009D580000}"/>
    <cellStyle name="Normal 3 2 3 2 3 2 7" xfId="22685" xr:uid="{00000000-0005-0000-0000-00009E580000}"/>
    <cellStyle name="Normal 3 2 3 2 3 3" xfId="22686" xr:uid="{00000000-0005-0000-0000-00009F580000}"/>
    <cellStyle name="Normal 3 2 3 2 3 3 2" xfId="22687" xr:uid="{00000000-0005-0000-0000-0000A0580000}"/>
    <cellStyle name="Normal 3 2 3 2 3 3 2 2" xfId="22688" xr:uid="{00000000-0005-0000-0000-0000A1580000}"/>
    <cellStyle name="Normal 3 2 3 2 3 3 2 2 2" xfId="22689" xr:uid="{00000000-0005-0000-0000-0000A2580000}"/>
    <cellStyle name="Normal 3 2 3 2 3 3 2 3" xfId="22690" xr:uid="{00000000-0005-0000-0000-0000A3580000}"/>
    <cellStyle name="Normal 3 2 3 2 3 3 2 4" xfId="22691" xr:uid="{00000000-0005-0000-0000-0000A4580000}"/>
    <cellStyle name="Normal 3 2 3 2 3 3 3" xfId="22692" xr:uid="{00000000-0005-0000-0000-0000A5580000}"/>
    <cellStyle name="Normal 3 2 3 2 3 3 3 2" xfId="22693" xr:uid="{00000000-0005-0000-0000-0000A6580000}"/>
    <cellStyle name="Normal 3 2 3 2 3 3 3 2 2" xfId="22694" xr:uid="{00000000-0005-0000-0000-0000A7580000}"/>
    <cellStyle name="Normal 3 2 3 2 3 3 3 3" xfId="22695" xr:uid="{00000000-0005-0000-0000-0000A8580000}"/>
    <cellStyle name="Normal 3 2 3 2 3 3 3 4" xfId="22696" xr:uid="{00000000-0005-0000-0000-0000A9580000}"/>
    <cellStyle name="Normal 3 2 3 2 3 3 4" xfId="22697" xr:uid="{00000000-0005-0000-0000-0000AA580000}"/>
    <cellStyle name="Normal 3 2 3 2 3 3 4 2" xfId="22698" xr:uid="{00000000-0005-0000-0000-0000AB580000}"/>
    <cellStyle name="Normal 3 2 3 2 3 3 5" xfId="22699" xr:uid="{00000000-0005-0000-0000-0000AC580000}"/>
    <cellStyle name="Normal 3 2 3 2 3 3 6" xfId="22700" xr:uid="{00000000-0005-0000-0000-0000AD580000}"/>
    <cellStyle name="Normal 3 2 3 2 3 4" xfId="22701" xr:uid="{00000000-0005-0000-0000-0000AE580000}"/>
    <cellStyle name="Normal 3 2 3 2 3 4 2" xfId="22702" xr:uid="{00000000-0005-0000-0000-0000AF580000}"/>
    <cellStyle name="Normal 3 2 3 2 3 4 2 2" xfId="22703" xr:uid="{00000000-0005-0000-0000-0000B0580000}"/>
    <cellStyle name="Normal 3 2 3 2 3 4 3" xfId="22704" xr:uid="{00000000-0005-0000-0000-0000B1580000}"/>
    <cellStyle name="Normal 3 2 3 2 3 4 4" xfId="22705" xr:uid="{00000000-0005-0000-0000-0000B2580000}"/>
    <cellStyle name="Normal 3 2 3 2 3 5" xfId="22706" xr:uid="{00000000-0005-0000-0000-0000B3580000}"/>
    <cellStyle name="Normal 3 2 3 2 3 5 2" xfId="22707" xr:uid="{00000000-0005-0000-0000-0000B4580000}"/>
    <cellStyle name="Normal 3 2 3 2 3 5 2 2" xfId="22708" xr:uid="{00000000-0005-0000-0000-0000B5580000}"/>
    <cellStyle name="Normal 3 2 3 2 3 5 3" xfId="22709" xr:uid="{00000000-0005-0000-0000-0000B6580000}"/>
    <cellStyle name="Normal 3 2 3 2 3 5 4" xfId="22710" xr:uid="{00000000-0005-0000-0000-0000B7580000}"/>
    <cellStyle name="Normal 3 2 3 2 3 6" xfId="22711" xr:uid="{00000000-0005-0000-0000-0000B8580000}"/>
    <cellStyle name="Normal 3 2 3 2 3 6 2" xfId="22712" xr:uid="{00000000-0005-0000-0000-0000B9580000}"/>
    <cellStyle name="Normal 3 2 3 2 3 7" xfId="22713" xr:uid="{00000000-0005-0000-0000-0000BA580000}"/>
    <cellStyle name="Normal 3 2 3 2 3 8" xfId="22714" xr:uid="{00000000-0005-0000-0000-0000BB580000}"/>
    <cellStyle name="Normal 3 2 3 2 4" xfId="22715" xr:uid="{00000000-0005-0000-0000-0000BC580000}"/>
    <cellStyle name="Normal 3 2 3 2 4 2" xfId="22716" xr:uid="{00000000-0005-0000-0000-0000BD580000}"/>
    <cellStyle name="Normal 3 2 3 2 4 2 2" xfId="22717" xr:uid="{00000000-0005-0000-0000-0000BE580000}"/>
    <cellStyle name="Normal 3 2 3 2 4 2 2 2" xfId="22718" xr:uid="{00000000-0005-0000-0000-0000BF580000}"/>
    <cellStyle name="Normal 3 2 3 2 4 2 2 2 2" xfId="22719" xr:uid="{00000000-0005-0000-0000-0000C0580000}"/>
    <cellStyle name="Normal 3 2 3 2 4 2 2 2 2 2" xfId="22720" xr:uid="{00000000-0005-0000-0000-0000C1580000}"/>
    <cellStyle name="Normal 3 2 3 2 4 2 2 2 3" xfId="22721" xr:uid="{00000000-0005-0000-0000-0000C2580000}"/>
    <cellStyle name="Normal 3 2 3 2 4 2 2 2 4" xfId="22722" xr:uid="{00000000-0005-0000-0000-0000C3580000}"/>
    <cellStyle name="Normal 3 2 3 2 4 2 2 3" xfId="22723" xr:uid="{00000000-0005-0000-0000-0000C4580000}"/>
    <cellStyle name="Normal 3 2 3 2 4 2 2 3 2" xfId="22724" xr:uid="{00000000-0005-0000-0000-0000C5580000}"/>
    <cellStyle name="Normal 3 2 3 2 4 2 2 3 2 2" xfId="22725" xr:uid="{00000000-0005-0000-0000-0000C6580000}"/>
    <cellStyle name="Normal 3 2 3 2 4 2 2 3 3" xfId="22726" xr:uid="{00000000-0005-0000-0000-0000C7580000}"/>
    <cellStyle name="Normal 3 2 3 2 4 2 2 3 4" xfId="22727" xr:uid="{00000000-0005-0000-0000-0000C8580000}"/>
    <cellStyle name="Normal 3 2 3 2 4 2 2 4" xfId="22728" xr:uid="{00000000-0005-0000-0000-0000C9580000}"/>
    <cellStyle name="Normal 3 2 3 2 4 2 2 4 2" xfId="22729" xr:uid="{00000000-0005-0000-0000-0000CA580000}"/>
    <cellStyle name="Normal 3 2 3 2 4 2 2 5" xfId="22730" xr:uid="{00000000-0005-0000-0000-0000CB580000}"/>
    <cellStyle name="Normal 3 2 3 2 4 2 2 6" xfId="22731" xr:uid="{00000000-0005-0000-0000-0000CC580000}"/>
    <cellStyle name="Normal 3 2 3 2 4 2 3" xfId="22732" xr:uid="{00000000-0005-0000-0000-0000CD580000}"/>
    <cellStyle name="Normal 3 2 3 2 4 2 3 2" xfId="22733" xr:uid="{00000000-0005-0000-0000-0000CE580000}"/>
    <cellStyle name="Normal 3 2 3 2 4 2 3 2 2" xfId="22734" xr:uid="{00000000-0005-0000-0000-0000CF580000}"/>
    <cellStyle name="Normal 3 2 3 2 4 2 3 3" xfId="22735" xr:uid="{00000000-0005-0000-0000-0000D0580000}"/>
    <cellStyle name="Normal 3 2 3 2 4 2 3 4" xfId="22736" xr:uid="{00000000-0005-0000-0000-0000D1580000}"/>
    <cellStyle name="Normal 3 2 3 2 4 2 4" xfId="22737" xr:uid="{00000000-0005-0000-0000-0000D2580000}"/>
    <cellStyle name="Normal 3 2 3 2 4 2 4 2" xfId="22738" xr:uid="{00000000-0005-0000-0000-0000D3580000}"/>
    <cellStyle name="Normal 3 2 3 2 4 2 4 2 2" xfId="22739" xr:uid="{00000000-0005-0000-0000-0000D4580000}"/>
    <cellStyle name="Normal 3 2 3 2 4 2 4 3" xfId="22740" xr:uid="{00000000-0005-0000-0000-0000D5580000}"/>
    <cellStyle name="Normal 3 2 3 2 4 2 4 4" xfId="22741" xr:uid="{00000000-0005-0000-0000-0000D6580000}"/>
    <cellStyle name="Normal 3 2 3 2 4 2 5" xfId="22742" xr:uid="{00000000-0005-0000-0000-0000D7580000}"/>
    <cellStyle name="Normal 3 2 3 2 4 2 5 2" xfId="22743" xr:uid="{00000000-0005-0000-0000-0000D8580000}"/>
    <cellStyle name="Normal 3 2 3 2 4 2 6" xfId="22744" xr:uid="{00000000-0005-0000-0000-0000D9580000}"/>
    <cellStyle name="Normal 3 2 3 2 4 2 7" xfId="22745" xr:uid="{00000000-0005-0000-0000-0000DA580000}"/>
    <cellStyle name="Normal 3 2 3 2 4 3" xfId="22746" xr:uid="{00000000-0005-0000-0000-0000DB580000}"/>
    <cellStyle name="Normal 3 2 3 2 4 3 2" xfId="22747" xr:uid="{00000000-0005-0000-0000-0000DC580000}"/>
    <cellStyle name="Normal 3 2 3 2 4 3 2 2" xfId="22748" xr:uid="{00000000-0005-0000-0000-0000DD580000}"/>
    <cellStyle name="Normal 3 2 3 2 4 3 2 2 2" xfId="22749" xr:uid="{00000000-0005-0000-0000-0000DE580000}"/>
    <cellStyle name="Normal 3 2 3 2 4 3 2 3" xfId="22750" xr:uid="{00000000-0005-0000-0000-0000DF580000}"/>
    <cellStyle name="Normal 3 2 3 2 4 3 2 4" xfId="22751" xr:uid="{00000000-0005-0000-0000-0000E0580000}"/>
    <cellStyle name="Normal 3 2 3 2 4 3 3" xfId="22752" xr:uid="{00000000-0005-0000-0000-0000E1580000}"/>
    <cellStyle name="Normal 3 2 3 2 4 3 3 2" xfId="22753" xr:uid="{00000000-0005-0000-0000-0000E2580000}"/>
    <cellStyle name="Normal 3 2 3 2 4 3 3 2 2" xfId="22754" xr:uid="{00000000-0005-0000-0000-0000E3580000}"/>
    <cellStyle name="Normal 3 2 3 2 4 3 3 3" xfId="22755" xr:uid="{00000000-0005-0000-0000-0000E4580000}"/>
    <cellStyle name="Normal 3 2 3 2 4 3 3 4" xfId="22756" xr:uid="{00000000-0005-0000-0000-0000E5580000}"/>
    <cellStyle name="Normal 3 2 3 2 4 3 4" xfId="22757" xr:uid="{00000000-0005-0000-0000-0000E6580000}"/>
    <cellStyle name="Normal 3 2 3 2 4 3 4 2" xfId="22758" xr:uid="{00000000-0005-0000-0000-0000E7580000}"/>
    <cellStyle name="Normal 3 2 3 2 4 3 5" xfId="22759" xr:uid="{00000000-0005-0000-0000-0000E8580000}"/>
    <cellStyle name="Normal 3 2 3 2 4 3 6" xfId="22760" xr:uid="{00000000-0005-0000-0000-0000E9580000}"/>
    <cellStyle name="Normal 3 2 3 2 4 4" xfId="22761" xr:uid="{00000000-0005-0000-0000-0000EA580000}"/>
    <cellStyle name="Normal 3 2 3 2 4 4 2" xfId="22762" xr:uid="{00000000-0005-0000-0000-0000EB580000}"/>
    <cellStyle name="Normal 3 2 3 2 4 4 2 2" xfId="22763" xr:uid="{00000000-0005-0000-0000-0000EC580000}"/>
    <cellStyle name="Normal 3 2 3 2 4 4 3" xfId="22764" xr:uid="{00000000-0005-0000-0000-0000ED580000}"/>
    <cellStyle name="Normal 3 2 3 2 4 4 4" xfId="22765" xr:uid="{00000000-0005-0000-0000-0000EE580000}"/>
    <cellStyle name="Normal 3 2 3 2 4 5" xfId="22766" xr:uid="{00000000-0005-0000-0000-0000EF580000}"/>
    <cellStyle name="Normal 3 2 3 2 4 5 2" xfId="22767" xr:uid="{00000000-0005-0000-0000-0000F0580000}"/>
    <cellStyle name="Normal 3 2 3 2 4 5 2 2" xfId="22768" xr:uid="{00000000-0005-0000-0000-0000F1580000}"/>
    <cellStyle name="Normal 3 2 3 2 4 5 3" xfId="22769" xr:uid="{00000000-0005-0000-0000-0000F2580000}"/>
    <cellStyle name="Normal 3 2 3 2 4 5 4" xfId="22770" xr:uid="{00000000-0005-0000-0000-0000F3580000}"/>
    <cellStyle name="Normal 3 2 3 2 4 6" xfId="22771" xr:uid="{00000000-0005-0000-0000-0000F4580000}"/>
    <cellStyle name="Normal 3 2 3 2 4 6 2" xfId="22772" xr:uid="{00000000-0005-0000-0000-0000F5580000}"/>
    <cellStyle name="Normal 3 2 3 2 4 7" xfId="22773" xr:uid="{00000000-0005-0000-0000-0000F6580000}"/>
    <cellStyle name="Normal 3 2 3 2 4 8" xfId="22774" xr:uid="{00000000-0005-0000-0000-0000F7580000}"/>
    <cellStyle name="Normal 3 2 3 2 5" xfId="22775" xr:uid="{00000000-0005-0000-0000-0000F8580000}"/>
    <cellStyle name="Normal 3 2 3 2 5 2" xfId="22776" xr:uid="{00000000-0005-0000-0000-0000F9580000}"/>
    <cellStyle name="Normal 3 2 3 2 5 2 2" xfId="22777" xr:uid="{00000000-0005-0000-0000-0000FA580000}"/>
    <cellStyle name="Normal 3 2 3 2 5 2 2 2" xfId="22778" xr:uid="{00000000-0005-0000-0000-0000FB580000}"/>
    <cellStyle name="Normal 3 2 3 2 5 2 2 2 2" xfId="22779" xr:uid="{00000000-0005-0000-0000-0000FC580000}"/>
    <cellStyle name="Normal 3 2 3 2 5 2 2 3" xfId="22780" xr:uid="{00000000-0005-0000-0000-0000FD580000}"/>
    <cellStyle name="Normal 3 2 3 2 5 2 2 4" xfId="22781" xr:uid="{00000000-0005-0000-0000-0000FE580000}"/>
    <cellStyle name="Normal 3 2 3 2 5 2 3" xfId="22782" xr:uid="{00000000-0005-0000-0000-0000FF580000}"/>
    <cellStyle name="Normal 3 2 3 2 5 2 3 2" xfId="22783" xr:uid="{00000000-0005-0000-0000-000000590000}"/>
    <cellStyle name="Normal 3 2 3 2 5 2 3 2 2" xfId="22784" xr:uid="{00000000-0005-0000-0000-000001590000}"/>
    <cellStyle name="Normal 3 2 3 2 5 2 3 3" xfId="22785" xr:uid="{00000000-0005-0000-0000-000002590000}"/>
    <cellStyle name="Normal 3 2 3 2 5 2 3 4" xfId="22786" xr:uid="{00000000-0005-0000-0000-000003590000}"/>
    <cellStyle name="Normal 3 2 3 2 5 2 4" xfId="22787" xr:uid="{00000000-0005-0000-0000-000004590000}"/>
    <cellStyle name="Normal 3 2 3 2 5 2 4 2" xfId="22788" xr:uid="{00000000-0005-0000-0000-000005590000}"/>
    <cellStyle name="Normal 3 2 3 2 5 2 5" xfId="22789" xr:uid="{00000000-0005-0000-0000-000006590000}"/>
    <cellStyle name="Normal 3 2 3 2 5 2 6" xfId="22790" xr:uid="{00000000-0005-0000-0000-000007590000}"/>
    <cellStyle name="Normal 3 2 3 2 5 3" xfId="22791" xr:uid="{00000000-0005-0000-0000-000008590000}"/>
    <cellStyle name="Normal 3 2 3 2 5 3 2" xfId="22792" xr:uid="{00000000-0005-0000-0000-000009590000}"/>
    <cellStyle name="Normal 3 2 3 2 5 3 2 2" xfId="22793" xr:uid="{00000000-0005-0000-0000-00000A590000}"/>
    <cellStyle name="Normal 3 2 3 2 5 3 3" xfId="22794" xr:uid="{00000000-0005-0000-0000-00000B590000}"/>
    <cellStyle name="Normal 3 2 3 2 5 3 4" xfId="22795" xr:uid="{00000000-0005-0000-0000-00000C590000}"/>
    <cellStyle name="Normal 3 2 3 2 5 4" xfId="22796" xr:uid="{00000000-0005-0000-0000-00000D590000}"/>
    <cellStyle name="Normal 3 2 3 2 5 4 2" xfId="22797" xr:uid="{00000000-0005-0000-0000-00000E590000}"/>
    <cellStyle name="Normal 3 2 3 2 5 4 2 2" xfId="22798" xr:uid="{00000000-0005-0000-0000-00000F590000}"/>
    <cellStyle name="Normal 3 2 3 2 5 4 3" xfId="22799" xr:uid="{00000000-0005-0000-0000-000010590000}"/>
    <cellStyle name="Normal 3 2 3 2 5 4 4" xfId="22800" xr:uid="{00000000-0005-0000-0000-000011590000}"/>
    <cellStyle name="Normal 3 2 3 2 5 5" xfId="22801" xr:uid="{00000000-0005-0000-0000-000012590000}"/>
    <cellStyle name="Normal 3 2 3 2 5 5 2" xfId="22802" xr:uid="{00000000-0005-0000-0000-000013590000}"/>
    <cellStyle name="Normal 3 2 3 2 5 6" xfId="22803" xr:uid="{00000000-0005-0000-0000-000014590000}"/>
    <cellStyle name="Normal 3 2 3 2 5 7" xfId="22804" xr:uid="{00000000-0005-0000-0000-000015590000}"/>
    <cellStyle name="Normal 3 2 3 2 6" xfId="22805" xr:uid="{00000000-0005-0000-0000-000016590000}"/>
    <cellStyle name="Normal 3 2 3 2 6 2" xfId="22806" xr:uid="{00000000-0005-0000-0000-000017590000}"/>
    <cellStyle name="Normal 3 2 3 2 6 2 2" xfId="22807" xr:uid="{00000000-0005-0000-0000-000018590000}"/>
    <cellStyle name="Normal 3 2 3 2 6 2 2 2" xfId="22808" xr:uid="{00000000-0005-0000-0000-000019590000}"/>
    <cellStyle name="Normal 3 2 3 2 6 2 3" xfId="22809" xr:uid="{00000000-0005-0000-0000-00001A590000}"/>
    <cellStyle name="Normal 3 2 3 2 6 2 4" xfId="22810" xr:uid="{00000000-0005-0000-0000-00001B590000}"/>
    <cellStyle name="Normal 3 2 3 2 6 3" xfId="22811" xr:uid="{00000000-0005-0000-0000-00001C590000}"/>
    <cellStyle name="Normal 3 2 3 2 6 3 2" xfId="22812" xr:uid="{00000000-0005-0000-0000-00001D590000}"/>
    <cellStyle name="Normal 3 2 3 2 6 3 2 2" xfId="22813" xr:uid="{00000000-0005-0000-0000-00001E590000}"/>
    <cellStyle name="Normal 3 2 3 2 6 3 3" xfId="22814" xr:uid="{00000000-0005-0000-0000-00001F590000}"/>
    <cellStyle name="Normal 3 2 3 2 6 3 4" xfId="22815" xr:uid="{00000000-0005-0000-0000-000020590000}"/>
    <cellStyle name="Normal 3 2 3 2 6 4" xfId="22816" xr:uid="{00000000-0005-0000-0000-000021590000}"/>
    <cellStyle name="Normal 3 2 3 2 6 4 2" xfId="22817" xr:uid="{00000000-0005-0000-0000-000022590000}"/>
    <cellStyle name="Normal 3 2 3 2 6 5" xfId="22818" xr:uid="{00000000-0005-0000-0000-000023590000}"/>
    <cellStyle name="Normal 3 2 3 2 6 6" xfId="22819" xr:uid="{00000000-0005-0000-0000-000024590000}"/>
    <cellStyle name="Normal 3 2 3 2 7" xfId="22820" xr:uid="{00000000-0005-0000-0000-000025590000}"/>
    <cellStyle name="Normal 3 2 3 2 7 2" xfId="22821" xr:uid="{00000000-0005-0000-0000-000026590000}"/>
    <cellStyle name="Normal 3 2 3 2 7 2 2" xfId="22822" xr:uid="{00000000-0005-0000-0000-000027590000}"/>
    <cellStyle name="Normal 3 2 3 2 7 3" xfId="22823" xr:uid="{00000000-0005-0000-0000-000028590000}"/>
    <cellStyle name="Normal 3 2 3 2 7 4" xfId="22824" xr:uid="{00000000-0005-0000-0000-000029590000}"/>
    <cellStyle name="Normal 3 2 3 2 8" xfId="22825" xr:uid="{00000000-0005-0000-0000-00002A590000}"/>
    <cellStyle name="Normal 3 2 3 2 8 2" xfId="22826" xr:uid="{00000000-0005-0000-0000-00002B590000}"/>
    <cellStyle name="Normal 3 2 3 2 8 2 2" xfId="22827" xr:uid="{00000000-0005-0000-0000-00002C590000}"/>
    <cellStyle name="Normal 3 2 3 2 8 3" xfId="22828" xr:uid="{00000000-0005-0000-0000-00002D590000}"/>
    <cellStyle name="Normal 3 2 3 2 8 4" xfId="22829" xr:uid="{00000000-0005-0000-0000-00002E590000}"/>
    <cellStyle name="Normal 3 2 3 2 9" xfId="22830" xr:uid="{00000000-0005-0000-0000-00002F590000}"/>
    <cellStyle name="Normal 3 2 3 2 9 2" xfId="22831" xr:uid="{00000000-0005-0000-0000-000030590000}"/>
    <cellStyle name="Normal 3 2 3 3" xfId="22832" xr:uid="{00000000-0005-0000-0000-000031590000}"/>
    <cellStyle name="Normal 3 2 3 3 2" xfId="22833" xr:uid="{00000000-0005-0000-0000-000032590000}"/>
    <cellStyle name="Normal 3 2 3 3 2 2" xfId="22834" xr:uid="{00000000-0005-0000-0000-000033590000}"/>
    <cellStyle name="Normal 3 2 3 3 2 2 2" xfId="22835" xr:uid="{00000000-0005-0000-0000-000034590000}"/>
    <cellStyle name="Normal 3 2 3 3 2 2 2 2" xfId="22836" xr:uid="{00000000-0005-0000-0000-000035590000}"/>
    <cellStyle name="Normal 3 2 3 3 2 2 2 2 2" xfId="22837" xr:uid="{00000000-0005-0000-0000-000036590000}"/>
    <cellStyle name="Normal 3 2 3 3 2 2 2 3" xfId="22838" xr:uid="{00000000-0005-0000-0000-000037590000}"/>
    <cellStyle name="Normal 3 2 3 3 2 2 2 4" xfId="22839" xr:uid="{00000000-0005-0000-0000-000038590000}"/>
    <cellStyle name="Normal 3 2 3 3 2 2 3" xfId="22840" xr:uid="{00000000-0005-0000-0000-000039590000}"/>
    <cellStyle name="Normal 3 2 3 3 2 2 3 2" xfId="22841" xr:uid="{00000000-0005-0000-0000-00003A590000}"/>
    <cellStyle name="Normal 3 2 3 3 2 2 3 2 2" xfId="22842" xr:uid="{00000000-0005-0000-0000-00003B590000}"/>
    <cellStyle name="Normal 3 2 3 3 2 2 3 3" xfId="22843" xr:uid="{00000000-0005-0000-0000-00003C590000}"/>
    <cellStyle name="Normal 3 2 3 3 2 2 3 4" xfId="22844" xr:uid="{00000000-0005-0000-0000-00003D590000}"/>
    <cellStyle name="Normal 3 2 3 3 2 2 4" xfId="22845" xr:uid="{00000000-0005-0000-0000-00003E590000}"/>
    <cellStyle name="Normal 3 2 3 3 2 2 4 2" xfId="22846" xr:uid="{00000000-0005-0000-0000-00003F590000}"/>
    <cellStyle name="Normal 3 2 3 3 2 2 5" xfId="22847" xr:uid="{00000000-0005-0000-0000-000040590000}"/>
    <cellStyle name="Normal 3 2 3 3 2 2 6" xfId="22848" xr:uid="{00000000-0005-0000-0000-000041590000}"/>
    <cellStyle name="Normal 3 2 3 3 2 3" xfId="22849" xr:uid="{00000000-0005-0000-0000-000042590000}"/>
    <cellStyle name="Normal 3 2 3 3 2 3 2" xfId="22850" xr:uid="{00000000-0005-0000-0000-000043590000}"/>
    <cellStyle name="Normal 3 2 3 3 2 3 2 2" xfId="22851" xr:uid="{00000000-0005-0000-0000-000044590000}"/>
    <cellStyle name="Normal 3 2 3 3 2 3 3" xfId="22852" xr:uid="{00000000-0005-0000-0000-000045590000}"/>
    <cellStyle name="Normal 3 2 3 3 2 3 4" xfId="22853" xr:uid="{00000000-0005-0000-0000-000046590000}"/>
    <cellStyle name="Normal 3 2 3 3 2 4" xfId="22854" xr:uid="{00000000-0005-0000-0000-000047590000}"/>
    <cellStyle name="Normal 3 2 3 3 2 4 2" xfId="22855" xr:uid="{00000000-0005-0000-0000-000048590000}"/>
    <cellStyle name="Normal 3 2 3 3 2 4 2 2" xfId="22856" xr:uid="{00000000-0005-0000-0000-000049590000}"/>
    <cellStyle name="Normal 3 2 3 3 2 4 3" xfId="22857" xr:uid="{00000000-0005-0000-0000-00004A590000}"/>
    <cellStyle name="Normal 3 2 3 3 2 4 4" xfId="22858" xr:uid="{00000000-0005-0000-0000-00004B590000}"/>
    <cellStyle name="Normal 3 2 3 3 2 5" xfId="22859" xr:uid="{00000000-0005-0000-0000-00004C590000}"/>
    <cellStyle name="Normal 3 2 3 3 2 5 2" xfId="22860" xr:uid="{00000000-0005-0000-0000-00004D590000}"/>
    <cellStyle name="Normal 3 2 3 3 2 6" xfId="22861" xr:uid="{00000000-0005-0000-0000-00004E590000}"/>
    <cellStyle name="Normal 3 2 3 3 2 7" xfId="22862" xr:uid="{00000000-0005-0000-0000-00004F590000}"/>
    <cellStyle name="Normal 3 2 3 3 3" xfId="22863" xr:uid="{00000000-0005-0000-0000-000050590000}"/>
    <cellStyle name="Normal 3 2 3 3 3 2" xfId="22864" xr:uid="{00000000-0005-0000-0000-000051590000}"/>
    <cellStyle name="Normal 3 2 3 3 3 2 2" xfId="22865" xr:uid="{00000000-0005-0000-0000-000052590000}"/>
    <cellStyle name="Normal 3 2 3 3 3 2 2 2" xfId="22866" xr:uid="{00000000-0005-0000-0000-000053590000}"/>
    <cellStyle name="Normal 3 2 3 3 3 2 3" xfId="22867" xr:uid="{00000000-0005-0000-0000-000054590000}"/>
    <cellStyle name="Normal 3 2 3 3 3 2 4" xfId="22868" xr:uid="{00000000-0005-0000-0000-000055590000}"/>
    <cellStyle name="Normal 3 2 3 3 3 3" xfId="22869" xr:uid="{00000000-0005-0000-0000-000056590000}"/>
    <cellStyle name="Normal 3 2 3 3 3 3 2" xfId="22870" xr:uid="{00000000-0005-0000-0000-000057590000}"/>
    <cellStyle name="Normal 3 2 3 3 3 3 2 2" xfId="22871" xr:uid="{00000000-0005-0000-0000-000058590000}"/>
    <cellStyle name="Normal 3 2 3 3 3 3 3" xfId="22872" xr:uid="{00000000-0005-0000-0000-000059590000}"/>
    <cellStyle name="Normal 3 2 3 3 3 3 4" xfId="22873" xr:uid="{00000000-0005-0000-0000-00005A590000}"/>
    <cellStyle name="Normal 3 2 3 3 3 4" xfId="22874" xr:uid="{00000000-0005-0000-0000-00005B590000}"/>
    <cellStyle name="Normal 3 2 3 3 3 4 2" xfId="22875" xr:uid="{00000000-0005-0000-0000-00005C590000}"/>
    <cellStyle name="Normal 3 2 3 3 3 5" xfId="22876" xr:uid="{00000000-0005-0000-0000-00005D590000}"/>
    <cellStyle name="Normal 3 2 3 3 3 6" xfId="22877" xr:uid="{00000000-0005-0000-0000-00005E590000}"/>
    <cellStyle name="Normal 3 2 3 3 4" xfId="22878" xr:uid="{00000000-0005-0000-0000-00005F590000}"/>
    <cellStyle name="Normal 3 2 3 3 4 2" xfId="22879" xr:uid="{00000000-0005-0000-0000-000060590000}"/>
    <cellStyle name="Normal 3 2 3 3 4 2 2" xfId="22880" xr:uid="{00000000-0005-0000-0000-000061590000}"/>
    <cellStyle name="Normal 3 2 3 3 4 3" xfId="22881" xr:uid="{00000000-0005-0000-0000-000062590000}"/>
    <cellStyle name="Normal 3 2 3 3 4 4" xfId="22882" xr:uid="{00000000-0005-0000-0000-000063590000}"/>
    <cellStyle name="Normal 3 2 3 3 5" xfId="22883" xr:uid="{00000000-0005-0000-0000-000064590000}"/>
    <cellStyle name="Normal 3 2 3 3 5 2" xfId="22884" xr:uid="{00000000-0005-0000-0000-000065590000}"/>
    <cellStyle name="Normal 3 2 3 3 5 2 2" xfId="22885" xr:uid="{00000000-0005-0000-0000-000066590000}"/>
    <cellStyle name="Normal 3 2 3 3 5 3" xfId="22886" xr:uid="{00000000-0005-0000-0000-000067590000}"/>
    <cellStyle name="Normal 3 2 3 3 5 4" xfId="22887" xr:uid="{00000000-0005-0000-0000-000068590000}"/>
    <cellStyle name="Normal 3 2 3 3 6" xfId="22888" xr:uid="{00000000-0005-0000-0000-000069590000}"/>
    <cellStyle name="Normal 3 2 3 3 6 2" xfId="22889" xr:uid="{00000000-0005-0000-0000-00006A590000}"/>
    <cellStyle name="Normal 3 2 3 3 7" xfId="22890" xr:uid="{00000000-0005-0000-0000-00006B590000}"/>
    <cellStyle name="Normal 3 2 3 3 8" xfId="22891" xr:uid="{00000000-0005-0000-0000-00006C590000}"/>
    <cellStyle name="Normal 3 2 3 4" xfId="22892" xr:uid="{00000000-0005-0000-0000-00006D590000}"/>
    <cellStyle name="Normal 3 2 3 4 2" xfId="22893" xr:uid="{00000000-0005-0000-0000-00006E590000}"/>
    <cellStyle name="Normal 3 2 3 4 2 2" xfId="22894" xr:uid="{00000000-0005-0000-0000-00006F590000}"/>
    <cellStyle name="Normal 3 2 3 4 2 2 2" xfId="22895" xr:uid="{00000000-0005-0000-0000-000070590000}"/>
    <cellStyle name="Normal 3 2 3 4 2 2 2 2" xfId="22896" xr:uid="{00000000-0005-0000-0000-000071590000}"/>
    <cellStyle name="Normal 3 2 3 4 2 2 2 2 2" xfId="22897" xr:uid="{00000000-0005-0000-0000-000072590000}"/>
    <cellStyle name="Normal 3 2 3 4 2 2 2 3" xfId="22898" xr:uid="{00000000-0005-0000-0000-000073590000}"/>
    <cellStyle name="Normal 3 2 3 4 2 2 2 4" xfId="22899" xr:uid="{00000000-0005-0000-0000-000074590000}"/>
    <cellStyle name="Normal 3 2 3 4 2 2 3" xfId="22900" xr:uid="{00000000-0005-0000-0000-000075590000}"/>
    <cellStyle name="Normal 3 2 3 4 2 2 3 2" xfId="22901" xr:uid="{00000000-0005-0000-0000-000076590000}"/>
    <cellStyle name="Normal 3 2 3 4 2 2 3 2 2" xfId="22902" xr:uid="{00000000-0005-0000-0000-000077590000}"/>
    <cellStyle name="Normal 3 2 3 4 2 2 3 3" xfId="22903" xr:uid="{00000000-0005-0000-0000-000078590000}"/>
    <cellStyle name="Normal 3 2 3 4 2 2 3 4" xfId="22904" xr:uid="{00000000-0005-0000-0000-000079590000}"/>
    <cellStyle name="Normal 3 2 3 4 2 2 4" xfId="22905" xr:uid="{00000000-0005-0000-0000-00007A590000}"/>
    <cellStyle name="Normal 3 2 3 4 2 2 4 2" xfId="22906" xr:uid="{00000000-0005-0000-0000-00007B590000}"/>
    <cellStyle name="Normal 3 2 3 4 2 2 5" xfId="22907" xr:uid="{00000000-0005-0000-0000-00007C590000}"/>
    <cellStyle name="Normal 3 2 3 4 2 2 6" xfId="22908" xr:uid="{00000000-0005-0000-0000-00007D590000}"/>
    <cellStyle name="Normal 3 2 3 4 2 3" xfId="22909" xr:uid="{00000000-0005-0000-0000-00007E590000}"/>
    <cellStyle name="Normal 3 2 3 4 2 3 2" xfId="22910" xr:uid="{00000000-0005-0000-0000-00007F590000}"/>
    <cellStyle name="Normal 3 2 3 4 2 3 2 2" xfId="22911" xr:uid="{00000000-0005-0000-0000-000080590000}"/>
    <cellStyle name="Normal 3 2 3 4 2 3 3" xfId="22912" xr:uid="{00000000-0005-0000-0000-000081590000}"/>
    <cellStyle name="Normal 3 2 3 4 2 3 4" xfId="22913" xr:uid="{00000000-0005-0000-0000-000082590000}"/>
    <cellStyle name="Normal 3 2 3 4 2 4" xfId="22914" xr:uid="{00000000-0005-0000-0000-000083590000}"/>
    <cellStyle name="Normal 3 2 3 4 2 4 2" xfId="22915" xr:uid="{00000000-0005-0000-0000-000084590000}"/>
    <cellStyle name="Normal 3 2 3 4 2 4 2 2" xfId="22916" xr:uid="{00000000-0005-0000-0000-000085590000}"/>
    <cellStyle name="Normal 3 2 3 4 2 4 3" xfId="22917" xr:uid="{00000000-0005-0000-0000-000086590000}"/>
    <cellStyle name="Normal 3 2 3 4 2 4 4" xfId="22918" xr:uid="{00000000-0005-0000-0000-000087590000}"/>
    <cellStyle name="Normal 3 2 3 4 2 5" xfId="22919" xr:uid="{00000000-0005-0000-0000-000088590000}"/>
    <cellStyle name="Normal 3 2 3 4 2 5 2" xfId="22920" xr:uid="{00000000-0005-0000-0000-000089590000}"/>
    <cellStyle name="Normal 3 2 3 4 2 6" xfId="22921" xr:uid="{00000000-0005-0000-0000-00008A590000}"/>
    <cellStyle name="Normal 3 2 3 4 2 7" xfId="22922" xr:uid="{00000000-0005-0000-0000-00008B590000}"/>
    <cellStyle name="Normal 3 2 3 4 3" xfId="22923" xr:uid="{00000000-0005-0000-0000-00008C590000}"/>
    <cellStyle name="Normal 3 2 3 4 3 2" xfId="22924" xr:uid="{00000000-0005-0000-0000-00008D590000}"/>
    <cellStyle name="Normal 3 2 3 4 3 2 2" xfId="22925" xr:uid="{00000000-0005-0000-0000-00008E590000}"/>
    <cellStyle name="Normal 3 2 3 4 3 2 2 2" xfId="22926" xr:uid="{00000000-0005-0000-0000-00008F590000}"/>
    <cellStyle name="Normal 3 2 3 4 3 2 3" xfId="22927" xr:uid="{00000000-0005-0000-0000-000090590000}"/>
    <cellStyle name="Normal 3 2 3 4 3 2 4" xfId="22928" xr:uid="{00000000-0005-0000-0000-000091590000}"/>
    <cellStyle name="Normal 3 2 3 4 3 3" xfId="22929" xr:uid="{00000000-0005-0000-0000-000092590000}"/>
    <cellStyle name="Normal 3 2 3 4 3 3 2" xfId="22930" xr:uid="{00000000-0005-0000-0000-000093590000}"/>
    <cellStyle name="Normal 3 2 3 4 3 3 2 2" xfId="22931" xr:uid="{00000000-0005-0000-0000-000094590000}"/>
    <cellStyle name="Normal 3 2 3 4 3 3 3" xfId="22932" xr:uid="{00000000-0005-0000-0000-000095590000}"/>
    <cellStyle name="Normal 3 2 3 4 3 3 4" xfId="22933" xr:uid="{00000000-0005-0000-0000-000096590000}"/>
    <cellStyle name="Normal 3 2 3 4 3 4" xfId="22934" xr:uid="{00000000-0005-0000-0000-000097590000}"/>
    <cellStyle name="Normal 3 2 3 4 3 4 2" xfId="22935" xr:uid="{00000000-0005-0000-0000-000098590000}"/>
    <cellStyle name="Normal 3 2 3 4 3 5" xfId="22936" xr:uid="{00000000-0005-0000-0000-000099590000}"/>
    <cellStyle name="Normal 3 2 3 4 3 6" xfId="22937" xr:uid="{00000000-0005-0000-0000-00009A590000}"/>
    <cellStyle name="Normal 3 2 3 4 4" xfId="22938" xr:uid="{00000000-0005-0000-0000-00009B590000}"/>
    <cellStyle name="Normal 3 2 3 4 4 2" xfId="22939" xr:uid="{00000000-0005-0000-0000-00009C590000}"/>
    <cellStyle name="Normal 3 2 3 4 4 2 2" xfId="22940" xr:uid="{00000000-0005-0000-0000-00009D590000}"/>
    <cellStyle name="Normal 3 2 3 4 4 3" xfId="22941" xr:uid="{00000000-0005-0000-0000-00009E590000}"/>
    <cellStyle name="Normal 3 2 3 4 4 4" xfId="22942" xr:uid="{00000000-0005-0000-0000-00009F590000}"/>
    <cellStyle name="Normal 3 2 3 4 5" xfId="22943" xr:uid="{00000000-0005-0000-0000-0000A0590000}"/>
    <cellStyle name="Normal 3 2 3 4 5 2" xfId="22944" xr:uid="{00000000-0005-0000-0000-0000A1590000}"/>
    <cellStyle name="Normal 3 2 3 4 5 2 2" xfId="22945" xr:uid="{00000000-0005-0000-0000-0000A2590000}"/>
    <cellStyle name="Normal 3 2 3 4 5 3" xfId="22946" xr:uid="{00000000-0005-0000-0000-0000A3590000}"/>
    <cellStyle name="Normal 3 2 3 4 5 4" xfId="22947" xr:uid="{00000000-0005-0000-0000-0000A4590000}"/>
    <cellStyle name="Normal 3 2 3 4 6" xfId="22948" xr:uid="{00000000-0005-0000-0000-0000A5590000}"/>
    <cellStyle name="Normal 3 2 3 4 6 2" xfId="22949" xr:uid="{00000000-0005-0000-0000-0000A6590000}"/>
    <cellStyle name="Normal 3 2 3 4 7" xfId="22950" xr:uid="{00000000-0005-0000-0000-0000A7590000}"/>
    <cellStyle name="Normal 3 2 3 4 8" xfId="22951" xr:uid="{00000000-0005-0000-0000-0000A8590000}"/>
    <cellStyle name="Normal 3 2 3 5" xfId="22952" xr:uid="{00000000-0005-0000-0000-0000A9590000}"/>
    <cellStyle name="Normal 3 2 3 5 2" xfId="22953" xr:uid="{00000000-0005-0000-0000-0000AA590000}"/>
    <cellStyle name="Normal 3 2 3 5 2 2" xfId="22954" xr:uid="{00000000-0005-0000-0000-0000AB590000}"/>
    <cellStyle name="Normal 3 2 3 5 2 2 2" xfId="22955" xr:uid="{00000000-0005-0000-0000-0000AC590000}"/>
    <cellStyle name="Normal 3 2 3 5 2 2 2 2" xfId="22956" xr:uid="{00000000-0005-0000-0000-0000AD590000}"/>
    <cellStyle name="Normal 3 2 3 5 2 2 2 2 2" xfId="22957" xr:uid="{00000000-0005-0000-0000-0000AE590000}"/>
    <cellStyle name="Normal 3 2 3 5 2 2 2 3" xfId="22958" xr:uid="{00000000-0005-0000-0000-0000AF590000}"/>
    <cellStyle name="Normal 3 2 3 5 2 2 2 4" xfId="22959" xr:uid="{00000000-0005-0000-0000-0000B0590000}"/>
    <cellStyle name="Normal 3 2 3 5 2 2 3" xfId="22960" xr:uid="{00000000-0005-0000-0000-0000B1590000}"/>
    <cellStyle name="Normal 3 2 3 5 2 2 3 2" xfId="22961" xr:uid="{00000000-0005-0000-0000-0000B2590000}"/>
    <cellStyle name="Normal 3 2 3 5 2 2 3 2 2" xfId="22962" xr:uid="{00000000-0005-0000-0000-0000B3590000}"/>
    <cellStyle name="Normal 3 2 3 5 2 2 3 3" xfId="22963" xr:uid="{00000000-0005-0000-0000-0000B4590000}"/>
    <cellStyle name="Normal 3 2 3 5 2 2 3 4" xfId="22964" xr:uid="{00000000-0005-0000-0000-0000B5590000}"/>
    <cellStyle name="Normal 3 2 3 5 2 2 4" xfId="22965" xr:uid="{00000000-0005-0000-0000-0000B6590000}"/>
    <cellStyle name="Normal 3 2 3 5 2 2 4 2" xfId="22966" xr:uid="{00000000-0005-0000-0000-0000B7590000}"/>
    <cellStyle name="Normal 3 2 3 5 2 2 5" xfId="22967" xr:uid="{00000000-0005-0000-0000-0000B8590000}"/>
    <cellStyle name="Normal 3 2 3 5 2 2 6" xfId="22968" xr:uid="{00000000-0005-0000-0000-0000B9590000}"/>
    <cellStyle name="Normal 3 2 3 5 2 3" xfId="22969" xr:uid="{00000000-0005-0000-0000-0000BA590000}"/>
    <cellStyle name="Normal 3 2 3 5 2 3 2" xfId="22970" xr:uid="{00000000-0005-0000-0000-0000BB590000}"/>
    <cellStyle name="Normal 3 2 3 5 2 3 2 2" xfId="22971" xr:uid="{00000000-0005-0000-0000-0000BC590000}"/>
    <cellStyle name="Normal 3 2 3 5 2 3 3" xfId="22972" xr:uid="{00000000-0005-0000-0000-0000BD590000}"/>
    <cellStyle name="Normal 3 2 3 5 2 3 4" xfId="22973" xr:uid="{00000000-0005-0000-0000-0000BE590000}"/>
    <cellStyle name="Normal 3 2 3 5 2 4" xfId="22974" xr:uid="{00000000-0005-0000-0000-0000BF590000}"/>
    <cellStyle name="Normal 3 2 3 5 2 4 2" xfId="22975" xr:uid="{00000000-0005-0000-0000-0000C0590000}"/>
    <cellStyle name="Normal 3 2 3 5 2 4 2 2" xfId="22976" xr:uid="{00000000-0005-0000-0000-0000C1590000}"/>
    <cellStyle name="Normal 3 2 3 5 2 4 3" xfId="22977" xr:uid="{00000000-0005-0000-0000-0000C2590000}"/>
    <cellStyle name="Normal 3 2 3 5 2 4 4" xfId="22978" xr:uid="{00000000-0005-0000-0000-0000C3590000}"/>
    <cellStyle name="Normal 3 2 3 5 2 5" xfId="22979" xr:uid="{00000000-0005-0000-0000-0000C4590000}"/>
    <cellStyle name="Normal 3 2 3 5 2 5 2" xfId="22980" xr:uid="{00000000-0005-0000-0000-0000C5590000}"/>
    <cellStyle name="Normal 3 2 3 5 2 6" xfId="22981" xr:uid="{00000000-0005-0000-0000-0000C6590000}"/>
    <cellStyle name="Normal 3 2 3 5 2 7" xfId="22982" xr:uid="{00000000-0005-0000-0000-0000C7590000}"/>
    <cellStyle name="Normal 3 2 3 5 3" xfId="22983" xr:uid="{00000000-0005-0000-0000-0000C8590000}"/>
    <cellStyle name="Normal 3 2 3 5 3 2" xfId="22984" xr:uid="{00000000-0005-0000-0000-0000C9590000}"/>
    <cellStyle name="Normal 3 2 3 5 3 2 2" xfId="22985" xr:uid="{00000000-0005-0000-0000-0000CA590000}"/>
    <cellStyle name="Normal 3 2 3 5 3 2 2 2" xfId="22986" xr:uid="{00000000-0005-0000-0000-0000CB590000}"/>
    <cellStyle name="Normal 3 2 3 5 3 2 3" xfId="22987" xr:uid="{00000000-0005-0000-0000-0000CC590000}"/>
    <cellStyle name="Normal 3 2 3 5 3 2 4" xfId="22988" xr:uid="{00000000-0005-0000-0000-0000CD590000}"/>
    <cellStyle name="Normal 3 2 3 5 3 3" xfId="22989" xr:uid="{00000000-0005-0000-0000-0000CE590000}"/>
    <cellStyle name="Normal 3 2 3 5 3 3 2" xfId="22990" xr:uid="{00000000-0005-0000-0000-0000CF590000}"/>
    <cellStyle name="Normal 3 2 3 5 3 3 2 2" xfId="22991" xr:uid="{00000000-0005-0000-0000-0000D0590000}"/>
    <cellStyle name="Normal 3 2 3 5 3 3 3" xfId="22992" xr:uid="{00000000-0005-0000-0000-0000D1590000}"/>
    <cellStyle name="Normal 3 2 3 5 3 3 4" xfId="22993" xr:uid="{00000000-0005-0000-0000-0000D2590000}"/>
    <cellStyle name="Normal 3 2 3 5 3 4" xfId="22994" xr:uid="{00000000-0005-0000-0000-0000D3590000}"/>
    <cellStyle name="Normal 3 2 3 5 3 4 2" xfId="22995" xr:uid="{00000000-0005-0000-0000-0000D4590000}"/>
    <cellStyle name="Normal 3 2 3 5 3 5" xfId="22996" xr:uid="{00000000-0005-0000-0000-0000D5590000}"/>
    <cellStyle name="Normal 3 2 3 5 3 6" xfId="22997" xr:uid="{00000000-0005-0000-0000-0000D6590000}"/>
    <cellStyle name="Normal 3 2 3 5 4" xfId="22998" xr:uid="{00000000-0005-0000-0000-0000D7590000}"/>
    <cellStyle name="Normal 3 2 3 5 4 2" xfId="22999" xr:uid="{00000000-0005-0000-0000-0000D8590000}"/>
    <cellStyle name="Normal 3 2 3 5 4 2 2" xfId="23000" xr:uid="{00000000-0005-0000-0000-0000D9590000}"/>
    <cellStyle name="Normal 3 2 3 5 4 3" xfId="23001" xr:uid="{00000000-0005-0000-0000-0000DA590000}"/>
    <cellStyle name="Normal 3 2 3 5 4 4" xfId="23002" xr:uid="{00000000-0005-0000-0000-0000DB590000}"/>
    <cellStyle name="Normal 3 2 3 5 5" xfId="23003" xr:uid="{00000000-0005-0000-0000-0000DC590000}"/>
    <cellStyle name="Normal 3 2 3 5 5 2" xfId="23004" xr:uid="{00000000-0005-0000-0000-0000DD590000}"/>
    <cellStyle name="Normal 3 2 3 5 5 2 2" xfId="23005" xr:uid="{00000000-0005-0000-0000-0000DE590000}"/>
    <cellStyle name="Normal 3 2 3 5 5 3" xfId="23006" xr:uid="{00000000-0005-0000-0000-0000DF590000}"/>
    <cellStyle name="Normal 3 2 3 5 5 4" xfId="23007" xr:uid="{00000000-0005-0000-0000-0000E0590000}"/>
    <cellStyle name="Normal 3 2 3 5 6" xfId="23008" xr:uid="{00000000-0005-0000-0000-0000E1590000}"/>
    <cellStyle name="Normal 3 2 3 5 6 2" xfId="23009" xr:uid="{00000000-0005-0000-0000-0000E2590000}"/>
    <cellStyle name="Normal 3 2 3 5 7" xfId="23010" xr:uid="{00000000-0005-0000-0000-0000E3590000}"/>
    <cellStyle name="Normal 3 2 3 5 8" xfId="23011" xr:uid="{00000000-0005-0000-0000-0000E4590000}"/>
    <cellStyle name="Normal 3 2 3 6" xfId="23012" xr:uid="{00000000-0005-0000-0000-0000E5590000}"/>
    <cellStyle name="Normal 3 2 3 6 2" xfId="23013" xr:uid="{00000000-0005-0000-0000-0000E6590000}"/>
    <cellStyle name="Normal 3 2 3 6 2 2" xfId="23014" xr:uid="{00000000-0005-0000-0000-0000E7590000}"/>
    <cellStyle name="Normal 3 2 3 6 2 2 2" xfId="23015" xr:uid="{00000000-0005-0000-0000-0000E8590000}"/>
    <cellStyle name="Normal 3 2 3 6 2 2 2 2" xfId="23016" xr:uid="{00000000-0005-0000-0000-0000E9590000}"/>
    <cellStyle name="Normal 3 2 3 6 2 2 3" xfId="23017" xr:uid="{00000000-0005-0000-0000-0000EA590000}"/>
    <cellStyle name="Normal 3 2 3 6 2 2 4" xfId="23018" xr:uid="{00000000-0005-0000-0000-0000EB590000}"/>
    <cellStyle name="Normal 3 2 3 6 2 3" xfId="23019" xr:uid="{00000000-0005-0000-0000-0000EC590000}"/>
    <cellStyle name="Normal 3 2 3 6 2 3 2" xfId="23020" xr:uid="{00000000-0005-0000-0000-0000ED590000}"/>
    <cellStyle name="Normal 3 2 3 6 2 3 2 2" xfId="23021" xr:uid="{00000000-0005-0000-0000-0000EE590000}"/>
    <cellStyle name="Normal 3 2 3 6 2 3 3" xfId="23022" xr:uid="{00000000-0005-0000-0000-0000EF590000}"/>
    <cellStyle name="Normal 3 2 3 6 2 3 4" xfId="23023" xr:uid="{00000000-0005-0000-0000-0000F0590000}"/>
    <cellStyle name="Normal 3 2 3 6 2 4" xfId="23024" xr:uid="{00000000-0005-0000-0000-0000F1590000}"/>
    <cellStyle name="Normal 3 2 3 6 2 4 2" xfId="23025" xr:uid="{00000000-0005-0000-0000-0000F2590000}"/>
    <cellStyle name="Normal 3 2 3 6 2 5" xfId="23026" xr:uid="{00000000-0005-0000-0000-0000F3590000}"/>
    <cellStyle name="Normal 3 2 3 6 2 6" xfId="23027" xr:uid="{00000000-0005-0000-0000-0000F4590000}"/>
    <cellStyle name="Normal 3 2 3 6 3" xfId="23028" xr:uid="{00000000-0005-0000-0000-0000F5590000}"/>
    <cellStyle name="Normal 3 2 3 6 3 2" xfId="23029" xr:uid="{00000000-0005-0000-0000-0000F6590000}"/>
    <cellStyle name="Normal 3 2 3 6 3 2 2" xfId="23030" xr:uid="{00000000-0005-0000-0000-0000F7590000}"/>
    <cellStyle name="Normal 3 2 3 6 3 3" xfId="23031" xr:uid="{00000000-0005-0000-0000-0000F8590000}"/>
    <cellStyle name="Normal 3 2 3 6 3 4" xfId="23032" xr:uid="{00000000-0005-0000-0000-0000F9590000}"/>
    <cellStyle name="Normal 3 2 3 6 4" xfId="23033" xr:uid="{00000000-0005-0000-0000-0000FA590000}"/>
    <cellStyle name="Normal 3 2 3 6 4 2" xfId="23034" xr:uid="{00000000-0005-0000-0000-0000FB590000}"/>
    <cellStyle name="Normal 3 2 3 6 4 2 2" xfId="23035" xr:uid="{00000000-0005-0000-0000-0000FC590000}"/>
    <cellStyle name="Normal 3 2 3 6 4 3" xfId="23036" xr:uid="{00000000-0005-0000-0000-0000FD590000}"/>
    <cellStyle name="Normal 3 2 3 6 4 4" xfId="23037" xr:uid="{00000000-0005-0000-0000-0000FE590000}"/>
    <cellStyle name="Normal 3 2 3 6 5" xfId="23038" xr:uid="{00000000-0005-0000-0000-0000FF590000}"/>
    <cellStyle name="Normal 3 2 3 6 5 2" xfId="23039" xr:uid="{00000000-0005-0000-0000-0000005A0000}"/>
    <cellStyle name="Normal 3 2 3 6 6" xfId="23040" xr:uid="{00000000-0005-0000-0000-0000015A0000}"/>
    <cellStyle name="Normal 3 2 3 6 7" xfId="23041" xr:uid="{00000000-0005-0000-0000-0000025A0000}"/>
    <cellStyle name="Normal 3 2 3 7" xfId="23042" xr:uid="{00000000-0005-0000-0000-0000035A0000}"/>
    <cellStyle name="Normal 3 2 3 7 2" xfId="23043" xr:uid="{00000000-0005-0000-0000-0000045A0000}"/>
    <cellStyle name="Normal 3 2 3 7 2 2" xfId="23044" xr:uid="{00000000-0005-0000-0000-0000055A0000}"/>
    <cellStyle name="Normal 3 2 3 7 2 2 2" xfId="23045" xr:uid="{00000000-0005-0000-0000-0000065A0000}"/>
    <cellStyle name="Normal 3 2 3 7 2 3" xfId="23046" xr:uid="{00000000-0005-0000-0000-0000075A0000}"/>
    <cellStyle name="Normal 3 2 3 7 2 4" xfId="23047" xr:uid="{00000000-0005-0000-0000-0000085A0000}"/>
    <cellStyle name="Normal 3 2 3 7 3" xfId="23048" xr:uid="{00000000-0005-0000-0000-0000095A0000}"/>
    <cellStyle name="Normal 3 2 3 7 3 2" xfId="23049" xr:uid="{00000000-0005-0000-0000-00000A5A0000}"/>
    <cellStyle name="Normal 3 2 3 7 3 2 2" xfId="23050" xr:uid="{00000000-0005-0000-0000-00000B5A0000}"/>
    <cellStyle name="Normal 3 2 3 7 3 3" xfId="23051" xr:uid="{00000000-0005-0000-0000-00000C5A0000}"/>
    <cellStyle name="Normal 3 2 3 7 3 4" xfId="23052" xr:uid="{00000000-0005-0000-0000-00000D5A0000}"/>
    <cellStyle name="Normal 3 2 3 7 4" xfId="23053" xr:uid="{00000000-0005-0000-0000-00000E5A0000}"/>
    <cellStyle name="Normal 3 2 3 7 4 2" xfId="23054" xr:uid="{00000000-0005-0000-0000-00000F5A0000}"/>
    <cellStyle name="Normal 3 2 3 7 5" xfId="23055" xr:uid="{00000000-0005-0000-0000-0000105A0000}"/>
    <cellStyle name="Normal 3 2 3 7 6" xfId="23056" xr:uid="{00000000-0005-0000-0000-0000115A0000}"/>
    <cellStyle name="Normal 3 2 3 8" xfId="23057" xr:uid="{00000000-0005-0000-0000-0000125A0000}"/>
    <cellStyle name="Normal 3 2 3 8 2" xfId="23058" xr:uid="{00000000-0005-0000-0000-0000135A0000}"/>
    <cellStyle name="Normal 3 2 3 8 2 2" xfId="23059" xr:uid="{00000000-0005-0000-0000-0000145A0000}"/>
    <cellStyle name="Normal 3 2 3 8 3" xfId="23060" xr:uid="{00000000-0005-0000-0000-0000155A0000}"/>
    <cellStyle name="Normal 3 2 3 8 4" xfId="23061" xr:uid="{00000000-0005-0000-0000-0000165A0000}"/>
    <cellStyle name="Normal 3 2 3 9" xfId="23062" xr:uid="{00000000-0005-0000-0000-0000175A0000}"/>
    <cellStyle name="Normal 3 2 3 9 2" xfId="23063" xr:uid="{00000000-0005-0000-0000-0000185A0000}"/>
    <cellStyle name="Normal 3 2 3 9 2 2" xfId="23064" xr:uid="{00000000-0005-0000-0000-0000195A0000}"/>
    <cellStyle name="Normal 3 2 3 9 3" xfId="23065" xr:uid="{00000000-0005-0000-0000-00001A5A0000}"/>
    <cellStyle name="Normal 3 2 3 9 4" xfId="23066" xr:uid="{00000000-0005-0000-0000-00001B5A0000}"/>
    <cellStyle name="Normal 3 2 4" xfId="23067" xr:uid="{00000000-0005-0000-0000-00001C5A0000}"/>
    <cellStyle name="Normal 3 2 4 10" xfId="23068" xr:uid="{00000000-0005-0000-0000-00001D5A0000}"/>
    <cellStyle name="Normal 3 2 4 11" xfId="23069" xr:uid="{00000000-0005-0000-0000-00001E5A0000}"/>
    <cellStyle name="Normal 3 2 4 2" xfId="23070" xr:uid="{00000000-0005-0000-0000-00001F5A0000}"/>
    <cellStyle name="Normal 3 2 4 2 2" xfId="23071" xr:uid="{00000000-0005-0000-0000-0000205A0000}"/>
    <cellStyle name="Normal 3 2 4 2 2 2" xfId="23072" xr:uid="{00000000-0005-0000-0000-0000215A0000}"/>
    <cellStyle name="Normal 3 2 4 2 2 2 2" xfId="23073" xr:uid="{00000000-0005-0000-0000-0000225A0000}"/>
    <cellStyle name="Normal 3 2 4 2 2 2 2 2" xfId="23074" xr:uid="{00000000-0005-0000-0000-0000235A0000}"/>
    <cellStyle name="Normal 3 2 4 2 2 2 2 2 2" xfId="23075" xr:uid="{00000000-0005-0000-0000-0000245A0000}"/>
    <cellStyle name="Normal 3 2 4 2 2 2 2 3" xfId="23076" xr:uid="{00000000-0005-0000-0000-0000255A0000}"/>
    <cellStyle name="Normal 3 2 4 2 2 2 2 4" xfId="23077" xr:uid="{00000000-0005-0000-0000-0000265A0000}"/>
    <cellStyle name="Normal 3 2 4 2 2 2 3" xfId="23078" xr:uid="{00000000-0005-0000-0000-0000275A0000}"/>
    <cellStyle name="Normal 3 2 4 2 2 2 3 2" xfId="23079" xr:uid="{00000000-0005-0000-0000-0000285A0000}"/>
    <cellStyle name="Normal 3 2 4 2 2 2 3 2 2" xfId="23080" xr:uid="{00000000-0005-0000-0000-0000295A0000}"/>
    <cellStyle name="Normal 3 2 4 2 2 2 3 3" xfId="23081" xr:uid="{00000000-0005-0000-0000-00002A5A0000}"/>
    <cellStyle name="Normal 3 2 4 2 2 2 3 4" xfId="23082" xr:uid="{00000000-0005-0000-0000-00002B5A0000}"/>
    <cellStyle name="Normal 3 2 4 2 2 2 4" xfId="23083" xr:uid="{00000000-0005-0000-0000-00002C5A0000}"/>
    <cellStyle name="Normal 3 2 4 2 2 2 4 2" xfId="23084" xr:uid="{00000000-0005-0000-0000-00002D5A0000}"/>
    <cellStyle name="Normal 3 2 4 2 2 2 5" xfId="23085" xr:uid="{00000000-0005-0000-0000-00002E5A0000}"/>
    <cellStyle name="Normal 3 2 4 2 2 2 6" xfId="23086" xr:uid="{00000000-0005-0000-0000-00002F5A0000}"/>
    <cellStyle name="Normal 3 2 4 2 2 3" xfId="23087" xr:uid="{00000000-0005-0000-0000-0000305A0000}"/>
    <cellStyle name="Normal 3 2 4 2 2 3 2" xfId="23088" xr:uid="{00000000-0005-0000-0000-0000315A0000}"/>
    <cellStyle name="Normal 3 2 4 2 2 3 2 2" xfId="23089" xr:uid="{00000000-0005-0000-0000-0000325A0000}"/>
    <cellStyle name="Normal 3 2 4 2 2 3 3" xfId="23090" xr:uid="{00000000-0005-0000-0000-0000335A0000}"/>
    <cellStyle name="Normal 3 2 4 2 2 3 4" xfId="23091" xr:uid="{00000000-0005-0000-0000-0000345A0000}"/>
    <cellStyle name="Normal 3 2 4 2 2 4" xfId="23092" xr:uid="{00000000-0005-0000-0000-0000355A0000}"/>
    <cellStyle name="Normal 3 2 4 2 2 4 2" xfId="23093" xr:uid="{00000000-0005-0000-0000-0000365A0000}"/>
    <cellStyle name="Normal 3 2 4 2 2 4 2 2" xfId="23094" xr:uid="{00000000-0005-0000-0000-0000375A0000}"/>
    <cellStyle name="Normal 3 2 4 2 2 4 3" xfId="23095" xr:uid="{00000000-0005-0000-0000-0000385A0000}"/>
    <cellStyle name="Normal 3 2 4 2 2 4 4" xfId="23096" xr:uid="{00000000-0005-0000-0000-0000395A0000}"/>
    <cellStyle name="Normal 3 2 4 2 2 5" xfId="23097" xr:uid="{00000000-0005-0000-0000-00003A5A0000}"/>
    <cellStyle name="Normal 3 2 4 2 2 5 2" xfId="23098" xr:uid="{00000000-0005-0000-0000-00003B5A0000}"/>
    <cellStyle name="Normal 3 2 4 2 2 6" xfId="23099" xr:uid="{00000000-0005-0000-0000-00003C5A0000}"/>
    <cellStyle name="Normal 3 2 4 2 2 7" xfId="23100" xr:uid="{00000000-0005-0000-0000-00003D5A0000}"/>
    <cellStyle name="Normal 3 2 4 2 3" xfId="23101" xr:uid="{00000000-0005-0000-0000-00003E5A0000}"/>
    <cellStyle name="Normal 3 2 4 2 3 2" xfId="23102" xr:uid="{00000000-0005-0000-0000-00003F5A0000}"/>
    <cellStyle name="Normal 3 2 4 2 3 2 2" xfId="23103" xr:uid="{00000000-0005-0000-0000-0000405A0000}"/>
    <cellStyle name="Normal 3 2 4 2 3 2 2 2" xfId="23104" xr:uid="{00000000-0005-0000-0000-0000415A0000}"/>
    <cellStyle name="Normal 3 2 4 2 3 2 3" xfId="23105" xr:uid="{00000000-0005-0000-0000-0000425A0000}"/>
    <cellStyle name="Normal 3 2 4 2 3 2 4" xfId="23106" xr:uid="{00000000-0005-0000-0000-0000435A0000}"/>
    <cellStyle name="Normal 3 2 4 2 3 3" xfId="23107" xr:uid="{00000000-0005-0000-0000-0000445A0000}"/>
    <cellStyle name="Normal 3 2 4 2 3 3 2" xfId="23108" xr:uid="{00000000-0005-0000-0000-0000455A0000}"/>
    <cellStyle name="Normal 3 2 4 2 3 3 2 2" xfId="23109" xr:uid="{00000000-0005-0000-0000-0000465A0000}"/>
    <cellStyle name="Normal 3 2 4 2 3 3 3" xfId="23110" xr:uid="{00000000-0005-0000-0000-0000475A0000}"/>
    <cellStyle name="Normal 3 2 4 2 3 3 4" xfId="23111" xr:uid="{00000000-0005-0000-0000-0000485A0000}"/>
    <cellStyle name="Normal 3 2 4 2 3 4" xfId="23112" xr:uid="{00000000-0005-0000-0000-0000495A0000}"/>
    <cellStyle name="Normal 3 2 4 2 3 4 2" xfId="23113" xr:uid="{00000000-0005-0000-0000-00004A5A0000}"/>
    <cellStyle name="Normal 3 2 4 2 3 5" xfId="23114" xr:uid="{00000000-0005-0000-0000-00004B5A0000}"/>
    <cellStyle name="Normal 3 2 4 2 3 6" xfId="23115" xr:uid="{00000000-0005-0000-0000-00004C5A0000}"/>
    <cellStyle name="Normal 3 2 4 2 4" xfId="23116" xr:uid="{00000000-0005-0000-0000-00004D5A0000}"/>
    <cellStyle name="Normal 3 2 4 2 4 2" xfId="23117" xr:uid="{00000000-0005-0000-0000-00004E5A0000}"/>
    <cellStyle name="Normal 3 2 4 2 4 2 2" xfId="23118" xr:uid="{00000000-0005-0000-0000-00004F5A0000}"/>
    <cellStyle name="Normal 3 2 4 2 4 3" xfId="23119" xr:uid="{00000000-0005-0000-0000-0000505A0000}"/>
    <cellStyle name="Normal 3 2 4 2 4 4" xfId="23120" xr:uid="{00000000-0005-0000-0000-0000515A0000}"/>
    <cellStyle name="Normal 3 2 4 2 5" xfId="23121" xr:uid="{00000000-0005-0000-0000-0000525A0000}"/>
    <cellStyle name="Normal 3 2 4 2 5 2" xfId="23122" xr:uid="{00000000-0005-0000-0000-0000535A0000}"/>
    <cellStyle name="Normal 3 2 4 2 5 2 2" xfId="23123" xr:uid="{00000000-0005-0000-0000-0000545A0000}"/>
    <cellStyle name="Normal 3 2 4 2 5 3" xfId="23124" xr:uid="{00000000-0005-0000-0000-0000555A0000}"/>
    <cellStyle name="Normal 3 2 4 2 5 4" xfId="23125" xr:uid="{00000000-0005-0000-0000-0000565A0000}"/>
    <cellStyle name="Normal 3 2 4 2 6" xfId="23126" xr:uid="{00000000-0005-0000-0000-0000575A0000}"/>
    <cellStyle name="Normal 3 2 4 2 6 2" xfId="23127" xr:uid="{00000000-0005-0000-0000-0000585A0000}"/>
    <cellStyle name="Normal 3 2 4 2 7" xfId="23128" xr:uid="{00000000-0005-0000-0000-0000595A0000}"/>
    <cellStyle name="Normal 3 2 4 2 8" xfId="23129" xr:uid="{00000000-0005-0000-0000-00005A5A0000}"/>
    <cellStyle name="Normal 3 2 4 3" xfId="23130" xr:uid="{00000000-0005-0000-0000-00005B5A0000}"/>
    <cellStyle name="Normal 3 2 4 3 2" xfId="23131" xr:uid="{00000000-0005-0000-0000-00005C5A0000}"/>
    <cellStyle name="Normal 3 2 4 3 2 2" xfId="23132" xr:uid="{00000000-0005-0000-0000-00005D5A0000}"/>
    <cellStyle name="Normal 3 2 4 3 2 2 2" xfId="23133" xr:uid="{00000000-0005-0000-0000-00005E5A0000}"/>
    <cellStyle name="Normal 3 2 4 3 2 2 2 2" xfId="23134" xr:uid="{00000000-0005-0000-0000-00005F5A0000}"/>
    <cellStyle name="Normal 3 2 4 3 2 2 2 2 2" xfId="23135" xr:uid="{00000000-0005-0000-0000-0000605A0000}"/>
    <cellStyle name="Normal 3 2 4 3 2 2 2 3" xfId="23136" xr:uid="{00000000-0005-0000-0000-0000615A0000}"/>
    <cellStyle name="Normal 3 2 4 3 2 2 2 4" xfId="23137" xr:uid="{00000000-0005-0000-0000-0000625A0000}"/>
    <cellStyle name="Normal 3 2 4 3 2 2 3" xfId="23138" xr:uid="{00000000-0005-0000-0000-0000635A0000}"/>
    <cellStyle name="Normal 3 2 4 3 2 2 3 2" xfId="23139" xr:uid="{00000000-0005-0000-0000-0000645A0000}"/>
    <cellStyle name="Normal 3 2 4 3 2 2 3 2 2" xfId="23140" xr:uid="{00000000-0005-0000-0000-0000655A0000}"/>
    <cellStyle name="Normal 3 2 4 3 2 2 3 3" xfId="23141" xr:uid="{00000000-0005-0000-0000-0000665A0000}"/>
    <cellStyle name="Normal 3 2 4 3 2 2 3 4" xfId="23142" xr:uid="{00000000-0005-0000-0000-0000675A0000}"/>
    <cellStyle name="Normal 3 2 4 3 2 2 4" xfId="23143" xr:uid="{00000000-0005-0000-0000-0000685A0000}"/>
    <cellStyle name="Normal 3 2 4 3 2 2 4 2" xfId="23144" xr:uid="{00000000-0005-0000-0000-0000695A0000}"/>
    <cellStyle name="Normal 3 2 4 3 2 2 5" xfId="23145" xr:uid="{00000000-0005-0000-0000-00006A5A0000}"/>
    <cellStyle name="Normal 3 2 4 3 2 2 6" xfId="23146" xr:uid="{00000000-0005-0000-0000-00006B5A0000}"/>
    <cellStyle name="Normal 3 2 4 3 2 3" xfId="23147" xr:uid="{00000000-0005-0000-0000-00006C5A0000}"/>
    <cellStyle name="Normal 3 2 4 3 2 3 2" xfId="23148" xr:uid="{00000000-0005-0000-0000-00006D5A0000}"/>
    <cellStyle name="Normal 3 2 4 3 2 3 2 2" xfId="23149" xr:uid="{00000000-0005-0000-0000-00006E5A0000}"/>
    <cellStyle name="Normal 3 2 4 3 2 3 3" xfId="23150" xr:uid="{00000000-0005-0000-0000-00006F5A0000}"/>
    <cellStyle name="Normal 3 2 4 3 2 3 4" xfId="23151" xr:uid="{00000000-0005-0000-0000-0000705A0000}"/>
    <cellStyle name="Normal 3 2 4 3 2 4" xfId="23152" xr:uid="{00000000-0005-0000-0000-0000715A0000}"/>
    <cellStyle name="Normal 3 2 4 3 2 4 2" xfId="23153" xr:uid="{00000000-0005-0000-0000-0000725A0000}"/>
    <cellStyle name="Normal 3 2 4 3 2 4 2 2" xfId="23154" xr:uid="{00000000-0005-0000-0000-0000735A0000}"/>
    <cellStyle name="Normal 3 2 4 3 2 4 3" xfId="23155" xr:uid="{00000000-0005-0000-0000-0000745A0000}"/>
    <cellStyle name="Normal 3 2 4 3 2 4 4" xfId="23156" xr:uid="{00000000-0005-0000-0000-0000755A0000}"/>
    <cellStyle name="Normal 3 2 4 3 2 5" xfId="23157" xr:uid="{00000000-0005-0000-0000-0000765A0000}"/>
    <cellStyle name="Normal 3 2 4 3 2 5 2" xfId="23158" xr:uid="{00000000-0005-0000-0000-0000775A0000}"/>
    <cellStyle name="Normal 3 2 4 3 2 6" xfId="23159" xr:uid="{00000000-0005-0000-0000-0000785A0000}"/>
    <cellStyle name="Normal 3 2 4 3 2 7" xfId="23160" xr:uid="{00000000-0005-0000-0000-0000795A0000}"/>
    <cellStyle name="Normal 3 2 4 3 3" xfId="23161" xr:uid="{00000000-0005-0000-0000-00007A5A0000}"/>
    <cellStyle name="Normal 3 2 4 3 3 2" xfId="23162" xr:uid="{00000000-0005-0000-0000-00007B5A0000}"/>
    <cellStyle name="Normal 3 2 4 3 3 2 2" xfId="23163" xr:uid="{00000000-0005-0000-0000-00007C5A0000}"/>
    <cellStyle name="Normal 3 2 4 3 3 2 2 2" xfId="23164" xr:uid="{00000000-0005-0000-0000-00007D5A0000}"/>
    <cellStyle name="Normal 3 2 4 3 3 2 3" xfId="23165" xr:uid="{00000000-0005-0000-0000-00007E5A0000}"/>
    <cellStyle name="Normal 3 2 4 3 3 2 4" xfId="23166" xr:uid="{00000000-0005-0000-0000-00007F5A0000}"/>
    <cellStyle name="Normal 3 2 4 3 3 3" xfId="23167" xr:uid="{00000000-0005-0000-0000-0000805A0000}"/>
    <cellStyle name="Normal 3 2 4 3 3 3 2" xfId="23168" xr:uid="{00000000-0005-0000-0000-0000815A0000}"/>
    <cellStyle name="Normal 3 2 4 3 3 3 2 2" xfId="23169" xr:uid="{00000000-0005-0000-0000-0000825A0000}"/>
    <cellStyle name="Normal 3 2 4 3 3 3 3" xfId="23170" xr:uid="{00000000-0005-0000-0000-0000835A0000}"/>
    <cellStyle name="Normal 3 2 4 3 3 3 4" xfId="23171" xr:uid="{00000000-0005-0000-0000-0000845A0000}"/>
    <cellStyle name="Normal 3 2 4 3 3 4" xfId="23172" xr:uid="{00000000-0005-0000-0000-0000855A0000}"/>
    <cellStyle name="Normal 3 2 4 3 3 4 2" xfId="23173" xr:uid="{00000000-0005-0000-0000-0000865A0000}"/>
    <cellStyle name="Normal 3 2 4 3 3 5" xfId="23174" xr:uid="{00000000-0005-0000-0000-0000875A0000}"/>
    <cellStyle name="Normal 3 2 4 3 3 6" xfId="23175" xr:uid="{00000000-0005-0000-0000-0000885A0000}"/>
    <cellStyle name="Normal 3 2 4 3 4" xfId="23176" xr:uid="{00000000-0005-0000-0000-0000895A0000}"/>
    <cellStyle name="Normal 3 2 4 3 4 2" xfId="23177" xr:uid="{00000000-0005-0000-0000-00008A5A0000}"/>
    <cellStyle name="Normal 3 2 4 3 4 2 2" xfId="23178" xr:uid="{00000000-0005-0000-0000-00008B5A0000}"/>
    <cellStyle name="Normal 3 2 4 3 4 3" xfId="23179" xr:uid="{00000000-0005-0000-0000-00008C5A0000}"/>
    <cellStyle name="Normal 3 2 4 3 4 4" xfId="23180" xr:uid="{00000000-0005-0000-0000-00008D5A0000}"/>
    <cellStyle name="Normal 3 2 4 3 5" xfId="23181" xr:uid="{00000000-0005-0000-0000-00008E5A0000}"/>
    <cellStyle name="Normal 3 2 4 3 5 2" xfId="23182" xr:uid="{00000000-0005-0000-0000-00008F5A0000}"/>
    <cellStyle name="Normal 3 2 4 3 5 2 2" xfId="23183" xr:uid="{00000000-0005-0000-0000-0000905A0000}"/>
    <cellStyle name="Normal 3 2 4 3 5 3" xfId="23184" xr:uid="{00000000-0005-0000-0000-0000915A0000}"/>
    <cellStyle name="Normal 3 2 4 3 5 4" xfId="23185" xr:uid="{00000000-0005-0000-0000-0000925A0000}"/>
    <cellStyle name="Normal 3 2 4 3 6" xfId="23186" xr:uid="{00000000-0005-0000-0000-0000935A0000}"/>
    <cellStyle name="Normal 3 2 4 3 6 2" xfId="23187" xr:uid="{00000000-0005-0000-0000-0000945A0000}"/>
    <cellStyle name="Normal 3 2 4 3 7" xfId="23188" xr:uid="{00000000-0005-0000-0000-0000955A0000}"/>
    <cellStyle name="Normal 3 2 4 3 8" xfId="23189" xr:uid="{00000000-0005-0000-0000-0000965A0000}"/>
    <cellStyle name="Normal 3 2 4 4" xfId="23190" xr:uid="{00000000-0005-0000-0000-0000975A0000}"/>
    <cellStyle name="Normal 3 2 4 4 2" xfId="23191" xr:uid="{00000000-0005-0000-0000-0000985A0000}"/>
    <cellStyle name="Normal 3 2 4 4 2 2" xfId="23192" xr:uid="{00000000-0005-0000-0000-0000995A0000}"/>
    <cellStyle name="Normal 3 2 4 4 2 2 2" xfId="23193" xr:uid="{00000000-0005-0000-0000-00009A5A0000}"/>
    <cellStyle name="Normal 3 2 4 4 2 2 2 2" xfId="23194" xr:uid="{00000000-0005-0000-0000-00009B5A0000}"/>
    <cellStyle name="Normal 3 2 4 4 2 2 2 2 2" xfId="23195" xr:uid="{00000000-0005-0000-0000-00009C5A0000}"/>
    <cellStyle name="Normal 3 2 4 4 2 2 2 3" xfId="23196" xr:uid="{00000000-0005-0000-0000-00009D5A0000}"/>
    <cellStyle name="Normal 3 2 4 4 2 2 2 4" xfId="23197" xr:uid="{00000000-0005-0000-0000-00009E5A0000}"/>
    <cellStyle name="Normal 3 2 4 4 2 2 3" xfId="23198" xr:uid="{00000000-0005-0000-0000-00009F5A0000}"/>
    <cellStyle name="Normal 3 2 4 4 2 2 3 2" xfId="23199" xr:uid="{00000000-0005-0000-0000-0000A05A0000}"/>
    <cellStyle name="Normal 3 2 4 4 2 2 3 2 2" xfId="23200" xr:uid="{00000000-0005-0000-0000-0000A15A0000}"/>
    <cellStyle name="Normal 3 2 4 4 2 2 3 3" xfId="23201" xr:uid="{00000000-0005-0000-0000-0000A25A0000}"/>
    <cellStyle name="Normal 3 2 4 4 2 2 3 4" xfId="23202" xr:uid="{00000000-0005-0000-0000-0000A35A0000}"/>
    <cellStyle name="Normal 3 2 4 4 2 2 4" xfId="23203" xr:uid="{00000000-0005-0000-0000-0000A45A0000}"/>
    <cellStyle name="Normal 3 2 4 4 2 2 4 2" xfId="23204" xr:uid="{00000000-0005-0000-0000-0000A55A0000}"/>
    <cellStyle name="Normal 3 2 4 4 2 2 5" xfId="23205" xr:uid="{00000000-0005-0000-0000-0000A65A0000}"/>
    <cellStyle name="Normal 3 2 4 4 2 2 6" xfId="23206" xr:uid="{00000000-0005-0000-0000-0000A75A0000}"/>
    <cellStyle name="Normal 3 2 4 4 2 3" xfId="23207" xr:uid="{00000000-0005-0000-0000-0000A85A0000}"/>
    <cellStyle name="Normal 3 2 4 4 2 3 2" xfId="23208" xr:uid="{00000000-0005-0000-0000-0000A95A0000}"/>
    <cellStyle name="Normal 3 2 4 4 2 3 2 2" xfId="23209" xr:uid="{00000000-0005-0000-0000-0000AA5A0000}"/>
    <cellStyle name="Normal 3 2 4 4 2 3 3" xfId="23210" xr:uid="{00000000-0005-0000-0000-0000AB5A0000}"/>
    <cellStyle name="Normal 3 2 4 4 2 3 4" xfId="23211" xr:uid="{00000000-0005-0000-0000-0000AC5A0000}"/>
    <cellStyle name="Normal 3 2 4 4 2 4" xfId="23212" xr:uid="{00000000-0005-0000-0000-0000AD5A0000}"/>
    <cellStyle name="Normal 3 2 4 4 2 4 2" xfId="23213" xr:uid="{00000000-0005-0000-0000-0000AE5A0000}"/>
    <cellStyle name="Normal 3 2 4 4 2 4 2 2" xfId="23214" xr:uid="{00000000-0005-0000-0000-0000AF5A0000}"/>
    <cellStyle name="Normal 3 2 4 4 2 4 3" xfId="23215" xr:uid="{00000000-0005-0000-0000-0000B05A0000}"/>
    <cellStyle name="Normal 3 2 4 4 2 4 4" xfId="23216" xr:uid="{00000000-0005-0000-0000-0000B15A0000}"/>
    <cellStyle name="Normal 3 2 4 4 2 5" xfId="23217" xr:uid="{00000000-0005-0000-0000-0000B25A0000}"/>
    <cellStyle name="Normal 3 2 4 4 2 5 2" xfId="23218" xr:uid="{00000000-0005-0000-0000-0000B35A0000}"/>
    <cellStyle name="Normal 3 2 4 4 2 6" xfId="23219" xr:uid="{00000000-0005-0000-0000-0000B45A0000}"/>
    <cellStyle name="Normal 3 2 4 4 2 7" xfId="23220" xr:uid="{00000000-0005-0000-0000-0000B55A0000}"/>
    <cellStyle name="Normal 3 2 4 4 3" xfId="23221" xr:uid="{00000000-0005-0000-0000-0000B65A0000}"/>
    <cellStyle name="Normal 3 2 4 4 3 2" xfId="23222" xr:uid="{00000000-0005-0000-0000-0000B75A0000}"/>
    <cellStyle name="Normal 3 2 4 4 3 2 2" xfId="23223" xr:uid="{00000000-0005-0000-0000-0000B85A0000}"/>
    <cellStyle name="Normal 3 2 4 4 3 2 2 2" xfId="23224" xr:uid="{00000000-0005-0000-0000-0000B95A0000}"/>
    <cellStyle name="Normal 3 2 4 4 3 2 3" xfId="23225" xr:uid="{00000000-0005-0000-0000-0000BA5A0000}"/>
    <cellStyle name="Normal 3 2 4 4 3 2 4" xfId="23226" xr:uid="{00000000-0005-0000-0000-0000BB5A0000}"/>
    <cellStyle name="Normal 3 2 4 4 3 3" xfId="23227" xr:uid="{00000000-0005-0000-0000-0000BC5A0000}"/>
    <cellStyle name="Normal 3 2 4 4 3 3 2" xfId="23228" xr:uid="{00000000-0005-0000-0000-0000BD5A0000}"/>
    <cellStyle name="Normal 3 2 4 4 3 3 2 2" xfId="23229" xr:uid="{00000000-0005-0000-0000-0000BE5A0000}"/>
    <cellStyle name="Normal 3 2 4 4 3 3 3" xfId="23230" xr:uid="{00000000-0005-0000-0000-0000BF5A0000}"/>
    <cellStyle name="Normal 3 2 4 4 3 3 4" xfId="23231" xr:uid="{00000000-0005-0000-0000-0000C05A0000}"/>
    <cellStyle name="Normal 3 2 4 4 3 4" xfId="23232" xr:uid="{00000000-0005-0000-0000-0000C15A0000}"/>
    <cellStyle name="Normal 3 2 4 4 3 4 2" xfId="23233" xr:uid="{00000000-0005-0000-0000-0000C25A0000}"/>
    <cellStyle name="Normal 3 2 4 4 3 5" xfId="23234" xr:uid="{00000000-0005-0000-0000-0000C35A0000}"/>
    <cellStyle name="Normal 3 2 4 4 3 6" xfId="23235" xr:uid="{00000000-0005-0000-0000-0000C45A0000}"/>
    <cellStyle name="Normal 3 2 4 4 4" xfId="23236" xr:uid="{00000000-0005-0000-0000-0000C55A0000}"/>
    <cellStyle name="Normal 3 2 4 4 4 2" xfId="23237" xr:uid="{00000000-0005-0000-0000-0000C65A0000}"/>
    <cellStyle name="Normal 3 2 4 4 4 2 2" xfId="23238" xr:uid="{00000000-0005-0000-0000-0000C75A0000}"/>
    <cellStyle name="Normal 3 2 4 4 4 3" xfId="23239" xr:uid="{00000000-0005-0000-0000-0000C85A0000}"/>
    <cellStyle name="Normal 3 2 4 4 4 4" xfId="23240" xr:uid="{00000000-0005-0000-0000-0000C95A0000}"/>
    <cellStyle name="Normal 3 2 4 4 5" xfId="23241" xr:uid="{00000000-0005-0000-0000-0000CA5A0000}"/>
    <cellStyle name="Normal 3 2 4 4 5 2" xfId="23242" xr:uid="{00000000-0005-0000-0000-0000CB5A0000}"/>
    <cellStyle name="Normal 3 2 4 4 5 2 2" xfId="23243" xr:uid="{00000000-0005-0000-0000-0000CC5A0000}"/>
    <cellStyle name="Normal 3 2 4 4 5 3" xfId="23244" xr:uid="{00000000-0005-0000-0000-0000CD5A0000}"/>
    <cellStyle name="Normal 3 2 4 4 5 4" xfId="23245" xr:uid="{00000000-0005-0000-0000-0000CE5A0000}"/>
    <cellStyle name="Normal 3 2 4 4 6" xfId="23246" xr:uid="{00000000-0005-0000-0000-0000CF5A0000}"/>
    <cellStyle name="Normal 3 2 4 4 6 2" xfId="23247" xr:uid="{00000000-0005-0000-0000-0000D05A0000}"/>
    <cellStyle name="Normal 3 2 4 4 7" xfId="23248" xr:uid="{00000000-0005-0000-0000-0000D15A0000}"/>
    <cellStyle name="Normal 3 2 4 4 8" xfId="23249" xr:uid="{00000000-0005-0000-0000-0000D25A0000}"/>
    <cellStyle name="Normal 3 2 4 5" xfId="23250" xr:uid="{00000000-0005-0000-0000-0000D35A0000}"/>
    <cellStyle name="Normal 3 2 4 5 2" xfId="23251" xr:uid="{00000000-0005-0000-0000-0000D45A0000}"/>
    <cellStyle name="Normal 3 2 4 5 2 2" xfId="23252" xr:uid="{00000000-0005-0000-0000-0000D55A0000}"/>
    <cellStyle name="Normal 3 2 4 5 2 2 2" xfId="23253" xr:uid="{00000000-0005-0000-0000-0000D65A0000}"/>
    <cellStyle name="Normal 3 2 4 5 2 2 2 2" xfId="23254" xr:uid="{00000000-0005-0000-0000-0000D75A0000}"/>
    <cellStyle name="Normal 3 2 4 5 2 2 3" xfId="23255" xr:uid="{00000000-0005-0000-0000-0000D85A0000}"/>
    <cellStyle name="Normal 3 2 4 5 2 2 4" xfId="23256" xr:uid="{00000000-0005-0000-0000-0000D95A0000}"/>
    <cellStyle name="Normal 3 2 4 5 2 3" xfId="23257" xr:uid="{00000000-0005-0000-0000-0000DA5A0000}"/>
    <cellStyle name="Normal 3 2 4 5 2 3 2" xfId="23258" xr:uid="{00000000-0005-0000-0000-0000DB5A0000}"/>
    <cellStyle name="Normal 3 2 4 5 2 3 2 2" xfId="23259" xr:uid="{00000000-0005-0000-0000-0000DC5A0000}"/>
    <cellStyle name="Normal 3 2 4 5 2 3 3" xfId="23260" xr:uid="{00000000-0005-0000-0000-0000DD5A0000}"/>
    <cellStyle name="Normal 3 2 4 5 2 3 4" xfId="23261" xr:uid="{00000000-0005-0000-0000-0000DE5A0000}"/>
    <cellStyle name="Normal 3 2 4 5 2 4" xfId="23262" xr:uid="{00000000-0005-0000-0000-0000DF5A0000}"/>
    <cellStyle name="Normal 3 2 4 5 2 4 2" xfId="23263" xr:uid="{00000000-0005-0000-0000-0000E05A0000}"/>
    <cellStyle name="Normal 3 2 4 5 2 5" xfId="23264" xr:uid="{00000000-0005-0000-0000-0000E15A0000}"/>
    <cellStyle name="Normal 3 2 4 5 2 6" xfId="23265" xr:uid="{00000000-0005-0000-0000-0000E25A0000}"/>
    <cellStyle name="Normal 3 2 4 5 3" xfId="23266" xr:uid="{00000000-0005-0000-0000-0000E35A0000}"/>
    <cellStyle name="Normal 3 2 4 5 3 2" xfId="23267" xr:uid="{00000000-0005-0000-0000-0000E45A0000}"/>
    <cellStyle name="Normal 3 2 4 5 3 2 2" xfId="23268" xr:uid="{00000000-0005-0000-0000-0000E55A0000}"/>
    <cellStyle name="Normal 3 2 4 5 3 3" xfId="23269" xr:uid="{00000000-0005-0000-0000-0000E65A0000}"/>
    <cellStyle name="Normal 3 2 4 5 3 4" xfId="23270" xr:uid="{00000000-0005-0000-0000-0000E75A0000}"/>
    <cellStyle name="Normal 3 2 4 5 4" xfId="23271" xr:uid="{00000000-0005-0000-0000-0000E85A0000}"/>
    <cellStyle name="Normal 3 2 4 5 4 2" xfId="23272" xr:uid="{00000000-0005-0000-0000-0000E95A0000}"/>
    <cellStyle name="Normal 3 2 4 5 4 2 2" xfId="23273" xr:uid="{00000000-0005-0000-0000-0000EA5A0000}"/>
    <cellStyle name="Normal 3 2 4 5 4 3" xfId="23274" xr:uid="{00000000-0005-0000-0000-0000EB5A0000}"/>
    <cellStyle name="Normal 3 2 4 5 4 4" xfId="23275" xr:uid="{00000000-0005-0000-0000-0000EC5A0000}"/>
    <cellStyle name="Normal 3 2 4 5 5" xfId="23276" xr:uid="{00000000-0005-0000-0000-0000ED5A0000}"/>
    <cellStyle name="Normal 3 2 4 5 5 2" xfId="23277" xr:uid="{00000000-0005-0000-0000-0000EE5A0000}"/>
    <cellStyle name="Normal 3 2 4 5 6" xfId="23278" xr:uid="{00000000-0005-0000-0000-0000EF5A0000}"/>
    <cellStyle name="Normal 3 2 4 5 7" xfId="23279" xr:uid="{00000000-0005-0000-0000-0000F05A0000}"/>
    <cellStyle name="Normal 3 2 4 6" xfId="23280" xr:uid="{00000000-0005-0000-0000-0000F15A0000}"/>
    <cellStyle name="Normal 3 2 4 6 2" xfId="23281" xr:uid="{00000000-0005-0000-0000-0000F25A0000}"/>
    <cellStyle name="Normal 3 2 4 6 2 2" xfId="23282" xr:uid="{00000000-0005-0000-0000-0000F35A0000}"/>
    <cellStyle name="Normal 3 2 4 6 2 2 2" xfId="23283" xr:uid="{00000000-0005-0000-0000-0000F45A0000}"/>
    <cellStyle name="Normal 3 2 4 6 2 3" xfId="23284" xr:uid="{00000000-0005-0000-0000-0000F55A0000}"/>
    <cellStyle name="Normal 3 2 4 6 2 4" xfId="23285" xr:uid="{00000000-0005-0000-0000-0000F65A0000}"/>
    <cellStyle name="Normal 3 2 4 6 3" xfId="23286" xr:uid="{00000000-0005-0000-0000-0000F75A0000}"/>
    <cellStyle name="Normal 3 2 4 6 3 2" xfId="23287" xr:uid="{00000000-0005-0000-0000-0000F85A0000}"/>
    <cellStyle name="Normal 3 2 4 6 3 2 2" xfId="23288" xr:uid="{00000000-0005-0000-0000-0000F95A0000}"/>
    <cellStyle name="Normal 3 2 4 6 3 3" xfId="23289" xr:uid="{00000000-0005-0000-0000-0000FA5A0000}"/>
    <cellStyle name="Normal 3 2 4 6 3 4" xfId="23290" xr:uid="{00000000-0005-0000-0000-0000FB5A0000}"/>
    <cellStyle name="Normal 3 2 4 6 4" xfId="23291" xr:uid="{00000000-0005-0000-0000-0000FC5A0000}"/>
    <cellStyle name="Normal 3 2 4 6 4 2" xfId="23292" xr:uid="{00000000-0005-0000-0000-0000FD5A0000}"/>
    <cellStyle name="Normal 3 2 4 6 5" xfId="23293" xr:uid="{00000000-0005-0000-0000-0000FE5A0000}"/>
    <cellStyle name="Normal 3 2 4 6 6" xfId="23294" xr:uid="{00000000-0005-0000-0000-0000FF5A0000}"/>
    <cellStyle name="Normal 3 2 4 7" xfId="23295" xr:uid="{00000000-0005-0000-0000-0000005B0000}"/>
    <cellStyle name="Normal 3 2 4 7 2" xfId="23296" xr:uid="{00000000-0005-0000-0000-0000015B0000}"/>
    <cellStyle name="Normal 3 2 4 7 2 2" xfId="23297" xr:uid="{00000000-0005-0000-0000-0000025B0000}"/>
    <cellStyle name="Normal 3 2 4 7 3" xfId="23298" xr:uid="{00000000-0005-0000-0000-0000035B0000}"/>
    <cellStyle name="Normal 3 2 4 7 4" xfId="23299" xr:uid="{00000000-0005-0000-0000-0000045B0000}"/>
    <cellStyle name="Normal 3 2 4 8" xfId="23300" xr:uid="{00000000-0005-0000-0000-0000055B0000}"/>
    <cellStyle name="Normal 3 2 4 8 2" xfId="23301" xr:uid="{00000000-0005-0000-0000-0000065B0000}"/>
    <cellStyle name="Normal 3 2 4 8 2 2" xfId="23302" xr:uid="{00000000-0005-0000-0000-0000075B0000}"/>
    <cellStyle name="Normal 3 2 4 8 3" xfId="23303" xr:uid="{00000000-0005-0000-0000-0000085B0000}"/>
    <cellStyle name="Normal 3 2 4 8 4" xfId="23304" xr:uid="{00000000-0005-0000-0000-0000095B0000}"/>
    <cellStyle name="Normal 3 2 4 9" xfId="23305" xr:uid="{00000000-0005-0000-0000-00000A5B0000}"/>
    <cellStyle name="Normal 3 2 4 9 2" xfId="23306" xr:uid="{00000000-0005-0000-0000-00000B5B0000}"/>
    <cellStyle name="Normal 3 2 5" xfId="23307" xr:uid="{00000000-0005-0000-0000-00000C5B0000}"/>
    <cellStyle name="Normal 3 2 5 2" xfId="23308" xr:uid="{00000000-0005-0000-0000-00000D5B0000}"/>
    <cellStyle name="Normal 3 2 5 2 2" xfId="23309" xr:uid="{00000000-0005-0000-0000-00000E5B0000}"/>
    <cellStyle name="Normal 3 2 5 2 2 2" xfId="23310" xr:uid="{00000000-0005-0000-0000-00000F5B0000}"/>
    <cellStyle name="Normal 3 2 5 2 2 2 2" xfId="23311" xr:uid="{00000000-0005-0000-0000-0000105B0000}"/>
    <cellStyle name="Normal 3 2 5 2 2 2 2 2" xfId="23312" xr:uid="{00000000-0005-0000-0000-0000115B0000}"/>
    <cellStyle name="Normal 3 2 5 2 2 2 3" xfId="23313" xr:uid="{00000000-0005-0000-0000-0000125B0000}"/>
    <cellStyle name="Normal 3 2 5 2 2 2 4" xfId="23314" xr:uid="{00000000-0005-0000-0000-0000135B0000}"/>
    <cellStyle name="Normal 3 2 5 2 2 3" xfId="23315" xr:uid="{00000000-0005-0000-0000-0000145B0000}"/>
    <cellStyle name="Normal 3 2 5 2 2 3 2" xfId="23316" xr:uid="{00000000-0005-0000-0000-0000155B0000}"/>
    <cellStyle name="Normal 3 2 5 2 2 3 2 2" xfId="23317" xr:uid="{00000000-0005-0000-0000-0000165B0000}"/>
    <cellStyle name="Normal 3 2 5 2 2 3 3" xfId="23318" xr:uid="{00000000-0005-0000-0000-0000175B0000}"/>
    <cellStyle name="Normal 3 2 5 2 2 3 4" xfId="23319" xr:uid="{00000000-0005-0000-0000-0000185B0000}"/>
    <cellStyle name="Normal 3 2 5 2 2 4" xfId="23320" xr:uid="{00000000-0005-0000-0000-0000195B0000}"/>
    <cellStyle name="Normal 3 2 5 2 2 4 2" xfId="23321" xr:uid="{00000000-0005-0000-0000-00001A5B0000}"/>
    <cellStyle name="Normal 3 2 5 2 2 5" xfId="23322" xr:uid="{00000000-0005-0000-0000-00001B5B0000}"/>
    <cellStyle name="Normal 3 2 5 2 2 6" xfId="23323" xr:uid="{00000000-0005-0000-0000-00001C5B0000}"/>
    <cellStyle name="Normal 3 2 5 2 3" xfId="23324" xr:uid="{00000000-0005-0000-0000-00001D5B0000}"/>
    <cellStyle name="Normal 3 2 5 2 3 2" xfId="23325" xr:uid="{00000000-0005-0000-0000-00001E5B0000}"/>
    <cellStyle name="Normal 3 2 5 2 3 2 2" xfId="23326" xr:uid="{00000000-0005-0000-0000-00001F5B0000}"/>
    <cellStyle name="Normal 3 2 5 2 3 3" xfId="23327" xr:uid="{00000000-0005-0000-0000-0000205B0000}"/>
    <cellStyle name="Normal 3 2 5 2 3 4" xfId="23328" xr:uid="{00000000-0005-0000-0000-0000215B0000}"/>
    <cellStyle name="Normal 3 2 5 2 4" xfId="23329" xr:uid="{00000000-0005-0000-0000-0000225B0000}"/>
    <cellStyle name="Normal 3 2 5 2 4 2" xfId="23330" xr:uid="{00000000-0005-0000-0000-0000235B0000}"/>
    <cellStyle name="Normal 3 2 5 2 4 2 2" xfId="23331" xr:uid="{00000000-0005-0000-0000-0000245B0000}"/>
    <cellStyle name="Normal 3 2 5 2 4 3" xfId="23332" xr:uid="{00000000-0005-0000-0000-0000255B0000}"/>
    <cellStyle name="Normal 3 2 5 2 4 4" xfId="23333" xr:uid="{00000000-0005-0000-0000-0000265B0000}"/>
    <cellStyle name="Normal 3 2 5 2 5" xfId="23334" xr:uid="{00000000-0005-0000-0000-0000275B0000}"/>
    <cellStyle name="Normal 3 2 5 2 5 2" xfId="23335" xr:uid="{00000000-0005-0000-0000-0000285B0000}"/>
    <cellStyle name="Normal 3 2 5 2 6" xfId="23336" xr:uid="{00000000-0005-0000-0000-0000295B0000}"/>
    <cellStyle name="Normal 3 2 5 2 7" xfId="23337" xr:uid="{00000000-0005-0000-0000-00002A5B0000}"/>
    <cellStyle name="Normal 3 2 5 3" xfId="23338" xr:uid="{00000000-0005-0000-0000-00002B5B0000}"/>
    <cellStyle name="Normal 3 2 5 3 2" xfId="23339" xr:uid="{00000000-0005-0000-0000-00002C5B0000}"/>
    <cellStyle name="Normal 3 2 5 3 2 2" xfId="23340" xr:uid="{00000000-0005-0000-0000-00002D5B0000}"/>
    <cellStyle name="Normal 3 2 5 3 2 2 2" xfId="23341" xr:uid="{00000000-0005-0000-0000-00002E5B0000}"/>
    <cellStyle name="Normal 3 2 5 3 2 3" xfId="23342" xr:uid="{00000000-0005-0000-0000-00002F5B0000}"/>
    <cellStyle name="Normal 3 2 5 3 2 4" xfId="23343" xr:uid="{00000000-0005-0000-0000-0000305B0000}"/>
    <cellStyle name="Normal 3 2 5 3 3" xfId="23344" xr:uid="{00000000-0005-0000-0000-0000315B0000}"/>
    <cellStyle name="Normal 3 2 5 3 3 2" xfId="23345" xr:uid="{00000000-0005-0000-0000-0000325B0000}"/>
    <cellStyle name="Normal 3 2 5 3 3 2 2" xfId="23346" xr:uid="{00000000-0005-0000-0000-0000335B0000}"/>
    <cellStyle name="Normal 3 2 5 3 3 3" xfId="23347" xr:uid="{00000000-0005-0000-0000-0000345B0000}"/>
    <cellStyle name="Normal 3 2 5 3 3 4" xfId="23348" xr:uid="{00000000-0005-0000-0000-0000355B0000}"/>
    <cellStyle name="Normal 3 2 5 3 4" xfId="23349" xr:uid="{00000000-0005-0000-0000-0000365B0000}"/>
    <cellStyle name="Normal 3 2 5 3 4 2" xfId="23350" xr:uid="{00000000-0005-0000-0000-0000375B0000}"/>
    <cellStyle name="Normal 3 2 5 3 5" xfId="23351" xr:uid="{00000000-0005-0000-0000-0000385B0000}"/>
    <cellStyle name="Normal 3 2 5 3 6" xfId="23352" xr:uid="{00000000-0005-0000-0000-0000395B0000}"/>
    <cellStyle name="Normal 3 2 5 4" xfId="23353" xr:uid="{00000000-0005-0000-0000-00003A5B0000}"/>
    <cellStyle name="Normal 3 2 5 4 2" xfId="23354" xr:uid="{00000000-0005-0000-0000-00003B5B0000}"/>
    <cellStyle name="Normal 3 2 5 4 2 2" xfId="23355" xr:uid="{00000000-0005-0000-0000-00003C5B0000}"/>
    <cellStyle name="Normal 3 2 5 4 3" xfId="23356" xr:uid="{00000000-0005-0000-0000-00003D5B0000}"/>
    <cellStyle name="Normal 3 2 5 4 4" xfId="23357" xr:uid="{00000000-0005-0000-0000-00003E5B0000}"/>
    <cellStyle name="Normal 3 2 5 5" xfId="23358" xr:uid="{00000000-0005-0000-0000-00003F5B0000}"/>
    <cellStyle name="Normal 3 2 5 5 2" xfId="23359" xr:uid="{00000000-0005-0000-0000-0000405B0000}"/>
    <cellStyle name="Normal 3 2 5 5 2 2" xfId="23360" xr:uid="{00000000-0005-0000-0000-0000415B0000}"/>
    <cellStyle name="Normal 3 2 5 5 3" xfId="23361" xr:uid="{00000000-0005-0000-0000-0000425B0000}"/>
    <cellStyle name="Normal 3 2 5 5 4" xfId="23362" xr:uid="{00000000-0005-0000-0000-0000435B0000}"/>
    <cellStyle name="Normal 3 2 5 6" xfId="23363" xr:uid="{00000000-0005-0000-0000-0000445B0000}"/>
    <cellStyle name="Normal 3 2 5 6 2" xfId="23364" xr:uid="{00000000-0005-0000-0000-0000455B0000}"/>
    <cellStyle name="Normal 3 2 5 7" xfId="23365" xr:uid="{00000000-0005-0000-0000-0000465B0000}"/>
    <cellStyle name="Normal 3 2 5 8" xfId="23366" xr:uid="{00000000-0005-0000-0000-0000475B0000}"/>
    <cellStyle name="Normal 3 2 6" xfId="23367" xr:uid="{00000000-0005-0000-0000-0000485B0000}"/>
    <cellStyle name="Normal 3 2 6 2" xfId="23368" xr:uid="{00000000-0005-0000-0000-0000495B0000}"/>
    <cellStyle name="Normal 3 2 6 2 2" xfId="23369" xr:uid="{00000000-0005-0000-0000-00004A5B0000}"/>
    <cellStyle name="Normal 3 2 6 2 2 2" xfId="23370" xr:uid="{00000000-0005-0000-0000-00004B5B0000}"/>
    <cellStyle name="Normal 3 2 6 2 2 2 2" xfId="23371" xr:uid="{00000000-0005-0000-0000-00004C5B0000}"/>
    <cellStyle name="Normal 3 2 6 2 2 2 2 2" xfId="23372" xr:uid="{00000000-0005-0000-0000-00004D5B0000}"/>
    <cellStyle name="Normal 3 2 6 2 2 2 3" xfId="23373" xr:uid="{00000000-0005-0000-0000-00004E5B0000}"/>
    <cellStyle name="Normal 3 2 6 2 2 2 4" xfId="23374" xr:uid="{00000000-0005-0000-0000-00004F5B0000}"/>
    <cellStyle name="Normal 3 2 6 2 2 3" xfId="23375" xr:uid="{00000000-0005-0000-0000-0000505B0000}"/>
    <cellStyle name="Normal 3 2 6 2 2 3 2" xfId="23376" xr:uid="{00000000-0005-0000-0000-0000515B0000}"/>
    <cellStyle name="Normal 3 2 6 2 2 3 2 2" xfId="23377" xr:uid="{00000000-0005-0000-0000-0000525B0000}"/>
    <cellStyle name="Normal 3 2 6 2 2 3 3" xfId="23378" xr:uid="{00000000-0005-0000-0000-0000535B0000}"/>
    <cellStyle name="Normal 3 2 6 2 2 3 4" xfId="23379" xr:uid="{00000000-0005-0000-0000-0000545B0000}"/>
    <cellStyle name="Normal 3 2 6 2 2 4" xfId="23380" xr:uid="{00000000-0005-0000-0000-0000555B0000}"/>
    <cellStyle name="Normal 3 2 6 2 2 4 2" xfId="23381" xr:uid="{00000000-0005-0000-0000-0000565B0000}"/>
    <cellStyle name="Normal 3 2 6 2 2 5" xfId="23382" xr:uid="{00000000-0005-0000-0000-0000575B0000}"/>
    <cellStyle name="Normal 3 2 6 2 2 6" xfId="23383" xr:uid="{00000000-0005-0000-0000-0000585B0000}"/>
    <cellStyle name="Normal 3 2 6 2 3" xfId="23384" xr:uid="{00000000-0005-0000-0000-0000595B0000}"/>
    <cellStyle name="Normal 3 2 6 2 3 2" xfId="23385" xr:uid="{00000000-0005-0000-0000-00005A5B0000}"/>
    <cellStyle name="Normal 3 2 6 2 3 2 2" xfId="23386" xr:uid="{00000000-0005-0000-0000-00005B5B0000}"/>
    <cellStyle name="Normal 3 2 6 2 3 3" xfId="23387" xr:uid="{00000000-0005-0000-0000-00005C5B0000}"/>
    <cellStyle name="Normal 3 2 6 2 3 4" xfId="23388" xr:uid="{00000000-0005-0000-0000-00005D5B0000}"/>
    <cellStyle name="Normal 3 2 6 2 4" xfId="23389" xr:uid="{00000000-0005-0000-0000-00005E5B0000}"/>
    <cellStyle name="Normal 3 2 6 2 4 2" xfId="23390" xr:uid="{00000000-0005-0000-0000-00005F5B0000}"/>
    <cellStyle name="Normal 3 2 6 2 4 2 2" xfId="23391" xr:uid="{00000000-0005-0000-0000-0000605B0000}"/>
    <cellStyle name="Normal 3 2 6 2 4 3" xfId="23392" xr:uid="{00000000-0005-0000-0000-0000615B0000}"/>
    <cellStyle name="Normal 3 2 6 2 4 4" xfId="23393" xr:uid="{00000000-0005-0000-0000-0000625B0000}"/>
    <cellStyle name="Normal 3 2 6 2 5" xfId="23394" xr:uid="{00000000-0005-0000-0000-0000635B0000}"/>
    <cellStyle name="Normal 3 2 6 2 5 2" xfId="23395" xr:uid="{00000000-0005-0000-0000-0000645B0000}"/>
    <cellStyle name="Normal 3 2 6 2 6" xfId="23396" xr:uid="{00000000-0005-0000-0000-0000655B0000}"/>
    <cellStyle name="Normal 3 2 6 2 7" xfId="23397" xr:uid="{00000000-0005-0000-0000-0000665B0000}"/>
    <cellStyle name="Normal 3 2 6 3" xfId="23398" xr:uid="{00000000-0005-0000-0000-0000675B0000}"/>
    <cellStyle name="Normal 3 2 6 3 2" xfId="23399" xr:uid="{00000000-0005-0000-0000-0000685B0000}"/>
    <cellStyle name="Normal 3 2 6 3 2 2" xfId="23400" xr:uid="{00000000-0005-0000-0000-0000695B0000}"/>
    <cellStyle name="Normal 3 2 6 3 2 2 2" xfId="23401" xr:uid="{00000000-0005-0000-0000-00006A5B0000}"/>
    <cellStyle name="Normal 3 2 6 3 2 3" xfId="23402" xr:uid="{00000000-0005-0000-0000-00006B5B0000}"/>
    <cellStyle name="Normal 3 2 6 3 2 4" xfId="23403" xr:uid="{00000000-0005-0000-0000-00006C5B0000}"/>
    <cellStyle name="Normal 3 2 6 3 3" xfId="23404" xr:uid="{00000000-0005-0000-0000-00006D5B0000}"/>
    <cellStyle name="Normal 3 2 6 3 3 2" xfId="23405" xr:uid="{00000000-0005-0000-0000-00006E5B0000}"/>
    <cellStyle name="Normal 3 2 6 3 3 2 2" xfId="23406" xr:uid="{00000000-0005-0000-0000-00006F5B0000}"/>
    <cellStyle name="Normal 3 2 6 3 3 3" xfId="23407" xr:uid="{00000000-0005-0000-0000-0000705B0000}"/>
    <cellStyle name="Normal 3 2 6 3 3 4" xfId="23408" xr:uid="{00000000-0005-0000-0000-0000715B0000}"/>
    <cellStyle name="Normal 3 2 6 3 4" xfId="23409" xr:uid="{00000000-0005-0000-0000-0000725B0000}"/>
    <cellStyle name="Normal 3 2 6 3 4 2" xfId="23410" xr:uid="{00000000-0005-0000-0000-0000735B0000}"/>
    <cellStyle name="Normal 3 2 6 3 5" xfId="23411" xr:uid="{00000000-0005-0000-0000-0000745B0000}"/>
    <cellStyle name="Normal 3 2 6 3 6" xfId="23412" xr:uid="{00000000-0005-0000-0000-0000755B0000}"/>
    <cellStyle name="Normal 3 2 6 4" xfId="23413" xr:uid="{00000000-0005-0000-0000-0000765B0000}"/>
    <cellStyle name="Normal 3 2 6 4 2" xfId="23414" xr:uid="{00000000-0005-0000-0000-0000775B0000}"/>
    <cellStyle name="Normal 3 2 6 4 2 2" xfId="23415" xr:uid="{00000000-0005-0000-0000-0000785B0000}"/>
    <cellStyle name="Normal 3 2 6 4 3" xfId="23416" xr:uid="{00000000-0005-0000-0000-0000795B0000}"/>
    <cellStyle name="Normal 3 2 6 4 4" xfId="23417" xr:uid="{00000000-0005-0000-0000-00007A5B0000}"/>
    <cellStyle name="Normal 3 2 6 5" xfId="23418" xr:uid="{00000000-0005-0000-0000-00007B5B0000}"/>
    <cellStyle name="Normal 3 2 6 5 2" xfId="23419" xr:uid="{00000000-0005-0000-0000-00007C5B0000}"/>
    <cellStyle name="Normal 3 2 6 5 2 2" xfId="23420" xr:uid="{00000000-0005-0000-0000-00007D5B0000}"/>
    <cellStyle name="Normal 3 2 6 5 3" xfId="23421" xr:uid="{00000000-0005-0000-0000-00007E5B0000}"/>
    <cellStyle name="Normal 3 2 6 5 4" xfId="23422" xr:uid="{00000000-0005-0000-0000-00007F5B0000}"/>
    <cellStyle name="Normal 3 2 6 6" xfId="23423" xr:uid="{00000000-0005-0000-0000-0000805B0000}"/>
    <cellStyle name="Normal 3 2 6 6 2" xfId="23424" xr:uid="{00000000-0005-0000-0000-0000815B0000}"/>
    <cellStyle name="Normal 3 2 6 7" xfId="23425" xr:uid="{00000000-0005-0000-0000-0000825B0000}"/>
    <cellStyle name="Normal 3 2 6 8" xfId="23426" xr:uid="{00000000-0005-0000-0000-0000835B0000}"/>
    <cellStyle name="Normal 3 2 7" xfId="23427" xr:uid="{00000000-0005-0000-0000-0000845B0000}"/>
    <cellStyle name="Normal 3 2 7 2" xfId="23428" xr:uid="{00000000-0005-0000-0000-0000855B0000}"/>
    <cellStyle name="Normal 3 2 7 2 2" xfId="23429" xr:uid="{00000000-0005-0000-0000-0000865B0000}"/>
    <cellStyle name="Normal 3 2 7 2 2 2" xfId="23430" xr:uid="{00000000-0005-0000-0000-0000875B0000}"/>
    <cellStyle name="Normal 3 2 7 2 2 2 2" xfId="23431" xr:uid="{00000000-0005-0000-0000-0000885B0000}"/>
    <cellStyle name="Normal 3 2 7 2 2 2 2 2" xfId="23432" xr:uid="{00000000-0005-0000-0000-0000895B0000}"/>
    <cellStyle name="Normal 3 2 7 2 2 2 3" xfId="23433" xr:uid="{00000000-0005-0000-0000-00008A5B0000}"/>
    <cellStyle name="Normal 3 2 7 2 2 2 4" xfId="23434" xr:uid="{00000000-0005-0000-0000-00008B5B0000}"/>
    <cellStyle name="Normal 3 2 7 2 2 3" xfId="23435" xr:uid="{00000000-0005-0000-0000-00008C5B0000}"/>
    <cellStyle name="Normal 3 2 7 2 2 3 2" xfId="23436" xr:uid="{00000000-0005-0000-0000-00008D5B0000}"/>
    <cellStyle name="Normal 3 2 7 2 2 3 2 2" xfId="23437" xr:uid="{00000000-0005-0000-0000-00008E5B0000}"/>
    <cellStyle name="Normal 3 2 7 2 2 3 3" xfId="23438" xr:uid="{00000000-0005-0000-0000-00008F5B0000}"/>
    <cellStyle name="Normal 3 2 7 2 2 3 4" xfId="23439" xr:uid="{00000000-0005-0000-0000-0000905B0000}"/>
    <cellStyle name="Normal 3 2 7 2 2 4" xfId="23440" xr:uid="{00000000-0005-0000-0000-0000915B0000}"/>
    <cellStyle name="Normal 3 2 7 2 2 4 2" xfId="23441" xr:uid="{00000000-0005-0000-0000-0000925B0000}"/>
    <cellStyle name="Normal 3 2 7 2 2 5" xfId="23442" xr:uid="{00000000-0005-0000-0000-0000935B0000}"/>
    <cellStyle name="Normal 3 2 7 2 2 6" xfId="23443" xr:uid="{00000000-0005-0000-0000-0000945B0000}"/>
    <cellStyle name="Normal 3 2 7 2 3" xfId="23444" xr:uid="{00000000-0005-0000-0000-0000955B0000}"/>
    <cellStyle name="Normal 3 2 7 2 3 2" xfId="23445" xr:uid="{00000000-0005-0000-0000-0000965B0000}"/>
    <cellStyle name="Normal 3 2 7 2 3 2 2" xfId="23446" xr:uid="{00000000-0005-0000-0000-0000975B0000}"/>
    <cellStyle name="Normal 3 2 7 2 3 3" xfId="23447" xr:uid="{00000000-0005-0000-0000-0000985B0000}"/>
    <cellStyle name="Normal 3 2 7 2 3 4" xfId="23448" xr:uid="{00000000-0005-0000-0000-0000995B0000}"/>
    <cellStyle name="Normal 3 2 7 2 4" xfId="23449" xr:uid="{00000000-0005-0000-0000-00009A5B0000}"/>
    <cellStyle name="Normal 3 2 7 2 4 2" xfId="23450" xr:uid="{00000000-0005-0000-0000-00009B5B0000}"/>
    <cellStyle name="Normal 3 2 7 2 4 2 2" xfId="23451" xr:uid="{00000000-0005-0000-0000-00009C5B0000}"/>
    <cellStyle name="Normal 3 2 7 2 4 3" xfId="23452" xr:uid="{00000000-0005-0000-0000-00009D5B0000}"/>
    <cellStyle name="Normal 3 2 7 2 4 4" xfId="23453" xr:uid="{00000000-0005-0000-0000-00009E5B0000}"/>
    <cellStyle name="Normal 3 2 7 2 5" xfId="23454" xr:uid="{00000000-0005-0000-0000-00009F5B0000}"/>
    <cellStyle name="Normal 3 2 7 2 5 2" xfId="23455" xr:uid="{00000000-0005-0000-0000-0000A05B0000}"/>
    <cellStyle name="Normal 3 2 7 2 6" xfId="23456" xr:uid="{00000000-0005-0000-0000-0000A15B0000}"/>
    <cellStyle name="Normal 3 2 7 2 7" xfId="23457" xr:uid="{00000000-0005-0000-0000-0000A25B0000}"/>
    <cellStyle name="Normal 3 2 7 3" xfId="23458" xr:uid="{00000000-0005-0000-0000-0000A35B0000}"/>
    <cellStyle name="Normal 3 2 7 3 2" xfId="23459" xr:uid="{00000000-0005-0000-0000-0000A45B0000}"/>
    <cellStyle name="Normal 3 2 7 3 2 2" xfId="23460" xr:uid="{00000000-0005-0000-0000-0000A55B0000}"/>
    <cellStyle name="Normal 3 2 7 3 2 2 2" xfId="23461" xr:uid="{00000000-0005-0000-0000-0000A65B0000}"/>
    <cellStyle name="Normal 3 2 7 3 2 3" xfId="23462" xr:uid="{00000000-0005-0000-0000-0000A75B0000}"/>
    <cellStyle name="Normal 3 2 7 3 2 4" xfId="23463" xr:uid="{00000000-0005-0000-0000-0000A85B0000}"/>
    <cellStyle name="Normal 3 2 7 3 3" xfId="23464" xr:uid="{00000000-0005-0000-0000-0000A95B0000}"/>
    <cellStyle name="Normal 3 2 7 3 3 2" xfId="23465" xr:uid="{00000000-0005-0000-0000-0000AA5B0000}"/>
    <cellStyle name="Normal 3 2 7 3 3 2 2" xfId="23466" xr:uid="{00000000-0005-0000-0000-0000AB5B0000}"/>
    <cellStyle name="Normal 3 2 7 3 3 3" xfId="23467" xr:uid="{00000000-0005-0000-0000-0000AC5B0000}"/>
    <cellStyle name="Normal 3 2 7 3 3 4" xfId="23468" xr:uid="{00000000-0005-0000-0000-0000AD5B0000}"/>
    <cellStyle name="Normal 3 2 7 3 4" xfId="23469" xr:uid="{00000000-0005-0000-0000-0000AE5B0000}"/>
    <cellStyle name="Normal 3 2 7 3 4 2" xfId="23470" xr:uid="{00000000-0005-0000-0000-0000AF5B0000}"/>
    <cellStyle name="Normal 3 2 7 3 5" xfId="23471" xr:uid="{00000000-0005-0000-0000-0000B05B0000}"/>
    <cellStyle name="Normal 3 2 7 3 6" xfId="23472" xr:uid="{00000000-0005-0000-0000-0000B15B0000}"/>
    <cellStyle name="Normal 3 2 7 4" xfId="23473" xr:uid="{00000000-0005-0000-0000-0000B25B0000}"/>
    <cellStyle name="Normal 3 2 7 4 2" xfId="23474" xr:uid="{00000000-0005-0000-0000-0000B35B0000}"/>
    <cellStyle name="Normal 3 2 7 4 2 2" xfId="23475" xr:uid="{00000000-0005-0000-0000-0000B45B0000}"/>
    <cellStyle name="Normal 3 2 7 4 3" xfId="23476" xr:uid="{00000000-0005-0000-0000-0000B55B0000}"/>
    <cellStyle name="Normal 3 2 7 4 4" xfId="23477" xr:uid="{00000000-0005-0000-0000-0000B65B0000}"/>
    <cellStyle name="Normal 3 2 7 5" xfId="23478" xr:uid="{00000000-0005-0000-0000-0000B75B0000}"/>
    <cellStyle name="Normal 3 2 7 5 2" xfId="23479" xr:uid="{00000000-0005-0000-0000-0000B85B0000}"/>
    <cellStyle name="Normal 3 2 7 5 2 2" xfId="23480" xr:uid="{00000000-0005-0000-0000-0000B95B0000}"/>
    <cellStyle name="Normal 3 2 7 5 3" xfId="23481" xr:uid="{00000000-0005-0000-0000-0000BA5B0000}"/>
    <cellStyle name="Normal 3 2 7 5 4" xfId="23482" xr:uid="{00000000-0005-0000-0000-0000BB5B0000}"/>
    <cellStyle name="Normal 3 2 7 6" xfId="23483" xr:uid="{00000000-0005-0000-0000-0000BC5B0000}"/>
    <cellStyle name="Normal 3 2 7 6 2" xfId="23484" xr:uid="{00000000-0005-0000-0000-0000BD5B0000}"/>
    <cellStyle name="Normal 3 2 7 7" xfId="23485" xr:uid="{00000000-0005-0000-0000-0000BE5B0000}"/>
    <cellStyle name="Normal 3 2 7 8" xfId="23486" xr:uid="{00000000-0005-0000-0000-0000BF5B0000}"/>
    <cellStyle name="Normal 3 2 8" xfId="23487" xr:uid="{00000000-0005-0000-0000-0000C05B0000}"/>
    <cellStyle name="Normal 3 2 8 2" xfId="23488" xr:uid="{00000000-0005-0000-0000-0000C15B0000}"/>
    <cellStyle name="Normal 3 2 8 2 2" xfId="23489" xr:uid="{00000000-0005-0000-0000-0000C25B0000}"/>
    <cellStyle name="Normal 3 2 8 2 2 2" xfId="23490" xr:uid="{00000000-0005-0000-0000-0000C35B0000}"/>
    <cellStyle name="Normal 3 2 8 2 2 2 2" xfId="23491" xr:uid="{00000000-0005-0000-0000-0000C45B0000}"/>
    <cellStyle name="Normal 3 2 8 2 2 3" xfId="23492" xr:uid="{00000000-0005-0000-0000-0000C55B0000}"/>
    <cellStyle name="Normal 3 2 8 2 2 4" xfId="23493" xr:uid="{00000000-0005-0000-0000-0000C65B0000}"/>
    <cellStyle name="Normal 3 2 8 2 3" xfId="23494" xr:uid="{00000000-0005-0000-0000-0000C75B0000}"/>
    <cellStyle name="Normal 3 2 8 2 3 2" xfId="23495" xr:uid="{00000000-0005-0000-0000-0000C85B0000}"/>
    <cellStyle name="Normal 3 2 8 2 3 2 2" xfId="23496" xr:uid="{00000000-0005-0000-0000-0000C95B0000}"/>
    <cellStyle name="Normal 3 2 8 2 3 3" xfId="23497" xr:uid="{00000000-0005-0000-0000-0000CA5B0000}"/>
    <cellStyle name="Normal 3 2 8 2 3 4" xfId="23498" xr:uid="{00000000-0005-0000-0000-0000CB5B0000}"/>
    <cellStyle name="Normal 3 2 8 2 4" xfId="23499" xr:uid="{00000000-0005-0000-0000-0000CC5B0000}"/>
    <cellStyle name="Normal 3 2 8 2 4 2" xfId="23500" xr:uid="{00000000-0005-0000-0000-0000CD5B0000}"/>
    <cellStyle name="Normal 3 2 8 2 5" xfId="23501" xr:uid="{00000000-0005-0000-0000-0000CE5B0000}"/>
    <cellStyle name="Normal 3 2 8 2 6" xfId="23502" xr:uid="{00000000-0005-0000-0000-0000CF5B0000}"/>
    <cellStyle name="Normal 3 2 8 3" xfId="23503" xr:uid="{00000000-0005-0000-0000-0000D05B0000}"/>
    <cellStyle name="Normal 3 2 8 3 2" xfId="23504" xr:uid="{00000000-0005-0000-0000-0000D15B0000}"/>
    <cellStyle name="Normal 3 2 8 3 2 2" xfId="23505" xr:uid="{00000000-0005-0000-0000-0000D25B0000}"/>
    <cellStyle name="Normal 3 2 8 3 3" xfId="23506" xr:uid="{00000000-0005-0000-0000-0000D35B0000}"/>
    <cellStyle name="Normal 3 2 8 3 4" xfId="23507" xr:uid="{00000000-0005-0000-0000-0000D45B0000}"/>
    <cellStyle name="Normal 3 2 8 4" xfId="23508" xr:uid="{00000000-0005-0000-0000-0000D55B0000}"/>
    <cellStyle name="Normal 3 2 8 4 2" xfId="23509" xr:uid="{00000000-0005-0000-0000-0000D65B0000}"/>
    <cellStyle name="Normal 3 2 8 4 2 2" xfId="23510" xr:uid="{00000000-0005-0000-0000-0000D75B0000}"/>
    <cellStyle name="Normal 3 2 8 4 3" xfId="23511" xr:uid="{00000000-0005-0000-0000-0000D85B0000}"/>
    <cellStyle name="Normal 3 2 8 4 4" xfId="23512" xr:uid="{00000000-0005-0000-0000-0000D95B0000}"/>
    <cellStyle name="Normal 3 2 8 5" xfId="23513" xr:uid="{00000000-0005-0000-0000-0000DA5B0000}"/>
    <cellStyle name="Normal 3 2 8 5 2" xfId="23514" xr:uid="{00000000-0005-0000-0000-0000DB5B0000}"/>
    <cellStyle name="Normal 3 2 8 6" xfId="23515" xr:uid="{00000000-0005-0000-0000-0000DC5B0000}"/>
    <cellStyle name="Normal 3 2 8 7" xfId="23516" xr:uid="{00000000-0005-0000-0000-0000DD5B0000}"/>
    <cellStyle name="Normal 3 2 9" xfId="23517" xr:uid="{00000000-0005-0000-0000-0000DE5B0000}"/>
    <cellStyle name="Normal 3 2 9 2" xfId="23518" xr:uid="{00000000-0005-0000-0000-0000DF5B0000}"/>
    <cellStyle name="Normal 3 2 9 2 2" xfId="23519" xr:uid="{00000000-0005-0000-0000-0000E05B0000}"/>
    <cellStyle name="Normal 3 2 9 2 2 2" xfId="23520" xr:uid="{00000000-0005-0000-0000-0000E15B0000}"/>
    <cellStyle name="Normal 3 2 9 2 3" xfId="23521" xr:uid="{00000000-0005-0000-0000-0000E25B0000}"/>
    <cellStyle name="Normal 3 2 9 2 4" xfId="23522" xr:uid="{00000000-0005-0000-0000-0000E35B0000}"/>
    <cellStyle name="Normal 3 2 9 3" xfId="23523" xr:uid="{00000000-0005-0000-0000-0000E45B0000}"/>
    <cellStyle name="Normal 3 2 9 3 2" xfId="23524" xr:uid="{00000000-0005-0000-0000-0000E55B0000}"/>
    <cellStyle name="Normal 3 2 9 3 2 2" xfId="23525" xr:uid="{00000000-0005-0000-0000-0000E65B0000}"/>
    <cellStyle name="Normal 3 2 9 3 3" xfId="23526" xr:uid="{00000000-0005-0000-0000-0000E75B0000}"/>
    <cellStyle name="Normal 3 2 9 3 4" xfId="23527" xr:uid="{00000000-0005-0000-0000-0000E85B0000}"/>
    <cellStyle name="Normal 3 2 9 4" xfId="23528" xr:uid="{00000000-0005-0000-0000-0000E95B0000}"/>
    <cellStyle name="Normal 3 2 9 4 2" xfId="23529" xr:uid="{00000000-0005-0000-0000-0000EA5B0000}"/>
    <cellStyle name="Normal 3 2 9 5" xfId="23530" xr:uid="{00000000-0005-0000-0000-0000EB5B0000}"/>
    <cellStyle name="Normal 3 2 9 6" xfId="23531" xr:uid="{00000000-0005-0000-0000-0000EC5B0000}"/>
    <cellStyle name="Normal 3 3" xfId="23532" xr:uid="{00000000-0005-0000-0000-0000ED5B0000}"/>
    <cellStyle name="Normal 3 3 10" xfId="23533" xr:uid="{00000000-0005-0000-0000-0000EE5B0000}"/>
    <cellStyle name="Normal 3 3 10 2" xfId="23534" xr:uid="{00000000-0005-0000-0000-0000EF5B0000}"/>
    <cellStyle name="Normal 3 3 11" xfId="23535" xr:uid="{00000000-0005-0000-0000-0000F05B0000}"/>
    <cellStyle name="Normal 3 3 12" xfId="23536" xr:uid="{00000000-0005-0000-0000-0000F15B0000}"/>
    <cellStyle name="Normal 3 3 2" xfId="23537" xr:uid="{00000000-0005-0000-0000-0000F25B0000}"/>
    <cellStyle name="Normal 3 3 2 10" xfId="23538" xr:uid="{00000000-0005-0000-0000-0000F35B0000}"/>
    <cellStyle name="Normal 3 3 2 11" xfId="23539" xr:uid="{00000000-0005-0000-0000-0000F45B0000}"/>
    <cellStyle name="Normal 3 3 2 2" xfId="23540" xr:uid="{00000000-0005-0000-0000-0000F55B0000}"/>
    <cellStyle name="Normal 3 3 2 2 2" xfId="23541" xr:uid="{00000000-0005-0000-0000-0000F65B0000}"/>
    <cellStyle name="Normal 3 3 2 2 2 2" xfId="23542" xr:uid="{00000000-0005-0000-0000-0000F75B0000}"/>
    <cellStyle name="Normal 3 3 2 2 2 2 2" xfId="23543" xr:uid="{00000000-0005-0000-0000-0000F85B0000}"/>
    <cellStyle name="Normal 3 3 2 2 2 2 2 2" xfId="23544" xr:uid="{00000000-0005-0000-0000-0000F95B0000}"/>
    <cellStyle name="Normal 3 3 2 2 2 2 2 2 2" xfId="23545" xr:uid="{00000000-0005-0000-0000-0000FA5B0000}"/>
    <cellStyle name="Normal 3 3 2 2 2 2 2 3" xfId="23546" xr:uid="{00000000-0005-0000-0000-0000FB5B0000}"/>
    <cellStyle name="Normal 3 3 2 2 2 2 2 4" xfId="23547" xr:uid="{00000000-0005-0000-0000-0000FC5B0000}"/>
    <cellStyle name="Normal 3 3 2 2 2 2 3" xfId="23548" xr:uid="{00000000-0005-0000-0000-0000FD5B0000}"/>
    <cellStyle name="Normal 3 3 2 2 2 2 3 2" xfId="23549" xr:uid="{00000000-0005-0000-0000-0000FE5B0000}"/>
    <cellStyle name="Normal 3 3 2 2 2 2 3 2 2" xfId="23550" xr:uid="{00000000-0005-0000-0000-0000FF5B0000}"/>
    <cellStyle name="Normal 3 3 2 2 2 2 3 3" xfId="23551" xr:uid="{00000000-0005-0000-0000-0000005C0000}"/>
    <cellStyle name="Normal 3 3 2 2 2 2 3 4" xfId="23552" xr:uid="{00000000-0005-0000-0000-0000015C0000}"/>
    <cellStyle name="Normal 3 3 2 2 2 2 4" xfId="23553" xr:uid="{00000000-0005-0000-0000-0000025C0000}"/>
    <cellStyle name="Normal 3 3 2 2 2 2 4 2" xfId="23554" xr:uid="{00000000-0005-0000-0000-0000035C0000}"/>
    <cellStyle name="Normal 3 3 2 2 2 2 5" xfId="23555" xr:uid="{00000000-0005-0000-0000-0000045C0000}"/>
    <cellStyle name="Normal 3 3 2 2 2 2 6" xfId="23556" xr:uid="{00000000-0005-0000-0000-0000055C0000}"/>
    <cellStyle name="Normal 3 3 2 2 2 3" xfId="23557" xr:uid="{00000000-0005-0000-0000-0000065C0000}"/>
    <cellStyle name="Normal 3 3 2 2 2 3 2" xfId="23558" xr:uid="{00000000-0005-0000-0000-0000075C0000}"/>
    <cellStyle name="Normal 3 3 2 2 2 3 2 2" xfId="23559" xr:uid="{00000000-0005-0000-0000-0000085C0000}"/>
    <cellStyle name="Normal 3 3 2 2 2 3 3" xfId="23560" xr:uid="{00000000-0005-0000-0000-0000095C0000}"/>
    <cellStyle name="Normal 3 3 2 2 2 3 4" xfId="23561" xr:uid="{00000000-0005-0000-0000-00000A5C0000}"/>
    <cellStyle name="Normal 3 3 2 2 2 4" xfId="23562" xr:uid="{00000000-0005-0000-0000-00000B5C0000}"/>
    <cellStyle name="Normal 3 3 2 2 2 4 2" xfId="23563" xr:uid="{00000000-0005-0000-0000-00000C5C0000}"/>
    <cellStyle name="Normal 3 3 2 2 2 4 2 2" xfId="23564" xr:uid="{00000000-0005-0000-0000-00000D5C0000}"/>
    <cellStyle name="Normal 3 3 2 2 2 4 3" xfId="23565" xr:uid="{00000000-0005-0000-0000-00000E5C0000}"/>
    <cellStyle name="Normal 3 3 2 2 2 4 4" xfId="23566" xr:uid="{00000000-0005-0000-0000-00000F5C0000}"/>
    <cellStyle name="Normal 3 3 2 2 2 5" xfId="23567" xr:uid="{00000000-0005-0000-0000-0000105C0000}"/>
    <cellStyle name="Normal 3 3 2 2 2 5 2" xfId="23568" xr:uid="{00000000-0005-0000-0000-0000115C0000}"/>
    <cellStyle name="Normal 3 3 2 2 2 6" xfId="23569" xr:uid="{00000000-0005-0000-0000-0000125C0000}"/>
    <cellStyle name="Normal 3 3 2 2 2 7" xfId="23570" xr:uid="{00000000-0005-0000-0000-0000135C0000}"/>
    <cellStyle name="Normal 3 3 2 2 3" xfId="23571" xr:uid="{00000000-0005-0000-0000-0000145C0000}"/>
    <cellStyle name="Normal 3 3 2 2 3 2" xfId="23572" xr:uid="{00000000-0005-0000-0000-0000155C0000}"/>
    <cellStyle name="Normal 3 3 2 2 3 2 2" xfId="23573" xr:uid="{00000000-0005-0000-0000-0000165C0000}"/>
    <cellStyle name="Normal 3 3 2 2 3 2 2 2" xfId="23574" xr:uid="{00000000-0005-0000-0000-0000175C0000}"/>
    <cellStyle name="Normal 3 3 2 2 3 2 3" xfId="23575" xr:uid="{00000000-0005-0000-0000-0000185C0000}"/>
    <cellStyle name="Normal 3 3 2 2 3 2 4" xfId="23576" xr:uid="{00000000-0005-0000-0000-0000195C0000}"/>
    <cellStyle name="Normal 3 3 2 2 3 3" xfId="23577" xr:uid="{00000000-0005-0000-0000-00001A5C0000}"/>
    <cellStyle name="Normal 3 3 2 2 3 3 2" xfId="23578" xr:uid="{00000000-0005-0000-0000-00001B5C0000}"/>
    <cellStyle name="Normal 3 3 2 2 3 3 2 2" xfId="23579" xr:uid="{00000000-0005-0000-0000-00001C5C0000}"/>
    <cellStyle name="Normal 3 3 2 2 3 3 3" xfId="23580" xr:uid="{00000000-0005-0000-0000-00001D5C0000}"/>
    <cellStyle name="Normal 3 3 2 2 3 3 4" xfId="23581" xr:uid="{00000000-0005-0000-0000-00001E5C0000}"/>
    <cellStyle name="Normal 3 3 2 2 3 4" xfId="23582" xr:uid="{00000000-0005-0000-0000-00001F5C0000}"/>
    <cellStyle name="Normal 3 3 2 2 3 4 2" xfId="23583" xr:uid="{00000000-0005-0000-0000-0000205C0000}"/>
    <cellStyle name="Normal 3 3 2 2 3 5" xfId="23584" xr:uid="{00000000-0005-0000-0000-0000215C0000}"/>
    <cellStyle name="Normal 3 3 2 2 3 6" xfId="23585" xr:uid="{00000000-0005-0000-0000-0000225C0000}"/>
    <cellStyle name="Normal 3 3 2 2 4" xfId="23586" xr:uid="{00000000-0005-0000-0000-0000235C0000}"/>
    <cellStyle name="Normal 3 3 2 2 4 2" xfId="23587" xr:uid="{00000000-0005-0000-0000-0000245C0000}"/>
    <cellStyle name="Normal 3 3 2 2 4 2 2" xfId="23588" xr:uid="{00000000-0005-0000-0000-0000255C0000}"/>
    <cellStyle name="Normal 3 3 2 2 4 3" xfId="23589" xr:uid="{00000000-0005-0000-0000-0000265C0000}"/>
    <cellStyle name="Normal 3 3 2 2 4 4" xfId="23590" xr:uid="{00000000-0005-0000-0000-0000275C0000}"/>
    <cellStyle name="Normal 3 3 2 2 5" xfId="23591" xr:uid="{00000000-0005-0000-0000-0000285C0000}"/>
    <cellStyle name="Normal 3 3 2 2 5 2" xfId="23592" xr:uid="{00000000-0005-0000-0000-0000295C0000}"/>
    <cellStyle name="Normal 3 3 2 2 5 2 2" xfId="23593" xr:uid="{00000000-0005-0000-0000-00002A5C0000}"/>
    <cellStyle name="Normal 3 3 2 2 5 3" xfId="23594" xr:uid="{00000000-0005-0000-0000-00002B5C0000}"/>
    <cellStyle name="Normal 3 3 2 2 5 4" xfId="23595" xr:uid="{00000000-0005-0000-0000-00002C5C0000}"/>
    <cellStyle name="Normal 3 3 2 2 6" xfId="23596" xr:uid="{00000000-0005-0000-0000-00002D5C0000}"/>
    <cellStyle name="Normal 3 3 2 2 6 2" xfId="23597" xr:uid="{00000000-0005-0000-0000-00002E5C0000}"/>
    <cellStyle name="Normal 3 3 2 2 7" xfId="23598" xr:uid="{00000000-0005-0000-0000-00002F5C0000}"/>
    <cellStyle name="Normal 3 3 2 2 8" xfId="23599" xr:uid="{00000000-0005-0000-0000-0000305C0000}"/>
    <cellStyle name="Normal 3 3 2 3" xfId="23600" xr:uid="{00000000-0005-0000-0000-0000315C0000}"/>
    <cellStyle name="Normal 3 3 2 3 2" xfId="23601" xr:uid="{00000000-0005-0000-0000-0000325C0000}"/>
    <cellStyle name="Normal 3 3 2 3 2 2" xfId="23602" xr:uid="{00000000-0005-0000-0000-0000335C0000}"/>
    <cellStyle name="Normal 3 3 2 3 2 2 2" xfId="23603" xr:uid="{00000000-0005-0000-0000-0000345C0000}"/>
    <cellStyle name="Normal 3 3 2 3 2 2 2 2" xfId="23604" xr:uid="{00000000-0005-0000-0000-0000355C0000}"/>
    <cellStyle name="Normal 3 3 2 3 2 2 2 2 2" xfId="23605" xr:uid="{00000000-0005-0000-0000-0000365C0000}"/>
    <cellStyle name="Normal 3 3 2 3 2 2 2 3" xfId="23606" xr:uid="{00000000-0005-0000-0000-0000375C0000}"/>
    <cellStyle name="Normal 3 3 2 3 2 2 2 4" xfId="23607" xr:uid="{00000000-0005-0000-0000-0000385C0000}"/>
    <cellStyle name="Normal 3 3 2 3 2 2 3" xfId="23608" xr:uid="{00000000-0005-0000-0000-0000395C0000}"/>
    <cellStyle name="Normal 3 3 2 3 2 2 3 2" xfId="23609" xr:uid="{00000000-0005-0000-0000-00003A5C0000}"/>
    <cellStyle name="Normal 3 3 2 3 2 2 3 2 2" xfId="23610" xr:uid="{00000000-0005-0000-0000-00003B5C0000}"/>
    <cellStyle name="Normal 3 3 2 3 2 2 3 3" xfId="23611" xr:uid="{00000000-0005-0000-0000-00003C5C0000}"/>
    <cellStyle name="Normal 3 3 2 3 2 2 3 4" xfId="23612" xr:uid="{00000000-0005-0000-0000-00003D5C0000}"/>
    <cellStyle name="Normal 3 3 2 3 2 2 4" xfId="23613" xr:uid="{00000000-0005-0000-0000-00003E5C0000}"/>
    <cellStyle name="Normal 3 3 2 3 2 2 4 2" xfId="23614" xr:uid="{00000000-0005-0000-0000-00003F5C0000}"/>
    <cellStyle name="Normal 3 3 2 3 2 2 5" xfId="23615" xr:uid="{00000000-0005-0000-0000-0000405C0000}"/>
    <cellStyle name="Normal 3 3 2 3 2 2 6" xfId="23616" xr:uid="{00000000-0005-0000-0000-0000415C0000}"/>
    <cellStyle name="Normal 3 3 2 3 2 3" xfId="23617" xr:uid="{00000000-0005-0000-0000-0000425C0000}"/>
    <cellStyle name="Normal 3 3 2 3 2 3 2" xfId="23618" xr:uid="{00000000-0005-0000-0000-0000435C0000}"/>
    <cellStyle name="Normal 3 3 2 3 2 3 2 2" xfId="23619" xr:uid="{00000000-0005-0000-0000-0000445C0000}"/>
    <cellStyle name="Normal 3 3 2 3 2 3 3" xfId="23620" xr:uid="{00000000-0005-0000-0000-0000455C0000}"/>
    <cellStyle name="Normal 3 3 2 3 2 3 4" xfId="23621" xr:uid="{00000000-0005-0000-0000-0000465C0000}"/>
    <cellStyle name="Normal 3 3 2 3 2 4" xfId="23622" xr:uid="{00000000-0005-0000-0000-0000475C0000}"/>
    <cellStyle name="Normal 3 3 2 3 2 4 2" xfId="23623" xr:uid="{00000000-0005-0000-0000-0000485C0000}"/>
    <cellStyle name="Normal 3 3 2 3 2 4 2 2" xfId="23624" xr:uid="{00000000-0005-0000-0000-0000495C0000}"/>
    <cellStyle name="Normal 3 3 2 3 2 4 3" xfId="23625" xr:uid="{00000000-0005-0000-0000-00004A5C0000}"/>
    <cellStyle name="Normal 3 3 2 3 2 4 4" xfId="23626" xr:uid="{00000000-0005-0000-0000-00004B5C0000}"/>
    <cellStyle name="Normal 3 3 2 3 2 5" xfId="23627" xr:uid="{00000000-0005-0000-0000-00004C5C0000}"/>
    <cellStyle name="Normal 3 3 2 3 2 5 2" xfId="23628" xr:uid="{00000000-0005-0000-0000-00004D5C0000}"/>
    <cellStyle name="Normal 3 3 2 3 2 6" xfId="23629" xr:uid="{00000000-0005-0000-0000-00004E5C0000}"/>
    <cellStyle name="Normal 3 3 2 3 2 7" xfId="23630" xr:uid="{00000000-0005-0000-0000-00004F5C0000}"/>
    <cellStyle name="Normal 3 3 2 3 3" xfId="23631" xr:uid="{00000000-0005-0000-0000-0000505C0000}"/>
    <cellStyle name="Normal 3 3 2 3 3 2" xfId="23632" xr:uid="{00000000-0005-0000-0000-0000515C0000}"/>
    <cellStyle name="Normal 3 3 2 3 3 2 2" xfId="23633" xr:uid="{00000000-0005-0000-0000-0000525C0000}"/>
    <cellStyle name="Normal 3 3 2 3 3 2 2 2" xfId="23634" xr:uid="{00000000-0005-0000-0000-0000535C0000}"/>
    <cellStyle name="Normal 3 3 2 3 3 2 3" xfId="23635" xr:uid="{00000000-0005-0000-0000-0000545C0000}"/>
    <cellStyle name="Normal 3 3 2 3 3 2 4" xfId="23636" xr:uid="{00000000-0005-0000-0000-0000555C0000}"/>
    <cellStyle name="Normal 3 3 2 3 3 3" xfId="23637" xr:uid="{00000000-0005-0000-0000-0000565C0000}"/>
    <cellStyle name="Normal 3 3 2 3 3 3 2" xfId="23638" xr:uid="{00000000-0005-0000-0000-0000575C0000}"/>
    <cellStyle name="Normal 3 3 2 3 3 3 2 2" xfId="23639" xr:uid="{00000000-0005-0000-0000-0000585C0000}"/>
    <cellStyle name="Normal 3 3 2 3 3 3 3" xfId="23640" xr:uid="{00000000-0005-0000-0000-0000595C0000}"/>
    <cellStyle name="Normal 3 3 2 3 3 3 4" xfId="23641" xr:uid="{00000000-0005-0000-0000-00005A5C0000}"/>
    <cellStyle name="Normal 3 3 2 3 3 4" xfId="23642" xr:uid="{00000000-0005-0000-0000-00005B5C0000}"/>
    <cellStyle name="Normal 3 3 2 3 3 4 2" xfId="23643" xr:uid="{00000000-0005-0000-0000-00005C5C0000}"/>
    <cellStyle name="Normal 3 3 2 3 3 5" xfId="23644" xr:uid="{00000000-0005-0000-0000-00005D5C0000}"/>
    <cellStyle name="Normal 3 3 2 3 3 6" xfId="23645" xr:uid="{00000000-0005-0000-0000-00005E5C0000}"/>
    <cellStyle name="Normal 3 3 2 3 4" xfId="23646" xr:uid="{00000000-0005-0000-0000-00005F5C0000}"/>
    <cellStyle name="Normal 3 3 2 3 4 2" xfId="23647" xr:uid="{00000000-0005-0000-0000-0000605C0000}"/>
    <cellStyle name="Normal 3 3 2 3 4 2 2" xfId="23648" xr:uid="{00000000-0005-0000-0000-0000615C0000}"/>
    <cellStyle name="Normal 3 3 2 3 4 3" xfId="23649" xr:uid="{00000000-0005-0000-0000-0000625C0000}"/>
    <cellStyle name="Normal 3 3 2 3 4 4" xfId="23650" xr:uid="{00000000-0005-0000-0000-0000635C0000}"/>
    <cellStyle name="Normal 3 3 2 3 5" xfId="23651" xr:uid="{00000000-0005-0000-0000-0000645C0000}"/>
    <cellStyle name="Normal 3 3 2 3 5 2" xfId="23652" xr:uid="{00000000-0005-0000-0000-0000655C0000}"/>
    <cellStyle name="Normal 3 3 2 3 5 2 2" xfId="23653" xr:uid="{00000000-0005-0000-0000-0000665C0000}"/>
    <cellStyle name="Normal 3 3 2 3 5 3" xfId="23654" xr:uid="{00000000-0005-0000-0000-0000675C0000}"/>
    <cellStyle name="Normal 3 3 2 3 5 4" xfId="23655" xr:uid="{00000000-0005-0000-0000-0000685C0000}"/>
    <cellStyle name="Normal 3 3 2 3 6" xfId="23656" xr:uid="{00000000-0005-0000-0000-0000695C0000}"/>
    <cellStyle name="Normal 3 3 2 3 6 2" xfId="23657" xr:uid="{00000000-0005-0000-0000-00006A5C0000}"/>
    <cellStyle name="Normal 3 3 2 3 7" xfId="23658" xr:uid="{00000000-0005-0000-0000-00006B5C0000}"/>
    <cellStyle name="Normal 3 3 2 3 8" xfId="23659" xr:uid="{00000000-0005-0000-0000-00006C5C0000}"/>
    <cellStyle name="Normal 3 3 2 4" xfId="23660" xr:uid="{00000000-0005-0000-0000-00006D5C0000}"/>
    <cellStyle name="Normal 3 3 2 4 2" xfId="23661" xr:uid="{00000000-0005-0000-0000-00006E5C0000}"/>
    <cellStyle name="Normal 3 3 2 4 2 2" xfId="23662" xr:uid="{00000000-0005-0000-0000-00006F5C0000}"/>
    <cellStyle name="Normal 3 3 2 4 2 2 2" xfId="23663" xr:uid="{00000000-0005-0000-0000-0000705C0000}"/>
    <cellStyle name="Normal 3 3 2 4 2 2 2 2" xfId="23664" xr:uid="{00000000-0005-0000-0000-0000715C0000}"/>
    <cellStyle name="Normal 3 3 2 4 2 2 2 2 2" xfId="23665" xr:uid="{00000000-0005-0000-0000-0000725C0000}"/>
    <cellStyle name="Normal 3 3 2 4 2 2 2 3" xfId="23666" xr:uid="{00000000-0005-0000-0000-0000735C0000}"/>
    <cellStyle name="Normal 3 3 2 4 2 2 2 4" xfId="23667" xr:uid="{00000000-0005-0000-0000-0000745C0000}"/>
    <cellStyle name="Normal 3 3 2 4 2 2 3" xfId="23668" xr:uid="{00000000-0005-0000-0000-0000755C0000}"/>
    <cellStyle name="Normal 3 3 2 4 2 2 3 2" xfId="23669" xr:uid="{00000000-0005-0000-0000-0000765C0000}"/>
    <cellStyle name="Normal 3 3 2 4 2 2 3 2 2" xfId="23670" xr:uid="{00000000-0005-0000-0000-0000775C0000}"/>
    <cellStyle name="Normal 3 3 2 4 2 2 3 3" xfId="23671" xr:uid="{00000000-0005-0000-0000-0000785C0000}"/>
    <cellStyle name="Normal 3 3 2 4 2 2 3 4" xfId="23672" xr:uid="{00000000-0005-0000-0000-0000795C0000}"/>
    <cellStyle name="Normal 3 3 2 4 2 2 4" xfId="23673" xr:uid="{00000000-0005-0000-0000-00007A5C0000}"/>
    <cellStyle name="Normal 3 3 2 4 2 2 4 2" xfId="23674" xr:uid="{00000000-0005-0000-0000-00007B5C0000}"/>
    <cellStyle name="Normal 3 3 2 4 2 2 5" xfId="23675" xr:uid="{00000000-0005-0000-0000-00007C5C0000}"/>
    <cellStyle name="Normal 3 3 2 4 2 2 6" xfId="23676" xr:uid="{00000000-0005-0000-0000-00007D5C0000}"/>
    <cellStyle name="Normal 3 3 2 4 2 3" xfId="23677" xr:uid="{00000000-0005-0000-0000-00007E5C0000}"/>
    <cellStyle name="Normal 3 3 2 4 2 3 2" xfId="23678" xr:uid="{00000000-0005-0000-0000-00007F5C0000}"/>
    <cellStyle name="Normal 3 3 2 4 2 3 2 2" xfId="23679" xr:uid="{00000000-0005-0000-0000-0000805C0000}"/>
    <cellStyle name="Normal 3 3 2 4 2 3 3" xfId="23680" xr:uid="{00000000-0005-0000-0000-0000815C0000}"/>
    <cellStyle name="Normal 3 3 2 4 2 3 4" xfId="23681" xr:uid="{00000000-0005-0000-0000-0000825C0000}"/>
    <cellStyle name="Normal 3 3 2 4 2 4" xfId="23682" xr:uid="{00000000-0005-0000-0000-0000835C0000}"/>
    <cellStyle name="Normal 3 3 2 4 2 4 2" xfId="23683" xr:uid="{00000000-0005-0000-0000-0000845C0000}"/>
    <cellStyle name="Normal 3 3 2 4 2 4 2 2" xfId="23684" xr:uid="{00000000-0005-0000-0000-0000855C0000}"/>
    <cellStyle name="Normal 3 3 2 4 2 4 3" xfId="23685" xr:uid="{00000000-0005-0000-0000-0000865C0000}"/>
    <cellStyle name="Normal 3 3 2 4 2 4 4" xfId="23686" xr:uid="{00000000-0005-0000-0000-0000875C0000}"/>
    <cellStyle name="Normal 3 3 2 4 2 5" xfId="23687" xr:uid="{00000000-0005-0000-0000-0000885C0000}"/>
    <cellStyle name="Normal 3 3 2 4 2 5 2" xfId="23688" xr:uid="{00000000-0005-0000-0000-0000895C0000}"/>
    <cellStyle name="Normal 3 3 2 4 2 6" xfId="23689" xr:uid="{00000000-0005-0000-0000-00008A5C0000}"/>
    <cellStyle name="Normal 3 3 2 4 2 7" xfId="23690" xr:uid="{00000000-0005-0000-0000-00008B5C0000}"/>
    <cellStyle name="Normal 3 3 2 4 3" xfId="23691" xr:uid="{00000000-0005-0000-0000-00008C5C0000}"/>
    <cellStyle name="Normal 3 3 2 4 3 2" xfId="23692" xr:uid="{00000000-0005-0000-0000-00008D5C0000}"/>
    <cellStyle name="Normal 3 3 2 4 3 2 2" xfId="23693" xr:uid="{00000000-0005-0000-0000-00008E5C0000}"/>
    <cellStyle name="Normal 3 3 2 4 3 2 2 2" xfId="23694" xr:uid="{00000000-0005-0000-0000-00008F5C0000}"/>
    <cellStyle name="Normal 3 3 2 4 3 2 3" xfId="23695" xr:uid="{00000000-0005-0000-0000-0000905C0000}"/>
    <cellStyle name="Normal 3 3 2 4 3 2 4" xfId="23696" xr:uid="{00000000-0005-0000-0000-0000915C0000}"/>
    <cellStyle name="Normal 3 3 2 4 3 3" xfId="23697" xr:uid="{00000000-0005-0000-0000-0000925C0000}"/>
    <cellStyle name="Normal 3 3 2 4 3 3 2" xfId="23698" xr:uid="{00000000-0005-0000-0000-0000935C0000}"/>
    <cellStyle name="Normal 3 3 2 4 3 3 2 2" xfId="23699" xr:uid="{00000000-0005-0000-0000-0000945C0000}"/>
    <cellStyle name="Normal 3 3 2 4 3 3 3" xfId="23700" xr:uid="{00000000-0005-0000-0000-0000955C0000}"/>
    <cellStyle name="Normal 3 3 2 4 3 3 4" xfId="23701" xr:uid="{00000000-0005-0000-0000-0000965C0000}"/>
    <cellStyle name="Normal 3 3 2 4 3 4" xfId="23702" xr:uid="{00000000-0005-0000-0000-0000975C0000}"/>
    <cellStyle name="Normal 3 3 2 4 3 4 2" xfId="23703" xr:uid="{00000000-0005-0000-0000-0000985C0000}"/>
    <cellStyle name="Normal 3 3 2 4 3 5" xfId="23704" xr:uid="{00000000-0005-0000-0000-0000995C0000}"/>
    <cellStyle name="Normal 3 3 2 4 3 6" xfId="23705" xr:uid="{00000000-0005-0000-0000-00009A5C0000}"/>
    <cellStyle name="Normal 3 3 2 4 4" xfId="23706" xr:uid="{00000000-0005-0000-0000-00009B5C0000}"/>
    <cellStyle name="Normal 3 3 2 4 4 2" xfId="23707" xr:uid="{00000000-0005-0000-0000-00009C5C0000}"/>
    <cellStyle name="Normal 3 3 2 4 4 2 2" xfId="23708" xr:uid="{00000000-0005-0000-0000-00009D5C0000}"/>
    <cellStyle name="Normal 3 3 2 4 4 3" xfId="23709" xr:uid="{00000000-0005-0000-0000-00009E5C0000}"/>
    <cellStyle name="Normal 3 3 2 4 4 4" xfId="23710" xr:uid="{00000000-0005-0000-0000-00009F5C0000}"/>
    <cellStyle name="Normal 3 3 2 4 5" xfId="23711" xr:uid="{00000000-0005-0000-0000-0000A05C0000}"/>
    <cellStyle name="Normal 3 3 2 4 5 2" xfId="23712" xr:uid="{00000000-0005-0000-0000-0000A15C0000}"/>
    <cellStyle name="Normal 3 3 2 4 5 2 2" xfId="23713" xr:uid="{00000000-0005-0000-0000-0000A25C0000}"/>
    <cellStyle name="Normal 3 3 2 4 5 3" xfId="23714" xr:uid="{00000000-0005-0000-0000-0000A35C0000}"/>
    <cellStyle name="Normal 3 3 2 4 5 4" xfId="23715" xr:uid="{00000000-0005-0000-0000-0000A45C0000}"/>
    <cellStyle name="Normal 3 3 2 4 6" xfId="23716" xr:uid="{00000000-0005-0000-0000-0000A55C0000}"/>
    <cellStyle name="Normal 3 3 2 4 6 2" xfId="23717" xr:uid="{00000000-0005-0000-0000-0000A65C0000}"/>
    <cellStyle name="Normal 3 3 2 4 7" xfId="23718" xr:uid="{00000000-0005-0000-0000-0000A75C0000}"/>
    <cellStyle name="Normal 3 3 2 4 8" xfId="23719" xr:uid="{00000000-0005-0000-0000-0000A85C0000}"/>
    <cellStyle name="Normal 3 3 2 5" xfId="23720" xr:uid="{00000000-0005-0000-0000-0000A95C0000}"/>
    <cellStyle name="Normal 3 3 2 5 2" xfId="23721" xr:uid="{00000000-0005-0000-0000-0000AA5C0000}"/>
    <cellStyle name="Normal 3 3 2 5 2 2" xfId="23722" xr:uid="{00000000-0005-0000-0000-0000AB5C0000}"/>
    <cellStyle name="Normal 3 3 2 5 2 2 2" xfId="23723" xr:uid="{00000000-0005-0000-0000-0000AC5C0000}"/>
    <cellStyle name="Normal 3 3 2 5 2 2 2 2" xfId="23724" xr:uid="{00000000-0005-0000-0000-0000AD5C0000}"/>
    <cellStyle name="Normal 3 3 2 5 2 2 3" xfId="23725" xr:uid="{00000000-0005-0000-0000-0000AE5C0000}"/>
    <cellStyle name="Normal 3 3 2 5 2 2 4" xfId="23726" xr:uid="{00000000-0005-0000-0000-0000AF5C0000}"/>
    <cellStyle name="Normal 3 3 2 5 2 3" xfId="23727" xr:uid="{00000000-0005-0000-0000-0000B05C0000}"/>
    <cellStyle name="Normal 3 3 2 5 2 3 2" xfId="23728" xr:uid="{00000000-0005-0000-0000-0000B15C0000}"/>
    <cellStyle name="Normal 3 3 2 5 2 3 2 2" xfId="23729" xr:uid="{00000000-0005-0000-0000-0000B25C0000}"/>
    <cellStyle name="Normal 3 3 2 5 2 3 3" xfId="23730" xr:uid="{00000000-0005-0000-0000-0000B35C0000}"/>
    <cellStyle name="Normal 3 3 2 5 2 3 4" xfId="23731" xr:uid="{00000000-0005-0000-0000-0000B45C0000}"/>
    <cellStyle name="Normal 3 3 2 5 2 4" xfId="23732" xr:uid="{00000000-0005-0000-0000-0000B55C0000}"/>
    <cellStyle name="Normal 3 3 2 5 2 4 2" xfId="23733" xr:uid="{00000000-0005-0000-0000-0000B65C0000}"/>
    <cellStyle name="Normal 3 3 2 5 2 5" xfId="23734" xr:uid="{00000000-0005-0000-0000-0000B75C0000}"/>
    <cellStyle name="Normal 3 3 2 5 2 6" xfId="23735" xr:uid="{00000000-0005-0000-0000-0000B85C0000}"/>
    <cellStyle name="Normal 3 3 2 5 3" xfId="23736" xr:uid="{00000000-0005-0000-0000-0000B95C0000}"/>
    <cellStyle name="Normal 3 3 2 5 3 2" xfId="23737" xr:uid="{00000000-0005-0000-0000-0000BA5C0000}"/>
    <cellStyle name="Normal 3 3 2 5 3 2 2" xfId="23738" xr:uid="{00000000-0005-0000-0000-0000BB5C0000}"/>
    <cellStyle name="Normal 3 3 2 5 3 3" xfId="23739" xr:uid="{00000000-0005-0000-0000-0000BC5C0000}"/>
    <cellStyle name="Normal 3 3 2 5 3 4" xfId="23740" xr:uid="{00000000-0005-0000-0000-0000BD5C0000}"/>
    <cellStyle name="Normal 3 3 2 5 4" xfId="23741" xr:uid="{00000000-0005-0000-0000-0000BE5C0000}"/>
    <cellStyle name="Normal 3 3 2 5 4 2" xfId="23742" xr:uid="{00000000-0005-0000-0000-0000BF5C0000}"/>
    <cellStyle name="Normal 3 3 2 5 4 2 2" xfId="23743" xr:uid="{00000000-0005-0000-0000-0000C05C0000}"/>
    <cellStyle name="Normal 3 3 2 5 4 3" xfId="23744" xr:uid="{00000000-0005-0000-0000-0000C15C0000}"/>
    <cellStyle name="Normal 3 3 2 5 4 4" xfId="23745" xr:uid="{00000000-0005-0000-0000-0000C25C0000}"/>
    <cellStyle name="Normal 3 3 2 5 5" xfId="23746" xr:uid="{00000000-0005-0000-0000-0000C35C0000}"/>
    <cellStyle name="Normal 3 3 2 5 5 2" xfId="23747" xr:uid="{00000000-0005-0000-0000-0000C45C0000}"/>
    <cellStyle name="Normal 3 3 2 5 6" xfId="23748" xr:uid="{00000000-0005-0000-0000-0000C55C0000}"/>
    <cellStyle name="Normal 3 3 2 5 7" xfId="23749" xr:uid="{00000000-0005-0000-0000-0000C65C0000}"/>
    <cellStyle name="Normal 3 3 2 6" xfId="23750" xr:uid="{00000000-0005-0000-0000-0000C75C0000}"/>
    <cellStyle name="Normal 3 3 2 6 2" xfId="23751" xr:uid="{00000000-0005-0000-0000-0000C85C0000}"/>
    <cellStyle name="Normal 3 3 2 6 2 2" xfId="23752" xr:uid="{00000000-0005-0000-0000-0000C95C0000}"/>
    <cellStyle name="Normal 3 3 2 6 2 2 2" xfId="23753" xr:uid="{00000000-0005-0000-0000-0000CA5C0000}"/>
    <cellStyle name="Normal 3 3 2 6 2 3" xfId="23754" xr:uid="{00000000-0005-0000-0000-0000CB5C0000}"/>
    <cellStyle name="Normal 3 3 2 6 2 4" xfId="23755" xr:uid="{00000000-0005-0000-0000-0000CC5C0000}"/>
    <cellStyle name="Normal 3 3 2 6 3" xfId="23756" xr:uid="{00000000-0005-0000-0000-0000CD5C0000}"/>
    <cellStyle name="Normal 3 3 2 6 3 2" xfId="23757" xr:uid="{00000000-0005-0000-0000-0000CE5C0000}"/>
    <cellStyle name="Normal 3 3 2 6 3 2 2" xfId="23758" xr:uid="{00000000-0005-0000-0000-0000CF5C0000}"/>
    <cellStyle name="Normal 3 3 2 6 3 3" xfId="23759" xr:uid="{00000000-0005-0000-0000-0000D05C0000}"/>
    <cellStyle name="Normal 3 3 2 6 3 4" xfId="23760" xr:uid="{00000000-0005-0000-0000-0000D15C0000}"/>
    <cellStyle name="Normal 3 3 2 6 4" xfId="23761" xr:uid="{00000000-0005-0000-0000-0000D25C0000}"/>
    <cellStyle name="Normal 3 3 2 6 4 2" xfId="23762" xr:uid="{00000000-0005-0000-0000-0000D35C0000}"/>
    <cellStyle name="Normal 3 3 2 6 5" xfId="23763" xr:uid="{00000000-0005-0000-0000-0000D45C0000}"/>
    <cellStyle name="Normal 3 3 2 6 6" xfId="23764" xr:uid="{00000000-0005-0000-0000-0000D55C0000}"/>
    <cellStyle name="Normal 3 3 2 7" xfId="23765" xr:uid="{00000000-0005-0000-0000-0000D65C0000}"/>
    <cellStyle name="Normal 3 3 2 7 2" xfId="23766" xr:uid="{00000000-0005-0000-0000-0000D75C0000}"/>
    <cellStyle name="Normal 3 3 2 7 2 2" xfId="23767" xr:uid="{00000000-0005-0000-0000-0000D85C0000}"/>
    <cellStyle name="Normal 3 3 2 7 3" xfId="23768" xr:uid="{00000000-0005-0000-0000-0000D95C0000}"/>
    <cellStyle name="Normal 3 3 2 7 4" xfId="23769" xr:uid="{00000000-0005-0000-0000-0000DA5C0000}"/>
    <cellStyle name="Normal 3 3 2 8" xfId="23770" xr:uid="{00000000-0005-0000-0000-0000DB5C0000}"/>
    <cellStyle name="Normal 3 3 2 8 2" xfId="23771" xr:uid="{00000000-0005-0000-0000-0000DC5C0000}"/>
    <cellStyle name="Normal 3 3 2 8 2 2" xfId="23772" xr:uid="{00000000-0005-0000-0000-0000DD5C0000}"/>
    <cellStyle name="Normal 3 3 2 8 3" xfId="23773" xr:uid="{00000000-0005-0000-0000-0000DE5C0000}"/>
    <cellStyle name="Normal 3 3 2 8 4" xfId="23774" xr:uid="{00000000-0005-0000-0000-0000DF5C0000}"/>
    <cellStyle name="Normal 3 3 2 9" xfId="23775" xr:uid="{00000000-0005-0000-0000-0000E05C0000}"/>
    <cellStyle name="Normal 3 3 2 9 2" xfId="23776" xr:uid="{00000000-0005-0000-0000-0000E15C0000}"/>
    <cellStyle name="Normal 3 3 3" xfId="23777" xr:uid="{00000000-0005-0000-0000-0000E25C0000}"/>
    <cellStyle name="Normal 3 3 3 2" xfId="23778" xr:uid="{00000000-0005-0000-0000-0000E35C0000}"/>
    <cellStyle name="Normal 3 3 3 2 2" xfId="23779" xr:uid="{00000000-0005-0000-0000-0000E45C0000}"/>
    <cellStyle name="Normal 3 3 3 2 2 2" xfId="23780" xr:uid="{00000000-0005-0000-0000-0000E55C0000}"/>
    <cellStyle name="Normal 3 3 3 2 2 2 2" xfId="23781" xr:uid="{00000000-0005-0000-0000-0000E65C0000}"/>
    <cellStyle name="Normal 3 3 3 2 2 2 2 2" xfId="23782" xr:uid="{00000000-0005-0000-0000-0000E75C0000}"/>
    <cellStyle name="Normal 3 3 3 2 2 2 3" xfId="23783" xr:uid="{00000000-0005-0000-0000-0000E85C0000}"/>
    <cellStyle name="Normal 3 3 3 2 2 2 4" xfId="23784" xr:uid="{00000000-0005-0000-0000-0000E95C0000}"/>
    <cellStyle name="Normal 3 3 3 2 2 3" xfId="23785" xr:uid="{00000000-0005-0000-0000-0000EA5C0000}"/>
    <cellStyle name="Normal 3 3 3 2 2 3 2" xfId="23786" xr:uid="{00000000-0005-0000-0000-0000EB5C0000}"/>
    <cellStyle name="Normal 3 3 3 2 2 3 2 2" xfId="23787" xr:uid="{00000000-0005-0000-0000-0000EC5C0000}"/>
    <cellStyle name="Normal 3 3 3 2 2 3 3" xfId="23788" xr:uid="{00000000-0005-0000-0000-0000ED5C0000}"/>
    <cellStyle name="Normal 3 3 3 2 2 3 4" xfId="23789" xr:uid="{00000000-0005-0000-0000-0000EE5C0000}"/>
    <cellStyle name="Normal 3 3 3 2 2 4" xfId="23790" xr:uid="{00000000-0005-0000-0000-0000EF5C0000}"/>
    <cellStyle name="Normal 3 3 3 2 2 4 2" xfId="23791" xr:uid="{00000000-0005-0000-0000-0000F05C0000}"/>
    <cellStyle name="Normal 3 3 3 2 2 5" xfId="23792" xr:uid="{00000000-0005-0000-0000-0000F15C0000}"/>
    <cellStyle name="Normal 3 3 3 2 2 6" xfId="23793" xr:uid="{00000000-0005-0000-0000-0000F25C0000}"/>
    <cellStyle name="Normal 3 3 3 2 3" xfId="23794" xr:uid="{00000000-0005-0000-0000-0000F35C0000}"/>
    <cellStyle name="Normal 3 3 3 2 3 2" xfId="23795" xr:uid="{00000000-0005-0000-0000-0000F45C0000}"/>
    <cellStyle name="Normal 3 3 3 2 3 2 2" xfId="23796" xr:uid="{00000000-0005-0000-0000-0000F55C0000}"/>
    <cellStyle name="Normal 3 3 3 2 3 3" xfId="23797" xr:uid="{00000000-0005-0000-0000-0000F65C0000}"/>
    <cellStyle name="Normal 3 3 3 2 3 4" xfId="23798" xr:uid="{00000000-0005-0000-0000-0000F75C0000}"/>
    <cellStyle name="Normal 3 3 3 2 4" xfId="23799" xr:uid="{00000000-0005-0000-0000-0000F85C0000}"/>
    <cellStyle name="Normal 3 3 3 2 4 2" xfId="23800" xr:uid="{00000000-0005-0000-0000-0000F95C0000}"/>
    <cellStyle name="Normal 3 3 3 2 4 2 2" xfId="23801" xr:uid="{00000000-0005-0000-0000-0000FA5C0000}"/>
    <cellStyle name="Normal 3 3 3 2 4 3" xfId="23802" xr:uid="{00000000-0005-0000-0000-0000FB5C0000}"/>
    <cellStyle name="Normal 3 3 3 2 4 4" xfId="23803" xr:uid="{00000000-0005-0000-0000-0000FC5C0000}"/>
    <cellStyle name="Normal 3 3 3 2 5" xfId="23804" xr:uid="{00000000-0005-0000-0000-0000FD5C0000}"/>
    <cellStyle name="Normal 3 3 3 2 5 2" xfId="23805" xr:uid="{00000000-0005-0000-0000-0000FE5C0000}"/>
    <cellStyle name="Normal 3 3 3 2 6" xfId="23806" xr:uid="{00000000-0005-0000-0000-0000FF5C0000}"/>
    <cellStyle name="Normal 3 3 3 2 7" xfId="23807" xr:uid="{00000000-0005-0000-0000-0000005D0000}"/>
    <cellStyle name="Normal 3 3 3 3" xfId="23808" xr:uid="{00000000-0005-0000-0000-0000015D0000}"/>
    <cellStyle name="Normal 3 3 3 3 2" xfId="23809" xr:uid="{00000000-0005-0000-0000-0000025D0000}"/>
    <cellStyle name="Normal 3 3 3 3 2 2" xfId="23810" xr:uid="{00000000-0005-0000-0000-0000035D0000}"/>
    <cellStyle name="Normal 3 3 3 3 2 2 2" xfId="23811" xr:uid="{00000000-0005-0000-0000-0000045D0000}"/>
    <cellStyle name="Normal 3 3 3 3 2 3" xfId="23812" xr:uid="{00000000-0005-0000-0000-0000055D0000}"/>
    <cellStyle name="Normal 3 3 3 3 2 4" xfId="23813" xr:uid="{00000000-0005-0000-0000-0000065D0000}"/>
    <cellStyle name="Normal 3 3 3 3 3" xfId="23814" xr:uid="{00000000-0005-0000-0000-0000075D0000}"/>
    <cellStyle name="Normal 3 3 3 3 3 2" xfId="23815" xr:uid="{00000000-0005-0000-0000-0000085D0000}"/>
    <cellStyle name="Normal 3 3 3 3 3 2 2" xfId="23816" xr:uid="{00000000-0005-0000-0000-0000095D0000}"/>
    <cellStyle name="Normal 3 3 3 3 3 3" xfId="23817" xr:uid="{00000000-0005-0000-0000-00000A5D0000}"/>
    <cellStyle name="Normal 3 3 3 3 3 4" xfId="23818" xr:uid="{00000000-0005-0000-0000-00000B5D0000}"/>
    <cellStyle name="Normal 3 3 3 3 4" xfId="23819" xr:uid="{00000000-0005-0000-0000-00000C5D0000}"/>
    <cellStyle name="Normal 3 3 3 3 4 2" xfId="23820" xr:uid="{00000000-0005-0000-0000-00000D5D0000}"/>
    <cellStyle name="Normal 3 3 3 3 5" xfId="23821" xr:uid="{00000000-0005-0000-0000-00000E5D0000}"/>
    <cellStyle name="Normal 3 3 3 3 6" xfId="23822" xr:uid="{00000000-0005-0000-0000-00000F5D0000}"/>
    <cellStyle name="Normal 3 3 3 4" xfId="23823" xr:uid="{00000000-0005-0000-0000-0000105D0000}"/>
    <cellStyle name="Normal 3 3 3 4 2" xfId="23824" xr:uid="{00000000-0005-0000-0000-0000115D0000}"/>
    <cellStyle name="Normal 3 3 3 4 2 2" xfId="23825" xr:uid="{00000000-0005-0000-0000-0000125D0000}"/>
    <cellStyle name="Normal 3 3 3 4 3" xfId="23826" xr:uid="{00000000-0005-0000-0000-0000135D0000}"/>
    <cellStyle name="Normal 3 3 3 4 4" xfId="23827" xr:uid="{00000000-0005-0000-0000-0000145D0000}"/>
    <cellStyle name="Normal 3 3 3 5" xfId="23828" xr:uid="{00000000-0005-0000-0000-0000155D0000}"/>
    <cellStyle name="Normal 3 3 3 5 2" xfId="23829" xr:uid="{00000000-0005-0000-0000-0000165D0000}"/>
    <cellStyle name="Normal 3 3 3 5 2 2" xfId="23830" xr:uid="{00000000-0005-0000-0000-0000175D0000}"/>
    <cellStyle name="Normal 3 3 3 5 3" xfId="23831" xr:uid="{00000000-0005-0000-0000-0000185D0000}"/>
    <cellStyle name="Normal 3 3 3 5 4" xfId="23832" xr:uid="{00000000-0005-0000-0000-0000195D0000}"/>
    <cellStyle name="Normal 3 3 3 6" xfId="23833" xr:uid="{00000000-0005-0000-0000-00001A5D0000}"/>
    <cellStyle name="Normal 3 3 3 6 2" xfId="23834" xr:uid="{00000000-0005-0000-0000-00001B5D0000}"/>
    <cellStyle name="Normal 3 3 3 7" xfId="23835" xr:uid="{00000000-0005-0000-0000-00001C5D0000}"/>
    <cellStyle name="Normal 3 3 3 8" xfId="23836" xr:uid="{00000000-0005-0000-0000-00001D5D0000}"/>
    <cellStyle name="Normal 3 3 4" xfId="23837" xr:uid="{00000000-0005-0000-0000-00001E5D0000}"/>
    <cellStyle name="Normal 3 3 4 2" xfId="23838" xr:uid="{00000000-0005-0000-0000-00001F5D0000}"/>
    <cellStyle name="Normal 3 3 4 2 2" xfId="23839" xr:uid="{00000000-0005-0000-0000-0000205D0000}"/>
    <cellStyle name="Normal 3 3 4 2 2 2" xfId="23840" xr:uid="{00000000-0005-0000-0000-0000215D0000}"/>
    <cellStyle name="Normal 3 3 4 2 2 2 2" xfId="23841" xr:uid="{00000000-0005-0000-0000-0000225D0000}"/>
    <cellStyle name="Normal 3 3 4 2 2 2 2 2" xfId="23842" xr:uid="{00000000-0005-0000-0000-0000235D0000}"/>
    <cellStyle name="Normal 3 3 4 2 2 2 3" xfId="23843" xr:uid="{00000000-0005-0000-0000-0000245D0000}"/>
    <cellStyle name="Normal 3 3 4 2 2 2 4" xfId="23844" xr:uid="{00000000-0005-0000-0000-0000255D0000}"/>
    <cellStyle name="Normal 3 3 4 2 2 3" xfId="23845" xr:uid="{00000000-0005-0000-0000-0000265D0000}"/>
    <cellStyle name="Normal 3 3 4 2 2 3 2" xfId="23846" xr:uid="{00000000-0005-0000-0000-0000275D0000}"/>
    <cellStyle name="Normal 3 3 4 2 2 3 2 2" xfId="23847" xr:uid="{00000000-0005-0000-0000-0000285D0000}"/>
    <cellStyle name="Normal 3 3 4 2 2 3 3" xfId="23848" xr:uid="{00000000-0005-0000-0000-0000295D0000}"/>
    <cellStyle name="Normal 3 3 4 2 2 3 4" xfId="23849" xr:uid="{00000000-0005-0000-0000-00002A5D0000}"/>
    <cellStyle name="Normal 3 3 4 2 2 4" xfId="23850" xr:uid="{00000000-0005-0000-0000-00002B5D0000}"/>
    <cellStyle name="Normal 3 3 4 2 2 4 2" xfId="23851" xr:uid="{00000000-0005-0000-0000-00002C5D0000}"/>
    <cellStyle name="Normal 3 3 4 2 2 5" xfId="23852" xr:uid="{00000000-0005-0000-0000-00002D5D0000}"/>
    <cellStyle name="Normal 3 3 4 2 2 6" xfId="23853" xr:uid="{00000000-0005-0000-0000-00002E5D0000}"/>
    <cellStyle name="Normal 3 3 4 2 3" xfId="23854" xr:uid="{00000000-0005-0000-0000-00002F5D0000}"/>
    <cellStyle name="Normal 3 3 4 2 3 2" xfId="23855" xr:uid="{00000000-0005-0000-0000-0000305D0000}"/>
    <cellStyle name="Normal 3 3 4 2 3 2 2" xfId="23856" xr:uid="{00000000-0005-0000-0000-0000315D0000}"/>
    <cellStyle name="Normal 3 3 4 2 3 3" xfId="23857" xr:uid="{00000000-0005-0000-0000-0000325D0000}"/>
    <cellStyle name="Normal 3 3 4 2 3 4" xfId="23858" xr:uid="{00000000-0005-0000-0000-0000335D0000}"/>
    <cellStyle name="Normal 3 3 4 2 4" xfId="23859" xr:uid="{00000000-0005-0000-0000-0000345D0000}"/>
    <cellStyle name="Normal 3 3 4 2 4 2" xfId="23860" xr:uid="{00000000-0005-0000-0000-0000355D0000}"/>
    <cellStyle name="Normal 3 3 4 2 4 2 2" xfId="23861" xr:uid="{00000000-0005-0000-0000-0000365D0000}"/>
    <cellStyle name="Normal 3 3 4 2 4 3" xfId="23862" xr:uid="{00000000-0005-0000-0000-0000375D0000}"/>
    <cellStyle name="Normal 3 3 4 2 4 4" xfId="23863" xr:uid="{00000000-0005-0000-0000-0000385D0000}"/>
    <cellStyle name="Normal 3 3 4 2 5" xfId="23864" xr:uid="{00000000-0005-0000-0000-0000395D0000}"/>
    <cellStyle name="Normal 3 3 4 2 5 2" xfId="23865" xr:uid="{00000000-0005-0000-0000-00003A5D0000}"/>
    <cellStyle name="Normal 3 3 4 2 6" xfId="23866" xr:uid="{00000000-0005-0000-0000-00003B5D0000}"/>
    <cellStyle name="Normal 3 3 4 2 7" xfId="23867" xr:uid="{00000000-0005-0000-0000-00003C5D0000}"/>
    <cellStyle name="Normal 3 3 4 3" xfId="23868" xr:uid="{00000000-0005-0000-0000-00003D5D0000}"/>
    <cellStyle name="Normal 3 3 4 3 2" xfId="23869" xr:uid="{00000000-0005-0000-0000-00003E5D0000}"/>
    <cellStyle name="Normal 3 3 4 3 2 2" xfId="23870" xr:uid="{00000000-0005-0000-0000-00003F5D0000}"/>
    <cellStyle name="Normal 3 3 4 3 2 2 2" xfId="23871" xr:uid="{00000000-0005-0000-0000-0000405D0000}"/>
    <cellStyle name="Normal 3 3 4 3 2 3" xfId="23872" xr:uid="{00000000-0005-0000-0000-0000415D0000}"/>
    <cellStyle name="Normal 3 3 4 3 2 4" xfId="23873" xr:uid="{00000000-0005-0000-0000-0000425D0000}"/>
    <cellStyle name="Normal 3 3 4 3 3" xfId="23874" xr:uid="{00000000-0005-0000-0000-0000435D0000}"/>
    <cellStyle name="Normal 3 3 4 3 3 2" xfId="23875" xr:uid="{00000000-0005-0000-0000-0000445D0000}"/>
    <cellStyle name="Normal 3 3 4 3 3 2 2" xfId="23876" xr:uid="{00000000-0005-0000-0000-0000455D0000}"/>
    <cellStyle name="Normal 3 3 4 3 3 3" xfId="23877" xr:uid="{00000000-0005-0000-0000-0000465D0000}"/>
    <cellStyle name="Normal 3 3 4 3 3 4" xfId="23878" xr:uid="{00000000-0005-0000-0000-0000475D0000}"/>
    <cellStyle name="Normal 3 3 4 3 4" xfId="23879" xr:uid="{00000000-0005-0000-0000-0000485D0000}"/>
    <cellStyle name="Normal 3 3 4 3 4 2" xfId="23880" xr:uid="{00000000-0005-0000-0000-0000495D0000}"/>
    <cellStyle name="Normal 3 3 4 3 5" xfId="23881" xr:uid="{00000000-0005-0000-0000-00004A5D0000}"/>
    <cellStyle name="Normal 3 3 4 3 6" xfId="23882" xr:uid="{00000000-0005-0000-0000-00004B5D0000}"/>
    <cellStyle name="Normal 3 3 4 4" xfId="23883" xr:uid="{00000000-0005-0000-0000-00004C5D0000}"/>
    <cellStyle name="Normal 3 3 4 4 2" xfId="23884" xr:uid="{00000000-0005-0000-0000-00004D5D0000}"/>
    <cellStyle name="Normal 3 3 4 4 2 2" xfId="23885" xr:uid="{00000000-0005-0000-0000-00004E5D0000}"/>
    <cellStyle name="Normal 3 3 4 4 3" xfId="23886" xr:uid="{00000000-0005-0000-0000-00004F5D0000}"/>
    <cellStyle name="Normal 3 3 4 4 4" xfId="23887" xr:uid="{00000000-0005-0000-0000-0000505D0000}"/>
    <cellStyle name="Normal 3 3 4 5" xfId="23888" xr:uid="{00000000-0005-0000-0000-0000515D0000}"/>
    <cellStyle name="Normal 3 3 4 5 2" xfId="23889" xr:uid="{00000000-0005-0000-0000-0000525D0000}"/>
    <cellStyle name="Normal 3 3 4 5 2 2" xfId="23890" xr:uid="{00000000-0005-0000-0000-0000535D0000}"/>
    <cellStyle name="Normal 3 3 4 5 3" xfId="23891" xr:uid="{00000000-0005-0000-0000-0000545D0000}"/>
    <cellStyle name="Normal 3 3 4 5 4" xfId="23892" xr:uid="{00000000-0005-0000-0000-0000555D0000}"/>
    <cellStyle name="Normal 3 3 4 6" xfId="23893" xr:uid="{00000000-0005-0000-0000-0000565D0000}"/>
    <cellStyle name="Normal 3 3 4 6 2" xfId="23894" xr:uid="{00000000-0005-0000-0000-0000575D0000}"/>
    <cellStyle name="Normal 3 3 4 7" xfId="23895" xr:uid="{00000000-0005-0000-0000-0000585D0000}"/>
    <cellStyle name="Normal 3 3 4 8" xfId="23896" xr:uid="{00000000-0005-0000-0000-0000595D0000}"/>
    <cellStyle name="Normal 3 3 5" xfId="23897" xr:uid="{00000000-0005-0000-0000-00005A5D0000}"/>
    <cellStyle name="Normal 3 3 5 2" xfId="23898" xr:uid="{00000000-0005-0000-0000-00005B5D0000}"/>
    <cellStyle name="Normal 3 3 5 2 2" xfId="23899" xr:uid="{00000000-0005-0000-0000-00005C5D0000}"/>
    <cellStyle name="Normal 3 3 5 2 2 2" xfId="23900" xr:uid="{00000000-0005-0000-0000-00005D5D0000}"/>
    <cellStyle name="Normal 3 3 5 2 2 2 2" xfId="23901" xr:uid="{00000000-0005-0000-0000-00005E5D0000}"/>
    <cellStyle name="Normal 3 3 5 2 2 2 2 2" xfId="23902" xr:uid="{00000000-0005-0000-0000-00005F5D0000}"/>
    <cellStyle name="Normal 3 3 5 2 2 2 3" xfId="23903" xr:uid="{00000000-0005-0000-0000-0000605D0000}"/>
    <cellStyle name="Normal 3 3 5 2 2 2 4" xfId="23904" xr:uid="{00000000-0005-0000-0000-0000615D0000}"/>
    <cellStyle name="Normal 3 3 5 2 2 3" xfId="23905" xr:uid="{00000000-0005-0000-0000-0000625D0000}"/>
    <cellStyle name="Normal 3 3 5 2 2 3 2" xfId="23906" xr:uid="{00000000-0005-0000-0000-0000635D0000}"/>
    <cellStyle name="Normal 3 3 5 2 2 3 2 2" xfId="23907" xr:uid="{00000000-0005-0000-0000-0000645D0000}"/>
    <cellStyle name="Normal 3 3 5 2 2 3 3" xfId="23908" xr:uid="{00000000-0005-0000-0000-0000655D0000}"/>
    <cellStyle name="Normal 3 3 5 2 2 3 4" xfId="23909" xr:uid="{00000000-0005-0000-0000-0000665D0000}"/>
    <cellStyle name="Normal 3 3 5 2 2 4" xfId="23910" xr:uid="{00000000-0005-0000-0000-0000675D0000}"/>
    <cellStyle name="Normal 3 3 5 2 2 4 2" xfId="23911" xr:uid="{00000000-0005-0000-0000-0000685D0000}"/>
    <cellStyle name="Normal 3 3 5 2 2 5" xfId="23912" xr:uid="{00000000-0005-0000-0000-0000695D0000}"/>
    <cellStyle name="Normal 3 3 5 2 2 6" xfId="23913" xr:uid="{00000000-0005-0000-0000-00006A5D0000}"/>
    <cellStyle name="Normal 3 3 5 2 3" xfId="23914" xr:uid="{00000000-0005-0000-0000-00006B5D0000}"/>
    <cellStyle name="Normal 3 3 5 2 3 2" xfId="23915" xr:uid="{00000000-0005-0000-0000-00006C5D0000}"/>
    <cellStyle name="Normal 3 3 5 2 3 2 2" xfId="23916" xr:uid="{00000000-0005-0000-0000-00006D5D0000}"/>
    <cellStyle name="Normal 3 3 5 2 3 3" xfId="23917" xr:uid="{00000000-0005-0000-0000-00006E5D0000}"/>
    <cellStyle name="Normal 3 3 5 2 3 4" xfId="23918" xr:uid="{00000000-0005-0000-0000-00006F5D0000}"/>
    <cellStyle name="Normal 3 3 5 2 4" xfId="23919" xr:uid="{00000000-0005-0000-0000-0000705D0000}"/>
    <cellStyle name="Normal 3 3 5 2 4 2" xfId="23920" xr:uid="{00000000-0005-0000-0000-0000715D0000}"/>
    <cellStyle name="Normal 3 3 5 2 4 2 2" xfId="23921" xr:uid="{00000000-0005-0000-0000-0000725D0000}"/>
    <cellStyle name="Normal 3 3 5 2 4 3" xfId="23922" xr:uid="{00000000-0005-0000-0000-0000735D0000}"/>
    <cellStyle name="Normal 3 3 5 2 4 4" xfId="23923" xr:uid="{00000000-0005-0000-0000-0000745D0000}"/>
    <cellStyle name="Normal 3 3 5 2 5" xfId="23924" xr:uid="{00000000-0005-0000-0000-0000755D0000}"/>
    <cellStyle name="Normal 3 3 5 2 5 2" xfId="23925" xr:uid="{00000000-0005-0000-0000-0000765D0000}"/>
    <cellStyle name="Normal 3 3 5 2 6" xfId="23926" xr:uid="{00000000-0005-0000-0000-0000775D0000}"/>
    <cellStyle name="Normal 3 3 5 2 7" xfId="23927" xr:uid="{00000000-0005-0000-0000-0000785D0000}"/>
    <cellStyle name="Normal 3 3 5 3" xfId="23928" xr:uid="{00000000-0005-0000-0000-0000795D0000}"/>
    <cellStyle name="Normal 3 3 5 3 2" xfId="23929" xr:uid="{00000000-0005-0000-0000-00007A5D0000}"/>
    <cellStyle name="Normal 3 3 5 3 2 2" xfId="23930" xr:uid="{00000000-0005-0000-0000-00007B5D0000}"/>
    <cellStyle name="Normal 3 3 5 3 2 2 2" xfId="23931" xr:uid="{00000000-0005-0000-0000-00007C5D0000}"/>
    <cellStyle name="Normal 3 3 5 3 2 3" xfId="23932" xr:uid="{00000000-0005-0000-0000-00007D5D0000}"/>
    <cellStyle name="Normal 3 3 5 3 2 4" xfId="23933" xr:uid="{00000000-0005-0000-0000-00007E5D0000}"/>
    <cellStyle name="Normal 3 3 5 3 3" xfId="23934" xr:uid="{00000000-0005-0000-0000-00007F5D0000}"/>
    <cellStyle name="Normal 3 3 5 3 3 2" xfId="23935" xr:uid="{00000000-0005-0000-0000-0000805D0000}"/>
    <cellStyle name="Normal 3 3 5 3 3 2 2" xfId="23936" xr:uid="{00000000-0005-0000-0000-0000815D0000}"/>
    <cellStyle name="Normal 3 3 5 3 3 3" xfId="23937" xr:uid="{00000000-0005-0000-0000-0000825D0000}"/>
    <cellStyle name="Normal 3 3 5 3 3 4" xfId="23938" xr:uid="{00000000-0005-0000-0000-0000835D0000}"/>
    <cellStyle name="Normal 3 3 5 3 4" xfId="23939" xr:uid="{00000000-0005-0000-0000-0000845D0000}"/>
    <cellStyle name="Normal 3 3 5 3 4 2" xfId="23940" xr:uid="{00000000-0005-0000-0000-0000855D0000}"/>
    <cellStyle name="Normal 3 3 5 3 5" xfId="23941" xr:uid="{00000000-0005-0000-0000-0000865D0000}"/>
    <cellStyle name="Normal 3 3 5 3 6" xfId="23942" xr:uid="{00000000-0005-0000-0000-0000875D0000}"/>
    <cellStyle name="Normal 3 3 5 4" xfId="23943" xr:uid="{00000000-0005-0000-0000-0000885D0000}"/>
    <cellStyle name="Normal 3 3 5 4 2" xfId="23944" xr:uid="{00000000-0005-0000-0000-0000895D0000}"/>
    <cellStyle name="Normal 3 3 5 4 2 2" xfId="23945" xr:uid="{00000000-0005-0000-0000-00008A5D0000}"/>
    <cellStyle name="Normal 3 3 5 4 3" xfId="23946" xr:uid="{00000000-0005-0000-0000-00008B5D0000}"/>
    <cellStyle name="Normal 3 3 5 4 4" xfId="23947" xr:uid="{00000000-0005-0000-0000-00008C5D0000}"/>
    <cellStyle name="Normal 3 3 5 5" xfId="23948" xr:uid="{00000000-0005-0000-0000-00008D5D0000}"/>
    <cellStyle name="Normal 3 3 5 5 2" xfId="23949" xr:uid="{00000000-0005-0000-0000-00008E5D0000}"/>
    <cellStyle name="Normal 3 3 5 5 2 2" xfId="23950" xr:uid="{00000000-0005-0000-0000-00008F5D0000}"/>
    <cellStyle name="Normal 3 3 5 5 3" xfId="23951" xr:uid="{00000000-0005-0000-0000-0000905D0000}"/>
    <cellStyle name="Normal 3 3 5 5 4" xfId="23952" xr:uid="{00000000-0005-0000-0000-0000915D0000}"/>
    <cellStyle name="Normal 3 3 5 6" xfId="23953" xr:uid="{00000000-0005-0000-0000-0000925D0000}"/>
    <cellStyle name="Normal 3 3 5 6 2" xfId="23954" xr:uid="{00000000-0005-0000-0000-0000935D0000}"/>
    <cellStyle name="Normal 3 3 5 7" xfId="23955" xr:uid="{00000000-0005-0000-0000-0000945D0000}"/>
    <cellStyle name="Normal 3 3 5 8" xfId="23956" xr:uid="{00000000-0005-0000-0000-0000955D0000}"/>
    <cellStyle name="Normal 3 3 6" xfId="23957" xr:uid="{00000000-0005-0000-0000-0000965D0000}"/>
    <cellStyle name="Normal 3 3 6 2" xfId="23958" xr:uid="{00000000-0005-0000-0000-0000975D0000}"/>
    <cellStyle name="Normal 3 3 6 2 2" xfId="23959" xr:uid="{00000000-0005-0000-0000-0000985D0000}"/>
    <cellStyle name="Normal 3 3 6 2 2 2" xfId="23960" xr:uid="{00000000-0005-0000-0000-0000995D0000}"/>
    <cellStyle name="Normal 3 3 6 2 2 2 2" xfId="23961" xr:uid="{00000000-0005-0000-0000-00009A5D0000}"/>
    <cellStyle name="Normal 3 3 6 2 2 3" xfId="23962" xr:uid="{00000000-0005-0000-0000-00009B5D0000}"/>
    <cellStyle name="Normal 3 3 6 2 2 4" xfId="23963" xr:uid="{00000000-0005-0000-0000-00009C5D0000}"/>
    <cellStyle name="Normal 3 3 6 2 3" xfId="23964" xr:uid="{00000000-0005-0000-0000-00009D5D0000}"/>
    <cellStyle name="Normal 3 3 6 2 3 2" xfId="23965" xr:uid="{00000000-0005-0000-0000-00009E5D0000}"/>
    <cellStyle name="Normal 3 3 6 2 3 2 2" xfId="23966" xr:uid="{00000000-0005-0000-0000-00009F5D0000}"/>
    <cellStyle name="Normal 3 3 6 2 3 3" xfId="23967" xr:uid="{00000000-0005-0000-0000-0000A05D0000}"/>
    <cellStyle name="Normal 3 3 6 2 3 4" xfId="23968" xr:uid="{00000000-0005-0000-0000-0000A15D0000}"/>
    <cellStyle name="Normal 3 3 6 2 4" xfId="23969" xr:uid="{00000000-0005-0000-0000-0000A25D0000}"/>
    <cellStyle name="Normal 3 3 6 2 4 2" xfId="23970" xr:uid="{00000000-0005-0000-0000-0000A35D0000}"/>
    <cellStyle name="Normal 3 3 6 2 5" xfId="23971" xr:uid="{00000000-0005-0000-0000-0000A45D0000}"/>
    <cellStyle name="Normal 3 3 6 2 6" xfId="23972" xr:uid="{00000000-0005-0000-0000-0000A55D0000}"/>
    <cellStyle name="Normal 3 3 6 3" xfId="23973" xr:uid="{00000000-0005-0000-0000-0000A65D0000}"/>
    <cellStyle name="Normal 3 3 6 3 2" xfId="23974" xr:uid="{00000000-0005-0000-0000-0000A75D0000}"/>
    <cellStyle name="Normal 3 3 6 3 2 2" xfId="23975" xr:uid="{00000000-0005-0000-0000-0000A85D0000}"/>
    <cellStyle name="Normal 3 3 6 3 3" xfId="23976" xr:uid="{00000000-0005-0000-0000-0000A95D0000}"/>
    <cellStyle name="Normal 3 3 6 3 4" xfId="23977" xr:uid="{00000000-0005-0000-0000-0000AA5D0000}"/>
    <cellStyle name="Normal 3 3 6 4" xfId="23978" xr:uid="{00000000-0005-0000-0000-0000AB5D0000}"/>
    <cellStyle name="Normal 3 3 6 4 2" xfId="23979" xr:uid="{00000000-0005-0000-0000-0000AC5D0000}"/>
    <cellStyle name="Normal 3 3 6 4 2 2" xfId="23980" xr:uid="{00000000-0005-0000-0000-0000AD5D0000}"/>
    <cellStyle name="Normal 3 3 6 4 3" xfId="23981" xr:uid="{00000000-0005-0000-0000-0000AE5D0000}"/>
    <cellStyle name="Normal 3 3 6 4 4" xfId="23982" xr:uid="{00000000-0005-0000-0000-0000AF5D0000}"/>
    <cellStyle name="Normal 3 3 6 5" xfId="23983" xr:uid="{00000000-0005-0000-0000-0000B05D0000}"/>
    <cellStyle name="Normal 3 3 6 5 2" xfId="23984" xr:uid="{00000000-0005-0000-0000-0000B15D0000}"/>
    <cellStyle name="Normal 3 3 6 6" xfId="23985" xr:uid="{00000000-0005-0000-0000-0000B25D0000}"/>
    <cellStyle name="Normal 3 3 6 7" xfId="23986" xr:uid="{00000000-0005-0000-0000-0000B35D0000}"/>
    <cellStyle name="Normal 3 3 7" xfId="23987" xr:uid="{00000000-0005-0000-0000-0000B45D0000}"/>
    <cellStyle name="Normal 3 3 7 2" xfId="23988" xr:uid="{00000000-0005-0000-0000-0000B55D0000}"/>
    <cellStyle name="Normal 3 3 7 2 2" xfId="23989" xr:uid="{00000000-0005-0000-0000-0000B65D0000}"/>
    <cellStyle name="Normal 3 3 7 2 2 2" xfId="23990" xr:uid="{00000000-0005-0000-0000-0000B75D0000}"/>
    <cellStyle name="Normal 3 3 7 2 3" xfId="23991" xr:uid="{00000000-0005-0000-0000-0000B85D0000}"/>
    <cellStyle name="Normal 3 3 7 2 4" xfId="23992" xr:uid="{00000000-0005-0000-0000-0000B95D0000}"/>
    <cellStyle name="Normal 3 3 7 3" xfId="23993" xr:uid="{00000000-0005-0000-0000-0000BA5D0000}"/>
    <cellStyle name="Normal 3 3 7 3 2" xfId="23994" xr:uid="{00000000-0005-0000-0000-0000BB5D0000}"/>
    <cellStyle name="Normal 3 3 7 3 2 2" xfId="23995" xr:uid="{00000000-0005-0000-0000-0000BC5D0000}"/>
    <cellStyle name="Normal 3 3 7 3 3" xfId="23996" xr:uid="{00000000-0005-0000-0000-0000BD5D0000}"/>
    <cellStyle name="Normal 3 3 7 3 4" xfId="23997" xr:uid="{00000000-0005-0000-0000-0000BE5D0000}"/>
    <cellStyle name="Normal 3 3 7 4" xfId="23998" xr:uid="{00000000-0005-0000-0000-0000BF5D0000}"/>
    <cellStyle name="Normal 3 3 7 4 2" xfId="23999" xr:uid="{00000000-0005-0000-0000-0000C05D0000}"/>
    <cellStyle name="Normal 3 3 7 5" xfId="24000" xr:uid="{00000000-0005-0000-0000-0000C15D0000}"/>
    <cellStyle name="Normal 3 3 7 6" xfId="24001" xr:uid="{00000000-0005-0000-0000-0000C25D0000}"/>
    <cellStyle name="Normal 3 3 8" xfId="24002" xr:uid="{00000000-0005-0000-0000-0000C35D0000}"/>
    <cellStyle name="Normal 3 3 8 2" xfId="24003" xr:uid="{00000000-0005-0000-0000-0000C45D0000}"/>
    <cellStyle name="Normal 3 3 8 2 2" xfId="24004" xr:uid="{00000000-0005-0000-0000-0000C55D0000}"/>
    <cellStyle name="Normal 3 3 8 3" xfId="24005" xr:uid="{00000000-0005-0000-0000-0000C65D0000}"/>
    <cellStyle name="Normal 3 3 8 4" xfId="24006" xr:uid="{00000000-0005-0000-0000-0000C75D0000}"/>
    <cellStyle name="Normal 3 3 9" xfId="24007" xr:uid="{00000000-0005-0000-0000-0000C85D0000}"/>
    <cellStyle name="Normal 3 3 9 2" xfId="24008" xr:uid="{00000000-0005-0000-0000-0000C95D0000}"/>
    <cellStyle name="Normal 3 3 9 2 2" xfId="24009" xr:uid="{00000000-0005-0000-0000-0000CA5D0000}"/>
    <cellStyle name="Normal 3 3 9 3" xfId="24010" xr:uid="{00000000-0005-0000-0000-0000CB5D0000}"/>
    <cellStyle name="Normal 3 3 9 4" xfId="24011" xr:uid="{00000000-0005-0000-0000-0000CC5D0000}"/>
    <cellStyle name="Normal 3 4" xfId="24012" xr:uid="{00000000-0005-0000-0000-0000CD5D0000}"/>
    <cellStyle name="Normal 3 4 10" xfId="24013" xr:uid="{00000000-0005-0000-0000-0000CE5D0000}"/>
    <cellStyle name="Normal 3 4 10 2" xfId="24014" xr:uid="{00000000-0005-0000-0000-0000CF5D0000}"/>
    <cellStyle name="Normal 3 4 11" xfId="24015" xr:uid="{00000000-0005-0000-0000-0000D05D0000}"/>
    <cellStyle name="Normal 3 4 12" xfId="24016" xr:uid="{00000000-0005-0000-0000-0000D15D0000}"/>
    <cellStyle name="Normal 3 4 2" xfId="24017" xr:uid="{00000000-0005-0000-0000-0000D25D0000}"/>
    <cellStyle name="Normal 3 4 2 10" xfId="24018" xr:uid="{00000000-0005-0000-0000-0000D35D0000}"/>
    <cellStyle name="Normal 3 4 2 11" xfId="24019" xr:uid="{00000000-0005-0000-0000-0000D45D0000}"/>
    <cellStyle name="Normal 3 4 2 2" xfId="24020" xr:uid="{00000000-0005-0000-0000-0000D55D0000}"/>
    <cellStyle name="Normal 3 4 2 2 2" xfId="24021" xr:uid="{00000000-0005-0000-0000-0000D65D0000}"/>
    <cellStyle name="Normal 3 4 2 2 2 2" xfId="24022" xr:uid="{00000000-0005-0000-0000-0000D75D0000}"/>
    <cellStyle name="Normal 3 4 2 2 2 2 2" xfId="24023" xr:uid="{00000000-0005-0000-0000-0000D85D0000}"/>
    <cellStyle name="Normal 3 4 2 2 2 2 2 2" xfId="24024" xr:uid="{00000000-0005-0000-0000-0000D95D0000}"/>
    <cellStyle name="Normal 3 4 2 2 2 2 2 2 2" xfId="24025" xr:uid="{00000000-0005-0000-0000-0000DA5D0000}"/>
    <cellStyle name="Normal 3 4 2 2 2 2 2 3" xfId="24026" xr:uid="{00000000-0005-0000-0000-0000DB5D0000}"/>
    <cellStyle name="Normal 3 4 2 2 2 2 2 4" xfId="24027" xr:uid="{00000000-0005-0000-0000-0000DC5D0000}"/>
    <cellStyle name="Normal 3 4 2 2 2 2 3" xfId="24028" xr:uid="{00000000-0005-0000-0000-0000DD5D0000}"/>
    <cellStyle name="Normal 3 4 2 2 2 2 3 2" xfId="24029" xr:uid="{00000000-0005-0000-0000-0000DE5D0000}"/>
    <cellStyle name="Normal 3 4 2 2 2 2 3 2 2" xfId="24030" xr:uid="{00000000-0005-0000-0000-0000DF5D0000}"/>
    <cellStyle name="Normal 3 4 2 2 2 2 3 3" xfId="24031" xr:uid="{00000000-0005-0000-0000-0000E05D0000}"/>
    <cellStyle name="Normal 3 4 2 2 2 2 3 4" xfId="24032" xr:uid="{00000000-0005-0000-0000-0000E15D0000}"/>
    <cellStyle name="Normal 3 4 2 2 2 2 4" xfId="24033" xr:uid="{00000000-0005-0000-0000-0000E25D0000}"/>
    <cellStyle name="Normal 3 4 2 2 2 2 4 2" xfId="24034" xr:uid="{00000000-0005-0000-0000-0000E35D0000}"/>
    <cellStyle name="Normal 3 4 2 2 2 2 5" xfId="24035" xr:uid="{00000000-0005-0000-0000-0000E45D0000}"/>
    <cellStyle name="Normal 3 4 2 2 2 2 6" xfId="24036" xr:uid="{00000000-0005-0000-0000-0000E55D0000}"/>
    <cellStyle name="Normal 3 4 2 2 2 3" xfId="24037" xr:uid="{00000000-0005-0000-0000-0000E65D0000}"/>
    <cellStyle name="Normal 3 4 2 2 2 3 2" xfId="24038" xr:uid="{00000000-0005-0000-0000-0000E75D0000}"/>
    <cellStyle name="Normal 3 4 2 2 2 3 2 2" xfId="24039" xr:uid="{00000000-0005-0000-0000-0000E85D0000}"/>
    <cellStyle name="Normal 3 4 2 2 2 3 3" xfId="24040" xr:uid="{00000000-0005-0000-0000-0000E95D0000}"/>
    <cellStyle name="Normal 3 4 2 2 2 3 4" xfId="24041" xr:uid="{00000000-0005-0000-0000-0000EA5D0000}"/>
    <cellStyle name="Normal 3 4 2 2 2 4" xfId="24042" xr:uid="{00000000-0005-0000-0000-0000EB5D0000}"/>
    <cellStyle name="Normal 3 4 2 2 2 4 2" xfId="24043" xr:uid="{00000000-0005-0000-0000-0000EC5D0000}"/>
    <cellStyle name="Normal 3 4 2 2 2 4 2 2" xfId="24044" xr:uid="{00000000-0005-0000-0000-0000ED5D0000}"/>
    <cellStyle name="Normal 3 4 2 2 2 4 3" xfId="24045" xr:uid="{00000000-0005-0000-0000-0000EE5D0000}"/>
    <cellStyle name="Normal 3 4 2 2 2 4 4" xfId="24046" xr:uid="{00000000-0005-0000-0000-0000EF5D0000}"/>
    <cellStyle name="Normal 3 4 2 2 2 5" xfId="24047" xr:uid="{00000000-0005-0000-0000-0000F05D0000}"/>
    <cellStyle name="Normal 3 4 2 2 2 5 2" xfId="24048" xr:uid="{00000000-0005-0000-0000-0000F15D0000}"/>
    <cellStyle name="Normal 3 4 2 2 2 6" xfId="24049" xr:uid="{00000000-0005-0000-0000-0000F25D0000}"/>
    <cellStyle name="Normal 3 4 2 2 2 7" xfId="24050" xr:uid="{00000000-0005-0000-0000-0000F35D0000}"/>
    <cellStyle name="Normal 3 4 2 2 3" xfId="24051" xr:uid="{00000000-0005-0000-0000-0000F45D0000}"/>
    <cellStyle name="Normal 3 4 2 2 3 2" xfId="24052" xr:uid="{00000000-0005-0000-0000-0000F55D0000}"/>
    <cellStyle name="Normal 3 4 2 2 3 2 2" xfId="24053" xr:uid="{00000000-0005-0000-0000-0000F65D0000}"/>
    <cellStyle name="Normal 3 4 2 2 3 2 2 2" xfId="24054" xr:uid="{00000000-0005-0000-0000-0000F75D0000}"/>
    <cellStyle name="Normal 3 4 2 2 3 2 3" xfId="24055" xr:uid="{00000000-0005-0000-0000-0000F85D0000}"/>
    <cellStyle name="Normal 3 4 2 2 3 2 4" xfId="24056" xr:uid="{00000000-0005-0000-0000-0000F95D0000}"/>
    <cellStyle name="Normal 3 4 2 2 3 3" xfId="24057" xr:uid="{00000000-0005-0000-0000-0000FA5D0000}"/>
    <cellStyle name="Normal 3 4 2 2 3 3 2" xfId="24058" xr:uid="{00000000-0005-0000-0000-0000FB5D0000}"/>
    <cellStyle name="Normal 3 4 2 2 3 3 2 2" xfId="24059" xr:uid="{00000000-0005-0000-0000-0000FC5D0000}"/>
    <cellStyle name="Normal 3 4 2 2 3 3 3" xfId="24060" xr:uid="{00000000-0005-0000-0000-0000FD5D0000}"/>
    <cellStyle name="Normal 3 4 2 2 3 3 4" xfId="24061" xr:uid="{00000000-0005-0000-0000-0000FE5D0000}"/>
    <cellStyle name="Normal 3 4 2 2 3 4" xfId="24062" xr:uid="{00000000-0005-0000-0000-0000FF5D0000}"/>
    <cellStyle name="Normal 3 4 2 2 3 4 2" xfId="24063" xr:uid="{00000000-0005-0000-0000-0000005E0000}"/>
    <cellStyle name="Normal 3 4 2 2 3 5" xfId="24064" xr:uid="{00000000-0005-0000-0000-0000015E0000}"/>
    <cellStyle name="Normal 3 4 2 2 3 6" xfId="24065" xr:uid="{00000000-0005-0000-0000-0000025E0000}"/>
    <cellStyle name="Normal 3 4 2 2 4" xfId="24066" xr:uid="{00000000-0005-0000-0000-0000035E0000}"/>
    <cellStyle name="Normal 3 4 2 2 4 2" xfId="24067" xr:uid="{00000000-0005-0000-0000-0000045E0000}"/>
    <cellStyle name="Normal 3 4 2 2 4 2 2" xfId="24068" xr:uid="{00000000-0005-0000-0000-0000055E0000}"/>
    <cellStyle name="Normal 3 4 2 2 4 3" xfId="24069" xr:uid="{00000000-0005-0000-0000-0000065E0000}"/>
    <cellStyle name="Normal 3 4 2 2 4 4" xfId="24070" xr:uid="{00000000-0005-0000-0000-0000075E0000}"/>
    <cellStyle name="Normal 3 4 2 2 5" xfId="24071" xr:uid="{00000000-0005-0000-0000-0000085E0000}"/>
    <cellStyle name="Normal 3 4 2 2 5 2" xfId="24072" xr:uid="{00000000-0005-0000-0000-0000095E0000}"/>
    <cellStyle name="Normal 3 4 2 2 5 2 2" xfId="24073" xr:uid="{00000000-0005-0000-0000-00000A5E0000}"/>
    <cellStyle name="Normal 3 4 2 2 5 3" xfId="24074" xr:uid="{00000000-0005-0000-0000-00000B5E0000}"/>
    <cellStyle name="Normal 3 4 2 2 5 4" xfId="24075" xr:uid="{00000000-0005-0000-0000-00000C5E0000}"/>
    <cellStyle name="Normal 3 4 2 2 6" xfId="24076" xr:uid="{00000000-0005-0000-0000-00000D5E0000}"/>
    <cellStyle name="Normal 3 4 2 2 6 2" xfId="24077" xr:uid="{00000000-0005-0000-0000-00000E5E0000}"/>
    <cellStyle name="Normal 3 4 2 2 7" xfId="24078" xr:uid="{00000000-0005-0000-0000-00000F5E0000}"/>
    <cellStyle name="Normal 3 4 2 2 8" xfId="24079" xr:uid="{00000000-0005-0000-0000-0000105E0000}"/>
    <cellStyle name="Normal 3 4 2 3" xfId="24080" xr:uid="{00000000-0005-0000-0000-0000115E0000}"/>
    <cellStyle name="Normal 3 4 2 3 2" xfId="24081" xr:uid="{00000000-0005-0000-0000-0000125E0000}"/>
    <cellStyle name="Normal 3 4 2 3 2 2" xfId="24082" xr:uid="{00000000-0005-0000-0000-0000135E0000}"/>
    <cellStyle name="Normal 3 4 2 3 2 2 2" xfId="24083" xr:uid="{00000000-0005-0000-0000-0000145E0000}"/>
    <cellStyle name="Normal 3 4 2 3 2 2 2 2" xfId="24084" xr:uid="{00000000-0005-0000-0000-0000155E0000}"/>
    <cellStyle name="Normal 3 4 2 3 2 2 2 2 2" xfId="24085" xr:uid="{00000000-0005-0000-0000-0000165E0000}"/>
    <cellStyle name="Normal 3 4 2 3 2 2 2 3" xfId="24086" xr:uid="{00000000-0005-0000-0000-0000175E0000}"/>
    <cellStyle name="Normal 3 4 2 3 2 2 2 4" xfId="24087" xr:uid="{00000000-0005-0000-0000-0000185E0000}"/>
    <cellStyle name="Normal 3 4 2 3 2 2 3" xfId="24088" xr:uid="{00000000-0005-0000-0000-0000195E0000}"/>
    <cellStyle name="Normal 3 4 2 3 2 2 3 2" xfId="24089" xr:uid="{00000000-0005-0000-0000-00001A5E0000}"/>
    <cellStyle name="Normal 3 4 2 3 2 2 3 2 2" xfId="24090" xr:uid="{00000000-0005-0000-0000-00001B5E0000}"/>
    <cellStyle name="Normal 3 4 2 3 2 2 3 3" xfId="24091" xr:uid="{00000000-0005-0000-0000-00001C5E0000}"/>
    <cellStyle name="Normal 3 4 2 3 2 2 3 4" xfId="24092" xr:uid="{00000000-0005-0000-0000-00001D5E0000}"/>
    <cellStyle name="Normal 3 4 2 3 2 2 4" xfId="24093" xr:uid="{00000000-0005-0000-0000-00001E5E0000}"/>
    <cellStyle name="Normal 3 4 2 3 2 2 4 2" xfId="24094" xr:uid="{00000000-0005-0000-0000-00001F5E0000}"/>
    <cellStyle name="Normal 3 4 2 3 2 2 5" xfId="24095" xr:uid="{00000000-0005-0000-0000-0000205E0000}"/>
    <cellStyle name="Normal 3 4 2 3 2 2 6" xfId="24096" xr:uid="{00000000-0005-0000-0000-0000215E0000}"/>
    <cellStyle name="Normal 3 4 2 3 2 3" xfId="24097" xr:uid="{00000000-0005-0000-0000-0000225E0000}"/>
    <cellStyle name="Normal 3 4 2 3 2 3 2" xfId="24098" xr:uid="{00000000-0005-0000-0000-0000235E0000}"/>
    <cellStyle name="Normal 3 4 2 3 2 3 2 2" xfId="24099" xr:uid="{00000000-0005-0000-0000-0000245E0000}"/>
    <cellStyle name="Normal 3 4 2 3 2 3 3" xfId="24100" xr:uid="{00000000-0005-0000-0000-0000255E0000}"/>
    <cellStyle name="Normal 3 4 2 3 2 3 4" xfId="24101" xr:uid="{00000000-0005-0000-0000-0000265E0000}"/>
    <cellStyle name="Normal 3 4 2 3 2 4" xfId="24102" xr:uid="{00000000-0005-0000-0000-0000275E0000}"/>
    <cellStyle name="Normal 3 4 2 3 2 4 2" xfId="24103" xr:uid="{00000000-0005-0000-0000-0000285E0000}"/>
    <cellStyle name="Normal 3 4 2 3 2 4 2 2" xfId="24104" xr:uid="{00000000-0005-0000-0000-0000295E0000}"/>
    <cellStyle name="Normal 3 4 2 3 2 4 3" xfId="24105" xr:uid="{00000000-0005-0000-0000-00002A5E0000}"/>
    <cellStyle name="Normal 3 4 2 3 2 4 4" xfId="24106" xr:uid="{00000000-0005-0000-0000-00002B5E0000}"/>
    <cellStyle name="Normal 3 4 2 3 2 5" xfId="24107" xr:uid="{00000000-0005-0000-0000-00002C5E0000}"/>
    <cellStyle name="Normal 3 4 2 3 2 5 2" xfId="24108" xr:uid="{00000000-0005-0000-0000-00002D5E0000}"/>
    <cellStyle name="Normal 3 4 2 3 2 6" xfId="24109" xr:uid="{00000000-0005-0000-0000-00002E5E0000}"/>
    <cellStyle name="Normal 3 4 2 3 2 7" xfId="24110" xr:uid="{00000000-0005-0000-0000-00002F5E0000}"/>
    <cellStyle name="Normal 3 4 2 3 3" xfId="24111" xr:uid="{00000000-0005-0000-0000-0000305E0000}"/>
    <cellStyle name="Normal 3 4 2 3 3 2" xfId="24112" xr:uid="{00000000-0005-0000-0000-0000315E0000}"/>
    <cellStyle name="Normal 3 4 2 3 3 2 2" xfId="24113" xr:uid="{00000000-0005-0000-0000-0000325E0000}"/>
    <cellStyle name="Normal 3 4 2 3 3 2 2 2" xfId="24114" xr:uid="{00000000-0005-0000-0000-0000335E0000}"/>
    <cellStyle name="Normal 3 4 2 3 3 2 3" xfId="24115" xr:uid="{00000000-0005-0000-0000-0000345E0000}"/>
    <cellStyle name="Normal 3 4 2 3 3 2 4" xfId="24116" xr:uid="{00000000-0005-0000-0000-0000355E0000}"/>
    <cellStyle name="Normal 3 4 2 3 3 3" xfId="24117" xr:uid="{00000000-0005-0000-0000-0000365E0000}"/>
    <cellStyle name="Normal 3 4 2 3 3 3 2" xfId="24118" xr:uid="{00000000-0005-0000-0000-0000375E0000}"/>
    <cellStyle name="Normal 3 4 2 3 3 3 2 2" xfId="24119" xr:uid="{00000000-0005-0000-0000-0000385E0000}"/>
    <cellStyle name="Normal 3 4 2 3 3 3 3" xfId="24120" xr:uid="{00000000-0005-0000-0000-0000395E0000}"/>
    <cellStyle name="Normal 3 4 2 3 3 3 4" xfId="24121" xr:uid="{00000000-0005-0000-0000-00003A5E0000}"/>
    <cellStyle name="Normal 3 4 2 3 3 4" xfId="24122" xr:uid="{00000000-0005-0000-0000-00003B5E0000}"/>
    <cellStyle name="Normal 3 4 2 3 3 4 2" xfId="24123" xr:uid="{00000000-0005-0000-0000-00003C5E0000}"/>
    <cellStyle name="Normal 3 4 2 3 3 5" xfId="24124" xr:uid="{00000000-0005-0000-0000-00003D5E0000}"/>
    <cellStyle name="Normal 3 4 2 3 3 6" xfId="24125" xr:uid="{00000000-0005-0000-0000-00003E5E0000}"/>
    <cellStyle name="Normal 3 4 2 3 4" xfId="24126" xr:uid="{00000000-0005-0000-0000-00003F5E0000}"/>
    <cellStyle name="Normal 3 4 2 3 4 2" xfId="24127" xr:uid="{00000000-0005-0000-0000-0000405E0000}"/>
    <cellStyle name="Normal 3 4 2 3 4 2 2" xfId="24128" xr:uid="{00000000-0005-0000-0000-0000415E0000}"/>
    <cellStyle name="Normal 3 4 2 3 4 3" xfId="24129" xr:uid="{00000000-0005-0000-0000-0000425E0000}"/>
    <cellStyle name="Normal 3 4 2 3 4 4" xfId="24130" xr:uid="{00000000-0005-0000-0000-0000435E0000}"/>
    <cellStyle name="Normal 3 4 2 3 5" xfId="24131" xr:uid="{00000000-0005-0000-0000-0000445E0000}"/>
    <cellStyle name="Normal 3 4 2 3 5 2" xfId="24132" xr:uid="{00000000-0005-0000-0000-0000455E0000}"/>
    <cellStyle name="Normal 3 4 2 3 5 2 2" xfId="24133" xr:uid="{00000000-0005-0000-0000-0000465E0000}"/>
    <cellStyle name="Normal 3 4 2 3 5 3" xfId="24134" xr:uid="{00000000-0005-0000-0000-0000475E0000}"/>
    <cellStyle name="Normal 3 4 2 3 5 4" xfId="24135" xr:uid="{00000000-0005-0000-0000-0000485E0000}"/>
    <cellStyle name="Normal 3 4 2 3 6" xfId="24136" xr:uid="{00000000-0005-0000-0000-0000495E0000}"/>
    <cellStyle name="Normal 3 4 2 3 6 2" xfId="24137" xr:uid="{00000000-0005-0000-0000-00004A5E0000}"/>
    <cellStyle name="Normal 3 4 2 3 7" xfId="24138" xr:uid="{00000000-0005-0000-0000-00004B5E0000}"/>
    <cellStyle name="Normal 3 4 2 3 8" xfId="24139" xr:uid="{00000000-0005-0000-0000-00004C5E0000}"/>
    <cellStyle name="Normal 3 4 2 4" xfId="24140" xr:uid="{00000000-0005-0000-0000-00004D5E0000}"/>
    <cellStyle name="Normal 3 4 2 4 2" xfId="24141" xr:uid="{00000000-0005-0000-0000-00004E5E0000}"/>
    <cellStyle name="Normal 3 4 2 4 2 2" xfId="24142" xr:uid="{00000000-0005-0000-0000-00004F5E0000}"/>
    <cellStyle name="Normal 3 4 2 4 2 2 2" xfId="24143" xr:uid="{00000000-0005-0000-0000-0000505E0000}"/>
    <cellStyle name="Normal 3 4 2 4 2 2 2 2" xfId="24144" xr:uid="{00000000-0005-0000-0000-0000515E0000}"/>
    <cellStyle name="Normal 3 4 2 4 2 2 2 2 2" xfId="24145" xr:uid="{00000000-0005-0000-0000-0000525E0000}"/>
    <cellStyle name="Normal 3 4 2 4 2 2 2 3" xfId="24146" xr:uid="{00000000-0005-0000-0000-0000535E0000}"/>
    <cellStyle name="Normal 3 4 2 4 2 2 2 4" xfId="24147" xr:uid="{00000000-0005-0000-0000-0000545E0000}"/>
    <cellStyle name="Normal 3 4 2 4 2 2 3" xfId="24148" xr:uid="{00000000-0005-0000-0000-0000555E0000}"/>
    <cellStyle name="Normal 3 4 2 4 2 2 3 2" xfId="24149" xr:uid="{00000000-0005-0000-0000-0000565E0000}"/>
    <cellStyle name="Normal 3 4 2 4 2 2 3 2 2" xfId="24150" xr:uid="{00000000-0005-0000-0000-0000575E0000}"/>
    <cellStyle name="Normal 3 4 2 4 2 2 3 3" xfId="24151" xr:uid="{00000000-0005-0000-0000-0000585E0000}"/>
    <cellStyle name="Normal 3 4 2 4 2 2 3 4" xfId="24152" xr:uid="{00000000-0005-0000-0000-0000595E0000}"/>
    <cellStyle name="Normal 3 4 2 4 2 2 4" xfId="24153" xr:uid="{00000000-0005-0000-0000-00005A5E0000}"/>
    <cellStyle name="Normal 3 4 2 4 2 2 4 2" xfId="24154" xr:uid="{00000000-0005-0000-0000-00005B5E0000}"/>
    <cellStyle name="Normal 3 4 2 4 2 2 5" xfId="24155" xr:uid="{00000000-0005-0000-0000-00005C5E0000}"/>
    <cellStyle name="Normal 3 4 2 4 2 2 6" xfId="24156" xr:uid="{00000000-0005-0000-0000-00005D5E0000}"/>
    <cellStyle name="Normal 3 4 2 4 2 3" xfId="24157" xr:uid="{00000000-0005-0000-0000-00005E5E0000}"/>
    <cellStyle name="Normal 3 4 2 4 2 3 2" xfId="24158" xr:uid="{00000000-0005-0000-0000-00005F5E0000}"/>
    <cellStyle name="Normal 3 4 2 4 2 3 2 2" xfId="24159" xr:uid="{00000000-0005-0000-0000-0000605E0000}"/>
    <cellStyle name="Normal 3 4 2 4 2 3 3" xfId="24160" xr:uid="{00000000-0005-0000-0000-0000615E0000}"/>
    <cellStyle name="Normal 3 4 2 4 2 3 4" xfId="24161" xr:uid="{00000000-0005-0000-0000-0000625E0000}"/>
    <cellStyle name="Normal 3 4 2 4 2 4" xfId="24162" xr:uid="{00000000-0005-0000-0000-0000635E0000}"/>
    <cellStyle name="Normal 3 4 2 4 2 4 2" xfId="24163" xr:uid="{00000000-0005-0000-0000-0000645E0000}"/>
    <cellStyle name="Normal 3 4 2 4 2 4 2 2" xfId="24164" xr:uid="{00000000-0005-0000-0000-0000655E0000}"/>
    <cellStyle name="Normal 3 4 2 4 2 4 3" xfId="24165" xr:uid="{00000000-0005-0000-0000-0000665E0000}"/>
    <cellStyle name="Normal 3 4 2 4 2 4 4" xfId="24166" xr:uid="{00000000-0005-0000-0000-0000675E0000}"/>
    <cellStyle name="Normal 3 4 2 4 2 5" xfId="24167" xr:uid="{00000000-0005-0000-0000-0000685E0000}"/>
    <cellStyle name="Normal 3 4 2 4 2 5 2" xfId="24168" xr:uid="{00000000-0005-0000-0000-0000695E0000}"/>
    <cellStyle name="Normal 3 4 2 4 2 6" xfId="24169" xr:uid="{00000000-0005-0000-0000-00006A5E0000}"/>
    <cellStyle name="Normal 3 4 2 4 2 7" xfId="24170" xr:uid="{00000000-0005-0000-0000-00006B5E0000}"/>
    <cellStyle name="Normal 3 4 2 4 3" xfId="24171" xr:uid="{00000000-0005-0000-0000-00006C5E0000}"/>
    <cellStyle name="Normal 3 4 2 4 3 2" xfId="24172" xr:uid="{00000000-0005-0000-0000-00006D5E0000}"/>
    <cellStyle name="Normal 3 4 2 4 3 2 2" xfId="24173" xr:uid="{00000000-0005-0000-0000-00006E5E0000}"/>
    <cellStyle name="Normal 3 4 2 4 3 2 2 2" xfId="24174" xr:uid="{00000000-0005-0000-0000-00006F5E0000}"/>
    <cellStyle name="Normal 3 4 2 4 3 2 3" xfId="24175" xr:uid="{00000000-0005-0000-0000-0000705E0000}"/>
    <cellStyle name="Normal 3 4 2 4 3 2 4" xfId="24176" xr:uid="{00000000-0005-0000-0000-0000715E0000}"/>
    <cellStyle name="Normal 3 4 2 4 3 3" xfId="24177" xr:uid="{00000000-0005-0000-0000-0000725E0000}"/>
    <cellStyle name="Normal 3 4 2 4 3 3 2" xfId="24178" xr:uid="{00000000-0005-0000-0000-0000735E0000}"/>
    <cellStyle name="Normal 3 4 2 4 3 3 2 2" xfId="24179" xr:uid="{00000000-0005-0000-0000-0000745E0000}"/>
    <cellStyle name="Normal 3 4 2 4 3 3 3" xfId="24180" xr:uid="{00000000-0005-0000-0000-0000755E0000}"/>
    <cellStyle name="Normal 3 4 2 4 3 3 4" xfId="24181" xr:uid="{00000000-0005-0000-0000-0000765E0000}"/>
    <cellStyle name="Normal 3 4 2 4 3 4" xfId="24182" xr:uid="{00000000-0005-0000-0000-0000775E0000}"/>
    <cellStyle name="Normal 3 4 2 4 3 4 2" xfId="24183" xr:uid="{00000000-0005-0000-0000-0000785E0000}"/>
    <cellStyle name="Normal 3 4 2 4 3 5" xfId="24184" xr:uid="{00000000-0005-0000-0000-0000795E0000}"/>
    <cellStyle name="Normal 3 4 2 4 3 6" xfId="24185" xr:uid="{00000000-0005-0000-0000-00007A5E0000}"/>
    <cellStyle name="Normal 3 4 2 4 4" xfId="24186" xr:uid="{00000000-0005-0000-0000-00007B5E0000}"/>
    <cellStyle name="Normal 3 4 2 4 4 2" xfId="24187" xr:uid="{00000000-0005-0000-0000-00007C5E0000}"/>
    <cellStyle name="Normal 3 4 2 4 4 2 2" xfId="24188" xr:uid="{00000000-0005-0000-0000-00007D5E0000}"/>
    <cellStyle name="Normal 3 4 2 4 4 3" xfId="24189" xr:uid="{00000000-0005-0000-0000-00007E5E0000}"/>
    <cellStyle name="Normal 3 4 2 4 4 4" xfId="24190" xr:uid="{00000000-0005-0000-0000-00007F5E0000}"/>
    <cellStyle name="Normal 3 4 2 4 5" xfId="24191" xr:uid="{00000000-0005-0000-0000-0000805E0000}"/>
    <cellStyle name="Normal 3 4 2 4 5 2" xfId="24192" xr:uid="{00000000-0005-0000-0000-0000815E0000}"/>
    <cellStyle name="Normal 3 4 2 4 5 2 2" xfId="24193" xr:uid="{00000000-0005-0000-0000-0000825E0000}"/>
    <cellStyle name="Normal 3 4 2 4 5 3" xfId="24194" xr:uid="{00000000-0005-0000-0000-0000835E0000}"/>
    <cellStyle name="Normal 3 4 2 4 5 4" xfId="24195" xr:uid="{00000000-0005-0000-0000-0000845E0000}"/>
    <cellStyle name="Normal 3 4 2 4 6" xfId="24196" xr:uid="{00000000-0005-0000-0000-0000855E0000}"/>
    <cellStyle name="Normal 3 4 2 4 6 2" xfId="24197" xr:uid="{00000000-0005-0000-0000-0000865E0000}"/>
    <cellStyle name="Normal 3 4 2 4 7" xfId="24198" xr:uid="{00000000-0005-0000-0000-0000875E0000}"/>
    <cellStyle name="Normal 3 4 2 4 8" xfId="24199" xr:uid="{00000000-0005-0000-0000-0000885E0000}"/>
    <cellStyle name="Normal 3 4 2 5" xfId="24200" xr:uid="{00000000-0005-0000-0000-0000895E0000}"/>
    <cellStyle name="Normal 3 4 2 5 2" xfId="24201" xr:uid="{00000000-0005-0000-0000-00008A5E0000}"/>
    <cellStyle name="Normal 3 4 2 5 2 2" xfId="24202" xr:uid="{00000000-0005-0000-0000-00008B5E0000}"/>
    <cellStyle name="Normal 3 4 2 5 2 2 2" xfId="24203" xr:uid="{00000000-0005-0000-0000-00008C5E0000}"/>
    <cellStyle name="Normal 3 4 2 5 2 2 2 2" xfId="24204" xr:uid="{00000000-0005-0000-0000-00008D5E0000}"/>
    <cellStyle name="Normal 3 4 2 5 2 2 3" xfId="24205" xr:uid="{00000000-0005-0000-0000-00008E5E0000}"/>
    <cellStyle name="Normal 3 4 2 5 2 2 4" xfId="24206" xr:uid="{00000000-0005-0000-0000-00008F5E0000}"/>
    <cellStyle name="Normal 3 4 2 5 2 3" xfId="24207" xr:uid="{00000000-0005-0000-0000-0000905E0000}"/>
    <cellStyle name="Normal 3 4 2 5 2 3 2" xfId="24208" xr:uid="{00000000-0005-0000-0000-0000915E0000}"/>
    <cellStyle name="Normal 3 4 2 5 2 3 2 2" xfId="24209" xr:uid="{00000000-0005-0000-0000-0000925E0000}"/>
    <cellStyle name="Normal 3 4 2 5 2 3 3" xfId="24210" xr:uid="{00000000-0005-0000-0000-0000935E0000}"/>
    <cellStyle name="Normal 3 4 2 5 2 3 4" xfId="24211" xr:uid="{00000000-0005-0000-0000-0000945E0000}"/>
    <cellStyle name="Normal 3 4 2 5 2 4" xfId="24212" xr:uid="{00000000-0005-0000-0000-0000955E0000}"/>
    <cellStyle name="Normal 3 4 2 5 2 4 2" xfId="24213" xr:uid="{00000000-0005-0000-0000-0000965E0000}"/>
    <cellStyle name="Normal 3 4 2 5 2 5" xfId="24214" xr:uid="{00000000-0005-0000-0000-0000975E0000}"/>
    <cellStyle name="Normal 3 4 2 5 2 6" xfId="24215" xr:uid="{00000000-0005-0000-0000-0000985E0000}"/>
    <cellStyle name="Normal 3 4 2 5 3" xfId="24216" xr:uid="{00000000-0005-0000-0000-0000995E0000}"/>
    <cellStyle name="Normal 3 4 2 5 3 2" xfId="24217" xr:uid="{00000000-0005-0000-0000-00009A5E0000}"/>
    <cellStyle name="Normal 3 4 2 5 3 2 2" xfId="24218" xr:uid="{00000000-0005-0000-0000-00009B5E0000}"/>
    <cellStyle name="Normal 3 4 2 5 3 3" xfId="24219" xr:uid="{00000000-0005-0000-0000-00009C5E0000}"/>
    <cellStyle name="Normal 3 4 2 5 3 4" xfId="24220" xr:uid="{00000000-0005-0000-0000-00009D5E0000}"/>
    <cellStyle name="Normal 3 4 2 5 4" xfId="24221" xr:uid="{00000000-0005-0000-0000-00009E5E0000}"/>
    <cellStyle name="Normal 3 4 2 5 4 2" xfId="24222" xr:uid="{00000000-0005-0000-0000-00009F5E0000}"/>
    <cellStyle name="Normal 3 4 2 5 4 2 2" xfId="24223" xr:uid="{00000000-0005-0000-0000-0000A05E0000}"/>
    <cellStyle name="Normal 3 4 2 5 4 3" xfId="24224" xr:uid="{00000000-0005-0000-0000-0000A15E0000}"/>
    <cellStyle name="Normal 3 4 2 5 4 4" xfId="24225" xr:uid="{00000000-0005-0000-0000-0000A25E0000}"/>
    <cellStyle name="Normal 3 4 2 5 5" xfId="24226" xr:uid="{00000000-0005-0000-0000-0000A35E0000}"/>
    <cellStyle name="Normal 3 4 2 5 5 2" xfId="24227" xr:uid="{00000000-0005-0000-0000-0000A45E0000}"/>
    <cellStyle name="Normal 3 4 2 5 6" xfId="24228" xr:uid="{00000000-0005-0000-0000-0000A55E0000}"/>
    <cellStyle name="Normal 3 4 2 5 7" xfId="24229" xr:uid="{00000000-0005-0000-0000-0000A65E0000}"/>
    <cellStyle name="Normal 3 4 2 6" xfId="24230" xr:uid="{00000000-0005-0000-0000-0000A75E0000}"/>
    <cellStyle name="Normal 3 4 2 6 2" xfId="24231" xr:uid="{00000000-0005-0000-0000-0000A85E0000}"/>
    <cellStyle name="Normal 3 4 2 6 2 2" xfId="24232" xr:uid="{00000000-0005-0000-0000-0000A95E0000}"/>
    <cellStyle name="Normal 3 4 2 6 2 2 2" xfId="24233" xr:uid="{00000000-0005-0000-0000-0000AA5E0000}"/>
    <cellStyle name="Normal 3 4 2 6 2 3" xfId="24234" xr:uid="{00000000-0005-0000-0000-0000AB5E0000}"/>
    <cellStyle name="Normal 3 4 2 6 2 4" xfId="24235" xr:uid="{00000000-0005-0000-0000-0000AC5E0000}"/>
    <cellStyle name="Normal 3 4 2 6 3" xfId="24236" xr:uid="{00000000-0005-0000-0000-0000AD5E0000}"/>
    <cellStyle name="Normal 3 4 2 6 3 2" xfId="24237" xr:uid="{00000000-0005-0000-0000-0000AE5E0000}"/>
    <cellStyle name="Normal 3 4 2 6 3 2 2" xfId="24238" xr:uid="{00000000-0005-0000-0000-0000AF5E0000}"/>
    <cellStyle name="Normal 3 4 2 6 3 3" xfId="24239" xr:uid="{00000000-0005-0000-0000-0000B05E0000}"/>
    <cellStyle name="Normal 3 4 2 6 3 4" xfId="24240" xr:uid="{00000000-0005-0000-0000-0000B15E0000}"/>
    <cellStyle name="Normal 3 4 2 6 4" xfId="24241" xr:uid="{00000000-0005-0000-0000-0000B25E0000}"/>
    <cellStyle name="Normal 3 4 2 6 4 2" xfId="24242" xr:uid="{00000000-0005-0000-0000-0000B35E0000}"/>
    <cellStyle name="Normal 3 4 2 6 5" xfId="24243" xr:uid="{00000000-0005-0000-0000-0000B45E0000}"/>
    <cellStyle name="Normal 3 4 2 6 6" xfId="24244" xr:uid="{00000000-0005-0000-0000-0000B55E0000}"/>
    <cellStyle name="Normal 3 4 2 7" xfId="24245" xr:uid="{00000000-0005-0000-0000-0000B65E0000}"/>
    <cellStyle name="Normal 3 4 2 7 2" xfId="24246" xr:uid="{00000000-0005-0000-0000-0000B75E0000}"/>
    <cellStyle name="Normal 3 4 2 7 2 2" xfId="24247" xr:uid="{00000000-0005-0000-0000-0000B85E0000}"/>
    <cellStyle name="Normal 3 4 2 7 3" xfId="24248" xr:uid="{00000000-0005-0000-0000-0000B95E0000}"/>
    <cellStyle name="Normal 3 4 2 7 4" xfId="24249" xr:uid="{00000000-0005-0000-0000-0000BA5E0000}"/>
    <cellStyle name="Normal 3 4 2 8" xfId="24250" xr:uid="{00000000-0005-0000-0000-0000BB5E0000}"/>
    <cellStyle name="Normal 3 4 2 8 2" xfId="24251" xr:uid="{00000000-0005-0000-0000-0000BC5E0000}"/>
    <cellStyle name="Normal 3 4 2 8 2 2" xfId="24252" xr:uid="{00000000-0005-0000-0000-0000BD5E0000}"/>
    <cellStyle name="Normal 3 4 2 8 3" xfId="24253" xr:uid="{00000000-0005-0000-0000-0000BE5E0000}"/>
    <cellStyle name="Normal 3 4 2 8 4" xfId="24254" xr:uid="{00000000-0005-0000-0000-0000BF5E0000}"/>
    <cellStyle name="Normal 3 4 2 9" xfId="24255" xr:uid="{00000000-0005-0000-0000-0000C05E0000}"/>
    <cellStyle name="Normal 3 4 2 9 2" xfId="24256" xr:uid="{00000000-0005-0000-0000-0000C15E0000}"/>
    <cellStyle name="Normal 3 4 3" xfId="24257" xr:uid="{00000000-0005-0000-0000-0000C25E0000}"/>
    <cellStyle name="Normal 3 4 3 2" xfId="24258" xr:uid="{00000000-0005-0000-0000-0000C35E0000}"/>
    <cellStyle name="Normal 3 4 3 2 2" xfId="24259" xr:uid="{00000000-0005-0000-0000-0000C45E0000}"/>
    <cellStyle name="Normal 3 4 3 2 2 2" xfId="24260" xr:uid="{00000000-0005-0000-0000-0000C55E0000}"/>
    <cellStyle name="Normal 3 4 3 2 2 2 2" xfId="24261" xr:uid="{00000000-0005-0000-0000-0000C65E0000}"/>
    <cellStyle name="Normal 3 4 3 2 2 2 2 2" xfId="24262" xr:uid="{00000000-0005-0000-0000-0000C75E0000}"/>
    <cellStyle name="Normal 3 4 3 2 2 2 3" xfId="24263" xr:uid="{00000000-0005-0000-0000-0000C85E0000}"/>
    <cellStyle name="Normal 3 4 3 2 2 2 4" xfId="24264" xr:uid="{00000000-0005-0000-0000-0000C95E0000}"/>
    <cellStyle name="Normal 3 4 3 2 2 3" xfId="24265" xr:uid="{00000000-0005-0000-0000-0000CA5E0000}"/>
    <cellStyle name="Normal 3 4 3 2 2 3 2" xfId="24266" xr:uid="{00000000-0005-0000-0000-0000CB5E0000}"/>
    <cellStyle name="Normal 3 4 3 2 2 3 2 2" xfId="24267" xr:uid="{00000000-0005-0000-0000-0000CC5E0000}"/>
    <cellStyle name="Normal 3 4 3 2 2 3 3" xfId="24268" xr:uid="{00000000-0005-0000-0000-0000CD5E0000}"/>
    <cellStyle name="Normal 3 4 3 2 2 3 4" xfId="24269" xr:uid="{00000000-0005-0000-0000-0000CE5E0000}"/>
    <cellStyle name="Normal 3 4 3 2 2 4" xfId="24270" xr:uid="{00000000-0005-0000-0000-0000CF5E0000}"/>
    <cellStyle name="Normal 3 4 3 2 2 4 2" xfId="24271" xr:uid="{00000000-0005-0000-0000-0000D05E0000}"/>
    <cellStyle name="Normal 3 4 3 2 2 5" xfId="24272" xr:uid="{00000000-0005-0000-0000-0000D15E0000}"/>
    <cellStyle name="Normal 3 4 3 2 2 6" xfId="24273" xr:uid="{00000000-0005-0000-0000-0000D25E0000}"/>
    <cellStyle name="Normal 3 4 3 2 3" xfId="24274" xr:uid="{00000000-0005-0000-0000-0000D35E0000}"/>
    <cellStyle name="Normal 3 4 3 2 3 2" xfId="24275" xr:uid="{00000000-0005-0000-0000-0000D45E0000}"/>
    <cellStyle name="Normal 3 4 3 2 3 2 2" xfId="24276" xr:uid="{00000000-0005-0000-0000-0000D55E0000}"/>
    <cellStyle name="Normal 3 4 3 2 3 3" xfId="24277" xr:uid="{00000000-0005-0000-0000-0000D65E0000}"/>
    <cellStyle name="Normal 3 4 3 2 3 4" xfId="24278" xr:uid="{00000000-0005-0000-0000-0000D75E0000}"/>
    <cellStyle name="Normal 3 4 3 2 4" xfId="24279" xr:uid="{00000000-0005-0000-0000-0000D85E0000}"/>
    <cellStyle name="Normal 3 4 3 2 4 2" xfId="24280" xr:uid="{00000000-0005-0000-0000-0000D95E0000}"/>
    <cellStyle name="Normal 3 4 3 2 4 2 2" xfId="24281" xr:uid="{00000000-0005-0000-0000-0000DA5E0000}"/>
    <cellStyle name="Normal 3 4 3 2 4 3" xfId="24282" xr:uid="{00000000-0005-0000-0000-0000DB5E0000}"/>
    <cellStyle name="Normal 3 4 3 2 4 4" xfId="24283" xr:uid="{00000000-0005-0000-0000-0000DC5E0000}"/>
    <cellStyle name="Normal 3 4 3 2 5" xfId="24284" xr:uid="{00000000-0005-0000-0000-0000DD5E0000}"/>
    <cellStyle name="Normal 3 4 3 2 5 2" xfId="24285" xr:uid="{00000000-0005-0000-0000-0000DE5E0000}"/>
    <cellStyle name="Normal 3 4 3 2 6" xfId="24286" xr:uid="{00000000-0005-0000-0000-0000DF5E0000}"/>
    <cellStyle name="Normal 3 4 3 2 7" xfId="24287" xr:uid="{00000000-0005-0000-0000-0000E05E0000}"/>
    <cellStyle name="Normal 3 4 3 3" xfId="24288" xr:uid="{00000000-0005-0000-0000-0000E15E0000}"/>
    <cellStyle name="Normal 3 4 3 3 2" xfId="24289" xr:uid="{00000000-0005-0000-0000-0000E25E0000}"/>
    <cellStyle name="Normal 3 4 3 3 2 2" xfId="24290" xr:uid="{00000000-0005-0000-0000-0000E35E0000}"/>
    <cellStyle name="Normal 3 4 3 3 2 2 2" xfId="24291" xr:uid="{00000000-0005-0000-0000-0000E45E0000}"/>
    <cellStyle name="Normal 3 4 3 3 2 3" xfId="24292" xr:uid="{00000000-0005-0000-0000-0000E55E0000}"/>
    <cellStyle name="Normal 3 4 3 3 2 4" xfId="24293" xr:uid="{00000000-0005-0000-0000-0000E65E0000}"/>
    <cellStyle name="Normal 3 4 3 3 3" xfId="24294" xr:uid="{00000000-0005-0000-0000-0000E75E0000}"/>
    <cellStyle name="Normal 3 4 3 3 3 2" xfId="24295" xr:uid="{00000000-0005-0000-0000-0000E85E0000}"/>
    <cellStyle name="Normal 3 4 3 3 3 2 2" xfId="24296" xr:uid="{00000000-0005-0000-0000-0000E95E0000}"/>
    <cellStyle name="Normal 3 4 3 3 3 3" xfId="24297" xr:uid="{00000000-0005-0000-0000-0000EA5E0000}"/>
    <cellStyle name="Normal 3 4 3 3 3 4" xfId="24298" xr:uid="{00000000-0005-0000-0000-0000EB5E0000}"/>
    <cellStyle name="Normal 3 4 3 3 4" xfId="24299" xr:uid="{00000000-0005-0000-0000-0000EC5E0000}"/>
    <cellStyle name="Normal 3 4 3 3 4 2" xfId="24300" xr:uid="{00000000-0005-0000-0000-0000ED5E0000}"/>
    <cellStyle name="Normal 3 4 3 3 5" xfId="24301" xr:uid="{00000000-0005-0000-0000-0000EE5E0000}"/>
    <cellStyle name="Normal 3 4 3 3 6" xfId="24302" xr:uid="{00000000-0005-0000-0000-0000EF5E0000}"/>
    <cellStyle name="Normal 3 4 3 4" xfId="24303" xr:uid="{00000000-0005-0000-0000-0000F05E0000}"/>
    <cellStyle name="Normal 3 4 3 4 2" xfId="24304" xr:uid="{00000000-0005-0000-0000-0000F15E0000}"/>
    <cellStyle name="Normal 3 4 3 4 2 2" xfId="24305" xr:uid="{00000000-0005-0000-0000-0000F25E0000}"/>
    <cellStyle name="Normal 3 4 3 4 3" xfId="24306" xr:uid="{00000000-0005-0000-0000-0000F35E0000}"/>
    <cellStyle name="Normal 3 4 3 4 4" xfId="24307" xr:uid="{00000000-0005-0000-0000-0000F45E0000}"/>
    <cellStyle name="Normal 3 4 3 5" xfId="24308" xr:uid="{00000000-0005-0000-0000-0000F55E0000}"/>
    <cellStyle name="Normal 3 4 3 5 2" xfId="24309" xr:uid="{00000000-0005-0000-0000-0000F65E0000}"/>
    <cellStyle name="Normal 3 4 3 5 2 2" xfId="24310" xr:uid="{00000000-0005-0000-0000-0000F75E0000}"/>
    <cellStyle name="Normal 3 4 3 5 3" xfId="24311" xr:uid="{00000000-0005-0000-0000-0000F85E0000}"/>
    <cellStyle name="Normal 3 4 3 5 4" xfId="24312" xr:uid="{00000000-0005-0000-0000-0000F95E0000}"/>
    <cellStyle name="Normal 3 4 3 6" xfId="24313" xr:uid="{00000000-0005-0000-0000-0000FA5E0000}"/>
    <cellStyle name="Normal 3 4 3 6 2" xfId="24314" xr:uid="{00000000-0005-0000-0000-0000FB5E0000}"/>
    <cellStyle name="Normal 3 4 3 7" xfId="24315" xr:uid="{00000000-0005-0000-0000-0000FC5E0000}"/>
    <cellStyle name="Normal 3 4 3 8" xfId="24316" xr:uid="{00000000-0005-0000-0000-0000FD5E0000}"/>
    <cellStyle name="Normal 3 4 4" xfId="24317" xr:uid="{00000000-0005-0000-0000-0000FE5E0000}"/>
    <cellStyle name="Normal 3 4 4 2" xfId="24318" xr:uid="{00000000-0005-0000-0000-0000FF5E0000}"/>
    <cellStyle name="Normal 3 4 4 2 2" xfId="24319" xr:uid="{00000000-0005-0000-0000-0000005F0000}"/>
    <cellStyle name="Normal 3 4 4 2 2 2" xfId="24320" xr:uid="{00000000-0005-0000-0000-0000015F0000}"/>
    <cellStyle name="Normal 3 4 4 2 2 2 2" xfId="24321" xr:uid="{00000000-0005-0000-0000-0000025F0000}"/>
    <cellStyle name="Normal 3 4 4 2 2 2 2 2" xfId="24322" xr:uid="{00000000-0005-0000-0000-0000035F0000}"/>
    <cellStyle name="Normal 3 4 4 2 2 2 3" xfId="24323" xr:uid="{00000000-0005-0000-0000-0000045F0000}"/>
    <cellStyle name="Normal 3 4 4 2 2 2 4" xfId="24324" xr:uid="{00000000-0005-0000-0000-0000055F0000}"/>
    <cellStyle name="Normal 3 4 4 2 2 3" xfId="24325" xr:uid="{00000000-0005-0000-0000-0000065F0000}"/>
    <cellStyle name="Normal 3 4 4 2 2 3 2" xfId="24326" xr:uid="{00000000-0005-0000-0000-0000075F0000}"/>
    <cellStyle name="Normal 3 4 4 2 2 3 2 2" xfId="24327" xr:uid="{00000000-0005-0000-0000-0000085F0000}"/>
    <cellStyle name="Normal 3 4 4 2 2 3 3" xfId="24328" xr:uid="{00000000-0005-0000-0000-0000095F0000}"/>
    <cellStyle name="Normal 3 4 4 2 2 3 4" xfId="24329" xr:uid="{00000000-0005-0000-0000-00000A5F0000}"/>
    <cellStyle name="Normal 3 4 4 2 2 4" xfId="24330" xr:uid="{00000000-0005-0000-0000-00000B5F0000}"/>
    <cellStyle name="Normal 3 4 4 2 2 4 2" xfId="24331" xr:uid="{00000000-0005-0000-0000-00000C5F0000}"/>
    <cellStyle name="Normal 3 4 4 2 2 5" xfId="24332" xr:uid="{00000000-0005-0000-0000-00000D5F0000}"/>
    <cellStyle name="Normal 3 4 4 2 2 6" xfId="24333" xr:uid="{00000000-0005-0000-0000-00000E5F0000}"/>
    <cellStyle name="Normal 3 4 4 2 3" xfId="24334" xr:uid="{00000000-0005-0000-0000-00000F5F0000}"/>
    <cellStyle name="Normal 3 4 4 2 3 2" xfId="24335" xr:uid="{00000000-0005-0000-0000-0000105F0000}"/>
    <cellStyle name="Normal 3 4 4 2 3 2 2" xfId="24336" xr:uid="{00000000-0005-0000-0000-0000115F0000}"/>
    <cellStyle name="Normal 3 4 4 2 3 3" xfId="24337" xr:uid="{00000000-0005-0000-0000-0000125F0000}"/>
    <cellStyle name="Normal 3 4 4 2 3 4" xfId="24338" xr:uid="{00000000-0005-0000-0000-0000135F0000}"/>
    <cellStyle name="Normal 3 4 4 2 4" xfId="24339" xr:uid="{00000000-0005-0000-0000-0000145F0000}"/>
    <cellStyle name="Normal 3 4 4 2 4 2" xfId="24340" xr:uid="{00000000-0005-0000-0000-0000155F0000}"/>
    <cellStyle name="Normal 3 4 4 2 4 2 2" xfId="24341" xr:uid="{00000000-0005-0000-0000-0000165F0000}"/>
    <cellStyle name="Normal 3 4 4 2 4 3" xfId="24342" xr:uid="{00000000-0005-0000-0000-0000175F0000}"/>
    <cellStyle name="Normal 3 4 4 2 4 4" xfId="24343" xr:uid="{00000000-0005-0000-0000-0000185F0000}"/>
    <cellStyle name="Normal 3 4 4 2 5" xfId="24344" xr:uid="{00000000-0005-0000-0000-0000195F0000}"/>
    <cellStyle name="Normal 3 4 4 2 5 2" xfId="24345" xr:uid="{00000000-0005-0000-0000-00001A5F0000}"/>
    <cellStyle name="Normal 3 4 4 2 6" xfId="24346" xr:uid="{00000000-0005-0000-0000-00001B5F0000}"/>
    <cellStyle name="Normal 3 4 4 2 7" xfId="24347" xr:uid="{00000000-0005-0000-0000-00001C5F0000}"/>
    <cellStyle name="Normal 3 4 4 3" xfId="24348" xr:uid="{00000000-0005-0000-0000-00001D5F0000}"/>
    <cellStyle name="Normal 3 4 4 3 2" xfId="24349" xr:uid="{00000000-0005-0000-0000-00001E5F0000}"/>
    <cellStyle name="Normal 3 4 4 3 2 2" xfId="24350" xr:uid="{00000000-0005-0000-0000-00001F5F0000}"/>
    <cellStyle name="Normal 3 4 4 3 2 2 2" xfId="24351" xr:uid="{00000000-0005-0000-0000-0000205F0000}"/>
    <cellStyle name="Normal 3 4 4 3 2 3" xfId="24352" xr:uid="{00000000-0005-0000-0000-0000215F0000}"/>
    <cellStyle name="Normal 3 4 4 3 2 4" xfId="24353" xr:uid="{00000000-0005-0000-0000-0000225F0000}"/>
    <cellStyle name="Normal 3 4 4 3 3" xfId="24354" xr:uid="{00000000-0005-0000-0000-0000235F0000}"/>
    <cellStyle name="Normal 3 4 4 3 3 2" xfId="24355" xr:uid="{00000000-0005-0000-0000-0000245F0000}"/>
    <cellStyle name="Normal 3 4 4 3 3 2 2" xfId="24356" xr:uid="{00000000-0005-0000-0000-0000255F0000}"/>
    <cellStyle name="Normal 3 4 4 3 3 3" xfId="24357" xr:uid="{00000000-0005-0000-0000-0000265F0000}"/>
    <cellStyle name="Normal 3 4 4 3 3 4" xfId="24358" xr:uid="{00000000-0005-0000-0000-0000275F0000}"/>
    <cellStyle name="Normal 3 4 4 3 4" xfId="24359" xr:uid="{00000000-0005-0000-0000-0000285F0000}"/>
    <cellStyle name="Normal 3 4 4 3 4 2" xfId="24360" xr:uid="{00000000-0005-0000-0000-0000295F0000}"/>
    <cellStyle name="Normal 3 4 4 3 5" xfId="24361" xr:uid="{00000000-0005-0000-0000-00002A5F0000}"/>
    <cellStyle name="Normal 3 4 4 3 6" xfId="24362" xr:uid="{00000000-0005-0000-0000-00002B5F0000}"/>
    <cellStyle name="Normal 3 4 4 4" xfId="24363" xr:uid="{00000000-0005-0000-0000-00002C5F0000}"/>
    <cellStyle name="Normal 3 4 4 4 2" xfId="24364" xr:uid="{00000000-0005-0000-0000-00002D5F0000}"/>
    <cellStyle name="Normal 3 4 4 4 2 2" xfId="24365" xr:uid="{00000000-0005-0000-0000-00002E5F0000}"/>
    <cellStyle name="Normal 3 4 4 4 3" xfId="24366" xr:uid="{00000000-0005-0000-0000-00002F5F0000}"/>
    <cellStyle name="Normal 3 4 4 4 4" xfId="24367" xr:uid="{00000000-0005-0000-0000-0000305F0000}"/>
    <cellStyle name="Normal 3 4 4 5" xfId="24368" xr:uid="{00000000-0005-0000-0000-0000315F0000}"/>
    <cellStyle name="Normal 3 4 4 5 2" xfId="24369" xr:uid="{00000000-0005-0000-0000-0000325F0000}"/>
    <cellStyle name="Normal 3 4 4 5 2 2" xfId="24370" xr:uid="{00000000-0005-0000-0000-0000335F0000}"/>
    <cellStyle name="Normal 3 4 4 5 3" xfId="24371" xr:uid="{00000000-0005-0000-0000-0000345F0000}"/>
    <cellStyle name="Normal 3 4 4 5 4" xfId="24372" xr:uid="{00000000-0005-0000-0000-0000355F0000}"/>
    <cellStyle name="Normal 3 4 4 6" xfId="24373" xr:uid="{00000000-0005-0000-0000-0000365F0000}"/>
    <cellStyle name="Normal 3 4 4 6 2" xfId="24374" xr:uid="{00000000-0005-0000-0000-0000375F0000}"/>
    <cellStyle name="Normal 3 4 4 7" xfId="24375" xr:uid="{00000000-0005-0000-0000-0000385F0000}"/>
    <cellStyle name="Normal 3 4 4 8" xfId="24376" xr:uid="{00000000-0005-0000-0000-0000395F0000}"/>
    <cellStyle name="Normal 3 4 5" xfId="24377" xr:uid="{00000000-0005-0000-0000-00003A5F0000}"/>
    <cellStyle name="Normal 3 4 5 2" xfId="24378" xr:uid="{00000000-0005-0000-0000-00003B5F0000}"/>
    <cellStyle name="Normal 3 4 5 2 2" xfId="24379" xr:uid="{00000000-0005-0000-0000-00003C5F0000}"/>
    <cellStyle name="Normal 3 4 5 2 2 2" xfId="24380" xr:uid="{00000000-0005-0000-0000-00003D5F0000}"/>
    <cellStyle name="Normal 3 4 5 2 2 2 2" xfId="24381" xr:uid="{00000000-0005-0000-0000-00003E5F0000}"/>
    <cellStyle name="Normal 3 4 5 2 2 2 2 2" xfId="24382" xr:uid="{00000000-0005-0000-0000-00003F5F0000}"/>
    <cellStyle name="Normal 3 4 5 2 2 2 3" xfId="24383" xr:uid="{00000000-0005-0000-0000-0000405F0000}"/>
    <cellStyle name="Normal 3 4 5 2 2 2 4" xfId="24384" xr:uid="{00000000-0005-0000-0000-0000415F0000}"/>
    <cellStyle name="Normal 3 4 5 2 2 3" xfId="24385" xr:uid="{00000000-0005-0000-0000-0000425F0000}"/>
    <cellStyle name="Normal 3 4 5 2 2 3 2" xfId="24386" xr:uid="{00000000-0005-0000-0000-0000435F0000}"/>
    <cellStyle name="Normal 3 4 5 2 2 3 2 2" xfId="24387" xr:uid="{00000000-0005-0000-0000-0000445F0000}"/>
    <cellStyle name="Normal 3 4 5 2 2 3 3" xfId="24388" xr:uid="{00000000-0005-0000-0000-0000455F0000}"/>
    <cellStyle name="Normal 3 4 5 2 2 3 4" xfId="24389" xr:uid="{00000000-0005-0000-0000-0000465F0000}"/>
    <cellStyle name="Normal 3 4 5 2 2 4" xfId="24390" xr:uid="{00000000-0005-0000-0000-0000475F0000}"/>
    <cellStyle name="Normal 3 4 5 2 2 4 2" xfId="24391" xr:uid="{00000000-0005-0000-0000-0000485F0000}"/>
    <cellStyle name="Normal 3 4 5 2 2 5" xfId="24392" xr:uid="{00000000-0005-0000-0000-0000495F0000}"/>
    <cellStyle name="Normal 3 4 5 2 2 6" xfId="24393" xr:uid="{00000000-0005-0000-0000-00004A5F0000}"/>
    <cellStyle name="Normal 3 4 5 2 3" xfId="24394" xr:uid="{00000000-0005-0000-0000-00004B5F0000}"/>
    <cellStyle name="Normal 3 4 5 2 3 2" xfId="24395" xr:uid="{00000000-0005-0000-0000-00004C5F0000}"/>
    <cellStyle name="Normal 3 4 5 2 3 2 2" xfId="24396" xr:uid="{00000000-0005-0000-0000-00004D5F0000}"/>
    <cellStyle name="Normal 3 4 5 2 3 3" xfId="24397" xr:uid="{00000000-0005-0000-0000-00004E5F0000}"/>
    <cellStyle name="Normal 3 4 5 2 3 4" xfId="24398" xr:uid="{00000000-0005-0000-0000-00004F5F0000}"/>
    <cellStyle name="Normal 3 4 5 2 4" xfId="24399" xr:uid="{00000000-0005-0000-0000-0000505F0000}"/>
    <cellStyle name="Normal 3 4 5 2 4 2" xfId="24400" xr:uid="{00000000-0005-0000-0000-0000515F0000}"/>
    <cellStyle name="Normal 3 4 5 2 4 2 2" xfId="24401" xr:uid="{00000000-0005-0000-0000-0000525F0000}"/>
    <cellStyle name="Normal 3 4 5 2 4 3" xfId="24402" xr:uid="{00000000-0005-0000-0000-0000535F0000}"/>
    <cellStyle name="Normal 3 4 5 2 4 4" xfId="24403" xr:uid="{00000000-0005-0000-0000-0000545F0000}"/>
    <cellStyle name="Normal 3 4 5 2 5" xfId="24404" xr:uid="{00000000-0005-0000-0000-0000555F0000}"/>
    <cellStyle name="Normal 3 4 5 2 5 2" xfId="24405" xr:uid="{00000000-0005-0000-0000-0000565F0000}"/>
    <cellStyle name="Normal 3 4 5 2 6" xfId="24406" xr:uid="{00000000-0005-0000-0000-0000575F0000}"/>
    <cellStyle name="Normal 3 4 5 2 7" xfId="24407" xr:uid="{00000000-0005-0000-0000-0000585F0000}"/>
    <cellStyle name="Normal 3 4 5 3" xfId="24408" xr:uid="{00000000-0005-0000-0000-0000595F0000}"/>
    <cellStyle name="Normal 3 4 5 3 2" xfId="24409" xr:uid="{00000000-0005-0000-0000-00005A5F0000}"/>
    <cellStyle name="Normal 3 4 5 3 2 2" xfId="24410" xr:uid="{00000000-0005-0000-0000-00005B5F0000}"/>
    <cellStyle name="Normal 3 4 5 3 2 2 2" xfId="24411" xr:uid="{00000000-0005-0000-0000-00005C5F0000}"/>
    <cellStyle name="Normal 3 4 5 3 2 3" xfId="24412" xr:uid="{00000000-0005-0000-0000-00005D5F0000}"/>
    <cellStyle name="Normal 3 4 5 3 2 4" xfId="24413" xr:uid="{00000000-0005-0000-0000-00005E5F0000}"/>
    <cellStyle name="Normal 3 4 5 3 3" xfId="24414" xr:uid="{00000000-0005-0000-0000-00005F5F0000}"/>
    <cellStyle name="Normal 3 4 5 3 3 2" xfId="24415" xr:uid="{00000000-0005-0000-0000-0000605F0000}"/>
    <cellStyle name="Normal 3 4 5 3 3 2 2" xfId="24416" xr:uid="{00000000-0005-0000-0000-0000615F0000}"/>
    <cellStyle name="Normal 3 4 5 3 3 3" xfId="24417" xr:uid="{00000000-0005-0000-0000-0000625F0000}"/>
    <cellStyle name="Normal 3 4 5 3 3 4" xfId="24418" xr:uid="{00000000-0005-0000-0000-0000635F0000}"/>
    <cellStyle name="Normal 3 4 5 3 4" xfId="24419" xr:uid="{00000000-0005-0000-0000-0000645F0000}"/>
    <cellStyle name="Normal 3 4 5 3 4 2" xfId="24420" xr:uid="{00000000-0005-0000-0000-0000655F0000}"/>
    <cellStyle name="Normal 3 4 5 3 5" xfId="24421" xr:uid="{00000000-0005-0000-0000-0000665F0000}"/>
    <cellStyle name="Normal 3 4 5 3 6" xfId="24422" xr:uid="{00000000-0005-0000-0000-0000675F0000}"/>
    <cellStyle name="Normal 3 4 5 4" xfId="24423" xr:uid="{00000000-0005-0000-0000-0000685F0000}"/>
    <cellStyle name="Normal 3 4 5 4 2" xfId="24424" xr:uid="{00000000-0005-0000-0000-0000695F0000}"/>
    <cellStyle name="Normal 3 4 5 4 2 2" xfId="24425" xr:uid="{00000000-0005-0000-0000-00006A5F0000}"/>
    <cellStyle name="Normal 3 4 5 4 3" xfId="24426" xr:uid="{00000000-0005-0000-0000-00006B5F0000}"/>
    <cellStyle name="Normal 3 4 5 4 4" xfId="24427" xr:uid="{00000000-0005-0000-0000-00006C5F0000}"/>
    <cellStyle name="Normal 3 4 5 5" xfId="24428" xr:uid="{00000000-0005-0000-0000-00006D5F0000}"/>
    <cellStyle name="Normal 3 4 5 5 2" xfId="24429" xr:uid="{00000000-0005-0000-0000-00006E5F0000}"/>
    <cellStyle name="Normal 3 4 5 5 2 2" xfId="24430" xr:uid="{00000000-0005-0000-0000-00006F5F0000}"/>
    <cellStyle name="Normal 3 4 5 5 3" xfId="24431" xr:uid="{00000000-0005-0000-0000-0000705F0000}"/>
    <cellStyle name="Normal 3 4 5 5 4" xfId="24432" xr:uid="{00000000-0005-0000-0000-0000715F0000}"/>
    <cellStyle name="Normal 3 4 5 6" xfId="24433" xr:uid="{00000000-0005-0000-0000-0000725F0000}"/>
    <cellStyle name="Normal 3 4 5 6 2" xfId="24434" xr:uid="{00000000-0005-0000-0000-0000735F0000}"/>
    <cellStyle name="Normal 3 4 5 7" xfId="24435" xr:uid="{00000000-0005-0000-0000-0000745F0000}"/>
    <cellStyle name="Normal 3 4 5 8" xfId="24436" xr:uid="{00000000-0005-0000-0000-0000755F0000}"/>
    <cellStyle name="Normal 3 4 6" xfId="24437" xr:uid="{00000000-0005-0000-0000-0000765F0000}"/>
    <cellStyle name="Normal 3 4 6 2" xfId="24438" xr:uid="{00000000-0005-0000-0000-0000775F0000}"/>
    <cellStyle name="Normal 3 4 6 2 2" xfId="24439" xr:uid="{00000000-0005-0000-0000-0000785F0000}"/>
    <cellStyle name="Normal 3 4 6 2 2 2" xfId="24440" xr:uid="{00000000-0005-0000-0000-0000795F0000}"/>
    <cellStyle name="Normal 3 4 6 2 2 2 2" xfId="24441" xr:uid="{00000000-0005-0000-0000-00007A5F0000}"/>
    <cellStyle name="Normal 3 4 6 2 2 3" xfId="24442" xr:uid="{00000000-0005-0000-0000-00007B5F0000}"/>
    <cellStyle name="Normal 3 4 6 2 2 4" xfId="24443" xr:uid="{00000000-0005-0000-0000-00007C5F0000}"/>
    <cellStyle name="Normal 3 4 6 2 3" xfId="24444" xr:uid="{00000000-0005-0000-0000-00007D5F0000}"/>
    <cellStyle name="Normal 3 4 6 2 3 2" xfId="24445" xr:uid="{00000000-0005-0000-0000-00007E5F0000}"/>
    <cellStyle name="Normal 3 4 6 2 3 2 2" xfId="24446" xr:uid="{00000000-0005-0000-0000-00007F5F0000}"/>
    <cellStyle name="Normal 3 4 6 2 3 3" xfId="24447" xr:uid="{00000000-0005-0000-0000-0000805F0000}"/>
    <cellStyle name="Normal 3 4 6 2 3 4" xfId="24448" xr:uid="{00000000-0005-0000-0000-0000815F0000}"/>
    <cellStyle name="Normal 3 4 6 2 4" xfId="24449" xr:uid="{00000000-0005-0000-0000-0000825F0000}"/>
    <cellStyle name="Normal 3 4 6 2 4 2" xfId="24450" xr:uid="{00000000-0005-0000-0000-0000835F0000}"/>
    <cellStyle name="Normal 3 4 6 2 5" xfId="24451" xr:uid="{00000000-0005-0000-0000-0000845F0000}"/>
    <cellStyle name="Normal 3 4 6 2 6" xfId="24452" xr:uid="{00000000-0005-0000-0000-0000855F0000}"/>
    <cellStyle name="Normal 3 4 6 3" xfId="24453" xr:uid="{00000000-0005-0000-0000-0000865F0000}"/>
    <cellStyle name="Normal 3 4 6 3 2" xfId="24454" xr:uid="{00000000-0005-0000-0000-0000875F0000}"/>
    <cellStyle name="Normal 3 4 6 3 2 2" xfId="24455" xr:uid="{00000000-0005-0000-0000-0000885F0000}"/>
    <cellStyle name="Normal 3 4 6 3 3" xfId="24456" xr:uid="{00000000-0005-0000-0000-0000895F0000}"/>
    <cellStyle name="Normal 3 4 6 3 4" xfId="24457" xr:uid="{00000000-0005-0000-0000-00008A5F0000}"/>
    <cellStyle name="Normal 3 4 6 4" xfId="24458" xr:uid="{00000000-0005-0000-0000-00008B5F0000}"/>
    <cellStyle name="Normal 3 4 6 4 2" xfId="24459" xr:uid="{00000000-0005-0000-0000-00008C5F0000}"/>
    <cellStyle name="Normal 3 4 6 4 2 2" xfId="24460" xr:uid="{00000000-0005-0000-0000-00008D5F0000}"/>
    <cellStyle name="Normal 3 4 6 4 3" xfId="24461" xr:uid="{00000000-0005-0000-0000-00008E5F0000}"/>
    <cellStyle name="Normal 3 4 6 4 4" xfId="24462" xr:uid="{00000000-0005-0000-0000-00008F5F0000}"/>
    <cellStyle name="Normal 3 4 6 5" xfId="24463" xr:uid="{00000000-0005-0000-0000-0000905F0000}"/>
    <cellStyle name="Normal 3 4 6 5 2" xfId="24464" xr:uid="{00000000-0005-0000-0000-0000915F0000}"/>
    <cellStyle name="Normal 3 4 6 6" xfId="24465" xr:uid="{00000000-0005-0000-0000-0000925F0000}"/>
    <cellStyle name="Normal 3 4 6 7" xfId="24466" xr:uid="{00000000-0005-0000-0000-0000935F0000}"/>
    <cellStyle name="Normal 3 4 7" xfId="24467" xr:uid="{00000000-0005-0000-0000-0000945F0000}"/>
    <cellStyle name="Normal 3 4 7 2" xfId="24468" xr:uid="{00000000-0005-0000-0000-0000955F0000}"/>
    <cellStyle name="Normal 3 4 7 2 2" xfId="24469" xr:uid="{00000000-0005-0000-0000-0000965F0000}"/>
    <cellStyle name="Normal 3 4 7 2 2 2" xfId="24470" xr:uid="{00000000-0005-0000-0000-0000975F0000}"/>
    <cellStyle name="Normal 3 4 7 2 3" xfId="24471" xr:uid="{00000000-0005-0000-0000-0000985F0000}"/>
    <cellStyle name="Normal 3 4 7 2 4" xfId="24472" xr:uid="{00000000-0005-0000-0000-0000995F0000}"/>
    <cellStyle name="Normal 3 4 7 3" xfId="24473" xr:uid="{00000000-0005-0000-0000-00009A5F0000}"/>
    <cellStyle name="Normal 3 4 7 3 2" xfId="24474" xr:uid="{00000000-0005-0000-0000-00009B5F0000}"/>
    <cellStyle name="Normal 3 4 7 3 2 2" xfId="24475" xr:uid="{00000000-0005-0000-0000-00009C5F0000}"/>
    <cellStyle name="Normal 3 4 7 3 3" xfId="24476" xr:uid="{00000000-0005-0000-0000-00009D5F0000}"/>
    <cellStyle name="Normal 3 4 7 3 4" xfId="24477" xr:uid="{00000000-0005-0000-0000-00009E5F0000}"/>
    <cellStyle name="Normal 3 4 7 4" xfId="24478" xr:uid="{00000000-0005-0000-0000-00009F5F0000}"/>
    <cellStyle name="Normal 3 4 7 4 2" xfId="24479" xr:uid="{00000000-0005-0000-0000-0000A05F0000}"/>
    <cellStyle name="Normal 3 4 7 5" xfId="24480" xr:uid="{00000000-0005-0000-0000-0000A15F0000}"/>
    <cellStyle name="Normal 3 4 7 6" xfId="24481" xr:uid="{00000000-0005-0000-0000-0000A25F0000}"/>
    <cellStyle name="Normal 3 4 8" xfId="24482" xr:uid="{00000000-0005-0000-0000-0000A35F0000}"/>
    <cellStyle name="Normal 3 4 8 2" xfId="24483" xr:uid="{00000000-0005-0000-0000-0000A45F0000}"/>
    <cellStyle name="Normal 3 4 8 2 2" xfId="24484" xr:uid="{00000000-0005-0000-0000-0000A55F0000}"/>
    <cellStyle name="Normal 3 4 8 3" xfId="24485" xr:uid="{00000000-0005-0000-0000-0000A65F0000}"/>
    <cellStyle name="Normal 3 4 8 4" xfId="24486" xr:uid="{00000000-0005-0000-0000-0000A75F0000}"/>
    <cellStyle name="Normal 3 4 9" xfId="24487" xr:uid="{00000000-0005-0000-0000-0000A85F0000}"/>
    <cellStyle name="Normal 3 4 9 2" xfId="24488" xr:uid="{00000000-0005-0000-0000-0000A95F0000}"/>
    <cellStyle name="Normal 3 4 9 2 2" xfId="24489" xr:uid="{00000000-0005-0000-0000-0000AA5F0000}"/>
    <cellStyle name="Normal 3 4 9 3" xfId="24490" xr:uid="{00000000-0005-0000-0000-0000AB5F0000}"/>
    <cellStyle name="Normal 3 4 9 4" xfId="24491" xr:uid="{00000000-0005-0000-0000-0000AC5F0000}"/>
    <cellStyle name="Normal 3 5" xfId="24492" xr:uid="{00000000-0005-0000-0000-0000AD5F0000}"/>
    <cellStyle name="Normal 3 5 10" xfId="24493" xr:uid="{00000000-0005-0000-0000-0000AE5F0000}"/>
    <cellStyle name="Normal 3 5 11" xfId="24494" xr:uid="{00000000-0005-0000-0000-0000AF5F0000}"/>
    <cellStyle name="Normal 3 5 2" xfId="24495" xr:uid="{00000000-0005-0000-0000-0000B05F0000}"/>
    <cellStyle name="Normal 3 5 2 2" xfId="24496" xr:uid="{00000000-0005-0000-0000-0000B15F0000}"/>
    <cellStyle name="Normal 3 5 2 2 2" xfId="24497" xr:uid="{00000000-0005-0000-0000-0000B25F0000}"/>
    <cellStyle name="Normal 3 5 2 2 2 2" xfId="24498" xr:uid="{00000000-0005-0000-0000-0000B35F0000}"/>
    <cellStyle name="Normal 3 5 2 2 2 2 2" xfId="24499" xr:uid="{00000000-0005-0000-0000-0000B45F0000}"/>
    <cellStyle name="Normal 3 5 2 2 2 2 2 2" xfId="24500" xr:uid="{00000000-0005-0000-0000-0000B55F0000}"/>
    <cellStyle name="Normal 3 5 2 2 2 2 3" xfId="24501" xr:uid="{00000000-0005-0000-0000-0000B65F0000}"/>
    <cellStyle name="Normal 3 5 2 2 2 2 4" xfId="24502" xr:uid="{00000000-0005-0000-0000-0000B75F0000}"/>
    <cellStyle name="Normal 3 5 2 2 2 3" xfId="24503" xr:uid="{00000000-0005-0000-0000-0000B85F0000}"/>
    <cellStyle name="Normal 3 5 2 2 2 3 2" xfId="24504" xr:uid="{00000000-0005-0000-0000-0000B95F0000}"/>
    <cellStyle name="Normal 3 5 2 2 2 3 2 2" xfId="24505" xr:uid="{00000000-0005-0000-0000-0000BA5F0000}"/>
    <cellStyle name="Normal 3 5 2 2 2 3 3" xfId="24506" xr:uid="{00000000-0005-0000-0000-0000BB5F0000}"/>
    <cellStyle name="Normal 3 5 2 2 2 3 4" xfId="24507" xr:uid="{00000000-0005-0000-0000-0000BC5F0000}"/>
    <cellStyle name="Normal 3 5 2 2 2 4" xfId="24508" xr:uid="{00000000-0005-0000-0000-0000BD5F0000}"/>
    <cellStyle name="Normal 3 5 2 2 2 4 2" xfId="24509" xr:uid="{00000000-0005-0000-0000-0000BE5F0000}"/>
    <cellStyle name="Normal 3 5 2 2 2 5" xfId="24510" xr:uid="{00000000-0005-0000-0000-0000BF5F0000}"/>
    <cellStyle name="Normal 3 5 2 2 2 6" xfId="24511" xr:uid="{00000000-0005-0000-0000-0000C05F0000}"/>
    <cellStyle name="Normal 3 5 2 2 3" xfId="24512" xr:uid="{00000000-0005-0000-0000-0000C15F0000}"/>
    <cellStyle name="Normal 3 5 2 2 3 2" xfId="24513" xr:uid="{00000000-0005-0000-0000-0000C25F0000}"/>
    <cellStyle name="Normal 3 5 2 2 3 2 2" xfId="24514" xr:uid="{00000000-0005-0000-0000-0000C35F0000}"/>
    <cellStyle name="Normal 3 5 2 2 3 3" xfId="24515" xr:uid="{00000000-0005-0000-0000-0000C45F0000}"/>
    <cellStyle name="Normal 3 5 2 2 3 4" xfId="24516" xr:uid="{00000000-0005-0000-0000-0000C55F0000}"/>
    <cellStyle name="Normal 3 5 2 2 4" xfId="24517" xr:uid="{00000000-0005-0000-0000-0000C65F0000}"/>
    <cellStyle name="Normal 3 5 2 2 4 2" xfId="24518" xr:uid="{00000000-0005-0000-0000-0000C75F0000}"/>
    <cellStyle name="Normal 3 5 2 2 4 2 2" xfId="24519" xr:uid="{00000000-0005-0000-0000-0000C85F0000}"/>
    <cellStyle name="Normal 3 5 2 2 4 3" xfId="24520" xr:uid="{00000000-0005-0000-0000-0000C95F0000}"/>
    <cellStyle name="Normal 3 5 2 2 4 4" xfId="24521" xr:uid="{00000000-0005-0000-0000-0000CA5F0000}"/>
    <cellStyle name="Normal 3 5 2 2 5" xfId="24522" xr:uid="{00000000-0005-0000-0000-0000CB5F0000}"/>
    <cellStyle name="Normal 3 5 2 2 5 2" xfId="24523" xr:uid="{00000000-0005-0000-0000-0000CC5F0000}"/>
    <cellStyle name="Normal 3 5 2 2 6" xfId="24524" xr:uid="{00000000-0005-0000-0000-0000CD5F0000}"/>
    <cellStyle name="Normal 3 5 2 2 7" xfId="24525" xr:uid="{00000000-0005-0000-0000-0000CE5F0000}"/>
    <cellStyle name="Normal 3 5 2 3" xfId="24526" xr:uid="{00000000-0005-0000-0000-0000CF5F0000}"/>
    <cellStyle name="Normal 3 5 2 3 2" xfId="24527" xr:uid="{00000000-0005-0000-0000-0000D05F0000}"/>
    <cellStyle name="Normal 3 5 2 3 2 2" xfId="24528" xr:uid="{00000000-0005-0000-0000-0000D15F0000}"/>
    <cellStyle name="Normal 3 5 2 3 2 2 2" xfId="24529" xr:uid="{00000000-0005-0000-0000-0000D25F0000}"/>
    <cellStyle name="Normal 3 5 2 3 2 3" xfId="24530" xr:uid="{00000000-0005-0000-0000-0000D35F0000}"/>
    <cellStyle name="Normal 3 5 2 3 2 4" xfId="24531" xr:uid="{00000000-0005-0000-0000-0000D45F0000}"/>
    <cellStyle name="Normal 3 5 2 3 3" xfId="24532" xr:uid="{00000000-0005-0000-0000-0000D55F0000}"/>
    <cellStyle name="Normal 3 5 2 3 3 2" xfId="24533" xr:uid="{00000000-0005-0000-0000-0000D65F0000}"/>
    <cellStyle name="Normal 3 5 2 3 3 2 2" xfId="24534" xr:uid="{00000000-0005-0000-0000-0000D75F0000}"/>
    <cellStyle name="Normal 3 5 2 3 3 3" xfId="24535" xr:uid="{00000000-0005-0000-0000-0000D85F0000}"/>
    <cellStyle name="Normal 3 5 2 3 3 4" xfId="24536" xr:uid="{00000000-0005-0000-0000-0000D95F0000}"/>
    <cellStyle name="Normal 3 5 2 3 4" xfId="24537" xr:uid="{00000000-0005-0000-0000-0000DA5F0000}"/>
    <cellStyle name="Normal 3 5 2 3 4 2" xfId="24538" xr:uid="{00000000-0005-0000-0000-0000DB5F0000}"/>
    <cellStyle name="Normal 3 5 2 3 5" xfId="24539" xr:uid="{00000000-0005-0000-0000-0000DC5F0000}"/>
    <cellStyle name="Normal 3 5 2 3 6" xfId="24540" xr:uid="{00000000-0005-0000-0000-0000DD5F0000}"/>
    <cellStyle name="Normal 3 5 2 4" xfId="24541" xr:uid="{00000000-0005-0000-0000-0000DE5F0000}"/>
    <cellStyle name="Normal 3 5 2 4 2" xfId="24542" xr:uid="{00000000-0005-0000-0000-0000DF5F0000}"/>
    <cellStyle name="Normal 3 5 2 4 2 2" xfId="24543" xr:uid="{00000000-0005-0000-0000-0000E05F0000}"/>
    <cellStyle name="Normal 3 5 2 4 3" xfId="24544" xr:uid="{00000000-0005-0000-0000-0000E15F0000}"/>
    <cellStyle name="Normal 3 5 2 4 4" xfId="24545" xr:uid="{00000000-0005-0000-0000-0000E25F0000}"/>
    <cellStyle name="Normal 3 5 2 5" xfId="24546" xr:uid="{00000000-0005-0000-0000-0000E35F0000}"/>
    <cellStyle name="Normal 3 5 2 5 2" xfId="24547" xr:uid="{00000000-0005-0000-0000-0000E45F0000}"/>
    <cellStyle name="Normal 3 5 2 5 2 2" xfId="24548" xr:uid="{00000000-0005-0000-0000-0000E55F0000}"/>
    <cellStyle name="Normal 3 5 2 5 3" xfId="24549" xr:uid="{00000000-0005-0000-0000-0000E65F0000}"/>
    <cellStyle name="Normal 3 5 2 5 4" xfId="24550" xr:uid="{00000000-0005-0000-0000-0000E75F0000}"/>
    <cellStyle name="Normal 3 5 2 6" xfId="24551" xr:uid="{00000000-0005-0000-0000-0000E85F0000}"/>
    <cellStyle name="Normal 3 5 2 6 2" xfId="24552" xr:uid="{00000000-0005-0000-0000-0000E95F0000}"/>
    <cellStyle name="Normal 3 5 2 7" xfId="24553" xr:uid="{00000000-0005-0000-0000-0000EA5F0000}"/>
    <cellStyle name="Normal 3 5 2 8" xfId="24554" xr:uid="{00000000-0005-0000-0000-0000EB5F0000}"/>
    <cellStyle name="Normal 3 5 3" xfId="24555" xr:uid="{00000000-0005-0000-0000-0000EC5F0000}"/>
    <cellStyle name="Normal 3 5 3 2" xfId="24556" xr:uid="{00000000-0005-0000-0000-0000ED5F0000}"/>
    <cellStyle name="Normal 3 5 3 2 2" xfId="24557" xr:uid="{00000000-0005-0000-0000-0000EE5F0000}"/>
    <cellStyle name="Normal 3 5 3 2 2 2" xfId="24558" xr:uid="{00000000-0005-0000-0000-0000EF5F0000}"/>
    <cellStyle name="Normal 3 5 3 2 2 2 2" xfId="24559" xr:uid="{00000000-0005-0000-0000-0000F05F0000}"/>
    <cellStyle name="Normal 3 5 3 2 2 2 2 2" xfId="24560" xr:uid="{00000000-0005-0000-0000-0000F15F0000}"/>
    <cellStyle name="Normal 3 5 3 2 2 2 3" xfId="24561" xr:uid="{00000000-0005-0000-0000-0000F25F0000}"/>
    <cellStyle name="Normal 3 5 3 2 2 2 4" xfId="24562" xr:uid="{00000000-0005-0000-0000-0000F35F0000}"/>
    <cellStyle name="Normal 3 5 3 2 2 3" xfId="24563" xr:uid="{00000000-0005-0000-0000-0000F45F0000}"/>
    <cellStyle name="Normal 3 5 3 2 2 3 2" xfId="24564" xr:uid="{00000000-0005-0000-0000-0000F55F0000}"/>
    <cellStyle name="Normal 3 5 3 2 2 3 2 2" xfId="24565" xr:uid="{00000000-0005-0000-0000-0000F65F0000}"/>
    <cellStyle name="Normal 3 5 3 2 2 3 3" xfId="24566" xr:uid="{00000000-0005-0000-0000-0000F75F0000}"/>
    <cellStyle name="Normal 3 5 3 2 2 3 4" xfId="24567" xr:uid="{00000000-0005-0000-0000-0000F85F0000}"/>
    <cellStyle name="Normal 3 5 3 2 2 4" xfId="24568" xr:uid="{00000000-0005-0000-0000-0000F95F0000}"/>
    <cellStyle name="Normal 3 5 3 2 2 4 2" xfId="24569" xr:uid="{00000000-0005-0000-0000-0000FA5F0000}"/>
    <cellStyle name="Normal 3 5 3 2 2 5" xfId="24570" xr:uid="{00000000-0005-0000-0000-0000FB5F0000}"/>
    <cellStyle name="Normal 3 5 3 2 2 6" xfId="24571" xr:uid="{00000000-0005-0000-0000-0000FC5F0000}"/>
    <cellStyle name="Normal 3 5 3 2 3" xfId="24572" xr:uid="{00000000-0005-0000-0000-0000FD5F0000}"/>
    <cellStyle name="Normal 3 5 3 2 3 2" xfId="24573" xr:uid="{00000000-0005-0000-0000-0000FE5F0000}"/>
    <cellStyle name="Normal 3 5 3 2 3 2 2" xfId="24574" xr:uid="{00000000-0005-0000-0000-0000FF5F0000}"/>
    <cellStyle name="Normal 3 5 3 2 3 3" xfId="24575" xr:uid="{00000000-0005-0000-0000-000000600000}"/>
    <cellStyle name="Normal 3 5 3 2 3 4" xfId="24576" xr:uid="{00000000-0005-0000-0000-000001600000}"/>
    <cellStyle name="Normal 3 5 3 2 4" xfId="24577" xr:uid="{00000000-0005-0000-0000-000002600000}"/>
    <cellStyle name="Normal 3 5 3 2 4 2" xfId="24578" xr:uid="{00000000-0005-0000-0000-000003600000}"/>
    <cellStyle name="Normal 3 5 3 2 4 2 2" xfId="24579" xr:uid="{00000000-0005-0000-0000-000004600000}"/>
    <cellStyle name="Normal 3 5 3 2 4 3" xfId="24580" xr:uid="{00000000-0005-0000-0000-000005600000}"/>
    <cellStyle name="Normal 3 5 3 2 4 4" xfId="24581" xr:uid="{00000000-0005-0000-0000-000006600000}"/>
    <cellStyle name="Normal 3 5 3 2 5" xfId="24582" xr:uid="{00000000-0005-0000-0000-000007600000}"/>
    <cellStyle name="Normal 3 5 3 2 5 2" xfId="24583" xr:uid="{00000000-0005-0000-0000-000008600000}"/>
    <cellStyle name="Normal 3 5 3 2 6" xfId="24584" xr:uid="{00000000-0005-0000-0000-000009600000}"/>
    <cellStyle name="Normal 3 5 3 2 7" xfId="24585" xr:uid="{00000000-0005-0000-0000-00000A600000}"/>
    <cellStyle name="Normal 3 5 3 3" xfId="24586" xr:uid="{00000000-0005-0000-0000-00000B600000}"/>
    <cellStyle name="Normal 3 5 3 3 2" xfId="24587" xr:uid="{00000000-0005-0000-0000-00000C600000}"/>
    <cellStyle name="Normal 3 5 3 3 2 2" xfId="24588" xr:uid="{00000000-0005-0000-0000-00000D600000}"/>
    <cellStyle name="Normal 3 5 3 3 2 2 2" xfId="24589" xr:uid="{00000000-0005-0000-0000-00000E600000}"/>
    <cellStyle name="Normal 3 5 3 3 2 3" xfId="24590" xr:uid="{00000000-0005-0000-0000-00000F600000}"/>
    <cellStyle name="Normal 3 5 3 3 2 4" xfId="24591" xr:uid="{00000000-0005-0000-0000-000010600000}"/>
    <cellStyle name="Normal 3 5 3 3 3" xfId="24592" xr:uid="{00000000-0005-0000-0000-000011600000}"/>
    <cellStyle name="Normal 3 5 3 3 3 2" xfId="24593" xr:uid="{00000000-0005-0000-0000-000012600000}"/>
    <cellStyle name="Normal 3 5 3 3 3 2 2" xfId="24594" xr:uid="{00000000-0005-0000-0000-000013600000}"/>
    <cellStyle name="Normal 3 5 3 3 3 3" xfId="24595" xr:uid="{00000000-0005-0000-0000-000014600000}"/>
    <cellStyle name="Normal 3 5 3 3 3 4" xfId="24596" xr:uid="{00000000-0005-0000-0000-000015600000}"/>
    <cellStyle name="Normal 3 5 3 3 4" xfId="24597" xr:uid="{00000000-0005-0000-0000-000016600000}"/>
    <cellStyle name="Normal 3 5 3 3 4 2" xfId="24598" xr:uid="{00000000-0005-0000-0000-000017600000}"/>
    <cellStyle name="Normal 3 5 3 3 5" xfId="24599" xr:uid="{00000000-0005-0000-0000-000018600000}"/>
    <cellStyle name="Normal 3 5 3 3 6" xfId="24600" xr:uid="{00000000-0005-0000-0000-000019600000}"/>
    <cellStyle name="Normal 3 5 3 4" xfId="24601" xr:uid="{00000000-0005-0000-0000-00001A600000}"/>
    <cellStyle name="Normal 3 5 3 4 2" xfId="24602" xr:uid="{00000000-0005-0000-0000-00001B600000}"/>
    <cellStyle name="Normal 3 5 3 4 2 2" xfId="24603" xr:uid="{00000000-0005-0000-0000-00001C600000}"/>
    <cellStyle name="Normal 3 5 3 4 3" xfId="24604" xr:uid="{00000000-0005-0000-0000-00001D600000}"/>
    <cellStyle name="Normal 3 5 3 4 4" xfId="24605" xr:uid="{00000000-0005-0000-0000-00001E600000}"/>
    <cellStyle name="Normal 3 5 3 5" xfId="24606" xr:uid="{00000000-0005-0000-0000-00001F600000}"/>
    <cellStyle name="Normal 3 5 3 5 2" xfId="24607" xr:uid="{00000000-0005-0000-0000-000020600000}"/>
    <cellStyle name="Normal 3 5 3 5 2 2" xfId="24608" xr:uid="{00000000-0005-0000-0000-000021600000}"/>
    <cellStyle name="Normal 3 5 3 5 3" xfId="24609" xr:uid="{00000000-0005-0000-0000-000022600000}"/>
    <cellStyle name="Normal 3 5 3 5 4" xfId="24610" xr:uid="{00000000-0005-0000-0000-000023600000}"/>
    <cellStyle name="Normal 3 5 3 6" xfId="24611" xr:uid="{00000000-0005-0000-0000-000024600000}"/>
    <cellStyle name="Normal 3 5 3 6 2" xfId="24612" xr:uid="{00000000-0005-0000-0000-000025600000}"/>
    <cellStyle name="Normal 3 5 3 7" xfId="24613" xr:uid="{00000000-0005-0000-0000-000026600000}"/>
    <cellStyle name="Normal 3 5 3 8" xfId="24614" xr:uid="{00000000-0005-0000-0000-000027600000}"/>
    <cellStyle name="Normal 3 5 4" xfId="24615" xr:uid="{00000000-0005-0000-0000-000028600000}"/>
    <cellStyle name="Normal 3 5 4 2" xfId="24616" xr:uid="{00000000-0005-0000-0000-000029600000}"/>
    <cellStyle name="Normal 3 5 4 2 2" xfId="24617" xr:uid="{00000000-0005-0000-0000-00002A600000}"/>
    <cellStyle name="Normal 3 5 4 2 2 2" xfId="24618" xr:uid="{00000000-0005-0000-0000-00002B600000}"/>
    <cellStyle name="Normal 3 5 4 2 2 2 2" xfId="24619" xr:uid="{00000000-0005-0000-0000-00002C600000}"/>
    <cellStyle name="Normal 3 5 4 2 2 2 2 2" xfId="24620" xr:uid="{00000000-0005-0000-0000-00002D600000}"/>
    <cellStyle name="Normal 3 5 4 2 2 2 3" xfId="24621" xr:uid="{00000000-0005-0000-0000-00002E600000}"/>
    <cellStyle name="Normal 3 5 4 2 2 2 4" xfId="24622" xr:uid="{00000000-0005-0000-0000-00002F600000}"/>
    <cellStyle name="Normal 3 5 4 2 2 3" xfId="24623" xr:uid="{00000000-0005-0000-0000-000030600000}"/>
    <cellStyle name="Normal 3 5 4 2 2 3 2" xfId="24624" xr:uid="{00000000-0005-0000-0000-000031600000}"/>
    <cellStyle name="Normal 3 5 4 2 2 3 2 2" xfId="24625" xr:uid="{00000000-0005-0000-0000-000032600000}"/>
    <cellStyle name="Normal 3 5 4 2 2 3 3" xfId="24626" xr:uid="{00000000-0005-0000-0000-000033600000}"/>
    <cellStyle name="Normal 3 5 4 2 2 3 4" xfId="24627" xr:uid="{00000000-0005-0000-0000-000034600000}"/>
    <cellStyle name="Normal 3 5 4 2 2 4" xfId="24628" xr:uid="{00000000-0005-0000-0000-000035600000}"/>
    <cellStyle name="Normal 3 5 4 2 2 4 2" xfId="24629" xr:uid="{00000000-0005-0000-0000-000036600000}"/>
    <cellStyle name="Normal 3 5 4 2 2 5" xfId="24630" xr:uid="{00000000-0005-0000-0000-000037600000}"/>
    <cellStyle name="Normal 3 5 4 2 2 6" xfId="24631" xr:uid="{00000000-0005-0000-0000-000038600000}"/>
    <cellStyle name="Normal 3 5 4 2 3" xfId="24632" xr:uid="{00000000-0005-0000-0000-000039600000}"/>
    <cellStyle name="Normal 3 5 4 2 3 2" xfId="24633" xr:uid="{00000000-0005-0000-0000-00003A600000}"/>
    <cellStyle name="Normal 3 5 4 2 3 2 2" xfId="24634" xr:uid="{00000000-0005-0000-0000-00003B600000}"/>
    <cellStyle name="Normal 3 5 4 2 3 3" xfId="24635" xr:uid="{00000000-0005-0000-0000-00003C600000}"/>
    <cellStyle name="Normal 3 5 4 2 3 4" xfId="24636" xr:uid="{00000000-0005-0000-0000-00003D600000}"/>
    <cellStyle name="Normal 3 5 4 2 4" xfId="24637" xr:uid="{00000000-0005-0000-0000-00003E600000}"/>
    <cellStyle name="Normal 3 5 4 2 4 2" xfId="24638" xr:uid="{00000000-0005-0000-0000-00003F600000}"/>
    <cellStyle name="Normal 3 5 4 2 4 2 2" xfId="24639" xr:uid="{00000000-0005-0000-0000-000040600000}"/>
    <cellStyle name="Normal 3 5 4 2 4 3" xfId="24640" xr:uid="{00000000-0005-0000-0000-000041600000}"/>
    <cellStyle name="Normal 3 5 4 2 4 4" xfId="24641" xr:uid="{00000000-0005-0000-0000-000042600000}"/>
    <cellStyle name="Normal 3 5 4 2 5" xfId="24642" xr:uid="{00000000-0005-0000-0000-000043600000}"/>
    <cellStyle name="Normal 3 5 4 2 5 2" xfId="24643" xr:uid="{00000000-0005-0000-0000-000044600000}"/>
    <cellStyle name="Normal 3 5 4 2 6" xfId="24644" xr:uid="{00000000-0005-0000-0000-000045600000}"/>
    <cellStyle name="Normal 3 5 4 2 7" xfId="24645" xr:uid="{00000000-0005-0000-0000-000046600000}"/>
    <cellStyle name="Normal 3 5 4 3" xfId="24646" xr:uid="{00000000-0005-0000-0000-000047600000}"/>
    <cellStyle name="Normal 3 5 4 3 2" xfId="24647" xr:uid="{00000000-0005-0000-0000-000048600000}"/>
    <cellStyle name="Normal 3 5 4 3 2 2" xfId="24648" xr:uid="{00000000-0005-0000-0000-000049600000}"/>
    <cellStyle name="Normal 3 5 4 3 2 2 2" xfId="24649" xr:uid="{00000000-0005-0000-0000-00004A600000}"/>
    <cellStyle name="Normal 3 5 4 3 2 3" xfId="24650" xr:uid="{00000000-0005-0000-0000-00004B600000}"/>
    <cellStyle name="Normal 3 5 4 3 2 4" xfId="24651" xr:uid="{00000000-0005-0000-0000-00004C600000}"/>
    <cellStyle name="Normal 3 5 4 3 3" xfId="24652" xr:uid="{00000000-0005-0000-0000-00004D600000}"/>
    <cellStyle name="Normal 3 5 4 3 3 2" xfId="24653" xr:uid="{00000000-0005-0000-0000-00004E600000}"/>
    <cellStyle name="Normal 3 5 4 3 3 2 2" xfId="24654" xr:uid="{00000000-0005-0000-0000-00004F600000}"/>
    <cellStyle name="Normal 3 5 4 3 3 3" xfId="24655" xr:uid="{00000000-0005-0000-0000-000050600000}"/>
    <cellStyle name="Normal 3 5 4 3 3 4" xfId="24656" xr:uid="{00000000-0005-0000-0000-000051600000}"/>
    <cellStyle name="Normal 3 5 4 3 4" xfId="24657" xr:uid="{00000000-0005-0000-0000-000052600000}"/>
    <cellStyle name="Normal 3 5 4 3 4 2" xfId="24658" xr:uid="{00000000-0005-0000-0000-000053600000}"/>
    <cellStyle name="Normal 3 5 4 3 5" xfId="24659" xr:uid="{00000000-0005-0000-0000-000054600000}"/>
    <cellStyle name="Normal 3 5 4 3 6" xfId="24660" xr:uid="{00000000-0005-0000-0000-000055600000}"/>
    <cellStyle name="Normal 3 5 4 4" xfId="24661" xr:uid="{00000000-0005-0000-0000-000056600000}"/>
    <cellStyle name="Normal 3 5 4 4 2" xfId="24662" xr:uid="{00000000-0005-0000-0000-000057600000}"/>
    <cellStyle name="Normal 3 5 4 4 2 2" xfId="24663" xr:uid="{00000000-0005-0000-0000-000058600000}"/>
    <cellStyle name="Normal 3 5 4 4 3" xfId="24664" xr:uid="{00000000-0005-0000-0000-000059600000}"/>
    <cellStyle name="Normal 3 5 4 4 4" xfId="24665" xr:uid="{00000000-0005-0000-0000-00005A600000}"/>
    <cellStyle name="Normal 3 5 4 5" xfId="24666" xr:uid="{00000000-0005-0000-0000-00005B600000}"/>
    <cellStyle name="Normal 3 5 4 5 2" xfId="24667" xr:uid="{00000000-0005-0000-0000-00005C600000}"/>
    <cellStyle name="Normal 3 5 4 5 2 2" xfId="24668" xr:uid="{00000000-0005-0000-0000-00005D600000}"/>
    <cellStyle name="Normal 3 5 4 5 3" xfId="24669" xr:uid="{00000000-0005-0000-0000-00005E600000}"/>
    <cellStyle name="Normal 3 5 4 5 4" xfId="24670" xr:uid="{00000000-0005-0000-0000-00005F600000}"/>
    <cellStyle name="Normal 3 5 4 6" xfId="24671" xr:uid="{00000000-0005-0000-0000-000060600000}"/>
    <cellStyle name="Normal 3 5 4 6 2" xfId="24672" xr:uid="{00000000-0005-0000-0000-000061600000}"/>
    <cellStyle name="Normal 3 5 4 7" xfId="24673" xr:uid="{00000000-0005-0000-0000-000062600000}"/>
    <cellStyle name="Normal 3 5 4 8" xfId="24674" xr:uid="{00000000-0005-0000-0000-000063600000}"/>
    <cellStyle name="Normal 3 5 5" xfId="24675" xr:uid="{00000000-0005-0000-0000-000064600000}"/>
    <cellStyle name="Normal 3 5 5 2" xfId="24676" xr:uid="{00000000-0005-0000-0000-000065600000}"/>
    <cellStyle name="Normal 3 5 5 2 2" xfId="24677" xr:uid="{00000000-0005-0000-0000-000066600000}"/>
    <cellStyle name="Normal 3 5 5 2 2 2" xfId="24678" xr:uid="{00000000-0005-0000-0000-000067600000}"/>
    <cellStyle name="Normal 3 5 5 2 2 2 2" xfId="24679" xr:uid="{00000000-0005-0000-0000-000068600000}"/>
    <cellStyle name="Normal 3 5 5 2 2 3" xfId="24680" xr:uid="{00000000-0005-0000-0000-000069600000}"/>
    <cellStyle name="Normal 3 5 5 2 2 4" xfId="24681" xr:uid="{00000000-0005-0000-0000-00006A600000}"/>
    <cellStyle name="Normal 3 5 5 2 3" xfId="24682" xr:uid="{00000000-0005-0000-0000-00006B600000}"/>
    <cellStyle name="Normal 3 5 5 2 3 2" xfId="24683" xr:uid="{00000000-0005-0000-0000-00006C600000}"/>
    <cellStyle name="Normal 3 5 5 2 3 2 2" xfId="24684" xr:uid="{00000000-0005-0000-0000-00006D600000}"/>
    <cellStyle name="Normal 3 5 5 2 3 3" xfId="24685" xr:uid="{00000000-0005-0000-0000-00006E600000}"/>
    <cellStyle name="Normal 3 5 5 2 3 4" xfId="24686" xr:uid="{00000000-0005-0000-0000-00006F600000}"/>
    <cellStyle name="Normal 3 5 5 2 4" xfId="24687" xr:uid="{00000000-0005-0000-0000-000070600000}"/>
    <cellStyle name="Normal 3 5 5 2 4 2" xfId="24688" xr:uid="{00000000-0005-0000-0000-000071600000}"/>
    <cellStyle name="Normal 3 5 5 2 5" xfId="24689" xr:uid="{00000000-0005-0000-0000-000072600000}"/>
    <cellStyle name="Normal 3 5 5 2 6" xfId="24690" xr:uid="{00000000-0005-0000-0000-000073600000}"/>
    <cellStyle name="Normal 3 5 5 3" xfId="24691" xr:uid="{00000000-0005-0000-0000-000074600000}"/>
    <cellStyle name="Normal 3 5 5 3 2" xfId="24692" xr:uid="{00000000-0005-0000-0000-000075600000}"/>
    <cellStyle name="Normal 3 5 5 3 2 2" xfId="24693" xr:uid="{00000000-0005-0000-0000-000076600000}"/>
    <cellStyle name="Normal 3 5 5 3 3" xfId="24694" xr:uid="{00000000-0005-0000-0000-000077600000}"/>
    <cellStyle name="Normal 3 5 5 3 4" xfId="24695" xr:uid="{00000000-0005-0000-0000-000078600000}"/>
    <cellStyle name="Normal 3 5 5 4" xfId="24696" xr:uid="{00000000-0005-0000-0000-000079600000}"/>
    <cellStyle name="Normal 3 5 5 4 2" xfId="24697" xr:uid="{00000000-0005-0000-0000-00007A600000}"/>
    <cellStyle name="Normal 3 5 5 4 2 2" xfId="24698" xr:uid="{00000000-0005-0000-0000-00007B600000}"/>
    <cellStyle name="Normal 3 5 5 4 3" xfId="24699" xr:uid="{00000000-0005-0000-0000-00007C600000}"/>
    <cellStyle name="Normal 3 5 5 4 4" xfId="24700" xr:uid="{00000000-0005-0000-0000-00007D600000}"/>
    <cellStyle name="Normal 3 5 5 5" xfId="24701" xr:uid="{00000000-0005-0000-0000-00007E600000}"/>
    <cellStyle name="Normal 3 5 5 5 2" xfId="24702" xr:uid="{00000000-0005-0000-0000-00007F600000}"/>
    <cellStyle name="Normal 3 5 5 6" xfId="24703" xr:uid="{00000000-0005-0000-0000-000080600000}"/>
    <cellStyle name="Normal 3 5 5 7" xfId="24704" xr:uid="{00000000-0005-0000-0000-000081600000}"/>
    <cellStyle name="Normal 3 5 6" xfId="24705" xr:uid="{00000000-0005-0000-0000-000082600000}"/>
    <cellStyle name="Normal 3 5 6 2" xfId="24706" xr:uid="{00000000-0005-0000-0000-000083600000}"/>
    <cellStyle name="Normal 3 5 6 2 2" xfId="24707" xr:uid="{00000000-0005-0000-0000-000084600000}"/>
    <cellStyle name="Normal 3 5 6 2 2 2" xfId="24708" xr:uid="{00000000-0005-0000-0000-000085600000}"/>
    <cellStyle name="Normal 3 5 6 2 3" xfId="24709" xr:uid="{00000000-0005-0000-0000-000086600000}"/>
    <cellStyle name="Normal 3 5 6 2 4" xfId="24710" xr:uid="{00000000-0005-0000-0000-000087600000}"/>
    <cellStyle name="Normal 3 5 6 3" xfId="24711" xr:uid="{00000000-0005-0000-0000-000088600000}"/>
    <cellStyle name="Normal 3 5 6 3 2" xfId="24712" xr:uid="{00000000-0005-0000-0000-000089600000}"/>
    <cellStyle name="Normal 3 5 6 3 2 2" xfId="24713" xr:uid="{00000000-0005-0000-0000-00008A600000}"/>
    <cellStyle name="Normal 3 5 6 3 3" xfId="24714" xr:uid="{00000000-0005-0000-0000-00008B600000}"/>
    <cellStyle name="Normal 3 5 6 3 4" xfId="24715" xr:uid="{00000000-0005-0000-0000-00008C600000}"/>
    <cellStyle name="Normal 3 5 6 4" xfId="24716" xr:uid="{00000000-0005-0000-0000-00008D600000}"/>
    <cellStyle name="Normal 3 5 6 4 2" xfId="24717" xr:uid="{00000000-0005-0000-0000-00008E600000}"/>
    <cellStyle name="Normal 3 5 6 5" xfId="24718" xr:uid="{00000000-0005-0000-0000-00008F600000}"/>
    <cellStyle name="Normal 3 5 6 6" xfId="24719" xr:uid="{00000000-0005-0000-0000-000090600000}"/>
    <cellStyle name="Normal 3 5 7" xfId="24720" xr:uid="{00000000-0005-0000-0000-000091600000}"/>
    <cellStyle name="Normal 3 5 7 2" xfId="24721" xr:uid="{00000000-0005-0000-0000-000092600000}"/>
    <cellStyle name="Normal 3 5 7 2 2" xfId="24722" xr:uid="{00000000-0005-0000-0000-000093600000}"/>
    <cellStyle name="Normal 3 5 7 3" xfId="24723" xr:uid="{00000000-0005-0000-0000-000094600000}"/>
    <cellStyle name="Normal 3 5 7 4" xfId="24724" xr:uid="{00000000-0005-0000-0000-000095600000}"/>
    <cellStyle name="Normal 3 5 8" xfId="24725" xr:uid="{00000000-0005-0000-0000-000096600000}"/>
    <cellStyle name="Normal 3 5 8 2" xfId="24726" xr:uid="{00000000-0005-0000-0000-000097600000}"/>
    <cellStyle name="Normal 3 5 8 2 2" xfId="24727" xr:uid="{00000000-0005-0000-0000-000098600000}"/>
    <cellStyle name="Normal 3 5 8 3" xfId="24728" xr:uid="{00000000-0005-0000-0000-000099600000}"/>
    <cellStyle name="Normal 3 5 8 4" xfId="24729" xr:uid="{00000000-0005-0000-0000-00009A600000}"/>
    <cellStyle name="Normal 3 5 9" xfId="24730" xr:uid="{00000000-0005-0000-0000-00009B600000}"/>
    <cellStyle name="Normal 3 5 9 2" xfId="24731" xr:uid="{00000000-0005-0000-0000-00009C600000}"/>
    <cellStyle name="Normal 3 6" xfId="24732" xr:uid="{00000000-0005-0000-0000-00009D600000}"/>
    <cellStyle name="Normal 3 6 2" xfId="24733" xr:uid="{00000000-0005-0000-0000-00009E600000}"/>
    <cellStyle name="Normal 3 6 2 2" xfId="24734" xr:uid="{00000000-0005-0000-0000-00009F600000}"/>
    <cellStyle name="Normal 3 6 2 2 2" xfId="24735" xr:uid="{00000000-0005-0000-0000-0000A0600000}"/>
    <cellStyle name="Normal 3 6 2 2 2 2" xfId="24736" xr:uid="{00000000-0005-0000-0000-0000A1600000}"/>
    <cellStyle name="Normal 3 6 2 2 2 2 2" xfId="24737" xr:uid="{00000000-0005-0000-0000-0000A2600000}"/>
    <cellStyle name="Normal 3 6 2 2 2 3" xfId="24738" xr:uid="{00000000-0005-0000-0000-0000A3600000}"/>
    <cellStyle name="Normal 3 6 2 2 2 4" xfId="24739" xr:uid="{00000000-0005-0000-0000-0000A4600000}"/>
    <cellStyle name="Normal 3 6 2 2 3" xfId="24740" xr:uid="{00000000-0005-0000-0000-0000A5600000}"/>
    <cellStyle name="Normal 3 6 2 2 3 2" xfId="24741" xr:uid="{00000000-0005-0000-0000-0000A6600000}"/>
    <cellStyle name="Normal 3 6 2 2 3 2 2" xfId="24742" xr:uid="{00000000-0005-0000-0000-0000A7600000}"/>
    <cellStyle name="Normal 3 6 2 2 3 3" xfId="24743" xr:uid="{00000000-0005-0000-0000-0000A8600000}"/>
    <cellStyle name="Normal 3 6 2 2 3 4" xfId="24744" xr:uid="{00000000-0005-0000-0000-0000A9600000}"/>
    <cellStyle name="Normal 3 6 2 2 4" xfId="24745" xr:uid="{00000000-0005-0000-0000-0000AA600000}"/>
    <cellStyle name="Normal 3 6 2 2 4 2" xfId="24746" xr:uid="{00000000-0005-0000-0000-0000AB600000}"/>
    <cellStyle name="Normal 3 6 2 2 5" xfId="24747" xr:uid="{00000000-0005-0000-0000-0000AC600000}"/>
    <cellStyle name="Normal 3 6 2 2 6" xfId="24748" xr:uid="{00000000-0005-0000-0000-0000AD600000}"/>
    <cellStyle name="Normal 3 6 2 3" xfId="24749" xr:uid="{00000000-0005-0000-0000-0000AE600000}"/>
    <cellStyle name="Normal 3 6 2 3 2" xfId="24750" xr:uid="{00000000-0005-0000-0000-0000AF600000}"/>
    <cellStyle name="Normal 3 6 2 3 2 2" xfId="24751" xr:uid="{00000000-0005-0000-0000-0000B0600000}"/>
    <cellStyle name="Normal 3 6 2 3 3" xfId="24752" xr:uid="{00000000-0005-0000-0000-0000B1600000}"/>
    <cellStyle name="Normal 3 6 2 3 4" xfId="24753" xr:uid="{00000000-0005-0000-0000-0000B2600000}"/>
    <cellStyle name="Normal 3 6 2 4" xfId="24754" xr:uid="{00000000-0005-0000-0000-0000B3600000}"/>
    <cellStyle name="Normal 3 6 2 4 2" xfId="24755" xr:uid="{00000000-0005-0000-0000-0000B4600000}"/>
    <cellStyle name="Normal 3 6 2 4 2 2" xfId="24756" xr:uid="{00000000-0005-0000-0000-0000B5600000}"/>
    <cellStyle name="Normal 3 6 2 4 3" xfId="24757" xr:uid="{00000000-0005-0000-0000-0000B6600000}"/>
    <cellStyle name="Normal 3 6 2 4 4" xfId="24758" xr:uid="{00000000-0005-0000-0000-0000B7600000}"/>
    <cellStyle name="Normal 3 6 2 5" xfId="24759" xr:uid="{00000000-0005-0000-0000-0000B8600000}"/>
    <cellStyle name="Normal 3 6 2 5 2" xfId="24760" xr:uid="{00000000-0005-0000-0000-0000B9600000}"/>
    <cellStyle name="Normal 3 6 2 6" xfId="24761" xr:uid="{00000000-0005-0000-0000-0000BA600000}"/>
    <cellStyle name="Normal 3 6 2 7" xfId="24762" xr:uid="{00000000-0005-0000-0000-0000BB600000}"/>
    <cellStyle name="Normal 3 6 3" xfId="24763" xr:uid="{00000000-0005-0000-0000-0000BC600000}"/>
    <cellStyle name="Normal 3 6 3 2" xfId="24764" xr:uid="{00000000-0005-0000-0000-0000BD600000}"/>
    <cellStyle name="Normal 3 6 3 2 2" xfId="24765" xr:uid="{00000000-0005-0000-0000-0000BE600000}"/>
    <cellStyle name="Normal 3 6 3 2 2 2" xfId="24766" xr:uid="{00000000-0005-0000-0000-0000BF600000}"/>
    <cellStyle name="Normal 3 6 3 2 3" xfId="24767" xr:uid="{00000000-0005-0000-0000-0000C0600000}"/>
    <cellStyle name="Normal 3 6 3 2 4" xfId="24768" xr:uid="{00000000-0005-0000-0000-0000C1600000}"/>
    <cellStyle name="Normal 3 6 3 3" xfId="24769" xr:uid="{00000000-0005-0000-0000-0000C2600000}"/>
    <cellStyle name="Normal 3 6 3 3 2" xfId="24770" xr:uid="{00000000-0005-0000-0000-0000C3600000}"/>
    <cellStyle name="Normal 3 6 3 3 2 2" xfId="24771" xr:uid="{00000000-0005-0000-0000-0000C4600000}"/>
    <cellStyle name="Normal 3 6 3 3 3" xfId="24772" xr:uid="{00000000-0005-0000-0000-0000C5600000}"/>
    <cellStyle name="Normal 3 6 3 3 4" xfId="24773" xr:uid="{00000000-0005-0000-0000-0000C6600000}"/>
    <cellStyle name="Normal 3 6 3 4" xfId="24774" xr:uid="{00000000-0005-0000-0000-0000C7600000}"/>
    <cellStyle name="Normal 3 6 3 4 2" xfId="24775" xr:uid="{00000000-0005-0000-0000-0000C8600000}"/>
    <cellStyle name="Normal 3 6 3 5" xfId="24776" xr:uid="{00000000-0005-0000-0000-0000C9600000}"/>
    <cellStyle name="Normal 3 6 3 6" xfId="24777" xr:uid="{00000000-0005-0000-0000-0000CA600000}"/>
    <cellStyle name="Normal 3 6 4" xfId="24778" xr:uid="{00000000-0005-0000-0000-0000CB600000}"/>
    <cellStyle name="Normal 3 6 4 2" xfId="24779" xr:uid="{00000000-0005-0000-0000-0000CC600000}"/>
    <cellStyle name="Normal 3 6 4 2 2" xfId="24780" xr:uid="{00000000-0005-0000-0000-0000CD600000}"/>
    <cellStyle name="Normal 3 6 4 3" xfId="24781" xr:uid="{00000000-0005-0000-0000-0000CE600000}"/>
    <cellStyle name="Normal 3 6 4 4" xfId="24782" xr:uid="{00000000-0005-0000-0000-0000CF600000}"/>
    <cellStyle name="Normal 3 6 5" xfId="24783" xr:uid="{00000000-0005-0000-0000-0000D0600000}"/>
    <cellStyle name="Normal 3 6 5 2" xfId="24784" xr:uid="{00000000-0005-0000-0000-0000D1600000}"/>
    <cellStyle name="Normal 3 6 5 2 2" xfId="24785" xr:uid="{00000000-0005-0000-0000-0000D2600000}"/>
    <cellStyle name="Normal 3 6 5 3" xfId="24786" xr:uid="{00000000-0005-0000-0000-0000D3600000}"/>
    <cellStyle name="Normal 3 6 5 4" xfId="24787" xr:uid="{00000000-0005-0000-0000-0000D4600000}"/>
    <cellStyle name="Normal 3 6 6" xfId="24788" xr:uid="{00000000-0005-0000-0000-0000D5600000}"/>
    <cellStyle name="Normal 3 6 6 2" xfId="24789" xr:uid="{00000000-0005-0000-0000-0000D6600000}"/>
    <cellStyle name="Normal 3 6 7" xfId="24790" xr:uid="{00000000-0005-0000-0000-0000D7600000}"/>
    <cellStyle name="Normal 3 6 8" xfId="24791" xr:uid="{00000000-0005-0000-0000-0000D8600000}"/>
    <cellStyle name="Normal 3 7" xfId="24792" xr:uid="{00000000-0005-0000-0000-0000D9600000}"/>
    <cellStyle name="Normal 3 7 2" xfId="24793" xr:uid="{00000000-0005-0000-0000-0000DA600000}"/>
    <cellStyle name="Normal 3 8" xfId="24794" xr:uid="{00000000-0005-0000-0000-0000DB600000}"/>
    <cellStyle name="Normal 3 8 2" xfId="24795" xr:uid="{00000000-0005-0000-0000-0000DC600000}"/>
    <cellStyle name="Normal 3 8 2 2" xfId="24796" xr:uid="{00000000-0005-0000-0000-0000DD600000}"/>
    <cellStyle name="Normal 3 8 2 2 2" xfId="24797" xr:uid="{00000000-0005-0000-0000-0000DE600000}"/>
    <cellStyle name="Normal 3 8 2 2 2 2" xfId="24798" xr:uid="{00000000-0005-0000-0000-0000DF600000}"/>
    <cellStyle name="Normal 3 8 2 2 2 2 2" xfId="24799" xr:uid="{00000000-0005-0000-0000-0000E0600000}"/>
    <cellStyle name="Normal 3 8 2 2 2 3" xfId="24800" xr:uid="{00000000-0005-0000-0000-0000E1600000}"/>
    <cellStyle name="Normal 3 8 2 2 2 4" xfId="24801" xr:uid="{00000000-0005-0000-0000-0000E2600000}"/>
    <cellStyle name="Normal 3 8 2 2 3" xfId="24802" xr:uid="{00000000-0005-0000-0000-0000E3600000}"/>
    <cellStyle name="Normal 3 8 2 2 3 2" xfId="24803" xr:uid="{00000000-0005-0000-0000-0000E4600000}"/>
    <cellStyle name="Normal 3 8 2 2 3 2 2" xfId="24804" xr:uid="{00000000-0005-0000-0000-0000E5600000}"/>
    <cellStyle name="Normal 3 8 2 2 3 3" xfId="24805" xr:uid="{00000000-0005-0000-0000-0000E6600000}"/>
    <cellStyle name="Normal 3 8 2 2 3 4" xfId="24806" xr:uid="{00000000-0005-0000-0000-0000E7600000}"/>
    <cellStyle name="Normal 3 8 2 2 4" xfId="24807" xr:uid="{00000000-0005-0000-0000-0000E8600000}"/>
    <cellStyle name="Normal 3 8 2 2 4 2" xfId="24808" xr:uid="{00000000-0005-0000-0000-0000E9600000}"/>
    <cellStyle name="Normal 3 8 2 2 5" xfId="24809" xr:uid="{00000000-0005-0000-0000-0000EA600000}"/>
    <cellStyle name="Normal 3 8 2 2 6" xfId="24810" xr:uid="{00000000-0005-0000-0000-0000EB600000}"/>
    <cellStyle name="Normal 3 8 2 3" xfId="24811" xr:uid="{00000000-0005-0000-0000-0000EC600000}"/>
    <cellStyle name="Normal 3 8 2 3 2" xfId="24812" xr:uid="{00000000-0005-0000-0000-0000ED600000}"/>
    <cellStyle name="Normal 3 8 2 3 2 2" xfId="24813" xr:uid="{00000000-0005-0000-0000-0000EE600000}"/>
    <cellStyle name="Normal 3 8 2 3 3" xfId="24814" xr:uid="{00000000-0005-0000-0000-0000EF600000}"/>
    <cellStyle name="Normal 3 8 2 3 4" xfId="24815" xr:uid="{00000000-0005-0000-0000-0000F0600000}"/>
    <cellStyle name="Normal 3 8 2 4" xfId="24816" xr:uid="{00000000-0005-0000-0000-0000F1600000}"/>
    <cellStyle name="Normal 3 8 2 4 2" xfId="24817" xr:uid="{00000000-0005-0000-0000-0000F2600000}"/>
    <cellStyle name="Normal 3 8 2 4 2 2" xfId="24818" xr:uid="{00000000-0005-0000-0000-0000F3600000}"/>
    <cellStyle name="Normal 3 8 2 4 3" xfId="24819" xr:uid="{00000000-0005-0000-0000-0000F4600000}"/>
    <cellStyle name="Normal 3 8 2 4 4" xfId="24820" xr:uid="{00000000-0005-0000-0000-0000F5600000}"/>
    <cellStyle name="Normal 3 8 2 5" xfId="24821" xr:uid="{00000000-0005-0000-0000-0000F6600000}"/>
    <cellStyle name="Normal 3 8 2 5 2" xfId="24822" xr:uid="{00000000-0005-0000-0000-0000F7600000}"/>
    <cellStyle name="Normal 3 8 2 6" xfId="24823" xr:uid="{00000000-0005-0000-0000-0000F8600000}"/>
    <cellStyle name="Normal 3 8 2 7" xfId="24824" xr:uid="{00000000-0005-0000-0000-0000F9600000}"/>
    <cellStyle name="Normal 3 8 3" xfId="24825" xr:uid="{00000000-0005-0000-0000-0000FA600000}"/>
    <cellStyle name="Normal 3 8 3 2" xfId="24826" xr:uid="{00000000-0005-0000-0000-0000FB600000}"/>
    <cellStyle name="Normal 3 8 3 2 2" xfId="24827" xr:uid="{00000000-0005-0000-0000-0000FC600000}"/>
    <cellStyle name="Normal 3 8 3 2 2 2" xfId="24828" xr:uid="{00000000-0005-0000-0000-0000FD600000}"/>
    <cellStyle name="Normal 3 8 3 2 3" xfId="24829" xr:uid="{00000000-0005-0000-0000-0000FE600000}"/>
    <cellStyle name="Normal 3 8 3 2 4" xfId="24830" xr:uid="{00000000-0005-0000-0000-0000FF600000}"/>
    <cellStyle name="Normal 3 8 3 3" xfId="24831" xr:uid="{00000000-0005-0000-0000-000000610000}"/>
    <cellStyle name="Normal 3 8 3 3 2" xfId="24832" xr:uid="{00000000-0005-0000-0000-000001610000}"/>
    <cellStyle name="Normal 3 8 3 3 2 2" xfId="24833" xr:uid="{00000000-0005-0000-0000-000002610000}"/>
    <cellStyle name="Normal 3 8 3 3 3" xfId="24834" xr:uid="{00000000-0005-0000-0000-000003610000}"/>
    <cellStyle name="Normal 3 8 3 3 4" xfId="24835" xr:uid="{00000000-0005-0000-0000-000004610000}"/>
    <cellStyle name="Normal 3 8 3 4" xfId="24836" xr:uid="{00000000-0005-0000-0000-000005610000}"/>
    <cellStyle name="Normal 3 8 3 4 2" xfId="24837" xr:uid="{00000000-0005-0000-0000-000006610000}"/>
    <cellStyle name="Normal 3 8 3 5" xfId="24838" xr:uid="{00000000-0005-0000-0000-000007610000}"/>
    <cellStyle name="Normal 3 8 3 6" xfId="24839" xr:uid="{00000000-0005-0000-0000-000008610000}"/>
    <cellStyle name="Normal 3 8 4" xfId="24840" xr:uid="{00000000-0005-0000-0000-000009610000}"/>
    <cellStyle name="Normal 3 8 4 2" xfId="24841" xr:uid="{00000000-0005-0000-0000-00000A610000}"/>
    <cellStyle name="Normal 3 8 4 2 2" xfId="24842" xr:uid="{00000000-0005-0000-0000-00000B610000}"/>
    <cellStyle name="Normal 3 8 4 3" xfId="24843" xr:uid="{00000000-0005-0000-0000-00000C610000}"/>
    <cellStyle name="Normal 3 8 4 4" xfId="24844" xr:uid="{00000000-0005-0000-0000-00000D610000}"/>
    <cellStyle name="Normal 3 8 5" xfId="24845" xr:uid="{00000000-0005-0000-0000-00000E610000}"/>
    <cellStyle name="Normal 3 8 5 2" xfId="24846" xr:uid="{00000000-0005-0000-0000-00000F610000}"/>
    <cellStyle name="Normal 3 8 5 2 2" xfId="24847" xr:uid="{00000000-0005-0000-0000-000010610000}"/>
    <cellStyle name="Normal 3 8 5 3" xfId="24848" xr:uid="{00000000-0005-0000-0000-000011610000}"/>
    <cellStyle name="Normal 3 8 5 4" xfId="24849" xr:uid="{00000000-0005-0000-0000-000012610000}"/>
    <cellStyle name="Normal 3 8 6" xfId="24850" xr:uid="{00000000-0005-0000-0000-000013610000}"/>
    <cellStyle name="Normal 3 8 6 2" xfId="24851" xr:uid="{00000000-0005-0000-0000-000014610000}"/>
    <cellStyle name="Normal 3 8 7" xfId="24852" xr:uid="{00000000-0005-0000-0000-000015610000}"/>
    <cellStyle name="Normal 3 8 8" xfId="24853" xr:uid="{00000000-0005-0000-0000-000016610000}"/>
    <cellStyle name="Normal 3 9" xfId="24854" xr:uid="{00000000-0005-0000-0000-000017610000}"/>
    <cellStyle name="Normal 3 9 2" xfId="24855" xr:uid="{00000000-0005-0000-0000-000018610000}"/>
    <cellStyle name="Normal 3 9 2 2" xfId="24856" xr:uid="{00000000-0005-0000-0000-000019610000}"/>
    <cellStyle name="Normal 3 9 2 2 2" xfId="24857" xr:uid="{00000000-0005-0000-0000-00001A610000}"/>
    <cellStyle name="Normal 3 9 2 2 2 2" xfId="24858" xr:uid="{00000000-0005-0000-0000-00001B610000}"/>
    <cellStyle name="Normal 3 9 2 2 2 2 2" xfId="24859" xr:uid="{00000000-0005-0000-0000-00001C610000}"/>
    <cellStyle name="Normal 3 9 2 2 2 3" xfId="24860" xr:uid="{00000000-0005-0000-0000-00001D610000}"/>
    <cellStyle name="Normal 3 9 2 2 2 4" xfId="24861" xr:uid="{00000000-0005-0000-0000-00001E610000}"/>
    <cellStyle name="Normal 3 9 2 2 3" xfId="24862" xr:uid="{00000000-0005-0000-0000-00001F610000}"/>
    <cellStyle name="Normal 3 9 2 2 3 2" xfId="24863" xr:uid="{00000000-0005-0000-0000-000020610000}"/>
    <cellStyle name="Normal 3 9 2 2 3 2 2" xfId="24864" xr:uid="{00000000-0005-0000-0000-000021610000}"/>
    <cellStyle name="Normal 3 9 2 2 3 3" xfId="24865" xr:uid="{00000000-0005-0000-0000-000022610000}"/>
    <cellStyle name="Normal 3 9 2 2 3 4" xfId="24866" xr:uid="{00000000-0005-0000-0000-000023610000}"/>
    <cellStyle name="Normal 3 9 2 2 4" xfId="24867" xr:uid="{00000000-0005-0000-0000-000024610000}"/>
    <cellStyle name="Normal 3 9 2 2 4 2" xfId="24868" xr:uid="{00000000-0005-0000-0000-000025610000}"/>
    <cellStyle name="Normal 3 9 2 2 5" xfId="24869" xr:uid="{00000000-0005-0000-0000-000026610000}"/>
    <cellStyle name="Normal 3 9 2 2 6" xfId="24870" xr:uid="{00000000-0005-0000-0000-000027610000}"/>
    <cellStyle name="Normal 3 9 2 3" xfId="24871" xr:uid="{00000000-0005-0000-0000-000028610000}"/>
    <cellStyle name="Normal 3 9 2 3 2" xfId="24872" xr:uid="{00000000-0005-0000-0000-000029610000}"/>
    <cellStyle name="Normal 3 9 2 3 2 2" xfId="24873" xr:uid="{00000000-0005-0000-0000-00002A610000}"/>
    <cellStyle name="Normal 3 9 2 3 3" xfId="24874" xr:uid="{00000000-0005-0000-0000-00002B610000}"/>
    <cellStyle name="Normal 3 9 2 3 4" xfId="24875" xr:uid="{00000000-0005-0000-0000-00002C610000}"/>
    <cellStyle name="Normal 3 9 2 4" xfId="24876" xr:uid="{00000000-0005-0000-0000-00002D610000}"/>
    <cellStyle name="Normal 3 9 2 4 2" xfId="24877" xr:uid="{00000000-0005-0000-0000-00002E610000}"/>
    <cellStyle name="Normal 3 9 2 4 2 2" xfId="24878" xr:uid="{00000000-0005-0000-0000-00002F610000}"/>
    <cellStyle name="Normal 3 9 2 4 3" xfId="24879" xr:uid="{00000000-0005-0000-0000-000030610000}"/>
    <cellStyle name="Normal 3 9 2 4 4" xfId="24880" xr:uid="{00000000-0005-0000-0000-000031610000}"/>
    <cellStyle name="Normal 3 9 2 5" xfId="24881" xr:uid="{00000000-0005-0000-0000-000032610000}"/>
    <cellStyle name="Normal 3 9 2 5 2" xfId="24882" xr:uid="{00000000-0005-0000-0000-000033610000}"/>
    <cellStyle name="Normal 3 9 2 6" xfId="24883" xr:uid="{00000000-0005-0000-0000-000034610000}"/>
    <cellStyle name="Normal 3 9 2 7" xfId="24884" xr:uid="{00000000-0005-0000-0000-000035610000}"/>
    <cellStyle name="Normal 3 9 3" xfId="24885" xr:uid="{00000000-0005-0000-0000-000036610000}"/>
    <cellStyle name="Normal 3 9 3 2" xfId="24886" xr:uid="{00000000-0005-0000-0000-000037610000}"/>
    <cellStyle name="Normal 3 9 3 2 2" xfId="24887" xr:uid="{00000000-0005-0000-0000-000038610000}"/>
    <cellStyle name="Normal 3 9 3 2 2 2" xfId="24888" xr:uid="{00000000-0005-0000-0000-000039610000}"/>
    <cellStyle name="Normal 3 9 3 2 3" xfId="24889" xr:uid="{00000000-0005-0000-0000-00003A610000}"/>
    <cellStyle name="Normal 3 9 3 2 4" xfId="24890" xr:uid="{00000000-0005-0000-0000-00003B610000}"/>
    <cellStyle name="Normal 3 9 3 3" xfId="24891" xr:uid="{00000000-0005-0000-0000-00003C610000}"/>
    <cellStyle name="Normal 3 9 3 3 2" xfId="24892" xr:uid="{00000000-0005-0000-0000-00003D610000}"/>
    <cellStyle name="Normal 3 9 3 3 2 2" xfId="24893" xr:uid="{00000000-0005-0000-0000-00003E610000}"/>
    <cellStyle name="Normal 3 9 3 3 3" xfId="24894" xr:uid="{00000000-0005-0000-0000-00003F610000}"/>
    <cellStyle name="Normal 3 9 3 3 4" xfId="24895" xr:uid="{00000000-0005-0000-0000-000040610000}"/>
    <cellStyle name="Normal 3 9 3 4" xfId="24896" xr:uid="{00000000-0005-0000-0000-000041610000}"/>
    <cellStyle name="Normal 3 9 3 4 2" xfId="24897" xr:uid="{00000000-0005-0000-0000-000042610000}"/>
    <cellStyle name="Normal 3 9 3 5" xfId="24898" xr:uid="{00000000-0005-0000-0000-000043610000}"/>
    <cellStyle name="Normal 3 9 3 6" xfId="24899" xr:uid="{00000000-0005-0000-0000-000044610000}"/>
    <cellStyle name="Normal 3 9 4" xfId="24900" xr:uid="{00000000-0005-0000-0000-000045610000}"/>
    <cellStyle name="Normal 3 9 4 2" xfId="24901" xr:uid="{00000000-0005-0000-0000-000046610000}"/>
    <cellStyle name="Normal 3 9 4 2 2" xfId="24902" xr:uid="{00000000-0005-0000-0000-000047610000}"/>
    <cellStyle name="Normal 3 9 4 3" xfId="24903" xr:uid="{00000000-0005-0000-0000-000048610000}"/>
    <cellStyle name="Normal 3 9 4 4" xfId="24904" xr:uid="{00000000-0005-0000-0000-000049610000}"/>
    <cellStyle name="Normal 3 9 5" xfId="24905" xr:uid="{00000000-0005-0000-0000-00004A610000}"/>
    <cellStyle name="Normal 3 9 5 2" xfId="24906" xr:uid="{00000000-0005-0000-0000-00004B610000}"/>
    <cellStyle name="Normal 3 9 5 2 2" xfId="24907" xr:uid="{00000000-0005-0000-0000-00004C610000}"/>
    <cellStyle name="Normal 3 9 5 3" xfId="24908" xr:uid="{00000000-0005-0000-0000-00004D610000}"/>
    <cellStyle name="Normal 3 9 5 4" xfId="24909" xr:uid="{00000000-0005-0000-0000-00004E610000}"/>
    <cellStyle name="Normal 3 9 6" xfId="24910" xr:uid="{00000000-0005-0000-0000-00004F610000}"/>
    <cellStyle name="Normal 3 9 6 2" xfId="24911" xr:uid="{00000000-0005-0000-0000-000050610000}"/>
    <cellStyle name="Normal 3 9 7" xfId="24912" xr:uid="{00000000-0005-0000-0000-000051610000}"/>
    <cellStyle name="Normal 3 9 8" xfId="24913" xr:uid="{00000000-0005-0000-0000-000052610000}"/>
    <cellStyle name="Normal 30" xfId="40967" xr:uid="{F5E53917-7620-46F3-9F7D-285A8040681D}"/>
    <cellStyle name="Normal 31" xfId="40971" xr:uid="{6AB64086-0FF6-4B0B-A9FA-AD9BD97687E8}"/>
    <cellStyle name="Normal 4" xfId="24914" xr:uid="{00000000-0005-0000-0000-000053610000}"/>
    <cellStyle name="Normal 4 10" xfId="24915" xr:uid="{00000000-0005-0000-0000-000054610000}"/>
    <cellStyle name="Normal 4 10 2" xfId="24916" xr:uid="{00000000-0005-0000-0000-000055610000}"/>
    <cellStyle name="Normal 4 10 2 2" xfId="24917" xr:uid="{00000000-0005-0000-0000-000056610000}"/>
    <cellStyle name="Normal 4 10 2 2 2" xfId="24918" xr:uid="{00000000-0005-0000-0000-000057610000}"/>
    <cellStyle name="Normal 4 10 2 3" xfId="24919" xr:uid="{00000000-0005-0000-0000-000058610000}"/>
    <cellStyle name="Normal 4 10 2 4" xfId="24920" xr:uid="{00000000-0005-0000-0000-000059610000}"/>
    <cellStyle name="Normal 4 10 3" xfId="24921" xr:uid="{00000000-0005-0000-0000-00005A610000}"/>
    <cellStyle name="Normal 4 10 3 2" xfId="24922" xr:uid="{00000000-0005-0000-0000-00005B610000}"/>
    <cellStyle name="Normal 4 10 3 2 2" xfId="24923" xr:uid="{00000000-0005-0000-0000-00005C610000}"/>
    <cellStyle name="Normal 4 10 3 3" xfId="24924" xr:uid="{00000000-0005-0000-0000-00005D610000}"/>
    <cellStyle name="Normal 4 10 3 4" xfId="24925" xr:uid="{00000000-0005-0000-0000-00005E610000}"/>
    <cellStyle name="Normal 4 10 4" xfId="24926" xr:uid="{00000000-0005-0000-0000-00005F610000}"/>
    <cellStyle name="Normal 4 10 4 2" xfId="24927" xr:uid="{00000000-0005-0000-0000-000060610000}"/>
    <cellStyle name="Normal 4 10 5" xfId="24928" xr:uid="{00000000-0005-0000-0000-000061610000}"/>
    <cellStyle name="Normal 4 10 6" xfId="24929" xr:uid="{00000000-0005-0000-0000-000062610000}"/>
    <cellStyle name="Normal 4 11" xfId="24930" xr:uid="{00000000-0005-0000-0000-000063610000}"/>
    <cellStyle name="Normal 4 11 2" xfId="24931" xr:uid="{00000000-0005-0000-0000-000064610000}"/>
    <cellStyle name="Normal 4 11 2 2" xfId="24932" xr:uid="{00000000-0005-0000-0000-000065610000}"/>
    <cellStyle name="Normal 4 11 3" xfId="24933" xr:uid="{00000000-0005-0000-0000-000066610000}"/>
    <cellStyle name="Normal 4 11 4" xfId="24934" xr:uid="{00000000-0005-0000-0000-000067610000}"/>
    <cellStyle name="Normal 4 12" xfId="24935" xr:uid="{00000000-0005-0000-0000-000068610000}"/>
    <cellStyle name="Normal 4 12 2" xfId="24936" xr:uid="{00000000-0005-0000-0000-000069610000}"/>
    <cellStyle name="Normal 4 12 2 2" xfId="24937" xr:uid="{00000000-0005-0000-0000-00006A610000}"/>
    <cellStyle name="Normal 4 12 3" xfId="24938" xr:uid="{00000000-0005-0000-0000-00006B610000}"/>
    <cellStyle name="Normal 4 12 4" xfId="24939" xr:uid="{00000000-0005-0000-0000-00006C610000}"/>
    <cellStyle name="Normal 4 13" xfId="24940" xr:uid="{00000000-0005-0000-0000-00006D610000}"/>
    <cellStyle name="Normal 4 13 2" xfId="24941" xr:uid="{00000000-0005-0000-0000-00006E610000}"/>
    <cellStyle name="Normal 4 14" xfId="24942" xr:uid="{00000000-0005-0000-0000-00006F610000}"/>
    <cellStyle name="Normal 4 15" xfId="24943" xr:uid="{00000000-0005-0000-0000-000070610000}"/>
    <cellStyle name="Normal 4 16" xfId="40968" xr:uid="{40C7727A-D7AF-4041-9C7A-0E8F3D38E66A}"/>
    <cellStyle name="Normal 4 2" xfId="24944" xr:uid="{00000000-0005-0000-0000-000071610000}"/>
    <cellStyle name="Normal 4 2 10" xfId="24945" xr:uid="{00000000-0005-0000-0000-000072610000}"/>
    <cellStyle name="Normal 4 2 10 2" xfId="24946" xr:uid="{00000000-0005-0000-0000-000073610000}"/>
    <cellStyle name="Normal 4 2 10 2 2" xfId="24947" xr:uid="{00000000-0005-0000-0000-000074610000}"/>
    <cellStyle name="Normal 4 2 10 3" xfId="24948" xr:uid="{00000000-0005-0000-0000-000075610000}"/>
    <cellStyle name="Normal 4 2 10 4" xfId="24949" xr:uid="{00000000-0005-0000-0000-000076610000}"/>
    <cellStyle name="Normal 4 2 11" xfId="24950" xr:uid="{00000000-0005-0000-0000-000077610000}"/>
    <cellStyle name="Normal 4 2 11 2" xfId="24951" xr:uid="{00000000-0005-0000-0000-000078610000}"/>
    <cellStyle name="Normal 4 2 11 2 2" xfId="24952" xr:uid="{00000000-0005-0000-0000-000079610000}"/>
    <cellStyle name="Normal 4 2 11 3" xfId="24953" xr:uid="{00000000-0005-0000-0000-00007A610000}"/>
    <cellStyle name="Normal 4 2 11 4" xfId="24954" xr:uid="{00000000-0005-0000-0000-00007B610000}"/>
    <cellStyle name="Normal 4 2 12" xfId="24955" xr:uid="{00000000-0005-0000-0000-00007C610000}"/>
    <cellStyle name="Normal 4 2 12 2" xfId="24956" xr:uid="{00000000-0005-0000-0000-00007D610000}"/>
    <cellStyle name="Normal 4 2 13" xfId="24957" xr:uid="{00000000-0005-0000-0000-00007E610000}"/>
    <cellStyle name="Normal 4 2 14" xfId="24958" xr:uid="{00000000-0005-0000-0000-00007F610000}"/>
    <cellStyle name="Normal 4 2 2" xfId="24959" xr:uid="{00000000-0005-0000-0000-000080610000}"/>
    <cellStyle name="Normal 4 2 2 10" xfId="24960" xr:uid="{00000000-0005-0000-0000-000081610000}"/>
    <cellStyle name="Normal 4 2 2 10 2" xfId="24961" xr:uid="{00000000-0005-0000-0000-000082610000}"/>
    <cellStyle name="Normal 4 2 2 11" xfId="24962" xr:uid="{00000000-0005-0000-0000-000083610000}"/>
    <cellStyle name="Normal 4 2 2 12" xfId="24963" xr:uid="{00000000-0005-0000-0000-000084610000}"/>
    <cellStyle name="Normal 4 2 2 2" xfId="24964" xr:uid="{00000000-0005-0000-0000-000085610000}"/>
    <cellStyle name="Normal 4 2 2 2 10" xfId="24965" xr:uid="{00000000-0005-0000-0000-000086610000}"/>
    <cellStyle name="Normal 4 2 2 2 11" xfId="24966" xr:uid="{00000000-0005-0000-0000-000087610000}"/>
    <cellStyle name="Normal 4 2 2 2 2" xfId="24967" xr:uid="{00000000-0005-0000-0000-000088610000}"/>
    <cellStyle name="Normal 4 2 2 2 2 2" xfId="24968" xr:uid="{00000000-0005-0000-0000-000089610000}"/>
    <cellStyle name="Normal 4 2 2 2 2 2 2" xfId="24969" xr:uid="{00000000-0005-0000-0000-00008A610000}"/>
    <cellStyle name="Normal 4 2 2 2 2 2 2 2" xfId="24970" xr:uid="{00000000-0005-0000-0000-00008B610000}"/>
    <cellStyle name="Normal 4 2 2 2 2 2 2 2 2" xfId="24971" xr:uid="{00000000-0005-0000-0000-00008C610000}"/>
    <cellStyle name="Normal 4 2 2 2 2 2 2 2 2 2" xfId="24972" xr:uid="{00000000-0005-0000-0000-00008D610000}"/>
    <cellStyle name="Normal 4 2 2 2 2 2 2 2 3" xfId="24973" xr:uid="{00000000-0005-0000-0000-00008E610000}"/>
    <cellStyle name="Normal 4 2 2 2 2 2 2 2 4" xfId="24974" xr:uid="{00000000-0005-0000-0000-00008F610000}"/>
    <cellStyle name="Normal 4 2 2 2 2 2 2 3" xfId="24975" xr:uid="{00000000-0005-0000-0000-000090610000}"/>
    <cellStyle name="Normal 4 2 2 2 2 2 2 3 2" xfId="24976" xr:uid="{00000000-0005-0000-0000-000091610000}"/>
    <cellStyle name="Normal 4 2 2 2 2 2 2 3 2 2" xfId="24977" xr:uid="{00000000-0005-0000-0000-000092610000}"/>
    <cellStyle name="Normal 4 2 2 2 2 2 2 3 3" xfId="24978" xr:uid="{00000000-0005-0000-0000-000093610000}"/>
    <cellStyle name="Normal 4 2 2 2 2 2 2 3 4" xfId="24979" xr:uid="{00000000-0005-0000-0000-000094610000}"/>
    <cellStyle name="Normal 4 2 2 2 2 2 2 4" xfId="24980" xr:uid="{00000000-0005-0000-0000-000095610000}"/>
    <cellStyle name="Normal 4 2 2 2 2 2 2 4 2" xfId="24981" xr:uid="{00000000-0005-0000-0000-000096610000}"/>
    <cellStyle name="Normal 4 2 2 2 2 2 2 5" xfId="24982" xr:uid="{00000000-0005-0000-0000-000097610000}"/>
    <cellStyle name="Normal 4 2 2 2 2 2 2 6" xfId="24983" xr:uid="{00000000-0005-0000-0000-000098610000}"/>
    <cellStyle name="Normal 4 2 2 2 2 2 3" xfId="24984" xr:uid="{00000000-0005-0000-0000-000099610000}"/>
    <cellStyle name="Normal 4 2 2 2 2 2 3 2" xfId="24985" xr:uid="{00000000-0005-0000-0000-00009A610000}"/>
    <cellStyle name="Normal 4 2 2 2 2 2 3 2 2" xfId="24986" xr:uid="{00000000-0005-0000-0000-00009B610000}"/>
    <cellStyle name="Normal 4 2 2 2 2 2 3 3" xfId="24987" xr:uid="{00000000-0005-0000-0000-00009C610000}"/>
    <cellStyle name="Normal 4 2 2 2 2 2 3 4" xfId="24988" xr:uid="{00000000-0005-0000-0000-00009D610000}"/>
    <cellStyle name="Normal 4 2 2 2 2 2 4" xfId="24989" xr:uid="{00000000-0005-0000-0000-00009E610000}"/>
    <cellStyle name="Normal 4 2 2 2 2 2 4 2" xfId="24990" xr:uid="{00000000-0005-0000-0000-00009F610000}"/>
    <cellStyle name="Normal 4 2 2 2 2 2 4 2 2" xfId="24991" xr:uid="{00000000-0005-0000-0000-0000A0610000}"/>
    <cellStyle name="Normal 4 2 2 2 2 2 4 3" xfId="24992" xr:uid="{00000000-0005-0000-0000-0000A1610000}"/>
    <cellStyle name="Normal 4 2 2 2 2 2 4 4" xfId="24993" xr:uid="{00000000-0005-0000-0000-0000A2610000}"/>
    <cellStyle name="Normal 4 2 2 2 2 2 5" xfId="24994" xr:uid="{00000000-0005-0000-0000-0000A3610000}"/>
    <cellStyle name="Normal 4 2 2 2 2 2 5 2" xfId="24995" xr:uid="{00000000-0005-0000-0000-0000A4610000}"/>
    <cellStyle name="Normal 4 2 2 2 2 2 6" xfId="24996" xr:uid="{00000000-0005-0000-0000-0000A5610000}"/>
    <cellStyle name="Normal 4 2 2 2 2 2 7" xfId="24997" xr:uid="{00000000-0005-0000-0000-0000A6610000}"/>
    <cellStyle name="Normal 4 2 2 2 2 3" xfId="24998" xr:uid="{00000000-0005-0000-0000-0000A7610000}"/>
    <cellStyle name="Normal 4 2 2 2 2 3 2" xfId="24999" xr:uid="{00000000-0005-0000-0000-0000A8610000}"/>
    <cellStyle name="Normal 4 2 2 2 2 3 2 2" xfId="25000" xr:uid="{00000000-0005-0000-0000-0000A9610000}"/>
    <cellStyle name="Normal 4 2 2 2 2 3 2 2 2" xfId="25001" xr:uid="{00000000-0005-0000-0000-0000AA610000}"/>
    <cellStyle name="Normal 4 2 2 2 2 3 2 3" xfId="25002" xr:uid="{00000000-0005-0000-0000-0000AB610000}"/>
    <cellStyle name="Normal 4 2 2 2 2 3 2 4" xfId="25003" xr:uid="{00000000-0005-0000-0000-0000AC610000}"/>
    <cellStyle name="Normal 4 2 2 2 2 3 3" xfId="25004" xr:uid="{00000000-0005-0000-0000-0000AD610000}"/>
    <cellStyle name="Normal 4 2 2 2 2 3 3 2" xfId="25005" xr:uid="{00000000-0005-0000-0000-0000AE610000}"/>
    <cellStyle name="Normal 4 2 2 2 2 3 3 2 2" xfId="25006" xr:uid="{00000000-0005-0000-0000-0000AF610000}"/>
    <cellStyle name="Normal 4 2 2 2 2 3 3 3" xfId="25007" xr:uid="{00000000-0005-0000-0000-0000B0610000}"/>
    <cellStyle name="Normal 4 2 2 2 2 3 3 4" xfId="25008" xr:uid="{00000000-0005-0000-0000-0000B1610000}"/>
    <cellStyle name="Normal 4 2 2 2 2 3 4" xfId="25009" xr:uid="{00000000-0005-0000-0000-0000B2610000}"/>
    <cellStyle name="Normal 4 2 2 2 2 3 4 2" xfId="25010" xr:uid="{00000000-0005-0000-0000-0000B3610000}"/>
    <cellStyle name="Normal 4 2 2 2 2 3 5" xfId="25011" xr:uid="{00000000-0005-0000-0000-0000B4610000}"/>
    <cellStyle name="Normal 4 2 2 2 2 3 6" xfId="25012" xr:uid="{00000000-0005-0000-0000-0000B5610000}"/>
    <cellStyle name="Normal 4 2 2 2 2 4" xfId="25013" xr:uid="{00000000-0005-0000-0000-0000B6610000}"/>
    <cellStyle name="Normal 4 2 2 2 2 4 2" xfId="25014" xr:uid="{00000000-0005-0000-0000-0000B7610000}"/>
    <cellStyle name="Normal 4 2 2 2 2 4 2 2" xfId="25015" xr:uid="{00000000-0005-0000-0000-0000B8610000}"/>
    <cellStyle name="Normal 4 2 2 2 2 4 3" xfId="25016" xr:uid="{00000000-0005-0000-0000-0000B9610000}"/>
    <cellStyle name="Normal 4 2 2 2 2 4 4" xfId="25017" xr:uid="{00000000-0005-0000-0000-0000BA610000}"/>
    <cellStyle name="Normal 4 2 2 2 2 5" xfId="25018" xr:uid="{00000000-0005-0000-0000-0000BB610000}"/>
    <cellStyle name="Normal 4 2 2 2 2 5 2" xfId="25019" xr:uid="{00000000-0005-0000-0000-0000BC610000}"/>
    <cellStyle name="Normal 4 2 2 2 2 5 2 2" xfId="25020" xr:uid="{00000000-0005-0000-0000-0000BD610000}"/>
    <cellStyle name="Normal 4 2 2 2 2 5 3" xfId="25021" xr:uid="{00000000-0005-0000-0000-0000BE610000}"/>
    <cellStyle name="Normal 4 2 2 2 2 5 4" xfId="25022" xr:uid="{00000000-0005-0000-0000-0000BF610000}"/>
    <cellStyle name="Normal 4 2 2 2 2 6" xfId="25023" xr:uid="{00000000-0005-0000-0000-0000C0610000}"/>
    <cellStyle name="Normal 4 2 2 2 2 6 2" xfId="25024" xr:uid="{00000000-0005-0000-0000-0000C1610000}"/>
    <cellStyle name="Normal 4 2 2 2 2 7" xfId="25025" xr:uid="{00000000-0005-0000-0000-0000C2610000}"/>
    <cellStyle name="Normal 4 2 2 2 2 8" xfId="25026" xr:uid="{00000000-0005-0000-0000-0000C3610000}"/>
    <cellStyle name="Normal 4 2 2 2 3" xfId="25027" xr:uid="{00000000-0005-0000-0000-0000C4610000}"/>
    <cellStyle name="Normal 4 2 2 2 3 2" xfId="25028" xr:uid="{00000000-0005-0000-0000-0000C5610000}"/>
    <cellStyle name="Normal 4 2 2 2 3 2 2" xfId="25029" xr:uid="{00000000-0005-0000-0000-0000C6610000}"/>
    <cellStyle name="Normal 4 2 2 2 3 2 2 2" xfId="25030" xr:uid="{00000000-0005-0000-0000-0000C7610000}"/>
    <cellStyle name="Normal 4 2 2 2 3 2 2 2 2" xfId="25031" xr:uid="{00000000-0005-0000-0000-0000C8610000}"/>
    <cellStyle name="Normal 4 2 2 2 3 2 2 2 2 2" xfId="25032" xr:uid="{00000000-0005-0000-0000-0000C9610000}"/>
    <cellStyle name="Normal 4 2 2 2 3 2 2 2 3" xfId="25033" xr:uid="{00000000-0005-0000-0000-0000CA610000}"/>
    <cellStyle name="Normal 4 2 2 2 3 2 2 2 4" xfId="25034" xr:uid="{00000000-0005-0000-0000-0000CB610000}"/>
    <cellStyle name="Normal 4 2 2 2 3 2 2 3" xfId="25035" xr:uid="{00000000-0005-0000-0000-0000CC610000}"/>
    <cellStyle name="Normal 4 2 2 2 3 2 2 3 2" xfId="25036" xr:uid="{00000000-0005-0000-0000-0000CD610000}"/>
    <cellStyle name="Normal 4 2 2 2 3 2 2 3 2 2" xfId="25037" xr:uid="{00000000-0005-0000-0000-0000CE610000}"/>
    <cellStyle name="Normal 4 2 2 2 3 2 2 3 3" xfId="25038" xr:uid="{00000000-0005-0000-0000-0000CF610000}"/>
    <cellStyle name="Normal 4 2 2 2 3 2 2 3 4" xfId="25039" xr:uid="{00000000-0005-0000-0000-0000D0610000}"/>
    <cellStyle name="Normal 4 2 2 2 3 2 2 4" xfId="25040" xr:uid="{00000000-0005-0000-0000-0000D1610000}"/>
    <cellStyle name="Normal 4 2 2 2 3 2 2 4 2" xfId="25041" xr:uid="{00000000-0005-0000-0000-0000D2610000}"/>
    <cellStyle name="Normal 4 2 2 2 3 2 2 5" xfId="25042" xr:uid="{00000000-0005-0000-0000-0000D3610000}"/>
    <cellStyle name="Normal 4 2 2 2 3 2 2 6" xfId="25043" xr:uid="{00000000-0005-0000-0000-0000D4610000}"/>
    <cellStyle name="Normal 4 2 2 2 3 2 3" xfId="25044" xr:uid="{00000000-0005-0000-0000-0000D5610000}"/>
    <cellStyle name="Normal 4 2 2 2 3 2 3 2" xfId="25045" xr:uid="{00000000-0005-0000-0000-0000D6610000}"/>
    <cellStyle name="Normal 4 2 2 2 3 2 3 2 2" xfId="25046" xr:uid="{00000000-0005-0000-0000-0000D7610000}"/>
    <cellStyle name="Normal 4 2 2 2 3 2 3 3" xfId="25047" xr:uid="{00000000-0005-0000-0000-0000D8610000}"/>
    <cellStyle name="Normal 4 2 2 2 3 2 3 4" xfId="25048" xr:uid="{00000000-0005-0000-0000-0000D9610000}"/>
    <cellStyle name="Normal 4 2 2 2 3 2 4" xfId="25049" xr:uid="{00000000-0005-0000-0000-0000DA610000}"/>
    <cellStyle name="Normal 4 2 2 2 3 2 4 2" xfId="25050" xr:uid="{00000000-0005-0000-0000-0000DB610000}"/>
    <cellStyle name="Normal 4 2 2 2 3 2 4 2 2" xfId="25051" xr:uid="{00000000-0005-0000-0000-0000DC610000}"/>
    <cellStyle name="Normal 4 2 2 2 3 2 4 3" xfId="25052" xr:uid="{00000000-0005-0000-0000-0000DD610000}"/>
    <cellStyle name="Normal 4 2 2 2 3 2 4 4" xfId="25053" xr:uid="{00000000-0005-0000-0000-0000DE610000}"/>
    <cellStyle name="Normal 4 2 2 2 3 2 5" xfId="25054" xr:uid="{00000000-0005-0000-0000-0000DF610000}"/>
    <cellStyle name="Normal 4 2 2 2 3 2 5 2" xfId="25055" xr:uid="{00000000-0005-0000-0000-0000E0610000}"/>
    <cellStyle name="Normal 4 2 2 2 3 2 6" xfId="25056" xr:uid="{00000000-0005-0000-0000-0000E1610000}"/>
    <cellStyle name="Normal 4 2 2 2 3 2 7" xfId="25057" xr:uid="{00000000-0005-0000-0000-0000E2610000}"/>
    <cellStyle name="Normal 4 2 2 2 3 3" xfId="25058" xr:uid="{00000000-0005-0000-0000-0000E3610000}"/>
    <cellStyle name="Normal 4 2 2 2 3 3 2" xfId="25059" xr:uid="{00000000-0005-0000-0000-0000E4610000}"/>
    <cellStyle name="Normal 4 2 2 2 3 3 2 2" xfId="25060" xr:uid="{00000000-0005-0000-0000-0000E5610000}"/>
    <cellStyle name="Normal 4 2 2 2 3 3 2 2 2" xfId="25061" xr:uid="{00000000-0005-0000-0000-0000E6610000}"/>
    <cellStyle name="Normal 4 2 2 2 3 3 2 3" xfId="25062" xr:uid="{00000000-0005-0000-0000-0000E7610000}"/>
    <cellStyle name="Normal 4 2 2 2 3 3 2 4" xfId="25063" xr:uid="{00000000-0005-0000-0000-0000E8610000}"/>
    <cellStyle name="Normal 4 2 2 2 3 3 3" xfId="25064" xr:uid="{00000000-0005-0000-0000-0000E9610000}"/>
    <cellStyle name="Normal 4 2 2 2 3 3 3 2" xfId="25065" xr:uid="{00000000-0005-0000-0000-0000EA610000}"/>
    <cellStyle name="Normal 4 2 2 2 3 3 3 2 2" xfId="25066" xr:uid="{00000000-0005-0000-0000-0000EB610000}"/>
    <cellStyle name="Normal 4 2 2 2 3 3 3 3" xfId="25067" xr:uid="{00000000-0005-0000-0000-0000EC610000}"/>
    <cellStyle name="Normal 4 2 2 2 3 3 3 4" xfId="25068" xr:uid="{00000000-0005-0000-0000-0000ED610000}"/>
    <cellStyle name="Normal 4 2 2 2 3 3 4" xfId="25069" xr:uid="{00000000-0005-0000-0000-0000EE610000}"/>
    <cellStyle name="Normal 4 2 2 2 3 3 4 2" xfId="25070" xr:uid="{00000000-0005-0000-0000-0000EF610000}"/>
    <cellStyle name="Normal 4 2 2 2 3 3 5" xfId="25071" xr:uid="{00000000-0005-0000-0000-0000F0610000}"/>
    <cellStyle name="Normal 4 2 2 2 3 3 6" xfId="25072" xr:uid="{00000000-0005-0000-0000-0000F1610000}"/>
    <cellStyle name="Normal 4 2 2 2 3 4" xfId="25073" xr:uid="{00000000-0005-0000-0000-0000F2610000}"/>
    <cellStyle name="Normal 4 2 2 2 3 4 2" xfId="25074" xr:uid="{00000000-0005-0000-0000-0000F3610000}"/>
    <cellStyle name="Normal 4 2 2 2 3 4 2 2" xfId="25075" xr:uid="{00000000-0005-0000-0000-0000F4610000}"/>
    <cellStyle name="Normal 4 2 2 2 3 4 3" xfId="25076" xr:uid="{00000000-0005-0000-0000-0000F5610000}"/>
    <cellStyle name="Normal 4 2 2 2 3 4 4" xfId="25077" xr:uid="{00000000-0005-0000-0000-0000F6610000}"/>
    <cellStyle name="Normal 4 2 2 2 3 5" xfId="25078" xr:uid="{00000000-0005-0000-0000-0000F7610000}"/>
    <cellStyle name="Normal 4 2 2 2 3 5 2" xfId="25079" xr:uid="{00000000-0005-0000-0000-0000F8610000}"/>
    <cellStyle name="Normal 4 2 2 2 3 5 2 2" xfId="25080" xr:uid="{00000000-0005-0000-0000-0000F9610000}"/>
    <cellStyle name="Normal 4 2 2 2 3 5 3" xfId="25081" xr:uid="{00000000-0005-0000-0000-0000FA610000}"/>
    <cellStyle name="Normal 4 2 2 2 3 5 4" xfId="25082" xr:uid="{00000000-0005-0000-0000-0000FB610000}"/>
    <cellStyle name="Normal 4 2 2 2 3 6" xfId="25083" xr:uid="{00000000-0005-0000-0000-0000FC610000}"/>
    <cellStyle name="Normal 4 2 2 2 3 6 2" xfId="25084" xr:uid="{00000000-0005-0000-0000-0000FD610000}"/>
    <cellStyle name="Normal 4 2 2 2 3 7" xfId="25085" xr:uid="{00000000-0005-0000-0000-0000FE610000}"/>
    <cellStyle name="Normal 4 2 2 2 3 8" xfId="25086" xr:uid="{00000000-0005-0000-0000-0000FF610000}"/>
    <cellStyle name="Normal 4 2 2 2 4" xfId="25087" xr:uid="{00000000-0005-0000-0000-000000620000}"/>
    <cellStyle name="Normal 4 2 2 2 4 2" xfId="25088" xr:uid="{00000000-0005-0000-0000-000001620000}"/>
    <cellStyle name="Normal 4 2 2 2 4 2 2" xfId="25089" xr:uid="{00000000-0005-0000-0000-000002620000}"/>
    <cellStyle name="Normal 4 2 2 2 4 2 2 2" xfId="25090" xr:uid="{00000000-0005-0000-0000-000003620000}"/>
    <cellStyle name="Normal 4 2 2 2 4 2 2 2 2" xfId="25091" xr:uid="{00000000-0005-0000-0000-000004620000}"/>
    <cellStyle name="Normal 4 2 2 2 4 2 2 2 2 2" xfId="25092" xr:uid="{00000000-0005-0000-0000-000005620000}"/>
    <cellStyle name="Normal 4 2 2 2 4 2 2 2 3" xfId="25093" xr:uid="{00000000-0005-0000-0000-000006620000}"/>
    <cellStyle name="Normal 4 2 2 2 4 2 2 2 4" xfId="25094" xr:uid="{00000000-0005-0000-0000-000007620000}"/>
    <cellStyle name="Normal 4 2 2 2 4 2 2 3" xfId="25095" xr:uid="{00000000-0005-0000-0000-000008620000}"/>
    <cellStyle name="Normal 4 2 2 2 4 2 2 3 2" xfId="25096" xr:uid="{00000000-0005-0000-0000-000009620000}"/>
    <cellStyle name="Normal 4 2 2 2 4 2 2 3 2 2" xfId="25097" xr:uid="{00000000-0005-0000-0000-00000A620000}"/>
    <cellStyle name="Normal 4 2 2 2 4 2 2 3 3" xfId="25098" xr:uid="{00000000-0005-0000-0000-00000B620000}"/>
    <cellStyle name="Normal 4 2 2 2 4 2 2 3 4" xfId="25099" xr:uid="{00000000-0005-0000-0000-00000C620000}"/>
    <cellStyle name="Normal 4 2 2 2 4 2 2 4" xfId="25100" xr:uid="{00000000-0005-0000-0000-00000D620000}"/>
    <cellStyle name="Normal 4 2 2 2 4 2 2 4 2" xfId="25101" xr:uid="{00000000-0005-0000-0000-00000E620000}"/>
    <cellStyle name="Normal 4 2 2 2 4 2 2 5" xfId="25102" xr:uid="{00000000-0005-0000-0000-00000F620000}"/>
    <cellStyle name="Normal 4 2 2 2 4 2 2 6" xfId="25103" xr:uid="{00000000-0005-0000-0000-000010620000}"/>
    <cellStyle name="Normal 4 2 2 2 4 2 3" xfId="25104" xr:uid="{00000000-0005-0000-0000-000011620000}"/>
    <cellStyle name="Normal 4 2 2 2 4 2 3 2" xfId="25105" xr:uid="{00000000-0005-0000-0000-000012620000}"/>
    <cellStyle name="Normal 4 2 2 2 4 2 3 2 2" xfId="25106" xr:uid="{00000000-0005-0000-0000-000013620000}"/>
    <cellStyle name="Normal 4 2 2 2 4 2 3 3" xfId="25107" xr:uid="{00000000-0005-0000-0000-000014620000}"/>
    <cellStyle name="Normal 4 2 2 2 4 2 3 4" xfId="25108" xr:uid="{00000000-0005-0000-0000-000015620000}"/>
    <cellStyle name="Normal 4 2 2 2 4 2 4" xfId="25109" xr:uid="{00000000-0005-0000-0000-000016620000}"/>
    <cellStyle name="Normal 4 2 2 2 4 2 4 2" xfId="25110" xr:uid="{00000000-0005-0000-0000-000017620000}"/>
    <cellStyle name="Normal 4 2 2 2 4 2 4 2 2" xfId="25111" xr:uid="{00000000-0005-0000-0000-000018620000}"/>
    <cellStyle name="Normal 4 2 2 2 4 2 4 3" xfId="25112" xr:uid="{00000000-0005-0000-0000-000019620000}"/>
    <cellStyle name="Normal 4 2 2 2 4 2 4 4" xfId="25113" xr:uid="{00000000-0005-0000-0000-00001A620000}"/>
    <cellStyle name="Normal 4 2 2 2 4 2 5" xfId="25114" xr:uid="{00000000-0005-0000-0000-00001B620000}"/>
    <cellStyle name="Normal 4 2 2 2 4 2 5 2" xfId="25115" xr:uid="{00000000-0005-0000-0000-00001C620000}"/>
    <cellStyle name="Normal 4 2 2 2 4 2 6" xfId="25116" xr:uid="{00000000-0005-0000-0000-00001D620000}"/>
    <cellStyle name="Normal 4 2 2 2 4 2 7" xfId="25117" xr:uid="{00000000-0005-0000-0000-00001E620000}"/>
    <cellStyle name="Normal 4 2 2 2 4 3" xfId="25118" xr:uid="{00000000-0005-0000-0000-00001F620000}"/>
    <cellStyle name="Normal 4 2 2 2 4 3 2" xfId="25119" xr:uid="{00000000-0005-0000-0000-000020620000}"/>
    <cellStyle name="Normal 4 2 2 2 4 3 2 2" xfId="25120" xr:uid="{00000000-0005-0000-0000-000021620000}"/>
    <cellStyle name="Normal 4 2 2 2 4 3 2 2 2" xfId="25121" xr:uid="{00000000-0005-0000-0000-000022620000}"/>
    <cellStyle name="Normal 4 2 2 2 4 3 2 3" xfId="25122" xr:uid="{00000000-0005-0000-0000-000023620000}"/>
    <cellStyle name="Normal 4 2 2 2 4 3 2 4" xfId="25123" xr:uid="{00000000-0005-0000-0000-000024620000}"/>
    <cellStyle name="Normal 4 2 2 2 4 3 3" xfId="25124" xr:uid="{00000000-0005-0000-0000-000025620000}"/>
    <cellStyle name="Normal 4 2 2 2 4 3 3 2" xfId="25125" xr:uid="{00000000-0005-0000-0000-000026620000}"/>
    <cellStyle name="Normal 4 2 2 2 4 3 3 2 2" xfId="25126" xr:uid="{00000000-0005-0000-0000-000027620000}"/>
    <cellStyle name="Normal 4 2 2 2 4 3 3 3" xfId="25127" xr:uid="{00000000-0005-0000-0000-000028620000}"/>
    <cellStyle name="Normal 4 2 2 2 4 3 3 4" xfId="25128" xr:uid="{00000000-0005-0000-0000-000029620000}"/>
    <cellStyle name="Normal 4 2 2 2 4 3 4" xfId="25129" xr:uid="{00000000-0005-0000-0000-00002A620000}"/>
    <cellStyle name="Normal 4 2 2 2 4 3 4 2" xfId="25130" xr:uid="{00000000-0005-0000-0000-00002B620000}"/>
    <cellStyle name="Normal 4 2 2 2 4 3 5" xfId="25131" xr:uid="{00000000-0005-0000-0000-00002C620000}"/>
    <cellStyle name="Normal 4 2 2 2 4 3 6" xfId="25132" xr:uid="{00000000-0005-0000-0000-00002D620000}"/>
    <cellStyle name="Normal 4 2 2 2 4 4" xfId="25133" xr:uid="{00000000-0005-0000-0000-00002E620000}"/>
    <cellStyle name="Normal 4 2 2 2 4 4 2" xfId="25134" xr:uid="{00000000-0005-0000-0000-00002F620000}"/>
    <cellStyle name="Normal 4 2 2 2 4 4 2 2" xfId="25135" xr:uid="{00000000-0005-0000-0000-000030620000}"/>
    <cellStyle name="Normal 4 2 2 2 4 4 3" xfId="25136" xr:uid="{00000000-0005-0000-0000-000031620000}"/>
    <cellStyle name="Normal 4 2 2 2 4 4 4" xfId="25137" xr:uid="{00000000-0005-0000-0000-000032620000}"/>
    <cellStyle name="Normal 4 2 2 2 4 5" xfId="25138" xr:uid="{00000000-0005-0000-0000-000033620000}"/>
    <cellStyle name="Normal 4 2 2 2 4 5 2" xfId="25139" xr:uid="{00000000-0005-0000-0000-000034620000}"/>
    <cellStyle name="Normal 4 2 2 2 4 5 2 2" xfId="25140" xr:uid="{00000000-0005-0000-0000-000035620000}"/>
    <cellStyle name="Normal 4 2 2 2 4 5 3" xfId="25141" xr:uid="{00000000-0005-0000-0000-000036620000}"/>
    <cellStyle name="Normal 4 2 2 2 4 5 4" xfId="25142" xr:uid="{00000000-0005-0000-0000-000037620000}"/>
    <cellStyle name="Normal 4 2 2 2 4 6" xfId="25143" xr:uid="{00000000-0005-0000-0000-000038620000}"/>
    <cellStyle name="Normal 4 2 2 2 4 6 2" xfId="25144" xr:uid="{00000000-0005-0000-0000-000039620000}"/>
    <cellStyle name="Normal 4 2 2 2 4 7" xfId="25145" xr:uid="{00000000-0005-0000-0000-00003A620000}"/>
    <cellStyle name="Normal 4 2 2 2 4 8" xfId="25146" xr:uid="{00000000-0005-0000-0000-00003B620000}"/>
    <cellStyle name="Normal 4 2 2 2 5" xfId="25147" xr:uid="{00000000-0005-0000-0000-00003C620000}"/>
    <cellStyle name="Normal 4 2 2 2 5 2" xfId="25148" xr:uid="{00000000-0005-0000-0000-00003D620000}"/>
    <cellStyle name="Normal 4 2 2 2 5 2 2" xfId="25149" xr:uid="{00000000-0005-0000-0000-00003E620000}"/>
    <cellStyle name="Normal 4 2 2 2 5 2 2 2" xfId="25150" xr:uid="{00000000-0005-0000-0000-00003F620000}"/>
    <cellStyle name="Normal 4 2 2 2 5 2 2 2 2" xfId="25151" xr:uid="{00000000-0005-0000-0000-000040620000}"/>
    <cellStyle name="Normal 4 2 2 2 5 2 2 3" xfId="25152" xr:uid="{00000000-0005-0000-0000-000041620000}"/>
    <cellStyle name="Normal 4 2 2 2 5 2 2 4" xfId="25153" xr:uid="{00000000-0005-0000-0000-000042620000}"/>
    <cellStyle name="Normal 4 2 2 2 5 2 3" xfId="25154" xr:uid="{00000000-0005-0000-0000-000043620000}"/>
    <cellStyle name="Normal 4 2 2 2 5 2 3 2" xfId="25155" xr:uid="{00000000-0005-0000-0000-000044620000}"/>
    <cellStyle name="Normal 4 2 2 2 5 2 3 2 2" xfId="25156" xr:uid="{00000000-0005-0000-0000-000045620000}"/>
    <cellStyle name="Normal 4 2 2 2 5 2 3 3" xfId="25157" xr:uid="{00000000-0005-0000-0000-000046620000}"/>
    <cellStyle name="Normal 4 2 2 2 5 2 3 4" xfId="25158" xr:uid="{00000000-0005-0000-0000-000047620000}"/>
    <cellStyle name="Normal 4 2 2 2 5 2 4" xfId="25159" xr:uid="{00000000-0005-0000-0000-000048620000}"/>
    <cellStyle name="Normal 4 2 2 2 5 2 4 2" xfId="25160" xr:uid="{00000000-0005-0000-0000-000049620000}"/>
    <cellStyle name="Normal 4 2 2 2 5 2 5" xfId="25161" xr:uid="{00000000-0005-0000-0000-00004A620000}"/>
    <cellStyle name="Normal 4 2 2 2 5 2 6" xfId="25162" xr:uid="{00000000-0005-0000-0000-00004B620000}"/>
    <cellStyle name="Normal 4 2 2 2 5 3" xfId="25163" xr:uid="{00000000-0005-0000-0000-00004C620000}"/>
    <cellStyle name="Normal 4 2 2 2 5 3 2" xfId="25164" xr:uid="{00000000-0005-0000-0000-00004D620000}"/>
    <cellStyle name="Normal 4 2 2 2 5 3 2 2" xfId="25165" xr:uid="{00000000-0005-0000-0000-00004E620000}"/>
    <cellStyle name="Normal 4 2 2 2 5 3 3" xfId="25166" xr:uid="{00000000-0005-0000-0000-00004F620000}"/>
    <cellStyle name="Normal 4 2 2 2 5 3 4" xfId="25167" xr:uid="{00000000-0005-0000-0000-000050620000}"/>
    <cellStyle name="Normal 4 2 2 2 5 4" xfId="25168" xr:uid="{00000000-0005-0000-0000-000051620000}"/>
    <cellStyle name="Normal 4 2 2 2 5 4 2" xfId="25169" xr:uid="{00000000-0005-0000-0000-000052620000}"/>
    <cellStyle name="Normal 4 2 2 2 5 4 2 2" xfId="25170" xr:uid="{00000000-0005-0000-0000-000053620000}"/>
    <cellStyle name="Normal 4 2 2 2 5 4 3" xfId="25171" xr:uid="{00000000-0005-0000-0000-000054620000}"/>
    <cellStyle name="Normal 4 2 2 2 5 4 4" xfId="25172" xr:uid="{00000000-0005-0000-0000-000055620000}"/>
    <cellStyle name="Normal 4 2 2 2 5 5" xfId="25173" xr:uid="{00000000-0005-0000-0000-000056620000}"/>
    <cellStyle name="Normal 4 2 2 2 5 5 2" xfId="25174" xr:uid="{00000000-0005-0000-0000-000057620000}"/>
    <cellStyle name="Normal 4 2 2 2 5 6" xfId="25175" xr:uid="{00000000-0005-0000-0000-000058620000}"/>
    <cellStyle name="Normal 4 2 2 2 5 7" xfId="25176" xr:uid="{00000000-0005-0000-0000-000059620000}"/>
    <cellStyle name="Normal 4 2 2 2 6" xfId="25177" xr:uid="{00000000-0005-0000-0000-00005A620000}"/>
    <cellStyle name="Normal 4 2 2 2 6 2" xfId="25178" xr:uid="{00000000-0005-0000-0000-00005B620000}"/>
    <cellStyle name="Normal 4 2 2 2 6 2 2" xfId="25179" xr:uid="{00000000-0005-0000-0000-00005C620000}"/>
    <cellStyle name="Normal 4 2 2 2 6 2 2 2" xfId="25180" xr:uid="{00000000-0005-0000-0000-00005D620000}"/>
    <cellStyle name="Normal 4 2 2 2 6 2 3" xfId="25181" xr:uid="{00000000-0005-0000-0000-00005E620000}"/>
    <cellStyle name="Normal 4 2 2 2 6 2 4" xfId="25182" xr:uid="{00000000-0005-0000-0000-00005F620000}"/>
    <cellStyle name="Normal 4 2 2 2 6 3" xfId="25183" xr:uid="{00000000-0005-0000-0000-000060620000}"/>
    <cellStyle name="Normal 4 2 2 2 6 3 2" xfId="25184" xr:uid="{00000000-0005-0000-0000-000061620000}"/>
    <cellStyle name="Normal 4 2 2 2 6 3 2 2" xfId="25185" xr:uid="{00000000-0005-0000-0000-000062620000}"/>
    <cellStyle name="Normal 4 2 2 2 6 3 3" xfId="25186" xr:uid="{00000000-0005-0000-0000-000063620000}"/>
    <cellStyle name="Normal 4 2 2 2 6 3 4" xfId="25187" xr:uid="{00000000-0005-0000-0000-000064620000}"/>
    <cellStyle name="Normal 4 2 2 2 6 4" xfId="25188" xr:uid="{00000000-0005-0000-0000-000065620000}"/>
    <cellStyle name="Normal 4 2 2 2 6 4 2" xfId="25189" xr:uid="{00000000-0005-0000-0000-000066620000}"/>
    <cellStyle name="Normal 4 2 2 2 6 5" xfId="25190" xr:uid="{00000000-0005-0000-0000-000067620000}"/>
    <cellStyle name="Normal 4 2 2 2 6 6" xfId="25191" xr:uid="{00000000-0005-0000-0000-000068620000}"/>
    <cellStyle name="Normal 4 2 2 2 7" xfId="25192" xr:uid="{00000000-0005-0000-0000-000069620000}"/>
    <cellStyle name="Normal 4 2 2 2 7 2" xfId="25193" xr:uid="{00000000-0005-0000-0000-00006A620000}"/>
    <cellStyle name="Normal 4 2 2 2 7 2 2" xfId="25194" xr:uid="{00000000-0005-0000-0000-00006B620000}"/>
    <cellStyle name="Normal 4 2 2 2 7 3" xfId="25195" xr:uid="{00000000-0005-0000-0000-00006C620000}"/>
    <cellStyle name="Normal 4 2 2 2 7 4" xfId="25196" xr:uid="{00000000-0005-0000-0000-00006D620000}"/>
    <cellStyle name="Normal 4 2 2 2 8" xfId="25197" xr:uid="{00000000-0005-0000-0000-00006E620000}"/>
    <cellStyle name="Normal 4 2 2 2 8 2" xfId="25198" xr:uid="{00000000-0005-0000-0000-00006F620000}"/>
    <cellStyle name="Normal 4 2 2 2 8 2 2" xfId="25199" xr:uid="{00000000-0005-0000-0000-000070620000}"/>
    <cellStyle name="Normal 4 2 2 2 8 3" xfId="25200" xr:uid="{00000000-0005-0000-0000-000071620000}"/>
    <cellStyle name="Normal 4 2 2 2 8 4" xfId="25201" xr:uid="{00000000-0005-0000-0000-000072620000}"/>
    <cellStyle name="Normal 4 2 2 2 9" xfId="25202" xr:uid="{00000000-0005-0000-0000-000073620000}"/>
    <cellStyle name="Normal 4 2 2 2 9 2" xfId="25203" xr:uid="{00000000-0005-0000-0000-000074620000}"/>
    <cellStyle name="Normal 4 2 2 3" xfId="25204" xr:uid="{00000000-0005-0000-0000-000075620000}"/>
    <cellStyle name="Normal 4 2 2 3 2" xfId="25205" xr:uid="{00000000-0005-0000-0000-000076620000}"/>
    <cellStyle name="Normal 4 2 2 3 2 2" xfId="25206" xr:uid="{00000000-0005-0000-0000-000077620000}"/>
    <cellStyle name="Normal 4 2 2 3 2 2 2" xfId="25207" xr:uid="{00000000-0005-0000-0000-000078620000}"/>
    <cellStyle name="Normal 4 2 2 3 2 2 2 2" xfId="25208" xr:uid="{00000000-0005-0000-0000-000079620000}"/>
    <cellStyle name="Normal 4 2 2 3 2 2 2 2 2" xfId="25209" xr:uid="{00000000-0005-0000-0000-00007A620000}"/>
    <cellStyle name="Normal 4 2 2 3 2 2 2 3" xfId="25210" xr:uid="{00000000-0005-0000-0000-00007B620000}"/>
    <cellStyle name="Normal 4 2 2 3 2 2 2 4" xfId="25211" xr:uid="{00000000-0005-0000-0000-00007C620000}"/>
    <cellStyle name="Normal 4 2 2 3 2 2 3" xfId="25212" xr:uid="{00000000-0005-0000-0000-00007D620000}"/>
    <cellStyle name="Normal 4 2 2 3 2 2 3 2" xfId="25213" xr:uid="{00000000-0005-0000-0000-00007E620000}"/>
    <cellStyle name="Normal 4 2 2 3 2 2 3 2 2" xfId="25214" xr:uid="{00000000-0005-0000-0000-00007F620000}"/>
    <cellStyle name="Normal 4 2 2 3 2 2 3 3" xfId="25215" xr:uid="{00000000-0005-0000-0000-000080620000}"/>
    <cellStyle name="Normal 4 2 2 3 2 2 3 4" xfId="25216" xr:uid="{00000000-0005-0000-0000-000081620000}"/>
    <cellStyle name="Normal 4 2 2 3 2 2 4" xfId="25217" xr:uid="{00000000-0005-0000-0000-000082620000}"/>
    <cellStyle name="Normal 4 2 2 3 2 2 4 2" xfId="25218" xr:uid="{00000000-0005-0000-0000-000083620000}"/>
    <cellStyle name="Normal 4 2 2 3 2 2 5" xfId="25219" xr:uid="{00000000-0005-0000-0000-000084620000}"/>
    <cellStyle name="Normal 4 2 2 3 2 2 6" xfId="25220" xr:uid="{00000000-0005-0000-0000-000085620000}"/>
    <cellStyle name="Normal 4 2 2 3 2 3" xfId="25221" xr:uid="{00000000-0005-0000-0000-000086620000}"/>
    <cellStyle name="Normal 4 2 2 3 2 3 2" xfId="25222" xr:uid="{00000000-0005-0000-0000-000087620000}"/>
    <cellStyle name="Normal 4 2 2 3 2 3 2 2" xfId="25223" xr:uid="{00000000-0005-0000-0000-000088620000}"/>
    <cellStyle name="Normal 4 2 2 3 2 3 3" xfId="25224" xr:uid="{00000000-0005-0000-0000-000089620000}"/>
    <cellStyle name="Normal 4 2 2 3 2 3 4" xfId="25225" xr:uid="{00000000-0005-0000-0000-00008A620000}"/>
    <cellStyle name="Normal 4 2 2 3 2 4" xfId="25226" xr:uid="{00000000-0005-0000-0000-00008B620000}"/>
    <cellStyle name="Normal 4 2 2 3 2 4 2" xfId="25227" xr:uid="{00000000-0005-0000-0000-00008C620000}"/>
    <cellStyle name="Normal 4 2 2 3 2 4 2 2" xfId="25228" xr:uid="{00000000-0005-0000-0000-00008D620000}"/>
    <cellStyle name="Normal 4 2 2 3 2 4 3" xfId="25229" xr:uid="{00000000-0005-0000-0000-00008E620000}"/>
    <cellStyle name="Normal 4 2 2 3 2 4 4" xfId="25230" xr:uid="{00000000-0005-0000-0000-00008F620000}"/>
    <cellStyle name="Normal 4 2 2 3 2 5" xfId="25231" xr:uid="{00000000-0005-0000-0000-000090620000}"/>
    <cellStyle name="Normal 4 2 2 3 2 5 2" xfId="25232" xr:uid="{00000000-0005-0000-0000-000091620000}"/>
    <cellStyle name="Normal 4 2 2 3 2 6" xfId="25233" xr:uid="{00000000-0005-0000-0000-000092620000}"/>
    <cellStyle name="Normal 4 2 2 3 2 7" xfId="25234" xr:uid="{00000000-0005-0000-0000-000093620000}"/>
    <cellStyle name="Normal 4 2 2 3 3" xfId="25235" xr:uid="{00000000-0005-0000-0000-000094620000}"/>
    <cellStyle name="Normal 4 2 2 3 3 2" xfId="25236" xr:uid="{00000000-0005-0000-0000-000095620000}"/>
    <cellStyle name="Normal 4 2 2 3 3 2 2" xfId="25237" xr:uid="{00000000-0005-0000-0000-000096620000}"/>
    <cellStyle name="Normal 4 2 2 3 3 2 2 2" xfId="25238" xr:uid="{00000000-0005-0000-0000-000097620000}"/>
    <cellStyle name="Normal 4 2 2 3 3 2 3" xfId="25239" xr:uid="{00000000-0005-0000-0000-000098620000}"/>
    <cellStyle name="Normal 4 2 2 3 3 2 4" xfId="25240" xr:uid="{00000000-0005-0000-0000-000099620000}"/>
    <cellStyle name="Normal 4 2 2 3 3 3" xfId="25241" xr:uid="{00000000-0005-0000-0000-00009A620000}"/>
    <cellStyle name="Normal 4 2 2 3 3 3 2" xfId="25242" xr:uid="{00000000-0005-0000-0000-00009B620000}"/>
    <cellStyle name="Normal 4 2 2 3 3 3 2 2" xfId="25243" xr:uid="{00000000-0005-0000-0000-00009C620000}"/>
    <cellStyle name="Normal 4 2 2 3 3 3 3" xfId="25244" xr:uid="{00000000-0005-0000-0000-00009D620000}"/>
    <cellStyle name="Normal 4 2 2 3 3 3 4" xfId="25245" xr:uid="{00000000-0005-0000-0000-00009E620000}"/>
    <cellStyle name="Normal 4 2 2 3 3 4" xfId="25246" xr:uid="{00000000-0005-0000-0000-00009F620000}"/>
    <cellStyle name="Normal 4 2 2 3 3 4 2" xfId="25247" xr:uid="{00000000-0005-0000-0000-0000A0620000}"/>
    <cellStyle name="Normal 4 2 2 3 3 5" xfId="25248" xr:uid="{00000000-0005-0000-0000-0000A1620000}"/>
    <cellStyle name="Normal 4 2 2 3 3 6" xfId="25249" xr:uid="{00000000-0005-0000-0000-0000A2620000}"/>
    <cellStyle name="Normal 4 2 2 3 4" xfId="25250" xr:uid="{00000000-0005-0000-0000-0000A3620000}"/>
    <cellStyle name="Normal 4 2 2 3 4 2" xfId="25251" xr:uid="{00000000-0005-0000-0000-0000A4620000}"/>
    <cellStyle name="Normal 4 2 2 3 4 2 2" xfId="25252" xr:uid="{00000000-0005-0000-0000-0000A5620000}"/>
    <cellStyle name="Normal 4 2 2 3 4 3" xfId="25253" xr:uid="{00000000-0005-0000-0000-0000A6620000}"/>
    <cellStyle name="Normal 4 2 2 3 4 4" xfId="25254" xr:uid="{00000000-0005-0000-0000-0000A7620000}"/>
    <cellStyle name="Normal 4 2 2 3 5" xfId="25255" xr:uid="{00000000-0005-0000-0000-0000A8620000}"/>
    <cellStyle name="Normal 4 2 2 3 5 2" xfId="25256" xr:uid="{00000000-0005-0000-0000-0000A9620000}"/>
    <cellStyle name="Normal 4 2 2 3 5 2 2" xfId="25257" xr:uid="{00000000-0005-0000-0000-0000AA620000}"/>
    <cellStyle name="Normal 4 2 2 3 5 3" xfId="25258" xr:uid="{00000000-0005-0000-0000-0000AB620000}"/>
    <cellStyle name="Normal 4 2 2 3 5 4" xfId="25259" xr:uid="{00000000-0005-0000-0000-0000AC620000}"/>
    <cellStyle name="Normal 4 2 2 3 6" xfId="25260" xr:uid="{00000000-0005-0000-0000-0000AD620000}"/>
    <cellStyle name="Normal 4 2 2 3 6 2" xfId="25261" xr:uid="{00000000-0005-0000-0000-0000AE620000}"/>
    <cellStyle name="Normal 4 2 2 3 7" xfId="25262" xr:uid="{00000000-0005-0000-0000-0000AF620000}"/>
    <cellStyle name="Normal 4 2 2 3 8" xfId="25263" xr:uid="{00000000-0005-0000-0000-0000B0620000}"/>
    <cellStyle name="Normal 4 2 2 4" xfId="25264" xr:uid="{00000000-0005-0000-0000-0000B1620000}"/>
    <cellStyle name="Normal 4 2 2 4 2" xfId="25265" xr:uid="{00000000-0005-0000-0000-0000B2620000}"/>
    <cellStyle name="Normal 4 2 2 4 2 2" xfId="25266" xr:uid="{00000000-0005-0000-0000-0000B3620000}"/>
    <cellStyle name="Normal 4 2 2 4 2 2 2" xfId="25267" xr:uid="{00000000-0005-0000-0000-0000B4620000}"/>
    <cellStyle name="Normal 4 2 2 4 2 2 2 2" xfId="25268" xr:uid="{00000000-0005-0000-0000-0000B5620000}"/>
    <cellStyle name="Normal 4 2 2 4 2 2 2 2 2" xfId="25269" xr:uid="{00000000-0005-0000-0000-0000B6620000}"/>
    <cellStyle name="Normal 4 2 2 4 2 2 2 3" xfId="25270" xr:uid="{00000000-0005-0000-0000-0000B7620000}"/>
    <cellStyle name="Normal 4 2 2 4 2 2 2 4" xfId="25271" xr:uid="{00000000-0005-0000-0000-0000B8620000}"/>
    <cellStyle name="Normal 4 2 2 4 2 2 3" xfId="25272" xr:uid="{00000000-0005-0000-0000-0000B9620000}"/>
    <cellStyle name="Normal 4 2 2 4 2 2 3 2" xfId="25273" xr:uid="{00000000-0005-0000-0000-0000BA620000}"/>
    <cellStyle name="Normal 4 2 2 4 2 2 3 2 2" xfId="25274" xr:uid="{00000000-0005-0000-0000-0000BB620000}"/>
    <cellStyle name="Normal 4 2 2 4 2 2 3 3" xfId="25275" xr:uid="{00000000-0005-0000-0000-0000BC620000}"/>
    <cellStyle name="Normal 4 2 2 4 2 2 3 4" xfId="25276" xr:uid="{00000000-0005-0000-0000-0000BD620000}"/>
    <cellStyle name="Normal 4 2 2 4 2 2 4" xfId="25277" xr:uid="{00000000-0005-0000-0000-0000BE620000}"/>
    <cellStyle name="Normal 4 2 2 4 2 2 4 2" xfId="25278" xr:uid="{00000000-0005-0000-0000-0000BF620000}"/>
    <cellStyle name="Normal 4 2 2 4 2 2 5" xfId="25279" xr:uid="{00000000-0005-0000-0000-0000C0620000}"/>
    <cellStyle name="Normal 4 2 2 4 2 2 6" xfId="25280" xr:uid="{00000000-0005-0000-0000-0000C1620000}"/>
    <cellStyle name="Normal 4 2 2 4 2 3" xfId="25281" xr:uid="{00000000-0005-0000-0000-0000C2620000}"/>
    <cellStyle name="Normal 4 2 2 4 2 3 2" xfId="25282" xr:uid="{00000000-0005-0000-0000-0000C3620000}"/>
    <cellStyle name="Normal 4 2 2 4 2 3 2 2" xfId="25283" xr:uid="{00000000-0005-0000-0000-0000C4620000}"/>
    <cellStyle name="Normal 4 2 2 4 2 3 3" xfId="25284" xr:uid="{00000000-0005-0000-0000-0000C5620000}"/>
    <cellStyle name="Normal 4 2 2 4 2 3 4" xfId="25285" xr:uid="{00000000-0005-0000-0000-0000C6620000}"/>
    <cellStyle name="Normal 4 2 2 4 2 4" xfId="25286" xr:uid="{00000000-0005-0000-0000-0000C7620000}"/>
    <cellStyle name="Normal 4 2 2 4 2 4 2" xfId="25287" xr:uid="{00000000-0005-0000-0000-0000C8620000}"/>
    <cellStyle name="Normal 4 2 2 4 2 4 2 2" xfId="25288" xr:uid="{00000000-0005-0000-0000-0000C9620000}"/>
    <cellStyle name="Normal 4 2 2 4 2 4 3" xfId="25289" xr:uid="{00000000-0005-0000-0000-0000CA620000}"/>
    <cellStyle name="Normal 4 2 2 4 2 4 4" xfId="25290" xr:uid="{00000000-0005-0000-0000-0000CB620000}"/>
    <cellStyle name="Normal 4 2 2 4 2 5" xfId="25291" xr:uid="{00000000-0005-0000-0000-0000CC620000}"/>
    <cellStyle name="Normal 4 2 2 4 2 5 2" xfId="25292" xr:uid="{00000000-0005-0000-0000-0000CD620000}"/>
    <cellStyle name="Normal 4 2 2 4 2 6" xfId="25293" xr:uid="{00000000-0005-0000-0000-0000CE620000}"/>
    <cellStyle name="Normal 4 2 2 4 2 7" xfId="25294" xr:uid="{00000000-0005-0000-0000-0000CF620000}"/>
    <cellStyle name="Normal 4 2 2 4 3" xfId="25295" xr:uid="{00000000-0005-0000-0000-0000D0620000}"/>
    <cellStyle name="Normal 4 2 2 4 3 2" xfId="25296" xr:uid="{00000000-0005-0000-0000-0000D1620000}"/>
    <cellStyle name="Normal 4 2 2 4 3 2 2" xfId="25297" xr:uid="{00000000-0005-0000-0000-0000D2620000}"/>
    <cellStyle name="Normal 4 2 2 4 3 2 2 2" xfId="25298" xr:uid="{00000000-0005-0000-0000-0000D3620000}"/>
    <cellStyle name="Normal 4 2 2 4 3 2 3" xfId="25299" xr:uid="{00000000-0005-0000-0000-0000D4620000}"/>
    <cellStyle name="Normal 4 2 2 4 3 2 4" xfId="25300" xr:uid="{00000000-0005-0000-0000-0000D5620000}"/>
    <cellStyle name="Normal 4 2 2 4 3 3" xfId="25301" xr:uid="{00000000-0005-0000-0000-0000D6620000}"/>
    <cellStyle name="Normal 4 2 2 4 3 3 2" xfId="25302" xr:uid="{00000000-0005-0000-0000-0000D7620000}"/>
    <cellStyle name="Normal 4 2 2 4 3 3 2 2" xfId="25303" xr:uid="{00000000-0005-0000-0000-0000D8620000}"/>
    <cellStyle name="Normal 4 2 2 4 3 3 3" xfId="25304" xr:uid="{00000000-0005-0000-0000-0000D9620000}"/>
    <cellStyle name="Normal 4 2 2 4 3 3 4" xfId="25305" xr:uid="{00000000-0005-0000-0000-0000DA620000}"/>
    <cellStyle name="Normal 4 2 2 4 3 4" xfId="25306" xr:uid="{00000000-0005-0000-0000-0000DB620000}"/>
    <cellStyle name="Normal 4 2 2 4 3 4 2" xfId="25307" xr:uid="{00000000-0005-0000-0000-0000DC620000}"/>
    <cellStyle name="Normal 4 2 2 4 3 5" xfId="25308" xr:uid="{00000000-0005-0000-0000-0000DD620000}"/>
    <cellStyle name="Normal 4 2 2 4 3 6" xfId="25309" xr:uid="{00000000-0005-0000-0000-0000DE620000}"/>
    <cellStyle name="Normal 4 2 2 4 4" xfId="25310" xr:uid="{00000000-0005-0000-0000-0000DF620000}"/>
    <cellStyle name="Normal 4 2 2 4 4 2" xfId="25311" xr:uid="{00000000-0005-0000-0000-0000E0620000}"/>
    <cellStyle name="Normal 4 2 2 4 4 2 2" xfId="25312" xr:uid="{00000000-0005-0000-0000-0000E1620000}"/>
    <cellStyle name="Normal 4 2 2 4 4 3" xfId="25313" xr:uid="{00000000-0005-0000-0000-0000E2620000}"/>
    <cellStyle name="Normal 4 2 2 4 4 4" xfId="25314" xr:uid="{00000000-0005-0000-0000-0000E3620000}"/>
    <cellStyle name="Normal 4 2 2 4 5" xfId="25315" xr:uid="{00000000-0005-0000-0000-0000E4620000}"/>
    <cellStyle name="Normal 4 2 2 4 5 2" xfId="25316" xr:uid="{00000000-0005-0000-0000-0000E5620000}"/>
    <cellStyle name="Normal 4 2 2 4 5 2 2" xfId="25317" xr:uid="{00000000-0005-0000-0000-0000E6620000}"/>
    <cellStyle name="Normal 4 2 2 4 5 3" xfId="25318" xr:uid="{00000000-0005-0000-0000-0000E7620000}"/>
    <cellStyle name="Normal 4 2 2 4 5 4" xfId="25319" xr:uid="{00000000-0005-0000-0000-0000E8620000}"/>
    <cellStyle name="Normal 4 2 2 4 6" xfId="25320" xr:uid="{00000000-0005-0000-0000-0000E9620000}"/>
    <cellStyle name="Normal 4 2 2 4 6 2" xfId="25321" xr:uid="{00000000-0005-0000-0000-0000EA620000}"/>
    <cellStyle name="Normal 4 2 2 4 7" xfId="25322" xr:uid="{00000000-0005-0000-0000-0000EB620000}"/>
    <cellStyle name="Normal 4 2 2 4 8" xfId="25323" xr:uid="{00000000-0005-0000-0000-0000EC620000}"/>
    <cellStyle name="Normal 4 2 2 5" xfId="25324" xr:uid="{00000000-0005-0000-0000-0000ED620000}"/>
    <cellStyle name="Normal 4 2 2 5 2" xfId="25325" xr:uid="{00000000-0005-0000-0000-0000EE620000}"/>
    <cellStyle name="Normal 4 2 2 5 2 2" xfId="25326" xr:uid="{00000000-0005-0000-0000-0000EF620000}"/>
    <cellStyle name="Normal 4 2 2 5 2 2 2" xfId="25327" xr:uid="{00000000-0005-0000-0000-0000F0620000}"/>
    <cellStyle name="Normal 4 2 2 5 2 2 2 2" xfId="25328" xr:uid="{00000000-0005-0000-0000-0000F1620000}"/>
    <cellStyle name="Normal 4 2 2 5 2 2 2 2 2" xfId="25329" xr:uid="{00000000-0005-0000-0000-0000F2620000}"/>
    <cellStyle name="Normal 4 2 2 5 2 2 2 3" xfId="25330" xr:uid="{00000000-0005-0000-0000-0000F3620000}"/>
    <cellStyle name="Normal 4 2 2 5 2 2 2 4" xfId="25331" xr:uid="{00000000-0005-0000-0000-0000F4620000}"/>
    <cellStyle name="Normal 4 2 2 5 2 2 3" xfId="25332" xr:uid="{00000000-0005-0000-0000-0000F5620000}"/>
    <cellStyle name="Normal 4 2 2 5 2 2 3 2" xfId="25333" xr:uid="{00000000-0005-0000-0000-0000F6620000}"/>
    <cellStyle name="Normal 4 2 2 5 2 2 3 2 2" xfId="25334" xr:uid="{00000000-0005-0000-0000-0000F7620000}"/>
    <cellStyle name="Normal 4 2 2 5 2 2 3 3" xfId="25335" xr:uid="{00000000-0005-0000-0000-0000F8620000}"/>
    <cellStyle name="Normal 4 2 2 5 2 2 3 4" xfId="25336" xr:uid="{00000000-0005-0000-0000-0000F9620000}"/>
    <cellStyle name="Normal 4 2 2 5 2 2 4" xfId="25337" xr:uid="{00000000-0005-0000-0000-0000FA620000}"/>
    <cellStyle name="Normal 4 2 2 5 2 2 4 2" xfId="25338" xr:uid="{00000000-0005-0000-0000-0000FB620000}"/>
    <cellStyle name="Normal 4 2 2 5 2 2 5" xfId="25339" xr:uid="{00000000-0005-0000-0000-0000FC620000}"/>
    <cellStyle name="Normal 4 2 2 5 2 2 6" xfId="25340" xr:uid="{00000000-0005-0000-0000-0000FD620000}"/>
    <cellStyle name="Normal 4 2 2 5 2 3" xfId="25341" xr:uid="{00000000-0005-0000-0000-0000FE620000}"/>
    <cellStyle name="Normal 4 2 2 5 2 3 2" xfId="25342" xr:uid="{00000000-0005-0000-0000-0000FF620000}"/>
    <cellStyle name="Normal 4 2 2 5 2 3 2 2" xfId="25343" xr:uid="{00000000-0005-0000-0000-000000630000}"/>
    <cellStyle name="Normal 4 2 2 5 2 3 3" xfId="25344" xr:uid="{00000000-0005-0000-0000-000001630000}"/>
    <cellStyle name="Normal 4 2 2 5 2 3 4" xfId="25345" xr:uid="{00000000-0005-0000-0000-000002630000}"/>
    <cellStyle name="Normal 4 2 2 5 2 4" xfId="25346" xr:uid="{00000000-0005-0000-0000-000003630000}"/>
    <cellStyle name="Normal 4 2 2 5 2 4 2" xfId="25347" xr:uid="{00000000-0005-0000-0000-000004630000}"/>
    <cellStyle name="Normal 4 2 2 5 2 4 2 2" xfId="25348" xr:uid="{00000000-0005-0000-0000-000005630000}"/>
    <cellStyle name="Normal 4 2 2 5 2 4 3" xfId="25349" xr:uid="{00000000-0005-0000-0000-000006630000}"/>
    <cellStyle name="Normal 4 2 2 5 2 4 4" xfId="25350" xr:uid="{00000000-0005-0000-0000-000007630000}"/>
    <cellStyle name="Normal 4 2 2 5 2 5" xfId="25351" xr:uid="{00000000-0005-0000-0000-000008630000}"/>
    <cellStyle name="Normal 4 2 2 5 2 5 2" xfId="25352" xr:uid="{00000000-0005-0000-0000-000009630000}"/>
    <cellStyle name="Normal 4 2 2 5 2 6" xfId="25353" xr:uid="{00000000-0005-0000-0000-00000A630000}"/>
    <cellStyle name="Normal 4 2 2 5 2 7" xfId="25354" xr:uid="{00000000-0005-0000-0000-00000B630000}"/>
    <cellStyle name="Normal 4 2 2 5 3" xfId="25355" xr:uid="{00000000-0005-0000-0000-00000C630000}"/>
    <cellStyle name="Normal 4 2 2 5 3 2" xfId="25356" xr:uid="{00000000-0005-0000-0000-00000D630000}"/>
    <cellStyle name="Normal 4 2 2 5 3 2 2" xfId="25357" xr:uid="{00000000-0005-0000-0000-00000E630000}"/>
    <cellStyle name="Normal 4 2 2 5 3 2 2 2" xfId="25358" xr:uid="{00000000-0005-0000-0000-00000F630000}"/>
    <cellStyle name="Normal 4 2 2 5 3 2 3" xfId="25359" xr:uid="{00000000-0005-0000-0000-000010630000}"/>
    <cellStyle name="Normal 4 2 2 5 3 2 4" xfId="25360" xr:uid="{00000000-0005-0000-0000-000011630000}"/>
    <cellStyle name="Normal 4 2 2 5 3 3" xfId="25361" xr:uid="{00000000-0005-0000-0000-000012630000}"/>
    <cellStyle name="Normal 4 2 2 5 3 3 2" xfId="25362" xr:uid="{00000000-0005-0000-0000-000013630000}"/>
    <cellStyle name="Normal 4 2 2 5 3 3 2 2" xfId="25363" xr:uid="{00000000-0005-0000-0000-000014630000}"/>
    <cellStyle name="Normal 4 2 2 5 3 3 3" xfId="25364" xr:uid="{00000000-0005-0000-0000-000015630000}"/>
    <cellStyle name="Normal 4 2 2 5 3 3 4" xfId="25365" xr:uid="{00000000-0005-0000-0000-000016630000}"/>
    <cellStyle name="Normal 4 2 2 5 3 4" xfId="25366" xr:uid="{00000000-0005-0000-0000-000017630000}"/>
    <cellStyle name="Normal 4 2 2 5 3 4 2" xfId="25367" xr:uid="{00000000-0005-0000-0000-000018630000}"/>
    <cellStyle name="Normal 4 2 2 5 3 5" xfId="25368" xr:uid="{00000000-0005-0000-0000-000019630000}"/>
    <cellStyle name="Normal 4 2 2 5 3 6" xfId="25369" xr:uid="{00000000-0005-0000-0000-00001A630000}"/>
    <cellStyle name="Normal 4 2 2 5 4" xfId="25370" xr:uid="{00000000-0005-0000-0000-00001B630000}"/>
    <cellStyle name="Normal 4 2 2 5 4 2" xfId="25371" xr:uid="{00000000-0005-0000-0000-00001C630000}"/>
    <cellStyle name="Normal 4 2 2 5 4 2 2" xfId="25372" xr:uid="{00000000-0005-0000-0000-00001D630000}"/>
    <cellStyle name="Normal 4 2 2 5 4 3" xfId="25373" xr:uid="{00000000-0005-0000-0000-00001E630000}"/>
    <cellStyle name="Normal 4 2 2 5 4 4" xfId="25374" xr:uid="{00000000-0005-0000-0000-00001F630000}"/>
    <cellStyle name="Normal 4 2 2 5 5" xfId="25375" xr:uid="{00000000-0005-0000-0000-000020630000}"/>
    <cellStyle name="Normal 4 2 2 5 5 2" xfId="25376" xr:uid="{00000000-0005-0000-0000-000021630000}"/>
    <cellStyle name="Normal 4 2 2 5 5 2 2" xfId="25377" xr:uid="{00000000-0005-0000-0000-000022630000}"/>
    <cellStyle name="Normal 4 2 2 5 5 3" xfId="25378" xr:uid="{00000000-0005-0000-0000-000023630000}"/>
    <cellStyle name="Normal 4 2 2 5 5 4" xfId="25379" xr:uid="{00000000-0005-0000-0000-000024630000}"/>
    <cellStyle name="Normal 4 2 2 5 6" xfId="25380" xr:uid="{00000000-0005-0000-0000-000025630000}"/>
    <cellStyle name="Normal 4 2 2 5 6 2" xfId="25381" xr:uid="{00000000-0005-0000-0000-000026630000}"/>
    <cellStyle name="Normal 4 2 2 5 7" xfId="25382" xr:uid="{00000000-0005-0000-0000-000027630000}"/>
    <cellStyle name="Normal 4 2 2 5 8" xfId="25383" xr:uid="{00000000-0005-0000-0000-000028630000}"/>
    <cellStyle name="Normal 4 2 2 6" xfId="25384" xr:uid="{00000000-0005-0000-0000-000029630000}"/>
    <cellStyle name="Normal 4 2 2 6 2" xfId="25385" xr:uid="{00000000-0005-0000-0000-00002A630000}"/>
    <cellStyle name="Normal 4 2 2 6 2 2" xfId="25386" xr:uid="{00000000-0005-0000-0000-00002B630000}"/>
    <cellStyle name="Normal 4 2 2 6 2 2 2" xfId="25387" xr:uid="{00000000-0005-0000-0000-00002C630000}"/>
    <cellStyle name="Normal 4 2 2 6 2 2 2 2" xfId="25388" xr:uid="{00000000-0005-0000-0000-00002D630000}"/>
    <cellStyle name="Normal 4 2 2 6 2 2 3" xfId="25389" xr:uid="{00000000-0005-0000-0000-00002E630000}"/>
    <cellStyle name="Normal 4 2 2 6 2 2 4" xfId="25390" xr:uid="{00000000-0005-0000-0000-00002F630000}"/>
    <cellStyle name="Normal 4 2 2 6 2 3" xfId="25391" xr:uid="{00000000-0005-0000-0000-000030630000}"/>
    <cellStyle name="Normal 4 2 2 6 2 3 2" xfId="25392" xr:uid="{00000000-0005-0000-0000-000031630000}"/>
    <cellStyle name="Normal 4 2 2 6 2 3 2 2" xfId="25393" xr:uid="{00000000-0005-0000-0000-000032630000}"/>
    <cellStyle name="Normal 4 2 2 6 2 3 3" xfId="25394" xr:uid="{00000000-0005-0000-0000-000033630000}"/>
    <cellStyle name="Normal 4 2 2 6 2 3 4" xfId="25395" xr:uid="{00000000-0005-0000-0000-000034630000}"/>
    <cellStyle name="Normal 4 2 2 6 2 4" xfId="25396" xr:uid="{00000000-0005-0000-0000-000035630000}"/>
    <cellStyle name="Normal 4 2 2 6 2 4 2" xfId="25397" xr:uid="{00000000-0005-0000-0000-000036630000}"/>
    <cellStyle name="Normal 4 2 2 6 2 5" xfId="25398" xr:uid="{00000000-0005-0000-0000-000037630000}"/>
    <cellStyle name="Normal 4 2 2 6 2 6" xfId="25399" xr:uid="{00000000-0005-0000-0000-000038630000}"/>
    <cellStyle name="Normal 4 2 2 6 3" xfId="25400" xr:uid="{00000000-0005-0000-0000-000039630000}"/>
    <cellStyle name="Normal 4 2 2 6 3 2" xfId="25401" xr:uid="{00000000-0005-0000-0000-00003A630000}"/>
    <cellStyle name="Normal 4 2 2 6 3 2 2" xfId="25402" xr:uid="{00000000-0005-0000-0000-00003B630000}"/>
    <cellStyle name="Normal 4 2 2 6 3 3" xfId="25403" xr:uid="{00000000-0005-0000-0000-00003C630000}"/>
    <cellStyle name="Normal 4 2 2 6 3 4" xfId="25404" xr:uid="{00000000-0005-0000-0000-00003D630000}"/>
    <cellStyle name="Normal 4 2 2 6 4" xfId="25405" xr:uid="{00000000-0005-0000-0000-00003E630000}"/>
    <cellStyle name="Normal 4 2 2 6 4 2" xfId="25406" xr:uid="{00000000-0005-0000-0000-00003F630000}"/>
    <cellStyle name="Normal 4 2 2 6 4 2 2" xfId="25407" xr:uid="{00000000-0005-0000-0000-000040630000}"/>
    <cellStyle name="Normal 4 2 2 6 4 3" xfId="25408" xr:uid="{00000000-0005-0000-0000-000041630000}"/>
    <cellStyle name="Normal 4 2 2 6 4 4" xfId="25409" xr:uid="{00000000-0005-0000-0000-000042630000}"/>
    <cellStyle name="Normal 4 2 2 6 5" xfId="25410" xr:uid="{00000000-0005-0000-0000-000043630000}"/>
    <cellStyle name="Normal 4 2 2 6 5 2" xfId="25411" xr:uid="{00000000-0005-0000-0000-000044630000}"/>
    <cellStyle name="Normal 4 2 2 6 6" xfId="25412" xr:uid="{00000000-0005-0000-0000-000045630000}"/>
    <cellStyle name="Normal 4 2 2 6 7" xfId="25413" xr:uid="{00000000-0005-0000-0000-000046630000}"/>
    <cellStyle name="Normal 4 2 2 7" xfId="25414" xr:uid="{00000000-0005-0000-0000-000047630000}"/>
    <cellStyle name="Normal 4 2 2 7 2" xfId="25415" xr:uid="{00000000-0005-0000-0000-000048630000}"/>
    <cellStyle name="Normal 4 2 2 7 2 2" xfId="25416" xr:uid="{00000000-0005-0000-0000-000049630000}"/>
    <cellStyle name="Normal 4 2 2 7 2 2 2" xfId="25417" xr:uid="{00000000-0005-0000-0000-00004A630000}"/>
    <cellStyle name="Normal 4 2 2 7 2 3" xfId="25418" xr:uid="{00000000-0005-0000-0000-00004B630000}"/>
    <cellStyle name="Normal 4 2 2 7 2 4" xfId="25419" xr:uid="{00000000-0005-0000-0000-00004C630000}"/>
    <cellStyle name="Normal 4 2 2 7 3" xfId="25420" xr:uid="{00000000-0005-0000-0000-00004D630000}"/>
    <cellStyle name="Normal 4 2 2 7 3 2" xfId="25421" xr:uid="{00000000-0005-0000-0000-00004E630000}"/>
    <cellStyle name="Normal 4 2 2 7 3 2 2" xfId="25422" xr:uid="{00000000-0005-0000-0000-00004F630000}"/>
    <cellStyle name="Normal 4 2 2 7 3 3" xfId="25423" xr:uid="{00000000-0005-0000-0000-000050630000}"/>
    <cellStyle name="Normal 4 2 2 7 3 4" xfId="25424" xr:uid="{00000000-0005-0000-0000-000051630000}"/>
    <cellStyle name="Normal 4 2 2 7 4" xfId="25425" xr:uid="{00000000-0005-0000-0000-000052630000}"/>
    <cellStyle name="Normal 4 2 2 7 4 2" xfId="25426" xr:uid="{00000000-0005-0000-0000-000053630000}"/>
    <cellStyle name="Normal 4 2 2 7 5" xfId="25427" xr:uid="{00000000-0005-0000-0000-000054630000}"/>
    <cellStyle name="Normal 4 2 2 7 6" xfId="25428" xr:uid="{00000000-0005-0000-0000-000055630000}"/>
    <cellStyle name="Normal 4 2 2 8" xfId="25429" xr:uid="{00000000-0005-0000-0000-000056630000}"/>
    <cellStyle name="Normal 4 2 2 8 2" xfId="25430" xr:uid="{00000000-0005-0000-0000-000057630000}"/>
    <cellStyle name="Normal 4 2 2 8 2 2" xfId="25431" xr:uid="{00000000-0005-0000-0000-000058630000}"/>
    <cellStyle name="Normal 4 2 2 8 3" xfId="25432" xr:uid="{00000000-0005-0000-0000-000059630000}"/>
    <cellStyle name="Normal 4 2 2 8 4" xfId="25433" xr:uid="{00000000-0005-0000-0000-00005A630000}"/>
    <cellStyle name="Normal 4 2 2 9" xfId="25434" xr:uid="{00000000-0005-0000-0000-00005B630000}"/>
    <cellStyle name="Normal 4 2 2 9 2" xfId="25435" xr:uid="{00000000-0005-0000-0000-00005C630000}"/>
    <cellStyle name="Normal 4 2 2 9 2 2" xfId="25436" xr:uid="{00000000-0005-0000-0000-00005D630000}"/>
    <cellStyle name="Normal 4 2 2 9 3" xfId="25437" xr:uid="{00000000-0005-0000-0000-00005E630000}"/>
    <cellStyle name="Normal 4 2 2 9 4" xfId="25438" xr:uid="{00000000-0005-0000-0000-00005F630000}"/>
    <cellStyle name="Normal 4 2 3" xfId="25439" xr:uid="{00000000-0005-0000-0000-000060630000}"/>
    <cellStyle name="Normal 4 2 3 10" xfId="25440" xr:uid="{00000000-0005-0000-0000-000061630000}"/>
    <cellStyle name="Normal 4 2 3 10 2" xfId="25441" xr:uid="{00000000-0005-0000-0000-000062630000}"/>
    <cellStyle name="Normal 4 2 3 11" xfId="25442" xr:uid="{00000000-0005-0000-0000-000063630000}"/>
    <cellStyle name="Normal 4 2 3 12" xfId="25443" xr:uid="{00000000-0005-0000-0000-000064630000}"/>
    <cellStyle name="Normal 4 2 3 2" xfId="25444" xr:uid="{00000000-0005-0000-0000-000065630000}"/>
    <cellStyle name="Normal 4 2 3 2 10" xfId="25445" xr:uid="{00000000-0005-0000-0000-000066630000}"/>
    <cellStyle name="Normal 4 2 3 2 11" xfId="25446" xr:uid="{00000000-0005-0000-0000-000067630000}"/>
    <cellStyle name="Normal 4 2 3 2 2" xfId="25447" xr:uid="{00000000-0005-0000-0000-000068630000}"/>
    <cellStyle name="Normal 4 2 3 2 2 2" xfId="25448" xr:uid="{00000000-0005-0000-0000-000069630000}"/>
    <cellStyle name="Normal 4 2 3 2 2 2 2" xfId="25449" xr:uid="{00000000-0005-0000-0000-00006A630000}"/>
    <cellStyle name="Normal 4 2 3 2 2 2 2 2" xfId="25450" xr:uid="{00000000-0005-0000-0000-00006B630000}"/>
    <cellStyle name="Normal 4 2 3 2 2 2 2 2 2" xfId="25451" xr:uid="{00000000-0005-0000-0000-00006C630000}"/>
    <cellStyle name="Normal 4 2 3 2 2 2 2 2 2 2" xfId="25452" xr:uid="{00000000-0005-0000-0000-00006D630000}"/>
    <cellStyle name="Normal 4 2 3 2 2 2 2 2 3" xfId="25453" xr:uid="{00000000-0005-0000-0000-00006E630000}"/>
    <cellStyle name="Normal 4 2 3 2 2 2 2 2 4" xfId="25454" xr:uid="{00000000-0005-0000-0000-00006F630000}"/>
    <cellStyle name="Normal 4 2 3 2 2 2 2 3" xfId="25455" xr:uid="{00000000-0005-0000-0000-000070630000}"/>
    <cellStyle name="Normal 4 2 3 2 2 2 2 3 2" xfId="25456" xr:uid="{00000000-0005-0000-0000-000071630000}"/>
    <cellStyle name="Normal 4 2 3 2 2 2 2 3 2 2" xfId="25457" xr:uid="{00000000-0005-0000-0000-000072630000}"/>
    <cellStyle name="Normal 4 2 3 2 2 2 2 3 3" xfId="25458" xr:uid="{00000000-0005-0000-0000-000073630000}"/>
    <cellStyle name="Normal 4 2 3 2 2 2 2 3 4" xfId="25459" xr:uid="{00000000-0005-0000-0000-000074630000}"/>
    <cellStyle name="Normal 4 2 3 2 2 2 2 4" xfId="25460" xr:uid="{00000000-0005-0000-0000-000075630000}"/>
    <cellStyle name="Normal 4 2 3 2 2 2 2 4 2" xfId="25461" xr:uid="{00000000-0005-0000-0000-000076630000}"/>
    <cellStyle name="Normal 4 2 3 2 2 2 2 5" xfId="25462" xr:uid="{00000000-0005-0000-0000-000077630000}"/>
    <cellStyle name="Normal 4 2 3 2 2 2 2 6" xfId="25463" xr:uid="{00000000-0005-0000-0000-000078630000}"/>
    <cellStyle name="Normal 4 2 3 2 2 2 3" xfId="25464" xr:uid="{00000000-0005-0000-0000-000079630000}"/>
    <cellStyle name="Normal 4 2 3 2 2 2 3 2" xfId="25465" xr:uid="{00000000-0005-0000-0000-00007A630000}"/>
    <cellStyle name="Normal 4 2 3 2 2 2 3 2 2" xfId="25466" xr:uid="{00000000-0005-0000-0000-00007B630000}"/>
    <cellStyle name="Normal 4 2 3 2 2 2 3 3" xfId="25467" xr:uid="{00000000-0005-0000-0000-00007C630000}"/>
    <cellStyle name="Normal 4 2 3 2 2 2 3 4" xfId="25468" xr:uid="{00000000-0005-0000-0000-00007D630000}"/>
    <cellStyle name="Normal 4 2 3 2 2 2 4" xfId="25469" xr:uid="{00000000-0005-0000-0000-00007E630000}"/>
    <cellStyle name="Normal 4 2 3 2 2 2 4 2" xfId="25470" xr:uid="{00000000-0005-0000-0000-00007F630000}"/>
    <cellStyle name="Normal 4 2 3 2 2 2 4 2 2" xfId="25471" xr:uid="{00000000-0005-0000-0000-000080630000}"/>
    <cellStyle name="Normal 4 2 3 2 2 2 4 3" xfId="25472" xr:uid="{00000000-0005-0000-0000-000081630000}"/>
    <cellStyle name="Normal 4 2 3 2 2 2 4 4" xfId="25473" xr:uid="{00000000-0005-0000-0000-000082630000}"/>
    <cellStyle name="Normal 4 2 3 2 2 2 5" xfId="25474" xr:uid="{00000000-0005-0000-0000-000083630000}"/>
    <cellStyle name="Normal 4 2 3 2 2 2 5 2" xfId="25475" xr:uid="{00000000-0005-0000-0000-000084630000}"/>
    <cellStyle name="Normal 4 2 3 2 2 2 6" xfId="25476" xr:uid="{00000000-0005-0000-0000-000085630000}"/>
    <cellStyle name="Normal 4 2 3 2 2 2 7" xfId="25477" xr:uid="{00000000-0005-0000-0000-000086630000}"/>
    <cellStyle name="Normal 4 2 3 2 2 3" xfId="25478" xr:uid="{00000000-0005-0000-0000-000087630000}"/>
    <cellStyle name="Normal 4 2 3 2 2 3 2" xfId="25479" xr:uid="{00000000-0005-0000-0000-000088630000}"/>
    <cellStyle name="Normal 4 2 3 2 2 3 2 2" xfId="25480" xr:uid="{00000000-0005-0000-0000-000089630000}"/>
    <cellStyle name="Normal 4 2 3 2 2 3 2 2 2" xfId="25481" xr:uid="{00000000-0005-0000-0000-00008A630000}"/>
    <cellStyle name="Normal 4 2 3 2 2 3 2 3" xfId="25482" xr:uid="{00000000-0005-0000-0000-00008B630000}"/>
    <cellStyle name="Normal 4 2 3 2 2 3 2 4" xfId="25483" xr:uid="{00000000-0005-0000-0000-00008C630000}"/>
    <cellStyle name="Normal 4 2 3 2 2 3 3" xfId="25484" xr:uid="{00000000-0005-0000-0000-00008D630000}"/>
    <cellStyle name="Normal 4 2 3 2 2 3 3 2" xfId="25485" xr:uid="{00000000-0005-0000-0000-00008E630000}"/>
    <cellStyle name="Normal 4 2 3 2 2 3 3 2 2" xfId="25486" xr:uid="{00000000-0005-0000-0000-00008F630000}"/>
    <cellStyle name="Normal 4 2 3 2 2 3 3 3" xfId="25487" xr:uid="{00000000-0005-0000-0000-000090630000}"/>
    <cellStyle name="Normal 4 2 3 2 2 3 3 4" xfId="25488" xr:uid="{00000000-0005-0000-0000-000091630000}"/>
    <cellStyle name="Normal 4 2 3 2 2 3 4" xfId="25489" xr:uid="{00000000-0005-0000-0000-000092630000}"/>
    <cellStyle name="Normal 4 2 3 2 2 3 4 2" xfId="25490" xr:uid="{00000000-0005-0000-0000-000093630000}"/>
    <cellStyle name="Normal 4 2 3 2 2 3 5" xfId="25491" xr:uid="{00000000-0005-0000-0000-000094630000}"/>
    <cellStyle name="Normal 4 2 3 2 2 3 6" xfId="25492" xr:uid="{00000000-0005-0000-0000-000095630000}"/>
    <cellStyle name="Normal 4 2 3 2 2 4" xfId="25493" xr:uid="{00000000-0005-0000-0000-000096630000}"/>
    <cellStyle name="Normal 4 2 3 2 2 4 2" xfId="25494" xr:uid="{00000000-0005-0000-0000-000097630000}"/>
    <cellStyle name="Normal 4 2 3 2 2 4 2 2" xfId="25495" xr:uid="{00000000-0005-0000-0000-000098630000}"/>
    <cellStyle name="Normal 4 2 3 2 2 4 3" xfId="25496" xr:uid="{00000000-0005-0000-0000-000099630000}"/>
    <cellStyle name="Normal 4 2 3 2 2 4 4" xfId="25497" xr:uid="{00000000-0005-0000-0000-00009A630000}"/>
    <cellStyle name="Normal 4 2 3 2 2 5" xfId="25498" xr:uid="{00000000-0005-0000-0000-00009B630000}"/>
    <cellStyle name="Normal 4 2 3 2 2 5 2" xfId="25499" xr:uid="{00000000-0005-0000-0000-00009C630000}"/>
    <cellStyle name="Normal 4 2 3 2 2 5 2 2" xfId="25500" xr:uid="{00000000-0005-0000-0000-00009D630000}"/>
    <cellStyle name="Normal 4 2 3 2 2 5 3" xfId="25501" xr:uid="{00000000-0005-0000-0000-00009E630000}"/>
    <cellStyle name="Normal 4 2 3 2 2 5 4" xfId="25502" xr:uid="{00000000-0005-0000-0000-00009F630000}"/>
    <cellStyle name="Normal 4 2 3 2 2 6" xfId="25503" xr:uid="{00000000-0005-0000-0000-0000A0630000}"/>
    <cellStyle name="Normal 4 2 3 2 2 6 2" xfId="25504" xr:uid="{00000000-0005-0000-0000-0000A1630000}"/>
    <cellStyle name="Normal 4 2 3 2 2 7" xfId="25505" xr:uid="{00000000-0005-0000-0000-0000A2630000}"/>
    <cellStyle name="Normal 4 2 3 2 2 8" xfId="25506" xr:uid="{00000000-0005-0000-0000-0000A3630000}"/>
    <cellStyle name="Normal 4 2 3 2 3" xfId="25507" xr:uid="{00000000-0005-0000-0000-0000A4630000}"/>
    <cellStyle name="Normal 4 2 3 2 3 2" xfId="25508" xr:uid="{00000000-0005-0000-0000-0000A5630000}"/>
    <cellStyle name="Normal 4 2 3 2 3 2 2" xfId="25509" xr:uid="{00000000-0005-0000-0000-0000A6630000}"/>
    <cellStyle name="Normal 4 2 3 2 3 2 2 2" xfId="25510" xr:uid="{00000000-0005-0000-0000-0000A7630000}"/>
    <cellStyle name="Normal 4 2 3 2 3 2 2 2 2" xfId="25511" xr:uid="{00000000-0005-0000-0000-0000A8630000}"/>
    <cellStyle name="Normal 4 2 3 2 3 2 2 2 2 2" xfId="25512" xr:uid="{00000000-0005-0000-0000-0000A9630000}"/>
    <cellStyle name="Normal 4 2 3 2 3 2 2 2 3" xfId="25513" xr:uid="{00000000-0005-0000-0000-0000AA630000}"/>
    <cellStyle name="Normal 4 2 3 2 3 2 2 2 4" xfId="25514" xr:uid="{00000000-0005-0000-0000-0000AB630000}"/>
    <cellStyle name="Normal 4 2 3 2 3 2 2 3" xfId="25515" xr:uid="{00000000-0005-0000-0000-0000AC630000}"/>
    <cellStyle name="Normal 4 2 3 2 3 2 2 3 2" xfId="25516" xr:uid="{00000000-0005-0000-0000-0000AD630000}"/>
    <cellStyle name="Normal 4 2 3 2 3 2 2 3 2 2" xfId="25517" xr:uid="{00000000-0005-0000-0000-0000AE630000}"/>
    <cellStyle name="Normal 4 2 3 2 3 2 2 3 3" xfId="25518" xr:uid="{00000000-0005-0000-0000-0000AF630000}"/>
    <cellStyle name="Normal 4 2 3 2 3 2 2 3 4" xfId="25519" xr:uid="{00000000-0005-0000-0000-0000B0630000}"/>
    <cellStyle name="Normal 4 2 3 2 3 2 2 4" xfId="25520" xr:uid="{00000000-0005-0000-0000-0000B1630000}"/>
    <cellStyle name="Normal 4 2 3 2 3 2 2 4 2" xfId="25521" xr:uid="{00000000-0005-0000-0000-0000B2630000}"/>
    <cellStyle name="Normal 4 2 3 2 3 2 2 5" xfId="25522" xr:uid="{00000000-0005-0000-0000-0000B3630000}"/>
    <cellStyle name="Normal 4 2 3 2 3 2 2 6" xfId="25523" xr:uid="{00000000-0005-0000-0000-0000B4630000}"/>
    <cellStyle name="Normal 4 2 3 2 3 2 3" xfId="25524" xr:uid="{00000000-0005-0000-0000-0000B5630000}"/>
    <cellStyle name="Normal 4 2 3 2 3 2 3 2" xfId="25525" xr:uid="{00000000-0005-0000-0000-0000B6630000}"/>
    <cellStyle name="Normal 4 2 3 2 3 2 3 2 2" xfId="25526" xr:uid="{00000000-0005-0000-0000-0000B7630000}"/>
    <cellStyle name="Normal 4 2 3 2 3 2 3 3" xfId="25527" xr:uid="{00000000-0005-0000-0000-0000B8630000}"/>
    <cellStyle name="Normal 4 2 3 2 3 2 3 4" xfId="25528" xr:uid="{00000000-0005-0000-0000-0000B9630000}"/>
    <cellStyle name="Normal 4 2 3 2 3 2 4" xfId="25529" xr:uid="{00000000-0005-0000-0000-0000BA630000}"/>
    <cellStyle name="Normal 4 2 3 2 3 2 4 2" xfId="25530" xr:uid="{00000000-0005-0000-0000-0000BB630000}"/>
    <cellStyle name="Normal 4 2 3 2 3 2 4 2 2" xfId="25531" xr:uid="{00000000-0005-0000-0000-0000BC630000}"/>
    <cellStyle name="Normal 4 2 3 2 3 2 4 3" xfId="25532" xr:uid="{00000000-0005-0000-0000-0000BD630000}"/>
    <cellStyle name="Normal 4 2 3 2 3 2 4 4" xfId="25533" xr:uid="{00000000-0005-0000-0000-0000BE630000}"/>
    <cellStyle name="Normal 4 2 3 2 3 2 5" xfId="25534" xr:uid="{00000000-0005-0000-0000-0000BF630000}"/>
    <cellStyle name="Normal 4 2 3 2 3 2 5 2" xfId="25535" xr:uid="{00000000-0005-0000-0000-0000C0630000}"/>
    <cellStyle name="Normal 4 2 3 2 3 2 6" xfId="25536" xr:uid="{00000000-0005-0000-0000-0000C1630000}"/>
    <cellStyle name="Normal 4 2 3 2 3 2 7" xfId="25537" xr:uid="{00000000-0005-0000-0000-0000C2630000}"/>
    <cellStyle name="Normal 4 2 3 2 3 3" xfId="25538" xr:uid="{00000000-0005-0000-0000-0000C3630000}"/>
    <cellStyle name="Normal 4 2 3 2 3 3 2" xfId="25539" xr:uid="{00000000-0005-0000-0000-0000C4630000}"/>
    <cellStyle name="Normal 4 2 3 2 3 3 2 2" xfId="25540" xr:uid="{00000000-0005-0000-0000-0000C5630000}"/>
    <cellStyle name="Normal 4 2 3 2 3 3 2 2 2" xfId="25541" xr:uid="{00000000-0005-0000-0000-0000C6630000}"/>
    <cellStyle name="Normal 4 2 3 2 3 3 2 3" xfId="25542" xr:uid="{00000000-0005-0000-0000-0000C7630000}"/>
    <cellStyle name="Normal 4 2 3 2 3 3 2 4" xfId="25543" xr:uid="{00000000-0005-0000-0000-0000C8630000}"/>
    <cellStyle name="Normal 4 2 3 2 3 3 3" xfId="25544" xr:uid="{00000000-0005-0000-0000-0000C9630000}"/>
    <cellStyle name="Normal 4 2 3 2 3 3 3 2" xfId="25545" xr:uid="{00000000-0005-0000-0000-0000CA630000}"/>
    <cellStyle name="Normal 4 2 3 2 3 3 3 2 2" xfId="25546" xr:uid="{00000000-0005-0000-0000-0000CB630000}"/>
    <cellStyle name="Normal 4 2 3 2 3 3 3 3" xfId="25547" xr:uid="{00000000-0005-0000-0000-0000CC630000}"/>
    <cellStyle name="Normal 4 2 3 2 3 3 3 4" xfId="25548" xr:uid="{00000000-0005-0000-0000-0000CD630000}"/>
    <cellStyle name="Normal 4 2 3 2 3 3 4" xfId="25549" xr:uid="{00000000-0005-0000-0000-0000CE630000}"/>
    <cellStyle name="Normal 4 2 3 2 3 3 4 2" xfId="25550" xr:uid="{00000000-0005-0000-0000-0000CF630000}"/>
    <cellStyle name="Normal 4 2 3 2 3 3 5" xfId="25551" xr:uid="{00000000-0005-0000-0000-0000D0630000}"/>
    <cellStyle name="Normal 4 2 3 2 3 3 6" xfId="25552" xr:uid="{00000000-0005-0000-0000-0000D1630000}"/>
    <cellStyle name="Normal 4 2 3 2 3 4" xfId="25553" xr:uid="{00000000-0005-0000-0000-0000D2630000}"/>
    <cellStyle name="Normal 4 2 3 2 3 4 2" xfId="25554" xr:uid="{00000000-0005-0000-0000-0000D3630000}"/>
    <cellStyle name="Normal 4 2 3 2 3 4 2 2" xfId="25555" xr:uid="{00000000-0005-0000-0000-0000D4630000}"/>
    <cellStyle name="Normal 4 2 3 2 3 4 3" xfId="25556" xr:uid="{00000000-0005-0000-0000-0000D5630000}"/>
    <cellStyle name="Normal 4 2 3 2 3 4 4" xfId="25557" xr:uid="{00000000-0005-0000-0000-0000D6630000}"/>
    <cellStyle name="Normal 4 2 3 2 3 5" xfId="25558" xr:uid="{00000000-0005-0000-0000-0000D7630000}"/>
    <cellStyle name="Normal 4 2 3 2 3 5 2" xfId="25559" xr:uid="{00000000-0005-0000-0000-0000D8630000}"/>
    <cellStyle name="Normal 4 2 3 2 3 5 2 2" xfId="25560" xr:uid="{00000000-0005-0000-0000-0000D9630000}"/>
    <cellStyle name="Normal 4 2 3 2 3 5 3" xfId="25561" xr:uid="{00000000-0005-0000-0000-0000DA630000}"/>
    <cellStyle name="Normal 4 2 3 2 3 5 4" xfId="25562" xr:uid="{00000000-0005-0000-0000-0000DB630000}"/>
    <cellStyle name="Normal 4 2 3 2 3 6" xfId="25563" xr:uid="{00000000-0005-0000-0000-0000DC630000}"/>
    <cellStyle name="Normal 4 2 3 2 3 6 2" xfId="25564" xr:uid="{00000000-0005-0000-0000-0000DD630000}"/>
    <cellStyle name="Normal 4 2 3 2 3 7" xfId="25565" xr:uid="{00000000-0005-0000-0000-0000DE630000}"/>
    <cellStyle name="Normal 4 2 3 2 3 8" xfId="25566" xr:uid="{00000000-0005-0000-0000-0000DF630000}"/>
    <cellStyle name="Normal 4 2 3 2 4" xfId="25567" xr:uid="{00000000-0005-0000-0000-0000E0630000}"/>
    <cellStyle name="Normal 4 2 3 2 4 2" xfId="25568" xr:uid="{00000000-0005-0000-0000-0000E1630000}"/>
    <cellStyle name="Normal 4 2 3 2 4 2 2" xfId="25569" xr:uid="{00000000-0005-0000-0000-0000E2630000}"/>
    <cellStyle name="Normal 4 2 3 2 4 2 2 2" xfId="25570" xr:uid="{00000000-0005-0000-0000-0000E3630000}"/>
    <cellStyle name="Normal 4 2 3 2 4 2 2 2 2" xfId="25571" xr:uid="{00000000-0005-0000-0000-0000E4630000}"/>
    <cellStyle name="Normal 4 2 3 2 4 2 2 2 2 2" xfId="25572" xr:uid="{00000000-0005-0000-0000-0000E5630000}"/>
    <cellStyle name="Normal 4 2 3 2 4 2 2 2 3" xfId="25573" xr:uid="{00000000-0005-0000-0000-0000E6630000}"/>
    <cellStyle name="Normal 4 2 3 2 4 2 2 2 4" xfId="25574" xr:uid="{00000000-0005-0000-0000-0000E7630000}"/>
    <cellStyle name="Normal 4 2 3 2 4 2 2 3" xfId="25575" xr:uid="{00000000-0005-0000-0000-0000E8630000}"/>
    <cellStyle name="Normal 4 2 3 2 4 2 2 3 2" xfId="25576" xr:uid="{00000000-0005-0000-0000-0000E9630000}"/>
    <cellStyle name="Normal 4 2 3 2 4 2 2 3 2 2" xfId="25577" xr:uid="{00000000-0005-0000-0000-0000EA630000}"/>
    <cellStyle name="Normal 4 2 3 2 4 2 2 3 3" xfId="25578" xr:uid="{00000000-0005-0000-0000-0000EB630000}"/>
    <cellStyle name="Normal 4 2 3 2 4 2 2 3 4" xfId="25579" xr:uid="{00000000-0005-0000-0000-0000EC630000}"/>
    <cellStyle name="Normal 4 2 3 2 4 2 2 4" xfId="25580" xr:uid="{00000000-0005-0000-0000-0000ED630000}"/>
    <cellStyle name="Normal 4 2 3 2 4 2 2 4 2" xfId="25581" xr:uid="{00000000-0005-0000-0000-0000EE630000}"/>
    <cellStyle name="Normal 4 2 3 2 4 2 2 5" xfId="25582" xr:uid="{00000000-0005-0000-0000-0000EF630000}"/>
    <cellStyle name="Normal 4 2 3 2 4 2 2 6" xfId="25583" xr:uid="{00000000-0005-0000-0000-0000F0630000}"/>
    <cellStyle name="Normal 4 2 3 2 4 2 3" xfId="25584" xr:uid="{00000000-0005-0000-0000-0000F1630000}"/>
    <cellStyle name="Normal 4 2 3 2 4 2 3 2" xfId="25585" xr:uid="{00000000-0005-0000-0000-0000F2630000}"/>
    <cellStyle name="Normal 4 2 3 2 4 2 3 2 2" xfId="25586" xr:uid="{00000000-0005-0000-0000-0000F3630000}"/>
    <cellStyle name="Normal 4 2 3 2 4 2 3 3" xfId="25587" xr:uid="{00000000-0005-0000-0000-0000F4630000}"/>
    <cellStyle name="Normal 4 2 3 2 4 2 3 4" xfId="25588" xr:uid="{00000000-0005-0000-0000-0000F5630000}"/>
    <cellStyle name="Normal 4 2 3 2 4 2 4" xfId="25589" xr:uid="{00000000-0005-0000-0000-0000F6630000}"/>
    <cellStyle name="Normal 4 2 3 2 4 2 4 2" xfId="25590" xr:uid="{00000000-0005-0000-0000-0000F7630000}"/>
    <cellStyle name="Normal 4 2 3 2 4 2 4 2 2" xfId="25591" xr:uid="{00000000-0005-0000-0000-0000F8630000}"/>
    <cellStyle name="Normal 4 2 3 2 4 2 4 3" xfId="25592" xr:uid="{00000000-0005-0000-0000-0000F9630000}"/>
    <cellStyle name="Normal 4 2 3 2 4 2 4 4" xfId="25593" xr:uid="{00000000-0005-0000-0000-0000FA630000}"/>
    <cellStyle name="Normal 4 2 3 2 4 2 5" xfId="25594" xr:uid="{00000000-0005-0000-0000-0000FB630000}"/>
    <cellStyle name="Normal 4 2 3 2 4 2 5 2" xfId="25595" xr:uid="{00000000-0005-0000-0000-0000FC630000}"/>
    <cellStyle name="Normal 4 2 3 2 4 2 6" xfId="25596" xr:uid="{00000000-0005-0000-0000-0000FD630000}"/>
    <cellStyle name="Normal 4 2 3 2 4 2 7" xfId="25597" xr:uid="{00000000-0005-0000-0000-0000FE630000}"/>
    <cellStyle name="Normal 4 2 3 2 4 3" xfId="25598" xr:uid="{00000000-0005-0000-0000-0000FF630000}"/>
    <cellStyle name="Normal 4 2 3 2 4 3 2" xfId="25599" xr:uid="{00000000-0005-0000-0000-000000640000}"/>
    <cellStyle name="Normal 4 2 3 2 4 3 2 2" xfId="25600" xr:uid="{00000000-0005-0000-0000-000001640000}"/>
    <cellStyle name="Normal 4 2 3 2 4 3 2 2 2" xfId="25601" xr:uid="{00000000-0005-0000-0000-000002640000}"/>
    <cellStyle name="Normal 4 2 3 2 4 3 2 3" xfId="25602" xr:uid="{00000000-0005-0000-0000-000003640000}"/>
    <cellStyle name="Normal 4 2 3 2 4 3 2 4" xfId="25603" xr:uid="{00000000-0005-0000-0000-000004640000}"/>
    <cellStyle name="Normal 4 2 3 2 4 3 3" xfId="25604" xr:uid="{00000000-0005-0000-0000-000005640000}"/>
    <cellStyle name="Normal 4 2 3 2 4 3 3 2" xfId="25605" xr:uid="{00000000-0005-0000-0000-000006640000}"/>
    <cellStyle name="Normal 4 2 3 2 4 3 3 2 2" xfId="25606" xr:uid="{00000000-0005-0000-0000-000007640000}"/>
    <cellStyle name="Normal 4 2 3 2 4 3 3 3" xfId="25607" xr:uid="{00000000-0005-0000-0000-000008640000}"/>
    <cellStyle name="Normal 4 2 3 2 4 3 3 4" xfId="25608" xr:uid="{00000000-0005-0000-0000-000009640000}"/>
    <cellStyle name="Normal 4 2 3 2 4 3 4" xfId="25609" xr:uid="{00000000-0005-0000-0000-00000A640000}"/>
    <cellStyle name="Normal 4 2 3 2 4 3 4 2" xfId="25610" xr:uid="{00000000-0005-0000-0000-00000B640000}"/>
    <cellStyle name="Normal 4 2 3 2 4 3 5" xfId="25611" xr:uid="{00000000-0005-0000-0000-00000C640000}"/>
    <cellStyle name="Normal 4 2 3 2 4 3 6" xfId="25612" xr:uid="{00000000-0005-0000-0000-00000D640000}"/>
    <cellStyle name="Normal 4 2 3 2 4 4" xfId="25613" xr:uid="{00000000-0005-0000-0000-00000E640000}"/>
    <cellStyle name="Normal 4 2 3 2 4 4 2" xfId="25614" xr:uid="{00000000-0005-0000-0000-00000F640000}"/>
    <cellStyle name="Normal 4 2 3 2 4 4 2 2" xfId="25615" xr:uid="{00000000-0005-0000-0000-000010640000}"/>
    <cellStyle name="Normal 4 2 3 2 4 4 3" xfId="25616" xr:uid="{00000000-0005-0000-0000-000011640000}"/>
    <cellStyle name="Normal 4 2 3 2 4 4 4" xfId="25617" xr:uid="{00000000-0005-0000-0000-000012640000}"/>
    <cellStyle name="Normal 4 2 3 2 4 5" xfId="25618" xr:uid="{00000000-0005-0000-0000-000013640000}"/>
    <cellStyle name="Normal 4 2 3 2 4 5 2" xfId="25619" xr:uid="{00000000-0005-0000-0000-000014640000}"/>
    <cellStyle name="Normal 4 2 3 2 4 5 2 2" xfId="25620" xr:uid="{00000000-0005-0000-0000-000015640000}"/>
    <cellStyle name="Normal 4 2 3 2 4 5 3" xfId="25621" xr:uid="{00000000-0005-0000-0000-000016640000}"/>
    <cellStyle name="Normal 4 2 3 2 4 5 4" xfId="25622" xr:uid="{00000000-0005-0000-0000-000017640000}"/>
    <cellStyle name="Normal 4 2 3 2 4 6" xfId="25623" xr:uid="{00000000-0005-0000-0000-000018640000}"/>
    <cellStyle name="Normal 4 2 3 2 4 6 2" xfId="25624" xr:uid="{00000000-0005-0000-0000-000019640000}"/>
    <cellStyle name="Normal 4 2 3 2 4 7" xfId="25625" xr:uid="{00000000-0005-0000-0000-00001A640000}"/>
    <cellStyle name="Normal 4 2 3 2 4 8" xfId="25626" xr:uid="{00000000-0005-0000-0000-00001B640000}"/>
    <cellStyle name="Normal 4 2 3 2 5" xfId="25627" xr:uid="{00000000-0005-0000-0000-00001C640000}"/>
    <cellStyle name="Normal 4 2 3 2 5 2" xfId="25628" xr:uid="{00000000-0005-0000-0000-00001D640000}"/>
    <cellStyle name="Normal 4 2 3 2 5 2 2" xfId="25629" xr:uid="{00000000-0005-0000-0000-00001E640000}"/>
    <cellStyle name="Normal 4 2 3 2 5 2 2 2" xfId="25630" xr:uid="{00000000-0005-0000-0000-00001F640000}"/>
    <cellStyle name="Normal 4 2 3 2 5 2 2 2 2" xfId="25631" xr:uid="{00000000-0005-0000-0000-000020640000}"/>
    <cellStyle name="Normal 4 2 3 2 5 2 2 3" xfId="25632" xr:uid="{00000000-0005-0000-0000-000021640000}"/>
    <cellStyle name="Normal 4 2 3 2 5 2 2 4" xfId="25633" xr:uid="{00000000-0005-0000-0000-000022640000}"/>
    <cellStyle name="Normal 4 2 3 2 5 2 3" xfId="25634" xr:uid="{00000000-0005-0000-0000-000023640000}"/>
    <cellStyle name="Normal 4 2 3 2 5 2 3 2" xfId="25635" xr:uid="{00000000-0005-0000-0000-000024640000}"/>
    <cellStyle name="Normal 4 2 3 2 5 2 3 2 2" xfId="25636" xr:uid="{00000000-0005-0000-0000-000025640000}"/>
    <cellStyle name="Normal 4 2 3 2 5 2 3 3" xfId="25637" xr:uid="{00000000-0005-0000-0000-000026640000}"/>
    <cellStyle name="Normal 4 2 3 2 5 2 3 4" xfId="25638" xr:uid="{00000000-0005-0000-0000-000027640000}"/>
    <cellStyle name="Normal 4 2 3 2 5 2 4" xfId="25639" xr:uid="{00000000-0005-0000-0000-000028640000}"/>
    <cellStyle name="Normal 4 2 3 2 5 2 4 2" xfId="25640" xr:uid="{00000000-0005-0000-0000-000029640000}"/>
    <cellStyle name="Normal 4 2 3 2 5 2 5" xfId="25641" xr:uid="{00000000-0005-0000-0000-00002A640000}"/>
    <cellStyle name="Normal 4 2 3 2 5 2 6" xfId="25642" xr:uid="{00000000-0005-0000-0000-00002B640000}"/>
    <cellStyle name="Normal 4 2 3 2 5 3" xfId="25643" xr:uid="{00000000-0005-0000-0000-00002C640000}"/>
    <cellStyle name="Normal 4 2 3 2 5 3 2" xfId="25644" xr:uid="{00000000-0005-0000-0000-00002D640000}"/>
    <cellStyle name="Normal 4 2 3 2 5 3 2 2" xfId="25645" xr:uid="{00000000-0005-0000-0000-00002E640000}"/>
    <cellStyle name="Normal 4 2 3 2 5 3 3" xfId="25646" xr:uid="{00000000-0005-0000-0000-00002F640000}"/>
    <cellStyle name="Normal 4 2 3 2 5 3 4" xfId="25647" xr:uid="{00000000-0005-0000-0000-000030640000}"/>
    <cellStyle name="Normal 4 2 3 2 5 4" xfId="25648" xr:uid="{00000000-0005-0000-0000-000031640000}"/>
    <cellStyle name="Normal 4 2 3 2 5 4 2" xfId="25649" xr:uid="{00000000-0005-0000-0000-000032640000}"/>
    <cellStyle name="Normal 4 2 3 2 5 4 2 2" xfId="25650" xr:uid="{00000000-0005-0000-0000-000033640000}"/>
    <cellStyle name="Normal 4 2 3 2 5 4 3" xfId="25651" xr:uid="{00000000-0005-0000-0000-000034640000}"/>
    <cellStyle name="Normal 4 2 3 2 5 4 4" xfId="25652" xr:uid="{00000000-0005-0000-0000-000035640000}"/>
    <cellStyle name="Normal 4 2 3 2 5 5" xfId="25653" xr:uid="{00000000-0005-0000-0000-000036640000}"/>
    <cellStyle name="Normal 4 2 3 2 5 5 2" xfId="25654" xr:uid="{00000000-0005-0000-0000-000037640000}"/>
    <cellStyle name="Normal 4 2 3 2 5 6" xfId="25655" xr:uid="{00000000-0005-0000-0000-000038640000}"/>
    <cellStyle name="Normal 4 2 3 2 5 7" xfId="25656" xr:uid="{00000000-0005-0000-0000-000039640000}"/>
    <cellStyle name="Normal 4 2 3 2 6" xfId="25657" xr:uid="{00000000-0005-0000-0000-00003A640000}"/>
    <cellStyle name="Normal 4 2 3 2 6 2" xfId="25658" xr:uid="{00000000-0005-0000-0000-00003B640000}"/>
    <cellStyle name="Normal 4 2 3 2 6 2 2" xfId="25659" xr:uid="{00000000-0005-0000-0000-00003C640000}"/>
    <cellStyle name="Normal 4 2 3 2 6 2 2 2" xfId="25660" xr:uid="{00000000-0005-0000-0000-00003D640000}"/>
    <cellStyle name="Normal 4 2 3 2 6 2 3" xfId="25661" xr:uid="{00000000-0005-0000-0000-00003E640000}"/>
    <cellStyle name="Normal 4 2 3 2 6 2 4" xfId="25662" xr:uid="{00000000-0005-0000-0000-00003F640000}"/>
    <cellStyle name="Normal 4 2 3 2 6 3" xfId="25663" xr:uid="{00000000-0005-0000-0000-000040640000}"/>
    <cellStyle name="Normal 4 2 3 2 6 3 2" xfId="25664" xr:uid="{00000000-0005-0000-0000-000041640000}"/>
    <cellStyle name="Normal 4 2 3 2 6 3 2 2" xfId="25665" xr:uid="{00000000-0005-0000-0000-000042640000}"/>
    <cellStyle name="Normal 4 2 3 2 6 3 3" xfId="25666" xr:uid="{00000000-0005-0000-0000-000043640000}"/>
    <cellStyle name="Normal 4 2 3 2 6 3 4" xfId="25667" xr:uid="{00000000-0005-0000-0000-000044640000}"/>
    <cellStyle name="Normal 4 2 3 2 6 4" xfId="25668" xr:uid="{00000000-0005-0000-0000-000045640000}"/>
    <cellStyle name="Normal 4 2 3 2 6 4 2" xfId="25669" xr:uid="{00000000-0005-0000-0000-000046640000}"/>
    <cellStyle name="Normal 4 2 3 2 6 5" xfId="25670" xr:uid="{00000000-0005-0000-0000-000047640000}"/>
    <cellStyle name="Normal 4 2 3 2 6 6" xfId="25671" xr:uid="{00000000-0005-0000-0000-000048640000}"/>
    <cellStyle name="Normal 4 2 3 2 7" xfId="25672" xr:uid="{00000000-0005-0000-0000-000049640000}"/>
    <cellStyle name="Normal 4 2 3 2 7 2" xfId="25673" xr:uid="{00000000-0005-0000-0000-00004A640000}"/>
    <cellStyle name="Normal 4 2 3 2 7 2 2" xfId="25674" xr:uid="{00000000-0005-0000-0000-00004B640000}"/>
    <cellStyle name="Normal 4 2 3 2 7 3" xfId="25675" xr:uid="{00000000-0005-0000-0000-00004C640000}"/>
    <cellStyle name="Normal 4 2 3 2 7 4" xfId="25676" xr:uid="{00000000-0005-0000-0000-00004D640000}"/>
    <cellStyle name="Normal 4 2 3 2 8" xfId="25677" xr:uid="{00000000-0005-0000-0000-00004E640000}"/>
    <cellStyle name="Normal 4 2 3 2 8 2" xfId="25678" xr:uid="{00000000-0005-0000-0000-00004F640000}"/>
    <cellStyle name="Normal 4 2 3 2 8 2 2" xfId="25679" xr:uid="{00000000-0005-0000-0000-000050640000}"/>
    <cellStyle name="Normal 4 2 3 2 8 3" xfId="25680" xr:uid="{00000000-0005-0000-0000-000051640000}"/>
    <cellStyle name="Normal 4 2 3 2 8 4" xfId="25681" xr:uid="{00000000-0005-0000-0000-000052640000}"/>
    <cellStyle name="Normal 4 2 3 2 9" xfId="25682" xr:uid="{00000000-0005-0000-0000-000053640000}"/>
    <cellStyle name="Normal 4 2 3 2 9 2" xfId="25683" xr:uid="{00000000-0005-0000-0000-000054640000}"/>
    <cellStyle name="Normal 4 2 3 3" xfId="25684" xr:uid="{00000000-0005-0000-0000-000055640000}"/>
    <cellStyle name="Normal 4 2 3 3 2" xfId="25685" xr:uid="{00000000-0005-0000-0000-000056640000}"/>
    <cellStyle name="Normal 4 2 3 3 2 2" xfId="25686" xr:uid="{00000000-0005-0000-0000-000057640000}"/>
    <cellStyle name="Normal 4 2 3 3 2 2 2" xfId="25687" xr:uid="{00000000-0005-0000-0000-000058640000}"/>
    <cellStyle name="Normal 4 2 3 3 2 2 2 2" xfId="25688" xr:uid="{00000000-0005-0000-0000-000059640000}"/>
    <cellStyle name="Normal 4 2 3 3 2 2 2 2 2" xfId="25689" xr:uid="{00000000-0005-0000-0000-00005A640000}"/>
    <cellStyle name="Normal 4 2 3 3 2 2 2 3" xfId="25690" xr:uid="{00000000-0005-0000-0000-00005B640000}"/>
    <cellStyle name="Normal 4 2 3 3 2 2 2 4" xfId="25691" xr:uid="{00000000-0005-0000-0000-00005C640000}"/>
    <cellStyle name="Normal 4 2 3 3 2 2 3" xfId="25692" xr:uid="{00000000-0005-0000-0000-00005D640000}"/>
    <cellStyle name="Normal 4 2 3 3 2 2 3 2" xfId="25693" xr:uid="{00000000-0005-0000-0000-00005E640000}"/>
    <cellStyle name="Normal 4 2 3 3 2 2 3 2 2" xfId="25694" xr:uid="{00000000-0005-0000-0000-00005F640000}"/>
    <cellStyle name="Normal 4 2 3 3 2 2 3 3" xfId="25695" xr:uid="{00000000-0005-0000-0000-000060640000}"/>
    <cellStyle name="Normal 4 2 3 3 2 2 3 4" xfId="25696" xr:uid="{00000000-0005-0000-0000-000061640000}"/>
    <cellStyle name="Normal 4 2 3 3 2 2 4" xfId="25697" xr:uid="{00000000-0005-0000-0000-000062640000}"/>
    <cellStyle name="Normal 4 2 3 3 2 2 4 2" xfId="25698" xr:uid="{00000000-0005-0000-0000-000063640000}"/>
    <cellStyle name="Normal 4 2 3 3 2 2 5" xfId="25699" xr:uid="{00000000-0005-0000-0000-000064640000}"/>
    <cellStyle name="Normal 4 2 3 3 2 2 6" xfId="25700" xr:uid="{00000000-0005-0000-0000-000065640000}"/>
    <cellStyle name="Normal 4 2 3 3 2 3" xfId="25701" xr:uid="{00000000-0005-0000-0000-000066640000}"/>
    <cellStyle name="Normal 4 2 3 3 2 3 2" xfId="25702" xr:uid="{00000000-0005-0000-0000-000067640000}"/>
    <cellStyle name="Normal 4 2 3 3 2 3 2 2" xfId="25703" xr:uid="{00000000-0005-0000-0000-000068640000}"/>
    <cellStyle name="Normal 4 2 3 3 2 3 3" xfId="25704" xr:uid="{00000000-0005-0000-0000-000069640000}"/>
    <cellStyle name="Normal 4 2 3 3 2 3 4" xfId="25705" xr:uid="{00000000-0005-0000-0000-00006A640000}"/>
    <cellStyle name="Normal 4 2 3 3 2 4" xfId="25706" xr:uid="{00000000-0005-0000-0000-00006B640000}"/>
    <cellStyle name="Normal 4 2 3 3 2 4 2" xfId="25707" xr:uid="{00000000-0005-0000-0000-00006C640000}"/>
    <cellStyle name="Normal 4 2 3 3 2 4 2 2" xfId="25708" xr:uid="{00000000-0005-0000-0000-00006D640000}"/>
    <cellStyle name="Normal 4 2 3 3 2 4 3" xfId="25709" xr:uid="{00000000-0005-0000-0000-00006E640000}"/>
    <cellStyle name="Normal 4 2 3 3 2 4 4" xfId="25710" xr:uid="{00000000-0005-0000-0000-00006F640000}"/>
    <cellStyle name="Normal 4 2 3 3 2 5" xfId="25711" xr:uid="{00000000-0005-0000-0000-000070640000}"/>
    <cellStyle name="Normal 4 2 3 3 2 5 2" xfId="25712" xr:uid="{00000000-0005-0000-0000-000071640000}"/>
    <cellStyle name="Normal 4 2 3 3 2 6" xfId="25713" xr:uid="{00000000-0005-0000-0000-000072640000}"/>
    <cellStyle name="Normal 4 2 3 3 2 7" xfId="25714" xr:uid="{00000000-0005-0000-0000-000073640000}"/>
    <cellStyle name="Normal 4 2 3 3 3" xfId="25715" xr:uid="{00000000-0005-0000-0000-000074640000}"/>
    <cellStyle name="Normal 4 2 3 3 3 2" xfId="25716" xr:uid="{00000000-0005-0000-0000-000075640000}"/>
    <cellStyle name="Normal 4 2 3 3 3 2 2" xfId="25717" xr:uid="{00000000-0005-0000-0000-000076640000}"/>
    <cellStyle name="Normal 4 2 3 3 3 2 2 2" xfId="25718" xr:uid="{00000000-0005-0000-0000-000077640000}"/>
    <cellStyle name="Normal 4 2 3 3 3 2 3" xfId="25719" xr:uid="{00000000-0005-0000-0000-000078640000}"/>
    <cellStyle name="Normal 4 2 3 3 3 2 4" xfId="25720" xr:uid="{00000000-0005-0000-0000-000079640000}"/>
    <cellStyle name="Normal 4 2 3 3 3 3" xfId="25721" xr:uid="{00000000-0005-0000-0000-00007A640000}"/>
    <cellStyle name="Normal 4 2 3 3 3 3 2" xfId="25722" xr:uid="{00000000-0005-0000-0000-00007B640000}"/>
    <cellStyle name="Normal 4 2 3 3 3 3 2 2" xfId="25723" xr:uid="{00000000-0005-0000-0000-00007C640000}"/>
    <cellStyle name="Normal 4 2 3 3 3 3 3" xfId="25724" xr:uid="{00000000-0005-0000-0000-00007D640000}"/>
    <cellStyle name="Normal 4 2 3 3 3 3 4" xfId="25725" xr:uid="{00000000-0005-0000-0000-00007E640000}"/>
    <cellStyle name="Normal 4 2 3 3 3 4" xfId="25726" xr:uid="{00000000-0005-0000-0000-00007F640000}"/>
    <cellStyle name="Normal 4 2 3 3 3 4 2" xfId="25727" xr:uid="{00000000-0005-0000-0000-000080640000}"/>
    <cellStyle name="Normal 4 2 3 3 3 5" xfId="25728" xr:uid="{00000000-0005-0000-0000-000081640000}"/>
    <cellStyle name="Normal 4 2 3 3 3 6" xfId="25729" xr:uid="{00000000-0005-0000-0000-000082640000}"/>
    <cellStyle name="Normal 4 2 3 3 4" xfId="25730" xr:uid="{00000000-0005-0000-0000-000083640000}"/>
    <cellStyle name="Normal 4 2 3 3 4 2" xfId="25731" xr:uid="{00000000-0005-0000-0000-000084640000}"/>
    <cellStyle name="Normal 4 2 3 3 4 2 2" xfId="25732" xr:uid="{00000000-0005-0000-0000-000085640000}"/>
    <cellStyle name="Normal 4 2 3 3 4 3" xfId="25733" xr:uid="{00000000-0005-0000-0000-000086640000}"/>
    <cellStyle name="Normal 4 2 3 3 4 4" xfId="25734" xr:uid="{00000000-0005-0000-0000-000087640000}"/>
    <cellStyle name="Normal 4 2 3 3 5" xfId="25735" xr:uid="{00000000-0005-0000-0000-000088640000}"/>
    <cellStyle name="Normal 4 2 3 3 5 2" xfId="25736" xr:uid="{00000000-0005-0000-0000-000089640000}"/>
    <cellStyle name="Normal 4 2 3 3 5 2 2" xfId="25737" xr:uid="{00000000-0005-0000-0000-00008A640000}"/>
    <cellStyle name="Normal 4 2 3 3 5 3" xfId="25738" xr:uid="{00000000-0005-0000-0000-00008B640000}"/>
    <cellStyle name="Normal 4 2 3 3 5 4" xfId="25739" xr:uid="{00000000-0005-0000-0000-00008C640000}"/>
    <cellStyle name="Normal 4 2 3 3 6" xfId="25740" xr:uid="{00000000-0005-0000-0000-00008D640000}"/>
    <cellStyle name="Normal 4 2 3 3 6 2" xfId="25741" xr:uid="{00000000-0005-0000-0000-00008E640000}"/>
    <cellStyle name="Normal 4 2 3 3 7" xfId="25742" xr:uid="{00000000-0005-0000-0000-00008F640000}"/>
    <cellStyle name="Normal 4 2 3 3 8" xfId="25743" xr:uid="{00000000-0005-0000-0000-000090640000}"/>
    <cellStyle name="Normal 4 2 3 4" xfId="25744" xr:uid="{00000000-0005-0000-0000-000091640000}"/>
    <cellStyle name="Normal 4 2 3 4 2" xfId="25745" xr:uid="{00000000-0005-0000-0000-000092640000}"/>
    <cellStyle name="Normal 4 2 3 4 2 2" xfId="25746" xr:uid="{00000000-0005-0000-0000-000093640000}"/>
    <cellStyle name="Normal 4 2 3 4 2 2 2" xfId="25747" xr:uid="{00000000-0005-0000-0000-000094640000}"/>
    <cellStyle name="Normal 4 2 3 4 2 2 2 2" xfId="25748" xr:uid="{00000000-0005-0000-0000-000095640000}"/>
    <cellStyle name="Normal 4 2 3 4 2 2 2 2 2" xfId="25749" xr:uid="{00000000-0005-0000-0000-000096640000}"/>
    <cellStyle name="Normal 4 2 3 4 2 2 2 3" xfId="25750" xr:uid="{00000000-0005-0000-0000-000097640000}"/>
    <cellStyle name="Normal 4 2 3 4 2 2 2 4" xfId="25751" xr:uid="{00000000-0005-0000-0000-000098640000}"/>
    <cellStyle name="Normal 4 2 3 4 2 2 3" xfId="25752" xr:uid="{00000000-0005-0000-0000-000099640000}"/>
    <cellStyle name="Normal 4 2 3 4 2 2 3 2" xfId="25753" xr:uid="{00000000-0005-0000-0000-00009A640000}"/>
    <cellStyle name="Normal 4 2 3 4 2 2 3 2 2" xfId="25754" xr:uid="{00000000-0005-0000-0000-00009B640000}"/>
    <cellStyle name="Normal 4 2 3 4 2 2 3 3" xfId="25755" xr:uid="{00000000-0005-0000-0000-00009C640000}"/>
    <cellStyle name="Normal 4 2 3 4 2 2 3 4" xfId="25756" xr:uid="{00000000-0005-0000-0000-00009D640000}"/>
    <cellStyle name="Normal 4 2 3 4 2 2 4" xfId="25757" xr:uid="{00000000-0005-0000-0000-00009E640000}"/>
    <cellStyle name="Normal 4 2 3 4 2 2 4 2" xfId="25758" xr:uid="{00000000-0005-0000-0000-00009F640000}"/>
    <cellStyle name="Normal 4 2 3 4 2 2 5" xfId="25759" xr:uid="{00000000-0005-0000-0000-0000A0640000}"/>
    <cellStyle name="Normal 4 2 3 4 2 2 6" xfId="25760" xr:uid="{00000000-0005-0000-0000-0000A1640000}"/>
    <cellStyle name="Normal 4 2 3 4 2 3" xfId="25761" xr:uid="{00000000-0005-0000-0000-0000A2640000}"/>
    <cellStyle name="Normal 4 2 3 4 2 3 2" xfId="25762" xr:uid="{00000000-0005-0000-0000-0000A3640000}"/>
    <cellStyle name="Normal 4 2 3 4 2 3 2 2" xfId="25763" xr:uid="{00000000-0005-0000-0000-0000A4640000}"/>
    <cellStyle name="Normal 4 2 3 4 2 3 3" xfId="25764" xr:uid="{00000000-0005-0000-0000-0000A5640000}"/>
    <cellStyle name="Normal 4 2 3 4 2 3 4" xfId="25765" xr:uid="{00000000-0005-0000-0000-0000A6640000}"/>
    <cellStyle name="Normal 4 2 3 4 2 4" xfId="25766" xr:uid="{00000000-0005-0000-0000-0000A7640000}"/>
    <cellStyle name="Normal 4 2 3 4 2 4 2" xfId="25767" xr:uid="{00000000-0005-0000-0000-0000A8640000}"/>
    <cellStyle name="Normal 4 2 3 4 2 4 2 2" xfId="25768" xr:uid="{00000000-0005-0000-0000-0000A9640000}"/>
    <cellStyle name="Normal 4 2 3 4 2 4 3" xfId="25769" xr:uid="{00000000-0005-0000-0000-0000AA640000}"/>
    <cellStyle name="Normal 4 2 3 4 2 4 4" xfId="25770" xr:uid="{00000000-0005-0000-0000-0000AB640000}"/>
    <cellStyle name="Normal 4 2 3 4 2 5" xfId="25771" xr:uid="{00000000-0005-0000-0000-0000AC640000}"/>
    <cellStyle name="Normal 4 2 3 4 2 5 2" xfId="25772" xr:uid="{00000000-0005-0000-0000-0000AD640000}"/>
    <cellStyle name="Normal 4 2 3 4 2 6" xfId="25773" xr:uid="{00000000-0005-0000-0000-0000AE640000}"/>
    <cellStyle name="Normal 4 2 3 4 2 7" xfId="25774" xr:uid="{00000000-0005-0000-0000-0000AF640000}"/>
    <cellStyle name="Normal 4 2 3 4 3" xfId="25775" xr:uid="{00000000-0005-0000-0000-0000B0640000}"/>
    <cellStyle name="Normal 4 2 3 4 3 2" xfId="25776" xr:uid="{00000000-0005-0000-0000-0000B1640000}"/>
    <cellStyle name="Normal 4 2 3 4 3 2 2" xfId="25777" xr:uid="{00000000-0005-0000-0000-0000B2640000}"/>
    <cellStyle name="Normal 4 2 3 4 3 2 2 2" xfId="25778" xr:uid="{00000000-0005-0000-0000-0000B3640000}"/>
    <cellStyle name="Normal 4 2 3 4 3 2 3" xfId="25779" xr:uid="{00000000-0005-0000-0000-0000B4640000}"/>
    <cellStyle name="Normal 4 2 3 4 3 2 4" xfId="25780" xr:uid="{00000000-0005-0000-0000-0000B5640000}"/>
    <cellStyle name="Normal 4 2 3 4 3 3" xfId="25781" xr:uid="{00000000-0005-0000-0000-0000B6640000}"/>
    <cellStyle name="Normal 4 2 3 4 3 3 2" xfId="25782" xr:uid="{00000000-0005-0000-0000-0000B7640000}"/>
    <cellStyle name="Normal 4 2 3 4 3 3 2 2" xfId="25783" xr:uid="{00000000-0005-0000-0000-0000B8640000}"/>
    <cellStyle name="Normal 4 2 3 4 3 3 3" xfId="25784" xr:uid="{00000000-0005-0000-0000-0000B9640000}"/>
    <cellStyle name="Normal 4 2 3 4 3 3 4" xfId="25785" xr:uid="{00000000-0005-0000-0000-0000BA640000}"/>
    <cellStyle name="Normal 4 2 3 4 3 4" xfId="25786" xr:uid="{00000000-0005-0000-0000-0000BB640000}"/>
    <cellStyle name="Normal 4 2 3 4 3 4 2" xfId="25787" xr:uid="{00000000-0005-0000-0000-0000BC640000}"/>
    <cellStyle name="Normal 4 2 3 4 3 5" xfId="25788" xr:uid="{00000000-0005-0000-0000-0000BD640000}"/>
    <cellStyle name="Normal 4 2 3 4 3 6" xfId="25789" xr:uid="{00000000-0005-0000-0000-0000BE640000}"/>
    <cellStyle name="Normal 4 2 3 4 4" xfId="25790" xr:uid="{00000000-0005-0000-0000-0000BF640000}"/>
    <cellStyle name="Normal 4 2 3 4 4 2" xfId="25791" xr:uid="{00000000-0005-0000-0000-0000C0640000}"/>
    <cellStyle name="Normal 4 2 3 4 4 2 2" xfId="25792" xr:uid="{00000000-0005-0000-0000-0000C1640000}"/>
    <cellStyle name="Normal 4 2 3 4 4 3" xfId="25793" xr:uid="{00000000-0005-0000-0000-0000C2640000}"/>
    <cellStyle name="Normal 4 2 3 4 4 4" xfId="25794" xr:uid="{00000000-0005-0000-0000-0000C3640000}"/>
    <cellStyle name="Normal 4 2 3 4 5" xfId="25795" xr:uid="{00000000-0005-0000-0000-0000C4640000}"/>
    <cellStyle name="Normal 4 2 3 4 5 2" xfId="25796" xr:uid="{00000000-0005-0000-0000-0000C5640000}"/>
    <cellStyle name="Normal 4 2 3 4 5 2 2" xfId="25797" xr:uid="{00000000-0005-0000-0000-0000C6640000}"/>
    <cellStyle name="Normal 4 2 3 4 5 3" xfId="25798" xr:uid="{00000000-0005-0000-0000-0000C7640000}"/>
    <cellStyle name="Normal 4 2 3 4 5 4" xfId="25799" xr:uid="{00000000-0005-0000-0000-0000C8640000}"/>
    <cellStyle name="Normal 4 2 3 4 6" xfId="25800" xr:uid="{00000000-0005-0000-0000-0000C9640000}"/>
    <cellStyle name="Normal 4 2 3 4 6 2" xfId="25801" xr:uid="{00000000-0005-0000-0000-0000CA640000}"/>
    <cellStyle name="Normal 4 2 3 4 7" xfId="25802" xr:uid="{00000000-0005-0000-0000-0000CB640000}"/>
    <cellStyle name="Normal 4 2 3 4 8" xfId="25803" xr:uid="{00000000-0005-0000-0000-0000CC640000}"/>
    <cellStyle name="Normal 4 2 3 5" xfId="25804" xr:uid="{00000000-0005-0000-0000-0000CD640000}"/>
    <cellStyle name="Normal 4 2 3 5 2" xfId="25805" xr:uid="{00000000-0005-0000-0000-0000CE640000}"/>
    <cellStyle name="Normal 4 2 3 5 2 2" xfId="25806" xr:uid="{00000000-0005-0000-0000-0000CF640000}"/>
    <cellStyle name="Normal 4 2 3 5 2 2 2" xfId="25807" xr:uid="{00000000-0005-0000-0000-0000D0640000}"/>
    <cellStyle name="Normal 4 2 3 5 2 2 2 2" xfId="25808" xr:uid="{00000000-0005-0000-0000-0000D1640000}"/>
    <cellStyle name="Normal 4 2 3 5 2 2 2 2 2" xfId="25809" xr:uid="{00000000-0005-0000-0000-0000D2640000}"/>
    <cellStyle name="Normal 4 2 3 5 2 2 2 3" xfId="25810" xr:uid="{00000000-0005-0000-0000-0000D3640000}"/>
    <cellStyle name="Normal 4 2 3 5 2 2 2 4" xfId="25811" xr:uid="{00000000-0005-0000-0000-0000D4640000}"/>
    <cellStyle name="Normal 4 2 3 5 2 2 3" xfId="25812" xr:uid="{00000000-0005-0000-0000-0000D5640000}"/>
    <cellStyle name="Normal 4 2 3 5 2 2 3 2" xfId="25813" xr:uid="{00000000-0005-0000-0000-0000D6640000}"/>
    <cellStyle name="Normal 4 2 3 5 2 2 3 2 2" xfId="25814" xr:uid="{00000000-0005-0000-0000-0000D7640000}"/>
    <cellStyle name="Normal 4 2 3 5 2 2 3 3" xfId="25815" xr:uid="{00000000-0005-0000-0000-0000D8640000}"/>
    <cellStyle name="Normal 4 2 3 5 2 2 3 4" xfId="25816" xr:uid="{00000000-0005-0000-0000-0000D9640000}"/>
    <cellStyle name="Normal 4 2 3 5 2 2 4" xfId="25817" xr:uid="{00000000-0005-0000-0000-0000DA640000}"/>
    <cellStyle name="Normal 4 2 3 5 2 2 4 2" xfId="25818" xr:uid="{00000000-0005-0000-0000-0000DB640000}"/>
    <cellStyle name="Normal 4 2 3 5 2 2 5" xfId="25819" xr:uid="{00000000-0005-0000-0000-0000DC640000}"/>
    <cellStyle name="Normal 4 2 3 5 2 2 6" xfId="25820" xr:uid="{00000000-0005-0000-0000-0000DD640000}"/>
    <cellStyle name="Normal 4 2 3 5 2 3" xfId="25821" xr:uid="{00000000-0005-0000-0000-0000DE640000}"/>
    <cellStyle name="Normal 4 2 3 5 2 3 2" xfId="25822" xr:uid="{00000000-0005-0000-0000-0000DF640000}"/>
    <cellStyle name="Normal 4 2 3 5 2 3 2 2" xfId="25823" xr:uid="{00000000-0005-0000-0000-0000E0640000}"/>
    <cellStyle name="Normal 4 2 3 5 2 3 3" xfId="25824" xr:uid="{00000000-0005-0000-0000-0000E1640000}"/>
    <cellStyle name="Normal 4 2 3 5 2 3 4" xfId="25825" xr:uid="{00000000-0005-0000-0000-0000E2640000}"/>
    <cellStyle name="Normal 4 2 3 5 2 4" xfId="25826" xr:uid="{00000000-0005-0000-0000-0000E3640000}"/>
    <cellStyle name="Normal 4 2 3 5 2 4 2" xfId="25827" xr:uid="{00000000-0005-0000-0000-0000E4640000}"/>
    <cellStyle name="Normal 4 2 3 5 2 4 2 2" xfId="25828" xr:uid="{00000000-0005-0000-0000-0000E5640000}"/>
    <cellStyle name="Normal 4 2 3 5 2 4 3" xfId="25829" xr:uid="{00000000-0005-0000-0000-0000E6640000}"/>
    <cellStyle name="Normal 4 2 3 5 2 4 4" xfId="25830" xr:uid="{00000000-0005-0000-0000-0000E7640000}"/>
    <cellStyle name="Normal 4 2 3 5 2 5" xfId="25831" xr:uid="{00000000-0005-0000-0000-0000E8640000}"/>
    <cellStyle name="Normal 4 2 3 5 2 5 2" xfId="25832" xr:uid="{00000000-0005-0000-0000-0000E9640000}"/>
    <cellStyle name="Normal 4 2 3 5 2 6" xfId="25833" xr:uid="{00000000-0005-0000-0000-0000EA640000}"/>
    <cellStyle name="Normal 4 2 3 5 2 7" xfId="25834" xr:uid="{00000000-0005-0000-0000-0000EB640000}"/>
    <cellStyle name="Normal 4 2 3 5 3" xfId="25835" xr:uid="{00000000-0005-0000-0000-0000EC640000}"/>
    <cellStyle name="Normal 4 2 3 5 3 2" xfId="25836" xr:uid="{00000000-0005-0000-0000-0000ED640000}"/>
    <cellStyle name="Normal 4 2 3 5 3 2 2" xfId="25837" xr:uid="{00000000-0005-0000-0000-0000EE640000}"/>
    <cellStyle name="Normal 4 2 3 5 3 2 2 2" xfId="25838" xr:uid="{00000000-0005-0000-0000-0000EF640000}"/>
    <cellStyle name="Normal 4 2 3 5 3 2 3" xfId="25839" xr:uid="{00000000-0005-0000-0000-0000F0640000}"/>
    <cellStyle name="Normal 4 2 3 5 3 2 4" xfId="25840" xr:uid="{00000000-0005-0000-0000-0000F1640000}"/>
    <cellStyle name="Normal 4 2 3 5 3 3" xfId="25841" xr:uid="{00000000-0005-0000-0000-0000F2640000}"/>
    <cellStyle name="Normal 4 2 3 5 3 3 2" xfId="25842" xr:uid="{00000000-0005-0000-0000-0000F3640000}"/>
    <cellStyle name="Normal 4 2 3 5 3 3 2 2" xfId="25843" xr:uid="{00000000-0005-0000-0000-0000F4640000}"/>
    <cellStyle name="Normal 4 2 3 5 3 3 3" xfId="25844" xr:uid="{00000000-0005-0000-0000-0000F5640000}"/>
    <cellStyle name="Normal 4 2 3 5 3 3 4" xfId="25845" xr:uid="{00000000-0005-0000-0000-0000F6640000}"/>
    <cellStyle name="Normal 4 2 3 5 3 4" xfId="25846" xr:uid="{00000000-0005-0000-0000-0000F7640000}"/>
    <cellStyle name="Normal 4 2 3 5 3 4 2" xfId="25847" xr:uid="{00000000-0005-0000-0000-0000F8640000}"/>
    <cellStyle name="Normal 4 2 3 5 3 5" xfId="25848" xr:uid="{00000000-0005-0000-0000-0000F9640000}"/>
    <cellStyle name="Normal 4 2 3 5 3 6" xfId="25849" xr:uid="{00000000-0005-0000-0000-0000FA640000}"/>
    <cellStyle name="Normal 4 2 3 5 4" xfId="25850" xr:uid="{00000000-0005-0000-0000-0000FB640000}"/>
    <cellStyle name="Normal 4 2 3 5 4 2" xfId="25851" xr:uid="{00000000-0005-0000-0000-0000FC640000}"/>
    <cellStyle name="Normal 4 2 3 5 4 2 2" xfId="25852" xr:uid="{00000000-0005-0000-0000-0000FD640000}"/>
    <cellStyle name="Normal 4 2 3 5 4 3" xfId="25853" xr:uid="{00000000-0005-0000-0000-0000FE640000}"/>
    <cellStyle name="Normal 4 2 3 5 4 4" xfId="25854" xr:uid="{00000000-0005-0000-0000-0000FF640000}"/>
    <cellStyle name="Normal 4 2 3 5 5" xfId="25855" xr:uid="{00000000-0005-0000-0000-000000650000}"/>
    <cellStyle name="Normal 4 2 3 5 5 2" xfId="25856" xr:uid="{00000000-0005-0000-0000-000001650000}"/>
    <cellStyle name="Normal 4 2 3 5 5 2 2" xfId="25857" xr:uid="{00000000-0005-0000-0000-000002650000}"/>
    <cellStyle name="Normal 4 2 3 5 5 3" xfId="25858" xr:uid="{00000000-0005-0000-0000-000003650000}"/>
    <cellStyle name="Normal 4 2 3 5 5 4" xfId="25859" xr:uid="{00000000-0005-0000-0000-000004650000}"/>
    <cellStyle name="Normal 4 2 3 5 6" xfId="25860" xr:uid="{00000000-0005-0000-0000-000005650000}"/>
    <cellStyle name="Normal 4 2 3 5 6 2" xfId="25861" xr:uid="{00000000-0005-0000-0000-000006650000}"/>
    <cellStyle name="Normal 4 2 3 5 7" xfId="25862" xr:uid="{00000000-0005-0000-0000-000007650000}"/>
    <cellStyle name="Normal 4 2 3 5 8" xfId="25863" xr:uid="{00000000-0005-0000-0000-000008650000}"/>
    <cellStyle name="Normal 4 2 3 6" xfId="25864" xr:uid="{00000000-0005-0000-0000-000009650000}"/>
    <cellStyle name="Normal 4 2 3 6 2" xfId="25865" xr:uid="{00000000-0005-0000-0000-00000A650000}"/>
    <cellStyle name="Normal 4 2 3 6 2 2" xfId="25866" xr:uid="{00000000-0005-0000-0000-00000B650000}"/>
    <cellStyle name="Normal 4 2 3 6 2 2 2" xfId="25867" xr:uid="{00000000-0005-0000-0000-00000C650000}"/>
    <cellStyle name="Normal 4 2 3 6 2 2 2 2" xfId="25868" xr:uid="{00000000-0005-0000-0000-00000D650000}"/>
    <cellStyle name="Normal 4 2 3 6 2 2 3" xfId="25869" xr:uid="{00000000-0005-0000-0000-00000E650000}"/>
    <cellStyle name="Normal 4 2 3 6 2 2 4" xfId="25870" xr:uid="{00000000-0005-0000-0000-00000F650000}"/>
    <cellStyle name="Normal 4 2 3 6 2 3" xfId="25871" xr:uid="{00000000-0005-0000-0000-000010650000}"/>
    <cellStyle name="Normal 4 2 3 6 2 3 2" xfId="25872" xr:uid="{00000000-0005-0000-0000-000011650000}"/>
    <cellStyle name="Normal 4 2 3 6 2 3 2 2" xfId="25873" xr:uid="{00000000-0005-0000-0000-000012650000}"/>
    <cellStyle name="Normal 4 2 3 6 2 3 3" xfId="25874" xr:uid="{00000000-0005-0000-0000-000013650000}"/>
    <cellStyle name="Normal 4 2 3 6 2 3 4" xfId="25875" xr:uid="{00000000-0005-0000-0000-000014650000}"/>
    <cellStyle name="Normal 4 2 3 6 2 4" xfId="25876" xr:uid="{00000000-0005-0000-0000-000015650000}"/>
    <cellStyle name="Normal 4 2 3 6 2 4 2" xfId="25877" xr:uid="{00000000-0005-0000-0000-000016650000}"/>
    <cellStyle name="Normal 4 2 3 6 2 5" xfId="25878" xr:uid="{00000000-0005-0000-0000-000017650000}"/>
    <cellStyle name="Normal 4 2 3 6 2 6" xfId="25879" xr:uid="{00000000-0005-0000-0000-000018650000}"/>
    <cellStyle name="Normal 4 2 3 6 3" xfId="25880" xr:uid="{00000000-0005-0000-0000-000019650000}"/>
    <cellStyle name="Normal 4 2 3 6 3 2" xfId="25881" xr:uid="{00000000-0005-0000-0000-00001A650000}"/>
    <cellStyle name="Normal 4 2 3 6 3 2 2" xfId="25882" xr:uid="{00000000-0005-0000-0000-00001B650000}"/>
    <cellStyle name="Normal 4 2 3 6 3 3" xfId="25883" xr:uid="{00000000-0005-0000-0000-00001C650000}"/>
    <cellStyle name="Normal 4 2 3 6 3 4" xfId="25884" xr:uid="{00000000-0005-0000-0000-00001D650000}"/>
    <cellStyle name="Normal 4 2 3 6 4" xfId="25885" xr:uid="{00000000-0005-0000-0000-00001E650000}"/>
    <cellStyle name="Normal 4 2 3 6 4 2" xfId="25886" xr:uid="{00000000-0005-0000-0000-00001F650000}"/>
    <cellStyle name="Normal 4 2 3 6 4 2 2" xfId="25887" xr:uid="{00000000-0005-0000-0000-000020650000}"/>
    <cellStyle name="Normal 4 2 3 6 4 3" xfId="25888" xr:uid="{00000000-0005-0000-0000-000021650000}"/>
    <cellStyle name="Normal 4 2 3 6 4 4" xfId="25889" xr:uid="{00000000-0005-0000-0000-000022650000}"/>
    <cellStyle name="Normal 4 2 3 6 5" xfId="25890" xr:uid="{00000000-0005-0000-0000-000023650000}"/>
    <cellStyle name="Normal 4 2 3 6 5 2" xfId="25891" xr:uid="{00000000-0005-0000-0000-000024650000}"/>
    <cellStyle name="Normal 4 2 3 6 6" xfId="25892" xr:uid="{00000000-0005-0000-0000-000025650000}"/>
    <cellStyle name="Normal 4 2 3 6 7" xfId="25893" xr:uid="{00000000-0005-0000-0000-000026650000}"/>
    <cellStyle name="Normal 4 2 3 7" xfId="25894" xr:uid="{00000000-0005-0000-0000-000027650000}"/>
    <cellStyle name="Normal 4 2 3 7 2" xfId="25895" xr:uid="{00000000-0005-0000-0000-000028650000}"/>
    <cellStyle name="Normal 4 2 3 7 2 2" xfId="25896" xr:uid="{00000000-0005-0000-0000-000029650000}"/>
    <cellStyle name="Normal 4 2 3 7 2 2 2" xfId="25897" xr:uid="{00000000-0005-0000-0000-00002A650000}"/>
    <cellStyle name="Normal 4 2 3 7 2 3" xfId="25898" xr:uid="{00000000-0005-0000-0000-00002B650000}"/>
    <cellStyle name="Normal 4 2 3 7 2 4" xfId="25899" xr:uid="{00000000-0005-0000-0000-00002C650000}"/>
    <cellStyle name="Normal 4 2 3 7 3" xfId="25900" xr:uid="{00000000-0005-0000-0000-00002D650000}"/>
    <cellStyle name="Normal 4 2 3 7 3 2" xfId="25901" xr:uid="{00000000-0005-0000-0000-00002E650000}"/>
    <cellStyle name="Normal 4 2 3 7 3 2 2" xfId="25902" xr:uid="{00000000-0005-0000-0000-00002F650000}"/>
    <cellStyle name="Normal 4 2 3 7 3 3" xfId="25903" xr:uid="{00000000-0005-0000-0000-000030650000}"/>
    <cellStyle name="Normal 4 2 3 7 3 4" xfId="25904" xr:uid="{00000000-0005-0000-0000-000031650000}"/>
    <cellStyle name="Normal 4 2 3 7 4" xfId="25905" xr:uid="{00000000-0005-0000-0000-000032650000}"/>
    <cellStyle name="Normal 4 2 3 7 4 2" xfId="25906" xr:uid="{00000000-0005-0000-0000-000033650000}"/>
    <cellStyle name="Normal 4 2 3 7 5" xfId="25907" xr:uid="{00000000-0005-0000-0000-000034650000}"/>
    <cellStyle name="Normal 4 2 3 7 6" xfId="25908" xr:uid="{00000000-0005-0000-0000-000035650000}"/>
    <cellStyle name="Normal 4 2 3 8" xfId="25909" xr:uid="{00000000-0005-0000-0000-000036650000}"/>
    <cellStyle name="Normal 4 2 3 8 2" xfId="25910" xr:uid="{00000000-0005-0000-0000-000037650000}"/>
    <cellStyle name="Normal 4 2 3 8 2 2" xfId="25911" xr:uid="{00000000-0005-0000-0000-000038650000}"/>
    <cellStyle name="Normal 4 2 3 8 3" xfId="25912" xr:uid="{00000000-0005-0000-0000-000039650000}"/>
    <cellStyle name="Normal 4 2 3 8 4" xfId="25913" xr:uid="{00000000-0005-0000-0000-00003A650000}"/>
    <cellStyle name="Normal 4 2 3 9" xfId="25914" xr:uid="{00000000-0005-0000-0000-00003B650000}"/>
    <cellStyle name="Normal 4 2 3 9 2" xfId="25915" xr:uid="{00000000-0005-0000-0000-00003C650000}"/>
    <cellStyle name="Normal 4 2 3 9 2 2" xfId="25916" xr:uid="{00000000-0005-0000-0000-00003D650000}"/>
    <cellStyle name="Normal 4 2 3 9 3" xfId="25917" xr:uid="{00000000-0005-0000-0000-00003E650000}"/>
    <cellStyle name="Normal 4 2 3 9 4" xfId="25918" xr:uid="{00000000-0005-0000-0000-00003F650000}"/>
    <cellStyle name="Normal 4 2 4" xfId="25919" xr:uid="{00000000-0005-0000-0000-000040650000}"/>
    <cellStyle name="Normal 4 2 4 10" xfId="25920" xr:uid="{00000000-0005-0000-0000-000041650000}"/>
    <cellStyle name="Normal 4 2 4 11" xfId="25921" xr:uid="{00000000-0005-0000-0000-000042650000}"/>
    <cellStyle name="Normal 4 2 4 2" xfId="25922" xr:uid="{00000000-0005-0000-0000-000043650000}"/>
    <cellStyle name="Normal 4 2 4 2 2" xfId="25923" xr:uid="{00000000-0005-0000-0000-000044650000}"/>
    <cellStyle name="Normal 4 2 4 2 2 2" xfId="25924" xr:uid="{00000000-0005-0000-0000-000045650000}"/>
    <cellStyle name="Normal 4 2 4 2 2 2 2" xfId="25925" xr:uid="{00000000-0005-0000-0000-000046650000}"/>
    <cellStyle name="Normal 4 2 4 2 2 2 2 2" xfId="25926" xr:uid="{00000000-0005-0000-0000-000047650000}"/>
    <cellStyle name="Normal 4 2 4 2 2 2 2 2 2" xfId="25927" xr:uid="{00000000-0005-0000-0000-000048650000}"/>
    <cellStyle name="Normal 4 2 4 2 2 2 2 3" xfId="25928" xr:uid="{00000000-0005-0000-0000-000049650000}"/>
    <cellStyle name="Normal 4 2 4 2 2 2 2 4" xfId="25929" xr:uid="{00000000-0005-0000-0000-00004A650000}"/>
    <cellStyle name="Normal 4 2 4 2 2 2 3" xfId="25930" xr:uid="{00000000-0005-0000-0000-00004B650000}"/>
    <cellStyle name="Normal 4 2 4 2 2 2 3 2" xfId="25931" xr:uid="{00000000-0005-0000-0000-00004C650000}"/>
    <cellStyle name="Normal 4 2 4 2 2 2 3 2 2" xfId="25932" xr:uid="{00000000-0005-0000-0000-00004D650000}"/>
    <cellStyle name="Normal 4 2 4 2 2 2 3 3" xfId="25933" xr:uid="{00000000-0005-0000-0000-00004E650000}"/>
    <cellStyle name="Normal 4 2 4 2 2 2 3 4" xfId="25934" xr:uid="{00000000-0005-0000-0000-00004F650000}"/>
    <cellStyle name="Normal 4 2 4 2 2 2 4" xfId="25935" xr:uid="{00000000-0005-0000-0000-000050650000}"/>
    <cellStyle name="Normal 4 2 4 2 2 2 4 2" xfId="25936" xr:uid="{00000000-0005-0000-0000-000051650000}"/>
    <cellStyle name="Normal 4 2 4 2 2 2 5" xfId="25937" xr:uid="{00000000-0005-0000-0000-000052650000}"/>
    <cellStyle name="Normal 4 2 4 2 2 2 6" xfId="25938" xr:uid="{00000000-0005-0000-0000-000053650000}"/>
    <cellStyle name="Normal 4 2 4 2 2 3" xfId="25939" xr:uid="{00000000-0005-0000-0000-000054650000}"/>
    <cellStyle name="Normal 4 2 4 2 2 3 2" xfId="25940" xr:uid="{00000000-0005-0000-0000-000055650000}"/>
    <cellStyle name="Normal 4 2 4 2 2 3 2 2" xfId="25941" xr:uid="{00000000-0005-0000-0000-000056650000}"/>
    <cellStyle name="Normal 4 2 4 2 2 3 3" xfId="25942" xr:uid="{00000000-0005-0000-0000-000057650000}"/>
    <cellStyle name="Normal 4 2 4 2 2 3 4" xfId="25943" xr:uid="{00000000-0005-0000-0000-000058650000}"/>
    <cellStyle name="Normal 4 2 4 2 2 4" xfId="25944" xr:uid="{00000000-0005-0000-0000-000059650000}"/>
    <cellStyle name="Normal 4 2 4 2 2 4 2" xfId="25945" xr:uid="{00000000-0005-0000-0000-00005A650000}"/>
    <cellStyle name="Normal 4 2 4 2 2 4 2 2" xfId="25946" xr:uid="{00000000-0005-0000-0000-00005B650000}"/>
    <cellStyle name="Normal 4 2 4 2 2 4 3" xfId="25947" xr:uid="{00000000-0005-0000-0000-00005C650000}"/>
    <cellStyle name="Normal 4 2 4 2 2 4 4" xfId="25948" xr:uid="{00000000-0005-0000-0000-00005D650000}"/>
    <cellStyle name="Normal 4 2 4 2 2 5" xfId="25949" xr:uid="{00000000-0005-0000-0000-00005E650000}"/>
    <cellStyle name="Normal 4 2 4 2 2 5 2" xfId="25950" xr:uid="{00000000-0005-0000-0000-00005F650000}"/>
    <cellStyle name="Normal 4 2 4 2 2 6" xfId="25951" xr:uid="{00000000-0005-0000-0000-000060650000}"/>
    <cellStyle name="Normal 4 2 4 2 2 7" xfId="25952" xr:uid="{00000000-0005-0000-0000-000061650000}"/>
    <cellStyle name="Normal 4 2 4 2 3" xfId="25953" xr:uid="{00000000-0005-0000-0000-000062650000}"/>
    <cellStyle name="Normal 4 2 4 2 3 2" xfId="25954" xr:uid="{00000000-0005-0000-0000-000063650000}"/>
    <cellStyle name="Normal 4 2 4 2 3 2 2" xfId="25955" xr:uid="{00000000-0005-0000-0000-000064650000}"/>
    <cellStyle name="Normal 4 2 4 2 3 2 2 2" xfId="25956" xr:uid="{00000000-0005-0000-0000-000065650000}"/>
    <cellStyle name="Normal 4 2 4 2 3 2 3" xfId="25957" xr:uid="{00000000-0005-0000-0000-000066650000}"/>
    <cellStyle name="Normal 4 2 4 2 3 2 4" xfId="25958" xr:uid="{00000000-0005-0000-0000-000067650000}"/>
    <cellStyle name="Normal 4 2 4 2 3 3" xfId="25959" xr:uid="{00000000-0005-0000-0000-000068650000}"/>
    <cellStyle name="Normal 4 2 4 2 3 3 2" xfId="25960" xr:uid="{00000000-0005-0000-0000-000069650000}"/>
    <cellStyle name="Normal 4 2 4 2 3 3 2 2" xfId="25961" xr:uid="{00000000-0005-0000-0000-00006A650000}"/>
    <cellStyle name="Normal 4 2 4 2 3 3 3" xfId="25962" xr:uid="{00000000-0005-0000-0000-00006B650000}"/>
    <cellStyle name="Normal 4 2 4 2 3 3 4" xfId="25963" xr:uid="{00000000-0005-0000-0000-00006C650000}"/>
    <cellStyle name="Normal 4 2 4 2 3 4" xfId="25964" xr:uid="{00000000-0005-0000-0000-00006D650000}"/>
    <cellStyle name="Normal 4 2 4 2 3 4 2" xfId="25965" xr:uid="{00000000-0005-0000-0000-00006E650000}"/>
    <cellStyle name="Normal 4 2 4 2 3 5" xfId="25966" xr:uid="{00000000-0005-0000-0000-00006F650000}"/>
    <cellStyle name="Normal 4 2 4 2 3 6" xfId="25967" xr:uid="{00000000-0005-0000-0000-000070650000}"/>
    <cellStyle name="Normal 4 2 4 2 4" xfId="25968" xr:uid="{00000000-0005-0000-0000-000071650000}"/>
    <cellStyle name="Normal 4 2 4 2 4 2" xfId="25969" xr:uid="{00000000-0005-0000-0000-000072650000}"/>
    <cellStyle name="Normal 4 2 4 2 4 2 2" xfId="25970" xr:uid="{00000000-0005-0000-0000-000073650000}"/>
    <cellStyle name="Normal 4 2 4 2 4 3" xfId="25971" xr:uid="{00000000-0005-0000-0000-000074650000}"/>
    <cellStyle name="Normal 4 2 4 2 4 4" xfId="25972" xr:uid="{00000000-0005-0000-0000-000075650000}"/>
    <cellStyle name="Normal 4 2 4 2 5" xfId="25973" xr:uid="{00000000-0005-0000-0000-000076650000}"/>
    <cellStyle name="Normal 4 2 4 2 5 2" xfId="25974" xr:uid="{00000000-0005-0000-0000-000077650000}"/>
    <cellStyle name="Normal 4 2 4 2 5 2 2" xfId="25975" xr:uid="{00000000-0005-0000-0000-000078650000}"/>
    <cellStyle name="Normal 4 2 4 2 5 3" xfId="25976" xr:uid="{00000000-0005-0000-0000-000079650000}"/>
    <cellStyle name="Normal 4 2 4 2 5 4" xfId="25977" xr:uid="{00000000-0005-0000-0000-00007A650000}"/>
    <cellStyle name="Normal 4 2 4 2 6" xfId="25978" xr:uid="{00000000-0005-0000-0000-00007B650000}"/>
    <cellStyle name="Normal 4 2 4 2 6 2" xfId="25979" xr:uid="{00000000-0005-0000-0000-00007C650000}"/>
    <cellStyle name="Normal 4 2 4 2 7" xfId="25980" xr:uid="{00000000-0005-0000-0000-00007D650000}"/>
    <cellStyle name="Normal 4 2 4 2 8" xfId="25981" xr:uid="{00000000-0005-0000-0000-00007E650000}"/>
    <cellStyle name="Normal 4 2 4 3" xfId="25982" xr:uid="{00000000-0005-0000-0000-00007F650000}"/>
    <cellStyle name="Normal 4 2 4 3 2" xfId="25983" xr:uid="{00000000-0005-0000-0000-000080650000}"/>
    <cellStyle name="Normal 4 2 4 3 2 2" xfId="25984" xr:uid="{00000000-0005-0000-0000-000081650000}"/>
    <cellStyle name="Normal 4 2 4 3 2 2 2" xfId="25985" xr:uid="{00000000-0005-0000-0000-000082650000}"/>
    <cellStyle name="Normal 4 2 4 3 2 2 2 2" xfId="25986" xr:uid="{00000000-0005-0000-0000-000083650000}"/>
    <cellStyle name="Normal 4 2 4 3 2 2 2 2 2" xfId="25987" xr:uid="{00000000-0005-0000-0000-000084650000}"/>
    <cellStyle name="Normal 4 2 4 3 2 2 2 3" xfId="25988" xr:uid="{00000000-0005-0000-0000-000085650000}"/>
    <cellStyle name="Normal 4 2 4 3 2 2 2 4" xfId="25989" xr:uid="{00000000-0005-0000-0000-000086650000}"/>
    <cellStyle name="Normal 4 2 4 3 2 2 3" xfId="25990" xr:uid="{00000000-0005-0000-0000-000087650000}"/>
    <cellStyle name="Normal 4 2 4 3 2 2 3 2" xfId="25991" xr:uid="{00000000-0005-0000-0000-000088650000}"/>
    <cellStyle name="Normal 4 2 4 3 2 2 3 2 2" xfId="25992" xr:uid="{00000000-0005-0000-0000-000089650000}"/>
    <cellStyle name="Normal 4 2 4 3 2 2 3 3" xfId="25993" xr:uid="{00000000-0005-0000-0000-00008A650000}"/>
    <cellStyle name="Normal 4 2 4 3 2 2 3 4" xfId="25994" xr:uid="{00000000-0005-0000-0000-00008B650000}"/>
    <cellStyle name="Normal 4 2 4 3 2 2 4" xfId="25995" xr:uid="{00000000-0005-0000-0000-00008C650000}"/>
    <cellStyle name="Normal 4 2 4 3 2 2 4 2" xfId="25996" xr:uid="{00000000-0005-0000-0000-00008D650000}"/>
    <cellStyle name="Normal 4 2 4 3 2 2 5" xfId="25997" xr:uid="{00000000-0005-0000-0000-00008E650000}"/>
    <cellStyle name="Normal 4 2 4 3 2 2 6" xfId="25998" xr:uid="{00000000-0005-0000-0000-00008F650000}"/>
    <cellStyle name="Normal 4 2 4 3 2 3" xfId="25999" xr:uid="{00000000-0005-0000-0000-000090650000}"/>
    <cellStyle name="Normal 4 2 4 3 2 3 2" xfId="26000" xr:uid="{00000000-0005-0000-0000-000091650000}"/>
    <cellStyle name="Normal 4 2 4 3 2 3 2 2" xfId="26001" xr:uid="{00000000-0005-0000-0000-000092650000}"/>
    <cellStyle name="Normal 4 2 4 3 2 3 3" xfId="26002" xr:uid="{00000000-0005-0000-0000-000093650000}"/>
    <cellStyle name="Normal 4 2 4 3 2 3 4" xfId="26003" xr:uid="{00000000-0005-0000-0000-000094650000}"/>
    <cellStyle name="Normal 4 2 4 3 2 4" xfId="26004" xr:uid="{00000000-0005-0000-0000-000095650000}"/>
    <cellStyle name="Normal 4 2 4 3 2 4 2" xfId="26005" xr:uid="{00000000-0005-0000-0000-000096650000}"/>
    <cellStyle name="Normal 4 2 4 3 2 4 2 2" xfId="26006" xr:uid="{00000000-0005-0000-0000-000097650000}"/>
    <cellStyle name="Normal 4 2 4 3 2 4 3" xfId="26007" xr:uid="{00000000-0005-0000-0000-000098650000}"/>
    <cellStyle name="Normal 4 2 4 3 2 4 4" xfId="26008" xr:uid="{00000000-0005-0000-0000-000099650000}"/>
    <cellStyle name="Normal 4 2 4 3 2 5" xfId="26009" xr:uid="{00000000-0005-0000-0000-00009A650000}"/>
    <cellStyle name="Normal 4 2 4 3 2 5 2" xfId="26010" xr:uid="{00000000-0005-0000-0000-00009B650000}"/>
    <cellStyle name="Normal 4 2 4 3 2 6" xfId="26011" xr:uid="{00000000-0005-0000-0000-00009C650000}"/>
    <cellStyle name="Normal 4 2 4 3 2 7" xfId="26012" xr:uid="{00000000-0005-0000-0000-00009D650000}"/>
    <cellStyle name="Normal 4 2 4 3 3" xfId="26013" xr:uid="{00000000-0005-0000-0000-00009E650000}"/>
    <cellStyle name="Normal 4 2 4 3 3 2" xfId="26014" xr:uid="{00000000-0005-0000-0000-00009F650000}"/>
    <cellStyle name="Normal 4 2 4 3 3 2 2" xfId="26015" xr:uid="{00000000-0005-0000-0000-0000A0650000}"/>
    <cellStyle name="Normal 4 2 4 3 3 2 2 2" xfId="26016" xr:uid="{00000000-0005-0000-0000-0000A1650000}"/>
    <cellStyle name="Normal 4 2 4 3 3 2 3" xfId="26017" xr:uid="{00000000-0005-0000-0000-0000A2650000}"/>
    <cellStyle name="Normal 4 2 4 3 3 2 4" xfId="26018" xr:uid="{00000000-0005-0000-0000-0000A3650000}"/>
    <cellStyle name="Normal 4 2 4 3 3 3" xfId="26019" xr:uid="{00000000-0005-0000-0000-0000A4650000}"/>
    <cellStyle name="Normal 4 2 4 3 3 3 2" xfId="26020" xr:uid="{00000000-0005-0000-0000-0000A5650000}"/>
    <cellStyle name="Normal 4 2 4 3 3 3 2 2" xfId="26021" xr:uid="{00000000-0005-0000-0000-0000A6650000}"/>
    <cellStyle name="Normal 4 2 4 3 3 3 3" xfId="26022" xr:uid="{00000000-0005-0000-0000-0000A7650000}"/>
    <cellStyle name="Normal 4 2 4 3 3 3 4" xfId="26023" xr:uid="{00000000-0005-0000-0000-0000A8650000}"/>
    <cellStyle name="Normal 4 2 4 3 3 4" xfId="26024" xr:uid="{00000000-0005-0000-0000-0000A9650000}"/>
    <cellStyle name="Normal 4 2 4 3 3 4 2" xfId="26025" xr:uid="{00000000-0005-0000-0000-0000AA650000}"/>
    <cellStyle name="Normal 4 2 4 3 3 5" xfId="26026" xr:uid="{00000000-0005-0000-0000-0000AB650000}"/>
    <cellStyle name="Normal 4 2 4 3 3 6" xfId="26027" xr:uid="{00000000-0005-0000-0000-0000AC650000}"/>
    <cellStyle name="Normal 4 2 4 3 4" xfId="26028" xr:uid="{00000000-0005-0000-0000-0000AD650000}"/>
    <cellStyle name="Normal 4 2 4 3 4 2" xfId="26029" xr:uid="{00000000-0005-0000-0000-0000AE650000}"/>
    <cellStyle name="Normal 4 2 4 3 4 2 2" xfId="26030" xr:uid="{00000000-0005-0000-0000-0000AF650000}"/>
    <cellStyle name="Normal 4 2 4 3 4 3" xfId="26031" xr:uid="{00000000-0005-0000-0000-0000B0650000}"/>
    <cellStyle name="Normal 4 2 4 3 4 4" xfId="26032" xr:uid="{00000000-0005-0000-0000-0000B1650000}"/>
    <cellStyle name="Normal 4 2 4 3 5" xfId="26033" xr:uid="{00000000-0005-0000-0000-0000B2650000}"/>
    <cellStyle name="Normal 4 2 4 3 5 2" xfId="26034" xr:uid="{00000000-0005-0000-0000-0000B3650000}"/>
    <cellStyle name="Normal 4 2 4 3 5 2 2" xfId="26035" xr:uid="{00000000-0005-0000-0000-0000B4650000}"/>
    <cellStyle name="Normal 4 2 4 3 5 3" xfId="26036" xr:uid="{00000000-0005-0000-0000-0000B5650000}"/>
    <cellStyle name="Normal 4 2 4 3 5 4" xfId="26037" xr:uid="{00000000-0005-0000-0000-0000B6650000}"/>
    <cellStyle name="Normal 4 2 4 3 6" xfId="26038" xr:uid="{00000000-0005-0000-0000-0000B7650000}"/>
    <cellStyle name="Normal 4 2 4 3 6 2" xfId="26039" xr:uid="{00000000-0005-0000-0000-0000B8650000}"/>
    <cellStyle name="Normal 4 2 4 3 7" xfId="26040" xr:uid="{00000000-0005-0000-0000-0000B9650000}"/>
    <cellStyle name="Normal 4 2 4 3 8" xfId="26041" xr:uid="{00000000-0005-0000-0000-0000BA650000}"/>
    <cellStyle name="Normal 4 2 4 4" xfId="26042" xr:uid="{00000000-0005-0000-0000-0000BB650000}"/>
    <cellStyle name="Normal 4 2 4 4 2" xfId="26043" xr:uid="{00000000-0005-0000-0000-0000BC650000}"/>
    <cellStyle name="Normal 4 2 4 4 2 2" xfId="26044" xr:uid="{00000000-0005-0000-0000-0000BD650000}"/>
    <cellStyle name="Normal 4 2 4 4 2 2 2" xfId="26045" xr:uid="{00000000-0005-0000-0000-0000BE650000}"/>
    <cellStyle name="Normal 4 2 4 4 2 2 2 2" xfId="26046" xr:uid="{00000000-0005-0000-0000-0000BF650000}"/>
    <cellStyle name="Normal 4 2 4 4 2 2 2 2 2" xfId="26047" xr:uid="{00000000-0005-0000-0000-0000C0650000}"/>
    <cellStyle name="Normal 4 2 4 4 2 2 2 3" xfId="26048" xr:uid="{00000000-0005-0000-0000-0000C1650000}"/>
    <cellStyle name="Normal 4 2 4 4 2 2 2 4" xfId="26049" xr:uid="{00000000-0005-0000-0000-0000C2650000}"/>
    <cellStyle name="Normal 4 2 4 4 2 2 3" xfId="26050" xr:uid="{00000000-0005-0000-0000-0000C3650000}"/>
    <cellStyle name="Normal 4 2 4 4 2 2 3 2" xfId="26051" xr:uid="{00000000-0005-0000-0000-0000C4650000}"/>
    <cellStyle name="Normal 4 2 4 4 2 2 3 2 2" xfId="26052" xr:uid="{00000000-0005-0000-0000-0000C5650000}"/>
    <cellStyle name="Normal 4 2 4 4 2 2 3 3" xfId="26053" xr:uid="{00000000-0005-0000-0000-0000C6650000}"/>
    <cellStyle name="Normal 4 2 4 4 2 2 3 4" xfId="26054" xr:uid="{00000000-0005-0000-0000-0000C7650000}"/>
    <cellStyle name="Normal 4 2 4 4 2 2 4" xfId="26055" xr:uid="{00000000-0005-0000-0000-0000C8650000}"/>
    <cellStyle name="Normal 4 2 4 4 2 2 4 2" xfId="26056" xr:uid="{00000000-0005-0000-0000-0000C9650000}"/>
    <cellStyle name="Normal 4 2 4 4 2 2 5" xfId="26057" xr:uid="{00000000-0005-0000-0000-0000CA650000}"/>
    <cellStyle name="Normal 4 2 4 4 2 2 6" xfId="26058" xr:uid="{00000000-0005-0000-0000-0000CB650000}"/>
    <cellStyle name="Normal 4 2 4 4 2 3" xfId="26059" xr:uid="{00000000-0005-0000-0000-0000CC650000}"/>
    <cellStyle name="Normal 4 2 4 4 2 3 2" xfId="26060" xr:uid="{00000000-0005-0000-0000-0000CD650000}"/>
    <cellStyle name="Normal 4 2 4 4 2 3 2 2" xfId="26061" xr:uid="{00000000-0005-0000-0000-0000CE650000}"/>
    <cellStyle name="Normal 4 2 4 4 2 3 3" xfId="26062" xr:uid="{00000000-0005-0000-0000-0000CF650000}"/>
    <cellStyle name="Normal 4 2 4 4 2 3 4" xfId="26063" xr:uid="{00000000-0005-0000-0000-0000D0650000}"/>
    <cellStyle name="Normal 4 2 4 4 2 4" xfId="26064" xr:uid="{00000000-0005-0000-0000-0000D1650000}"/>
    <cellStyle name="Normal 4 2 4 4 2 4 2" xfId="26065" xr:uid="{00000000-0005-0000-0000-0000D2650000}"/>
    <cellStyle name="Normal 4 2 4 4 2 4 2 2" xfId="26066" xr:uid="{00000000-0005-0000-0000-0000D3650000}"/>
    <cellStyle name="Normal 4 2 4 4 2 4 3" xfId="26067" xr:uid="{00000000-0005-0000-0000-0000D4650000}"/>
    <cellStyle name="Normal 4 2 4 4 2 4 4" xfId="26068" xr:uid="{00000000-0005-0000-0000-0000D5650000}"/>
    <cellStyle name="Normal 4 2 4 4 2 5" xfId="26069" xr:uid="{00000000-0005-0000-0000-0000D6650000}"/>
    <cellStyle name="Normal 4 2 4 4 2 5 2" xfId="26070" xr:uid="{00000000-0005-0000-0000-0000D7650000}"/>
    <cellStyle name="Normal 4 2 4 4 2 6" xfId="26071" xr:uid="{00000000-0005-0000-0000-0000D8650000}"/>
    <cellStyle name="Normal 4 2 4 4 2 7" xfId="26072" xr:uid="{00000000-0005-0000-0000-0000D9650000}"/>
    <cellStyle name="Normal 4 2 4 4 3" xfId="26073" xr:uid="{00000000-0005-0000-0000-0000DA650000}"/>
    <cellStyle name="Normal 4 2 4 4 3 2" xfId="26074" xr:uid="{00000000-0005-0000-0000-0000DB650000}"/>
    <cellStyle name="Normal 4 2 4 4 3 2 2" xfId="26075" xr:uid="{00000000-0005-0000-0000-0000DC650000}"/>
    <cellStyle name="Normal 4 2 4 4 3 2 2 2" xfId="26076" xr:uid="{00000000-0005-0000-0000-0000DD650000}"/>
    <cellStyle name="Normal 4 2 4 4 3 2 3" xfId="26077" xr:uid="{00000000-0005-0000-0000-0000DE650000}"/>
    <cellStyle name="Normal 4 2 4 4 3 2 4" xfId="26078" xr:uid="{00000000-0005-0000-0000-0000DF650000}"/>
    <cellStyle name="Normal 4 2 4 4 3 3" xfId="26079" xr:uid="{00000000-0005-0000-0000-0000E0650000}"/>
    <cellStyle name="Normal 4 2 4 4 3 3 2" xfId="26080" xr:uid="{00000000-0005-0000-0000-0000E1650000}"/>
    <cellStyle name="Normal 4 2 4 4 3 3 2 2" xfId="26081" xr:uid="{00000000-0005-0000-0000-0000E2650000}"/>
    <cellStyle name="Normal 4 2 4 4 3 3 3" xfId="26082" xr:uid="{00000000-0005-0000-0000-0000E3650000}"/>
    <cellStyle name="Normal 4 2 4 4 3 3 4" xfId="26083" xr:uid="{00000000-0005-0000-0000-0000E4650000}"/>
    <cellStyle name="Normal 4 2 4 4 3 4" xfId="26084" xr:uid="{00000000-0005-0000-0000-0000E5650000}"/>
    <cellStyle name="Normal 4 2 4 4 3 4 2" xfId="26085" xr:uid="{00000000-0005-0000-0000-0000E6650000}"/>
    <cellStyle name="Normal 4 2 4 4 3 5" xfId="26086" xr:uid="{00000000-0005-0000-0000-0000E7650000}"/>
    <cellStyle name="Normal 4 2 4 4 3 6" xfId="26087" xr:uid="{00000000-0005-0000-0000-0000E8650000}"/>
    <cellStyle name="Normal 4 2 4 4 4" xfId="26088" xr:uid="{00000000-0005-0000-0000-0000E9650000}"/>
    <cellStyle name="Normal 4 2 4 4 4 2" xfId="26089" xr:uid="{00000000-0005-0000-0000-0000EA650000}"/>
    <cellStyle name="Normal 4 2 4 4 4 2 2" xfId="26090" xr:uid="{00000000-0005-0000-0000-0000EB650000}"/>
    <cellStyle name="Normal 4 2 4 4 4 3" xfId="26091" xr:uid="{00000000-0005-0000-0000-0000EC650000}"/>
    <cellStyle name="Normal 4 2 4 4 4 4" xfId="26092" xr:uid="{00000000-0005-0000-0000-0000ED650000}"/>
    <cellStyle name="Normal 4 2 4 4 5" xfId="26093" xr:uid="{00000000-0005-0000-0000-0000EE650000}"/>
    <cellStyle name="Normal 4 2 4 4 5 2" xfId="26094" xr:uid="{00000000-0005-0000-0000-0000EF650000}"/>
    <cellStyle name="Normal 4 2 4 4 5 2 2" xfId="26095" xr:uid="{00000000-0005-0000-0000-0000F0650000}"/>
    <cellStyle name="Normal 4 2 4 4 5 3" xfId="26096" xr:uid="{00000000-0005-0000-0000-0000F1650000}"/>
    <cellStyle name="Normal 4 2 4 4 5 4" xfId="26097" xr:uid="{00000000-0005-0000-0000-0000F2650000}"/>
    <cellStyle name="Normal 4 2 4 4 6" xfId="26098" xr:uid="{00000000-0005-0000-0000-0000F3650000}"/>
    <cellStyle name="Normal 4 2 4 4 6 2" xfId="26099" xr:uid="{00000000-0005-0000-0000-0000F4650000}"/>
    <cellStyle name="Normal 4 2 4 4 7" xfId="26100" xr:uid="{00000000-0005-0000-0000-0000F5650000}"/>
    <cellStyle name="Normal 4 2 4 4 8" xfId="26101" xr:uid="{00000000-0005-0000-0000-0000F6650000}"/>
    <cellStyle name="Normal 4 2 4 5" xfId="26102" xr:uid="{00000000-0005-0000-0000-0000F7650000}"/>
    <cellStyle name="Normal 4 2 4 5 2" xfId="26103" xr:uid="{00000000-0005-0000-0000-0000F8650000}"/>
    <cellStyle name="Normal 4 2 4 5 2 2" xfId="26104" xr:uid="{00000000-0005-0000-0000-0000F9650000}"/>
    <cellStyle name="Normal 4 2 4 5 2 2 2" xfId="26105" xr:uid="{00000000-0005-0000-0000-0000FA650000}"/>
    <cellStyle name="Normal 4 2 4 5 2 2 2 2" xfId="26106" xr:uid="{00000000-0005-0000-0000-0000FB650000}"/>
    <cellStyle name="Normal 4 2 4 5 2 2 3" xfId="26107" xr:uid="{00000000-0005-0000-0000-0000FC650000}"/>
    <cellStyle name="Normal 4 2 4 5 2 2 4" xfId="26108" xr:uid="{00000000-0005-0000-0000-0000FD650000}"/>
    <cellStyle name="Normal 4 2 4 5 2 3" xfId="26109" xr:uid="{00000000-0005-0000-0000-0000FE650000}"/>
    <cellStyle name="Normal 4 2 4 5 2 3 2" xfId="26110" xr:uid="{00000000-0005-0000-0000-0000FF650000}"/>
    <cellStyle name="Normal 4 2 4 5 2 3 2 2" xfId="26111" xr:uid="{00000000-0005-0000-0000-000000660000}"/>
    <cellStyle name="Normal 4 2 4 5 2 3 3" xfId="26112" xr:uid="{00000000-0005-0000-0000-000001660000}"/>
    <cellStyle name="Normal 4 2 4 5 2 3 4" xfId="26113" xr:uid="{00000000-0005-0000-0000-000002660000}"/>
    <cellStyle name="Normal 4 2 4 5 2 4" xfId="26114" xr:uid="{00000000-0005-0000-0000-000003660000}"/>
    <cellStyle name="Normal 4 2 4 5 2 4 2" xfId="26115" xr:uid="{00000000-0005-0000-0000-000004660000}"/>
    <cellStyle name="Normal 4 2 4 5 2 5" xfId="26116" xr:uid="{00000000-0005-0000-0000-000005660000}"/>
    <cellStyle name="Normal 4 2 4 5 2 6" xfId="26117" xr:uid="{00000000-0005-0000-0000-000006660000}"/>
    <cellStyle name="Normal 4 2 4 5 3" xfId="26118" xr:uid="{00000000-0005-0000-0000-000007660000}"/>
    <cellStyle name="Normal 4 2 4 5 3 2" xfId="26119" xr:uid="{00000000-0005-0000-0000-000008660000}"/>
    <cellStyle name="Normal 4 2 4 5 3 2 2" xfId="26120" xr:uid="{00000000-0005-0000-0000-000009660000}"/>
    <cellStyle name="Normal 4 2 4 5 3 3" xfId="26121" xr:uid="{00000000-0005-0000-0000-00000A660000}"/>
    <cellStyle name="Normal 4 2 4 5 3 4" xfId="26122" xr:uid="{00000000-0005-0000-0000-00000B660000}"/>
    <cellStyle name="Normal 4 2 4 5 4" xfId="26123" xr:uid="{00000000-0005-0000-0000-00000C660000}"/>
    <cellStyle name="Normal 4 2 4 5 4 2" xfId="26124" xr:uid="{00000000-0005-0000-0000-00000D660000}"/>
    <cellStyle name="Normal 4 2 4 5 4 2 2" xfId="26125" xr:uid="{00000000-0005-0000-0000-00000E660000}"/>
    <cellStyle name="Normal 4 2 4 5 4 3" xfId="26126" xr:uid="{00000000-0005-0000-0000-00000F660000}"/>
    <cellStyle name="Normal 4 2 4 5 4 4" xfId="26127" xr:uid="{00000000-0005-0000-0000-000010660000}"/>
    <cellStyle name="Normal 4 2 4 5 5" xfId="26128" xr:uid="{00000000-0005-0000-0000-000011660000}"/>
    <cellStyle name="Normal 4 2 4 5 5 2" xfId="26129" xr:uid="{00000000-0005-0000-0000-000012660000}"/>
    <cellStyle name="Normal 4 2 4 5 6" xfId="26130" xr:uid="{00000000-0005-0000-0000-000013660000}"/>
    <cellStyle name="Normal 4 2 4 5 7" xfId="26131" xr:uid="{00000000-0005-0000-0000-000014660000}"/>
    <cellStyle name="Normal 4 2 4 6" xfId="26132" xr:uid="{00000000-0005-0000-0000-000015660000}"/>
    <cellStyle name="Normal 4 2 4 6 2" xfId="26133" xr:uid="{00000000-0005-0000-0000-000016660000}"/>
    <cellStyle name="Normal 4 2 4 6 2 2" xfId="26134" xr:uid="{00000000-0005-0000-0000-000017660000}"/>
    <cellStyle name="Normal 4 2 4 6 2 2 2" xfId="26135" xr:uid="{00000000-0005-0000-0000-000018660000}"/>
    <cellStyle name="Normal 4 2 4 6 2 3" xfId="26136" xr:uid="{00000000-0005-0000-0000-000019660000}"/>
    <cellStyle name="Normal 4 2 4 6 2 4" xfId="26137" xr:uid="{00000000-0005-0000-0000-00001A660000}"/>
    <cellStyle name="Normal 4 2 4 6 3" xfId="26138" xr:uid="{00000000-0005-0000-0000-00001B660000}"/>
    <cellStyle name="Normal 4 2 4 6 3 2" xfId="26139" xr:uid="{00000000-0005-0000-0000-00001C660000}"/>
    <cellStyle name="Normal 4 2 4 6 3 2 2" xfId="26140" xr:uid="{00000000-0005-0000-0000-00001D660000}"/>
    <cellStyle name="Normal 4 2 4 6 3 3" xfId="26141" xr:uid="{00000000-0005-0000-0000-00001E660000}"/>
    <cellStyle name="Normal 4 2 4 6 3 4" xfId="26142" xr:uid="{00000000-0005-0000-0000-00001F660000}"/>
    <cellStyle name="Normal 4 2 4 6 4" xfId="26143" xr:uid="{00000000-0005-0000-0000-000020660000}"/>
    <cellStyle name="Normal 4 2 4 6 4 2" xfId="26144" xr:uid="{00000000-0005-0000-0000-000021660000}"/>
    <cellStyle name="Normal 4 2 4 6 5" xfId="26145" xr:uid="{00000000-0005-0000-0000-000022660000}"/>
    <cellStyle name="Normal 4 2 4 6 6" xfId="26146" xr:uid="{00000000-0005-0000-0000-000023660000}"/>
    <cellStyle name="Normal 4 2 4 7" xfId="26147" xr:uid="{00000000-0005-0000-0000-000024660000}"/>
    <cellStyle name="Normal 4 2 4 7 2" xfId="26148" xr:uid="{00000000-0005-0000-0000-000025660000}"/>
    <cellStyle name="Normal 4 2 4 7 2 2" xfId="26149" xr:uid="{00000000-0005-0000-0000-000026660000}"/>
    <cellStyle name="Normal 4 2 4 7 3" xfId="26150" xr:uid="{00000000-0005-0000-0000-000027660000}"/>
    <cellStyle name="Normal 4 2 4 7 4" xfId="26151" xr:uid="{00000000-0005-0000-0000-000028660000}"/>
    <cellStyle name="Normal 4 2 4 8" xfId="26152" xr:uid="{00000000-0005-0000-0000-000029660000}"/>
    <cellStyle name="Normal 4 2 4 8 2" xfId="26153" xr:uid="{00000000-0005-0000-0000-00002A660000}"/>
    <cellStyle name="Normal 4 2 4 8 2 2" xfId="26154" xr:uid="{00000000-0005-0000-0000-00002B660000}"/>
    <cellStyle name="Normal 4 2 4 8 3" xfId="26155" xr:uid="{00000000-0005-0000-0000-00002C660000}"/>
    <cellStyle name="Normal 4 2 4 8 4" xfId="26156" xr:uid="{00000000-0005-0000-0000-00002D660000}"/>
    <cellStyle name="Normal 4 2 4 9" xfId="26157" xr:uid="{00000000-0005-0000-0000-00002E660000}"/>
    <cellStyle name="Normal 4 2 4 9 2" xfId="26158" xr:uid="{00000000-0005-0000-0000-00002F660000}"/>
    <cellStyle name="Normal 4 2 5" xfId="26159" xr:uid="{00000000-0005-0000-0000-000030660000}"/>
    <cellStyle name="Normal 4 2 5 2" xfId="26160" xr:uid="{00000000-0005-0000-0000-000031660000}"/>
    <cellStyle name="Normal 4 2 5 2 2" xfId="26161" xr:uid="{00000000-0005-0000-0000-000032660000}"/>
    <cellStyle name="Normal 4 2 5 2 2 2" xfId="26162" xr:uid="{00000000-0005-0000-0000-000033660000}"/>
    <cellStyle name="Normal 4 2 5 2 2 2 2" xfId="26163" xr:uid="{00000000-0005-0000-0000-000034660000}"/>
    <cellStyle name="Normal 4 2 5 2 2 2 2 2" xfId="26164" xr:uid="{00000000-0005-0000-0000-000035660000}"/>
    <cellStyle name="Normal 4 2 5 2 2 2 3" xfId="26165" xr:uid="{00000000-0005-0000-0000-000036660000}"/>
    <cellStyle name="Normal 4 2 5 2 2 2 4" xfId="26166" xr:uid="{00000000-0005-0000-0000-000037660000}"/>
    <cellStyle name="Normal 4 2 5 2 2 3" xfId="26167" xr:uid="{00000000-0005-0000-0000-000038660000}"/>
    <cellStyle name="Normal 4 2 5 2 2 3 2" xfId="26168" xr:uid="{00000000-0005-0000-0000-000039660000}"/>
    <cellStyle name="Normal 4 2 5 2 2 3 2 2" xfId="26169" xr:uid="{00000000-0005-0000-0000-00003A660000}"/>
    <cellStyle name="Normal 4 2 5 2 2 3 3" xfId="26170" xr:uid="{00000000-0005-0000-0000-00003B660000}"/>
    <cellStyle name="Normal 4 2 5 2 2 3 4" xfId="26171" xr:uid="{00000000-0005-0000-0000-00003C660000}"/>
    <cellStyle name="Normal 4 2 5 2 2 4" xfId="26172" xr:uid="{00000000-0005-0000-0000-00003D660000}"/>
    <cellStyle name="Normal 4 2 5 2 2 4 2" xfId="26173" xr:uid="{00000000-0005-0000-0000-00003E660000}"/>
    <cellStyle name="Normal 4 2 5 2 2 5" xfId="26174" xr:uid="{00000000-0005-0000-0000-00003F660000}"/>
    <cellStyle name="Normal 4 2 5 2 2 6" xfId="26175" xr:uid="{00000000-0005-0000-0000-000040660000}"/>
    <cellStyle name="Normal 4 2 5 2 3" xfId="26176" xr:uid="{00000000-0005-0000-0000-000041660000}"/>
    <cellStyle name="Normal 4 2 5 2 3 2" xfId="26177" xr:uid="{00000000-0005-0000-0000-000042660000}"/>
    <cellStyle name="Normal 4 2 5 2 3 2 2" xfId="26178" xr:uid="{00000000-0005-0000-0000-000043660000}"/>
    <cellStyle name="Normal 4 2 5 2 3 3" xfId="26179" xr:uid="{00000000-0005-0000-0000-000044660000}"/>
    <cellStyle name="Normal 4 2 5 2 3 4" xfId="26180" xr:uid="{00000000-0005-0000-0000-000045660000}"/>
    <cellStyle name="Normal 4 2 5 2 4" xfId="26181" xr:uid="{00000000-0005-0000-0000-000046660000}"/>
    <cellStyle name="Normal 4 2 5 2 4 2" xfId="26182" xr:uid="{00000000-0005-0000-0000-000047660000}"/>
    <cellStyle name="Normal 4 2 5 2 4 2 2" xfId="26183" xr:uid="{00000000-0005-0000-0000-000048660000}"/>
    <cellStyle name="Normal 4 2 5 2 4 3" xfId="26184" xr:uid="{00000000-0005-0000-0000-000049660000}"/>
    <cellStyle name="Normal 4 2 5 2 4 4" xfId="26185" xr:uid="{00000000-0005-0000-0000-00004A660000}"/>
    <cellStyle name="Normal 4 2 5 2 5" xfId="26186" xr:uid="{00000000-0005-0000-0000-00004B660000}"/>
    <cellStyle name="Normal 4 2 5 2 5 2" xfId="26187" xr:uid="{00000000-0005-0000-0000-00004C660000}"/>
    <cellStyle name="Normal 4 2 5 2 6" xfId="26188" xr:uid="{00000000-0005-0000-0000-00004D660000}"/>
    <cellStyle name="Normal 4 2 5 2 7" xfId="26189" xr:uid="{00000000-0005-0000-0000-00004E660000}"/>
    <cellStyle name="Normal 4 2 5 3" xfId="26190" xr:uid="{00000000-0005-0000-0000-00004F660000}"/>
    <cellStyle name="Normal 4 2 5 3 2" xfId="26191" xr:uid="{00000000-0005-0000-0000-000050660000}"/>
    <cellStyle name="Normal 4 2 5 3 2 2" xfId="26192" xr:uid="{00000000-0005-0000-0000-000051660000}"/>
    <cellStyle name="Normal 4 2 5 3 2 2 2" xfId="26193" xr:uid="{00000000-0005-0000-0000-000052660000}"/>
    <cellStyle name="Normal 4 2 5 3 2 3" xfId="26194" xr:uid="{00000000-0005-0000-0000-000053660000}"/>
    <cellStyle name="Normal 4 2 5 3 2 4" xfId="26195" xr:uid="{00000000-0005-0000-0000-000054660000}"/>
    <cellStyle name="Normal 4 2 5 3 3" xfId="26196" xr:uid="{00000000-0005-0000-0000-000055660000}"/>
    <cellStyle name="Normal 4 2 5 3 3 2" xfId="26197" xr:uid="{00000000-0005-0000-0000-000056660000}"/>
    <cellStyle name="Normal 4 2 5 3 3 2 2" xfId="26198" xr:uid="{00000000-0005-0000-0000-000057660000}"/>
    <cellStyle name="Normal 4 2 5 3 3 3" xfId="26199" xr:uid="{00000000-0005-0000-0000-000058660000}"/>
    <cellStyle name="Normal 4 2 5 3 3 4" xfId="26200" xr:uid="{00000000-0005-0000-0000-000059660000}"/>
    <cellStyle name="Normal 4 2 5 3 4" xfId="26201" xr:uid="{00000000-0005-0000-0000-00005A660000}"/>
    <cellStyle name="Normal 4 2 5 3 4 2" xfId="26202" xr:uid="{00000000-0005-0000-0000-00005B660000}"/>
    <cellStyle name="Normal 4 2 5 3 5" xfId="26203" xr:uid="{00000000-0005-0000-0000-00005C660000}"/>
    <cellStyle name="Normal 4 2 5 3 6" xfId="26204" xr:uid="{00000000-0005-0000-0000-00005D660000}"/>
    <cellStyle name="Normal 4 2 5 4" xfId="26205" xr:uid="{00000000-0005-0000-0000-00005E660000}"/>
    <cellStyle name="Normal 4 2 5 4 2" xfId="26206" xr:uid="{00000000-0005-0000-0000-00005F660000}"/>
    <cellStyle name="Normal 4 2 5 4 2 2" xfId="26207" xr:uid="{00000000-0005-0000-0000-000060660000}"/>
    <cellStyle name="Normal 4 2 5 4 3" xfId="26208" xr:uid="{00000000-0005-0000-0000-000061660000}"/>
    <cellStyle name="Normal 4 2 5 4 4" xfId="26209" xr:uid="{00000000-0005-0000-0000-000062660000}"/>
    <cellStyle name="Normal 4 2 5 5" xfId="26210" xr:uid="{00000000-0005-0000-0000-000063660000}"/>
    <cellStyle name="Normal 4 2 5 5 2" xfId="26211" xr:uid="{00000000-0005-0000-0000-000064660000}"/>
    <cellStyle name="Normal 4 2 5 5 2 2" xfId="26212" xr:uid="{00000000-0005-0000-0000-000065660000}"/>
    <cellStyle name="Normal 4 2 5 5 3" xfId="26213" xr:uid="{00000000-0005-0000-0000-000066660000}"/>
    <cellStyle name="Normal 4 2 5 5 4" xfId="26214" xr:uid="{00000000-0005-0000-0000-000067660000}"/>
    <cellStyle name="Normal 4 2 5 6" xfId="26215" xr:uid="{00000000-0005-0000-0000-000068660000}"/>
    <cellStyle name="Normal 4 2 5 6 2" xfId="26216" xr:uid="{00000000-0005-0000-0000-000069660000}"/>
    <cellStyle name="Normal 4 2 5 7" xfId="26217" xr:uid="{00000000-0005-0000-0000-00006A660000}"/>
    <cellStyle name="Normal 4 2 5 8" xfId="26218" xr:uid="{00000000-0005-0000-0000-00006B660000}"/>
    <cellStyle name="Normal 4 2 6" xfId="26219" xr:uid="{00000000-0005-0000-0000-00006C660000}"/>
    <cellStyle name="Normal 4 2 6 2" xfId="26220" xr:uid="{00000000-0005-0000-0000-00006D660000}"/>
    <cellStyle name="Normal 4 2 6 2 2" xfId="26221" xr:uid="{00000000-0005-0000-0000-00006E660000}"/>
    <cellStyle name="Normal 4 2 6 2 2 2" xfId="26222" xr:uid="{00000000-0005-0000-0000-00006F660000}"/>
    <cellStyle name="Normal 4 2 6 2 2 2 2" xfId="26223" xr:uid="{00000000-0005-0000-0000-000070660000}"/>
    <cellStyle name="Normal 4 2 6 2 2 2 2 2" xfId="26224" xr:uid="{00000000-0005-0000-0000-000071660000}"/>
    <cellStyle name="Normal 4 2 6 2 2 2 3" xfId="26225" xr:uid="{00000000-0005-0000-0000-000072660000}"/>
    <cellStyle name="Normal 4 2 6 2 2 2 4" xfId="26226" xr:uid="{00000000-0005-0000-0000-000073660000}"/>
    <cellStyle name="Normal 4 2 6 2 2 3" xfId="26227" xr:uid="{00000000-0005-0000-0000-000074660000}"/>
    <cellStyle name="Normal 4 2 6 2 2 3 2" xfId="26228" xr:uid="{00000000-0005-0000-0000-000075660000}"/>
    <cellStyle name="Normal 4 2 6 2 2 3 2 2" xfId="26229" xr:uid="{00000000-0005-0000-0000-000076660000}"/>
    <cellStyle name="Normal 4 2 6 2 2 3 3" xfId="26230" xr:uid="{00000000-0005-0000-0000-000077660000}"/>
    <cellStyle name="Normal 4 2 6 2 2 3 4" xfId="26231" xr:uid="{00000000-0005-0000-0000-000078660000}"/>
    <cellStyle name="Normal 4 2 6 2 2 4" xfId="26232" xr:uid="{00000000-0005-0000-0000-000079660000}"/>
    <cellStyle name="Normal 4 2 6 2 2 4 2" xfId="26233" xr:uid="{00000000-0005-0000-0000-00007A660000}"/>
    <cellStyle name="Normal 4 2 6 2 2 5" xfId="26234" xr:uid="{00000000-0005-0000-0000-00007B660000}"/>
    <cellStyle name="Normal 4 2 6 2 2 6" xfId="26235" xr:uid="{00000000-0005-0000-0000-00007C660000}"/>
    <cellStyle name="Normal 4 2 6 2 3" xfId="26236" xr:uid="{00000000-0005-0000-0000-00007D660000}"/>
    <cellStyle name="Normal 4 2 6 2 3 2" xfId="26237" xr:uid="{00000000-0005-0000-0000-00007E660000}"/>
    <cellStyle name="Normal 4 2 6 2 3 2 2" xfId="26238" xr:uid="{00000000-0005-0000-0000-00007F660000}"/>
    <cellStyle name="Normal 4 2 6 2 3 3" xfId="26239" xr:uid="{00000000-0005-0000-0000-000080660000}"/>
    <cellStyle name="Normal 4 2 6 2 3 4" xfId="26240" xr:uid="{00000000-0005-0000-0000-000081660000}"/>
    <cellStyle name="Normal 4 2 6 2 4" xfId="26241" xr:uid="{00000000-0005-0000-0000-000082660000}"/>
    <cellStyle name="Normal 4 2 6 2 4 2" xfId="26242" xr:uid="{00000000-0005-0000-0000-000083660000}"/>
    <cellStyle name="Normal 4 2 6 2 4 2 2" xfId="26243" xr:uid="{00000000-0005-0000-0000-000084660000}"/>
    <cellStyle name="Normal 4 2 6 2 4 3" xfId="26244" xr:uid="{00000000-0005-0000-0000-000085660000}"/>
    <cellStyle name="Normal 4 2 6 2 4 4" xfId="26245" xr:uid="{00000000-0005-0000-0000-000086660000}"/>
    <cellStyle name="Normal 4 2 6 2 5" xfId="26246" xr:uid="{00000000-0005-0000-0000-000087660000}"/>
    <cellStyle name="Normal 4 2 6 2 5 2" xfId="26247" xr:uid="{00000000-0005-0000-0000-000088660000}"/>
    <cellStyle name="Normal 4 2 6 2 6" xfId="26248" xr:uid="{00000000-0005-0000-0000-000089660000}"/>
    <cellStyle name="Normal 4 2 6 2 7" xfId="26249" xr:uid="{00000000-0005-0000-0000-00008A660000}"/>
    <cellStyle name="Normal 4 2 6 3" xfId="26250" xr:uid="{00000000-0005-0000-0000-00008B660000}"/>
    <cellStyle name="Normal 4 2 6 3 2" xfId="26251" xr:uid="{00000000-0005-0000-0000-00008C660000}"/>
    <cellStyle name="Normal 4 2 6 3 2 2" xfId="26252" xr:uid="{00000000-0005-0000-0000-00008D660000}"/>
    <cellStyle name="Normal 4 2 6 3 2 2 2" xfId="26253" xr:uid="{00000000-0005-0000-0000-00008E660000}"/>
    <cellStyle name="Normal 4 2 6 3 2 3" xfId="26254" xr:uid="{00000000-0005-0000-0000-00008F660000}"/>
    <cellStyle name="Normal 4 2 6 3 2 4" xfId="26255" xr:uid="{00000000-0005-0000-0000-000090660000}"/>
    <cellStyle name="Normal 4 2 6 3 3" xfId="26256" xr:uid="{00000000-0005-0000-0000-000091660000}"/>
    <cellStyle name="Normal 4 2 6 3 3 2" xfId="26257" xr:uid="{00000000-0005-0000-0000-000092660000}"/>
    <cellStyle name="Normal 4 2 6 3 3 2 2" xfId="26258" xr:uid="{00000000-0005-0000-0000-000093660000}"/>
    <cellStyle name="Normal 4 2 6 3 3 3" xfId="26259" xr:uid="{00000000-0005-0000-0000-000094660000}"/>
    <cellStyle name="Normal 4 2 6 3 3 4" xfId="26260" xr:uid="{00000000-0005-0000-0000-000095660000}"/>
    <cellStyle name="Normal 4 2 6 3 4" xfId="26261" xr:uid="{00000000-0005-0000-0000-000096660000}"/>
    <cellStyle name="Normal 4 2 6 3 4 2" xfId="26262" xr:uid="{00000000-0005-0000-0000-000097660000}"/>
    <cellStyle name="Normal 4 2 6 3 5" xfId="26263" xr:uid="{00000000-0005-0000-0000-000098660000}"/>
    <cellStyle name="Normal 4 2 6 3 6" xfId="26264" xr:uid="{00000000-0005-0000-0000-000099660000}"/>
    <cellStyle name="Normal 4 2 6 4" xfId="26265" xr:uid="{00000000-0005-0000-0000-00009A660000}"/>
    <cellStyle name="Normal 4 2 6 4 2" xfId="26266" xr:uid="{00000000-0005-0000-0000-00009B660000}"/>
    <cellStyle name="Normal 4 2 6 4 2 2" xfId="26267" xr:uid="{00000000-0005-0000-0000-00009C660000}"/>
    <cellStyle name="Normal 4 2 6 4 3" xfId="26268" xr:uid="{00000000-0005-0000-0000-00009D660000}"/>
    <cellStyle name="Normal 4 2 6 4 4" xfId="26269" xr:uid="{00000000-0005-0000-0000-00009E660000}"/>
    <cellStyle name="Normal 4 2 6 5" xfId="26270" xr:uid="{00000000-0005-0000-0000-00009F660000}"/>
    <cellStyle name="Normal 4 2 6 5 2" xfId="26271" xr:uid="{00000000-0005-0000-0000-0000A0660000}"/>
    <cellStyle name="Normal 4 2 6 5 2 2" xfId="26272" xr:uid="{00000000-0005-0000-0000-0000A1660000}"/>
    <cellStyle name="Normal 4 2 6 5 3" xfId="26273" xr:uid="{00000000-0005-0000-0000-0000A2660000}"/>
    <cellStyle name="Normal 4 2 6 5 4" xfId="26274" xr:uid="{00000000-0005-0000-0000-0000A3660000}"/>
    <cellStyle name="Normal 4 2 6 6" xfId="26275" xr:uid="{00000000-0005-0000-0000-0000A4660000}"/>
    <cellStyle name="Normal 4 2 6 6 2" xfId="26276" xr:uid="{00000000-0005-0000-0000-0000A5660000}"/>
    <cellStyle name="Normal 4 2 6 7" xfId="26277" xr:uid="{00000000-0005-0000-0000-0000A6660000}"/>
    <cellStyle name="Normal 4 2 6 8" xfId="26278" xr:uid="{00000000-0005-0000-0000-0000A7660000}"/>
    <cellStyle name="Normal 4 2 7" xfId="26279" xr:uid="{00000000-0005-0000-0000-0000A8660000}"/>
    <cellStyle name="Normal 4 2 7 2" xfId="26280" xr:uid="{00000000-0005-0000-0000-0000A9660000}"/>
    <cellStyle name="Normal 4 2 7 2 2" xfId="26281" xr:uid="{00000000-0005-0000-0000-0000AA660000}"/>
    <cellStyle name="Normal 4 2 7 2 2 2" xfId="26282" xr:uid="{00000000-0005-0000-0000-0000AB660000}"/>
    <cellStyle name="Normal 4 2 7 2 2 2 2" xfId="26283" xr:uid="{00000000-0005-0000-0000-0000AC660000}"/>
    <cellStyle name="Normal 4 2 7 2 2 2 2 2" xfId="26284" xr:uid="{00000000-0005-0000-0000-0000AD660000}"/>
    <cellStyle name="Normal 4 2 7 2 2 2 3" xfId="26285" xr:uid="{00000000-0005-0000-0000-0000AE660000}"/>
    <cellStyle name="Normal 4 2 7 2 2 2 4" xfId="26286" xr:uid="{00000000-0005-0000-0000-0000AF660000}"/>
    <cellStyle name="Normal 4 2 7 2 2 3" xfId="26287" xr:uid="{00000000-0005-0000-0000-0000B0660000}"/>
    <cellStyle name="Normal 4 2 7 2 2 3 2" xfId="26288" xr:uid="{00000000-0005-0000-0000-0000B1660000}"/>
    <cellStyle name="Normal 4 2 7 2 2 3 2 2" xfId="26289" xr:uid="{00000000-0005-0000-0000-0000B2660000}"/>
    <cellStyle name="Normal 4 2 7 2 2 3 3" xfId="26290" xr:uid="{00000000-0005-0000-0000-0000B3660000}"/>
    <cellStyle name="Normal 4 2 7 2 2 3 4" xfId="26291" xr:uid="{00000000-0005-0000-0000-0000B4660000}"/>
    <cellStyle name="Normal 4 2 7 2 2 4" xfId="26292" xr:uid="{00000000-0005-0000-0000-0000B5660000}"/>
    <cellStyle name="Normal 4 2 7 2 2 4 2" xfId="26293" xr:uid="{00000000-0005-0000-0000-0000B6660000}"/>
    <cellStyle name="Normal 4 2 7 2 2 5" xfId="26294" xr:uid="{00000000-0005-0000-0000-0000B7660000}"/>
    <cellStyle name="Normal 4 2 7 2 2 6" xfId="26295" xr:uid="{00000000-0005-0000-0000-0000B8660000}"/>
    <cellStyle name="Normal 4 2 7 2 3" xfId="26296" xr:uid="{00000000-0005-0000-0000-0000B9660000}"/>
    <cellStyle name="Normal 4 2 7 2 3 2" xfId="26297" xr:uid="{00000000-0005-0000-0000-0000BA660000}"/>
    <cellStyle name="Normal 4 2 7 2 3 2 2" xfId="26298" xr:uid="{00000000-0005-0000-0000-0000BB660000}"/>
    <cellStyle name="Normal 4 2 7 2 3 3" xfId="26299" xr:uid="{00000000-0005-0000-0000-0000BC660000}"/>
    <cellStyle name="Normal 4 2 7 2 3 4" xfId="26300" xr:uid="{00000000-0005-0000-0000-0000BD660000}"/>
    <cellStyle name="Normal 4 2 7 2 4" xfId="26301" xr:uid="{00000000-0005-0000-0000-0000BE660000}"/>
    <cellStyle name="Normal 4 2 7 2 4 2" xfId="26302" xr:uid="{00000000-0005-0000-0000-0000BF660000}"/>
    <cellStyle name="Normal 4 2 7 2 4 2 2" xfId="26303" xr:uid="{00000000-0005-0000-0000-0000C0660000}"/>
    <cellStyle name="Normal 4 2 7 2 4 3" xfId="26304" xr:uid="{00000000-0005-0000-0000-0000C1660000}"/>
    <cellStyle name="Normal 4 2 7 2 4 4" xfId="26305" xr:uid="{00000000-0005-0000-0000-0000C2660000}"/>
    <cellStyle name="Normal 4 2 7 2 5" xfId="26306" xr:uid="{00000000-0005-0000-0000-0000C3660000}"/>
    <cellStyle name="Normal 4 2 7 2 5 2" xfId="26307" xr:uid="{00000000-0005-0000-0000-0000C4660000}"/>
    <cellStyle name="Normal 4 2 7 2 6" xfId="26308" xr:uid="{00000000-0005-0000-0000-0000C5660000}"/>
    <cellStyle name="Normal 4 2 7 2 7" xfId="26309" xr:uid="{00000000-0005-0000-0000-0000C6660000}"/>
    <cellStyle name="Normal 4 2 7 3" xfId="26310" xr:uid="{00000000-0005-0000-0000-0000C7660000}"/>
    <cellStyle name="Normal 4 2 7 3 2" xfId="26311" xr:uid="{00000000-0005-0000-0000-0000C8660000}"/>
    <cellStyle name="Normal 4 2 7 3 2 2" xfId="26312" xr:uid="{00000000-0005-0000-0000-0000C9660000}"/>
    <cellStyle name="Normal 4 2 7 3 2 2 2" xfId="26313" xr:uid="{00000000-0005-0000-0000-0000CA660000}"/>
    <cellStyle name="Normal 4 2 7 3 2 3" xfId="26314" xr:uid="{00000000-0005-0000-0000-0000CB660000}"/>
    <cellStyle name="Normal 4 2 7 3 2 4" xfId="26315" xr:uid="{00000000-0005-0000-0000-0000CC660000}"/>
    <cellStyle name="Normal 4 2 7 3 3" xfId="26316" xr:uid="{00000000-0005-0000-0000-0000CD660000}"/>
    <cellStyle name="Normal 4 2 7 3 3 2" xfId="26317" xr:uid="{00000000-0005-0000-0000-0000CE660000}"/>
    <cellStyle name="Normal 4 2 7 3 3 2 2" xfId="26318" xr:uid="{00000000-0005-0000-0000-0000CF660000}"/>
    <cellStyle name="Normal 4 2 7 3 3 3" xfId="26319" xr:uid="{00000000-0005-0000-0000-0000D0660000}"/>
    <cellStyle name="Normal 4 2 7 3 3 4" xfId="26320" xr:uid="{00000000-0005-0000-0000-0000D1660000}"/>
    <cellStyle name="Normal 4 2 7 3 4" xfId="26321" xr:uid="{00000000-0005-0000-0000-0000D2660000}"/>
    <cellStyle name="Normal 4 2 7 3 4 2" xfId="26322" xr:uid="{00000000-0005-0000-0000-0000D3660000}"/>
    <cellStyle name="Normal 4 2 7 3 5" xfId="26323" xr:uid="{00000000-0005-0000-0000-0000D4660000}"/>
    <cellStyle name="Normal 4 2 7 3 6" xfId="26324" xr:uid="{00000000-0005-0000-0000-0000D5660000}"/>
    <cellStyle name="Normal 4 2 7 4" xfId="26325" xr:uid="{00000000-0005-0000-0000-0000D6660000}"/>
    <cellStyle name="Normal 4 2 7 4 2" xfId="26326" xr:uid="{00000000-0005-0000-0000-0000D7660000}"/>
    <cellStyle name="Normal 4 2 7 4 2 2" xfId="26327" xr:uid="{00000000-0005-0000-0000-0000D8660000}"/>
    <cellStyle name="Normal 4 2 7 4 3" xfId="26328" xr:uid="{00000000-0005-0000-0000-0000D9660000}"/>
    <cellStyle name="Normal 4 2 7 4 4" xfId="26329" xr:uid="{00000000-0005-0000-0000-0000DA660000}"/>
    <cellStyle name="Normal 4 2 7 5" xfId="26330" xr:uid="{00000000-0005-0000-0000-0000DB660000}"/>
    <cellStyle name="Normal 4 2 7 5 2" xfId="26331" xr:uid="{00000000-0005-0000-0000-0000DC660000}"/>
    <cellStyle name="Normal 4 2 7 5 2 2" xfId="26332" xr:uid="{00000000-0005-0000-0000-0000DD660000}"/>
    <cellStyle name="Normal 4 2 7 5 3" xfId="26333" xr:uid="{00000000-0005-0000-0000-0000DE660000}"/>
    <cellStyle name="Normal 4 2 7 5 4" xfId="26334" xr:uid="{00000000-0005-0000-0000-0000DF660000}"/>
    <cellStyle name="Normal 4 2 7 6" xfId="26335" xr:uid="{00000000-0005-0000-0000-0000E0660000}"/>
    <cellStyle name="Normal 4 2 7 6 2" xfId="26336" xr:uid="{00000000-0005-0000-0000-0000E1660000}"/>
    <cellStyle name="Normal 4 2 7 7" xfId="26337" xr:uid="{00000000-0005-0000-0000-0000E2660000}"/>
    <cellStyle name="Normal 4 2 7 8" xfId="26338" xr:uid="{00000000-0005-0000-0000-0000E3660000}"/>
    <cellStyle name="Normal 4 2 8" xfId="26339" xr:uid="{00000000-0005-0000-0000-0000E4660000}"/>
    <cellStyle name="Normal 4 2 8 2" xfId="26340" xr:uid="{00000000-0005-0000-0000-0000E5660000}"/>
    <cellStyle name="Normal 4 2 8 2 2" xfId="26341" xr:uid="{00000000-0005-0000-0000-0000E6660000}"/>
    <cellStyle name="Normal 4 2 8 2 2 2" xfId="26342" xr:uid="{00000000-0005-0000-0000-0000E7660000}"/>
    <cellStyle name="Normal 4 2 8 2 2 2 2" xfId="26343" xr:uid="{00000000-0005-0000-0000-0000E8660000}"/>
    <cellStyle name="Normal 4 2 8 2 2 3" xfId="26344" xr:uid="{00000000-0005-0000-0000-0000E9660000}"/>
    <cellStyle name="Normal 4 2 8 2 2 4" xfId="26345" xr:uid="{00000000-0005-0000-0000-0000EA660000}"/>
    <cellStyle name="Normal 4 2 8 2 3" xfId="26346" xr:uid="{00000000-0005-0000-0000-0000EB660000}"/>
    <cellStyle name="Normal 4 2 8 2 3 2" xfId="26347" xr:uid="{00000000-0005-0000-0000-0000EC660000}"/>
    <cellStyle name="Normal 4 2 8 2 3 2 2" xfId="26348" xr:uid="{00000000-0005-0000-0000-0000ED660000}"/>
    <cellStyle name="Normal 4 2 8 2 3 3" xfId="26349" xr:uid="{00000000-0005-0000-0000-0000EE660000}"/>
    <cellStyle name="Normal 4 2 8 2 3 4" xfId="26350" xr:uid="{00000000-0005-0000-0000-0000EF660000}"/>
    <cellStyle name="Normal 4 2 8 2 4" xfId="26351" xr:uid="{00000000-0005-0000-0000-0000F0660000}"/>
    <cellStyle name="Normal 4 2 8 2 4 2" xfId="26352" xr:uid="{00000000-0005-0000-0000-0000F1660000}"/>
    <cellStyle name="Normal 4 2 8 2 5" xfId="26353" xr:uid="{00000000-0005-0000-0000-0000F2660000}"/>
    <cellStyle name="Normal 4 2 8 2 6" xfId="26354" xr:uid="{00000000-0005-0000-0000-0000F3660000}"/>
    <cellStyle name="Normal 4 2 8 3" xfId="26355" xr:uid="{00000000-0005-0000-0000-0000F4660000}"/>
    <cellStyle name="Normal 4 2 8 3 2" xfId="26356" xr:uid="{00000000-0005-0000-0000-0000F5660000}"/>
    <cellStyle name="Normal 4 2 8 3 2 2" xfId="26357" xr:uid="{00000000-0005-0000-0000-0000F6660000}"/>
    <cellStyle name="Normal 4 2 8 3 3" xfId="26358" xr:uid="{00000000-0005-0000-0000-0000F7660000}"/>
    <cellStyle name="Normal 4 2 8 3 4" xfId="26359" xr:uid="{00000000-0005-0000-0000-0000F8660000}"/>
    <cellStyle name="Normal 4 2 8 4" xfId="26360" xr:uid="{00000000-0005-0000-0000-0000F9660000}"/>
    <cellStyle name="Normal 4 2 8 4 2" xfId="26361" xr:uid="{00000000-0005-0000-0000-0000FA660000}"/>
    <cellStyle name="Normal 4 2 8 4 2 2" xfId="26362" xr:uid="{00000000-0005-0000-0000-0000FB660000}"/>
    <cellStyle name="Normal 4 2 8 4 3" xfId="26363" xr:uid="{00000000-0005-0000-0000-0000FC660000}"/>
    <cellStyle name="Normal 4 2 8 4 4" xfId="26364" xr:uid="{00000000-0005-0000-0000-0000FD660000}"/>
    <cellStyle name="Normal 4 2 8 5" xfId="26365" xr:uid="{00000000-0005-0000-0000-0000FE660000}"/>
    <cellStyle name="Normal 4 2 8 5 2" xfId="26366" xr:uid="{00000000-0005-0000-0000-0000FF660000}"/>
    <cellStyle name="Normal 4 2 8 6" xfId="26367" xr:uid="{00000000-0005-0000-0000-000000670000}"/>
    <cellStyle name="Normal 4 2 8 7" xfId="26368" xr:uid="{00000000-0005-0000-0000-000001670000}"/>
    <cellStyle name="Normal 4 2 9" xfId="26369" xr:uid="{00000000-0005-0000-0000-000002670000}"/>
    <cellStyle name="Normal 4 2 9 2" xfId="26370" xr:uid="{00000000-0005-0000-0000-000003670000}"/>
    <cellStyle name="Normal 4 2 9 2 2" xfId="26371" xr:uid="{00000000-0005-0000-0000-000004670000}"/>
    <cellStyle name="Normal 4 2 9 2 2 2" xfId="26372" xr:uid="{00000000-0005-0000-0000-000005670000}"/>
    <cellStyle name="Normal 4 2 9 2 3" xfId="26373" xr:uid="{00000000-0005-0000-0000-000006670000}"/>
    <cellStyle name="Normal 4 2 9 2 4" xfId="26374" xr:uid="{00000000-0005-0000-0000-000007670000}"/>
    <cellStyle name="Normal 4 2 9 3" xfId="26375" xr:uid="{00000000-0005-0000-0000-000008670000}"/>
    <cellStyle name="Normal 4 2 9 3 2" xfId="26376" xr:uid="{00000000-0005-0000-0000-000009670000}"/>
    <cellStyle name="Normal 4 2 9 3 2 2" xfId="26377" xr:uid="{00000000-0005-0000-0000-00000A670000}"/>
    <cellStyle name="Normal 4 2 9 3 3" xfId="26378" xr:uid="{00000000-0005-0000-0000-00000B670000}"/>
    <cellStyle name="Normal 4 2 9 3 4" xfId="26379" xr:uid="{00000000-0005-0000-0000-00000C670000}"/>
    <cellStyle name="Normal 4 2 9 4" xfId="26380" xr:uid="{00000000-0005-0000-0000-00000D670000}"/>
    <cellStyle name="Normal 4 2 9 4 2" xfId="26381" xr:uid="{00000000-0005-0000-0000-00000E670000}"/>
    <cellStyle name="Normal 4 2 9 5" xfId="26382" xr:uid="{00000000-0005-0000-0000-00000F670000}"/>
    <cellStyle name="Normal 4 2 9 6" xfId="26383" xr:uid="{00000000-0005-0000-0000-000010670000}"/>
    <cellStyle name="Normal 4 3" xfId="26384" xr:uid="{00000000-0005-0000-0000-000011670000}"/>
    <cellStyle name="Normal 4 3 10" xfId="26385" xr:uid="{00000000-0005-0000-0000-000012670000}"/>
    <cellStyle name="Normal 4 3 10 2" xfId="26386" xr:uid="{00000000-0005-0000-0000-000013670000}"/>
    <cellStyle name="Normal 4 3 11" xfId="26387" xr:uid="{00000000-0005-0000-0000-000014670000}"/>
    <cellStyle name="Normal 4 3 12" xfId="26388" xr:uid="{00000000-0005-0000-0000-000015670000}"/>
    <cellStyle name="Normal 4 3 2" xfId="26389" xr:uid="{00000000-0005-0000-0000-000016670000}"/>
    <cellStyle name="Normal 4 3 2 10" xfId="26390" xr:uid="{00000000-0005-0000-0000-000017670000}"/>
    <cellStyle name="Normal 4 3 2 11" xfId="26391" xr:uid="{00000000-0005-0000-0000-000018670000}"/>
    <cellStyle name="Normal 4 3 2 2" xfId="26392" xr:uid="{00000000-0005-0000-0000-000019670000}"/>
    <cellStyle name="Normal 4 3 2 2 2" xfId="26393" xr:uid="{00000000-0005-0000-0000-00001A670000}"/>
    <cellStyle name="Normal 4 3 2 2 2 2" xfId="26394" xr:uid="{00000000-0005-0000-0000-00001B670000}"/>
    <cellStyle name="Normal 4 3 2 2 2 2 2" xfId="26395" xr:uid="{00000000-0005-0000-0000-00001C670000}"/>
    <cellStyle name="Normal 4 3 2 2 2 2 2 2" xfId="26396" xr:uid="{00000000-0005-0000-0000-00001D670000}"/>
    <cellStyle name="Normal 4 3 2 2 2 2 2 2 2" xfId="26397" xr:uid="{00000000-0005-0000-0000-00001E670000}"/>
    <cellStyle name="Normal 4 3 2 2 2 2 2 3" xfId="26398" xr:uid="{00000000-0005-0000-0000-00001F670000}"/>
    <cellStyle name="Normal 4 3 2 2 2 2 2 4" xfId="26399" xr:uid="{00000000-0005-0000-0000-000020670000}"/>
    <cellStyle name="Normal 4 3 2 2 2 2 3" xfId="26400" xr:uid="{00000000-0005-0000-0000-000021670000}"/>
    <cellStyle name="Normal 4 3 2 2 2 2 3 2" xfId="26401" xr:uid="{00000000-0005-0000-0000-000022670000}"/>
    <cellStyle name="Normal 4 3 2 2 2 2 3 2 2" xfId="26402" xr:uid="{00000000-0005-0000-0000-000023670000}"/>
    <cellStyle name="Normal 4 3 2 2 2 2 3 3" xfId="26403" xr:uid="{00000000-0005-0000-0000-000024670000}"/>
    <cellStyle name="Normal 4 3 2 2 2 2 3 4" xfId="26404" xr:uid="{00000000-0005-0000-0000-000025670000}"/>
    <cellStyle name="Normal 4 3 2 2 2 2 4" xfId="26405" xr:uid="{00000000-0005-0000-0000-000026670000}"/>
    <cellStyle name="Normal 4 3 2 2 2 2 4 2" xfId="26406" xr:uid="{00000000-0005-0000-0000-000027670000}"/>
    <cellStyle name="Normal 4 3 2 2 2 2 5" xfId="26407" xr:uid="{00000000-0005-0000-0000-000028670000}"/>
    <cellStyle name="Normal 4 3 2 2 2 2 6" xfId="26408" xr:uid="{00000000-0005-0000-0000-000029670000}"/>
    <cellStyle name="Normal 4 3 2 2 2 3" xfId="26409" xr:uid="{00000000-0005-0000-0000-00002A670000}"/>
    <cellStyle name="Normal 4 3 2 2 2 3 2" xfId="26410" xr:uid="{00000000-0005-0000-0000-00002B670000}"/>
    <cellStyle name="Normal 4 3 2 2 2 3 2 2" xfId="26411" xr:uid="{00000000-0005-0000-0000-00002C670000}"/>
    <cellStyle name="Normal 4 3 2 2 2 3 3" xfId="26412" xr:uid="{00000000-0005-0000-0000-00002D670000}"/>
    <cellStyle name="Normal 4 3 2 2 2 3 4" xfId="26413" xr:uid="{00000000-0005-0000-0000-00002E670000}"/>
    <cellStyle name="Normal 4 3 2 2 2 4" xfId="26414" xr:uid="{00000000-0005-0000-0000-00002F670000}"/>
    <cellStyle name="Normal 4 3 2 2 2 4 2" xfId="26415" xr:uid="{00000000-0005-0000-0000-000030670000}"/>
    <cellStyle name="Normal 4 3 2 2 2 4 2 2" xfId="26416" xr:uid="{00000000-0005-0000-0000-000031670000}"/>
    <cellStyle name="Normal 4 3 2 2 2 4 3" xfId="26417" xr:uid="{00000000-0005-0000-0000-000032670000}"/>
    <cellStyle name="Normal 4 3 2 2 2 4 4" xfId="26418" xr:uid="{00000000-0005-0000-0000-000033670000}"/>
    <cellStyle name="Normal 4 3 2 2 2 5" xfId="26419" xr:uid="{00000000-0005-0000-0000-000034670000}"/>
    <cellStyle name="Normal 4 3 2 2 2 5 2" xfId="26420" xr:uid="{00000000-0005-0000-0000-000035670000}"/>
    <cellStyle name="Normal 4 3 2 2 2 6" xfId="26421" xr:uid="{00000000-0005-0000-0000-000036670000}"/>
    <cellStyle name="Normal 4 3 2 2 2 7" xfId="26422" xr:uid="{00000000-0005-0000-0000-000037670000}"/>
    <cellStyle name="Normal 4 3 2 2 3" xfId="26423" xr:uid="{00000000-0005-0000-0000-000038670000}"/>
    <cellStyle name="Normal 4 3 2 2 3 2" xfId="26424" xr:uid="{00000000-0005-0000-0000-000039670000}"/>
    <cellStyle name="Normal 4 3 2 2 3 2 2" xfId="26425" xr:uid="{00000000-0005-0000-0000-00003A670000}"/>
    <cellStyle name="Normal 4 3 2 2 3 2 2 2" xfId="26426" xr:uid="{00000000-0005-0000-0000-00003B670000}"/>
    <cellStyle name="Normal 4 3 2 2 3 2 3" xfId="26427" xr:uid="{00000000-0005-0000-0000-00003C670000}"/>
    <cellStyle name="Normal 4 3 2 2 3 2 4" xfId="26428" xr:uid="{00000000-0005-0000-0000-00003D670000}"/>
    <cellStyle name="Normal 4 3 2 2 3 3" xfId="26429" xr:uid="{00000000-0005-0000-0000-00003E670000}"/>
    <cellStyle name="Normal 4 3 2 2 3 3 2" xfId="26430" xr:uid="{00000000-0005-0000-0000-00003F670000}"/>
    <cellStyle name="Normal 4 3 2 2 3 3 2 2" xfId="26431" xr:uid="{00000000-0005-0000-0000-000040670000}"/>
    <cellStyle name="Normal 4 3 2 2 3 3 3" xfId="26432" xr:uid="{00000000-0005-0000-0000-000041670000}"/>
    <cellStyle name="Normal 4 3 2 2 3 3 4" xfId="26433" xr:uid="{00000000-0005-0000-0000-000042670000}"/>
    <cellStyle name="Normal 4 3 2 2 3 4" xfId="26434" xr:uid="{00000000-0005-0000-0000-000043670000}"/>
    <cellStyle name="Normal 4 3 2 2 3 4 2" xfId="26435" xr:uid="{00000000-0005-0000-0000-000044670000}"/>
    <cellStyle name="Normal 4 3 2 2 3 5" xfId="26436" xr:uid="{00000000-0005-0000-0000-000045670000}"/>
    <cellStyle name="Normal 4 3 2 2 3 6" xfId="26437" xr:uid="{00000000-0005-0000-0000-000046670000}"/>
    <cellStyle name="Normal 4 3 2 2 4" xfId="26438" xr:uid="{00000000-0005-0000-0000-000047670000}"/>
    <cellStyle name="Normal 4 3 2 2 4 2" xfId="26439" xr:uid="{00000000-0005-0000-0000-000048670000}"/>
    <cellStyle name="Normal 4 3 2 2 4 2 2" xfId="26440" xr:uid="{00000000-0005-0000-0000-000049670000}"/>
    <cellStyle name="Normal 4 3 2 2 4 3" xfId="26441" xr:uid="{00000000-0005-0000-0000-00004A670000}"/>
    <cellStyle name="Normal 4 3 2 2 4 4" xfId="26442" xr:uid="{00000000-0005-0000-0000-00004B670000}"/>
    <cellStyle name="Normal 4 3 2 2 5" xfId="26443" xr:uid="{00000000-0005-0000-0000-00004C670000}"/>
    <cellStyle name="Normal 4 3 2 2 5 2" xfId="26444" xr:uid="{00000000-0005-0000-0000-00004D670000}"/>
    <cellStyle name="Normal 4 3 2 2 5 2 2" xfId="26445" xr:uid="{00000000-0005-0000-0000-00004E670000}"/>
    <cellStyle name="Normal 4 3 2 2 5 3" xfId="26446" xr:uid="{00000000-0005-0000-0000-00004F670000}"/>
    <cellStyle name="Normal 4 3 2 2 5 4" xfId="26447" xr:uid="{00000000-0005-0000-0000-000050670000}"/>
    <cellStyle name="Normal 4 3 2 2 6" xfId="26448" xr:uid="{00000000-0005-0000-0000-000051670000}"/>
    <cellStyle name="Normal 4 3 2 2 6 2" xfId="26449" xr:uid="{00000000-0005-0000-0000-000052670000}"/>
    <cellStyle name="Normal 4 3 2 2 7" xfId="26450" xr:uid="{00000000-0005-0000-0000-000053670000}"/>
    <cellStyle name="Normal 4 3 2 2 8" xfId="26451" xr:uid="{00000000-0005-0000-0000-000054670000}"/>
    <cellStyle name="Normal 4 3 2 3" xfId="26452" xr:uid="{00000000-0005-0000-0000-000055670000}"/>
    <cellStyle name="Normal 4 3 2 3 2" xfId="26453" xr:uid="{00000000-0005-0000-0000-000056670000}"/>
    <cellStyle name="Normal 4 3 2 3 2 2" xfId="26454" xr:uid="{00000000-0005-0000-0000-000057670000}"/>
    <cellStyle name="Normal 4 3 2 3 2 2 2" xfId="26455" xr:uid="{00000000-0005-0000-0000-000058670000}"/>
    <cellStyle name="Normal 4 3 2 3 2 2 2 2" xfId="26456" xr:uid="{00000000-0005-0000-0000-000059670000}"/>
    <cellStyle name="Normal 4 3 2 3 2 2 2 2 2" xfId="26457" xr:uid="{00000000-0005-0000-0000-00005A670000}"/>
    <cellStyle name="Normal 4 3 2 3 2 2 2 3" xfId="26458" xr:uid="{00000000-0005-0000-0000-00005B670000}"/>
    <cellStyle name="Normal 4 3 2 3 2 2 2 4" xfId="26459" xr:uid="{00000000-0005-0000-0000-00005C670000}"/>
    <cellStyle name="Normal 4 3 2 3 2 2 3" xfId="26460" xr:uid="{00000000-0005-0000-0000-00005D670000}"/>
    <cellStyle name="Normal 4 3 2 3 2 2 3 2" xfId="26461" xr:uid="{00000000-0005-0000-0000-00005E670000}"/>
    <cellStyle name="Normal 4 3 2 3 2 2 3 2 2" xfId="26462" xr:uid="{00000000-0005-0000-0000-00005F670000}"/>
    <cellStyle name="Normal 4 3 2 3 2 2 3 3" xfId="26463" xr:uid="{00000000-0005-0000-0000-000060670000}"/>
    <cellStyle name="Normal 4 3 2 3 2 2 3 4" xfId="26464" xr:uid="{00000000-0005-0000-0000-000061670000}"/>
    <cellStyle name="Normal 4 3 2 3 2 2 4" xfId="26465" xr:uid="{00000000-0005-0000-0000-000062670000}"/>
    <cellStyle name="Normal 4 3 2 3 2 2 4 2" xfId="26466" xr:uid="{00000000-0005-0000-0000-000063670000}"/>
    <cellStyle name="Normal 4 3 2 3 2 2 5" xfId="26467" xr:uid="{00000000-0005-0000-0000-000064670000}"/>
    <cellStyle name="Normal 4 3 2 3 2 2 6" xfId="26468" xr:uid="{00000000-0005-0000-0000-000065670000}"/>
    <cellStyle name="Normal 4 3 2 3 2 3" xfId="26469" xr:uid="{00000000-0005-0000-0000-000066670000}"/>
    <cellStyle name="Normal 4 3 2 3 2 3 2" xfId="26470" xr:uid="{00000000-0005-0000-0000-000067670000}"/>
    <cellStyle name="Normal 4 3 2 3 2 3 2 2" xfId="26471" xr:uid="{00000000-0005-0000-0000-000068670000}"/>
    <cellStyle name="Normal 4 3 2 3 2 3 3" xfId="26472" xr:uid="{00000000-0005-0000-0000-000069670000}"/>
    <cellStyle name="Normal 4 3 2 3 2 3 4" xfId="26473" xr:uid="{00000000-0005-0000-0000-00006A670000}"/>
    <cellStyle name="Normal 4 3 2 3 2 4" xfId="26474" xr:uid="{00000000-0005-0000-0000-00006B670000}"/>
    <cellStyle name="Normal 4 3 2 3 2 4 2" xfId="26475" xr:uid="{00000000-0005-0000-0000-00006C670000}"/>
    <cellStyle name="Normal 4 3 2 3 2 4 2 2" xfId="26476" xr:uid="{00000000-0005-0000-0000-00006D670000}"/>
    <cellStyle name="Normal 4 3 2 3 2 4 3" xfId="26477" xr:uid="{00000000-0005-0000-0000-00006E670000}"/>
    <cellStyle name="Normal 4 3 2 3 2 4 4" xfId="26478" xr:uid="{00000000-0005-0000-0000-00006F670000}"/>
    <cellStyle name="Normal 4 3 2 3 2 5" xfId="26479" xr:uid="{00000000-0005-0000-0000-000070670000}"/>
    <cellStyle name="Normal 4 3 2 3 2 5 2" xfId="26480" xr:uid="{00000000-0005-0000-0000-000071670000}"/>
    <cellStyle name="Normal 4 3 2 3 2 6" xfId="26481" xr:uid="{00000000-0005-0000-0000-000072670000}"/>
    <cellStyle name="Normal 4 3 2 3 2 7" xfId="26482" xr:uid="{00000000-0005-0000-0000-000073670000}"/>
    <cellStyle name="Normal 4 3 2 3 3" xfId="26483" xr:uid="{00000000-0005-0000-0000-000074670000}"/>
    <cellStyle name="Normal 4 3 2 3 3 2" xfId="26484" xr:uid="{00000000-0005-0000-0000-000075670000}"/>
    <cellStyle name="Normal 4 3 2 3 3 2 2" xfId="26485" xr:uid="{00000000-0005-0000-0000-000076670000}"/>
    <cellStyle name="Normal 4 3 2 3 3 2 2 2" xfId="26486" xr:uid="{00000000-0005-0000-0000-000077670000}"/>
    <cellStyle name="Normal 4 3 2 3 3 2 3" xfId="26487" xr:uid="{00000000-0005-0000-0000-000078670000}"/>
    <cellStyle name="Normal 4 3 2 3 3 2 4" xfId="26488" xr:uid="{00000000-0005-0000-0000-000079670000}"/>
    <cellStyle name="Normal 4 3 2 3 3 3" xfId="26489" xr:uid="{00000000-0005-0000-0000-00007A670000}"/>
    <cellStyle name="Normal 4 3 2 3 3 3 2" xfId="26490" xr:uid="{00000000-0005-0000-0000-00007B670000}"/>
    <cellStyle name="Normal 4 3 2 3 3 3 2 2" xfId="26491" xr:uid="{00000000-0005-0000-0000-00007C670000}"/>
    <cellStyle name="Normal 4 3 2 3 3 3 3" xfId="26492" xr:uid="{00000000-0005-0000-0000-00007D670000}"/>
    <cellStyle name="Normal 4 3 2 3 3 3 4" xfId="26493" xr:uid="{00000000-0005-0000-0000-00007E670000}"/>
    <cellStyle name="Normal 4 3 2 3 3 4" xfId="26494" xr:uid="{00000000-0005-0000-0000-00007F670000}"/>
    <cellStyle name="Normal 4 3 2 3 3 4 2" xfId="26495" xr:uid="{00000000-0005-0000-0000-000080670000}"/>
    <cellStyle name="Normal 4 3 2 3 3 5" xfId="26496" xr:uid="{00000000-0005-0000-0000-000081670000}"/>
    <cellStyle name="Normal 4 3 2 3 3 6" xfId="26497" xr:uid="{00000000-0005-0000-0000-000082670000}"/>
    <cellStyle name="Normal 4 3 2 3 4" xfId="26498" xr:uid="{00000000-0005-0000-0000-000083670000}"/>
    <cellStyle name="Normal 4 3 2 3 4 2" xfId="26499" xr:uid="{00000000-0005-0000-0000-000084670000}"/>
    <cellStyle name="Normal 4 3 2 3 4 2 2" xfId="26500" xr:uid="{00000000-0005-0000-0000-000085670000}"/>
    <cellStyle name="Normal 4 3 2 3 4 3" xfId="26501" xr:uid="{00000000-0005-0000-0000-000086670000}"/>
    <cellStyle name="Normal 4 3 2 3 4 4" xfId="26502" xr:uid="{00000000-0005-0000-0000-000087670000}"/>
    <cellStyle name="Normal 4 3 2 3 5" xfId="26503" xr:uid="{00000000-0005-0000-0000-000088670000}"/>
    <cellStyle name="Normal 4 3 2 3 5 2" xfId="26504" xr:uid="{00000000-0005-0000-0000-000089670000}"/>
    <cellStyle name="Normal 4 3 2 3 5 2 2" xfId="26505" xr:uid="{00000000-0005-0000-0000-00008A670000}"/>
    <cellStyle name="Normal 4 3 2 3 5 3" xfId="26506" xr:uid="{00000000-0005-0000-0000-00008B670000}"/>
    <cellStyle name="Normal 4 3 2 3 5 4" xfId="26507" xr:uid="{00000000-0005-0000-0000-00008C670000}"/>
    <cellStyle name="Normal 4 3 2 3 6" xfId="26508" xr:uid="{00000000-0005-0000-0000-00008D670000}"/>
    <cellStyle name="Normal 4 3 2 3 6 2" xfId="26509" xr:uid="{00000000-0005-0000-0000-00008E670000}"/>
    <cellStyle name="Normal 4 3 2 3 7" xfId="26510" xr:uid="{00000000-0005-0000-0000-00008F670000}"/>
    <cellStyle name="Normal 4 3 2 3 8" xfId="26511" xr:uid="{00000000-0005-0000-0000-000090670000}"/>
    <cellStyle name="Normal 4 3 2 4" xfId="26512" xr:uid="{00000000-0005-0000-0000-000091670000}"/>
    <cellStyle name="Normal 4 3 2 4 2" xfId="26513" xr:uid="{00000000-0005-0000-0000-000092670000}"/>
    <cellStyle name="Normal 4 3 2 4 2 2" xfId="26514" xr:uid="{00000000-0005-0000-0000-000093670000}"/>
    <cellStyle name="Normal 4 3 2 4 2 2 2" xfId="26515" xr:uid="{00000000-0005-0000-0000-000094670000}"/>
    <cellStyle name="Normal 4 3 2 4 2 2 2 2" xfId="26516" xr:uid="{00000000-0005-0000-0000-000095670000}"/>
    <cellStyle name="Normal 4 3 2 4 2 2 2 2 2" xfId="26517" xr:uid="{00000000-0005-0000-0000-000096670000}"/>
    <cellStyle name="Normal 4 3 2 4 2 2 2 3" xfId="26518" xr:uid="{00000000-0005-0000-0000-000097670000}"/>
    <cellStyle name="Normal 4 3 2 4 2 2 2 4" xfId="26519" xr:uid="{00000000-0005-0000-0000-000098670000}"/>
    <cellStyle name="Normal 4 3 2 4 2 2 3" xfId="26520" xr:uid="{00000000-0005-0000-0000-000099670000}"/>
    <cellStyle name="Normal 4 3 2 4 2 2 3 2" xfId="26521" xr:uid="{00000000-0005-0000-0000-00009A670000}"/>
    <cellStyle name="Normal 4 3 2 4 2 2 3 2 2" xfId="26522" xr:uid="{00000000-0005-0000-0000-00009B670000}"/>
    <cellStyle name="Normal 4 3 2 4 2 2 3 3" xfId="26523" xr:uid="{00000000-0005-0000-0000-00009C670000}"/>
    <cellStyle name="Normal 4 3 2 4 2 2 3 4" xfId="26524" xr:uid="{00000000-0005-0000-0000-00009D670000}"/>
    <cellStyle name="Normal 4 3 2 4 2 2 4" xfId="26525" xr:uid="{00000000-0005-0000-0000-00009E670000}"/>
    <cellStyle name="Normal 4 3 2 4 2 2 4 2" xfId="26526" xr:uid="{00000000-0005-0000-0000-00009F670000}"/>
    <cellStyle name="Normal 4 3 2 4 2 2 5" xfId="26527" xr:uid="{00000000-0005-0000-0000-0000A0670000}"/>
    <cellStyle name="Normal 4 3 2 4 2 2 6" xfId="26528" xr:uid="{00000000-0005-0000-0000-0000A1670000}"/>
    <cellStyle name="Normal 4 3 2 4 2 3" xfId="26529" xr:uid="{00000000-0005-0000-0000-0000A2670000}"/>
    <cellStyle name="Normal 4 3 2 4 2 3 2" xfId="26530" xr:uid="{00000000-0005-0000-0000-0000A3670000}"/>
    <cellStyle name="Normal 4 3 2 4 2 3 2 2" xfId="26531" xr:uid="{00000000-0005-0000-0000-0000A4670000}"/>
    <cellStyle name="Normal 4 3 2 4 2 3 3" xfId="26532" xr:uid="{00000000-0005-0000-0000-0000A5670000}"/>
    <cellStyle name="Normal 4 3 2 4 2 3 4" xfId="26533" xr:uid="{00000000-0005-0000-0000-0000A6670000}"/>
    <cellStyle name="Normal 4 3 2 4 2 4" xfId="26534" xr:uid="{00000000-0005-0000-0000-0000A7670000}"/>
    <cellStyle name="Normal 4 3 2 4 2 4 2" xfId="26535" xr:uid="{00000000-0005-0000-0000-0000A8670000}"/>
    <cellStyle name="Normal 4 3 2 4 2 4 2 2" xfId="26536" xr:uid="{00000000-0005-0000-0000-0000A9670000}"/>
    <cellStyle name="Normal 4 3 2 4 2 4 3" xfId="26537" xr:uid="{00000000-0005-0000-0000-0000AA670000}"/>
    <cellStyle name="Normal 4 3 2 4 2 4 4" xfId="26538" xr:uid="{00000000-0005-0000-0000-0000AB670000}"/>
    <cellStyle name="Normal 4 3 2 4 2 5" xfId="26539" xr:uid="{00000000-0005-0000-0000-0000AC670000}"/>
    <cellStyle name="Normal 4 3 2 4 2 5 2" xfId="26540" xr:uid="{00000000-0005-0000-0000-0000AD670000}"/>
    <cellStyle name="Normal 4 3 2 4 2 6" xfId="26541" xr:uid="{00000000-0005-0000-0000-0000AE670000}"/>
    <cellStyle name="Normal 4 3 2 4 2 7" xfId="26542" xr:uid="{00000000-0005-0000-0000-0000AF670000}"/>
    <cellStyle name="Normal 4 3 2 4 3" xfId="26543" xr:uid="{00000000-0005-0000-0000-0000B0670000}"/>
    <cellStyle name="Normal 4 3 2 4 3 2" xfId="26544" xr:uid="{00000000-0005-0000-0000-0000B1670000}"/>
    <cellStyle name="Normal 4 3 2 4 3 2 2" xfId="26545" xr:uid="{00000000-0005-0000-0000-0000B2670000}"/>
    <cellStyle name="Normal 4 3 2 4 3 2 2 2" xfId="26546" xr:uid="{00000000-0005-0000-0000-0000B3670000}"/>
    <cellStyle name="Normal 4 3 2 4 3 2 3" xfId="26547" xr:uid="{00000000-0005-0000-0000-0000B4670000}"/>
    <cellStyle name="Normal 4 3 2 4 3 2 4" xfId="26548" xr:uid="{00000000-0005-0000-0000-0000B5670000}"/>
    <cellStyle name="Normal 4 3 2 4 3 3" xfId="26549" xr:uid="{00000000-0005-0000-0000-0000B6670000}"/>
    <cellStyle name="Normal 4 3 2 4 3 3 2" xfId="26550" xr:uid="{00000000-0005-0000-0000-0000B7670000}"/>
    <cellStyle name="Normal 4 3 2 4 3 3 2 2" xfId="26551" xr:uid="{00000000-0005-0000-0000-0000B8670000}"/>
    <cellStyle name="Normal 4 3 2 4 3 3 3" xfId="26552" xr:uid="{00000000-0005-0000-0000-0000B9670000}"/>
    <cellStyle name="Normal 4 3 2 4 3 3 4" xfId="26553" xr:uid="{00000000-0005-0000-0000-0000BA670000}"/>
    <cellStyle name="Normal 4 3 2 4 3 4" xfId="26554" xr:uid="{00000000-0005-0000-0000-0000BB670000}"/>
    <cellStyle name="Normal 4 3 2 4 3 4 2" xfId="26555" xr:uid="{00000000-0005-0000-0000-0000BC670000}"/>
    <cellStyle name="Normal 4 3 2 4 3 5" xfId="26556" xr:uid="{00000000-0005-0000-0000-0000BD670000}"/>
    <cellStyle name="Normal 4 3 2 4 3 6" xfId="26557" xr:uid="{00000000-0005-0000-0000-0000BE670000}"/>
    <cellStyle name="Normal 4 3 2 4 4" xfId="26558" xr:uid="{00000000-0005-0000-0000-0000BF670000}"/>
    <cellStyle name="Normal 4 3 2 4 4 2" xfId="26559" xr:uid="{00000000-0005-0000-0000-0000C0670000}"/>
    <cellStyle name="Normal 4 3 2 4 4 2 2" xfId="26560" xr:uid="{00000000-0005-0000-0000-0000C1670000}"/>
    <cellStyle name="Normal 4 3 2 4 4 3" xfId="26561" xr:uid="{00000000-0005-0000-0000-0000C2670000}"/>
    <cellStyle name="Normal 4 3 2 4 4 4" xfId="26562" xr:uid="{00000000-0005-0000-0000-0000C3670000}"/>
    <cellStyle name="Normal 4 3 2 4 5" xfId="26563" xr:uid="{00000000-0005-0000-0000-0000C4670000}"/>
    <cellStyle name="Normal 4 3 2 4 5 2" xfId="26564" xr:uid="{00000000-0005-0000-0000-0000C5670000}"/>
    <cellStyle name="Normal 4 3 2 4 5 2 2" xfId="26565" xr:uid="{00000000-0005-0000-0000-0000C6670000}"/>
    <cellStyle name="Normal 4 3 2 4 5 3" xfId="26566" xr:uid="{00000000-0005-0000-0000-0000C7670000}"/>
    <cellStyle name="Normal 4 3 2 4 5 4" xfId="26567" xr:uid="{00000000-0005-0000-0000-0000C8670000}"/>
    <cellStyle name="Normal 4 3 2 4 6" xfId="26568" xr:uid="{00000000-0005-0000-0000-0000C9670000}"/>
    <cellStyle name="Normal 4 3 2 4 6 2" xfId="26569" xr:uid="{00000000-0005-0000-0000-0000CA670000}"/>
    <cellStyle name="Normal 4 3 2 4 7" xfId="26570" xr:uid="{00000000-0005-0000-0000-0000CB670000}"/>
    <cellStyle name="Normal 4 3 2 4 8" xfId="26571" xr:uid="{00000000-0005-0000-0000-0000CC670000}"/>
    <cellStyle name="Normal 4 3 2 5" xfId="26572" xr:uid="{00000000-0005-0000-0000-0000CD670000}"/>
    <cellStyle name="Normal 4 3 2 5 2" xfId="26573" xr:uid="{00000000-0005-0000-0000-0000CE670000}"/>
    <cellStyle name="Normal 4 3 2 5 2 2" xfId="26574" xr:uid="{00000000-0005-0000-0000-0000CF670000}"/>
    <cellStyle name="Normal 4 3 2 5 2 2 2" xfId="26575" xr:uid="{00000000-0005-0000-0000-0000D0670000}"/>
    <cellStyle name="Normal 4 3 2 5 2 2 2 2" xfId="26576" xr:uid="{00000000-0005-0000-0000-0000D1670000}"/>
    <cellStyle name="Normal 4 3 2 5 2 2 3" xfId="26577" xr:uid="{00000000-0005-0000-0000-0000D2670000}"/>
    <cellStyle name="Normal 4 3 2 5 2 2 4" xfId="26578" xr:uid="{00000000-0005-0000-0000-0000D3670000}"/>
    <cellStyle name="Normal 4 3 2 5 2 3" xfId="26579" xr:uid="{00000000-0005-0000-0000-0000D4670000}"/>
    <cellStyle name="Normal 4 3 2 5 2 3 2" xfId="26580" xr:uid="{00000000-0005-0000-0000-0000D5670000}"/>
    <cellStyle name="Normal 4 3 2 5 2 3 2 2" xfId="26581" xr:uid="{00000000-0005-0000-0000-0000D6670000}"/>
    <cellStyle name="Normal 4 3 2 5 2 3 3" xfId="26582" xr:uid="{00000000-0005-0000-0000-0000D7670000}"/>
    <cellStyle name="Normal 4 3 2 5 2 3 4" xfId="26583" xr:uid="{00000000-0005-0000-0000-0000D8670000}"/>
    <cellStyle name="Normal 4 3 2 5 2 4" xfId="26584" xr:uid="{00000000-0005-0000-0000-0000D9670000}"/>
    <cellStyle name="Normal 4 3 2 5 2 4 2" xfId="26585" xr:uid="{00000000-0005-0000-0000-0000DA670000}"/>
    <cellStyle name="Normal 4 3 2 5 2 5" xfId="26586" xr:uid="{00000000-0005-0000-0000-0000DB670000}"/>
    <cellStyle name="Normal 4 3 2 5 2 6" xfId="26587" xr:uid="{00000000-0005-0000-0000-0000DC670000}"/>
    <cellStyle name="Normal 4 3 2 5 3" xfId="26588" xr:uid="{00000000-0005-0000-0000-0000DD670000}"/>
    <cellStyle name="Normal 4 3 2 5 3 2" xfId="26589" xr:uid="{00000000-0005-0000-0000-0000DE670000}"/>
    <cellStyle name="Normal 4 3 2 5 3 2 2" xfId="26590" xr:uid="{00000000-0005-0000-0000-0000DF670000}"/>
    <cellStyle name="Normal 4 3 2 5 3 3" xfId="26591" xr:uid="{00000000-0005-0000-0000-0000E0670000}"/>
    <cellStyle name="Normal 4 3 2 5 3 4" xfId="26592" xr:uid="{00000000-0005-0000-0000-0000E1670000}"/>
    <cellStyle name="Normal 4 3 2 5 4" xfId="26593" xr:uid="{00000000-0005-0000-0000-0000E2670000}"/>
    <cellStyle name="Normal 4 3 2 5 4 2" xfId="26594" xr:uid="{00000000-0005-0000-0000-0000E3670000}"/>
    <cellStyle name="Normal 4 3 2 5 4 2 2" xfId="26595" xr:uid="{00000000-0005-0000-0000-0000E4670000}"/>
    <cellStyle name="Normal 4 3 2 5 4 3" xfId="26596" xr:uid="{00000000-0005-0000-0000-0000E5670000}"/>
    <cellStyle name="Normal 4 3 2 5 4 4" xfId="26597" xr:uid="{00000000-0005-0000-0000-0000E6670000}"/>
    <cellStyle name="Normal 4 3 2 5 5" xfId="26598" xr:uid="{00000000-0005-0000-0000-0000E7670000}"/>
    <cellStyle name="Normal 4 3 2 5 5 2" xfId="26599" xr:uid="{00000000-0005-0000-0000-0000E8670000}"/>
    <cellStyle name="Normal 4 3 2 5 6" xfId="26600" xr:uid="{00000000-0005-0000-0000-0000E9670000}"/>
    <cellStyle name="Normal 4 3 2 5 7" xfId="26601" xr:uid="{00000000-0005-0000-0000-0000EA670000}"/>
    <cellStyle name="Normal 4 3 2 6" xfId="26602" xr:uid="{00000000-0005-0000-0000-0000EB670000}"/>
    <cellStyle name="Normal 4 3 2 6 2" xfId="26603" xr:uid="{00000000-0005-0000-0000-0000EC670000}"/>
    <cellStyle name="Normal 4 3 2 6 2 2" xfId="26604" xr:uid="{00000000-0005-0000-0000-0000ED670000}"/>
    <cellStyle name="Normal 4 3 2 6 2 2 2" xfId="26605" xr:uid="{00000000-0005-0000-0000-0000EE670000}"/>
    <cellStyle name="Normal 4 3 2 6 2 3" xfId="26606" xr:uid="{00000000-0005-0000-0000-0000EF670000}"/>
    <cellStyle name="Normal 4 3 2 6 2 4" xfId="26607" xr:uid="{00000000-0005-0000-0000-0000F0670000}"/>
    <cellStyle name="Normal 4 3 2 6 3" xfId="26608" xr:uid="{00000000-0005-0000-0000-0000F1670000}"/>
    <cellStyle name="Normal 4 3 2 6 3 2" xfId="26609" xr:uid="{00000000-0005-0000-0000-0000F2670000}"/>
    <cellStyle name="Normal 4 3 2 6 3 2 2" xfId="26610" xr:uid="{00000000-0005-0000-0000-0000F3670000}"/>
    <cellStyle name="Normal 4 3 2 6 3 3" xfId="26611" xr:uid="{00000000-0005-0000-0000-0000F4670000}"/>
    <cellStyle name="Normal 4 3 2 6 3 4" xfId="26612" xr:uid="{00000000-0005-0000-0000-0000F5670000}"/>
    <cellStyle name="Normal 4 3 2 6 4" xfId="26613" xr:uid="{00000000-0005-0000-0000-0000F6670000}"/>
    <cellStyle name="Normal 4 3 2 6 4 2" xfId="26614" xr:uid="{00000000-0005-0000-0000-0000F7670000}"/>
    <cellStyle name="Normal 4 3 2 6 5" xfId="26615" xr:uid="{00000000-0005-0000-0000-0000F8670000}"/>
    <cellStyle name="Normal 4 3 2 6 6" xfId="26616" xr:uid="{00000000-0005-0000-0000-0000F9670000}"/>
    <cellStyle name="Normal 4 3 2 7" xfId="26617" xr:uid="{00000000-0005-0000-0000-0000FA670000}"/>
    <cellStyle name="Normal 4 3 2 7 2" xfId="26618" xr:uid="{00000000-0005-0000-0000-0000FB670000}"/>
    <cellStyle name="Normal 4 3 2 7 2 2" xfId="26619" xr:uid="{00000000-0005-0000-0000-0000FC670000}"/>
    <cellStyle name="Normal 4 3 2 7 3" xfId="26620" xr:uid="{00000000-0005-0000-0000-0000FD670000}"/>
    <cellStyle name="Normal 4 3 2 7 4" xfId="26621" xr:uid="{00000000-0005-0000-0000-0000FE670000}"/>
    <cellStyle name="Normal 4 3 2 8" xfId="26622" xr:uid="{00000000-0005-0000-0000-0000FF670000}"/>
    <cellStyle name="Normal 4 3 2 8 2" xfId="26623" xr:uid="{00000000-0005-0000-0000-000000680000}"/>
    <cellStyle name="Normal 4 3 2 8 2 2" xfId="26624" xr:uid="{00000000-0005-0000-0000-000001680000}"/>
    <cellStyle name="Normal 4 3 2 8 3" xfId="26625" xr:uid="{00000000-0005-0000-0000-000002680000}"/>
    <cellStyle name="Normal 4 3 2 8 4" xfId="26626" xr:uid="{00000000-0005-0000-0000-000003680000}"/>
    <cellStyle name="Normal 4 3 2 9" xfId="26627" xr:uid="{00000000-0005-0000-0000-000004680000}"/>
    <cellStyle name="Normal 4 3 2 9 2" xfId="26628" xr:uid="{00000000-0005-0000-0000-000005680000}"/>
    <cellStyle name="Normal 4 3 3" xfId="26629" xr:uid="{00000000-0005-0000-0000-000006680000}"/>
    <cellStyle name="Normal 4 3 3 2" xfId="26630" xr:uid="{00000000-0005-0000-0000-000007680000}"/>
    <cellStyle name="Normal 4 3 3 2 2" xfId="26631" xr:uid="{00000000-0005-0000-0000-000008680000}"/>
    <cellStyle name="Normal 4 3 3 2 2 2" xfId="26632" xr:uid="{00000000-0005-0000-0000-000009680000}"/>
    <cellStyle name="Normal 4 3 3 2 2 2 2" xfId="26633" xr:uid="{00000000-0005-0000-0000-00000A680000}"/>
    <cellStyle name="Normal 4 3 3 2 2 2 2 2" xfId="26634" xr:uid="{00000000-0005-0000-0000-00000B680000}"/>
    <cellStyle name="Normal 4 3 3 2 2 2 3" xfId="26635" xr:uid="{00000000-0005-0000-0000-00000C680000}"/>
    <cellStyle name="Normal 4 3 3 2 2 2 4" xfId="26636" xr:uid="{00000000-0005-0000-0000-00000D680000}"/>
    <cellStyle name="Normal 4 3 3 2 2 3" xfId="26637" xr:uid="{00000000-0005-0000-0000-00000E680000}"/>
    <cellStyle name="Normal 4 3 3 2 2 3 2" xfId="26638" xr:uid="{00000000-0005-0000-0000-00000F680000}"/>
    <cellStyle name="Normal 4 3 3 2 2 3 2 2" xfId="26639" xr:uid="{00000000-0005-0000-0000-000010680000}"/>
    <cellStyle name="Normal 4 3 3 2 2 3 3" xfId="26640" xr:uid="{00000000-0005-0000-0000-000011680000}"/>
    <cellStyle name="Normal 4 3 3 2 2 3 4" xfId="26641" xr:uid="{00000000-0005-0000-0000-000012680000}"/>
    <cellStyle name="Normal 4 3 3 2 2 4" xfId="26642" xr:uid="{00000000-0005-0000-0000-000013680000}"/>
    <cellStyle name="Normal 4 3 3 2 2 4 2" xfId="26643" xr:uid="{00000000-0005-0000-0000-000014680000}"/>
    <cellStyle name="Normal 4 3 3 2 2 5" xfId="26644" xr:uid="{00000000-0005-0000-0000-000015680000}"/>
    <cellStyle name="Normal 4 3 3 2 2 6" xfId="26645" xr:uid="{00000000-0005-0000-0000-000016680000}"/>
    <cellStyle name="Normal 4 3 3 2 3" xfId="26646" xr:uid="{00000000-0005-0000-0000-000017680000}"/>
    <cellStyle name="Normal 4 3 3 2 3 2" xfId="26647" xr:uid="{00000000-0005-0000-0000-000018680000}"/>
    <cellStyle name="Normal 4 3 3 2 3 2 2" xfId="26648" xr:uid="{00000000-0005-0000-0000-000019680000}"/>
    <cellStyle name="Normal 4 3 3 2 3 3" xfId="26649" xr:uid="{00000000-0005-0000-0000-00001A680000}"/>
    <cellStyle name="Normal 4 3 3 2 3 4" xfId="26650" xr:uid="{00000000-0005-0000-0000-00001B680000}"/>
    <cellStyle name="Normal 4 3 3 2 4" xfId="26651" xr:uid="{00000000-0005-0000-0000-00001C680000}"/>
    <cellStyle name="Normal 4 3 3 2 4 2" xfId="26652" xr:uid="{00000000-0005-0000-0000-00001D680000}"/>
    <cellStyle name="Normal 4 3 3 2 4 2 2" xfId="26653" xr:uid="{00000000-0005-0000-0000-00001E680000}"/>
    <cellStyle name="Normal 4 3 3 2 4 3" xfId="26654" xr:uid="{00000000-0005-0000-0000-00001F680000}"/>
    <cellStyle name="Normal 4 3 3 2 4 4" xfId="26655" xr:uid="{00000000-0005-0000-0000-000020680000}"/>
    <cellStyle name="Normal 4 3 3 2 5" xfId="26656" xr:uid="{00000000-0005-0000-0000-000021680000}"/>
    <cellStyle name="Normal 4 3 3 2 5 2" xfId="26657" xr:uid="{00000000-0005-0000-0000-000022680000}"/>
    <cellStyle name="Normal 4 3 3 2 6" xfId="26658" xr:uid="{00000000-0005-0000-0000-000023680000}"/>
    <cellStyle name="Normal 4 3 3 2 7" xfId="26659" xr:uid="{00000000-0005-0000-0000-000024680000}"/>
    <cellStyle name="Normal 4 3 3 3" xfId="26660" xr:uid="{00000000-0005-0000-0000-000025680000}"/>
    <cellStyle name="Normal 4 3 3 3 2" xfId="26661" xr:uid="{00000000-0005-0000-0000-000026680000}"/>
    <cellStyle name="Normal 4 3 3 3 2 2" xfId="26662" xr:uid="{00000000-0005-0000-0000-000027680000}"/>
    <cellStyle name="Normal 4 3 3 3 2 2 2" xfId="26663" xr:uid="{00000000-0005-0000-0000-000028680000}"/>
    <cellStyle name="Normal 4 3 3 3 2 3" xfId="26664" xr:uid="{00000000-0005-0000-0000-000029680000}"/>
    <cellStyle name="Normal 4 3 3 3 2 4" xfId="26665" xr:uid="{00000000-0005-0000-0000-00002A680000}"/>
    <cellStyle name="Normal 4 3 3 3 3" xfId="26666" xr:uid="{00000000-0005-0000-0000-00002B680000}"/>
    <cellStyle name="Normal 4 3 3 3 3 2" xfId="26667" xr:uid="{00000000-0005-0000-0000-00002C680000}"/>
    <cellStyle name="Normal 4 3 3 3 3 2 2" xfId="26668" xr:uid="{00000000-0005-0000-0000-00002D680000}"/>
    <cellStyle name="Normal 4 3 3 3 3 3" xfId="26669" xr:uid="{00000000-0005-0000-0000-00002E680000}"/>
    <cellStyle name="Normal 4 3 3 3 3 4" xfId="26670" xr:uid="{00000000-0005-0000-0000-00002F680000}"/>
    <cellStyle name="Normal 4 3 3 3 4" xfId="26671" xr:uid="{00000000-0005-0000-0000-000030680000}"/>
    <cellStyle name="Normal 4 3 3 3 4 2" xfId="26672" xr:uid="{00000000-0005-0000-0000-000031680000}"/>
    <cellStyle name="Normal 4 3 3 3 5" xfId="26673" xr:uid="{00000000-0005-0000-0000-000032680000}"/>
    <cellStyle name="Normal 4 3 3 3 6" xfId="26674" xr:uid="{00000000-0005-0000-0000-000033680000}"/>
    <cellStyle name="Normal 4 3 3 4" xfId="26675" xr:uid="{00000000-0005-0000-0000-000034680000}"/>
    <cellStyle name="Normal 4 3 3 4 2" xfId="26676" xr:uid="{00000000-0005-0000-0000-000035680000}"/>
    <cellStyle name="Normal 4 3 3 4 2 2" xfId="26677" xr:uid="{00000000-0005-0000-0000-000036680000}"/>
    <cellStyle name="Normal 4 3 3 4 3" xfId="26678" xr:uid="{00000000-0005-0000-0000-000037680000}"/>
    <cellStyle name="Normal 4 3 3 4 4" xfId="26679" xr:uid="{00000000-0005-0000-0000-000038680000}"/>
    <cellStyle name="Normal 4 3 3 5" xfId="26680" xr:uid="{00000000-0005-0000-0000-000039680000}"/>
    <cellStyle name="Normal 4 3 3 5 2" xfId="26681" xr:uid="{00000000-0005-0000-0000-00003A680000}"/>
    <cellStyle name="Normal 4 3 3 5 2 2" xfId="26682" xr:uid="{00000000-0005-0000-0000-00003B680000}"/>
    <cellStyle name="Normal 4 3 3 5 3" xfId="26683" xr:uid="{00000000-0005-0000-0000-00003C680000}"/>
    <cellStyle name="Normal 4 3 3 5 4" xfId="26684" xr:uid="{00000000-0005-0000-0000-00003D680000}"/>
    <cellStyle name="Normal 4 3 3 6" xfId="26685" xr:uid="{00000000-0005-0000-0000-00003E680000}"/>
    <cellStyle name="Normal 4 3 3 6 2" xfId="26686" xr:uid="{00000000-0005-0000-0000-00003F680000}"/>
    <cellStyle name="Normal 4 3 3 7" xfId="26687" xr:uid="{00000000-0005-0000-0000-000040680000}"/>
    <cellStyle name="Normal 4 3 3 8" xfId="26688" xr:uid="{00000000-0005-0000-0000-000041680000}"/>
    <cellStyle name="Normal 4 3 4" xfId="26689" xr:uid="{00000000-0005-0000-0000-000042680000}"/>
    <cellStyle name="Normal 4 3 4 2" xfId="26690" xr:uid="{00000000-0005-0000-0000-000043680000}"/>
    <cellStyle name="Normal 4 3 4 2 2" xfId="26691" xr:uid="{00000000-0005-0000-0000-000044680000}"/>
    <cellStyle name="Normal 4 3 4 2 2 2" xfId="26692" xr:uid="{00000000-0005-0000-0000-000045680000}"/>
    <cellStyle name="Normal 4 3 4 2 2 2 2" xfId="26693" xr:uid="{00000000-0005-0000-0000-000046680000}"/>
    <cellStyle name="Normal 4 3 4 2 2 2 2 2" xfId="26694" xr:uid="{00000000-0005-0000-0000-000047680000}"/>
    <cellStyle name="Normal 4 3 4 2 2 2 3" xfId="26695" xr:uid="{00000000-0005-0000-0000-000048680000}"/>
    <cellStyle name="Normal 4 3 4 2 2 2 4" xfId="26696" xr:uid="{00000000-0005-0000-0000-000049680000}"/>
    <cellStyle name="Normal 4 3 4 2 2 3" xfId="26697" xr:uid="{00000000-0005-0000-0000-00004A680000}"/>
    <cellStyle name="Normal 4 3 4 2 2 3 2" xfId="26698" xr:uid="{00000000-0005-0000-0000-00004B680000}"/>
    <cellStyle name="Normal 4 3 4 2 2 3 2 2" xfId="26699" xr:uid="{00000000-0005-0000-0000-00004C680000}"/>
    <cellStyle name="Normal 4 3 4 2 2 3 3" xfId="26700" xr:uid="{00000000-0005-0000-0000-00004D680000}"/>
    <cellStyle name="Normal 4 3 4 2 2 3 4" xfId="26701" xr:uid="{00000000-0005-0000-0000-00004E680000}"/>
    <cellStyle name="Normal 4 3 4 2 2 4" xfId="26702" xr:uid="{00000000-0005-0000-0000-00004F680000}"/>
    <cellStyle name="Normal 4 3 4 2 2 4 2" xfId="26703" xr:uid="{00000000-0005-0000-0000-000050680000}"/>
    <cellStyle name="Normal 4 3 4 2 2 5" xfId="26704" xr:uid="{00000000-0005-0000-0000-000051680000}"/>
    <cellStyle name="Normal 4 3 4 2 2 6" xfId="26705" xr:uid="{00000000-0005-0000-0000-000052680000}"/>
    <cellStyle name="Normal 4 3 4 2 3" xfId="26706" xr:uid="{00000000-0005-0000-0000-000053680000}"/>
    <cellStyle name="Normal 4 3 4 2 3 2" xfId="26707" xr:uid="{00000000-0005-0000-0000-000054680000}"/>
    <cellStyle name="Normal 4 3 4 2 3 2 2" xfId="26708" xr:uid="{00000000-0005-0000-0000-000055680000}"/>
    <cellStyle name="Normal 4 3 4 2 3 3" xfId="26709" xr:uid="{00000000-0005-0000-0000-000056680000}"/>
    <cellStyle name="Normal 4 3 4 2 3 4" xfId="26710" xr:uid="{00000000-0005-0000-0000-000057680000}"/>
    <cellStyle name="Normal 4 3 4 2 4" xfId="26711" xr:uid="{00000000-0005-0000-0000-000058680000}"/>
    <cellStyle name="Normal 4 3 4 2 4 2" xfId="26712" xr:uid="{00000000-0005-0000-0000-000059680000}"/>
    <cellStyle name="Normal 4 3 4 2 4 2 2" xfId="26713" xr:uid="{00000000-0005-0000-0000-00005A680000}"/>
    <cellStyle name="Normal 4 3 4 2 4 3" xfId="26714" xr:uid="{00000000-0005-0000-0000-00005B680000}"/>
    <cellStyle name="Normal 4 3 4 2 4 4" xfId="26715" xr:uid="{00000000-0005-0000-0000-00005C680000}"/>
    <cellStyle name="Normal 4 3 4 2 5" xfId="26716" xr:uid="{00000000-0005-0000-0000-00005D680000}"/>
    <cellStyle name="Normal 4 3 4 2 5 2" xfId="26717" xr:uid="{00000000-0005-0000-0000-00005E680000}"/>
    <cellStyle name="Normal 4 3 4 2 6" xfId="26718" xr:uid="{00000000-0005-0000-0000-00005F680000}"/>
    <cellStyle name="Normal 4 3 4 2 7" xfId="26719" xr:uid="{00000000-0005-0000-0000-000060680000}"/>
    <cellStyle name="Normal 4 3 4 3" xfId="26720" xr:uid="{00000000-0005-0000-0000-000061680000}"/>
    <cellStyle name="Normal 4 3 4 3 2" xfId="26721" xr:uid="{00000000-0005-0000-0000-000062680000}"/>
    <cellStyle name="Normal 4 3 4 3 2 2" xfId="26722" xr:uid="{00000000-0005-0000-0000-000063680000}"/>
    <cellStyle name="Normal 4 3 4 3 2 2 2" xfId="26723" xr:uid="{00000000-0005-0000-0000-000064680000}"/>
    <cellStyle name="Normal 4 3 4 3 2 3" xfId="26724" xr:uid="{00000000-0005-0000-0000-000065680000}"/>
    <cellStyle name="Normal 4 3 4 3 2 4" xfId="26725" xr:uid="{00000000-0005-0000-0000-000066680000}"/>
    <cellStyle name="Normal 4 3 4 3 3" xfId="26726" xr:uid="{00000000-0005-0000-0000-000067680000}"/>
    <cellStyle name="Normal 4 3 4 3 3 2" xfId="26727" xr:uid="{00000000-0005-0000-0000-000068680000}"/>
    <cellStyle name="Normal 4 3 4 3 3 2 2" xfId="26728" xr:uid="{00000000-0005-0000-0000-000069680000}"/>
    <cellStyle name="Normal 4 3 4 3 3 3" xfId="26729" xr:uid="{00000000-0005-0000-0000-00006A680000}"/>
    <cellStyle name="Normal 4 3 4 3 3 4" xfId="26730" xr:uid="{00000000-0005-0000-0000-00006B680000}"/>
    <cellStyle name="Normal 4 3 4 3 4" xfId="26731" xr:uid="{00000000-0005-0000-0000-00006C680000}"/>
    <cellStyle name="Normal 4 3 4 3 4 2" xfId="26732" xr:uid="{00000000-0005-0000-0000-00006D680000}"/>
    <cellStyle name="Normal 4 3 4 3 5" xfId="26733" xr:uid="{00000000-0005-0000-0000-00006E680000}"/>
    <cellStyle name="Normal 4 3 4 3 6" xfId="26734" xr:uid="{00000000-0005-0000-0000-00006F680000}"/>
    <cellStyle name="Normal 4 3 4 4" xfId="26735" xr:uid="{00000000-0005-0000-0000-000070680000}"/>
    <cellStyle name="Normal 4 3 4 4 2" xfId="26736" xr:uid="{00000000-0005-0000-0000-000071680000}"/>
    <cellStyle name="Normal 4 3 4 4 2 2" xfId="26737" xr:uid="{00000000-0005-0000-0000-000072680000}"/>
    <cellStyle name="Normal 4 3 4 4 3" xfId="26738" xr:uid="{00000000-0005-0000-0000-000073680000}"/>
    <cellStyle name="Normal 4 3 4 4 4" xfId="26739" xr:uid="{00000000-0005-0000-0000-000074680000}"/>
    <cellStyle name="Normal 4 3 4 5" xfId="26740" xr:uid="{00000000-0005-0000-0000-000075680000}"/>
    <cellStyle name="Normal 4 3 4 5 2" xfId="26741" xr:uid="{00000000-0005-0000-0000-000076680000}"/>
    <cellStyle name="Normal 4 3 4 5 2 2" xfId="26742" xr:uid="{00000000-0005-0000-0000-000077680000}"/>
    <cellStyle name="Normal 4 3 4 5 3" xfId="26743" xr:uid="{00000000-0005-0000-0000-000078680000}"/>
    <cellStyle name="Normal 4 3 4 5 4" xfId="26744" xr:uid="{00000000-0005-0000-0000-000079680000}"/>
    <cellStyle name="Normal 4 3 4 6" xfId="26745" xr:uid="{00000000-0005-0000-0000-00007A680000}"/>
    <cellStyle name="Normal 4 3 4 6 2" xfId="26746" xr:uid="{00000000-0005-0000-0000-00007B680000}"/>
    <cellStyle name="Normal 4 3 4 7" xfId="26747" xr:uid="{00000000-0005-0000-0000-00007C680000}"/>
    <cellStyle name="Normal 4 3 4 8" xfId="26748" xr:uid="{00000000-0005-0000-0000-00007D680000}"/>
    <cellStyle name="Normal 4 3 5" xfId="26749" xr:uid="{00000000-0005-0000-0000-00007E680000}"/>
    <cellStyle name="Normal 4 3 5 2" xfId="26750" xr:uid="{00000000-0005-0000-0000-00007F680000}"/>
    <cellStyle name="Normal 4 3 5 2 2" xfId="26751" xr:uid="{00000000-0005-0000-0000-000080680000}"/>
    <cellStyle name="Normal 4 3 5 2 2 2" xfId="26752" xr:uid="{00000000-0005-0000-0000-000081680000}"/>
    <cellStyle name="Normal 4 3 5 2 2 2 2" xfId="26753" xr:uid="{00000000-0005-0000-0000-000082680000}"/>
    <cellStyle name="Normal 4 3 5 2 2 2 2 2" xfId="26754" xr:uid="{00000000-0005-0000-0000-000083680000}"/>
    <cellStyle name="Normal 4 3 5 2 2 2 3" xfId="26755" xr:uid="{00000000-0005-0000-0000-000084680000}"/>
    <cellStyle name="Normal 4 3 5 2 2 2 4" xfId="26756" xr:uid="{00000000-0005-0000-0000-000085680000}"/>
    <cellStyle name="Normal 4 3 5 2 2 3" xfId="26757" xr:uid="{00000000-0005-0000-0000-000086680000}"/>
    <cellStyle name="Normal 4 3 5 2 2 3 2" xfId="26758" xr:uid="{00000000-0005-0000-0000-000087680000}"/>
    <cellStyle name="Normal 4 3 5 2 2 3 2 2" xfId="26759" xr:uid="{00000000-0005-0000-0000-000088680000}"/>
    <cellStyle name="Normal 4 3 5 2 2 3 3" xfId="26760" xr:uid="{00000000-0005-0000-0000-000089680000}"/>
    <cellStyle name="Normal 4 3 5 2 2 3 4" xfId="26761" xr:uid="{00000000-0005-0000-0000-00008A680000}"/>
    <cellStyle name="Normal 4 3 5 2 2 4" xfId="26762" xr:uid="{00000000-0005-0000-0000-00008B680000}"/>
    <cellStyle name="Normal 4 3 5 2 2 4 2" xfId="26763" xr:uid="{00000000-0005-0000-0000-00008C680000}"/>
    <cellStyle name="Normal 4 3 5 2 2 5" xfId="26764" xr:uid="{00000000-0005-0000-0000-00008D680000}"/>
    <cellStyle name="Normal 4 3 5 2 2 6" xfId="26765" xr:uid="{00000000-0005-0000-0000-00008E680000}"/>
    <cellStyle name="Normal 4 3 5 2 3" xfId="26766" xr:uid="{00000000-0005-0000-0000-00008F680000}"/>
    <cellStyle name="Normal 4 3 5 2 3 2" xfId="26767" xr:uid="{00000000-0005-0000-0000-000090680000}"/>
    <cellStyle name="Normal 4 3 5 2 3 2 2" xfId="26768" xr:uid="{00000000-0005-0000-0000-000091680000}"/>
    <cellStyle name="Normal 4 3 5 2 3 3" xfId="26769" xr:uid="{00000000-0005-0000-0000-000092680000}"/>
    <cellStyle name="Normal 4 3 5 2 3 4" xfId="26770" xr:uid="{00000000-0005-0000-0000-000093680000}"/>
    <cellStyle name="Normal 4 3 5 2 4" xfId="26771" xr:uid="{00000000-0005-0000-0000-000094680000}"/>
    <cellStyle name="Normal 4 3 5 2 4 2" xfId="26772" xr:uid="{00000000-0005-0000-0000-000095680000}"/>
    <cellStyle name="Normal 4 3 5 2 4 2 2" xfId="26773" xr:uid="{00000000-0005-0000-0000-000096680000}"/>
    <cellStyle name="Normal 4 3 5 2 4 3" xfId="26774" xr:uid="{00000000-0005-0000-0000-000097680000}"/>
    <cellStyle name="Normal 4 3 5 2 4 4" xfId="26775" xr:uid="{00000000-0005-0000-0000-000098680000}"/>
    <cellStyle name="Normal 4 3 5 2 5" xfId="26776" xr:uid="{00000000-0005-0000-0000-000099680000}"/>
    <cellStyle name="Normal 4 3 5 2 5 2" xfId="26777" xr:uid="{00000000-0005-0000-0000-00009A680000}"/>
    <cellStyle name="Normal 4 3 5 2 6" xfId="26778" xr:uid="{00000000-0005-0000-0000-00009B680000}"/>
    <cellStyle name="Normal 4 3 5 2 7" xfId="26779" xr:uid="{00000000-0005-0000-0000-00009C680000}"/>
    <cellStyle name="Normal 4 3 5 3" xfId="26780" xr:uid="{00000000-0005-0000-0000-00009D680000}"/>
    <cellStyle name="Normal 4 3 5 3 2" xfId="26781" xr:uid="{00000000-0005-0000-0000-00009E680000}"/>
    <cellStyle name="Normal 4 3 5 3 2 2" xfId="26782" xr:uid="{00000000-0005-0000-0000-00009F680000}"/>
    <cellStyle name="Normal 4 3 5 3 2 2 2" xfId="26783" xr:uid="{00000000-0005-0000-0000-0000A0680000}"/>
    <cellStyle name="Normal 4 3 5 3 2 3" xfId="26784" xr:uid="{00000000-0005-0000-0000-0000A1680000}"/>
    <cellStyle name="Normal 4 3 5 3 2 4" xfId="26785" xr:uid="{00000000-0005-0000-0000-0000A2680000}"/>
    <cellStyle name="Normal 4 3 5 3 3" xfId="26786" xr:uid="{00000000-0005-0000-0000-0000A3680000}"/>
    <cellStyle name="Normal 4 3 5 3 3 2" xfId="26787" xr:uid="{00000000-0005-0000-0000-0000A4680000}"/>
    <cellStyle name="Normal 4 3 5 3 3 2 2" xfId="26788" xr:uid="{00000000-0005-0000-0000-0000A5680000}"/>
    <cellStyle name="Normal 4 3 5 3 3 3" xfId="26789" xr:uid="{00000000-0005-0000-0000-0000A6680000}"/>
    <cellStyle name="Normal 4 3 5 3 3 4" xfId="26790" xr:uid="{00000000-0005-0000-0000-0000A7680000}"/>
    <cellStyle name="Normal 4 3 5 3 4" xfId="26791" xr:uid="{00000000-0005-0000-0000-0000A8680000}"/>
    <cellStyle name="Normal 4 3 5 3 4 2" xfId="26792" xr:uid="{00000000-0005-0000-0000-0000A9680000}"/>
    <cellStyle name="Normal 4 3 5 3 5" xfId="26793" xr:uid="{00000000-0005-0000-0000-0000AA680000}"/>
    <cellStyle name="Normal 4 3 5 3 6" xfId="26794" xr:uid="{00000000-0005-0000-0000-0000AB680000}"/>
    <cellStyle name="Normal 4 3 5 4" xfId="26795" xr:uid="{00000000-0005-0000-0000-0000AC680000}"/>
    <cellStyle name="Normal 4 3 5 4 2" xfId="26796" xr:uid="{00000000-0005-0000-0000-0000AD680000}"/>
    <cellStyle name="Normal 4 3 5 4 2 2" xfId="26797" xr:uid="{00000000-0005-0000-0000-0000AE680000}"/>
    <cellStyle name="Normal 4 3 5 4 3" xfId="26798" xr:uid="{00000000-0005-0000-0000-0000AF680000}"/>
    <cellStyle name="Normal 4 3 5 4 4" xfId="26799" xr:uid="{00000000-0005-0000-0000-0000B0680000}"/>
    <cellStyle name="Normal 4 3 5 5" xfId="26800" xr:uid="{00000000-0005-0000-0000-0000B1680000}"/>
    <cellStyle name="Normal 4 3 5 5 2" xfId="26801" xr:uid="{00000000-0005-0000-0000-0000B2680000}"/>
    <cellStyle name="Normal 4 3 5 5 2 2" xfId="26802" xr:uid="{00000000-0005-0000-0000-0000B3680000}"/>
    <cellStyle name="Normal 4 3 5 5 3" xfId="26803" xr:uid="{00000000-0005-0000-0000-0000B4680000}"/>
    <cellStyle name="Normal 4 3 5 5 4" xfId="26804" xr:uid="{00000000-0005-0000-0000-0000B5680000}"/>
    <cellStyle name="Normal 4 3 5 6" xfId="26805" xr:uid="{00000000-0005-0000-0000-0000B6680000}"/>
    <cellStyle name="Normal 4 3 5 6 2" xfId="26806" xr:uid="{00000000-0005-0000-0000-0000B7680000}"/>
    <cellStyle name="Normal 4 3 5 7" xfId="26807" xr:uid="{00000000-0005-0000-0000-0000B8680000}"/>
    <cellStyle name="Normal 4 3 5 8" xfId="26808" xr:uid="{00000000-0005-0000-0000-0000B9680000}"/>
    <cellStyle name="Normal 4 3 6" xfId="26809" xr:uid="{00000000-0005-0000-0000-0000BA680000}"/>
    <cellStyle name="Normal 4 3 6 2" xfId="26810" xr:uid="{00000000-0005-0000-0000-0000BB680000}"/>
    <cellStyle name="Normal 4 3 6 2 2" xfId="26811" xr:uid="{00000000-0005-0000-0000-0000BC680000}"/>
    <cellStyle name="Normal 4 3 6 2 2 2" xfId="26812" xr:uid="{00000000-0005-0000-0000-0000BD680000}"/>
    <cellStyle name="Normal 4 3 6 2 2 2 2" xfId="26813" xr:uid="{00000000-0005-0000-0000-0000BE680000}"/>
    <cellStyle name="Normal 4 3 6 2 2 3" xfId="26814" xr:uid="{00000000-0005-0000-0000-0000BF680000}"/>
    <cellStyle name="Normal 4 3 6 2 2 4" xfId="26815" xr:uid="{00000000-0005-0000-0000-0000C0680000}"/>
    <cellStyle name="Normal 4 3 6 2 3" xfId="26816" xr:uid="{00000000-0005-0000-0000-0000C1680000}"/>
    <cellStyle name="Normal 4 3 6 2 3 2" xfId="26817" xr:uid="{00000000-0005-0000-0000-0000C2680000}"/>
    <cellStyle name="Normal 4 3 6 2 3 2 2" xfId="26818" xr:uid="{00000000-0005-0000-0000-0000C3680000}"/>
    <cellStyle name="Normal 4 3 6 2 3 3" xfId="26819" xr:uid="{00000000-0005-0000-0000-0000C4680000}"/>
    <cellStyle name="Normal 4 3 6 2 3 4" xfId="26820" xr:uid="{00000000-0005-0000-0000-0000C5680000}"/>
    <cellStyle name="Normal 4 3 6 2 4" xfId="26821" xr:uid="{00000000-0005-0000-0000-0000C6680000}"/>
    <cellStyle name="Normal 4 3 6 2 4 2" xfId="26822" xr:uid="{00000000-0005-0000-0000-0000C7680000}"/>
    <cellStyle name="Normal 4 3 6 2 5" xfId="26823" xr:uid="{00000000-0005-0000-0000-0000C8680000}"/>
    <cellStyle name="Normal 4 3 6 2 6" xfId="26824" xr:uid="{00000000-0005-0000-0000-0000C9680000}"/>
    <cellStyle name="Normal 4 3 6 3" xfId="26825" xr:uid="{00000000-0005-0000-0000-0000CA680000}"/>
    <cellStyle name="Normal 4 3 6 3 2" xfId="26826" xr:uid="{00000000-0005-0000-0000-0000CB680000}"/>
    <cellStyle name="Normal 4 3 6 3 2 2" xfId="26827" xr:uid="{00000000-0005-0000-0000-0000CC680000}"/>
    <cellStyle name="Normal 4 3 6 3 3" xfId="26828" xr:uid="{00000000-0005-0000-0000-0000CD680000}"/>
    <cellStyle name="Normal 4 3 6 3 4" xfId="26829" xr:uid="{00000000-0005-0000-0000-0000CE680000}"/>
    <cellStyle name="Normal 4 3 6 4" xfId="26830" xr:uid="{00000000-0005-0000-0000-0000CF680000}"/>
    <cellStyle name="Normal 4 3 6 4 2" xfId="26831" xr:uid="{00000000-0005-0000-0000-0000D0680000}"/>
    <cellStyle name="Normal 4 3 6 4 2 2" xfId="26832" xr:uid="{00000000-0005-0000-0000-0000D1680000}"/>
    <cellStyle name="Normal 4 3 6 4 3" xfId="26833" xr:uid="{00000000-0005-0000-0000-0000D2680000}"/>
    <cellStyle name="Normal 4 3 6 4 4" xfId="26834" xr:uid="{00000000-0005-0000-0000-0000D3680000}"/>
    <cellStyle name="Normal 4 3 6 5" xfId="26835" xr:uid="{00000000-0005-0000-0000-0000D4680000}"/>
    <cellStyle name="Normal 4 3 6 5 2" xfId="26836" xr:uid="{00000000-0005-0000-0000-0000D5680000}"/>
    <cellStyle name="Normal 4 3 6 6" xfId="26837" xr:uid="{00000000-0005-0000-0000-0000D6680000}"/>
    <cellStyle name="Normal 4 3 6 7" xfId="26838" xr:uid="{00000000-0005-0000-0000-0000D7680000}"/>
    <cellStyle name="Normal 4 3 7" xfId="26839" xr:uid="{00000000-0005-0000-0000-0000D8680000}"/>
    <cellStyle name="Normal 4 3 7 2" xfId="26840" xr:uid="{00000000-0005-0000-0000-0000D9680000}"/>
    <cellStyle name="Normal 4 3 7 2 2" xfId="26841" xr:uid="{00000000-0005-0000-0000-0000DA680000}"/>
    <cellStyle name="Normal 4 3 7 2 2 2" xfId="26842" xr:uid="{00000000-0005-0000-0000-0000DB680000}"/>
    <cellStyle name="Normal 4 3 7 2 3" xfId="26843" xr:uid="{00000000-0005-0000-0000-0000DC680000}"/>
    <cellStyle name="Normal 4 3 7 2 4" xfId="26844" xr:uid="{00000000-0005-0000-0000-0000DD680000}"/>
    <cellStyle name="Normal 4 3 7 3" xfId="26845" xr:uid="{00000000-0005-0000-0000-0000DE680000}"/>
    <cellStyle name="Normal 4 3 7 3 2" xfId="26846" xr:uid="{00000000-0005-0000-0000-0000DF680000}"/>
    <cellStyle name="Normal 4 3 7 3 2 2" xfId="26847" xr:uid="{00000000-0005-0000-0000-0000E0680000}"/>
    <cellStyle name="Normal 4 3 7 3 3" xfId="26848" xr:uid="{00000000-0005-0000-0000-0000E1680000}"/>
    <cellStyle name="Normal 4 3 7 3 4" xfId="26849" xr:uid="{00000000-0005-0000-0000-0000E2680000}"/>
    <cellStyle name="Normal 4 3 7 4" xfId="26850" xr:uid="{00000000-0005-0000-0000-0000E3680000}"/>
    <cellStyle name="Normal 4 3 7 4 2" xfId="26851" xr:uid="{00000000-0005-0000-0000-0000E4680000}"/>
    <cellStyle name="Normal 4 3 7 5" xfId="26852" xr:uid="{00000000-0005-0000-0000-0000E5680000}"/>
    <cellStyle name="Normal 4 3 7 6" xfId="26853" xr:uid="{00000000-0005-0000-0000-0000E6680000}"/>
    <cellStyle name="Normal 4 3 8" xfId="26854" xr:uid="{00000000-0005-0000-0000-0000E7680000}"/>
    <cellStyle name="Normal 4 3 8 2" xfId="26855" xr:uid="{00000000-0005-0000-0000-0000E8680000}"/>
    <cellStyle name="Normal 4 3 8 2 2" xfId="26856" xr:uid="{00000000-0005-0000-0000-0000E9680000}"/>
    <cellStyle name="Normal 4 3 8 3" xfId="26857" xr:uid="{00000000-0005-0000-0000-0000EA680000}"/>
    <cellStyle name="Normal 4 3 8 4" xfId="26858" xr:uid="{00000000-0005-0000-0000-0000EB680000}"/>
    <cellStyle name="Normal 4 3 9" xfId="26859" xr:uid="{00000000-0005-0000-0000-0000EC680000}"/>
    <cellStyle name="Normal 4 3 9 2" xfId="26860" xr:uid="{00000000-0005-0000-0000-0000ED680000}"/>
    <cellStyle name="Normal 4 3 9 2 2" xfId="26861" xr:uid="{00000000-0005-0000-0000-0000EE680000}"/>
    <cellStyle name="Normal 4 3 9 3" xfId="26862" xr:uid="{00000000-0005-0000-0000-0000EF680000}"/>
    <cellStyle name="Normal 4 3 9 4" xfId="26863" xr:uid="{00000000-0005-0000-0000-0000F0680000}"/>
    <cellStyle name="Normal 4 4" xfId="26864" xr:uid="{00000000-0005-0000-0000-0000F1680000}"/>
    <cellStyle name="Normal 4 4 10" xfId="26865" xr:uid="{00000000-0005-0000-0000-0000F2680000}"/>
    <cellStyle name="Normal 4 4 10 2" xfId="26866" xr:uid="{00000000-0005-0000-0000-0000F3680000}"/>
    <cellStyle name="Normal 4 4 11" xfId="26867" xr:uid="{00000000-0005-0000-0000-0000F4680000}"/>
    <cellStyle name="Normal 4 4 12" xfId="26868" xr:uid="{00000000-0005-0000-0000-0000F5680000}"/>
    <cellStyle name="Normal 4 4 13" xfId="40964" xr:uid="{D295213D-E4DF-43ED-AB7C-04FC947FE56A}"/>
    <cellStyle name="Normal 4 4 2" xfId="26869" xr:uid="{00000000-0005-0000-0000-0000F6680000}"/>
    <cellStyle name="Normal 4 4 2 10" xfId="26870" xr:uid="{00000000-0005-0000-0000-0000F7680000}"/>
    <cellStyle name="Normal 4 4 2 11" xfId="26871" xr:uid="{00000000-0005-0000-0000-0000F8680000}"/>
    <cellStyle name="Normal 4 4 2 2" xfId="26872" xr:uid="{00000000-0005-0000-0000-0000F9680000}"/>
    <cellStyle name="Normal 4 4 2 2 2" xfId="26873" xr:uid="{00000000-0005-0000-0000-0000FA680000}"/>
    <cellStyle name="Normal 4 4 2 2 2 2" xfId="26874" xr:uid="{00000000-0005-0000-0000-0000FB680000}"/>
    <cellStyle name="Normal 4 4 2 2 2 2 2" xfId="26875" xr:uid="{00000000-0005-0000-0000-0000FC680000}"/>
    <cellStyle name="Normal 4 4 2 2 2 2 2 2" xfId="26876" xr:uid="{00000000-0005-0000-0000-0000FD680000}"/>
    <cellStyle name="Normal 4 4 2 2 2 2 2 2 2" xfId="26877" xr:uid="{00000000-0005-0000-0000-0000FE680000}"/>
    <cellStyle name="Normal 4 4 2 2 2 2 2 3" xfId="26878" xr:uid="{00000000-0005-0000-0000-0000FF680000}"/>
    <cellStyle name="Normal 4 4 2 2 2 2 2 4" xfId="26879" xr:uid="{00000000-0005-0000-0000-000000690000}"/>
    <cellStyle name="Normal 4 4 2 2 2 2 3" xfId="26880" xr:uid="{00000000-0005-0000-0000-000001690000}"/>
    <cellStyle name="Normal 4 4 2 2 2 2 3 2" xfId="26881" xr:uid="{00000000-0005-0000-0000-000002690000}"/>
    <cellStyle name="Normal 4 4 2 2 2 2 3 2 2" xfId="26882" xr:uid="{00000000-0005-0000-0000-000003690000}"/>
    <cellStyle name="Normal 4 4 2 2 2 2 3 3" xfId="26883" xr:uid="{00000000-0005-0000-0000-000004690000}"/>
    <cellStyle name="Normal 4 4 2 2 2 2 3 4" xfId="26884" xr:uid="{00000000-0005-0000-0000-000005690000}"/>
    <cellStyle name="Normal 4 4 2 2 2 2 4" xfId="26885" xr:uid="{00000000-0005-0000-0000-000006690000}"/>
    <cellStyle name="Normal 4 4 2 2 2 2 4 2" xfId="26886" xr:uid="{00000000-0005-0000-0000-000007690000}"/>
    <cellStyle name="Normal 4 4 2 2 2 2 5" xfId="26887" xr:uid="{00000000-0005-0000-0000-000008690000}"/>
    <cellStyle name="Normal 4 4 2 2 2 2 6" xfId="26888" xr:uid="{00000000-0005-0000-0000-000009690000}"/>
    <cellStyle name="Normal 4 4 2 2 2 3" xfId="26889" xr:uid="{00000000-0005-0000-0000-00000A690000}"/>
    <cellStyle name="Normal 4 4 2 2 2 3 2" xfId="26890" xr:uid="{00000000-0005-0000-0000-00000B690000}"/>
    <cellStyle name="Normal 4 4 2 2 2 3 2 2" xfId="26891" xr:uid="{00000000-0005-0000-0000-00000C690000}"/>
    <cellStyle name="Normal 4 4 2 2 2 3 3" xfId="26892" xr:uid="{00000000-0005-0000-0000-00000D690000}"/>
    <cellStyle name="Normal 4 4 2 2 2 3 4" xfId="26893" xr:uid="{00000000-0005-0000-0000-00000E690000}"/>
    <cellStyle name="Normal 4 4 2 2 2 4" xfId="26894" xr:uid="{00000000-0005-0000-0000-00000F690000}"/>
    <cellStyle name="Normal 4 4 2 2 2 4 2" xfId="26895" xr:uid="{00000000-0005-0000-0000-000010690000}"/>
    <cellStyle name="Normal 4 4 2 2 2 4 2 2" xfId="26896" xr:uid="{00000000-0005-0000-0000-000011690000}"/>
    <cellStyle name="Normal 4 4 2 2 2 4 3" xfId="26897" xr:uid="{00000000-0005-0000-0000-000012690000}"/>
    <cellStyle name="Normal 4 4 2 2 2 4 4" xfId="26898" xr:uid="{00000000-0005-0000-0000-000013690000}"/>
    <cellStyle name="Normal 4 4 2 2 2 5" xfId="26899" xr:uid="{00000000-0005-0000-0000-000014690000}"/>
    <cellStyle name="Normal 4 4 2 2 2 5 2" xfId="26900" xr:uid="{00000000-0005-0000-0000-000015690000}"/>
    <cellStyle name="Normal 4 4 2 2 2 6" xfId="26901" xr:uid="{00000000-0005-0000-0000-000016690000}"/>
    <cellStyle name="Normal 4 4 2 2 2 7" xfId="26902" xr:uid="{00000000-0005-0000-0000-000017690000}"/>
    <cellStyle name="Normal 4 4 2 2 3" xfId="26903" xr:uid="{00000000-0005-0000-0000-000018690000}"/>
    <cellStyle name="Normal 4 4 2 2 3 2" xfId="26904" xr:uid="{00000000-0005-0000-0000-000019690000}"/>
    <cellStyle name="Normal 4 4 2 2 3 2 2" xfId="26905" xr:uid="{00000000-0005-0000-0000-00001A690000}"/>
    <cellStyle name="Normal 4 4 2 2 3 2 2 2" xfId="26906" xr:uid="{00000000-0005-0000-0000-00001B690000}"/>
    <cellStyle name="Normal 4 4 2 2 3 2 3" xfId="26907" xr:uid="{00000000-0005-0000-0000-00001C690000}"/>
    <cellStyle name="Normal 4 4 2 2 3 2 4" xfId="26908" xr:uid="{00000000-0005-0000-0000-00001D690000}"/>
    <cellStyle name="Normal 4 4 2 2 3 3" xfId="26909" xr:uid="{00000000-0005-0000-0000-00001E690000}"/>
    <cellStyle name="Normal 4 4 2 2 3 3 2" xfId="26910" xr:uid="{00000000-0005-0000-0000-00001F690000}"/>
    <cellStyle name="Normal 4 4 2 2 3 3 2 2" xfId="26911" xr:uid="{00000000-0005-0000-0000-000020690000}"/>
    <cellStyle name="Normal 4 4 2 2 3 3 3" xfId="26912" xr:uid="{00000000-0005-0000-0000-000021690000}"/>
    <cellStyle name="Normal 4 4 2 2 3 3 4" xfId="26913" xr:uid="{00000000-0005-0000-0000-000022690000}"/>
    <cellStyle name="Normal 4 4 2 2 3 4" xfId="26914" xr:uid="{00000000-0005-0000-0000-000023690000}"/>
    <cellStyle name="Normal 4 4 2 2 3 4 2" xfId="26915" xr:uid="{00000000-0005-0000-0000-000024690000}"/>
    <cellStyle name="Normal 4 4 2 2 3 5" xfId="26916" xr:uid="{00000000-0005-0000-0000-000025690000}"/>
    <cellStyle name="Normal 4 4 2 2 3 6" xfId="26917" xr:uid="{00000000-0005-0000-0000-000026690000}"/>
    <cellStyle name="Normal 4 4 2 2 4" xfId="26918" xr:uid="{00000000-0005-0000-0000-000027690000}"/>
    <cellStyle name="Normal 4 4 2 2 4 2" xfId="26919" xr:uid="{00000000-0005-0000-0000-000028690000}"/>
    <cellStyle name="Normal 4 4 2 2 4 2 2" xfId="26920" xr:uid="{00000000-0005-0000-0000-000029690000}"/>
    <cellStyle name="Normal 4 4 2 2 4 3" xfId="26921" xr:uid="{00000000-0005-0000-0000-00002A690000}"/>
    <cellStyle name="Normal 4 4 2 2 4 4" xfId="26922" xr:uid="{00000000-0005-0000-0000-00002B690000}"/>
    <cellStyle name="Normal 4 4 2 2 5" xfId="26923" xr:uid="{00000000-0005-0000-0000-00002C690000}"/>
    <cellStyle name="Normal 4 4 2 2 5 2" xfId="26924" xr:uid="{00000000-0005-0000-0000-00002D690000}"/>
    <cellStyle name="Normal 4 4 2 2 5 2 2" xfId="26925" xr:uid="{00000000-0005-0000-0000-00002E690000}"/>
    <cellStyle name="Normal 4 4 2 2 5 3" xfId="26926" xr:uid="{00000000-0005-0000-0000-00002F690000}"/>
    <cellStyle name="Normal 4 4 2 2 5 4" xfId="26927" xr:uid="{00000000-0005-0000-0000-000030690000}"/>
    <cellStyle name="Normal 4 4 2 2 6" xfId="26928" xr:uid="{00000000-0005-0000-0000-000031690000}"/>
    <cellStyle name="Normal 4 4 2 2 6 2" xfId="26929" xr:uid="{00000000-0005-0000-0000-000032690000}"/>
    <cellStyle name="Normal 4 4 2 2 7" xfId="26930" xr:uid="{00000000-0005-0000-0000-000033690000}"/>
    <cellStyle name="Normal 4 4 2 2 8" xfId="26931" xr:uid="{00000000-0005-0000-0000-000034690000}"/>
    <cellStyle name="Normal 4 4 2 3" xfId="26932" xr:uid="{00000000-0005-0000-0000-000035690000}"/>
    <cellStyle name="Normal 4 4 2 3 2" xfId="26933" xr:uid="{00000000-0005-0000-0000-000036690000}"/>
    <cellStyle name="Normal 4 4 2 3 2 2" xfId="26934" xr:uid="{00000000-0005-0000-0000-000037690000}"/>
    <cellStyle name="Normal 4 4 2 3 2 2 2" xfId="26935" xr:uid="{00000000-0005-0000-0000-000038690000}"/>
    <cellStyle name="Normal 4 4 2 3 2 2 2 2" xfId="26936" xr:uid="{00000000-0005-0000-0000-000039690000}"/>
    <cellStyle name="Normal 4 4 2 3 2 2 2 2 2" xfId="26937" xr:uid="{00000000-0005-0000-0000-00003A690000}"/>
    <cellStyle name="Normal 4 4 2 3 2 2 2 3" xfId="26938" xr:uid="{00000000-0005-0000-0000-00003B690000}"/>
    <cellStyle name="Normal 4 4 2 3 2 2 2 4" xfId="26939" xr:uid="{00000000-0005-0000-0000-00003C690000}"/>
    <cellStyle name="Normal 4 4 2 3 2 2 3" xfId="26940" xr:uid="{00000000-0005-0000-0000-00003D690000}"/>
    <cellStyle name="Normal 4 4 2 3 2 2 3 2" xfId="26941" xr:uid="{00000000-0005-0000-0000-00003E690000}"/>
    <cellStyle name="Normal 4 4 2 3 2 2 3 2 2" xfId="26942" xr:uid="{00000000-0005-0000-0000-00003F690000}"/>
    <cellStyle name="Normal 4 4 2 3 2 2 3 3" xfId="26943" xr:uid="{00000000-0005-0000-0000-000040690000}"/>
    <cellStyle name="Normal 4 4 2 3 2 2 3 4" xfId="26944" xr:uid="{00000000-0005-0000-0000-000041690000}"/>
    <cellStyle name="Normal 4 4 2 3 2 2 4" xfId="26945" xr:uid="{00000000-0005-0000-0000-000042690000}"/>
    <cellStyle name="Normal 4 4 2 3 2 2 4 2" xfId="26946" xr:uid="{00000000-0005-0000-0000-000043690000}"/>
    <cellStyle name="Normal 4 4 2 3 2 2 5" xfId="26947" xr:uid="{00000000-0005-0000-0000-000044690000}"/>
    <cellStyle name="Normal 4 4 2 3 2 2 6" xfId="26948" xr:uid="{00000000-0005-0000-0000-000045690000}"/>
    <cellStyle name="Normal 4 4 2 3 2 3" xfId="26949" xr:uid="{00000000-0005-0000-0000-000046690000}"/>
    <cellStyle name="Normal 4 4 2 3 2 3 2" xfId="26950" xr:uid="{00000000-0005-0000-0000-000047690000}"/>
    <cellStyle name="Normal 4 4 2 3 2 3 2 2" xfId="26951" xr:uid="{00000000-0005-0000-0000-000048690000}"/>
    <cellStyle name="Normal 4 4 2 3 2 3 3" xfId="26952" xr:uid="{00000000-0005-0000-0000-000049690000}"/>
    <cellStyle name="Normal 4 4 2 3 2 3 4" xfId="26953" xr:uid="{00000000-0005-0000-0000-00004A690000}"/>
    <cellStyle name="Normal 4 4 2 3 2 4" xfId="26954" xr:uid="{00000000-0005-0000-0000-00004B690000}"/>
    <cellStyle name="Normal 4 4 2 3 2 4 2" xfId="26955" xr:uid="{00000000-0005-0000-0000-00004C690000}"/>
    <cellStyle name="Normal 4 4 2 3 2 4 2 2" xfId="26956" xr:uid="{00000000-0005-0000-0000-00004D690000}"/>
    <cellStyle name="Normal 4 4 2 3 2 4 3" xfId="26957" xr:uid="{00000000-0005-0000-0000-00004E690000}"/>
    <cellStyle name="Normal 4 4 2 3 2 4 4" xfId="26958" xr:uid="{00000000-0005-0000-0000-00004F690000}"/>
    <cellStyle name="Normal 4 4 2 3 2 5" xfId="26959" xr:uid="{00000000-0005-0000-0000-000050690000}"/>
    <cellStyle name="Normal 4 4 2 3 2 5 2" xfId="26960" xr:uid="{00000000-0005-0000-0000-000051690000}"/>
    <cellStyle name="Normal 4 4 2 3 2 6" xfId="26961" xr:uid="{00000000-0005-0000-0000-000052690000}"/>
    <cellStyle name="Normal 4 4 2 3 2 7" xfId="26962" xr:uid="{00000000-0005-0000-0000-000053690000}"/>
    <cellStyle name="Normal 4 4 2 3 3" xfId="26963" xr:uid="{00000000-0005-0000-0000-000054690000}"/>
    <cellStyle name="Normal 4 4 2 3 3 2" xfId="26964" xr:uid="{00000000-0005-0000-0000-000055690000}"/>
    <cellStyle name="Normal 4 4 2 3 3 2 2" xfId="26965" xr:uid="{00000000-0005-0000-0000-000056690000}"/>
    <cellStyle name="Normal 4 4 2 3 3 2 2 2" xfId="26966" xr:uid="{00000000-0005-0000-0000-000057690000}"/>
    <cellStyle name="Normal 4 4 2 3 3 2 3" xfId="26967" xr:uid="{00000000-0005-0000-0000-000058690000}"/>
    <cellStyle name="Normal 4 4 2 3 3 2 4" xfId="26968" xr:uid="{00000000-0005-0000-0000-000059690000}"/>
    <cellStyle name="Normal 4 4 2 3 3 3" xfId="26969" xr:uid="{00000000-0005-0000-0000-00005A690000}"/>
    <cellStyle name="Normal 4 4 2 3 3 3 2" xfId="26970" xr:uid="{00000000-0005-0000-0000-00005B690000}"/>
    <cellStyle name="Normal 4 4 2 3 3 3 2 2" xfId="26971" xr:uid="{00000000-0005-0000-0000-00005C690000}"/>
    <cellStyle name="Normal 4 4 2 3 3 3 3" xfId="26972" xr:uid="{00000000-0005-0000-0000-00005D690000}"/>
    <cellStyle name="Normal 4 4 2 3 3 3 4" xfId="26973" xr:uid="{00000000-0005-0000-0000-00005E690000}"/>
    <cellStyle name="Normal 4 4 2 3 3 4" xfId="26974" xr:uid="{00000000-0005-0000-0000-00005F690000}"/>
    <cellStyle name="Normal 4 4 2 3 3 4 2" xfId="26975" xr:uid="{00000000-0005-0000-0000-000060690000}"/>
    <cellStyle name="Normal 4 4 2 3 3 5" xfId="26976" xr:uid="{00000000-0005-0000-0000-000061690000}"/>
    <cellStyle name="Normal 4 4 2 3 3 6" xfId="26977" xr:uid="{00000000-0005-0000-0000-000062690000}"/>
    <cellStyle name="Normal 4 4 2 3 4" xfId="26978" xr:uid="{00000000-0005-0000-0000-000063690000}"/>
    <cellStyle name="Normal 4 4 2 3 4 2" xfId="26979" xr:uid="{00000000-0005-0000-0000-000064690000}"/>
    <cellStyle name="Normal 4 4 2 3 4 2 2" xfId="26980" xr:uid="{00000000-0005-0000-0000-000065690000}"/>
    <cellStyle name="Normal 4 4 2 3 4 3" xfId="26981" xr:uid="{00000000-0005-0000-0000-000066690000}"/>
    <cellStyle name="Normal 4 4 2 3 4 4" xfId="26982" xr:uid="{00000000-0005-0000-0000-000067690000}"/>
    <cellStyle name="Normal 4 4 2 3 5" xfId="26983" xr:uid="{00000000-0005-0000-0000-000068690000}"/>
    <cellStyle name="Normal 4 4 2 3 5 2" xfId="26984" xr:uid="{00000000-0005-0000-0000-000069690000}"/>
    <cellStyle name="Normal 4 4 2 3 5 2 2" xfId="26985" xr:uid="{00000000-0005-0000-0000-00006A690000}"/>
    <cellStyle name="Normal 4 4 2 3 5 3" xfId="26986" xr:uid="{00000000-0005-0000-0000-00006B690000}"/>
    <cellStyle name="Normal 4 4 2 3 5 4" xfId="26987" xr:uid="{00000000-0005-0000-0000-00006C690000}"/>
    <cellStyle name="Normal 4 4 2 3 6" xfId="26988" xr:uid="{00000000-0005-0000-0000-00006D690000}"/>
    <cellStyle name="Normal 4 4 2 3 6 2" xfId="26989" xr:uid="{00000000-0005-0000-0000-00006E690000}"/>
    <cellStyle name="Normal 4 4 2 3 7" xfId="26990" xr:uid="{00000000-0005-0000-0000-00006F690000}"/>
    <cellStyle name="Normal 4 4 2 3 8" xfId="26991" xr:uid="{00000000-0005-0000-0000-000070690000}"/>
    <cellStyle name="Normal 4 4 2 4" xfId="26992" xr:uid="{00000000-0005-0000-0000-000071690000}"/>
    <cellStyle name="Normal 4 4 2 4 2" xfId="26993" xr:uid="{00000000-0005-0000-0000-000072690000}"/>
    <cellStyle name="Normal 4 4 2 4 2 2" xfId="26994" xr:uid="{00000000-0005-0000-0000-000073690000}"/>
    <cellStyle name="Normal 4 4 2 4 2 2 2" xfId="26995" xr:uid="{00000000-0005-0000-0000-000074690000}"/>
    <cellStyle name="Normal 4 4 2 4 2 2 2 2" xfId="26996" xr:uid="{00000000-0005-0000-0000-000075690000}"/>
    <cellStyle name="Normal 4 4 2 4 2 2 2 2 2" xfId="26997" xr:uid="{00000000-0005-0000-0000-000076690000}"/>
    <cellStyle name="Normal 4 4 2 4 2 2 2 3" xfId="26998" xr:uid="{00000000-0005-0000-0000-000077690000}"/>
    <cellStyle name="Normal 4 4 2 4 2 2 2 4" xfId="26999" xr:uid="{00000000-0005-0000-0000-000078690000}"/>
    <cellStyle name="Normal 4 4 2 4 2 2 3" xfId="27000" xr:uid="{00000000-0005-0000-0000-000079690000}"/>
    <cellStyle name="Normal 4 4 2 4 2 2 3 2" xfId="27001" xr:uid="{00000000-0005-0000-0000-00007A690000}"/>
    <cellStyle name="Normal 4 4 2 4 2 2 3 2 2" xfId="27002" xr:uid="{00000000-0005-0000-0000-00007B690000}"/>
    <cellStyle name="Normal 4 4 2 4 2 2 3 3" xfId="27003" xr:uid="{00000000-0005-0000-0000-00007C690000}"/>
    <cellStyle name="Normal 4 4 2 4 2 2 3 4" xfId="27004" xr:uid="{00000000-0005-0000-0000-00007D690000}"/>
    <cellStyle name="Normal 4 4 2 4 2 2 4" xfId="27005" xr:uid="{00000000-0005-0000-0000-00007E690000}"/>
    <cellStyle name="Normal 4 4 2 4 2 2 4 2" xfId="27006" xr:uid="{00000000-0005-0000-0000-00007F690000}"/>
    <cellStyle name="Normal 4 4 2 4 2 2 5" xfId="27007" xr:uid="{00000000-0005-0000-0000-000080690000}"/>
    <cellStyle name="Normal 4 4 2 4 2 2 6" xfId="27008" xr:uid="{00000000-0005-0000-0000-000081690000}"/>
    <cellStyle name="Normal 4 4 2 4 2 3" xfId="27009" xr:uid="{00000000-0005-0000-0000-000082690000}"/>
    <cellStyle name="Normal 4 4 2 4 2 3 2" xfId="27010" xr:uid="{00000000-0005-0000-0000-000083690000}"/>
    <cellStyle name="Normal 4 4 2 4 2 3 2 2" xfId="27011" xr:uid="{00000000-0005-0000-0000-000084690000}"/>
    <cellStyle name="Normal 4 4 2 4 2 3 3" xfId="27012" xr:uid="{00000000-0005-0000-0000-000085690000}"/>
    <cellStyle name="Normal 4 4 2 4 2 3 4" xfId="27013" xr:uid="{00000000-0005-0000-0000-000086690000}"/>
    <cellStyle name="Normal 4 4 2 4 2 4" xfId="27014" xr:uid="{00000000-0005-0000-0000-000087690000}"/>
    <cellStyle name="Normal 4 4 2 4 2 4 2" xfId="27015" xr:uid="{00000000-0005-0000-0000-000088690000}"/>
    <cellStyle name="Normal 4 4 2 4 2 4 2 2" xfId="27016" xr:uid="{00000000-0005-0000-0000-000089690000}"/>
    <cellStyle name="Normal 4 4 2 4 2 4 3" xfId="27017" xr:uid="{00000000-0005-0000-0000-00008A690000}"/>
    <cellStyle name="Normal 4 4 2 4 2 4 4" xfId="27018" xr:uid="{00000000-0005-0000-0000-00008B690000}"/>
    <cellStyle name="Normal 4 4 2 4 2 5" xfId="27019" xr:uid="{00000000-0005-0000-0000-00008C690000}"/>
    <cellStyle name="Normal 4 4 2 4 2 5 2" xfId="27020" xr:uid="{00000000-0005-0000-0000-00008D690000}"/>
    <cellStyle name="Normal 4 4 2 4 2 6" xfId="27021" xr:uid="{00000000-0005-0000-0000-00008E690000}"/>
    <cellStyle name="Normal 4 4 2 4 2 7" xfId="27022" xr:uid="{00000000-0005-0000-0000-00008F690000}"/>
    <cellStyle name="Normal 4 4 2 4 3" xfId="27023" xr:uid="{00000000-0005-0000-0000-000090690000}"/>
    <cellStyle name="Normal 4 4 2 4 3 2" xfId="27024" xr:uid="{00000000-0005-0000-0000-000091690000}"/>
    <cellStyle name="Normal 4 4 2 4 3 2 2" xfId="27025" xr:uid="{00000000-0005-0000-0000-000092690000}"/>
    <cellStyle name="Normal 4 4 2 4 3 2 2 2" xfId="27026" xr:uid="{00000000-0005-0000-0000-000093690000}"/>
    <cellStyle name="Normal 4 4 2 4 3 2 3" xfId="27027" xr:uid="{00000000-0005-0000-0000-000094690000}"/>
    <cellStyle name="Normal 4 4 2 4 3 2 4" xfId="27028" xr:uid="{00000000-0005-0000-0000-000095690000}"/>
    <cellStyle name="Normal 4 4 2 4 3 3" xfId="27029" xr:uid="{00000000-0005-0000-0000-000096690000}"/>
    <cellStyle name="Normal 4 4 2 4 3 3 2" xfId="27030" xr:uid="{00000000-0005-0000-0000-000097690000}"/>
    <cellStyle name="Normal 4 4 2 4 3 3 2 2" xfId="27031" xr:uid="{00000000-0005-0000-0000-000098690000}"/>
    <cellStyle name="Normal 4 4 2 4 3 3 3" xfId="27032" xr:uid="{00000000-0005-0000-0000-000099690000}"/>
    <cellStyle name="Normal 4 4 2 4 3 3 4" xfId="27033" xr:uid="{00000000-0005-0000-0000-00009A690000}"/>
    <cellStyle name="Normal 4 4 2 4 3 4" xfId="27034" xr:uid="{00000000-0005-0000-0000-00009B690000}"/>
    <cellStyle name="Normal 4 4 2 4 3 4 2" xfId="27035" xr:uid="{00000000-0005-0000-0000-00009C690000}"/>
    <cellStyle name="Normal 4 4 2 4 3 5" xfId="27036" xr:uid="{00000000-0005-0000-0000-00009D690000}"/>
    <cellStyle name="Normal 4 4 2 4 3 6" xfId="27037" xr:uid="{00000000-0005-0000-0000-00009E690000}"/>
    <cellStyle name="Normal 4 4 2 4 4" xfId="27038" xr:uid="{00000000-0005-0000-0000-00009F690000}"/>
    <cellStyle name="Normal 4 4 2 4 4 2" xfId="27039" xr:uid="{00000000-0005-0000-0000-0000A0690000}"/>
    <cellStyle name="Normal 4 4 2 4 4 2 2" xfId="27040" xr:uid="{00000000-0005-0000-0000-0000A1690000}"/>
    <cellStyle name="Normal 4 4 2 4 4 3" xfId="27041" xr:uid="{00000000-0005-0000-0000-0000A2690000}"/>
    <cellStyle name="Normal 4 4 2 4 4 4" xfId="27042" xr:uid="{00000000-0005-0000-0000-0000A3690000}"/>
    <cellStyle name="Normal 4 4 2 4 5" xfId="27043" xr:uid="{00000000-0005-0000-0000-0000A4690000}"/>
    <cellStyle name="Normal 4 4 2 4 5 2" xfId="27044" xr:uid="{00000000-0005-0000-0000-0000A5690000}"/>
    <cellStyle name="Normal 4 4 2 4 5 2 2" xfId="27045" xr:uid="{00000000-0005-0000-0000-0000A6690000}"/>
    <cellStyle name="Normal 4 4 2 4 5 3" xfId="27046" xr:uid="{00000000-0005-0000-0000-0000A7690000}"/>
    <cellStyle name="Normal 4 4 2 4 5 4" xfId="27047" xr:uid="{00000000-0005-0000-0000-0000A8690000}"/>
    <cellStyle name="Normal 4 4 2 4 6" xfId="27048" xr:uid="{00000000-0005-0000-0000-0000A9690000}"/>
    <cellStyle name="Normal 4 4 2 4 6 2" xfId="27049" xr:uid="{00000000-0005-0000-0000-0000AA690000}"/>
    <cellStyle name="Normal 4 4 2 4 7" xfId="27050" xr:uid="{00000000-0005-0000-0000-0000AB690000}"/>
    <cellStyle name="Normal 4 4 2 4 8" xfId="27051" xr:uid="{00000000-0005-0000-0000-0000AC690000}"/>
    <cellStyle name="Normal 4 4 2 5" xfId="27052" xr:uid="{00000000-0005-0000-0000-0000AD690000}"/>
    <cellStyle name="Normal 4 4 2 5 2" xfId="27053" xr:uid="{00000000-0005-0000-0000-0000AE690000}"/>
    <cellStyle name="Normal 4 4 2 5 2 2" xfId="27054" xr:uid="{00000000-0005-0000-0000-0000AF690000}"/>
    <cellStyle name="Normal 4 4 2 5 2 2 2" xfId="27055" xr:uid="{00000000-0005-0000-0000-0000B0690000}"/>
    <cellStyle name="Normal 4 4 2 5 2 2 2 2" xfId="27056" xr:uid="{00000000-0005-0000-0000-0000B1690000}"/>
    <cellStyle name="Normal 4 4 2 5 2 2 3" xfId="27057" xr:uid="{00000000-0005-0000-0000-0000B2690000}"/>
    <cellStyle name="Normal 4 4 2 5 2 2 4" xfId="27058" xr:uid="{00000000-0005-0000-0000-0000B3690000}"/>
    <cellStyle name="Normal 4 4 2 5 2 3" xfId="27059" xr:uid="{00000000-0005-0000-0000-0000B4690000}"/>
    <cellStyle name="Normal 4 4 2 5 2 3 2" xfId="27060" xr:uid="{00000000-0005-0000-0000-0000B5690000}"/>
    <cellStyle name="Normal 4 4 2 5 2 3 2 2" xfId="27061" xr:uid="{00000000-0005-0000-0000-0000B6690000}"/>
    <cellStyle name="Normal 4 4 2 5 2 3 3" xfId="27062" xr:uid="{00000000-0005-0000-0000-0000B7690000}"/>
    <cellStyle name="Normal 4 4 2 5 2 3 4" xfId="27063" xr:uid="{00000000-0005-0000-0000-0000B8690000}"/>
    <cellStyle name="Normal 4 4 2 5 2 4" xfId="27064" xr:uid="{00000000-0005-0000-0000-0000B9690000}"/>
    <cellStyle name="Normal 4 4 2 5 2 4 2" xfId="27065" xr:uid="{00000000-0005-0000-0000-0000BA690000}"/>
    <cellStyle name="Normal 4 4 2 5 2 5" xfId="27066" xr:uid="{00000000-0005-0000-0000-0000BB690000}"/>
    <cellStyle name="Normal 4 4 2 5 2 6" xfId="27067" xr:uid="{00000000-0005-0000-0000-0000BC690000}"/>
    <cellStyle name="Normal 4 4 2 5 3" xfId="27068" xr:uid="{00000000-0005-0000-0000-0000BD690000}"/>
    <cellStyle name="Normal 4 4 2 5 3 2" xfId="27069" xr:uid="{00000000-0005-0000-0000-0000BE690000}"/>
    <cellStyle name="Normal 4 4 2 5 3 2 2" xfId="27070" xr:uid="{00000000-0005-0000-0000-0000BF690000}"/>
    <cellStyle name="Normal 4 4 2 5 3 3" xfId="27071" xr:uid="{00000000-0005-0000-0000-0000C0690000}"/>
    <cellStyle name="Normal 4 4 2 5 3 4" xfId="27072" xr:uid="{00000000-0005-0000-0000-0000C1690000}"/>
    <cellStyle name="Normal 4 4 2 5 4" xfId="27073" xr:uid="{00000000-0005-0000-0000-0000C2690000}"/>
    <cellStyle name="Normal 4 4 2 5 4 2" xfId="27074" xr:uid="{00000000-0005-0000-0000-0000C3690000}"/>
    <cellStyle name="Normal 4 4 2 5 4 2 2" xfId="27075" xr:uid="{00000000-0005-0000-0000-0000C4690000}"/>
    <cellStyle name="Normal 4 4 2 5 4 3" xfId="27076" xr:uid="{00000000-0005-0000-0000-0000C5690000}"/>
    <cellStyle name="Normal 4 4 2 5 4 4" xfId="27077" xr:uid="{00000000-0005-0000-0000-0000C6690000}"/>
    <cellStyle name="Normal 4 4 2 5 5" xfId="27078" xr:uid="{00000000-0005-0000-0000-0000C7690000}"/>
    <cellStyle name="Normal 4 4 2 5 5 2" xfId="27079" xr:uid="{00000000-0005-0000-0000-0000C8690000}"/>
    <cellStyle name="Normal 4 4 2 5 6" xfId="27080" xr:uid="{00000000-0005-0000-0000-0000C9690000}"/>
    <cellStyle name="Normal 4 4 2 5 7" xfId="27081" xr:uid="{00000000-0005-0000-0000-0000CA690000}"/>
    <cellStyle name="Normal 4 4 2 6" xfId="27082" xr:uid="{00000000-0005-0000-0000-0000CB690000}"/>
    <cellStyle name="Normal 4 4 2 6 2" xfId="27083" xr:uid="{00000000-0005-0000-0000-0000CC690000}"/>
    <cellStyle name="Normal 4 4 2 6 2 2" xfId="27084" xr:uid="{00000000-0005-0000-0000-0000CD690000}"/>
    <cellStyle name="Normal 4 4 2 6 2 2 2" xfId="27085" xr:uid="{00000000-0005-0000-0000-0000CE690000}"/>
    <cellStyle name="Normal 4 4 2 6 2 3" xfId="27086" xr:uid="{00000000-0005-0000-0000-0000CF690000}"/>
    <cellStyle name="Normal 4 4 2 6 2 4" xfId="27087" xr:uid="{00000000-0005-0000-0000-0000D0690000}"/>
    <cellStyle name="Normal 4 4 2 6 3" xfId="27088" xr:uid="{00000000-0005-0000-0000-0000D1690000}"/>
    <cellStyle name="Normal 4 4 2 6 3 2" xfId="27089" xr:uid="{00000000-0005-0000-0000-0000D2690000}"/>
    <cellStyle name="Normal 4 4 2 6 3 2 2" xfId="27090" xr:uid="{00000000-0005-0000-0000-0000D3690000}"/>
    <cellStyle name="Normal 4 4 2 6 3 3" xfId="27091" xr:uid="{00000000-0005-0000-0000-0000D4690000}"/>
    <cellStyle name="Normal 4 4 2 6 3 4" xfId="27092" xr:uid="{00000000-0005-0000-0000-0000D5690000}"/>
    <cellStyle name="Normal 4 4 2 6 4" xfId="27093" xr:uid="{00000000-0005-0000-0000-0000D6690000}"/>
    <cellStyle name="Normal 4 4 2 6 4 2" xfId="27094" xr:uid="{00000000-0005-0000-0000-0000D7690000}"/>
    <cellStyle name="Normal 4 4 2 6 5" xfId="27095" xr:uid="{00000000-0005-0000-0000-0000D8690000}"/>
    <cellStyle name="Normal 4 4 2 6 6" xfId="27096" xr:uid="{00000000-0005-0000-0000-0000D9690000}"/>
    <cellStyle name="Normal 4 4 2 7" xfId="27097" xr:uid="{00000000-0005-0000-0000-0000DA690000}"/>
    <cellStyle name="Normal 4 4 2 7 2" xfId="27098" xr:uid="{00000000-0005-0000-0000-0000DB690000}"/>
    <cellStyle name="Normal 4 4 2 7 2 2" xfId="27099" xr:uid="{00000000-0005-0000-0000-0000DC690000}"/>
    <cellStyle name="Normal 4 4 2 7 3" xfId="27100" xr:uid="{00000000-0005-0000-0000-0000DD690000}"/>
    <cellStyle name="Normal 4 4 2 7 4" xfId="27101" xr:uid="{00000000-0005-0000-0000-0000DE690000}"/>
    <cellStyle name="Normal 4 4 2 8" xfId="27102" xr:uid="{00000000-0005-0000-0000-0000DF690000}"/>
    <cellStyle name="Normal 4 4 2 8 2" xfId="27103" xr:uid="{00000000-0005-0000-0000-0000E0690000}"/>
    <cellStyle name="Normal 4 4 2 8 2 2" xfId="27104" xr:uid="{00000000-0005-0000-0000-0000E1690000}"/>
    <cellStyle name="Normal 4 4 2 8 3" xfId="27105" xr:uid="{00000000-0005-0000-0000-0000E2690000}"/>
    <cellStyle name="Normal 4 4 2 8 4" xfId="27106" xr:uid="{00000000-0005-0000-0000-0000E3690000}"/>
    <cellStyle name="Normal 4 4 2 9" xfId="27107" xr:uid="{00000000-0005-0000-0000-0000E4690000}"/>
    <cellStyle name="Normal 4 4 2 9 2" xfId="27108" xr:uid="{00000000-0005-0000-0000-0000E5690000}"/>
    <cellStyle name="Normal 4 4 3" xfId="27109" xr:uid="{00000000-0005-0000-0000-0000E6690000}"/>
    <cellStyle name="Normal 4 4 3 2" xfId="27110" xr:uid="{00000000-0005-0000-0000-0000E7690000}"/>
    <cellStyle name="Normal 4 4 3 2 2" xfId="27111" xr:uid="{00000000-0005-0000-0000-0000E8690000}"/>
    <cellStyle name="Normal 4 4 3 2 2 2" xfId="27112" xr:uid="{00000000-0005-0000-0000-0000E9690000}"/>
    <cellStyle name="Normal 4 4 3 2 2 2 2" xfId="27113" xr:uid="{00000000-0005-0000-0000-0000EA690000}"/>
    <cellStyle name="Normal 4 4 3 2 2 2 2 2" xfId="27114" xr:uid="{00000000-0005-0000-0000-0000EB690000}"/>
    <cellStyle name="Normal 4 4 3 2 2 2 3" xfId="27115" xr:uid="{00000000-0005-0000-0000-0000EC690000}"/>
    <cellStyle name="Normal 4 4 3 2 2 2 4" xfId="27116" xr:uid="{00000000-0005-0000-0000-0000ED690000}"/>
    <cellStyle name="Normal 4 4 3 2 2 3" xfId="27117" xr:uid="{00000000-0005-0000-0000-0000EE690000}"/>
    <cellStyle name="Normal 4 4 3 2 2 3 2" xfId="27118" xr:uid="{00000000-0005-0000-0000-0000EF690000}"/>
    <cellStyle name="Normal 4 4 3 2 2 3 2 2" xfId="27119" xr:uid="{00000000-0005-0000-0000-0000F0690000}"/>
    <cellStyle name="Normal 4 4 3 2 2 3 3" xfId="27120" xr:uid="{00000000-0005-0000-0000-0000F1690000}"/>
    <cellStyle name="Normal 4 4 3 2 2 3 4" xfId="27121" xr:uid="{00000000-0005-0000-0000-0000F2690000}"/>
    <cellStyle name="Normal 4 4 3 2 2 4" xfId="27122" xr:uid="{00000000-0005-0000-0000-0000F3690000}"/>
    <cellStyle name="Normal 4 4 3 2 2 4 2" xfId="27123" xr:uid="{00000000-0005-0000-0000-0000F4690000}"/>
    <cellStyle name="Normal 4 4 3 2 2 5" xfId="27124" xr:uid="{00000000-0005-0000-0000-0000F5690000}"/>
    <cellStyle name="Normal 4 4 3 2 2 6" xfId="27125" xr:uid="{00000000-0005-0000-0000-0000F6690000}"/>
    <cellStyle name="Normal 4 4 3 2 3" xfId="27126" xr:uid="{00000000-0005-0000-0000-0000F7690000}"/>
    <cellStyle name="Normal 4 4 3 2 3 2" xfId="27127" xr:uid="{00000000-0005-0000-0000-0000F8690000}"/>
    <cellStyle name="Normal 4 4 3 2 3 2 2" xfId="27128" xr:uid="{00000000-0005-0000-0000-0000F9690000}"/>
    <cellStyle name="Normal 4 4 3 2 3 3" xfId="27129" xr:uid="{00000000-0005-0000-0000-0000FA690000}"/>
    <cellStyle name="Normal 4 4 3 2 3 4" xfId="27130" xr:uid="{00000000-0005-0000-0000-0000FB690000}"/>
    <cellStyle name="Normal 4 4 3 2 4" xfId="27131" xr:uid="{00000000-0005-0000-0000-0000FC690000}"/>
    <cellStyle name="Normal 4 4 3 2 4 2" xfId="27132" xr:uid="{00000000-0005-0000-0000-0000FD690000}"/>
    <cellStyle name="Normal 4 4 3 2 4 2 2" xfId="27133" xr:uid="{00000000-0005-0000-0000-0000FE690000}"/>
    <cellStyle name="Normal 4 4 3 2 4 3" xfId="27134" xr:uid="{00000000-0005-0000-0000-0000FF690000}"/>
    <cellStyle name="Normal 4 4 3 2 4 4" xfId="27135" xr:uid="{00000000-0005-0000-0000-0000006A0000}"/>
    <cellStyle name="Normal 4 4 3 2 5" xfId="27136" xr:uid="{00000000-0005-0000-0000-0000016A0000}"/>
    <cellStyle name="Normal 4 4 3 2 5 2" xfId="27137" xr:uid="{00000000-0005-0000-0000-0000026A0000}"/>
    <cellStyle name="Normal 4 4 3 2 6" xfId="27138" xr:uid="{00000000-0005-0000-0000-0000036A0000}"/>
    <cellStyle name="Normal 4 4 3 2 7" xfId="27139" xr:uid="{00000000-0005-0000-0000-0000046A0000}"/>
    <cellStyle name="Normal 4 4 3 3" xfId="27140" xr:uid="{00000000-0005-0000-0000-0000056A0000}"/>
    <cellStyle name="Normal 4 4 3 3 2" xfId="27141" xr:uid="{00000000-0005-0000-0000-0000066A0000}"/>
    <cellStyle name="Normal 4 4 3 3 2 2" xfId="27142" xr:uid="{00000000-0005-0000-0000-0000076A0000}"/>
    <cellStyle name="Normal 4 4 3 3 2 2 2" xfId="27143" xr:uid="{00000000-0005-0000-0000-0000086A0000}"/>
    <cellStyle name="Normal 4 4 3 3 2 3" xfId="27144" xr:uid="{00000000-0005-0000-0000-0000096A0000}"/>
    <cellStyle name="Normal 4 4 3 3 2 4" xfId="27145" xr:uid="{00000000-0005-0000-0000-00000A6A0000}"/>
    <cellStyle name="Normal 4 4 3 3 3" xfId="27146" xr:uid="{00000000-0005-0000-0000-00000B6A0000}"/>
    <cellStyle name="Normal 4 4 3 3 3 2" xfId="27147" xr:uid="{00000000-0005-0000-0000-00000C6A0000}"/>
    <cellStyle name="Normal 4 4 3 3 3 2 2" xfId="27148" xr:uid="{00000000-0005-0000-0000-00000D6A0000}"/>
    <cellStyle name="Normal 4 4 3 3 3 3" xfId="27149" xr:uid="{00000000-0005-0000-0000-00000E6A0000}"/>
    <cellStyle name="Normal 4 4 3 3 3 4" xfId="27150" xr:uid="{00000000-0005-0000-0000-00000F6A0000}"/>
    <cellStyle name="Normal 4 4 3 3 4" xfId="27151" xr:uid="{00000000-0005-0000-0000-0000106A0000}"/>
    <cellStyle name="Normal 4 4 3 3 4 2" xfId="27152" xr:uid="{00000000-0005-0000-0000-0000116A0000}"/>
    <cellStyle name="Normal 4 4 3 3 5" xfId="27153" xr:uid="{00000000-0005-0000-0000-0000126A0000}"/>
    <cellStyle name="Normal 4 4 3 3 6" xfId="27154" xr:uid="{00000000-0005-0000-0000-0000136A0000}"/>
    <cellStyle name="Normal 4 4 3 4" xfId="27155" xr:uid="{00000000-0005-0000-0000-0000146A0000}"/>
    <cellStyle name="Normal 4 4 3 4 2" xfId="27156" xr:uid="{00000000-0005-0000-0000-0000156A0000}"/>
    <cellStyle name="Normal 4 4 3 4 2 2" xfId="27157" xr:uid="{00000000-0005-0000-0000-0000166A0000}"/>
    <cellStyle name="Normal 4 4 3 4 3" xfId="27158" xr:uid="{00000000-0005-0000-0000-0000176A0000}"/>
    <cellStyle name="Normal 4 4 3 4 4" xfId="27159" xr:uid="{00000000-0005-0000-0000-0000186A0000}"/>
    <cellStyle name="Normal 4 4 3 5" xfId="27160" xr:uid="{00000000-0005-0000-0000-0000196A0000}"/>
    <cellStyle name="Normal 4 4 3 5 2" xfId="27161" xr:uid="{00000000-0005-0000-0000-00001A6A0000}"/>
    <cellStyle name="Normal 4 4 3 5 2 2" xfId="27162" xr:uid="{00000000-0005-0000-0000-00001B6A0000}"/>
    <cellStyle name="Normal 4 4 3 5 3" xfId="27163" xr:uid="{00000000-0005-0000-0000-00001C6A0000}"/>
    <cellStyle name="Normal 4 4 3 5 4" xfId="27164" xr:uid="{00000000-0005-0000-0000-00001D6A0000}"/>
    <cellStyle name="Normal 4 4 3 6" xfId="27165" xr:uid="{00000000-0005-0000-0000-00001E6A0000}"/>
    <cellStyle name="Normal 4 4 3 6 2" xfId="27166" xr:uid="{00000000-0005-0000-0000-00001F6A0000}"/>
    <cellStyle name="Normal 4 4 3 7" xfId="27167" xr:uid="{00000000-0005-0000-0000-0000206A0000}"/>
    <cellStyle name="Normal 4 4 3 8" xfId="27168" xr:uid="{00000000-0005-0000-0000-0000216A0000}"/>
    <cellStyle name="Normal 4 4 4" xfId="27169" xr:uid="{00000000-0005-0000-0000-0000226A0000}"/>
    <cellStyle name="Normal 4 4 4 2" xfId="27170" xr:uid="{00000000-0005-0000-0000-0000236A0000}"/>
    <cellStyle name="Normal 4 4 4 2 2" xfId="27171" xr:uid="{00000000-0005-0000-0000-0000246A0000}"/>
    <cellStyle name="Normal 4 4 4 2 2 2" xfId="27172" xr:uid="{00000000-0005-0000-0000-0000256A0000}"/>
    <cellStyle name="Normal 4 4 4 2 2 2 2" xfId="27173" xr:uid="{00000000-0005-0000-0000-0000266A0000}"/>
    <cellStyle name="Normal 4 4 4 2 2 2 2 2" xfId="27174" xr:uid="{00000000-0005-0000-0000-0000276A0000}"/>
    <cellStyle name="Normal 4 4 4 2 2 2 3" xfId="27175" xr:uid="{00000000-0005-0000-0000-0000286A0000}"/>
    <cellStyle name="Normal 4 4 4 2 2 2 4" xfId="27176" xr:uid="{00000000-0005-0000-0000-0000296A0000}"/>
    <cellStyle name="Normal 4 4 4 2 2 3" xfId="27177" xr:uid="{00000000-0005-0000-0000-00002A6A0000}"/>
    <cellStyle name="Normal 4 4 4 2 2 3 2" xfId="27178" xr:uid="{00000000-0005-0000-0000-00002B6A0000}"/>
    <cellStyle name="Normal 4 4 4 2 2 3 2 2" xfId="27179" xr:uid="{00000000-0005-0000-0000-00002C6A0000}"/>
    <cellStyle name="Normal 4 4 4 2 2 3 3" xfId="27180" xr:uid="{00000000-0005-0000-0000-00002D6A0000}"/>
    <cellStyle name="Normal 4 4 4 2 2 3 4" xfId="27181" xr:uid="{00000000-0005-0000-0000-00002E6A0000}"/>
    <cellStyle name="Normal 4 4 4 2 2 4" xfId="27182" xr:uid="{00000000-0005-0000-0000-00002F6A0000}"/>
    <cellStyle name="Normal 4 4 4 2 2 4 2" xfId="27183" xr:uid="{00000000-0005-0000-0000-0000306A0000}"/>
    <cellStyle name="Normal 4 4 4 2 2 5" xfId="27184" xr:uid="{00000000-0005-0000-0000-0000316A0000}"/>
    <cellStyle name="Normal 4 4 4 2 2 6" xfId="27185" xr:uid="{00000000-0005-0000-0000-0000326A0000}"/>
    <cellStyle name="Normal 4 4 4 2 3" xfId="27186" xr:uid="{00000000-0005-0000-0000-0000336A0000}"/>
    <cellStyle name="Normal 4 4 4 2 3 2" xfId="27187" xr:uid="{00000000-0005-0000-0000-0000346A0000}"/>
    <cellStyle name="Normal 4 4 4 2 3 2 2" xfId="27188" xr:uid="{00000000-0005-0000-0000-0000356A0000}"/>
    <cellStyle name="Normal 4 4 4 2 3 3" xfId="27189" xr:uid="{00000000-0005-0000-0000-0000366A0000}"/>
    <cellStyle name="Normal 4 4 4 2 3 4" xfId="27190" xr:uid="{00000000-0005-0000-0000-0000376A0000}"/>
    <cellStyle name="Normal 4 4 4 2 4" xfId="27191" xr:uid="{00000000-0005-0000-0000-0000386A0000}"/>
    <cellStyle name="Normal 4 4 4 2 4 2" xfId="27192" xr:uid="{00000000-0005-0000-0000-0000396A0000}"/>
    <cellStyle name="Normal 4 4 4 2 4 2 2" xfId="27193" xr:uid="{00000000-0005-0000-0000-00003A6A0000}"/>
    <cellStyle name="Normal 4 4 4 2 4 3" xfId="27194" xr:uid="{00000000-0005-0000-0000-00003B6A0000}"/>
    <cellStyle name="Normal 4 4 4 2 4 4" xfId="27195" xr:uid="{00000000-0005-0000-0000-00003C6A0000}"/>
    <cellStyle name="Normal 4 4 4 2 5" xfId="27196" xr:uid="{00000000-0005-0000-0000-00003D6A0000}"/>
    <cellStyle name="Normal 4 4 4 2 5 2" xfId="27197" xr:uid="{00000000-0005-0000-0000-00003E6A0000}"/>
    <cellStyle name="Normal 4 4 4 2 6" xfId="27198" xr:uid="{00000000-0005-0000-0000-00003F6A0000}"/>
    <cellStyle name="Normal 4 4 4 2 7" xfId="27199" xr:uid="{00000000-0005-0000-0000-0000406A0000}"/>
    <cellStyle name="Normal 4 4 4 3" xfId="27200" xr:uid="{00000000-0005-0000-0000-0000416A0000}"/>
    <cellStyle name="Normal 4 4 4 3 2" xfId="27201" xr:uid="{00000000-0005-0000-0000-0000426A0000}"/>
    <cellStyle name="Normal 4 4 4 3 2 2" xfId="27202" xr:uid="{00000000-0005-0000-0000-0000436A0000}"/>
    <cellStyle name="Normal 4 4 4 3 2 2 2" xfId="27203" xr:uid="{00000000-0005-0000-0000-0000446A0000}"/>
    <cellStyle name="Normal 4 4 4 3 2 3" xfId="27204" xr:uid="{00000000-0005-0000-0000-0000456A0000}"/>
    <cellStyle name="Normal 4 4 4 3 2 4" xfId="27205" xr:uid="{00000000-0005-0000-0000-0000466A0000}"/>
    <cellStyle name="Normal 4 4 4 3 3" xfId="27206" xr:uid="{00000000-0005-0000-0000-0000476A0000}"/>
    <cellStyle name="Normal 4 4 4 3 3 2" xfId="27207" xr:uid="{00000000-0005-0000-0000-0000486A0000}"/>
    <cellStyle name="Normal 4 4 4 3 3 2 2" xfId="27208" xr:uid="{00000000-0005-0000-0000-0000496A0000}"/>
    <cellStyle name="Normal 4 4 4 3 3 3" xfId="27209" xr:uid="{00000000-0005-0000-0000-00004A6A0000}"/>
    <cellStyle name="Normal 4 4 4 3 3 4" xfId="27210" xr:uid="{00000000-0005-0000-0000-00004B6A0000}"/>
    <cellStyle name="Normal 4 4 4 3 4" xfId="27211" xr:uid="{00000000-0005-0000-0000-00004C6A0000}"/>
    <cellStyle name="Normal 4 4 4 3 4 2" xfId="27212" xr:uid="{00000000-0005-0000-0000-00004D6A0000}"/>
    <cellStyle name="Normal 4 4 4 3 5" xfId="27213" xr:uid="{00000000-0005-0000-0000-00004E6A0000}"/>
    <cellStyle name="Normal 4 4 4 3 6" xfId="27214" xr:uid="{00000000-0005-0000-0000-00004F6A0000}"/>
    <cellStyle name="Normal 4 4 4 4" xfId="27215" xr:uid="{00000000-0005-0000-0000-0000506A0000}"/>
    <cellStyle name="Normal 4 4 4 4 2" xfId="27216" xr:uid="{00000000-0005-0000-0000-0000516A0000}"/>
    <cellStyle name="Normal 4 4 4 4 2 2" xfId="27217" xr:uid="{00000000-0005-0000-0000-0000526A0000}"/>
    <cellStyle name="Normal 4 4 4 4 3" xfId="27218" xr:uid="{00000000-0005-0000-0000-0000536A0000}"/>
    <cellStyle name="Normal 4 4 4 4 4" xfId="27219" xr:uid="{00000000-0005-0000-0000-0000546A0000}"/>
    <cellStyle name="Normal 4 4 4 5" xfId="27220" xr:uid="{00000000-0005-0000-0000-0000556A0000}"/>
    <cellStyle name="Normal 4 4 4 5 2" xfId="27221" xr:uid="{00000000-0005-0000-0000-0000566A0000}"/>
    <cellStyle name="Normal 4 4 4 5 2 2" xfId="27222" xr:uid="{00000000-0005-0000-0000-0000576A0000}"/>
    <cellStyle name="Normal 4 4 4 5 3" xfId="27223" xr:uid="{00000000-0005-0000-0000-0000586A0000}"/>
    <cellStyle name="Normal 4 4 4 5 4" xfId="27224" xr:uid="{00000000-0005-0000-0000-0000596A0000}"/>
    <cellStyle name="Normal 4 4 4 6" xfId="27225" xr:uid="{00000000-0005-0000-0000-00005A6A0000}"/>
    <cellStyle name="Normal 4 4 4 6 2" xfId="27226" xr:uid="{00000000-0005-0000-0000-00005B6A0000}"/>
    <cellStyle name="Normal 4 4 4 7" xfId="27227" xr:uid="{00000000-0005-0000-0000-00005C6A0000}"/>
    <cellStyle name="Normal 4 4 4 8" xfId="27228" xr:uid="{00000000-0005-0000-0000-00005D6A0000}"/>
    <cellStyle name="Normal 4 4 5" xfId="27229" xr:uid="{00000000-0005-0000-0000-00005E6A0000}"/>
    <cellStyle name="Normal 4 4 5 2" xfId="27230" xr:uid="{00000000-0005-0000-0000-00005F6A0000}"/>
    <cellStyle name="Normal 4 4 5 2 2" xfId="27231" xr:uid="{00000000-0005-0000-0000-0000606A0000}"/>
    <cellStyle name="Normal 4 4 5 2 2 2" xfId="27232" xr:uid="{00000000-0005-0000-0000-0000616A0000}"/>
    <cellStyle name="Normal 4 4 5 2 2 2 2" xfId="27233" xr:uid="{00000000-0005-0000-0000-0000626A0000}"/>
    <cellStyle name="Normal 4 4 5 2 2 2 2 2" xfId="27234" xr:uid="{00000000-0005-0000-0000-0000636A0000}"/>
    <cellStyle name="Normal 4 4 5 2 2 2 3" xfId="27235" xr:uid="{00000000-0005-0000-0000-0000646A0000}"/>
    <cellStyle name="Normal 4 4 5 2 2 2 4" xfId="27236" xr:uid="{00000000-0005-0000-0000-0000656A0000}"/>
    <cellStyle name="Normal 4 4 5 2 2 3" xfId="27237" xr:uid="{00000000-0005-0000-0000-0000666A0000}"/>
    <cellStyle name="Normal 4 4 5 2 2 3 2" xfId="27238" xr:uid="{00000000-0005-0000-0000-0000676A0000}"/>
    <cellStyle name="Normal 4 4 5 2 2 3 2 2" xfId="27239" xr:uid="{00000000-0005-0000-0000-0000686A0000}"/>
    <cellStyle name="Normal 4 4 5 2 2 3 3" xfId="27240" xr:uid="{00000000-0005-0000-0000-0000696A0000}"/>
    <cellStyle name="Normal 4 4 5 2 2 3 4" xfId="27241" xr:uid="{00000000-0005-0000-0000-00006A6A0000}"/>
    <cellStyle name="Normal 4 4 5 2 2 4" xfId="27242" xr:uid="{00000000-0005-0000-0000-00006B6A0000}"/>
    <cellStyle name="Normal 4 4 5 2 2 4 2" xfId="27243" xr:uid="{00000000-0005-0000-0000-00006C6A0000}"/>
    <cellStyle name="Normal 4 4 5 2 2 5" xfId="27244" xr:uid="{00000000-0005-0000-0000-00006D6A0000}"/>
    <cellStyle name="Normal 4 4 5 2 2 6" xfId="27245" xr:uid="{00000000-0005-0000-0000-00006E6A0000}"/>
    <cellStyle name="Normal 4 4 5 2 3" xfId="27246" xr:uid="{00000000-0005-0000-0000-00006F6A0000}"/>
    <cellStyle name="Normal 4 4 5 2 3 2" xfId="27247" xr:uid="{00000000-0005-0000-0000-0000706A0000}"/>
    <cellStyle name="Normal 4 4 5 2 3 2 2" xfId="27248" xr:uid="{00000000-0005-0000-0000-0000716A0000}"/>
    <cellStyle name="Normal 4 4 5 2 3 3" xfId="27249" xr:uid="{00000000-0005-0000-0000-0000726A0000}"/>
    <cellStyle name="Normal 4 4 5 2 3 4" xfId="27250" xr:uid="{00000000-0005-0000-0000-0000736A0000}"/>
    <cellStyle name="Normal 4 4 5 2 4" xfId="27251" xr:uid="{00000000-0005-0000-0000-0000746A0000}"/>
    <cellStyle name="Normal 4 4 5 2 4 2" xfId="27252" xr:uid="{00000000-0005-0000-0000-0000756A0000}"/>
    <cellStyle name="Normal 4 4 5 2 4 2 2" xfId="27253" xr:uid="{00000000-0005-0000-0000-0000766A0000}"/>
    <cellStyle name="Normal 4 4 5 2 4 3" xfId="27254" xr:uid="{00000000-0005-0000-0000-0000776A0000}"/>
    <cellStyle name="Normal 4 4 5 2 4 4" xfId="27255" xr:uid="{00000000-0005-0000-0000-0000786A0000}"/>
    <cellStyle name="Normal 4 4 5 2 5" xfId="27256" xr:uid="{00000000-0005-0000-0000-0000796A0000}"/>
    <cellStyle name="Normal 4 4 5 2 5 2" xfId="27257" xr:uid="{00000000-0005-0000-0000-00007A6A0000}"/>
    <cellStyle name="Normal 4 4 5 2 6" xfId="27258" xr:uid="{00000000-0005-0000-0000-00007B6A0000}"/>
    <cellStyle name="Normal 4 4 5 2 7" xfId="27259" xr:uid="{00000000-0005-0000-0000-00007C6A0000}"/>
    <cellStyle name="Normal 4 4 5 3" xfId="27260" xr:uid="{00000000-0005-0000-0000-00007D6A0000}"/>
    <cellStyle name="Normal 4 4 5 3 2" xfId="27261" xr:uid="{00000000-0005-0000-0000-00007E6A0000}"/>
    <cellStyle name="Normal 4 4 5 3 2 2" xfId="27262" xr:uid="{00000000-0005-0000-0000-00007F6A0000}"/>
    <cellStyle name="Normal 4 4 5 3 2 2 2" xfId="27263" xr:uid="{00000000-0005-0000-0000-0000806A0000}"/>
    <cellStyle name="Normal 4 4 5 3 2 3" xfId="27264" xr:uid="{00000000-0005-0000-0000-0000816A0000}"/>
    <cellStyle name="Normal 4 4 5 3 2 4" xfId="27265" xr:uid="{00000000-0005-0000-0000-0000826A0000}"/>
    <cellStyle name="Normal 4 4 5 3 3" xfId="27266" xr:uid="{00000000-0005-0000-0000-0000836A0000}"/>
    <cellStyle name="Normal 4 4 5 3 3 2" xfId="27267" xr:uid="{00000000-0005-0000-0000-0000846A0000}"/>
    <cellStyle name="Normal 4 4 5 3 3 2 2" xfId="27268" xr:uid="{00000000-0005-0000-0000-0000856A0000}"/>
    <cellStyle name="Normal 4 4 5 3 3 3" xfId="27269" xr:uid="{00000000-0005-0000-0000-0000866A0000}"/>
    <cellStyle name="Normal 4 4 5 3 3 4" xfId="27270" xr:uid="{00000000-0005-0000-0000-0000876A0000}"/>
    <cellStyle name="Normal 4 4 5 3 4" xfId="27271" xr:uid="{00000000-0005-0000-0000-0000886A0000}"/>
    <cellStyle name="Normal 4 4 5 3 4 2" xfId="27272" xr:uid="{00000000-0005-0000-0000-0000896A0000}"/>
    <cellStyle name="Normal 4 4 5 3 5" xfId="27273" xr:uid="{00000000-0005-0000-0000-00008A6A0000}"/>
    <cellStyle name="Normal 4 4 5 3 6" xfId="27274" xr:uid="{00000000-0005-0000-0000-00008B6A0000}"/>
    <cellStyle name="Normal 4 4 5 4" xfId="27275" xr:uid="{00000000-0005-0000-0000-00008C6A0000}"/>
    <cellStyle name="Normal 4 4 5 4 2" xfId="27276" xr:uid="{00000000-0005-0000-0000-00008D6A0000}"/>
    <cellStyle name="Normal 4 4 5 4 2 2" xfId="27277" xr:uid="{00000000-0005-0000-0000-00008E6A0000}"/>
    <cellStyle name="Normal 4 4 5 4 3" xfId="27278" xr:uid="{00000000-0005-0000-0000-00008F6A0000}"/>
    <cellStyle name="Normal 4 4 5 4 4" xfId="27279" xr:uid="{00000000-0005-0000-0000-0000906A0000}"/>
    <cellStyle name="Normal 4 4 5 5" xfId="27280" xr:uid="{00000000-0005-0000-0000-0000916A0000}"/>
    <cellStyle name="Normal 4 4 5 5 2" xfId="27281" xr:uid="{00000000-0005-0000-0000-0000926A0000}"/>
    <cellStyle name="Normal 4 4 5 5 2 2" xfId="27282" xr:uid="{00000000-0005-0000-0000-0000936A0000}"/>
    <cellStyle name="Normal 4 4 5 5 3" xfId="27283" xr:uid="{00000000-0005-0000-0000-0000946A0000}"/>
    <cellStyle name="Normal 4 4 5 5 4" xfId="27284" xr:uid="{00000000-0005-0000-0000-0000956A0000}"/>
    <cellStyle name="Normal 4 4 5 6" xfId="27285" xr:uid="{00000000-0005-0000-0000-0000966A0000}"/>
    <cellStyle name="Normal 4 4 5 6 2" xfId="27286" xr:uid="{00000000-0005-0000-0000-0000976A0000}"/>
    <cellStyle name="Normal 4 4 5 7" xfId="27287" xr:uid="{00000000-0005-0000-0000-0000986A0000}"/>
    <cellStyle name="Normal 4 4 5 8" xfId="27288" xr:uid="{00000000-0005-0000-0000-0000996A0000}"/>
    <cellStyle name="Normal 4 4 6" xfId="27289" xr:uid="{00000000-0005-0000-0000-00009A6A0000}"/>
    <cellStyle name="Normal 4 4 6 2" xfId="27290" xr:uid="{00000000-0005-0000-0000-00009B6A0000}"/>
    <cellStyle name="Normal 4 4 6 2 2" xfId="27291" xr:uid="{00000000-0005-0000-0000-00009C6A0000}"/>
    <cellStyle name="Normal 4 4 6 2 2 2" xfId="27292" xr:uid="{00000000-0005-0000-0000-00009D6A0000}"/>
    <cellStyle name="Normal 4 4 6 2 2 2 2" xfId="27293" xr:uid="{00000000-0005-0000-0000-00009E6A0000}"/>
    <cellStyle name="Normal 4 4 6 2 2 3" xfId="27294" xr:uid="{00000000-0005-0000-0000-00009F6A0000}"/>
    <cellStyle name="Normal 4 4 6 2 2 4" xfId="27295" xr:uid="{00000000-0005-0000-0000-0000A06A0000}"/>
    <cellStyle name="Normal 4 4 6 2 3" xfId="27296" xr:uid="{00000000-0005-0000-0000-0000A16A0000}"/>
    <cellStyle name="Normal 4 4 6 2 3 2" xfId="27297" xr:uid="{00000000-0005-0000-0000-0000A26A0000}"/>
    <cellStyle name="Normal 4 4 6 2 3 2 2" xfId="27298" xr:uid="{00000000-0005-0000-0000-0000A36A0000}"/>
    <cellStyle name="Normal 4 4 6 2 3 3" xfId="27299" xr:uid="{00000000-0005-0000-0000-0000A46A0000}"/>
    <cellStyle name="Normal 4 4 6 2 3 4" xfId="27300" xr:uid="{00000000-0005-0000-0000-0000A56A0000}"/>
    <cellStyle name="Normal 4 4 6 2 4" xfId="27301" xr:uid="{00000000-0005-0000-0000-0000A66A0000}"/>
    <cellStyle name="Normal 4 4 6 2 4 2" xfId="27302" xr:uid="{00000000-0005-0000-0000-0000A76A0000}"/>
    <cellStyle name="Normal 4 4 6 2 5" xfId="27303" xr:uid="{00000000-0005-0000-0000-0000A86A0000}"/>
    <cellStyle name="Normal 4 4 6 2 6" xfId="27304" xr:uid="{00000000-0005-0000-0000-0000A96A0000}"/>
    <cellStyle name="Normal 4 4 6 3" xfId="27305" xr:uid="{00000000-0005-0000-0000-0000AA6A0000}"/>
    <cellStyle name="Normal 4 4 6 3 2" xfId="27306" xr:uid="{00000000-0005-0000-0000-0000AB6A0000}"/>
    <cellStyle name="Normal 4 4 6 3 2 2" xfId="27307" xr:uid="{00000000-0005-0000-0000-0000AC6A0000}"/>
    <cellStyle name="Normal 4 4 6 3 3" xfId="27308" xr:uid="{00000000-0005-0000-0000-0000AD6A0000}"/>
    <cellStyle name="Normal 4 4 6 3 4" xfId="27309" xr:uid="{00000000-0005-0000-0000-0000AE6A0000}"/>
    <cellStyle name="Normal 4 4 6 4" xfId="27310" xr:uid="{00000000-0005-0000-0000-0000AF6A0000}"/>
    <cellStyle name="Normal 4 4 6 4 2" xfId="27311" xr:uid="{00000000-0005-0000-0000-0000B06A0000}"/>
    <cellStyle name="Normal 4 4 6 4 2 2" xfId="27312" xr:uid="{00000000-0005-0000-0000-0000B16A0000}"/>
    <cellStyle name="Normal 4 4 6 4 3" xfId="27313" xr:uid="{00000000-0005-0000-0000-0000B26A0000}"/>
    <cellStyle name="Normal 4 4 6 4 4" xfId="27314" xr:uid="{00000000-0005-0000-0000-0000B36A0000}"/>
    <cellStyle name="Normal 4 4 6 5" xfId="27315" xr:uid="{00000000-0005-0000-0000-0000B46A0000}"/>
    <cellStyle name="Normal 4 4 6 5 2" xfId="27316" xr:uid="{00000000-0005-0000-0000-0000B56A0000}"/>
    <cellStyle name="Normal 4 4 6 6" xfId="27317" xr:uid="{00000000-0005-0000-0000-0000B66A0000}"/>
    <cellStyle name="Normal 4 4 6 7" xfId="27318" xr:uid="{00000000-0005-0000-0000-0000B76A0000}"/>
    <cellStyle name="Normal 4 4 7" xfId="27319" xr:uid="{00000000-0005-0000-0000-0000B86A0000}"/>
    <cellStyle name="Normal 4 4 7 2" xfId="27320" xr:uid="{00000000-0005-0000-0000-0000B96A0000}"/>
    <cellStyle name="Normal 4 4 7 2 2" xfId="27321" xr:uid="{00000000-0005-0000-0000-0000BA6A0000}"/>
    <cellStyle name="Normal 4 4 7 2 2 2" xfId="27322" xr:uid="{00000000-0005-0000-0000-0000BB6A0000}"/>
    <cellStyle name="Normal 4 4 7 2 3" xfId="27323" xr:uid="{00000000-0005-0000-0000-0000BC6A0000}"/>
    <cellStyle name="Normal 4 4 7 2 4" xfId="27324" xr:uid="{00000000-0005-0000-0000-0000BD6A0000}"/>
    <cellStyle name="Normal 4 4 7 3" xfId="27325" xr:uid="{00000000-0005-0000-0000-0000BE6A0000}"/>
    <cellStyle name="Normal 4 4 7 3 2" xfId="27326" xr:uid="{00000000-0005-0000-0000-0000BF6A0000}"/>
    <cellStyle name="Normal 4 4 7 3 2 2" xfId="27327" xr:uid="{00000000-0005-0000-0000-0000C06A0000}"/>
    <cellStyle name="Normal 4 4 7 3 3" xfId="27328" xr:uid="{00000000-0005-0000-0000-0000C16A0000}"/>
    <cellStyle name="Normal 4 4 7 3 4" xfId="27329" xr:uid="{00000000-0005-0000-0000-0000C26A0000}"/>
    <cellStyle name="Normal 4 4 7 4" xfId="27330" xr:uid="{00000000-0005-0000-0000-0000C36A0000}"/>
    <cellStyle name="Normal 4 4 7 4 2" xfId="27331" xr:uid="{00000000-0005-0000-0000-0000C46A0000}"/>
    <cellStyle name="Normal 4 4 7 5" xfId="27332" xr:uid="{00000000-0005-0000-0000-0000C56A0000}"/>
    <cellStyle name="Normal 4 4 7 6" xfId="27333" xr:uid="{00000000-0005-0000-0000-0000C66A0000}"/>
    <cellStyle name="Normal 4 4 8" xfId="27334" xr:uid="{00000000-0005-0000-0000-0000C76A0000}"/>
    <cellStyle name="Normal 4 4 8 2" xfId="27335" xr:uid="{00000000-0005-0000-0000-0000C86A0000}"/>
    <cellStyle name="Normal 4 4 8 2 2" xfId="27336" xr:uid="{00000000-0005-0000-0000-0000C96A0000}"/>
    <cellStyle name="Normal 4 4 8 3" xfId="27337" xr:uid="{00000000-0005-0000-0000-0000CA6A0000}"/>
    <cellStyle name="Normal 4 4 8 4" xfId="27338" xr:uid="{00000000-0005-0000-0000-0000CB6A0000}"/>
    <cellStyle name="Normal 4 4 9" xfId="27339" xr:uid="{00000000-0005-0000-0000-0000CC6A0000}"/>
    <cellStyle name="Normal 4 4 9 2" xfId="27340" xr:uid="{00000000-0005-0000-0000-0000CD6A0000}"/>
    <cellStyle name="Normal 4 4 9 2 2" xfId="27341" xr:uid="{00000000-0005-0000-0000-0000CE6A0000}"/>
    <cellStyle name="Normal 4 4 9 3" xfId="27342" xr:uid="{00000000-0005-0000-0000-0000CF6A0000}"/>
    <cellStyle name="Normal 4 4 9 4" xfId="27343" xr:uid="{00000000-0005-0000-0000-0000D06A0000}"/>
    <cellStyle name="Normal 4 5" xfId="27344" xr:uid="{00000000-0005-0000-0000-0000D16A0000}"/>
    <cellStyle name="Normal 4 5 10" xfId="27345" xr:uid="{00000000-0005-0000-0000-0000D26A0000}"/>
    <cellStyle name="Normal 4 5 11" xfId="27346" xr:uid="{00000000-0005-0000-0000-0000D36A0000}"/>
    <cellStyle name="Normal 4 5 2" xfId="27347" xr:uid="{00000000-0005-0000-0000-0000D46A0000}"/>
    <cellStyle name="Normal 4 5 2 2" xfId="27348" xr:uid="{00000000-0005-0000-0000-0000D56A0000}"/>
    <cellStyle name="Normal 4 5 2 2 2" xfId="27349" xr:uid="{00000000-0005-0000-0000-0000D66A0000}"/>
    <cellStyle name="Normal 4 5 2 2 2 2" xfId="27350" xr:uid="{00000000-0005-0000-0000-0000D76A0000}"/>
    <cellStyle name="Normal 4 5 2 2 2 2 2" xfId="27351" xr:uid="{00000000-0005-0000-0000-0000D86A0000}"/>
    <cellStyle name="Normal 4 5 2 2 2 2 2 2" xfId="27352" xr:uid="{00000000-0005-0000-0000-0000D96A0000}"/>
    <cellStyle name="Normal 4 5 2 2 2 2 3" xfId="27353" xr:uid="{00000000-0005-0000-0000-0000DA6A0000}"/>
    <cellStyle name="Normal 4 5 2 2 2 2 4" xfId="27354" xr:uid="{00000000-0005-0000-0000-0000DB6A0000}"/>
    <cellStyle name="Normal 4 5 2 2 2 3" xfId="27355" xr:uid="{00000000-0005-0000-0000-0000DC6A0000}"/>
    <cellStyle name="Normal 4 5 2 2 2 3 2" xfId="27356" xr:uid="{00000000-0005-0000-0000-0000DD6A0000}"/>
    <cellStyle name="Normal 4 5 2 2 2 3 2 2" xfId="27357" xr:uid="{00000000-0005-0000-0000-0000DE6A0000}"/>
    <cellStyle name="Normal 4 5 2 2 2 3 3" xfId="27358" xr:uid="{00000000-0005-0000-0000-0000DF6A0000}"/>
    <cellStyle name="Normal 4 5 2 2 2 3 4" xfId="27359" xr:uid="{00000000-0005-0000-0000-0000E06A0000}"/>
    <cellStyle name="Normal 4 5 2 2 2 4" xfId="27360" xr:uid="{00000000-0005-0000-0000-0000E16A0000}"/>
    <cellStyle name="Normal 4 5 2 2 2 4 2" xfId="27361" xr:uid="{00000000-0005-0000-0000-0000E26A0000}"/>
    <cellStyle name="Normal 4 5 2 2 2 5" xfId="27362" xr:uid="{00000000-0005-0000-0000-0000E36A0000}"/>
    <cellStyle name="Normal 4 5 2 2 2 6" xfId="27363" xr:uid="{00000000-0005-0000-0000-0000E46A0000}"/>
    <cellStyle name="Normal 4 5 2 2 3" xfId="27364" xr:uid="{00000000-0005-0000-0000-0000E56A0000}"/>
    <cellStyle name="Normal 4 5 2 2 3 2" xfId="27365" xr:uid="{00000000-0005-0000-0000-0000E66A0000}"/>
    <cellStyle name="Normal 4 5 2 2 3 2 2" xfId="27366" xr:uid="{00000000-0005-0000-0000-0000E76A0000}"/>
    <cellStyle name="Normal 4 5 2 2 3 3" xfId="27367" xr:uid="{00000000-0005-0000-0000-0000E86A0000}"/>
    <cellStyle name="Normal 4 5 2 2 3 4" xfId="27368" xr:uid="{00000000-0005-0000-0000-0000E96A0000}"/>
    <cellStyle name="Normal 4 5 2 2 4" xfId="27369" xr:uid="{00000000-0005-0000-0000-0000EA6A0000}"/>
    <cellStyle name="Normal 4 5 2 2 4 2" xfId="27370" xr:uid="{00000000-0005-0000-0000-0000EB6A0000}"/>
    <cellStyle name="Normal 4 5 2 2 4 2 2" xfId="27371" xr:uid="{00000000-0005-0000-0000-0000EC6A0000}"/>
    <cellStyle name="Normal 4 5 2 2 4 3" xfId="27372" xr:uid="{00000000-0005-0000-0000-0000ED6A0000}"/>
    <cellStyle name="Normal 4 5 2 2 4 4" xfId="27373" xr:uid="{00000000-0005-0000-0000-0000EE6A0000}"/>
    <cellStyle name="Normal 4 5 2 2 5" xfId="27374" xr:uid="{00000000-0005-0000-0000-0000EF6A0000}"/>
    <cellStyle name="Normal 4 5 2 2 5 2" xfId="27375" xr:uid="{00000000-0005-0000-0000-0000F06A0000}"/>
    <cellStyle name="Normal 4 5 2 2 6" xfId="27376" xr:uid="{00000000-0005-0000-0000-0000F16A0000}"/>
    <cellStyle name="Normal 4 5 2 2 7" xfId="27377" xr:uid="{00000000-0005-0000-0000-0000F26A0000}"/>
    <cellStyle name="Normal 4 5 2 3" xfId="27378" xr:uid="{00000000-0005-0000-0000-0000F36A0000}"/>
    <cellStyle name="Normal 4 5 2 3 2" xfId="27379" xr:uid="{00000000-0005-0000-0000-0000F46A0000}"/>
    <cellStyle name="Normal 4 5 2 3 2 2" xfId="27380" xr:uid="{00000000-0005-0000-0000-0000F56A0000}"/>
    <cellStyle name="Normal 4 5 2 3 2 2 2" xfId="27381" xr:uid="{00000000-0005-0000-0000-0000F66A0000}"/>
    <cellStyle name="Normal 4 5 2 3 2 3" xfId="27382" xr:uid="{00000000-0005-0000-0000-0000F76A0000}"/>
    <cellStyle name="Normal 4 5 2 3 2 4" xfId="27383" xr:uid="{00000000-0005-0000-0000-0000F86A0000}"/>
    <cellStyle name="Normal 4 5 2 3 3" xfId="27384" xr:uid="{00000000-0005-0000-0000-0000F96A0000}"/>
    <cellStyle name="Normal 4 5 2 3 3 2" xfId="27385" xr:uid="{00000000-0005-0000-0000-0000FA6A0000}"/>
    <cellStyle name="Normal 4 5 2 3 3 2 2" xfId="27386" xr:uid="{00000000-0005-0000-0000-0000FB6A0000}"/>
    <cellStyle name="Normal 4 5 2 3 3 3" xfId="27387" xr:uid="{00000000-0005-0000-0000-0000FC6A0000}"/>
    <cellStyle name="Normal 4 5 2 3 3 4" xfId="27388" xr:uid="{00000000-0005-0000-0000-0000FD6A0000}"/>
    <cellStyle name="Normal 4 5 2 3 4" xfId="27389" xr:uid="{00000000-0005-0000-0000-0000FE6A0000}"/>
    <cellStyle name="Normal 4 5 2 3 4 2" xfId="27390" xr:uid="{00000000-0005-0000-0000-0000FF6A0000}"/>
    <cellStyle name="Normal 4 5 2 3 5" xfId="27391" xr:uid="{00000000-0005-0000-0000-0000006B0000}"/>
    <cellStyle name="Normal 4 5 2 3 6" xfId="27392" xr:uid="{00000000-0005-0000-0000-0000016B0000}"/>
    <cellStyle name="Normal 4 5 2 4" xfId="27393" xr:uid="{00000000-0005-0000-0000-0000026B0000}"/>
    <cellStyle name="Normal 4 5 2 4 2" xfId="27394" xr:uid="{00000000-0005-0000-0000-0000036B0000}"/>
    <cellStyle name="Normal 4 5 2 4 2 2" xfId="27395" xr:uid="{00000000-0005-0000-0000-0000046B0000}"/>
    <cellStyle name="Normal 4 5 2 4 3" xfId="27396" xr:uid="{00000000-0005-0000-0000-0000056B0000}"/>
    <cellStyle name="Normal 4 5 2 4 4" xfId="27397" xr:uid="{00000000-0005-0000-0000-0000066B0000}"/>
    <cellStyle name="Normal 4 5 2 5" xfId="27398" xr:uid="{00000000-0005-0000-0000-0000076B0000}"/>
    <cellStyle name="Normal 4 5 2 5 2" xfId="27399" xr:uid="{00000000-0005-0000-0000-0000086B0000}"/>
    <cellStyle name="Normal 4 5 2 5 2 2" xfId="27400" xr:uid="{00000000-0005-0000-0000-0000096B0000}"/>
    <cellStyle name="Normal 4 5 2 5 3" xfId="27401" xr:uid="{00000000-0005-0000-0000-00000A6B0000}"/>
    <cellStyle name="Normal 4 5 2 5 4" xfId="27402" xr:uid="{00000000-0005-0000-0000-00000B6B0000}"/>
    <cellStyle name="Normal 4 5 2 6" xfId="27403" xr:uid="{00000000-0005-0000-0000-00000C6B0000}"/>
    <cellStyle name="Normal 4 5 2 6 2" xfId="27404" xr:uid="{00000000-0005-0000-0000-00000D6B0000}"/>
    <cellStyle name="Normal 4 5 2 7" xfId="27405" xr:uid="{00000000-0005-0000-0000-00000E6B0000}"/>
    <cellStyle name="Normal 4 5 2 8" xfId="27406" xr:uid="{00000000-0005-0000-0000-00000F6B0000}"/>
    <cellStyle name="Normal 4 5 3" xfId="27407" xr:uid="{00000000-0005-0000-0000-0000106B0000}"/>
    <cellStyle name="Normal 4 5 3 2" xfId="27408" xr:uid="{00000000-0005-0000-0000-0000116B0000}"/>
    <cellStyle name="Normal 4 5 3 2 2" xfId="27409" xr:uid="{00000000-0005-0000-0000-0000126B0000}"/>
    <cellStyle name="Normal 4 5 3 2 2 2" xfId="27410" xr:uid="{00000000-0005-0000-0000-0000136B0000}"/>
    <cellStyle name="Normal 4 5 3 2 2 2 2" xfId="27411" xr:uid="{00000000-0005-0000-0000-0000146B0000}"/>
    <cellStyle name="Normal 4 5 3 2 2 2 2 2" xfId="27412" xr:uid="{00000000-0005-0000-0000-0000156B0000}"/>
    <cellStyle name="Normal 4 5 3 2 2 2 3" xfId="27413" xr:uid="{00000000-0005-0000-0000-0000166B0000}"/>
    <cellStyle name="Normal 4 5 3 2 2 2 4" xfId="27414" xr:uid="{00000000-0005-0000-0000-0000176B0000}"/>
    <cellStyle name="Normal 4 5 3 2 2 3" xfId="27415" xr:uid="{00000000-0005-0000-0000-0000186B0000}"/>
    <cellStyle name="Normal 4 5 3 2 2 3 2" xfId="27416" xr:uid="{00000000-0005-0000-0000-0000196B0000}"/>
    <cellStyle name="Normal 4 5 3 2 2 3 2 2" xfId="27417" xr:uid="{00000000-0005-0000-0000-00001A6B0000}"/>
    <cellStyle name="Normal 4 5 3 2 2 3 3" xfId="27418" xr:uid="{00000000-0005-0000-0000-00001B6B0000}"/>
    <cellStyle name="Normal 4 5 3 2 2 3 4" xfId="27419" xr:uid="{00000000-0005-0000-0000-00001C6B0000}"/>
    <cellStyle name="Normal 4 5 3 2 2 4" xfId="27420" xr:uid="{00000000-0005-0000-0000-00001D6B0000}"/>
    <cellStyle name="Normal 4 5 3 2 2 4 2" xfId="27421" xr:uid="{00000000-0005-0000-0000-00001E6B0000}"/>
    <cellStyle name="Normal 4 5 3 2 2 5" xfId="27422" xr:uid="{00000000-0005-0000-0000-00001F6B0000}"/>
    <cellStyle name="Normal 4 5 3 2 2 6" xfId="27423" xr:uid="{00000000-0005-0000-0000-0000206B0000}"/>
    <cellStyle name="Normal 4 5 3 2 3" xfId="27424" xr:uid="{00000000-0005-0000-0000-0000216B0000}"/>
    <cellStyle name="Normal 4 5 3 2 3 2" xfId="27425" xr:uid="{00000000-0005-0000-0000-0000226B0000}"/>
    <cellStyle name="Normal 4 5 3 2 3 2 2" xfId="27426" xr:uid="{00000000-0005-0000-0000-0000236B0000}"/>
    <cellStyle name="Normal 4 5 3 2 3 3" xfId="27427" xr:uid="{00000000-0005-0000-0000-0000246B0000}"/>
    <cellStyle name="Normal 4 5 3 2 3 4" xfId="27428" xr:uid="{00000000-0005-0000-0000-0000256B0000}"/>
    <cellStyle name="Normal 4 5 3 2 4" xfId="27429" xr:uid="{00000000-0005-0000-0000-0000266B0000}"/>
    <cellStyle name="Normal 4 5 3 2 4 2" xfId="27430" xr:uid="{00000000-0005-0000-0000-0000276B0000}"/>
    <cellStyle name="Normal 4 5 3 2 4 2 2" xfId="27431" xr:uid="{00000000-0005-0000-0000-0000286B0000}"/>
    <cellStyle name="Normal 4 5 3 2 4 3" xfId="27432" xr:uid="{00000000-0005-0000-0000-0000296B0000}"/>
    <cellStyle name="Normal 4 5 3 2 4 4" xfId="27433" xr:uid="{00000000-0005-0000-0000-00002A6B0000}"/>
    <cellStyle name="Normal 4 5 3 2 5" xfId="27434" xr:uid="{00000000-0005-0000-0000-00002B6B0000}"/>
    <cellStyle name="Normal 4 5 3 2 5 2" xfId="27435" xr:uid="{00000000-0005-0000-0000-00002C6B0000}"/>
    <cellStyle name="Normal 4 5 3 2 6" xfId="27436" xr:uid="{00000000-0005-0000-0000-00002D6B0000}"/>
    <cellStyle name="Normal 4 5 3 2 7" xfId="27437" xr:uid="{00000000-0005-0000-0000-00002E6B0000}"/>
    <cellStyle name="Normal 4 5 3 3" xfId="27438" xr:uid="{00000000-0005-0000-0000-00002F6B0000}"/>
    <cellStyle name="Normal 4 5 3 3 2" xfId="27439" xr:uid="{00000000-0005-0000-0000-0000306B0000}"/>
    <cellStyle name="Normal 4 5 3 3 2 2" xfId="27440" xr:uid="{00000000-0005-0000-0000-0000316B0000}"/>
    <cellStyle name="Normal 4 5 3 3 2 2 2" xfId="27441" xr:uid="{00000000-0005-0000-0000-0000326B0000}"/>
    <cellStyle name="Normal 4 5 3 3 2 3" xfId="27442" xr:uid="{00000000-0005-0000-0000-0000336B0000}"/>
    <cellStyle name="Normal 4 5 3 3 2 4" xfId="27443" xr:uid="{00000000-0005-0000-0000-0000346B0000}"/>
    <cellStyle name="Normal 4 5 3 3 3" xfId="27444" xr:uid="{00000000-0005-0000-0000-0000356B0000}"/>
    <cellStyle name="Normal 4 5 3 3 3 2" xfId="27445" xr:uid="{00000000-0005-0000-0000-0000366B0000}"/>
    <cellStyle name="Normal 4 5 3 3 3 2 2" xfId="27446" xr:uid="{00000000-0005-0000-0000-0000376B0000}"/>
    <cellStyle name="Normal 4 5 3 3 3 3" xfId="27447" xr:uid="{00000000-0005-0000-0000-0000386B0000}"/>
    <cellStyle name="Normal 4 5 3 3 3 4" xfId="27448" xr:uid="{00000000-0005-0000-0000-0000396B0000}"/>
    <cellStyle name="Normal 4 5 3 3 4" xfId="27449" xr:uid="{00000000-0005-0000-0000-00003A6B0000}"/>
    <cellStyle name="Normal 4 5 3 3 4 2" xfId="27450" xr:uid="{00000000-0005-0000-0000-00003B6B0000}"/>
    <cellStyle name="Normal 4 5 3 3 5" xfId="27451" xr:uid="{00000000-0005-0000-0000-00003C6B0000}"/>
    <cellStyle name="Normal 4 5 3 3 6" xfId="27452" xr:uid="{00000000-0005-0000-0000-00003D6B0000}"/>
    <cellStyle name="Normal 4 5 3 4" xfId="27453" xr:uid="{00000000-0005-0000-0000-00003E6B0000}"/>
    <cellStyle name="Normal 4 5 3 4 2" xfId="27454" xr:uid="{00000000-0005-0000-0000-00003F6B0000}"/>
    <cellStyle name="Normal 4 5 3 4 2 2" xfId="27455" xr:uid="{00000000-0005-0000-0000-0000406B0000}"/>
    <cellStyle name="Normal 4 5 3 4 3" xfId="27456" xr:uid="{00000000-0005-0000-0000-0000416B0000}"/>
    <cellStyle name="Normal 4 5 3 4 4" xfId="27457" xr:uid="{00000000-0005-0000-0000-0000426B0000}"/>
    <cellStyle name="Normal 4 5 3 5" xfId="27458" xr:uid="{00000000-0005-0000-0000-0000436B0000}"/>
    <cellStyle name="Normal 4 5 3 5 2" xfId="27459" xr:uid="{00000000-0005-0000-0000-0000446B0000}"/>
    <cellStyle name="Normal 4 5 3 5 2 2" xfId="27460" xr:uid="{00000000-0005-0000-0000-0000456B0000}"/>
    <cellStyle name="Normal 4 5 3 5 3" xfId="27461" xr:uid="{00000000-0005-0000-0000-0000466B0000}"/>
    <cellStyle name="Normal 4 5 3 5 4" xfId="27462" xr:uid="{00000000-0005-0000-0000-0000476B0000}"/>
    <cellStyle name="Normal 4 5 3 6" xfId="27463" xr:uid="{00000000-0005-0000-0000-0000486B0000}"/>
    <cellStyle name="Normal 4 5 3 6 2" xfId="27464" xr:uid="{00000000-0005-0000-0000-0000496B0000}"/>
    <cellStyle name="Normal 4 5 3 7" xfId="27465" xr:uid="{00000000-0005-0000-0000-00004A6B0000}"/>
    <cellStyle name="Normal 4 5 3 8" xfId="27466" xr:uid="{00000000-0005-0000-0000-00004B6B0000}"/>
    <cellStyle name="Normal 4 5 4" xfId="27467" xr:uid="{00000000-0005-0000-0000-00004C6B0000}"/>
    <cellStyle name="Normal 4 5 4 2" xfId="27468" xr:uid="{00000000-0005-0000-0000-00004D6B0000}"/>
    <cellStyle name="Normal 4 5 4 2 2" xfId="27469" xr:uid="{00000000-0005-0000-0000-00004E6B0000}"/>
    <cellStyle name="Normal 4 5 4 2 2 2" xfId="27470" xr:uid="{00000000-0005-0000-0000-00004F6B0000}"/>
    <cellStyle name="Normal 4 5 4 2 2 2 2" xfId="27471" xr:uid="{00000000-0005-0000-0000-0000506B0000}"/>
    <cellStyle name="Normal 4 5 4 2 2 2 2 2" xfId="27472" xr:uid="{00000000-0005-0000-0000-0000516B0000}"/>
    <cellStyle name="Normal 4 5 4 2 2 2 3" xfId="27473" xr:uid="{00000000-0005-0000-0000-0000526B0000}"/>
    <cellStyle name="Normal 4 5 4 2 2 2 4" xfId="27474" xr:uid="{00000000-0005-0000-0000-0000536B0000}"/>
    <cellStyle name="Normal 4 5 4 2 2 3" xfId="27475" xr:uid="{00000000-0005-0000-0000-0000546B0000}"/>
    <cellStyle name="Normal 4 5 4 2 2 3 2" xfId="27476" xr:uid="{00000000-0005-0000-0000-0000556B0000}"/>
    <cellStyle name="Normal 4 5 4 2 2 3 2 2" xfId="27477" xr:uid="{00000000-0005-0000-0000-0000566B0000}"/>
    <cellStyle name="Normal 4 5 4 2 2 3 3" xfId="27478" xr:uid="{00000000-0005-0000-0000-0000576B0000}"/>
    <cellStyle name="Normal 4 5 4 2 2 3 4" xfId="27479" xr:uid="{00000000-0005-0000-0000-0000586B0000}"/>
    <cellStyle name="Normal 4 5 4 2 2 4" xfId="27480" xr:uid="{00000000-0005-0000-0000-0000596B0000}"/>
    <cellStyle name="Normal 4 5 4 2 2 4 2" xfId="27481" xr:uid="{00000000-0005-0000-0000-00005A6B0000}"/>
    <cellStyle name="Normal 4 5 4 2 2 5" xfId="27482" xr:uid="{00000000-0005-0000-0000-00005B6B0000}"/>
    <cellStyle name="Normal 4 5 4 2 2 6" xfId="27483" xr:uid="{00000000-0005-0000-0000-00005C6B0000}"/>
    <cellStyle name="Normal 4 5 4 2 3" xfId="27484" xr:uid="{00000000-0005-0000-0000-00005D6B0000}"/>
    <cellStyle name="Normal 4 5 4 2 3 2" xfId="27485" xr:uid="{00000000-0005-0000-0000-00005E6B0000}"/>
    <cellStyle name="Normal 4 5 4 2 3 2 2" xfId="27486" xr:uid="{00000000-0005-0000-0000-00005F6B0000}"/>
    <cellStyle name="Normal 4 5 4 2 3 3" xfId="27487" xr:uid="{00000000-0005-0000-0000-0000606B0000}"/>
    <cellStyle name="Normal 4 5 4 2 3 4" xfId="27488" xr:uid="{00000000-0005-0000-0000-0000616B0000}"/>
    <cellStyle name="Normal 4 5 4 2 4" xfId="27489" xr:uid="{00000000-0005-0000-0000-0000626B0000}"/>
    <cellStyle name="Normal 4 5 4 2 4 2" xfId="27490" xr:uid="{00000000-0005-0000-0000-0000636B0000}"/>
    <cellStyle name="Normal 4 5 4 2 4 2 2" xfId="27491" xr:uid="{00000000-0005-0000-0000-0000646B0000}"/>
    <cellStyle name="Normal 4 5 4 2 4 3" xfId="27492" xr:uid="{00000000-0005-0000-0000-0000656B0000}"/>
    <cellStyle name="Normal 4 5 4 2 4 4" xfId="27493" xr:uid="{00000000-0005-0000-0000-0000666B0000}"/>
    <cellStyle name="Normal 4 5 4 2 5" xfId="27494" xr:uid="{00000000-0005-0000-0000-0000676B0000}"/>
    <cellStyle name="Normal 4 5 4 2 5 2" xfId="27495" xr:uid="{00000000-0005-0000-0000-0000686B0000}"/>
    <cellStyle name="Normal 4 5 4 2 6" xfId="27496" xr:uid="{00000000-0005-0000-0000-0000696B0000}"/>
    <cellStyle name="Normal 4 5 4 2 7" xfId="27497" xr:uid="{00000000-0005-0000-0000-00006A6B0000}"/>
    <cellStyle name="Normal 4 5 4 3" xfId="27498" xr:uid="{00000000-0005-0000-0000-00006B6B0000}"/>
    <cellStyle name="Normal 4 5 4 3 2" xfId="27499" xr:uid="{00000000-0005-0000-0000-00006C6B0000}"/>
    <cellStyle name="Normal 4 5 4 3 2 2" xfId="27500" xr:uid="{00000000-0005-0000-0000-00006D6B0000}"/>
    <cellStyle name="Normal 4 5 4 3 2 2 2" xfId="27501" xr:uid="{00000000-0005-0000-0000-00006E6B0000}"/>
    <cellStyle name="Normal 4 5 4 3 2 3" xfId="27502" xr:uid="{00000000-0005-0000-0000-00006F6B0000}"/>
    <cellStyle name="Normal 4 5 4 3 2 4" xfId="27503" xr:uid="{00000000-0005-0000-0000-0000706B0000}"/>
    <cellStyle name="Normal 4 5 4 3 3" xfId="27504" xr:uid="{00000000-0005-0000-0000-0000716B0000}"/>
    <cellStyle name="Normal 4 5 4 3 3 2" xfId="27505" xr:uid="{00000000-0005-0000-0000-0000726B0000}"/>
    <cellStyle name="Normal 4 5 4 3 3 2 2" xfId="27506" xr:uid="{00000000-0005-0000-0000-0000736B0000}"/>
    <cellStyle name="Normal 4 5 4 3 3 3" xfId="27507" xr:uid="{00000000-0005-0000-0000-0000746B0000}"/>
    <cellStyle name="Normal 4 5 4 3 3 4" xfId="27508" xr:uid="{00000000-0005-0000-0000-0000756B0000}"/>
    <cellStyle name="Normal 4 5 4 3 4" xfId="27509" xr:uid="{00000000-0005-0000-0000-0000766B0000}"/>
    <cellStyle name="Normal 4 5 4 3 4 2" xfId="27510" xr:uid="{00000000-0005-0000-0000-0000776B0000}"/>
    <cellStyle name="Normal 4 5 4 3 5" xfId="27511" xr:uid="{00000000-0005-0000-0000-0000786B0000}"/>
    <cellStyle name="Normal 4 5 4 3 6" xfId="27512" xr:uid="{00000000-0005-0000-0000-0000796B0000}"/>
    <cellStyle name="Normal 4 5 4 4" xfId="27513" xr:uid="{00000000-0005-0000-0000-00007A6B0000}"/>
    <cellStyle name="Normal 4 5 4 4 2" xfId="27514" xr:uid="{00000000-0005-0000-0000-00007B6B0000}"/>
    <cellStyle name="Normal 4 5 4 4 2 2" xfId="27515" xr:uid="{00000000-0005-0000-0000-00007C6B0000}"/>
    <cellStyle name="Normal 4 5 4 4 3" xfId="27516" xr:uid="{00000000-0005-0000-0000-00007D6B0000}"/>
    <cellStyle name="Normal 4 5 4 4 4" xfId="27517" xr:uid="{00000000-0005-0000-0000-00007E6B0000}"/>
    <cellStyle name="Normal 4 5 4 5" xfId="27518" xr:uid="{00000000-0005-0000-0000-00007F6B0000}"/>
    <cellStyle name="Normal 4 5 4 5 2" xfId="27519" xr:uid="{00000000-0005-0000-0000-0000806B0000}"/>
    <cellStyle name="Normal 4 5 4 5 2 2" xfId="27520" xr:uid="{00000000-0005-0000-0000-0000816B0000}"/>
    <cellStyle name="Normal 4 5 4 5 3" xfId="27521" xr:uid="{00000000-0005-0000-0000-0000826B0000}"/>
    <cellStyle name="Normal 4 5 4 5 4" xfId="27522" xr:uid="{00000000-0005-0000-0000-0000836B0000}"/>
    <cellStyle name="Normal 4 5 4 6" xfId="27523" xr:uid="{00000000-0005-0000-0000-0000846B0000}"/>
    <cellStyle name="Normal 4 5 4 6 2" xfId="27524" xr:uid="{00000000-0005-0000-0000-0000856B0000}"/>
    <cellStyle name="Normal 4 5 4 7" xfId="27525" xr:uid="{00000000-0005-0000-0000-0000866B0000}"/>
    <cellStyle name="Normal 4 5 4 8" xfId="27526" xr:uid="{00000000-0005-0000-0000-0000876B0000}"/>
    <cellStyle name="Normal 4 5 5" xfId="27527" xr:uid="{00000000-0005-0000-0000-0000886B0000}"/>
    <cellStyle name="Normal 4 5 5 2" xfId="27528" xr:uid="{00000000-0005-0000-0000-0000896B0000}"/>
    <cellStyle name="Normal 4 5 5 2 2" xfId="27529" xr:uid="{00000000-0005-0000-0000-00008A6B0000}"/>
    <cellStyle name="Normal 4 5 5 2 2 2" xfId="27530" xr:uid="{00000000-0005-0000-0000-00008B6B0000}"/>
    <cellStyle name="Normal 4 5 5 2 2 2 2" xfId="27531" xr:uid="{00000000-0005-0000-0000-00008C6B0000}"/>
    <cellStyle name="Normal 4 5 5 2 2 3" xfId="27532" xr:uid="{00000000-0005-0000-0000-00008D6B0000}"/>
    <cellStyle name="Normal 4 5 5 2 2 4" xfId="27533" xr:uid="{00000000-0005-0000-0000-00008E6B0000}"/>
    <cellStyle name="Normal 4 5 5 2 3" xfId="27534" xr:uid="{00000000-0005-0000-0000-00008F6B0000}"/>
    <cellStyle name="Normal 4 5 5 2 3 2" xfId="27535" xr:uid="{00000000-0005-0000-0000-0000906B0000}"/>
    <cellStyle name="Normal 4 5 5 2 3 2 2" xfId="27536" xr:uid="{00000000-0005-0000-0000-0000916B0000}"/>
    <cellStyle name="Normal 4 5 5 2 3 3" xfId="27537" xr:uid="{00000000-0005-0000-0000-0000926B0000}"/>
    <cellStyle name="Normal 4 5 5 2 3 4" xfId="27538" xr:uid="{00000000-0005-0000-0000-0000936B0000}"/>
    <cellStyle name="Normal 4 5 5 2 4" xfId="27539" xr:uid="{00000000-0005-0000-0000-0000946B0000}"/>
    <cellStyle name="Normal 4 5 5 2 4 2" xfId="27540" xr:uid="{00000000-0005-0000-0000-0000956B0000}"/>
    <cellStyle name="Normal 4 5 5 2 5" xfId="27541" xr:uid="{00000000-0005-0000-0000-0000966B0000}"/>
    <cellStyle name="Normal 4 5 5 2 6" xfId="27542" xr:uid="{00000000-0005-0000-0000-0000976B0000}"/>
    <cellStyle name="Normal 4 5 5 3" xfId="27543" xr:uid="{00000000-0005-0000-0000-0000986B0000}"/>
    <cellStyle name="Normal 4 5 5 3 2" xfId="27544" xr:uid="{00000000-0005-0000-0000-0000996B0000}"/>
    <cellStyle name="Normal 4 5 5 3 2 2" xfId="27545" xr:uid="{00000000-0005-0000-0000-00009A6B0000}"/>
    <cellStyle name="Normal 4 5 5 3 3" xfId="27546" xr:uid="{00000000-0005-0000-0000-00009B6B0000}"/>
    <cellStyle name="Normal 4 5 5 3 4" xfId="27547" xr:uid="{00000000-0005-0000-0000-00009C6B0000}"/>
    <cellStyle name="Normal 4 5 5 4" xfId="27548" xr:uid="{00000000-0005-0000-0000-00009D6B0000}"/>
    <cellStyle name="Normal 4 5 5 4 2" xfId="27549" xr:uid="{00000000-0005-0000-0000-00009E6B0000}"/>
    <cellStyle name="Normal 4 5 5 4 2 2" xfId="27550" xr:uid="{00000000-0005-0000-0000-00009F6B0000}"/>
    <cellStyle name="Normal 4 5 5 4 3" xfId="27551" xr:uid="{00000000-0005-0000-0000-0000A06B0000}"/>
    <cellStyle name="Normal 4 5 5 4 4" xfId="27552" xr:uid="{00000000-0005-0000-0000-0000A16B0000}"/>
    <cellStyle name="Normal 4 5 5 5" xfId="27553" xr:uid="{00000000-0005-0000-0000-0000A26B0000}"/>
    <cellStyle name="Normal 4 5 5 5 2" xfId="27554" xr:uid="{00000000-0005-0000-0000-0000A36B0000}"/>
    <cellStyle name="Normal 4 5 5 6" xfId="27555" xr:uid="{00000000-0005-0000-0000-0000A46B0000}"/>
    <cellStyle name="Normal 4 5 5 7" xfId="27556" xr:uid="{00000000-0005-0000-0000-0000A56B0000}"/>
    <cellStyle name="Normal 4 5 6" xfId="27557" xr:uid="{00000000-0005-0000-0000-0000A66B0000}"/>
    <cellStyle name="Normal 4 5 6 2" xfId="27558" xr:uid="{00000000-0005-0000-0000-0000A76B0000}"/>
    <cellStyle name="Normal 4 5 6 2 2" xfId="27559" xr:uid="{00000000-0005-0000-0000-0000A86B0000}"/>
    <cellStyle name="Normal 4 5 6 2 2 2" xfId="27560" xr:uid="{00000000-0005-0000-0000-0000A96B0000}"/>
    <cellStyle name="Normal 4 5 6 2 3" xfId="27561" xr:uid="{00000000-0005-0000-0000-0000AA6B0000}"/>
    <cellStyle name="Normal 4 5 6 2 4" xfId="27562" xr:uid="{00000000-0005-0000-0000-0000AB6B0000}"/>
    <cellStyle name="Normal 4 5 6 3" xfId="27563" xr:uid="{00000000-0005-0000-0000-0000AC6B0000}"/>
    <cellStyle name="Normal 4 5 6 3 2" xfId="27564" xr:uid="{00000000-0005-0000-0000-0000AD6B0000}"/>
    <cellStyle name="Normal 4 5 6 3 2 2" xfId="27565" xr:uid="{00000000-0005-0000-0000-0000AE6B0000}"/>
    <cellStyle name="Normal 4 5 6 3 3" xfId="27566" xr:uid="{00000000-0005-0000-0000-0000AF6B0000}"/>
    <cellStyle name="Normal 4 5 6 3 4" xfId="27567" xr:uid="{00000000-0005-0000-0000-0000B06B0000}"/>
    <cellStyle name="Normal 4 5 6 4" xfId="27568" xr:uid="{00000000-0005-0000-0000-0000B16B0000}"/>
    <cellStyle name="Normal 4 5 6 4 2" xfId="27569" xr:uid="{00000000-0005-0000-0000-0000B26B0000}"/>
    <cellStyle name="Normal 4 5 6 5" xfId="27570" xr:uid="{00000000-0005-0000-0000-0000B36B0000}"/>
    <cellStyle name="Normal 4 5 6 6" xfId="27571" xr:uid="{00000000-0005-0000-0000-0000B46B0000}"/>
    <cellStyle name="Normal 4 5 7" xfId="27572" xr:uid="{00000000-0005-0000-0000-0000B56B0000}"/>
    <cellStyle name="Normal 4 5 7 2" xfId="27573" xr:uid="{00000000-0005-0000-0000-0000B66B0000}"/>
    <cellStyle name="Normal 4 5 7 2 2" xfId="27574" xr:uid="{00000000-0005-0000-0000-0000B76B0000}"/>
    <cellStyle name="Normal 4 5 7 3" xfId="27575" xr:uid="{00000000-0005-0000-0000-0000B86B0000}"/>
    <cellStyle name="Normal 4 5 7 4" xfId="27576" xr:uid="{00000000-0005-0000-0000-0000B96B0000}"/>
    <cellStyle name="Normal 4 5 8" xfId="27577" xr:uid="{00000000-0005-0000-0000-0000BA6B0000}"/>
    <cellStyle name="Normal 4 5 8 2" xfId="27578" xr:uid="{00000000-0005-0000-0000-0000BB6B0000}"/>
    <cellStyle name="Normal 4 5 8 2 2" xfId="27579" xr:uid="{00000000-0005-0000-0000-0000BC6B0000}"/>
    <cellStyle name="Normal 4 5 8 3" xfId="27580" xr:uid="{00000000-0005-0000-0000-0000BD6B0000}"/>
    <cellStyle name="Normal 4 5 8 4" xfId="27581" xr:uid="{00000000-0005-0000-0000-0000BE6B0000}"/>
    <cellStyle name="Normal 4 5 9" xfId="27582" xr:uid="{00000000-0005-0000-0000-0000BF6B0000}"/>
    <cellStyle name="Normal 4 5 9 2" xfId="27583" xr:uid="{00000000-0005-0000-0000-0000C06B0000}"/>
    <cellStyle name="Normal 4 6" xfId="27584" xr:uid="{00000000-0005-0000-0000-0000C16B0000}"/>
    <cellStyle name="Normal 4 6 2" xfId="27585" xr:uid="{00000000-0005-0000-0000-0000C26B0000}"/>
    <cellStyle name="Normal 4 6 2 2" xfId="27586" xr:uid="{00000000-0005-0000-0000-0000C36B0000}"/>
    <cellStyle name="Normal 4 6 2 2 2" xfId="27587" xr:uid="{00000000-0005-0000-0000-0000C46B0000}"/>
    <cellStyle name="Normal 4 6 2 2 2 2" xfId="27588" xr:uid="{00000000-0005-0000-0000-0000C56B0000}"/>
    <cellStyle name="Normal 4 6 2 2 2 2 2" xfId="27589" xr:uid="{00000000-0005-0000-0000-0000C66B0000}"/>
    <cellStyle name="Normal 4 6 2 2 2 3" xfId="27590" xr:uid="{00000000-0005-0000-0000-0000C76B0000}"/>
    <cellStyle name="Normal 4 6 2 2 2 4" xfId="27591" xr:uid="{00000000-0005-0000-0000-0000C86B0000}"/>
    <cellStyle name="Normal 4 6 2 2 3" xfId="27592" xr:uid="{00000000-0005-0000-0000-0000C96B0000}"/>
    <cellStyle name="Normal 4 6 2 2 3 2" xfId="27593" xr:uid="{00000000-0005-0000-0000-0000CA6B0000}"/>
    <cellStyle name="Normal 4 6 2 2 3 2 2" xfId="27594" xr:uid="{00000000-0005-0000-0000-0000CB6B0000}"/>
    <cellStyle name="Normal 4 6 2 2 3 3" xfId="27595" xr:uid="{00000000-0005-0000-0000-0000CC6B0000}"/>
    <cellStyle name="Normal 4 6 2 2 3 4" xfId="27596" xr:uid="{00000000-0005-0000-0000-0000CD6B0000}"/>
    <cellStyle name="Normal 4 6 2 2 4" xfId="27597" xr:uid="{00000000-0005-0000-0000-0000CE6B0000}"/>
    <cellStyle name="Normal 4 6 2 2 4 2" xfId="27598" xr:uid="{00000000-0005-0000-0000-0000CF6B0000}"/>
    <cellStyle name="Normal 4 6 2 2 5" xfId="27599" xr:uid="{00000000-0005-0000-0000-0000D06B0000}"/>
    <cellStyle name="Normal 4 6 2 2 6" xfId="27600" xr:uid="{00000000-0005-0000-0000-0000D16B0000}"/>
    <cellStyle name="Normal 4 6 2 3" xfId="27601" xr:uid="{00000000-0005-0000-0000-0000D26B0000}"/>
    <cellStyle name="Normal 4 6 2 3 2" xfId="27602" xr:uid="{00000000-0005-0000-0000-0000D36B0000}"/>
    <cellStyle name="Normal 4 6 2 3 2 2" xfId="27603" xr:uid="{00000000-0005-0000-0000-0000D46B0000}"/>
    <cellStyle name="Normal 4 6 2 3 3" xfId="27604" xr:uid="{00000000-0005-0000-0000-0000D56B0000}"/>
    <cellStyle name="Normal 4 6 2 3 4" xfId="27605" xr:uid="{00000000-0005-0000-0000-0000D66B0000}"/>
    <cellStyle name="Normal 4 6 2 4" xfId="27606" xr:uid="{00000000-0005-0000-0000-0000D76B0000}"/>
    <cellStyle name="Normal 4 6 2 4 2" xfId="27607" xr:uid="{00000000-0005-0000-0000-0000D86B0000}"/>
    <cellStyle name="Normal 4 6 2 4 2 2" xfId="27608" xr:uid="{00000000-0005-0000-0000-0000D96B0000}"/>
    <cellStyle name="Normal 4 6 2 4 3" xfId="27609" xr:uid="{00000000-0005-0000-0000-0000DA6B0000}"/>
    <cellStyle name="Normal 4 6 2 4 4" xfId="27610" xr:uid="{00000000-0005-0000-0000-0000DB6B0000}"/>
    <cellStyle name="Normal 4 6 2 5" xfId="27611" xr:uid="{00000000-0005-0000-0000-0000DC6B0000}"/>
    <cellStyle name="Normal 4 6 2 5 2" xfId="27612" xr:uid="{00000000-0005-0000-0000-0000DD6B0000}"/>
    <cellStyle name="Normal 4 6 2 6" xfId="27613" xr:uid="{00000000-0005-0000-0000-0000DE6B0000}"/>
    <cellStyle name="Normal 4 6 2 7" xfId="27614" xr:uid="{00000000-0005-0000-0000-0000DF6B0000}"/>
    <cellStyle name="Normal 4 6 3" xfId="27615" xr:uid="{00000000-0005-0000-0000-0000E06B0000}"/>
    <cellStyle name="Normal 4 6 3 2" xfId="27616" xr:uid="{00000000-0005-0000-0000-0000E16B0000}"/>
    <cellStyle name="Normal 4 6 3 2 2" xfId="27617" xr:uid="{00000000-0005-0000-0000-0000E26B0000}"/>
    <cellStyle name="Normal 4 6 3 2 2 2" xfId="27618" xr:uid="{00000000-0005-0000-0000-0000E36B0000}"/>
    <cellStyle name="Normal 4 6 3 2 3" xfId="27619" xr:uid="{00000000-0005-0000-0000-0000E46B0000}"/>
    <cellStyle name="Normal 4 6 3 2 4" xfId="27620" xr:uid="{00000000-0005-0000-0000-0000E56B0000}"/>
    <cellStyle name="Normal 4 6 3 3" xfId="27621" xr:uid="{00000000-0005-0000-0000-0000E66B0000}"/>
    <cellStyle name="Normal 4 6 3 3 2" xfId="27622" xr:uid="{00000000-0005-0000-0000-0000E76B0000}"/>
    <cellStyle name="Normal 4 6 3 3 2 2" xfId="27623" xr:uid="{00000000-0005-0000-0000-0000E86B0000}"/>
    <cellStyle name="Normal 4 6 3 3 3" xfId="27624" xr:uid="{00000000-0005-0000-0000-0000E96B0000}"/>
    <cellStyle name="Normal 4 6 3 3 4" xfId="27625" xr:uid="{00000000-0005-0000-0000-0000EA6B0000}"/>
    <cellStyle name="Normal 4 6 3 4" xfId="27626" xr:uid="{00000000-0005-0000-0000-0000EB6B0000}"/>
    <cellStyle name="Normal 4 6 3 4 2" xfId="27627" xr:uid="{00000000-0005-0000-0000-0000EC6B0000}"/>
    <cellStyle name="Normal 4 6 3 5" xfId="27628" xr:uid="{00000000-0005-0000-0000-0000ED6B0000}"/>
    <cellStyle name="Normal 4 6 3 6" xfId="27629" xr:uid="{00000000-0005-0000-0000-0000EE6B0000}"/>
    <cellStyle name="Normal 4 6 4" xfId="27630" xr:uid="{00000000-0005-0000-0000-0000EF6B0000}"/>
    <cellStyle name="Normal 4 6 4 2" xfId="27631" xr:uid="{00000000-0005-0000-0000-0000F06B0000}"/>
    <cellStyle name="Normal 4 6 4 2 2" xfId="27632" xr:uid="{00000000-0005-0000-0000-0000F16B0000}"/>
    <cellStyle name="Normal 4 6 4 3" xfId="27633" xr:uid="{00000000-0005-0000-0000-0000F26B0000}"/>
    <cellStyle name="Normal 4 6 4 4" xfId="27634" xr:uid="{00000000-0005-0000-0000-0000F36B0000}"/>
    <cellStyle name="Normal 4 6 5" xfId="27635" xr:uid="{00000000-0005-0000-0000-0000F46B0000}"/>
    <cellStyle name="Normal 4 6 5 2" xfId="27636" xr:uid="{00000000-0005-0000-0000-0000F56B0000}"/>
    <cellStyle name="Normal 4 6 5 2 2" xfId="27637" xr:uid="{00000000-0005-0000-0000-0000F66B0000}"/>
    <cellStyle name="Normal 4 6 5 3" xfId="27638" xr:uid="{00000000-0005-0000-0000-0000F76B0000}"/>
    <cellStyle name="Normal 4 6 5 4" xfId="27639" xr:uid="{00000000-0005-0000-0000-0000F86B0000}"/>
    <cellStyle name="Normal 4 6 6" xfId="27640" xr:uid="{00000000-0005-0000-0000-0000F96B0000}"/>
    <cellStyle name="Normal 4 6 6 2" xfId="27641" xr:uid="{00000000-0005-0000-0000-0000FA6B0000}"/>
    <cellStyle name="Normal 4 6 7" xfId="27642" xr:uid="{00000000-0005-0000-0000-0000FB6B0000}"/>
    <cellStyle name="Normal 4 6 8" xfId="27643" xr:uid="{00000000-0005-0000-0000-0000FC6B0000}"/>
    <cellStyle name="Normal 4 7" xfId="27644" xr:uid="{00000000-0005-0000-0000-0000FD6B0000}"/>
    <cellStyle name="Normal 4 7 2" xfId="27645" xr:uid="{00000000-0005-0000-0000-0000FE6B0000}"/>
    <cellStyle name="Normal 4 7 2 2" xfId="27646" xr:uid="{00000000-0005-0000-0000-0000FF6B0000}"/>
    <cellStyle name="Normal 4 7 2 2 2" xfId="27647" xr:uid="{00000000-0005-0000-0000-0000006C0000}"/>
    <cellStyle name="Normal 4 7 2 2 2 2" xfId="27648" xr:uid="{00000000-0005-0000-0000-0000016C0000}"/>
    <cellStyle name="Normal 4 7 2 2 2 2 2" xfId="27649" xr:uid="{00000000-0005-0000-0000-0000026C0000}"/>
    <cellStyle name="Normal 4 7 2 2 2 3" xfId="27650" xr:uid="{00000000-0005-0000-0000-0000036C0000}"/>
    <cellStyle name="Normal 4 7 2 2 2 4" xfId="27651" xr:uid="{00000000-0005-0000-0000-0000046C0000}"/>
    <cellStyle name="Normal 4 7 2 2 3" xfId="27652" xr:uid="{00000000-0005-0000-0000-0000056C0000}"/>
    <cellStyle name="Normal 4 7 2 2 3 2" xfId="27653" xr:uid="{00000000-0005-0000-0000-0000066C0000}"/>
    <cellStyle name="Normal 4 7 2 2 3 2 2" xfId="27654" xr:uid="{00000000-0005-0000-0000-0000076C0000}"/>
    <cellStyle name="Normal 4 7 2 2 3 3" xfId="27655" xr:uid="{00000000-0005-0000-0000-0000086C0000}"/>
    <cellStyle name="Normal 4 7 2 2 3 4" xfId="27656" xr:uid="{00000000-0005-0000-0000-0000096C0000}"/>
    <cellStyle name="Normal 4 7 2 2 4" xfId="27657" xr:uid="{00000000-0005-0000-0000-00000A6C0000}"/>
    <cellStyle name="Normal 4 7 2 2 4 2" xfId="27658" xr:uid="{00000000-0005-0000-0000-00000B6C0000}"/>
    <cellStyle name="Normal 4 7 2 2 5" xfId="27659" xr:uid="{00000000-0005-0000-0000-00000C6C0000}"/>
    <cellStyle name="Normal 4 7 2 2 6" xfId="27660" xr:uid="{00000000-0005-0000-0000-00000D6C0000}"/>
    <cellStyle name="Normal 4 7 2 3" xfId="27661" xr:uid="{00000000-0005-0000-0000-00000E6C0000}"/>
    <cellStyle name="Normal 4 7 2 3 2" xfId="27662" xr:uid="{00000000-0005-0000-0000-00000F6C0000}"/>
    <cellStyle name="Normal 4 7 2 3 2 2" xfId="27663" xr:uid="{00000000-0005-0000-0000-0000106C0000}"/>
    <cellStyle name="Normal 4 7 2 3 3" xfId="27664" xr:uid="{00000000-0005-0000-0000-0000116C0000}"/>
    <cellStyle name="Normal 4 7 2 3 4" xfId="27665" xr:uid="{00000000-0005-0000-0000-0000126C0000}"/>
    <cellStyle name="Normal 4 7 2 4" xfId="27666" xr:uid="{00000000-0005-0000-0000-0000136C0000}"/>
    <cellStyle name="Normal 4 7 2 4 2" xfId="27667" xr:uid="{00000000-0005-0000-0000-0000146C0000}"/>
    <cellStyle name="Normal 4 7 2 4 2 2" xfId="27668" xr:uid="{00000000-0005-0000-0000-0000156C0000}"/>
    <cellStyle name="Normal 4 7 2 4 3" xfId="27669" xr:uid="{00000000-0005-0000-0000-0000166C0000}"/>
    <cellStyle name="Normal 4 7 2 4 4" xfId="27670" xr:uid="{00000000-0005-0000-0000-0000176C0000}"/>
    <cellStyle name="Normal 4 7 2 5" xfId="27671" xr:uid="{00000000-0005-0000-0000-0000186C0000}"/>
    <cellStyle name="Normal 4 7 2 5 2" xfId="27672" xr:uid="{00000000-0005-0000-0000-0000196C0000}"/>
    <cellStyle name="Normal 4 7 2 6" xfId="27673" xr:uid="{00000000-0005-0000-0000-00001A6C0000}"/>
    <cellStyle name="Normal 4 7 2 7" xfId="27674" xr:uid="{00000000-0005-0000-0000-00001B6C0000}"/>
    <cellStyle name="Normal 4 7 3" xfId="27675" xr:uid="{00000000-0005-0000-0000-00001C6C0000}"/>
    <cellStyle name="Normal 4 7 3 2" xfId="27676" xr:uid="{00000000-0005-0000-0000-00001D6C0000}"/>
    <cellStyle name="Normal 4 7 3 2 2" xfId="27677" xr:uid="{00000000-0005-0000-0000-00001E6C0000}"/>
    <cellStyle name="Normal 4 7 3 2 2 2" xfId="27678" xr:uid="{00000000-0005-0000-0000-00001F6C0000}"/>
    <cellStyle name="Normal 4 7 3 2 3" xfId="27679" xr:uid="{00000000-0005-0000-0000-0000206C0000}"/>
    <cellStyle name="Normal 4 7 3 2 4" xfId="27680" xr:uid="{00000000-0005-0000-0000-0000216C0000}"/>
    <cellStyle name="Normal 4 7 3 3" xfId="27681" xr:uid="{00000000-0005-0000-0000-0000226C0000}"/>
    <cellStyle name="Normal 4 7 3 3 2" xfId="27682" xr:uid="{00000000-0005-0000-0000-0000236C0000}"/>
    <cellStyle name="Normal 4 7 3 3 2 2" xfId="27683" xr:uid="{00000000-0005-0000-0000-0000246C0000}"/>
    <cellStyle name="Normal 4 7 3 3 3" xfId="27684" xr:uid="{00000000-0005-0000-0000-0000256C0000}"/>
    <cellStyle name="Normal 4 7 3 3 4" xfId="27685" xr:uid="{00000000-0005-0000-0000-0000266C0000}"/>
    <cellStyle name="Normal 4 7 3 4" xfId="27686" xr:uid="{00000000-0005-0000-0000-0000276C0000}"/>
    <cellStyle name="Normal 4 7 3 4 2" xfId="27687" xr:uid="{00000000-0005-0000-0000-0000286C0000}"/>
    <cellStyle name="Normal 4 7 3 5" xfId="27688" xr:uid="{00000000-0005-0000-0000-0000296C0000}"/>
    <cellStyle name="Normal 4 7 3 6" xfId="27689" xr:uid="{00000000-0005-0000-0000-00002A6C0000}"/>
    <cellStyle name="Normal 4 7 4" xfId="27690" xr:uid="{00000000-0005-0000-0000-00002B6C0000}"/>
    <cellStyle name="Normal 4 7 4 2" xfId="27691" xr:uid="{00000000-0005-0000-0000-00002C6C0000}"/>
    <cellStyle name="Normal 4 7 4 2 2" xfId="27692" xr:uid="{00000000-0005-0000-0000-00002D6C0000}"/>
    <cellStyle name="Normal 4 7 4 3" xfId="27693" xr:uid="{00000000-0005-0000-0000-00002E6C0000}"/>
    <cellStyle name="Normal 4 7 4 4" xfId="27694" xr:uid="{00000000-0005-0000-0000-00002F6C0000}"/>
    <cellStyle name="Normal 4 7 5" xfId="27695" xr:uid="{00000000-0005-0000-0000-0000306C0000}"/>
    <cellStyle name="Normal 4 7 5 2" xfId="27696" xr:uid="{00000000-0005-0000-0000-0000316C0000}"/>
    <cellStyle name="Normal 4 7 5 2 2" xfId="27697" xr:uid="{00000000-0005-0000-0000-0000326C0000}"/>
    <cellStyle name="Normal 4 7 5 3" xfId="27698" xr:uid="{00000000-0005-0000-0000-0000336C0000}"/>
    <cellStyle name="Normal 4 7 5 4" xfId="27699" xr:uid="{00000000-0005-0000-0000-0000346C0000}"/>
    <cellStyle name="Normal 4 7 6" xfId="27700" xr:uid="{00000000-0005-0000-0000-0000356C0000}"/>
    <cellStyle name="Normal 4 7 6 2" xfId="27701" xr:uid="{00000000-0005-0000-0000-0000366C0000}"/>
    <cellStyle name="Normal 4 7 7" xfId="27702" xr:uid="{00000000-0005-0000-0000-0000376C0000}"/>
    <cellStyle name="Normal 4 7 8" xfId="27703" xr:uid="{00000000-0005-0000-0000-0000386C0000}"/>
    <cellStyle name="Normal 4 8" xfId="27704" xr:uid="{00000000-0005-0000-0000-0000396C0000}"/>
    <cellStyle name="Normal 4 8 2" xfId="27705" xr:uid="{00000000-0005-0000-0000-00003A6C0000}"/>
    <cellStyle name="Normal 4 8 2 2" xfId="27706" xr:uid="{00000000-0005-0000-0000-00003B6C0000}"/>
    <cellStyle name="Normal 4 8 2 2 2" xfId="27707" xr:uid="{00000000-0005-0000-0000-00003C6C0000}"/>
    <cellStyle name="Normal 4 8 2 2 2 2" xfId="27708" xr:uid="{00000000-0005-0000-0000-00003D6C0000}"/>
    <cellStyle name="Normal 4 8 2 2 2 2 2" xfId="27709" xr:uid="{00000000-0005-0000-0000-00003E6C0000}"/>
    <cellStyle name="Normal 4 8 2 2 2 3" xfId="27710" xr:uid="{00000000-0005-0000-0000-00003F6C0000}"/>
    <cellStyle name="Normal 4 8 2 2 2 4" xfId="27711" xr:uid="{00000000-0005-0000-0000-0000406C0000}"/>
    <cellStyle name="Normal 4 8 2 2 3" xfId="27712" xr:uid="{00000000-0005-0000-0000-0000416C0000}"/>
    <cellStyle name="Normal 4 8 2 2 3 2" xfId="27713" xr:uid="{00000000-0005-0000-0000-0000426C0000}"/>
    <cellStyle name="Normal 4 8 2 2 3 2 2" xfId="27714" xr:uid="{00000000-0005-0000-0000-0000436C0000}"/>
    <cellStyle name="Normal 4 8 2 2 3 3" xfId="27715" xr:uid="{00000000-0005-0000-0000-0000446C0000}"/>
    <cellStyle name="Normal 4 8 2 2 3 4" xfId="27716" xr:uid="{00000000-0005-0000-0000-0000456C0000}"/>
    <cellStyle name="Normal 4 8 2 2 4" xfId="27717" xr:uid="{00000000-0005-0000-0000-0000466C0000}"/>
    <cellStyle name="Normal 4 8 2 2 4 2" xfId="27718" xr:uid="{00000000-0005-0000-0000-0000476C0000}"/>
    <cellStyle name="Normal 4 8 2 2 5" xfId="27719" xr:uid="{00000000-0005-0000-0000-0000486C0000}"/>
    <cellStyle name="Normal 4 8 2 2 6" xfId="27720" xr:uid="{00000000-0005-0000-0000-0000496C0000}"/>
    <cellStyle name="Normal 4 8 2 3" xfId="27721" xr:uid="{00000000-0005-0000-0000-00004A6C0000}"/>
    <cellStyle name="Normal 4 8 2 3 2" xfId="27722" xr:uid="{00000000-0005-0000-0000-00004B6C0000}"/>
    <cellStyle name="Normal 4 8 2 3 2 2" xfId="27723" xr:uid="{00000000-0005-0000-0000-00004C6C0000}"/>
    <cellStyle name="Normal 4 8 2 3 3" xfId="27724" xr:uid="{00000000-0005-0000-0000-00004D6C0000}"/>
    <cellStyle name="Normal 4 8 2 3 4" xfId="27725" xr:uid="{00000000-0005-0000-0000-00004E6C0000}"/>
    <cellStyle name="Normal 4 8 2 4" xfId="27726" xr:uid="{00000000-0005-0000-0000-00004F6C0000}"/>
    <cellStyle name="Normal 4 8 2 4 2" xfId="27727" xr:uid="{00000000-0005-0000-0000-0000506C0000}"/>
    <cellStyle name="Normal 4 8 2 4 2 2" xfId="27728" xr:uid="{00000000-0005-0000-0000-0000516C0000}"/>
    <cellStyle name="Normal 4 8 2 4 3" xfId="27729" xr:uid="{00000000-0005-0000-0000-0000526C0000}"/>
    <cellStyle name="Normal 4 8 2 4 4" xfId="27730" xr:uid="{00000000-0005-0000-0000-0000536C0000}"/>
    <cellStyle name="Normal 4 8 2 5" xfId="27731" xr:uid="{00000000-0005-0000-0000-0000546C0000}"/>
    <cellStyle name="Normal 4 8 2 5 2" xfId="27732" xr:uid="{00000000-0005-0000-0000-0000556C0000}"/>
    <cellStyle name="Normal 4 8 2 6" xfId="27733" xr:uid="{00000000-0005-0000-0000-0000566C0000}"/>
    <cellStyle name="Normal 4 8 2 7" xfId="27734" xr:uid="{00000000-0005-0000-0000-0000576C0000}"/>
    <cellStyle name="Normal 4 8 3" xfId="27735" xr:uid="{00000000-0005-0000-0000-0000586C0000}"/>
    <cellStyle name="Normal 4 8 3 2" xfId="27736" xr:uid="{00000000-0005-0000-0000-0000596C0000}"/>
    <cellStyle name="Normal 4 8 3 2 2" xfId="27737" xr:uid="{00000000-0005-0000-0000-00005A6C0000}"/>
    <cellStyle name="Normal 4 8 3 2 2 2" xfId="27738" xr:uid="{00000000-0005-0000-0000-00005B6C0000}"/>
    <cellStyle name="Normal 4 8 3 2 3" xfId="27739" xr:uid="{00000000-0005-0000-0000-00005C6C0000}"/>
    <cellStyle name="Normal 4 8 3 2 4" xfId="27740" xr:uid="{00000000-0005-0000-0000-00005D6C0000}"/>
    <cellStyle name="Normal 4 8 3 3" xfId="27741" xr:uid="{00000000-0005-0000-0000-00005E6C0000}"/>
    <cellStyle name="Normal 4 8 3 3 2" xfId="27742" xr:uid="{00000000-0005-0000-0000-00005F6C0000}"/>
    <cellStyle name="Normal 4 8 3 3 2 2" xfId="27743" xr:uid="{00000000-0005-0000-0000-0000606C0000}"/>
    <cellStyle name="Normal 4 8 3 3 3" xfId="27744" xr:uid="{00000000-0005-0000-0000-0000616C0000}"/>
    <cellStyle name="Normal 4 8 3 3 4" xfId="27745" xr:uid="{00000000-0005-0000-0000-0000626C0000}"/>
    <cellStyle name="Normal 4 8 3 4" xfId="27746" xr:uid="{00000000-0005-0000-0000-0000636C0000}"/>
    <cellStyle name="Normal 4 8 3 4 2" xfId="27747" xr:uid="{00000000-0005-0000-0000-0000646C0000}"/>
    <cellStyle name="Normal 4 8 3 5" xfId="27748" xr:uid="{00000000-0005-0000-0000-0000656C0000}"/>
    <cellStyle name="Normal 4 8 3 6" xfId="27749" xr:uid="{00000000-0005-0000-0000-0000666C0000}"/>
    <cellStyle name="Normal 4 8 4" xfId="27750" xr:uid="{00000000-0005-0000-0000-0000676C0000}"/>
    <cellStyle name="Normal 4 8 4 2" xfId="27751" xr:uid="{00000000-0005-0000-0000-0000686C0000}"/>
    <cellStyle name="Normal 4 8 4 2 2" xfId="27752" xr:uid="{00000000-0005-0000-0000-0000696C0000}"/>
    <cellStyle name="Normal 4 8 4 3" xfId="27753" xr:uid="{00000000-0005-0000-0000-00006A6C0000}"/>
    <cellStyle name="Normal 4 8 4 4" xfId="27754" xr:uid="{00000000-0005-0000-0000-00006B6C0000}"/>
    <cellStyle name="Normal 4 8 5" xfId="27755" xr:uid="{00000000-0005-0000-0000-00006C6C0000}"/>
    <cellStyle name="Normal 4 8 5 2" xfId="27756" xr:uid="{00000000-0005-0000-0000-00006D6C0000}"/>
    <cellStyle name="Normal 4 8 5 2 2" xfId="27757" xr:uid="{00000000-0005-0000-0000-00006E6C0000}"/>
    <cellStyle name="Normal 4 8 5 3" xfId="27758" xr:uid="{00000000-0005-0000-0000-00006F6C0000}"/>
    <cellStyle name="Normal 4 8 5 4" xfId="27759" xr:uid="{00000000-0005-0000-0000-0000706C0000}"/>
    <cellStyle name="Normal 4 8 6" xfId="27760" xr:uid="{00000000-0005-0000-0000-0000716C0000}"/>
    <cellStyle name="Normal 4 8 6 2" xfId="27761" xr:uid="{00000000-0005-0000-0000-0000726C0000}"/>
    <cellStyle name="Normal 4 8 7" xfId="27762" xr:uid="{00000000-0005-0000-0000-0000736C0000}"/>
    <cellStyle name="Normal 4 8 8" xfId="27763" xr:uid="{00000000-0005-0000-0000-0000746C0000}"/>
    <cellStyle name="Normal 4 9" xfId="27764" xr:uid="{00000000-0005-0000-0000-0000756C0000}"/>
    <cellStyle name="Normal 4 9 2" xfId="27765" xr:uid="{00000000-0005-0000-0000-0000766C0000}"/>
    <cellStyle name="Normal 4 9 2 2" xfId="27766" xr:uid="{00000000-0005-0000-0000-0000776C0000}"/>
    <cellStyle name="Normal 4 9 2 2 2" xfId="27767" xr:uid="{00000000-0005-0000-0000-0000786C0000}"/>
    <cellStyle name="Normal 4 9 2 2 2 2" xfId="27768" xr:uid="{00000000-0005-0000-0000-0000796C0000}"/>
    <cellStyle name="Normal 4 9 2 2 3" xfId="27769" xr:uid="{00000000-0005-0000-0000-00007A6C0000}"/>
    <cellStyle name="Normal 4 9 2 2 4" xfId="27770" xr:uid="{00000000-0005-0000-0000-00007B6C0000}"/>
    <cellStyle name="Normal 4 9 2 3" xfId="27771" xr:uid="{00000000-0005-0000-0000-00007C6C0000}"/>
    <cellStyle name="Normal 4 9 2 3 2" xfId="27772" xr:uid="{00000000-0005-0000-0000-00007D6C0000}"/>
    <cellStyle name="Normal 4 9 2 3 2 2" xfId="27773" xr:uid="{00000000-0005-0000-0000-00007E6C0000}"/>
    <cellStyle name="Normal 4 9 2 3 3" xfId="27774" xr:uid="{00000000-0005-0000-0000-00007F6C0000}"/>
    <cellStyle name="Normal 4 9 2 3 4" xfId="27775" xr:uid="{00000000-0005-0000-0000-0000806C0000}"/>
    <cellStyle name="Normal 4 9 2 4" xfId="27776" xr:uid="{00000000-0005-0000-0000-0000816C0000}"/>
    <cellStyle name="Normal 4 9 2 4 2" xfId="27777" xr:uid="{00000000-0005-0000-0000-0000826C0000}"/>
    <cellStyle name="Normal 4 9 2 5" xfId="27778" xr:uid="{00000000-0005-0000-0000-0000836C0000}"/>
    <cellStyle name="Normal 4 9 2 6" xfId="27779" xr:uid="{00000000-0005-0000-0000-0000846C0000}"/>
    <cellStyle name="Normal 4 9 3" xfId="27780" xr:uid="{00000000-0005-0000-0000-0000856C0000}"/>
    <cellStyle name="Normal 4 9 3 2" xfId="27781" xr:uid="{00000000-0005-0000-0000-0000866C0000}"/>
    <cellStyle name="Normal 4 9 3 2 2" xfId="27782" xr:uid="{00000000-0005-0000-0000-0000876C0000}"/>
    <cellStyle name="Normal 4 9 3 3" xfId="27783" xr:uid="{00000000-0005-0000-0000-0000886C0000}"/>
    <cellStyle name="Normal 4 9 3 4" xfId="27784" xr:uid="{00000000-0005-0000-0000-0000896C0000}"/>
    <cellStyle name="Normal 4 9 4" xfId="27785" xr:uid="{00000000-0005-0000-0000-00008A6C0000}"/>
    <cellStyle name="Normal 4 9 4 2" xfId="27786" xr:uid="{00000000-0005-0000-0000-00008B6C0000}"/>
    <cellStyle name="Normal 4 9 4 2 2" xfId="27787" xr:uid="{00000000-0005-0000-0000-00008C6C0000}"/>
    <cellStyle name="Normal 4 9 4 3" xfId="27788" xr:uid="{00000000-0005-0000-0000-00008D6C0000}"/>
    <cellStyle name="Normal 4 9 4 4" xfId="27789" xr:uid="{00000000-0005-0000-0000-00008E6C0000}"/>
    <cellStyle name="Normal 4 9 5" xfId="27790" xr:uid="{00000000-0005-0000-0000-00008F6C0000}"/>
    <cellStyle name="Normal 4 9 5 2" xfId="27791" xr:uid="{00000000-0005-0000-0000-0000906C0000}"/>
    <cellStyle name="Normal 4 9 6" xfId="27792" xr:uid="{00000000-0005-0000-0000-0000916C0000}"/>
    <cellStyle name="Normal 4 9 7" xfId="27793" xr:uid="{00000000-0005-0000-0000-0000926C0000}"/>
    <cellStyle name="Normal 5" xfId="27794" xr:uid="{00000000-0005-0000-0000-0000936C0000}"/>
    <cellStyle name="Normal 5 10" xfId="27795" xr:uid="{00000000-0005-0000-0000-0000946C0000}"/>
    <cellStyle name="Normal 5 10 2" xfId="27796" xr:uid="{00000000-0005-0000-0000-0000956C0000}"/>
    <cellStyle name="Normal 5 10 2 2" xfId="27797" xr:uid="{00000000-0005-0000-0000-0000966C0000}"/>
    <cellStyle name="Normal 5 10 2 2 2" xfId="27798" xr:uid="{00000000-0005-0000-0000-0000976C0000}"/>
    <cellStyle name="Normal 5 10 2 3" xfId="27799" xr:uid="{00000000-0005-0000-0000-0000986C0000}"/>
    <cellStyle name="Normal 5 10 2 4" xfId="27800" xr:uid="{00000000-0005-0000-0000-0000996C0000}"/>
    <cellStyle name="Normal 5 10 3" xfId="27801" xr:uid="{00000000-0005-0000-0000-00009A6C0000}"/>
    <cellStyle name="Normal 5 10 3 2" xfId="27802" xr:uid="{00000000-0005-0000-0000-00009B6C0000}"/>
    <cellStyle name="Normal 5 10 3 2 2" xfId="27803" xr:uid="{00000000-0005-0000-0000-00009C6C0000}"/>
    <cellStyle name="Normal 5 10 3 3" xfId="27804" xr:uid="{00000000-0005-0000-0000-00009D6C0000}"/>
    <cellStyle name="Normal 5 10 3 4" xfId="27805" xr:uid="{00000000-0005-0000-0000-00009E6C0000}"/>
    <cellStyle name="Normal 5 10 4" xfId="27806" xr:uid="{00000000-0005-0000-0000-00009F6C0000}"/>
    <cellStyle name="Normal 5 10 4 2" xfId="27807" xr:uid="{00000000-0005-0000-0000-0000A06C0000}"/>
    <cellStyle name="Normal 5 10 5" xfId="27808" xr:uid="{00000000-0005-0000-0000-0000A16C0000}"/>
    <cellStyle name="Normal 5 10 6" xfId="27809" xr:uid="{00000000-0005-0000-0000-0000A26C0000}"/>
    <cellStyle name="Normal 5 11" xfId="27810" xr:uid="{00000000-0005-0000-0000-0000A36C0000}"/>
    <cellStyle name="Normal 5 11 2" xfId="27811" xr:uid="{00000000-0005-0000-0000-0000A46C0000}"/>
    <cellStyle name="Normal 5 11 2 2" xfId="27812" xr:uid="{00000000-0005-0000-0000-0000A56C0000}"/>
    <cellStyle name="Normal 5 11 3" xfId="27813" xr:uid="{00000000-0005-0000-0000-0000A66C0000}"/>
    <cellStyle name="Normal 5 11 4" xfId="27814" xr:uid="{00000000-0005-0000-0000-0000A76C0000}"/>
    <cellStyle name="Normal 5 12" xfId="27815" xr:uid="{00000000-0005-0000-0000-0000A86C0000}"/>
    <cellStyle name="Normal 5 12 2" xfId="27816" xr:uid="{00000000-0005-0000-0000-0000A96C0000}"/>
    <cellStyle name="Normal 5 12 2 2" xfId="27817" xr:uid="{00000000-0005-0000-0000-0000AA6C0000}"/>
    <cellStyle name="Normal 5 12 3" xfId="27818" xr:uid="{00000000-0005-0000-0000-0000AB6C0000}"/>
    <cellStyle name="Normal 5 12 4" xfId="27819" xr:uid="{00000000-0005-0000-0000-0000AC6C0000}"/>
    <cellStyle name="Normal 5 13" xfId="27820" xr:uid="{00000000-0005-0000-0000-0000AD6C0000}"/>
    <cellStyle name="Normal 5 13 3" xfId="27821" xr:uid="{00000000-0005-0000-0000-0000AE6C0000}"/>
    <cellStyle name="Normal 5 14" xfId="27822" xr:uid="{00000000-0005-0000-0000-0000AF6C0000}"/>
    <cellStyle name="Normal 5 14 2" xfId="27823" xr:uid="{00000000-0005-0000-0000-0000B06C0000}"/>
    <cellStyle name="Normal 5 15" xfId="27824" xr:uid="{00000000-0005-0000-0000-0000B16C0000}"/>
    <cellStyle name="Normal 5 16" xfId="27825" xr:uid="{00000000-0005-0000-0000-0000B26C0000}"/>
    <cellStyle name="Normal 5 2" xfId="27826" xr:uid="{00000000-0005-0000-0000-0000B36C0000}"/>
    <cellStyle name="Normal 5 3" xfId="27827" xr:uid="{00000000-0005-0000-0000-0000B46C0000}"/>
    <cellStyle name="Normal 5 3 10" xfId="27828" xr:uid="{00000000-0005-0000-0000-0000B56C0000}"/>
    <cellStyle name="Normal 5 3 10 2" xfId="27829" xr:uid="{00000000-0005-0000-0000-0000B66C0000}"/>
    <cellStyle name="Normal 5 3 11" xfId="27830" xr:uid="{00000000-0005-0000-0000-0000B76C0000}"/>
    <cellStyle name="Normal 5 3 12" xfId="27831" xr:uid="{00000000-0005-0000-0000-0000B86C0000}"/>
    <cellStyle name="Normal 5 3 2" xfId="27832" xr:uid="{00000000-0005-0000-0000-0000B96C0000}"/>
    <cellStyle name="Normal 5 3 2 10" xfId="27833" xr:uid="{00000000-0005-0000-0000-0000BA6C0000}"/>
    <cellStyle name="Normal 5 3 2 11" xfId="27834" xr:uid="{00000000-0005-0000-0000-0000BB6C0000}"/>
    <cellStyle name="Normal 5 3 2 2" xfId="27835" xr:uid="{00000000-0005-0000-0000-0000BC6C0000}"/>
    <cellStyle name="Normal 5 3 2 2 2" xfId="27836" xr:uid="{00000000-0005-0000-0000-0000BD6C0000}"/>
    <cellStyle name="Normal 5 3 2 2 2 2" xfId="27837" xr:uid="{00000000-0005-0000-0000-0000BE6C0000}"/>
    <cellStyle name="Normal 5 3 2 2 2 2 2" xfId="27838" xr:uid="{00000000-0005-0000-0000-0000BF6C0000}"/>
    <cellStyle name="Normal 5 3 2 2 2 2 2 2" xfId="27839" xr:uid="{00000000-0005-0000-0000-0000C06C0000}"/>
    <cellStyle name="Normal 5 3 2 2 2 2 2 2 2" xfId="27840" xr:uid="{00000000-0005-0000-0000-0000C16C0000}"/>
    <cellStyle name="Normal 5 3 2 2 2 2 2 3" xfId="27841" xr:uid="{00000000-0005-0000-0000-0000C26C0000}"/>
    <cellStyle name="Normal 5 3 2 2 2 2 2 4" xfId="27842" xr:uid="{00000000-0005-0000-0000-0000C36C0000}"/>
    <cellStyle name="Normal 5 3 2 2 2 2 3" xfId="27843" xr:uid="{00000000-0005-0000-0000-0000C46C0000}"/>
    <cellStyle name="Normal 5 3 2 2 2 2 3 2" xfId="27844" xr:uid="{00000000-0005-0000-0000-0000C56C0000}"/>
    <cellStyle name="Normal 5 3 2 2 2 2 3 2 2" xfId="27845" xr:uid="{00000000-0005-0000-0000-0000C66C0000}"/>
    <cellStyle name="Normal 5 3 2 2 2 2 3 3" xfId="27846" xr:uid="{00000000-0005-0000-0000-0000C76C0000}"/>
    <cellStyle name="Normal 5 3 2 2 2 2 3 4" xfId="27847" xr:uid="{00000000-0005-0000-0000-0000C86C0000}"/>
    <cellStyle name="Normal 5 3 2 2 2 2 4" xfId="27848" xr:uid="{00000000-0005-0000-0000-0000C96C0000}"/>
    <cellStyle name="Normal 5 3 2 2 2 2 4 2" xfId="27849" xr:uid="{00000000-0005-0000-0000-0000CA6C0000}"/>
    <cellStyle name="Normal 5 3 2 2 2 2 5" xfId="27850" xr:uid="{00000000-0005-0000-0000-0000CB6C0000}"/>
    <cellStyle name="Normal 5 3 2 2 2 2 6" xfId="27851" xr:uid="{00000000-0005-0000-0000-0000CC6C0000}"/>
    <cellStyle name="Normal 5 3 2 2 2 3" xfId="27852" xr:uid="{00000000-0005-0000-0000-0000CD6C0000}"/>
    <cellStyle name="Normal 5 3 2 2 2 3 2" xfId="27853" xr:uid="{00000000-0005-0000-0000-0000CE6C0000}"/>
    <cellStyle name="Normal 5 3 2 2 2 3 2 2" xfId="27854" xr:uid="{00000000-0005-0000-0000-0000CF6C0000}"/>
    <cellStyle name="Normal 5 3 2 2 2 3 3" xfId="27855" xr:uid="{00000000-0005-0000-0000-0000D06C0000}"/>
    <cellStyle name="Normal 5 3 2 2 2 3 4" xfId="27856" xr:uid="{00000000-0005-0000-0000-0000D16C0000}"/>
    <cellStyle name="Normal 5 3 2 2 2 4" xfId="27857" xr:uid="{00000000-0005-0000-0000-0000D26C0000}"/>
    <cellStyle name="Normal 5 3 2 2 2 4 2" xfId="27858" xr:uid="{00000000-0005-0000-0000-0000D36C0000}"/>
    <cellStyle name="Normal 5 3 2 2 2 4 2 2" xfId="27859" xr:uid="{00000000-0005-0000-0000-0000D46C0000}"/>
    <cellStyle name="Normal 5 3 2 2 2 4 3" xfId="27860" xr:uid="{00000000-0005-0000-0000-0000D56C0000}"/>
    <cellStyle name="Normal 5 3 2 2 2 4 4" xfId="27861" xr:uid="{00000000-0005-0000-0000-0000D66C0000}"/>
    <cellStyle name="Normal 5 3 2 2 2 5" xfId="27862" xr:uid="{00000000-0005-0000-0000-0000D76C0000}"/>
    <cellStyle name="Normal 5 3 2 2 2 5 2" xfId="27863" xr:uid="{00000000-0005-0000-0000-0000D86C0000}"/>
    <cellStyle name="Normal 5 3 2 2 2 6" xfId="27864" xr:uid="{00000000-0005-0000-0000-0000D96C0000}"/>
    <cellStyle name="Normal 5 3 2 2 2 7" xfId="27865" xr:uid="{00000000-0005-0000-0000-0000DA6C0000}"/>
    <cellStyle name="Normal 5 3 2 2 3" xfId="27866" xr:uid="{00000000-0005-0000-0000-0000DB6C0000}"/>
    <cellStyle name="Normal 5 3 2 2 3 2" xfId="27867" xr:uid="{00000000-0005-0000-0000-0000DC6C0000}"/>
    <cellStyle name="Normal 5 3 2 2 3 2 2" xfId="27868" xr:uid="{00000000-0005-0000-0000-0000DD6C0000}"/>
    <cellStyle name="Normal 5 3 2 2 3 2 2 2" xfId="27869" xr:uid="{00000000-0005-0000-0000-0000DE6C0000}"/>
    <cellStyle name="Normal 5 3 2 2 3 2 3" xfId="27870" xr:uid="{00000000-0005-0000-0000-0000DF6C0000}"/>
    <cellStyle name="Normal 5 3 2 2 3 2 4" xfId="27871" xr:uid="{00000000-0005-0000-0000-0000E06C0000}"/>
    <cellStyle name="Normal 5 3 2 2 3 3" xfId="27872" xr:uid="{00000000-0005-0000-0000-0000E16C0000}"/>
    <cellStyle name="Normal 5 3 2 2 3 3 2" xfId="27873" xr:uid="{00000000-0005-0000-0000-0000E26C0000}"/>
    <cellStyle name="Normal 5 3 2 2 3 3 2 2" xfId="27874" xr:uid="{00000000-0005-0000-0000-0000E36C0000}"/>
    <cellStyle name="Normal 5 3 2 2 3 3 3" xfId="27875" xr:uid="{00000000-0005-0000-0000-0000E46C0000}"/>
    <cellStyle name="Normal 5 3 2 2 3 3 4" xfId="27876" xr:uid="{00000000-0005-0000-0000-0000E56C0000}"/>
    <cellStyle name="Normal 5 3 2 2 3 4" xfId="27877" xr:uid="{00000000-0005-0000-0000-0000E66C0000}"/>
    <cellStyle name="Normal 5 3 2 2 3 4 2" xfId="27878" xr:uid="{00000000-0005-0000-0000-0000E76C0000}"/>
    <cellStyle name="Normal 5 3 2 2 3 5" xfId="27879" xr:uid="{00000000-0005-0000-0000-0000E86C0000}"/>
    <cellStyle name="Normal 5 3 2 2 3 6" xfId="27880" xr:uid="{00000000-0005-0000-0000-0000E96C0000}"/>
    <cellStyle name="Normal 5 3 2 2 4" xfId="27881" xr:uid="{00000000-0005-0000-0000-0000EA6C0000}"/>
    <cellStyle name="Normal 5 3 2 2 4 2" xfId="27882" xr:uid="{00000000-0005-0000-0000-0000EB6C0000}"/>
    <cellStyle name="Normal 5 3 2 2 4 2 2" xfId="27883" xr:uid="{00000000-0005-0000-0000-0000EC6C0000}"/>
    <cellStyle name="Normal 5 3 2 2 4 3" xfId="27884" xr:uid="{00000000-0005-0000-0000-0000ED6C0000}"/>
    <cellStyle name="Normal 5 3 2 2 4 4" xfId="27885" xr:uid="{00000000-0005-0000-0000-0000EE6C0000}"/>
    <cellStyle name="Normal 5 3 2 2 5" xfId="27886" xr:uid="{00000000-0005-0000-0000-0000EF6C0000}"/>
    <cellStyle name="Normal 5 3 2 2 5 2" xfId="27887" xr:uid="{00000000-0005-0000-0000-0000F06C0000}"/>
    <cellStyle name="Normal 5 3 2 2 5 2 2" xfId="27888" xr:uid="{00000000-0005-0000-0000-0000F16C0000}"/>
    <cellStyle name="Normal 5 3 2 2 5 3" xfId="27889" xr:uid="{00000000-0005-0000-0000-0000F26C0000}"/>
    <cellStyle name="Normal 5 3 2 2 5 4" xfId="27890" xr:uid="{00000000-0005-0000-0000-0000F36C0000}"/>
    <cellStyle name="Normal 5 3 2 2 6" xfId="27891" xr:uid="{00000000-0005-0000-0000-0000F46C0000}"/>
    <cellStyle name="Normal 5 3 2 2 6 2" xfId="27892" xr:uid="{00000000-0005-0000-0000-0000F56C0000}"/>
    <cellStyle name="Normal 5 3 2 2 7" xfId="27893" xr:uid="{00000000-0005-0000-0000-0000F66C0000}"/>
    <cellStyle name="Normal 5 3 2 2 8" xfId="27894" xr:uid="{00000000-0005-0000-0000-0000F76C0000}"/>
    <cellStyle name="Normal 5 3 2 3" xfId="27895" xr:uid="{00000000-0005-0000-0000-0000F86C0000}"/>
    <cellStyle name="Normal 5 3 2 3 2" xfId="27896" xr:uid="{00000000-0005-0000-0000-0000F96C0000}"/>
    <cellStyle name="Normal 5 3 2 3 2 2" xfId="27897" xr:uid="{00000000-0005-0000-0000-0000FA6C0000}"/>
    <cellStyle name="Normal 5 3 2 3 2 2 2" xfId="27898" xr:uid="{00000000-0005-0000-0000-0000FB6C0000}"/>
    <cellStyle name="Normal 5 3 2 3 2 2 2 2" xfId="27899" xr:uid="{00000000-0005-0000-0000-0000FC6C0000}"/>
    <cellStyle name="Normal 5 3 2 3 2 2 2 2 2" xfId="27900" xr:uid="{00000000-0005-0000-0000-0000FD6C0000}"/>
    <cellStyle name="Normal 5 3 2 3 2 2 2 3" xfId="27901" xr:uid="{00000000-0005-0000-0000-0000FE6C0000}"/>
    <cellStyle name="Normal 5 3 2 3 2 2 2 4" xfId="27902" xr:uid="{00000000-0005-0000-0000-0000FF6C0000}"/>
    <cellStyle name="Normal 5 3 2 3 2 2 3" xfId="27903" xr:uid="{00000000-0005-0000-0000-0000006D0000}"/>
    <cellStyle name="Normal 5 3 2 3 2 2 3 2" xfId="27904" xr:uid="{00000000-0005-0000-0000-0000016D0000}"/>
    <cellStyle name="Normal 5 3 2 3 2 2 3 2 2" xfId="27905" xr:uid="{00000000-0005-0000-0000-0000026D0000}"/>
    <cellStyle name="Normal 5 3 2 3 2 2 3 3" xfId="27906" xr:uid="{00000000-0005-0000-0000-0000036D0000}"/>
    <cellStyle name="Normal 5 3 2 3 2 2 3 4" xfId="27907" xr:uid="{00000000-0005-0000-0000-0000046D0000}"/>
    <cellStyle name="Normal 5 3 2 3 2 2 4" xfId="27908" xr:uid="{00000000-0005-0000-0000-0000056D0000}"/>
    <cellStyle name="Normal 5 3 2 3 2 2 4 2" xfId="27909" xr:uid="{00000000-0005-0000-0000-0000066D0000}"/>
    <cellStyle name="Normal 5 3 2 3 2 2 5" xfId="27910" xr:uid="{00000000-0005-0000-0000-0000076D0000}"/>
    <cellStyle name="Normal 5 3 2 3 2 2 6" xfId="27911" xr:uid="{00000000-0005-0000-0000-0000086D0000}"/>
    <cellStyle name="Normal 5 3 2 3 2 3" xfId="27912" xr:uid="{00000000-0005-0000-0000-0000096D0000}"/>
    <cellStyle name="Normal 5 3 2 3 2 3 2" xfId="27913" xr:uid="{00000000-0005-0000-0000-00000A6D0000}"/>
    <cellStyle name="Normal 5 3 2 3 2 3 2 2" xfId="27914" xr:uid="{00000000-0005-0000-0000-00000B6D0000}"/>
    <cellStyle name="Normal 5 3 2 3 2 3 3" xfId="27915" xr:uid="{00000000-0005-0000-0000-00000C6D0000}"/>
    <cellStyle name="Normal 5 3 2 3 2 3 4" xfId="27916" xr:uid="{00000000-0005-0000-0000-00000D6D0000}"/>
    <cellStyle name="Normal 5 3 2 3 2 4" xfId="27917" xr:uid="{00000000-0005-0000-0000-00000E6D0000}"/>
    <cellStyle name="Normal 5 3 2 3 2 4 2" xfId="27918" xr:uid="{00000000-0005-0000-0000-00000F6D0000}"/>
    <cellStyle name="Normal 5 3 2 3 2 4 2 2" xfId="27919" xr:uid="{00000000-0005-0000-0000-0000106D0000}"/>
    <cellStyle name="Normal 5 3 2 3 2 4 3" xfId="27920" xr:uid="{00000000-0005-0000-0000-0000116D0000}"/>
    <cellStyle name="Normal 5 3 2 3 2 4 4" xfId="27921" xr:uid="{00000000-0005-0000-0000-0000126D0000}"/>
    <cellStyle name="Normal 5 3 2 3 2 5" xfId="27922" xr:uid="{00000000-0005-0000-0000-0000136D0000}"/>
    <cellStyle name="Normal 5 3 2 3 2 5 2" xfId="27923" xr:uid="{00000000-0005-0000-0000-0000146D0000}"/>
    <cellStyle name="Normal 5 3 2 3 2 6" xfId="27924" xr:uid="{00000000-0005-0000-0000-0000156D0000}"/>
    <cellStyle name="Normal 5 3 2 3 2 7" xfId="27925" xr:uid="{00000000-0005-0000-0000-0000166D0000}"/>
    <cellStyle name="Normal 5 3 2 3 3" xfId="27926" xr:uid="{00000000-0005-0000-0000-0000176D0000}"/>
    <cellStyle name="Normal 5 3 2 3 3 2" xfId="27927" xr:uid="{00000000-0005-0000-0000-0000186D0000}"/>
    <cellStyle name="Normal 5 3 2 3 3 2 2" xfId="27928" xr:uid="{00000000-0005-0000-0000-0000196D0000}"/>
    <cellStyle name="Normal 5 3 2 3 3 2 2 2" xfId="27929" xr:uid="{00000000-0005-0000-0000-00001A6D0000}"/>
    <cellStyle name="Normal 5 3 2 3 3 2 3" xfId="27930" xr:uid="{00000000-0005-0000-0000-00001B6D0000}"/>
    <cellStyle name="Normal 5 3 2 3 3 2 4" xfId="27931" xr:uid="{00000000-0005-0000-0000-00001C6D0000}"/>
    <cellStyle name="Normal 5 3 2 3 3 3" xfId="27932" xr:uid="{00000000-0005-0000-0000-00001D6D0000}"/>
    <cellStyle name="Normal 5 3 2 3 3 3 2" xfId="27933" xr:uid="{00000000-0005-0000-0000-00001E6D0000}"/>
    <cellStyle name="Normal 5 3 2 3 3 3 2 2" xfId="27934" xr:uid="{00000000-0005-0000-0000-00001F6D0000}"/>
    <cellStyle name="Normal 5 3 2 3 3 3 3" xfId="27935" xr:uid="{00000000-0005-0000-0000-0000206D0000}"/>
    <cellStyle name="Normal 5 3 2 3 3 3 4" xfId="27936" xr:uid="{00000000-0005-0000-0000-0000216D0000}"/>
    <cellStyle name="Normal 5 3 2 3 3 4" xfId="27937" xr:uid="{00000000-0005-0000-0000-0000226D0000}"/>
    <cellStyle name="Normal 5 3 2 3 3 4 2" xfId="27938" xr:uid="{00000000-0005-0000-0000-0000236D0000}"/>
    <cellStyle name="Normal 5 3 2 3 3 5" xfId="27939" xr:uid="{00000000-0005-0000-0000-0000246D0000}"/>
    <cellStyle name="Normal 5 3 2 3 3 6" xfId="27940" xr:uid="{00000000-0005-0000-0000-0000256D0000}"/>
    <cellStyle name="Normal 5 3 2 3 4" xfId="27941" xr:uid="{00000000-0005-0000-0000-0000266D0000}"/>
    <cellStyle name="Normal 5 3 2 3 4 2" xfId="27942" xr:uid="{00000000-0005-0000-0000-0000276D0000}"/>
    <cellStyle name="Normal 5 3 2 3 4 2 2" xfId="27943" xr:uid="{00000000-0005-0000-0000-0000286D0000}"/>
    <cellStyle name="Normal 5 3 2 3 4 3" xfId="27944" xr:uid="{00000000-0005-0000-0000-0000296D0000}"/>
    <cellStyle name="Normal 5 3 2 3 4 4" xfId="27945" xr:uid="{00000000-0005-0000-0000-00002A6D0000}"/>
    <cellStyle name="Normal 5 3 2 3 5" xfId="27946" xr:uid="{00000000-0005-0000-0000-00002B6D0000}"/>
    <cellStyle name="Normal 5 3 2 3 5 2" xfId="27947" xr:uid="{00000000-0005-0000-0000-00002C6D0000}"/>
    <cellStyle name="Normal 5 3 2 3 5 2 2" xfId="27948" xr:uid="{00000000-0005-0000-0000-00002D6D0000}"/>
    <cellStyle name="Normal 5 3 2 3 5 3" xfId="27949" xr:uid="{00000000-0005-0000-0000-00002E6D0000}"/>
    <cellStyle name="Normal 5 3 2 3 5 4" xfId="27950" xr:uid="{00000000-0005-0000-0000-00002F6D0000}"/>
    <cellStyle name="Normal 5 3 2 3 6" xfId="27951" xr:uid="{00000000-0005-0000-0000-0000306D0000}"/>
    <cellStyle name="Normal 5 3 2 3 6 2" xfId="27952" xr:uid="{00000000-0005-0000-0000-0000316D0000}"/>
    <cellStyle name="Normal 5 3 2 3 7" xfId="27953" xr:uid="{00000000-0005-0000-0000-0000326D0000}"/>
    <cellStyle name="Normal 5 3 2 3 8" xfId="27954" xr:uid="{00000000-0005-0000-0000-0000336D0000}"/>
    <cellStyle name="Normal 5 3 2 4" xfId="27955" xr:uid="{00000000-0005-0000-0000-0000346D0000}"/>
    <cellStyle name="Normal 5 3 2 4 2" xfId="27956" xr:uid="{00000000-0005-0000-0000-0000356D0000}"/>
    <cellStyle name="Normal 5 3 2 4 2 2" xfId="27957" xr:uid="{00000000-0005-0000-0000-0000366D0000}"/>
    <cellStyle name="Normal 5 3 2 4 2 2 2" xfId="27958" xr:uid="{00000000-0005-0000-0000-0000376D0000}"/>
    <cellStyle name="Normal 5 3 2 4 2 2 2 2" xfId="27959" xr:uid="{00000000-0005-0000-0000-0000386D0000}"/>
    <cellStyle name="Normal 5 3 2 4 2 2 2 2 2" xfId="27960" xr:uid="{00000000-0005-0000-0000-0000396D0000}"/>
    <cellStyle name="Normal 5 3 2 4 2 2 2 3" xfId="27961" xr:uid="{00000000-0005-0000-0000-00003A6D0000}"/>
    <cellStyle name="Normal 5 3 2 4 2 2 2 4" xfId="27962" xr:uid="{00000000-0005-0000-0000-00003B6D0000}"/>
    <cellStyle name="Normal 5 3 2 4 2 2 3" xfId="27963" xr:uid="{00000000-0005-0000-0000-00003C6D0000}"/>
    <cellStyle name="Normal 5 3 2 4 2 2 3 2" xfId="27964" xr:uid="{00000000-0005-0000-0000-00003D6D0000}"/>
    <cellStyle name="Normal 5 3 2 4 2 2 3 2 2" xfId="27965" xr:uid="{00000000-0005-0000-0000-00003E6D0000}"/>
    <cellStyle name="Normal 5 3 2 4 2 2 3 3" xfId="27966" xr:uid="{00000000-0005-0000-0000-00003F6D0000}"/>
    <cellStyle name="Normal 5 3 2 4 2 2 3 4" xfId="27967" xr:uid="{00000000-0005-0000-0000-0000406D0000}"/>
    <cellStyle name="Normal 5 3 2 4 2 2 4" xfId="27968" xr:uid="{00000000-0005-0000-0000-0000416D0000}"/>
    <cellStyle name="Normal 5 3 2 4 2 2 4 2" xfId="27969" xr:uid="{00000000-0005-0000-0000-0000426D0000}"/>
    <cellStyle name="Normal 5 3 2 4 2 2 5" xfId="27970" xr:uid="{00000000-0005-0000-0000-0000436D0000}"/>
    <cellStyle name="Normal 5 3 2 4 2 2 6" xfId="27971" xr:uid="{00000000-0005-0000-0000-0000446D0000}"/>
    <cellStyle name="Normal 5 3 2 4 2 3" xfId="27972" xr:uid="{00000000-0005-0000-0000-0000456D0000}"/>
    <cellStyle name="Normal 5 3 2 4 2 3 2" xfId="27973" xr:uid="{00000000-0005-0000-0000-0000466D0000}"/>
    <cellStyle name="Normal 5 3 2 4 2 3 2 2" xfId="27974" xr:uid="{00000000-0005-0000-0000-0000476D0000}"/>
    <cellStyle name="Normal 5 3 2 4 2 3 3" xfId="27975" xr:uid="{00000000-0005-0000-0000-0000486D0000}"/>
    <cellStyle name="Normal 5 3 2 4 2 3 4" xfId="27976" xr:uid="{00000000-0005-0000-0000-0000496D0000}"/>
    <cellStyle name="Normal 5 3 2 4 2 4" xfId="27977" xr:uid="{00000000-0005-0000-0000-00004A6D0000}"/>
    <cellStyle name="Normal 5 3 2 4 2 4 2" xfId="27978" xr:uid="{00000000-0005-0000-0000-00004B6D0000}"/>
    <cellStyle name="Normal 5 3 2 4 2 4 2 2" xfId="27979" xr:uid="{00000000-0005-0000-0000-00004C6D0000}"/>
    <cellStyle name="Normal 5 3 2 4 2 4 3" xfId="27980" xr:uid="{00000000-0005-0000-0000-00004D6D0000}"/>
    <cellStyle name="Normal 5 3 2 4 2 4 4" xfId="27981" xr:uid="{00000000-0005-0000-0000-00004E6D0000}"/>
    <cellStyle name="Normal 5 3 2 4 2 5" xfId="27982" xr:uid="{00000000-0005-0000-0000-00004F6D0000}"/>
    <cellStyle name="Normal 5 3 2 4 2 5 2" xfId="27983" xr:uid="{00000000-0005-0000-0000-0000506D0000}"/>
    <cellStyle name="Normal 5 3 2 4 2 6" xfId="27984" xr:uid="{00000000-0005-0000-0000-0000516D0000}"/>
    <cellStyle name="Normal 5 3 2 4 2 7" xfId="27985" xr:uid="{00000000-0005-0000-0000-0000526D0000}"/>
    <cellStyle name="Normal 5 3 2 4 3" xfId="27986" xr:uid="{00000000-0005-0000-0000-0000536D0000}"/>
    <cellStyle name="Normal 5 3 2 4 3 2" xfId="27987" xr:uid="{00000000-0005-0000-0000-0000546D0000}"/>
    <cellStyle name="Normal 5 3 2 4 3 2 2" xfId="27988" xr:uid="{00000000-0005-0000-0000-0000556D0000}"/>
    <cellStyle name="Normal 5 3 2 4 3 2 2 2" xfId="27989" xr:uid="{00000000-0005-0000-0000-0000566D0000}"/>
    <cellStyle name="Normal 5 3 2 4 3 2 3" xfId="27990" xr:uid="{00000000-0005-0000-0000-0000576D0000}"/>
    <cellStyle name="Normal 5 3 2 4 3 2 4" xfId="27991" xr:uid="{00000000-0005-0000-0000-0000586D0000}"/>
    <cellStyle name="Normal 5 3 2 4 3 3" xfId="27992" xr:uid="{00000000-0005-0000-0000-0000596D0000}"/>
    <cellStyle name="Normal 5 3 2 4 3 3 2" xfId="27993" xr:uid="{00000000-0005-0000-0000-00005A6D0000}"/>
    <cellStyle name="Normal 5 3 2 4 3 3 2 2" xfId="27994" xr:uid="{00000000-0005-0000-0000-00005B6D0000}"/>
    <cellStyle name="Normal 5 3 2 4 3 3 3" xfId="27995" xr:uid="{00000000-0005-0000-0000-00005C6D0000}"/>
    <cellStyle name="Normal 5 3 2 4 3 3 4" xfId="27996" xr:uid="{00000000-0005-0000-0000-00005D6D0000}"/>
    <cellStyle name="Normal 5 3 2 4 3 4" xfId="27997" xr:uid="{00000000-0005-0000-0000-00005E6D0000}"/>
    <cellStyle name="Normal 5 3 2 4 3 4 2" xfId="27998" xr:uid="{00000000-0005-0000-0000-00005F6D0000}"/>
    <cellStyle name="Normal 5 3 2 4 3 5" xfId="27999" xr:uid="{00000000-0005-0000-0000-0000606D0000}"/>
    <cellStyle name="Normal 5 3 2 4 3 6" xfId="28000" xr:uid="{00000000-0005-0000-0000-0000616D0000}"/>
    <cellStyle name="Normal 5 3 2 4 4" xfId="28001" xr:uid="{00000000-0005-0000-0000-0000626D0000}"/>
    <cellStyle name="Normal 5 3 2 4 4 2" xfId="28002" xr:uid="{00000000-0005-0000-0000-0000636D0000}"/>
    <cellStyle name="Normal 5 3 2 4 4 2 2" xfId="28003" xr:uid="{00000000-0005-0000-0000-0000646D0000}"/>
    <cellStyle name="Normal 5 3 2 4 4 3" xfId="28004" xr:uid="{00000000-0005-0000-0000-0000656D0000}"/>
    <cellStyle name="Normal 5 3 2 4 4 4" xfId="28005" xr:uid="{00000000-0005-0000-0000-0000666D0000}"/>
    <cellStyle name="Normal 5 3 2 4 5" xfId="28006" xr:uid="{00000000-0005-0000-0000-0000676D0000}"/>
    <cellStyle name="Normal 5 3 2 4 5 2" xfId="28007" xr:uid="{00000000-0005-0000-0000-0000686D0000}"/>
    <cellStyle name="Normal 5 3 2 4 5 2 2" xfId="28008" xr:uid="{00000000-0005-0000-0000-0000696D0000}"/>
    <cellStyle name="Normal 5 3 2 4 5 3" xfId="28009" xr:uid="{00000000-0005-0000-0000-00006A6D0000}"/>
    <cellStyle name="Normal 5 3 2 4 5 4" xfId="28010" xr:uid="{00000000-0005-0000-0000-00006B6D0000}"/>
    <cellStyle name="Normal 5 3 2 4 6" xfId="28011" xr:uid="{00000000-0005-0000-0000-00006C6D0000}"/>
    <cellStyle name="Normal 5 3 2 4 6 2" xfId="28012" xr:uid="{00000000-0005-0000-0000-00006D6D0000}"/>
    <cellStyle name="Normal 5 3 2 4 7" xfId="28013" xr:uid="{00000000-0005-0000-0000-00006E6D0000}"/>
    <cellStyle name="Normal 5 3 2 4 8" xfId="28014" xr:uid="{00000000-0005-0000-0000-00006F6D0000}"/>
    <cellStyle name="Normal 5 3 2 5" xfId="28015" xr:uid="{00000000-0005-0000-0000-0000706D0000}"/>
    <cellStyle name="Normal 5 3 2 5 2" xfId="28016" xr:uid="{00000000-0005-0000-0000-0000716D0000}"/>
    <cellStyle name="Normal 5 3 2 5 2 2" xfId="28017" xr:uid="{00000000-0005-0000-0000-0000726D0000}"/>
    <cellStyle name="Normal 5 3 2 5 2 2 2" xfId="28018" xr:uid="{00000000-0005-0000-0000-0000736D0000}"/>
    <cellStyle name="Normal 5 3 2 5 2 2 2 2" xfId="28019" xr:uid="{00000000-0005-0000-0000-0000746D0000}"/>
    <cellStyle name="Normal 5 3 2 5 2 2 3" xfId="28020" xr:uid="{00000000-0005-0000-0000-0000756D0000}"/>
    <cellStyle name="Normal 5 3 2 5 2 2 4" xfId="28021" xr:uid="{00000000-0005-0000-0000-0000766D0000}"/>
    <cellStyle name="Normal 5 3 2 5 2 3" xfId="28022" xr:uid="{00000000-0005-0000-0000-0000776D0000}"/>
    <cellStyle name="Normal 5 3 2 5 2 3 2" xfId="28023" xr:uid="{00000000-0005-0000-0000-0000786D0000}"/>
    <cellStyle name="Normal 5 3 2 5 2 3 2 2" xfId="28024" xr:uid="{00000000-0005-0000-0000-0000796D0000}"/>
    <cellStyle name="Normal 5 3 2 5 2 3 3" xfId="28025" xr:uid="{00000000-0005-0000-0000-00007A6D0000}"/>
    <cellStyle name="Normal 5 3 2 5 2 3 4" xfId="28026" xr:uid="{00000000-0005-0000-0000-00007B6D0000}"/>
    <cellStyle name="Normal 5 3 2 5 2 4" xfId="28027" xr:uid="{00000000-0005-0000-0000-00007C6D0000}"/>
    <cellStyle name="Normal 5 3 2 5 2 4 2" xfId="28028" xr:uid="{00000000-0005-0000-0000-00007D6D0000}"/>
    <cellStyle name="Normal 5 3 2 5 2 5" xfId="28029" xr:uid="{00000000-0005-0000-0000-00007E6D0000}"/>
    <cellStyle name="Normal 5 3 2 5 2 6" xfId="28030" xr:uid="{00000000-0005-0000-0000-00007F6D0000}"/>
    <cellStyle name="Normal 5 3 2 5 3" xfId="28031" xr:uid="{00000000-0005-0000-0000-0000806D0000}"/>
    <cellStyle name="Normal 5 3 2 5 3 2" xfId="28032" xr:uid="{00000000-0005-0000-0000-0000816D0000}"/>
    <cellStyle name="Normal 5 3 2 5 3 2 2" xfId="28033" xr:uid="{00000000-0005-0000-0000-0000826D0000}"/>
    <cellStyle name="Normal 5 3 2 5 3 3" xfId="28034" xr:uid="{00000000-0005-0000-0000-0000836D0000}"/>
    <cellStyle name="Normal 5 3 2 5 3 4" xfId="28035" xr:uid="{00000000-0005-0000-0000-0000846D0000}"/>
    <cellStyle name="Normal 5 3 2 5 4" xfId="28036" xr:uid="{00000000-0005-0000-0000-0000856D0000}"/>
    <cellStyle name="Normal 5 3 2 5 4 2" xfId="28037" xr:uid="{00000000-0005-0000-0000-0000866D0000}"/>
    <cellStyle name="Normal 5 3 2 5 4 2 2" xfId="28038" xr:uid="{00000000-0005-0000-0000-0000876D0000}"/>
    <cellStyle name="Normal 5 3 2 5 4 3" xfId="28039" xr:uid="{00000000-0005-0000-0000-0000886D0000}"/>
    <cellStyle name="Normal 5 3 2 5 4 4" xfId="28040" xr:uid="{00000000-0005-0000-0000-0000896D0000}"/>
    <cellStyle name="Normal 5 3 2 5 5" xfId="28041" xr:uid="{00000000-0005-0000-0000-00008A6D0000}"/>
    <cellStyle name="Normal 5 3 2 5 5 2" xfId="28042" xr:uid="{00000000-0005-0000-0000-00008B6D0000}"/>
    <cellStyle name="Normal 5 3 2 5 6" xfId="28043" xr:uid="{00000000-0005-0000-0000-00008C6D0000}"/>
    <cellStyle name="Normal 5 3 2 5 7" xfId="28044" xr:uid="{00000000-0005-0000-0000-00008D6D0000}"/>
    <cellStyle name="Normal 5 3 2 6" xfId="28045" xr:uid="{00000000-0005-0000-0000-00008E6D0000}"/>
    <cellStyle name="Normal 5 3 2 6 2" xfId="28046" xr:uid="{00000000-0005-0000-0000-00008F6D0000}"/>
    <cellStyle name="Normal 5 3 2 6 2 2" xfId="28047" xr:uid="{00000000-0005-0000-0000-0000906D0000}"/>
    <cellStyle name="Normal 5 3 2 6 2 2 2" xfId="28048" xr:uid="{00000000-0005-0000-0000-0000916D0000}"/>
    <cellStyle name="Normal 5 3 2 6 2 3" xfId="28049" xr:uid="{00000000-0005-0000-0000-0000926D0000}"/>
    <cellStyle name="Normal 5 3 2 6 2 4" xfId="28050" xr:uid="{00000000-0005-0000-0000-0000936D0000}"/>
    <cellStyle name="Normal 5 3 2 6 3" xfId="28051" xr:uid="{00000000-0005-0000-0000-0000946D0000}"/>
    <cellStyle name="Normal 5 3 2 6 3 2" xfId="28052" xr:uid="{00000000-0005-0000-0000-0000956D0000}"/>
    <cellStyle name="Normal 5 3 2 6 3 2 2" xfId="28053" xr:uid="{00000000-0005-0000-0000-0000966D0000}"/>
    <cellStyle name="Normal 5 3 2 6 3 3" xfId="28054" xr:uid="{00000000-0005-0000-0000-0000976D0000}"/>
    <cellStyle name="Normal 5 3 2 6 3 4" xfId="28055" xr:uid="{00000000-0005-0000-0000-0000986D0000}"/>
    <cellStyle name="Normal 5 3 2 6 4" xfId="28056" xr:uid="{00000000-0005-0000-0000-0000996D0000}"/>
    <cellStyle name="Normal 5 3 2 6 4 2" xfId="28057" xr:uid="{00000000-0005-0000-0000-00009A6D0000}"/>
    <cellStyle name="Normal 5 3 2 6 5" xfId="28058" xr:uid="{00000000-0005-0000-0000-00009B6D0000}"/>
    <cellStyle name="Normal 5 3 2 6 6" xfId="28059" xr:uid="{00000000-0005-0000-0000-00009C6D0000}"/>
    <cellStyle name="Normal 5 3 2 7" xfId="28060" xr:uid="{00000000-0005-0000-0000-00009D6D0000}"/>
    <cellStyle name="Normal 5 3 2 7 2" xfId="28061" xr:uid="{00000000-0005-0000-0000-00009E6D0000}"/>
    <cellStyle name="Normal 5 3 2 7 2 2" xfId="28062" xr:uid="{00000000-0005-0000-0000-00009F6D0000}"/>
    <cellStyle name="Normal 5 3 2 7 3" xfId="28063" xr:uid="{00000000-0005-0000-0000-0000A06D0000}"/>
    <cellStyle name="Normal 5 3 2 7 4" xfId="28064" xr:uid="{00000000-0005-0000-0000-0000A16D0000}"/>
    <cellStyle name="Normal 5 3 2 8" xfId="28065" xr:uid="{00000000-0005-0000-0000-0000A26D0000}"/>
    <cellStyle name="Normal 5 3 2 8 2" xfId="28066" xr:uid="{00000000-0005-0000-0000-0000A36D0000}"/>
    <cellStyle name="Normal 5 3 2 8 2 2" xfId="28067" xr:uid="{00000000-0005-0000-0000-0000A46D0000}"/>
    <cellStyle name="Normal 5 3 2 8 3" xfId="28068" xr:uid="{00000000-0005-0000-0000-0000A56D0000}"/>
    <cellStyle name="Normal 5 3 2 8 4" xfId="28069" xr:uid="{00000000-0005-0000-0000-0000A66D0000}"/>
    <cellStyle name="Normal 5 3 2 9" xfId="28070" xr:uid="{00000000-0005-0000-0000-0000A76D0000}"/>
    <cellStyle name="Normal 5 3 2 9 2" xfId="28071" xr:uid="{00000000-0005-0000-0000-0000A86D0000}"/>
    <cellStyle name="Normal 5 3 3" xfId="28072" xr:uid="{00000000-0005-0000-0000-0000A96D0000}"/>
    <cellStyle name="Normal 5 3 3 2" xfId="28073" xr:uid="{00000000-0005-0000-0000-0000AA6D0000}"/>
    <cellStyle name="Normal 5 3 3 2 2" xfId="28074" xr:uid="{00000000-0005-0000-0000-0000AB6D0000}"/>
    <cellStyle name="Normal 5 3 3 2 2 2" xfId="28075" xr:uid="{00000000-0005-0000-0000-0000AC6D0000}"/>
    <cellStyle name="Normal 5 3 3 2 2 2 2" xfId="28076" xr:uid="{00000000-0005-0000-0000-0000AD6D0000}"/>
    <cellStyle name="Normal 5 3 3 2 2 2 2 2" xfId="28077" xr:uid="{00000000-0005-0000-0000-0000AE6D0000}"/>
    <cellStyle name="Normal 5 3 3 2 2 2 3" xfId="28078" xr:uid="{00000000-0005-0000-0000-0000AF6D0000}"/>
    <cellStyle name="Normal 5 3 3 2 2 2 4" xfId="28079" xr:uid="{00000000-0005-0000-0000-0000B06D0000}"/>
    <cellStyle name="Normal 5 3 3 2 2 3" xfId="28080" xr:uid="{00000000-0005-0000-0000-0000B16D0000}"/>
    <cellStyle name="Normal 5 3 3 2 2 3 2" xfId="28081" xr:uid="{00000000-0005-0000-0000-0000B26D0000}"/>
    <cellStyle name="Normal 5 3 3 2 2 3 2 2" xfId="28082" xr:uid="{00000000-0005-0000-0000-0000B36D0000}"/>
    <cellStyle name="Normal 5 3 3 2 2 3 3" xfId="28083" xr:uid="{00000000-0005-0000-0000-0000B46D0000}"/>
    <cellStyle name="Normal 5 3 3 2 2 3 4" xfId="28084" xr:uid="{00000000-0005-0000-0000-0000B56D0000}"/>
    <cellStyle name="Normal 5 3 3 2 2 4" xfId="28085" xr:uid="{00000000-0005-0000-0000-0000B66D0000}"/>
    <cellStyle name="Normal 5 3 3 2 2 4 2" xfId="28086" xr:uid="{00000000-0005-0000-0000-0000B76D0000}"/>
    <cellStyle name="Normal 5 3 3 2 2 5" xfId="28087" xr:uid="{00000000-0005-0000-0000-0000B86D0000}"/>
    <cellStyle name="Normal 5 3 3 2 2 6" xfId="28088" xr:uid="{00000000-0005-0000-0000-0000B96D0000}"/>
    <cellStyle name="Normal 5 3 3 2 3" xfId="28089" xr:uid="{00000000-0005-0000-0000-0000BA6D0000}"/>
    <cellStyle name="Normal 5 3 3 2 3 2" xfId="28090" xr:uid="{00000000-0005-0000-0000-0000BB6D0000}"/>
    <cellStyle name="Normal 5 3 3 2 3 2 2" xfId="28091" xr:uid="{00000000-0005-0000-0000-0000BC6D0000}"/>
    <cellStyle name="Normal 5 3 3 2 3 3" xfId="28092" xr:uid="{00000000-0005-0000-0000-0000BD6D0000}"/>
    <cellStyle name="Normal 5 3 3 2 3 4" xfId="28093" xr:uid="{00000000-0005-0000-0000-0000BE6D0000}"/>
    <cellStyle name="Normal 5 3 3 2 4" xfId="28094" xr:uid="{00000000-0005-0000-0000-0000BF6D0000}"/>
    <cellStyle name="Normal 5 3 3 2 4 2" xfId="28095" xr:uid="{00000000-0005-0000-0000-0000C06D0000}"/>
    <cellStyle name="Normal 5 3 3 2 4 2 2" xfId="28096" xr:uid="{00000000-0005-0000-0000-0000C16D0000}"/>
    <cellStyle name="Normal 5 3 3 2 4 3" xfId="28097" xr:uid="{00000000-0005-0000-0000-0000C26D0000}"/>
    <cellStyle name="Normal 5 3 3 2 4 4" xfId="28098" xr:uid="{00000000-0005-0000-0000-0000C36D0000}"/>
    <cellStyle name="Normal 5 3 3 2 5" xfId="28099" xr:uid="{00000000-0005-0000-0000-0000C46D0000}"/>
    <cellStyle name="Normal 5 3 3 2 5 2" xfId="28100" xr:uid="{00000000-0005-0000-0000-0000C56D0000}"/>
    <cellStyle name="Normal 5 3 3 2 6" xfId="28101" xr:uid="{00000000-0005-0000-0000-0000C66D0000}"/>
    <cellStyle name="Normal 5 3 3 2 7" xfId="28102" xr:uid="{00000000-0005-0000-0000-0000C76D0000}"/>
    <cellStyle name="Normal 5 3 3 3" xfId="28103" xr:uid="{00000000-0005-0000-0000-0000C86D0000}"/>
    <cellStyle name="Normal 5 3 3 3 2" xfId="28104" xr:uid="{00000000-0005-0000-0000-0000C96D0000}"/>
    <cellStyle name="Normal 5 3 3 3 2 2" xfId="28105" xr:uid="{00000000-0005-0000-0000-0000CA6D0000}"/>
    <cellStyle name="Normal 5 3 3 3 2 2 2" xfId="28106" xr:uid="{00000000-0005-0000-0000-0000CB6D0000}"/>
    <cellStyle name="Normal 5 3 3 3 2 3" xfId="28107" xr:uid="{00000000-0005-0000-0000-0000CC6D0000}"/>
    <cellStyle name="Normal 5 3 3 3 2 4" xfId="28108" xr:uid="{00000000-0005-0000-0000-0000CD6D0000}"/>
    <cellStyle name="Normal 5 3 3 3 3" xfId="28109" xr:uid="{00000000-0005-0000-0000-0000CE6D0000}"/>
    <cellStyle name="Normal 5 3 3 3 3 2" xfId="28110" xr:uid="{00000000-0005-0000-0000-0000CF6D0000}"/>
    <cellStyle name="Normal 5 3 3 3 3 2 2" xfId="28111" xr:uid="{00000000-0005-0000-0000-0000D06D0000}"/>
    <cellStyle name="Normal 5 3 3 3 3 3" xfId="28112" xr:uid="{00000000-0005-0000-0000-0000D16D0000}"/>
    <cellStyle name="Normal 5 3 3 3 3 4" xfId="28113" xr:uid="{00000000-0005-0000-0000-0000D26D0000}"/>
    <cellStyle name="Normal 5 3 3 3 4" xfId="28114" xr:uid="{00000000-0005-0000-0000-0000D36D0000}"/>
    <cellStyle name="Normal 5 3 3 3 4 2" xfId="28115" xr:uid="{00000000-0005-0000-0000-0000D46D0000}"/>
    <cellStyle name="Normal 5 3 3 3 5" xfId="28116" xr:uid="{00000000-0005-0000-0000-0000D56D0000}"/>
    <cellStyle name="Normal 5 3 3 3 6" xfId="28117" xr:uid="{00000000-0005-0000-0000-0000D66D0000}"/>
    <cellStyle name="Normal 5 3 3 4" xfId="28118" xr:uid="{00000000-0005-0000-0000-0000D76D0000}"/>
    <cellStyle name="Normal 5 3 3 4 2" xfId="28119" xr:uid="{00000000-0005-0000-0000-0000D86D0000}"/>
    <cellStyle name="Normal 5 3 3 4 2 2" xfId="28120" xr:uid="{00000000-0005-0000-0000-0000D96D0000}"/>
    <cellStyle name="Normal 5 3 3 4 3" xfId="28121" xr:uid="{00000000-0005-0000-0000-0000DA6D0000}"/>
    <cellStyle name="Normal 5 3 3 4 4" xfId="28122" xr:uid="{00000000-0005-0000-0000-0000DB6D0000}"/>
    <cellStyle name="Normal 5 3 3 5" xfId="28123" xr:uid="{00000000-0005-0000-0000-0000DC6D0000}"/>
    <cellStyle name="Normal 5 3 3 5 2" xfId="28124" xr:uid="{00000000-0005-0000-0000-0000DD6D0000}"/>
    <cellStyle name="Normal 5 3 3 5 2 2" xfId="28125" xr:uid="{00000000-0005-0000-0000-0000DE6D0000}"/>
    <cellStyle name="Normal 5 3 3 5 3" xfId="28126" xr:uid="{00000000-0005-0000-0000-0000DF6D0000}"/>
    <cellStyle name="Normal 5 3 3 5 4" xfId="28127" xr:uid="{00000000-0005-0000-0000-0000E06D0000}"/>
    <cellStyle name="Normal 5 3 3 6" xfId="28128" xr:uid="{00000000-0005-0000-0000-0000E16D0000}"/>
    <cellStyle name="Normal 5 3 3 6 2" xfId="28129" xr:uid="{00000000-0005-0000-0000-0000E26D0000}"/>
    <cellStyle name="Normal 5 3 3 7" xfId="28130" xr:uid="{00000000-0005-0000-0000-0000E36D0000}"/>
    <cellStyle name="Normal 5 3 3 8" xfId="28131" xr:uid="{00000000-0005-0000-0000-0000E46D0000}"/>
    <cellStyle name="Normal 5 3 4" xfId="28132" xr:uid="{00000000-0005-0000-0000-0000E56D0000}"/>
    <cellStyle name="Normal 5 3 4 2" xfId="28133" xr:uid="{00000000-0005-0000-0000-0000E66D0000}"/>
    <cellStyle name="Normal 5 3 4 2 2" xfId="28134" xr:uid="{00000000-0005-0000-0000-0000E76D0000}"/>
    <cellStyle name="Normal 5 3 4 2 2 2" xfId="28135" xr:uid="{00000000-0005-0000-0000-0000E86D0000}"/>
    <cellStyle name="Normal 5 3 4 2 2 2 2" xfId="28136" xr:uid="{00000000-0005-0000-0000-0000E96D0000}"/>
    <cellStyle name="Normal 5 3 4 2 2 2 2 2" xfId="28137" xr:uid="{00000000-0005-0000-0000-0000EA6D0000}"/>
    <cellStyle name="Normal 5 3 4 2 2 2 3" xfId="28138" xr:uid="{00000000-0005-0000-0000-0000EB6D0000}"/>
    <cellStyle name="Normal 5 3 4 2 2 2 4" xfId="28139" xr:uid="{00000000-0005-0000-0000-0000EC6D0000}"/>
    <cellStyle name="Normal 5 3 4 2 2 3" xfId="28140" xr:uid="{00000000-0005-0000-0000-0000ED6D0000}"/>
    <cellStyle name="Normal 5 3 4 2 2 3 2" xfId="28141" xr:uid="{00000000-0005-0000-0000-0000EE6D0000}"/>
    <cellStyle name="Normal 5 3 4 2 2 3 2 2" xfId="28142" xr:uid="{00000000-0005-0000-0000-0000EF6D0000}"/>
    <cellStyle name="Normal 5 3 4 2 2 3 3" xfId="28143" xr:uid="{00000000-0005-0000-0000-0000F06D0000}"/>
    <cellStyle name="Normal 5 3 4 2 2 3 4" xfId="28144" xr:uid="{00000000-0005-0000-0000-0000F16D0000}"/>
    <cellStyle name="Normal 5 3 4 2 2 4" xfId="28145" xr:uid="{00000000-0005-0000-0000-0000F26D0000}"/>
    <cellStyle name="Normal 5 3 4 2 2 4 2" xfId="28146" xr:uid="{00000000-0005-0000-0000-0000F36D0000}"/>
    <cellStyle name="Normal 5 3 4 2 2 5" xfId="28147" xr:uid="{00000000-0005-0000-0000-0000F46D0000}"/>
    <cellStyle name="Normal 5 3 4 2 2 6" xfId="28148" xr:uid="{00000000-0005-0000-0000-0000F56D0000}"/>
    <cellStyle name="Normal 5 3 4 2 3" xfId="28149" xr:uid="{00000000-0005-0000-0000-0000F66D0000}"/>
    <cellStyle name="Normal 5 3 4 2 3 2" xfId="28150" xr:uid="{00000000-0005-0000-0000-0000F76D0000}"/>
    <cellStyle name="Normal 5 3 4 2 3 2 2" xfId="28151" xr:uid="{00000000-0005-0000-0000-0000F86D0000}"/>
    <cellStyle name="Normal 5 3 4 2 3 3" xfId="28152" xr:uid="{00000000-0005-0000-0000-0000F96D0000}"/>
    <cellStyle name="Normal 5 3 4 2 3 4" xfId="28153" xr:uid="{00000000-0005-0000-0000-0000FA6D0000}"/>
    <cellStyle name="Normal 5 3 4 2 4" xfId="28154" xr:uid="{00000000-0005-0000-0000-0000FB6D0000}"/>
    <cellStyle name="Normal 5 3 4 2 4 2" xfId="28155" xr:uid="{00000000-0005-0000-0000-0000FC6D0000}"/>
    <cellStyle name="Normal 5 3 4 2 4 2 2" xfId="28156" xr:uid="{00000000-0005-0000-0000-0000FD6D0000}"/>
    <cellStyle name="Normal 5 3 4 2 4 3" xfId="28157" xr:uid="{00000000-0005-0000-0000-0000FE6D0000}"/>
    <cellStyle name="Normal 5 3 4 2 4 4" xfId="28158" xr:uid="{00000000-0005-0000-0000-0000FF6D0000}"/>
    <cellStyle name="Normal 5 3 4 2 5" xfId="28159" xr:uid="{00000000-0005-0000-0000-0000006E0000}"/>
    <cellStyle name="Normal 5 3 4 2 5 2" xfId="28160" xr:uid="{00000000-0005-0000-0000-0000016E0000}"/>
    <cellStyle name="Normal 5 3 4 2 6" xfId="28161" xr:uid="{00000000-0005-0000-0000-0000026E0000}"/>
    <cellStyle name="Normal 5 3 4 2 7" xfId="28162" xr:uid="{00000000-0005-0000-0000-0000036E0000}"/>
    <cellStyle name="Normal 5 3 4 3" xfId="28163" xr:uid="{00000000-0005-0000-0000-0000046E0000}"/>
    <cellStyle name="Normal 5 3 4 3 2" xfId="28164" xr:uid="{00000000-0005-0000-0000-0000056E0000}"/>
    <cellStyle name="Normal 5 3 4 3 2 2" xfId="28165" xr:uid="{00000000-0005-0000-0000-0000066E0000}"/>
    <cellStyle name="Normal 5 3 4 3 2 2 2" xfId="28166" xr:uid="{00000000-0005-0000-0000-0000076E0000}"/>
    <cellStyle name="Normal 5 3 4 3 2 3" xfId="28167" xr:uid="{00000000-0005-0000-0000-0000086E0000}"/>
    <cellStyle name="Normal 5 3 4 3 2 4" xfId="28168" xr:uid="{00000000-0005-0000-0000-0000096E0000}"/>
    <cellStyle name="Normal 5 3 4 3 3" xfId="28169" xr:uid="{00000000-0005-0000-0000-00000A6E0000}"/>
    <cellStyle name="Normal 5 3 4 3 3 2" xfId="28170" xr:uid="{00000000-0005-0000-0000-00000B6E0000}"/>
    <cellStyle name="Normal 5 3 4 3 3 2 2" xfId="28171" xr:uid="{00000000-0005-0000-0000-00000C6E0000}"/>
    <cellStyle name="Normal 5 3 4 3 3 3" xfId="28172" xr:uid="{00000000-0005-0000-0000-00000D6E0000}"/>
    <cellStyle name="Normal 5 3 4 3 3 4" xfId="28173" xr:uid="{00000000-0005-0000-0000-00000E6E0000}"/>
    <cellStyle name="Normal 5 3 4 3 4" xfId="28174" xr:uid="{00000000-0005-0000-0000-00000F6E0000}"/>
    <cellStyle name="Normal 5 3 4 3 4 2" xfId="28175" xr:uid="{00000000-0005-0000-0000-0000106E0000}"/>
    <cellStyle name="Normal 5 3 4 3 5" xfId="28176" xr:uid="{00000000-0005-0000-0000-0000116E0000}"/>
    <cellStyle name="Normal 5 3 4 3 6" xfId="28177" xr:uid="{00000000-0005-0000-0000-0000126E0000}"/>
    <cellStyle name="Normal 5 3 4 4" xfId="28178" xr:uid="{00000000-0005-0000-0000-0000136E0000}"/>
    <cellStyle name="Normal 5 3 4 4 2" xfId="28179" xr:uid="{00000000-0005-0000-0000-0000146E0000}"/>
    <cellStyle name="Normal 5 3 4 4 2 2" xfId="28180" xr:uid="{00000000-0005-0000-0000-0000156E0000}"/>
    <cellStyle name="Normal 5 3 4 4 3" xfId="28181" xr:uid="{00000000-0005-0000-0000-0000166E0000}"/>
    <cellStyle name="Normal 5 3 4 4 4" xfId="28182" xr:uid="{00000000-0005-0000-0000-0000176E0000}"/>
    <cellStyle name="Normal 5 3 4 5" xfId="28183" xr:uid="{00000000-0005-0000-0000-0000186E0000}"/>
    <cellStyle name="Normal 5 3 4 5 2" xfId="28184" xr:uid="{00000000-0005-0000-0000-0000196E0000}"/>
    <cellStyle name="Normal 5 3 4 5 2 2" xfId="28185" xr:uid="{00000000-0005-0000-0000-00001A6E0000}"/>
    <cellStyle name="Normal 5 3 4 5 3" xfId="28186" xr:uid="{00000000-0005-0000-0000-00001B6E0000}"/>
    <cellStyle name="Normal 5 3 4 5 4" xfId="28187" xr:uid="{00000000-0005-0000-0000-00001C6E0000}"/>
    <cellStyle name="Normal 5 3 4 6" xfId="28188" xr:uid="{00000000-0005-0000-0000-00001D6E0000}"/>
    <cellStyle name="Normal 5 3 4 6 2" xfId="28189" xr:uid="{00000000-0005-0000-0000-00001E6E0000}"/>
    <cellStyle name="Normal 5 3 4 7" xfId="28190" xr:uid="{00000000-0005-0000-0000-00001F6E0000}"/>
    <cellStyle name="Normal 5 3 4 8" xfId="28191" xr:uid="{00000000-0005-0000-0000-0000206E0000}"/>
    <cellStyle name="Normal 5 3 5" xfId="28192" xr:uid="{00000000-0005-0000-0000-0000216E0000}"/>
    <cellStyle name="Normal 5 3 5 2" xfId="28193" xr:uid="{00000000-0005-0000-0000-0000226E0000}"/>
    <cellStyle name="Normal 5 3 5 2 2" xfId="28194" xr:uid="{00000000-0005-0000-0000-0000236E0000}"/>
    <cellStyle name="Normal 5 3 5 2 2 2" xfId="28195" xr:uid="{00000000-0005-0000-0000-0000246E0000}"/>
    <cellStyle name="Normal 5 3 5 2 2 2 2" xfId="28196" xr:uid="{00000000-0005-0000-0000-0000256E0000}"/>
    <cellStyle name="Normal 5 3 5 2 2 2 2 2" xfId="28197" xr:uid="{00000000-0005-0000-0000-0000266E0000}"/>
    <cellStyle name="Normal 5 3 5 2 2 2 3" xfId="28198" xr:uid="{00000000-0005-0000-0000-0000276E0000}"/>
    <cellStyle name="Normal 5 3 5 2 2 2 4" xfId="28199" xr:uid="{00000000-0005-0000-0000-0000286E0000}"/>
    <cellStyle name="Normal 5 3 5 2 2 3" xfId="28200" xr:uid="{00000000-0005-0000-0000-0000296E0000}"/>
    <cellStyle name="Normal 5 3 5 2 2 3 2" xfId="28201" xr:uid="{00000000-0005-0000-0000-00002A6E0000}"/>
    <cellStyle name="Normal 5 3 5 2 2 3 2 2" xfId="28202" xr:uid="{00000000-0005-0000-0000-00002B6E0000}"/>
    <cellStyle name="Normal 5 3 5 2 2 3 3" xfId="28203" xr:uid="{00000000-0005-0000-0000-00002C6E0000}"/>
    <cellStyle name="Normal 5 3 5 2 2 3 4" xfId="28204" xr:uid="{00000000-0005-0000-0000-00002D6E0000}"/>
    <cellStyle name="Normal 5 3 5 2 2 4" xfId="28205" xr:uid="{00000000-0005-0000-0000-00002E6E0000}"/>
    <cellStyle name="Normal 5 3 5 2 2 4 2" xfId="28206" xr:uid="{00000000-0005-0000-0000-00002F6E0000}"/>
    <cellStyle name="Normal 5 3 5 2 2 5" xfId="28207" xr:uid="{00000000-0005-0000-0000-0000306E0000}"/>
    <cellStyle name="Normal 5 3 5 2 2 6" xfId="28208" xr:uid="{00000000-0005-0000-0000-0000316E0000}"/>
    <cellStyle name="Normal 5 3 5 2 3" xfId="28209" xr:uid="{00000000-0005-0000-0000-0000326E0000}"/>
    <cellStyle name="Normal 5 3 5 2 3 2" xfId="28210" xr:uid="{00000000-0005-0000-0000-0000336E0000}"/>
    <cellStyle name="Normal 5 3 5 2 3 2 2" xfId="28211" xr:uid="{00000000-0005-0000-0000-0000346E0000}"/>
    <cellStyle name="Normal 5 3 5 2 3 3" xfId="28212" xr:uid="{00000000-0005-0000-0000-0000356E0000}"/>
    <cellStyle name="Normal 5 3 5 2 3 4" xfId="28213" xr:uid="{00000000-0005-0000-0000-0000366E0000}"/>
    <cellStyle name="Normal 5 3 5 2 4" xfId="28214" xr:uid="{00000000-0005-0000-0000-0000376E0000}"/>
    <cellStyle name="Normal 5 3 5 2 4 2" xfId="28215" xr:uid="{00000000-0005-0000-0000-0000386E0000}"/>
    <cellStyle name="Normal 5 3 5 2 4 2 2" xfId="28216" xr:uid="{00000000-0005-0000-0000-0000396E0000}"/>
    <cellStyle name="Normal 5 3 5 2 4 3" xfId="28217" xr:uid="{00000000-0005-0000-0000-00003A6E0000}"/>
    <cellStyle name="Normal 5 3 5 2 4 4" xfId="28218" xr:uid="{00000000-0005-0000-0000-00003B6E0000}"/>
    <cellStyle name="Normal 5 3 5 2 5" xfId="28219" xr:uid="{00000000-0005-0000-0000-00003C6E0000}"/>
    <cellStyle name="Normal 5 3 5 2 5 2" xfId="28220" xr:uid="{00000000-0005-0000-0000-00003D6E0000}"/>
    <cellStyle name="Normal 5 3 5 2 6" xfId="28221" xr:uid="{00000000-0005-0000-0000-00003E6E0000}"/>
    <cellStyle name="Normal 5 3 5 2 7" xfId="28222" xr:uid="{00000000-0005-0000-0000-00003F6E0000}"/>
    <cellStyle name="Normal 5 3 5 3" xfId="28223" xr:uid="{00000000-0005-0000-0000-0000406E0000}"/>
    <cellStyle name="Normal 5 3 5 3 2" xfId="28224" xr:uid="{00000000-0005-0000-0000-0000416E0000}"/>
    <cellStyle name="Normal 5 3 5 3 2 2" xfId="28225" xr:uid="{00000000-0005-0000-0000-0000426E0000}"/>
    <cellStyle name="Normal 5 3 5 3 2 2 2" xfId="28226" xr:uid="{00000000-0005-0000-0000-0000436E0000}"/>
    <cellStyle name="Normal 5 3 5 3 2 3" xfId="28227" xr:uid="{00000000-0005-0000-0000-0000446E0000}"/>
    <cellStyle name="Normal 5 3 5 3 2 4" xfId="28228" xr:uid="{00000000-0005-0000-0000-0000456E0000}"/>
    <cellStyle name="Normal 5 3 5 3 3" xfId="28229" xr:uid="{00000000-0005-0000-0000-0000466E0000}"/>
    <cellStyle name="Normal 5 3 5 3 3 2" xfId="28230" xr:uid="{00000000-0005-0000-0000-0000476E0000}"/>
    <cellStyle name="Normal 5 3 5 3 3 2 2" xfId="28231" xr:uid="{00000000-0005-0000-0000-0000486E0000}"/>
    <cellStyle name="Normal 5 3 5 3 3 3" xfId="28232" xr:uid="{00000000-0005-0000-0000-0000496E0000}"/>
    <cellStyle name="Normal 5 3 5 3 3 4" xfId="28233" xr:uid="{00000000-0005-0000-0000-00004A6E0000}"/>
    <cellStyle name="Normal 5 3 5 3 4" xfId="28234" xr:uid="{00000000-0005-0000-0000-00004B6E0000}"/>
    <cellStyle name="Normal 5 3 5 3 4 2" xfId="28235" xr:uid="{00000000-0005-0000-0000-00004C6E0000}"/>
    <cellStyle name="Normal 5 3 5 3 5" xfId="28236" xr:uid="{00000000-0005-0000-0000-00004D6E0000}"/>
    <cellStyle name="Normal 5 3 5 3 6" xfId="28237" xr:uid="{00000000-0005-0000-0000-00004E6E0000}"/>
    <cellStyle name="Normal 5 3 5 4" xfId="28238" xr:uid="{00000000-0005-0000-0000-00004F6E0000}"/>
    <cellStyle name="Normal 5 3 5 4 2" xfId="28239" xr:uid="{00000000-0005-0000-0000-0000506E0000}"/>
    <cellStyle name="Normal 5 3 5 4 2 2" xfId="28240" xr:uid="{00000000-0005-0000-0000-0000516E0000}"/>
    <cellStyle name="Normal 5 3 5 4 3" xfId="28241" xr:uid="{00000000-0005-0000-0000-0000526E0000}"/>
    <cellStyle name="Normal 5 3 5 4 4" xfId="28242" xr:uid="{00000000-0005-0000-0000-0000536E0000}"/>
    <cellStyle name="Normal 5 3 5 5" xfId="28243" xr:uid="{00000000-0005-0000-0000-0000546E0000}"/>
    <cellStyle name="Normal 5 3 5 5 2" xfId="28244" xr:uid="{00000000-0005-0000-0000-0000556E0000}"/>
    <cellStyle name="Normal 5 3 5 5 2 2" xfId="28245" xr:uid="{00000000-0005-0000-0000-0000566E0000}"/>
    <cellStyle name="Normal 5 3 5 5 3" xfId="28246" xr:uid="{00000000-0005-0000-0000-0000576E0000}"/>
    <cellStyle name="Normal 5 3 5 5 4" xfId="28247" xr:uid="{00000000-0005-0000-0000-0000586E0000}"/>
    <cellStyle name="Normal 5 3 5 6" xfId="28248" xr:uid="{00000000-0005-0000-0000-0000596E0000}"/>
    <cellStyle name="Normal 5 3 5 6 2" xfId="28249" xr:uid="{00000000-0005-0000-0000-00005A6E0000}"/>
    <cellStyle name="Normal 5 3 5 7" xfId="28250" xr:uid="{00000000-0005-0000-0000-00005B6E0000}"/>
    <cellStyle name="Normal 5 3 5 8" xfId="28251" xr:uid="{00000000-0005-0000-0000-00005C6E0000}"/>
    <cellStyle name="Normal 5 3 6" xfId="28252" xr:uid="{00000000-0005-0000-0000-00005D6E0000}"/>
    <cellStyle name="Normal 5 3 6 2" xfId="28253" xr:uid="{00000000-0005-0000-0000-00005E6E0000}"/>
    <cellStyle name="Normal 5 3 6 2 2" xfId="28254" xr:uid="{00000000-0005-0000-0000-00005F6E0000}"/>
    <cellStyle name="Normal 5 3 6 2 2 2" xfId="28255" xr:uid="{00000000-0005-0000-0000-0000606E0000}"/>
    <cellStyle name="Normal 5 3 6 2 2 2 2" xfId="28256" xr:uid="{00000000-0005-0000-0000-0000616E0000}"/>
    <cellStyle name="Normal 5 3 6 2 2 3" xfId="28257" xr:uid="{00000000-0005-0000-0000-0000626E0000}"/>
    <cellStyle name="Normal 5 3 6 2 2 4" xfId="28258" xr:uid="{00000000-0005-0000-0000-0000636E0000}"/>
    <cellStyle name="Normal 5 3 6 2 3" xfId="28259" xr:uid="{00000000-0005-0000-0000-0000646E0000}"/>
    <cellStyle name="Normal 5 3 6 2 3 2" xfId="28260" xr:uid="{00000000-0005-0000-0000-0000656E0000}"/>
    <cellStyle name="Normal 5 3 6 2 3 2 2" xfId="28261" xr:uid="{00000000-0005-0000-0000-0000666E0000}"/>
    <cellStyle name="Normal 5 3 6 2 3 3" xfId="28262" xr:uid="{00000000-0005-0000-0000-0000676E0000}"/>
    <cellStyle name="Normal 5 3 6 2 3 4" xfId="28263" xr:uid="{00000000-0005-0000-0000-0000686E0000}"/>
    <cellStyle name="Normal 5 3 6 2 4" xfId="28264" xr:uid="{00000000-0005-0000-0000-0000696E0000}"/>
    <cellStyle name="Normal 5 3 6 2 4 2" xfId="28265" xr:uid="{00000000-0005-0000-0000-00006A6E0000}"/>
    <cellStyle name="Normal 5 3 6 2 5" xfId="28266" xr:uid="{00000000-0005-0000-0000-00006B6E0000}"/>
    <cellStyle name="Normal 5 3 6 2 6" xfId="28267" xr:uid="{00000000-0005-0000-0000-00006C6E0000}"/>
    <cellStyle name="Normal 5 3 6 3" xfId="28268" xr:uid="{00000000-0005-0000-0000-00006D6E0000}"/>
    <cellStyle name="Normal 5 3 6 3 2" xfId="28269" xr:uid="{00000000-0005-0000-0000-00006E6E0000}"/>
    <cellStyle name="Normal 5 3 6 3 2 2" xfId="28270" xr:uid="{00000000-0005-0000-0000-00006F6E0000}"/>
    <cellStyle name="Normal 5 3 6 3 3" xfId="28271" xr:uid="{00000000-0005-0000-0000-0000706E0000}"/>
    <cellStyle name="Normal 5 3 6 3 4" xfId="28272" xr:uid="{00000000-0005-0000-0000-0000716E0000}"/>
    <cellStyle name="Normal 5 3 6 4" xfId="28273" xr:uid="{00000000-0005-0000-0000-0000726E0000}"/>
    <cellStyle name="Normal 5 3 6 4 2" xfId="28274" xr:uid="{00000000-0005-0000-0000-0000736E0000}"/>
    <cellStyle name="Normal 5 3 6 4 2 2" xfId="28275" xr:uid="{00000000-0005-0000-0000-0000746E0000}"/>
    <cellStyle name="Normal 5 3 6 4 3" xfId="28276" xr:uid="{00000000-0005-0000-0000-0000756E0000}"/>
    <cellStyle name="Normal 5 3 6 4 4" xfId="28277" xr:uid="{00000000-0005-0000-0000-0000766E0000}"/>
    <cellStyle name="Normal 5 3 6 5" xfId="28278" xr:uid="{00000000-0005-0000-0000-0000776E0000}"/>
    <cellStyle name="Normal 5 3 6 5 2" xfId="28279" xr:uid="{00000000-0005-0000-0000-0000786E0000}"/>
    <cellStyle name="Normal 5 3 6 6" xfId="28280" xr:uid="{00000000-0005-0000-0000-0000796E0000}"/>
    <cellStyle name="Normal 5 3 6 7" xfId="28281" xr:uid="{00000000-0005-0000-0000-00007A6E0000}"/>
    <cellStyle name="Normal 5 3 7" xfId="28282" xr:uid="{00000000-0005-0000-0000-00007B6E0000}"/>
    <cellStyle name="Normal 5 3 7 2" xfId="28283" xr:uid="{00000000-0005-0000-0000-00007C6E0000}"/>
    <cellStyle name="Normal 5 3 7 2 2" xfId="28284" xr:uid="{00000000-0005-0000-0000-00007D6E0000}"/>
    <cellStyle name="Normal 5 3 7 2 2 2" xfId="28285" xr:uid="{00000000-0005-0000-0000-00007E6E0000}"/>
    <cellStyle name="Normal 5 3 7 2 3" xfId="28286" xr:uid="{00000000-0005-0000-0000-00007F6E0000}"/>
    <cellStyle name="Normal 5 3 7 2 4" xfId="28287" xr:uid="{00000000-0005-0000-0000-0000806E0000}"/>
    <cellStyle name="Normal 5 3 7 3" xfId="28288" xr:uid="{00000000-0005-0000-0000-0000816E0000}"/>
    <cellStyle name="Normal 5 3 7 3 2" xfId="28289" xr:uid="{00000000-0005-0000-0000-0000826E0000}"/>
    <cellStyle name="Normal 5 3 7 3 2 2" xfId="28290" xr:uid="{00000000-0005-0000-0000-0000836E0000}"/>
    <cellStyle name="Normal 5 3 7 3 3" xfId="28291" xr:uid="{00000000-0005-0000-0000-0000846E0000}"/>
    <cellStyle name="Normal 5 3 7 3 4" xfId="28292" xr:uid="{00000000-0005-0000-0000-0000856E0000}"/>
    <cellStyle name="Normal 5 3 7 4" xfId="28293" xr:uid="{00000000-0005-0000-0000-0000866E0000}"/>
    <cellStyle name="Normal 5 3 7 4 2" xfId="28294" xr:uid="{00000000-0005-0000-0000-0000876E0000}"/>
    <cellStyle name="Normal 5 3 7 5" xfId="28295" xr:uid="{00000000-0005-0000-0000-0000886E0000}"/>
    <cellStyle name="Normal 5 3 7 6" xfId="28296" xr:uid="{00000000-0005-0000-0000-0000896E0000}"/>
    <cellStyle name="Normal 5 3 8" xfId="28297" xr:uid="{00000000-0005-0000-0000-00008A6E0000}"/>
    <cellStyle name="Normal 5 3 8 2" xfId="28298" xr:uid="{00000000-0005-0000-0000-00008B6E0000}"/>
    <cellStyle name="Normal 5 3 8 2 2" xfId="28299" xr:uid="{00000000-0005-0000-0000-00008C6E0000}"/>
    <cellStyle name="Normal 5 3 8 3" xfId="28300" xr:uid="{00000000-0005-0000-0000-00008D6E0000}"/>
    <cellStyle name="Normal 5 3 8 4" xfId="28301" xr:uid="{00000000-0005-0000-0000-00008E6E0000}"/>
    <cellStyle name="Normal 5 3 9" xfId="28302" xr:uid="{00000000-0005-0000-0000-00008F6E0000}"/>
    <cellStyle name="Normal 5 3 9 2" xfId="28303" xr:uid="{00000000-0005-0000-0000-0000906E0000}"/>
    <cellStyle name="Normal 5 3 9 2 2" xfId="28304" xr:uid="{00000000-0005-0000-0000-0000916E0000}"/>
    <cellStyle name="Normal 5 3 9 3" xfId="28305" xr:uid="{00000000-0005-0000-0000-0000926E0000}"/>
    <cellStyle name="Normal 5 3 9 4" xfId="28306" xr:uid="{00000000-0005-0000-0000-0000936E0000}"/>
    <cellStyle name="Normal 5 4" xfId="28307" xr:uid="{00000000-0005-0000-0000-0000946E0000}"/>
    <cellStyle name="Normal 5 4 10" xfId="28308" xr:uid="{00000000-0005-0000-0000-0000956E0000}"/>
    <cellStyle name="Normal 5 4 10 2" xfId="28309" xr:uid="{00000000-0005-0000-0000-0000966E0000}"/>
    <cellStyle name="Normal 5 4 11" xfId="28310" xr:uid="{00000000-0005-0000-0000-0000976E0000}"/>
    <cellStyle name="Normal 5 4 12" xfId="28311" xr:uid="{00000000-0005-0000-0000-0000986E0000}"/>
    <cellStyle name="Normal 5 4 2" xfId="28312" xr:uid="{00000000-0005-0000-0000-0000996E0000}"/>
    <cellStyle name="Normal 5 4 2 10" xfId="28313" xr:uid="{00000000-0005-0000-0000-00009A6E0000}"/>
    <cellStyle name="Normal 5 4 2 11" xfId="28314" xr:uid="{00000000-0005-0000-0000-00009B6E0000}"/>
    <cellStyle name="Normal 5 4 2 2" xfId="28315" xr:uid="{00000000-0005-0000-0000-00009C6E0000}"/>
    <cellStyle name="Normal 5 4 2 2 2" xfId="28316" xr:uid="{00000000-0005-0000-0000-00009D6E0000}"/>
    <cellStyle name="Normal 5 4 2 2 2 2" xfId="28317" xr:uid="{00000000-0005-0000-0000-00009E6E0000}"/>
    <cellStyle name="Normal 5 4 2 2 2 2 2" xfId="28318" xr:uid="{00000000-0005-0000-0000-00009F6E0000}"/>
    <cellStyle name="Normal 5 4 2 2 2 2 2 2" xfId="28319" xr:uid="{00000000-0005-0000-0000-0000A06E0000}"/>
    <cellStyle name="Normal 5 4 2 2 2 2 2 2 2" xfId="28320" xr:uid="{00000000-0005-0000-0000-0000A16E0000}"/>
    <cellStyle name="Normal 5 4 2 2 2 2 2 3" xfId="28321" xr:uid="{00000000-0005-0000-0000-0000A26E0000}"/>
    <cellStyle name="Normal 5 4 2 2 2 2 2 4" xfId="28322" xr:uid="{00000000-0005-0000-0000-0000A36E0000}"/>
    <cellStyle name="Normal 5 4 2 2 2 2 3" xfId="28323" xr:uid="{00000000-0005-0000-0000-0000A46E0000}"/>
    <cellStyle name="Normal 5 4 2 2 2 2 3 2" xfId="28324" xr:uid="{00000000-0005-0000-0000-0000A56E0000}"/>
    <cellStyle name="Normal 5 4 2 2 2 2 3 2 2" xfId="28325" xr:uid="{00000000-0005-0000-0000-0000A66E0000}"/>
    <cellStyle name="Normal 5 4 2 2 2 2 3 3" xfId="28326" xr:uid="{00000000-0005-0000-0000-0000A76E0000}"/>
    <cellStyle name="Normal 5 4 2 2 2 2 3 4" xfId="28327" xr:uid="{00000000-0005-0000-0000-0000A86E0000}"/>
    <cellStyle name="Normal 5 4 2 2 2 2 4" xfId="28328" xr:uid="{00000000-0005-0000-0000-0000A96E0000}"/>
    <cellStyle name="Normal 5 4 2 2 2 2 4 2" xfId="28329" xr:uid="{00000000-0005-0000-0000-0000AA6E0000}"/>
    <cellStyle name="Normal 5 4 2 2 2 2 5" xfId="28330" xr:uid="{00000000-0005-0000-0000-0000AB6E0000}"/>
    <cellStyle name="Normal 5 4 2 2 2 2 6" xfId="28331" xr:uid="{00000000-0005-0000-0000-0000AC6E0000}"/>
    <cellStyle name="Normal 5 4 2 2 2 3" xfId="28332" xr:uid="{00000000-0005-0000-0000-0000AD6E0000}"/>
    <cellStyle name="Normal 5 4 2 2 2 3 2" xfId="28333" xr:uid="{00000000-0005-0000-0000-0000AE6E0000}"/>
    <cellStyle name="Normal 5 4 2 2 2 3 2 2" xfId="28334" xr:uid="{00000000-0005-0000-0000-0000AF6E0000}"/>
    <cellStyle name="Normal 5 4 2 2 2 3 3" xfId="28335" xr:uid="{00000000-0005-0000-0000-0000B06E0000}"/>
    <cellStyle name="Normal 5 4 2 2 2 3 4" xfId="28336" xr:uid="{00000000-0005-0000-0000-0000B16E0000}"/>
    <cellStyle name="Normal 5 4 2 2 2 4" xfId="28337" xr:uid="{00000000-0005-0000-0000-0000B26E0000}"/>
    <cellStyle name="Normal 5 4 2 2 2 4 2" xfId="28338" xr:uid="{00000000-0005-0000-0000-0000B36E0000}"/>
    <cellStyle name="Normal 5 4 2 2 2 4 2 2" xfId="28339" xr:uid="{00000000-0005-0000-0000-0000B46E0000}"/>
    <cellStyle name="Normal 5 4 2 2 2 4 3" xfId="28340" xr:uid="{00000000-0005-0000-0000-0000B56E0000}"/>
    <cellStyle name="Normal 5 4 2 2 2 4 4" xfId="28341" xr:uid="{00000000-0005-0000-0000-0000B66E0000}"/>
    <cellStyle name="Normal 5 4 2 2 2 5" xfId="28342" xr:uid="{00000000-0005-0000-0000-0000B76E0000}"/>
    <cellStyle name="Normal 5 4 2 2 2 5 2" xfId="28343" xr:uid="{00000000-0005-0000-0000-0000B86E0000}"/>
    <cellStyle name="Normal 5 4 2 2 2 6" xfId="28344" xr:uid="{00000000-0005-0000-0000-0000B96E0000}"/>
    <cellStyle name="Normal 5 4 2 2 2 7" xfId="28345" xr:uid="{00000000-0005-0000-0000-0000BA6E0000}"/>
    <cellStyle name="Normal 5 4 2 2 3" xfId="28346" xr:uid="{00000000-0005-0000-0000-0000BB6E0000}"/>
    <cellStyle name="Normal 5 4 2 2 3 2" xfId="28347" xr:uid="{00000000-0005-0000-0000-0000BC6E0000}"/>
    <cellStyle name="Normal 5 4 2 2 3 2 2" xfId="28348" xr:uid="{00000000-0005-0000-0000-0000BD6E0000}"/>
    <cellStyle name="Normal 5 4 2 2 3 2 2 2" xfId="28349" xr:uid="{00000000-0005-0000-0000-0000BE6E0000}"/>
    <cellStyle name="Normal 5 4 2 2 3 2 3" xfId="28350" xr:uid="{00000000-0005-0000-0000-0000BF6E0000}"/>
    <cellStyle name="Normal 5 4 2 2 3 2 4" xfId="28351" xr:uid="{00000000-0005-0000-0000-0000C06E0000}"/>
    <cellStyle name="Normal 5 4 2 2 3 3" xfId="28352" xr:uid="{00000000-0005-0000-0000-0000C16E0000}"/>
    <cellStyle name="Normal 5 4 2 2 3 3 2" xfId="28353" xr:uid="{00000000-0005-0000-0000-0000C26E0000}"/>
    <cellStyle name="Normal 5 4 2 2 3 3 2 2" xfId="28354" xr:uid="{00000000-0005-0000-0000-0000C36E0000}"/>
    <cellStyle name="Normal 5 4 2 2 3 3 3" xfId="28355" xr:uid="{00000000-0005-0000-0000-0000C46E0000}"/>
    <cellStyle name="Normal 5 4 2 2 3 3 4" xfId="28356" xr:uid="{00000000-0005-0000-0000-0000C56E0000}"/>
    <cellStyle name="Normal 5 4 2 2 3 4" xfId="28357" xr:uid="{00000000-0005-0000-0000-0000C66E0000}"/>
    <cellStyle name="Normal 5 4 2 2 3 4 2" xfId="28358" xr:uid="{00000000-0005-0000-0000-0000C76E0000}"/>
    <cellStyle name="Normal 5 4 2 2 3 5" xfId="28359" xr:uid="{00000000-0005-0000-0000-0000C86E0000}"/>
    <cellStyle name="Normal 5 4 2 2 3 6" xfId="28360" xr:uid="{00000000-0005-0000-0000-0000C96E0000}"/>
    <cellStyle name="Normal 5 4 2 2 4" xfId="28361" xr:uid="{00000000-0005-0000-0000-0000CA6E0000}"/>
    <cellStyle name="Normal 5 4 2 2 4 2" xfId="28362" xr:uid="{00000000-0005-0000-0000-0000CB6E0000}"/>
    <cellStyle name="Normal 5 4 2 2 4 2 2" xfId="28363" xr:uid="{00000000-0005-0000-0000-0000CC6E0000}"/>
    <cellStyle name="Normal 5 4 2 2 4 3" xfId="28364" xr:uid="{00000000-0005-0000-0000-0000CD6E0000}"/>
    <cellStyle name="Normal 5 4 2 2 4 4" xfId="28365" xr:uid="{00000000-0005-0000-0000-0000CE6E0000}"/>
    <cellStyle name="Normal 5 4 2 2 5" xfId="28366" xr:uid="{00000000-0005-0000-0000-0000CF6E0000}"/>
    <cellStyle name="Normal 5 4 2 2 5 2" xfId="28367" xr:uid="{00000000-0005-0000-0000-0000D06E0000}"/>
    <cellStyle name="Normal 5 4 2 2 5 2 2" xfId="28368" xr:uid="{00000000-0005-0000-0000-0000D16E0000}"/>
    <cellStyle name="Normal 5 4 2 2 5 3" xfId="28369" xr:uid="{00000000-0005-0000-0000-0000D26E0000}"/>
    <cellStyle name="Normal 5 4 2 2 5 4" xfId="28370" xr:uid="{00000000-0005-0000-0000-0000D36E0000}"/>
    <cellStyle name="Normal 5 4 2 2 6" xfId="28371" xr:uid="{00000000-0005-0000-0000-0000D46E0000}"/>
    <cellStyle name="Normal 5 4 2 2 6 2" xfId="28372" xr:uid="{00000000-0005-0000-0000-0000D56E0000}"/>
    <cellStyle name="Normal 5 4 2 2 7" xfId="28373" xr:uid="{00000000-0005-0000-0000-0000D66E0000}"/>
    <cellStyle name="Normal 5 4 2 2 8" xfId="28374" xr:uid="{00000000-0005-0000-0000-0000D76E0000}"/>
    <cellStyle name="Normal 5 4 2 3" xfId="28375" xr:uid="{00000000-0005-0000-0000-0000D86E0000}"/>
    <cellStyle name="Normal 5 4 2 3 2" xfId="28376" xr:uid="{00000000-0005-0000-0000-0000D96E0000}"/>
    <cellStyle name="Normal 5 4 2 3 2 2" xfId="28377" xr:uid="{00000000-0005-0000-0000-0000DA6E0000}"/>
    <cellStyle name="Normal 5 4 2 3 2 2 2" xfId="28378" xr:uid="{00000000-0005-0000-0000-0000DB6E0000}"/>
    <cellStyle name="Normal 5 4 2 3 2 2 2 2" xfId="28379" xr:uid="{00000000-0005-0000-0000-0000DC6E0000}"/>
    <cellStyle name="Normal 5 4 2 3 2 2 2 2 2" xfId="28380" xr:uid="{00000000-0005-0000-0000-0000DD6E0000}"/>
    <cellStyle name="Normal 5 4 2 3 2 2 2 3" xfId="28381" xr:uid="{00000000-0005-0000-0000-0000DE6E0000}"/>
    <cellStyle name="Normal 5 4 2 3 2 2 2 4" xfId="28382" xr:uid="{00000000-0005-0000-0000-0000DF6E0000}"/>
    <cellStyle name="Normal 5 4 2 3 2 2 3" xfId="28383" xr:uid="{00000000-0005-0000-0000-0000E06E0000}"/>
    <cellStyle name="Normal 5 4 2 3 2 2 3 2" xfId="28384" xr:uid="{00000000-0005-0000-0000-0000E16E0000}"/>
    <cellStyle name="Normal 5 4 2 3 2 2 3 2 2" xfId="28385" xr:uid="{00000000-0005-0000-0000-0000E26E0000}"/>
    <cellStyle name="Normal 5 4 2 3 2 2 3 3" xfId="28386" xr:uid="{00000000-0005-0000-0000-0000E36E0000}"/>
    <cellStyle name="Normal 5 4 2 3 2 2 3 4" xfId="28387" xr:uid="{00000000-0005-0000-0000-0000E46E0000}"/>
    <cellStyle name="Normal 5 4 2 3 2 2 4" xfId="28388" xr:uid="{00000000-0005-0000-0000-0000E56E0000}"/>
    <cellStyle name="Normal 5 4 2 3 2 2 4 2" xfId="28389" xr:uid="{00000000-0005-0000-0000-0000E66E0000}"/>
    <cellStyle name="Normal 5 4 2 3 2 2 5" xfId="28390" xr:uid="{00000000-0005-0000-0000-0000E76E0000}"/>
    <cellStyle name="Normal 5 4 2 3 2 2 6" xfId="28391" xr:uid="{00000000-0005-0000-0000-0000E86E0000}"/>
    <cellStyle name="Normal 5 4 2 3 2 3" xfId="28392" xr:uid="{00000000-0005-0000-0000-0000E96E0000}"/>
    <cellStyle name="Normal 5 4 2 3 2 3 2" xfId="28393" xr:uid="{00000000-0005-0000-0000-0000EA6E0000}"/>
    <cellStyle name="Normal 5 4 2 3 2 3 2 2" xfId="28394" xr:uid="{00000000-0005-0000-0000-0000EB6E0000}"/>
    <cellStyle name="Normal 5 4 2 3 2 3 3" xfId="28395" xr:uid="{00000000-0005-0000-0000-0000EC6E0000}"/>
    <cellStyle name="Normal 5 4 2 3 2 3 4" xfId="28396" xr:uid="{00000000-0005-0000-0000-0000ED6E0000}"/>
    <cellStyle name="Normal 5 4 2 3 2 4" xfId="28397" xr:uid="{00000000-0005-0000-0000-0000EE6E0000}"/>
    <cellStyle name="Normal 5 4 2 3 2 4 2" xfId="28398" xr:uid="{00000000-0005-0000-0000-0000EF6E0000}"/>
    <cellStyle name="Normal 5 4 2 3 2 4 2 2" xfId="28399" xr:uid="{00000000-0005-0000-0000-0000F06E0000}"/>
    <cellStyle name="Normal 5 4 2 3 2 4 3" xfId="28400" xr:uid="{00000000-0005-0000-0000-0000F16E0000}"/>
    <cellStyle name="Normal 5 4 2 3 2 4 4" xfId="28401" xr:uid="{00000000-0005-0000-0000-0000F26E0000}"/>
    <cellStyle name="Normal 5 4 2 3 2 5" xfId="28402" xr:uid="{00000000-0005-0000-0000-0000F36E0000}"/>
    <cellStyle name="Normal 5 4 2 3 2 5 2" xfId="28403" xr:uid="{00000000-0005-0000-0000-0000F46E0000}"/>
    <cellStyle name="Normal 5 4 2 3 2 6" xfId="28404" xr:uid="{00000000-0005-0000-0000-0000F56E0000}"/>
    <cellStyle name="Normal 5 4 2 3 2 7" xfId="28405" xr:uid="{00000000-0005-0000-0000-0000F66E0000}"/>
    <cellStyle name="Normal 5 4 2 3 3" xfId="28406" xr:uid="{00000000-0005-0000-0000-0000F76E0000}"/>
    <cellStyle name="Normal 5 4 2 3 3 2" xfId="28407" xr:uid="{00000000-0005-0000-0000-0000F86E0000}"/>
    <cellStyle name="Normal 5 4 2 3 3 2 2" xfId="28408" xr:uid="{00000000-0005-0000-0000-0000F96E0000}"/>
    <cellStyle name="Normal 5 4 2 3 3 2 2 2" xfId="28409" xr:uid="{00000000-0005-0000-0000-0000FA6E0000}"/>
    <cellStyle name="Normal 5 4 2 3 3 2 3" xfId="28410" xr:uid="{00000000-0005-0000-0000-0000FB6E0000}"/>
    <cellStyle name="Normal 5 4 2 3 3 2 4" xfId="28411" xr:uid="{00000000-0005-0000-0000-0000FC6E0000}"/>
    <cellStyle name="Normal 5 4 2 3 3 3" xfId="28412" xr:uid="{00000000-0005-0000-0000-0000FD6E0000}"/>
    <cellStyle name="Normal 5 4 2 3 3 3 2" xfId="28413" xr:uid="{00000000-0005-0000-0000-0000FE6E0000}"/>
    <cellStyle name="Normal 5 4 2 3 3 3 2 2" xfId="28414" xr:uid="{00000000-0005-0000-0000-0000FF6E0000}"/>
    <cellStyle name="Normal 5 4 2 3 3 3 3" xfId="28415" xr:uid="{00000000-0005-0000-0000-0000006F0000}"/>
    <cellStyle name="Normal 5 4 2 3 3 3 4" xfId="28416" xr:uid="{00000000-0005-0000-0000-0000016F0000}"/>
    <cellStyle name="Normal 5 4 2 3 3 4" xfId="28417" xr:uid="{00000000-0005-0000-0000-0000026F0000}"/>
    <cellStyle name="Normal 5 4 2 3 3 4 2" xfId="28418" xr:uid="{00000000-0005-0000-0000-0000036F0000}"/>
    <cellStyle name="Normal 5 4 2 3 3 5" xfId="28419" xr:uid="{00000000-0005-0000-0000-0000046F0000}"/>
    <cellStyle name="Normal 5 4 2 3 3 6" xfId="28420" xr:uid="{00000000-0005-0000-0000-0000056F0000}"/>
    <cellStyle name="Normal 5 4 2 3 4" xfId="28421" xr:uid="{00000000-0005-0000-0000-0000066F0000}"/>
    <cellStyle name="Normal 5 4 2 3 4 2" xfId="28422" xr:uid="{00000000-0005-0000-0000-0000076F0000}"/>
    <cellStyle name="Normal 5 4 2 3 4 2 2" xfId="28423" xr:uid="{00000000-0005-0000-0000-0000086F0000}"/>
    <cellStyle name="Normal 5 4 2 3 4 3" xfId="28424" xr:uid="{00000000-0005-0000-0000-0000096F0000}"/>
    <cellStyle name="Normal 5 4 2 3 4 4" xfId="28425" xr:uid="{00000000-0005-0000-0000-00000A6F0000}"/>
    <cellStyle name="Normal 5 4 2 3 5" xfId="28426" xr:uid="{00000000-0005-0000-0000-00000B6F0000}"/>
    <cellStyle name="Normal 5 4 2 3 5 2" xfId="28427" xr:uid="{00000000-0005-0000-0000-00000C6F0000}"/>
    <cellStyle name="Normal 5 4 2 3 5 2 2" xfId="28428" xr:uid="{00000000-0005-0000-0000-00000D6F0000}"/>
    <cellStyle name="Normal 5 4 2 3 5 3" xfId="28429" xr:uid="{00000000-0005-0000-0000-00000E6F0000}"/>
    <cellStyle name="Normal 5 4 2 3 5 4" xfId="28430" xr:uid="{00000000-0005-0000-0000-00000F6F0000}"/>
    <cellStyle name="Normal 5 4 2 3 6" xfId="28431" xr:uid="{00000000-0005-0000-0000-0000106F0000}"/>
    <cellStyle name="Normal 5 4 2 3 6 2" xfId="28432" xr:uid="{00000000-0005-0000-0000-0000116F0000}"/>
    <cellStyle name="Normal 5 4 2 3 7" xfId="28433" xr:uid="{00000000-0005-0000-0000-0000126F0000}"/>
    <cellStyle name="Normal 5 4 2 3 8" xfId="28434" xr:uid="{00000000-0005-0000-0000-0000136F0000}"/>
    <cellStyle name="Normal 5 4 2 4" xfId="28435" xr:uid="{00000000-0005-0000-0000-0000146F0000}"/>
    <cellStyle name="Normal 5 4 2 4 2" xfId="28436" xr:uid="{00000000-0005-0000-0000-0000156F0000}"/>
    <cellStyle name="Normal 5 4 2 4 2 2" xfId="28437" xr:uid="{00000000-0005-0000-0000-0000166F0000}"/>
    <cellStyle name="Normal 5 4 2 4 2 2 2" xfId="28438" xr:uid="{00000000-0005-0000-0000-0000176F0000}"/>
    <cellStyle name="Normal 5 4 2 4 2 2 2 2" xfId="28439" xr:uid="{00000000-0005-0000-0000-0000186F0000}"/>
    <cellStyle name="Normal 5 4 2 4 2 2 2 2 2" xfId="28440" xr:uid="{00000000-0005-0000-0000-0000196F0000}"/>
    <cellStyle name="Normal 5 4 2 4 2 2 2 3" xfId="28441" xr:uid="{00000000-0005-0000-0000-00001A6F0000}"/>
    <cellStyle name="Normal 5 4 2 4 2 2 2 4" xfId="28442" xr:uid="{00000000-0005-0000-0000-00001B6F0000}"/>
    <cellStyle name="Normal 5 4 2 4 2 2 3" xfId="28443" xr:uid="{00000000-0005-0000-0000-00001C6F0000}"/>
    <cellStyle name="Normal 5 4 2 4 2 2 3 2" xfId="28444" xr:uid="{00000000-0005-0000-0000-00001D6F0000}"/>
    <cellStyle name="Normal 5 4 2 4 2 2 3 2 2" xfId="28445" xr:uid="{00000000-0005-0000-0000-00001E6F0000}"/>
    <cellStyle name="Normal 5 4 2 4 2 2 3 3" xfId="28446" xr:uid="{00000000-0005-0000-0000-00001F6F0000}"/>
    <cellStyle name="Normal 5 4 2 4 2 2 3 4" xfId="28447" xr:uid="{00000000-0005-0000-0000-0000206F0000}"/>
    <cellStyle name="Normal 5 4 2 4 2 2 4" xfId="28448" xr:uid="{00000000-0005-0000-0000-0000216F0000}"/>
    <cellStyle name="Normal 5 4 2 4 2 2 4 2" xfId="28449" xr:uid="{00000000-0005-0000-0000-0000226F0000}"/>
    <cellStyle name="Normal 5 4 2 4 2 2 5" xfId="28450" xr:uid="{00000000-0005-0000-0000-0000236F0000}"/>
    <cellStyle name="Normal 5 4 2 4 2 2 6" xfId="28451" xr:uid="{00000000-0005-0000-0000-0000246F0000}"/>
    <cellStyle name="Normal 5 4 2 4 2 3" xfId="28452" xr:uid="{00000000-0005-0000-0000-0000256F0000}"/>
    <cellStyle name="Normal 5 4 2 4 2 3 2" xfId="28453" xr:uid="{00000000-0005-0000-0000-0000266F0000}"/>
    <cellStyle name="Normal 5 4 2 4 2 3 2 2" xfId="28454" xr:uid="{00000000-0005-0000-0000-0000276F0000}"/>
    <cellStyle name="Normal 5 4 2 4 2 3 3" xfId="28455" xr:uid="{00000000-0005-0000-0000-0000286F0000}"/>
    <cellStyle name="Normal 5 4 2 4 2 3 4" xfId="28456" xr:uid="{00000000-0005-0000-0000-0000296F0000}"/>
    <cellStyle name="Normal 5 4 2 4 2 4" xfId="28457" xr:uid="{00000000-0005-0000-0000-00002A6F0000}"/>
    <cellStyle name="Normal 5 4 2 4 2 4 2" xfId="28458" xr:uid="{00000000-0005-0000-0000-00002B6F0000}"/>
    <cellStyle name="Normal 5 4 2 4 2 4 2 2" xfId="28459" xr:uid="{00000000-0005-0000-0000-00002C6F0000}"/>
    <cellStyle name="Normal 5 4 2 4 2 4 3" xfId="28460" xr:uid="{00000000-0005-0000-0000-00002D6F0000}"/>
    <cellStyle name="Normal 5 4 2 4 2 4 4" xfId="28461" xr:uid="{00000000-0005-0000-0000-00002E6F0000}"/>
    <cellStyle name="Normal 5 4 2 4 2 5" xfId="28462" xr:uid="{00000000-0005-0000-0000-00002F6F0000}"/>
    <cellStyle name="Normal 5 4 2 4 2 5 2" xfId="28463" xr:uid="{00000000-0005-0000-0000-0000306F0000}"/>
    <cellStyle name="Normal 5 4 2 4 2 6" xfId="28464" xr:uid="{00000000-0005-0000-0000-0000316F0000}"/>
    <cellStyle name="Normal 5 4 2 4 2 7" xfId="28465" xr:uid="{00000000-0005-0000-0000-0000326F0000}"/>
    <cellStyle name="Normal 5 4 2 4 3" xfId="28466" xr:uid="{00000000-0005-0000-0000-0000336F0000}"/>
    <cellStyle name="Normal 5 4 2 4 3 2" xfId="28467" xr:uid="{00000000-0005-0000-0000-0000346F0000}"/>
    <cellStyle name="Normal 5 4 2 4 3 2 2" xfId="28468" xr:uid="{00000000-0005-0000-0000-0000356F0000}"/>
    <cellStyle name="Normal 5 4 2 4 3 2 2 2" xfId="28469" xr:uid="{00000000-0005-0000-0000-0000366F0000}"/>
    <cellStyle name="Normal 5 4 2 4 3 2 3" xfId="28470" xr:uid="{00000000-0005-0000-0000-0000376F0000}"/>
    <cellStyle name="Normal 5 4 2 4 3 2 4" xfId="28471" xr:uid="{00000000-0005-0000-0000-0000386F0000}"/>
    <cellStyle name="Normal 5 4 2 4 3 3" xfId="28472" xr:uid="{00000000-0005-0000-0000-0000396F0000}"/>
    <cellStyle name="Normal 5 4 2 4 3 3 2" xfId="28473" xr:uid="{00000000-0005-0000-0000-00003A6F0000}"/>
    <cellStyle name="Normal 5 4 2 4 3 3 2 2" xfId="28474" xr:uid="{00000000-0005-0000-0000-00003B6F0000}"/>
    <cellStyle name="Normal 5 4 2 4 3 3 3" xfId="28475" xr:uid="{00000000-0005-0000-0000-00003C6F0000}"/>
    <cellStyle name="Normal 5 4 2 4 3 3 4" xfId="28476" xr:uid="{00000000-0005-0000-0000-00003D6F0000}"/>
    <cellStyle name="Normal 5 4 2 4 3 4" xfId="28477" xr:uid="{00000000-0005-0000-0000-00003E6F0000}"/>
    <cellStyle name="Normal 5 4 2 4 3 4 2" xfId="28478" xr:uid="{00000000-0005-0000-0000-00003F6F0000}"/>
    <cellStyle name="Normal 5 4 2 4 3 5" xfId="28479" xr:uid="{00000000-0005-0000-0000-0000406F0000}"/>
    <cellStyle name="Normal 5 4 2 4 3 6" xfId="28480" xr:uid="{00000000-0005-0000-0000-0000416F0000}"/>
    <cellStyle name="Normal 5 4 2 4 4" xfId="28481" xr:uid="{00000000-0005-0000-0000-0000426F0000}"/>
    <cellStyle name="Normal 5 4 2 4 4 2" xfId="28482" xr:uid="{00000000-0005-0000-0000-0000436F0000}"/>
    <cellStyle name="Normal 5 4 2 4 4 2 2" xfId="28483" xr:uid="{00000000-0005-0000-0000-0000446F0000}"/>
    <cellStyle name="Normal 5 4 2 4 4 3" xfId="28484" xr:uid="{00000000-0005-0000-0000-0000456F0000}"/>
    <cellStyle name="Normal 5 4 2 4 4 4" xfId="28485" xr:uid="{00000000-0005-0000-0000-0000466F0000}"/>
    <cellStyle name="Normal 5 4 2 4 5" xfId="28486" xr:uid="{00000000-0005-0000-0000-0000476F0000}"/>
    <cellStyle name="Normal 5 4 2 4 5 2" xfId="28487" xr:uid="{00000000-0005-0000-0000-0000486F0000}"/>
    <cellStyle name="Normal 5 4 2 4 5 2 2" xfId="28488" xr:uid="{00000000-0005-0000-0000-0000496F0000}"/>
    <cellStyle name="Normal 5 4 2 4 5 3" xfId="28489" xr:uid="{00000000-0005-0000-0000-00004A6F0000}"/>
    <cellStyle name="Normal 5 4 2 4 5 4" xfId="28490" xr:uid="{00000000-0005-0000-0000-00004B6F0000}"/>
    <cellStyle name="Normal 5 4 2 4 6" xfId="28491" xr:uid="{00000000-0005-0000-0000-00004C6F0000}"/>
    <cellStyle name="Normal 5 4 2 4 6 2" xfId="28492" xr:uid="{00000000-0005-0000-0000-00004D6F0000}"/>
    <cellStyle name="Normal 5 4 2 4 7" xfId="28493" xr:uid="{00000000-0005-0000-0000-00004E6F0000}"/>
    <cellStyle name="Normal 5 4 2 4 8" xfId="28494" xr:uid="{00000000-0005-0000-0000-00004F6F0000}"/>
    <cellStyle name="Normal 5 4 2 5" xfId="28495" xr:uid="{00000000-0005-0000-0000-0000506F0000}"/>
    <cellStyle name="Normal 5 4 2 5 2" xfId="28496" xr:uid="{00000000-0005-0000-0000-0000516F0000}"/>
    <cellStyle name="Normal 5 4 2 5 2 2" xfId="28497" xr:uid="{00000000-0005-0000-0000-0000526F0000}"/>
    <cellStyle name="Normal 5 4 2 5 2 2 2" xfId="28498" xr:uid="{00000000-0005-0000-0000-0000536F0000}"/>
    <cellStyle name="Normal 5 4 2 5 2 2 2 2" xfId="28499" xr:uid="{00000000-0005-0000-0000-0000546F0000}"/>
    <cellStyle name="Normal 5 4 2 5 2 2 3" xfId="28500" xr:uid="{00000000-0005-0000-0000-0000556F0000}"/>
    <cellStyle name="Normal 5 4 2 5 2 2 4" xfId="28501" xr:uid="{00000000-0005-0000-0000-0000566F0000}"/>
    <cellStyle name="Normal 5 4 2 5 2 3" xfId="28502" xr:uid="{00000000-0005-0000-0000-0000576F0000}"/>
    <cellStyle name="Normal 5 4 2 5 2 3 2" xfId="28503" xr:uid="{00000000-0005-0000-0000-0000586F0000}"/>
    <cellStyle name="Normal 5 4 2 5 2 3 2 2" xfId="28504" xr:uid="{00000000-0005-0000-0000-0000596F0000}"/>
    <cellStyle name="Normal 5 4 2 5 2 3 3" xfId="28505" xr:uid="{00000000-0005-0000-0000-00005A6F0000}"/>
    <cellStyle name="Normal 5 4 2 5 2 3 4" xfId="28506" xr:uid="{00000000-0005-0000-0000-00005B6F0000}"/>
    <cellStyle name="Normal 5 4 2 5 2 4" xfId="28507" xr:uid="{00000000-0005-0000-0000-00005C6F0000}"/>
    <cellStyle name="Normal 5 4 2 5 2 4 2" xfId="28508" xr:uid="{00000000-0005-0000-0000-00005D6F0000}"/>
    <cellStyle name="Normal 5 4 2 5 2 5" xfId="28509" xr:uid="{00000000-0005-0000-0000-00005E6F0000}"/>
    <cellStyle name="Normal 5 4 2 5 2 6" xfId="28510" xr:uid="{00000000-0005-0000-0000-00005F6F0000}"/>
    <cellStyle name="Normal 5 4 2 5 3" xfId="28511" xr:uid="{00000000-0005-0000-0000-0000606F0000}"/>
    <cellStyle name="Normal 5 4 2 5 3 2" xfId="28512" xr:uid="{00000000-0005-0000-0000-0000616F0000}"/>
    <cellStyle name="Normal 5 4 2 5 3 2 2" xfId="28513" xr:uid="{00000000-0005-0000-0000-0000626F0000}"/>
    <cellStyle name="Normal 5 4 2 5 3 3" xfId="28514" xr:uid="{00000000-0005-0000-0000-0000636F0000}"/>
    <cellStyle name="Normal 5 4 2 5 3 4" xfId="28515" xr:uid="{00000000-0005-0000-0000-0000646F0000}"/>
    <cellStyle name="Normal 5 4 2 5 4" xfId="28516" xr:uid="{00000000-0005-0000-0000-0000656F0000}"/>
    <cellStyle name="Normal 5 4 2 5 4 2" xfId="28517" xr:uid="{00000000-0005-0000-0000-0000666F0000}"/>
    <cellStyle name="Normal 5 4 2 5 4 2 2" xfId="28518" xr:uid="{00000000-0005-0000-0000-0000676F0000}"/>
    <cellStyle name="Normal 5 4 2 5 4 3" xfId="28519" xr:uid="{00000000-0005-0000-0000-0000686F0000}"/>
    <cellStyle name="Normal 5 4 2 5 4 4" xfId="28520" xr:uid="{00000000-0005-0000-0000-0000696F0000}"/>
    <cellStyle name="Normal 5 4 2 5 5" xfId="28521" xr:uid="{00000000-0005-0000-0000-00006A6F0000}"/>
    <cellStyle name="Normal 5 4 2 5 5 2" xfId="28522" xr:uid="{00000000-0005-0000-0000-00006B6F0000}"/>
    <cellStyle name="Normal 5 4 2 5 6" xfId="28523" xr:uid="{00000000-0005-0000-0000-00006C6F0000}"/>
    <cellStyle name="Normal 5 4 2 5 7" xfId="28524" xr:uid="{00000000-0005-0000-0000-00006D6F0000}"/>
    <cellStyle name="Normal 5 4 2 6" xfId="28525" xr:uid="{00000000-0005-0000-0000-00006E6F0000}"/>
    <cellStyle name="Normal 5 4 2 6 2" xfId="28526" xr:uid="{00000000-0005-0000-0000-00006F6F0000}"/>
    <cellStyle name="Normal 5 4 2 6 2 2" xfId="28527" xr:uid="{00000000-0005-0000-0000-0000706F0000}"/>
    <cellStyle name="Normal 5 4 2 6 2 2 2" xfId="28528" xr:uid="{00000000-0005-0000-0000-0000716F0000}"/>
    <cellStyle name="Normal 5 4 2 6 2 3" xfId="28529" xr:uid="{00000000-0005-0000-0000-0000726F0000}"/>
    <cellStyle name="Normal 5 4 2 6 2 4" xfId="28530" xr:uid="{00000000-0005-0000-0000-0000736F0000}"/>
    <cellStyle name="Normal 5 4 2 6 3" xfId="28531" xr:uid="{00000000-0005-0000-0000-0000746F0000}"/>
    <cellStyle name="Normal 5 4 2 6 3 2" xfId="28532" xr:uid="{00000000-0005-0000-0000-0000756F0000}"/>
    <cellStyle name="Normal 5 4 2 6 3 2 2" xfId="28533" xr:uid="{00000000-0005-0000-0000-0000766F0000}"/>
    <cellStyle name="Normal 5 4 2 6 3 3" xfId="28534" xr:uid="{00000000-0005-0000-0000-0000776F0000}"/>
    <cellStyle name="Normal 5 4 2 6 3 4" xfId="28535" xr:uid="{00000000-0005-0000-0000-0000786F0000}"/>
    <cellStyle name="Normal 5 4 2 6 4" xfId="28536" xr:uid="{00000000-0005-0000-0000-0000796F0000}"/>
    <cellStyle name="Normal 5 4 2 6 4 2" xfId="28537" xr:uid="{00000000-0005-0000-0000-00007A6F0000}"/>
    <cellStyle name="Normal 5 4 2 6 5" xfId="28538" xr:uid="{00000000-0005-0000-0000-00007B6F0000}"/>
    <cellStyle name="Normal 5 4 2 6 6" xfId="28539" xr:uid="{00000000-0005-0000-0000-00007C6F0000}"/>
    <cellStyle name="Normal 5 4 2 7" xfId="28540" xr:uid="{00000000-0005-0000-0000-00007D6F0000}"/>
    <cellStyle name="Normal 5 4 2 7 2" xfId="28541" xr:uid="{00000000-0005-0000-0000-00007E6F0000}"/>
    <cellStyle name="Normal 5 4 2 7 2 2" xfId="28542" xr:uid="{00000000-0005-0000-0000-00007F6F0000}"/>
    <cellStyle name="Normal 5 4 2 7 3" xfId="28543" xr:uid="{00000000-0005-0000-0000-0000806F0000}"/>
    <cellStyle name="Normal 5 4 2 7 4" xfId="28544" xr:uid="{00000000-0005-0000-0000-0000816F0000}"/>
    <cellStyle name="Normal 5 4 2 8" xfId="28545" xr:uid="{00000000-0005-0000-0000-0000826F0000}"/>
    <cellStyle name="Normal 5 4 2 8 2" xfId="28546" xr:uid="{00000000-0005-0000-0000-0000836F0000}"/>
    <cellStyle name="Normal 5 4 2 8 2 2" xfId="28547" xr:uid="{00000000-0005-0000-0000-0000846F0000}"/>
    <cellStyle name="Normal 5 4 2 8 3" xfId="28548" xr:uid="{00000000-0005-0000-0000-0000856F0000}"/>
    <cellStyle name="Normal 5 4 2 8 4" xfId="28549" xr:uid="{00000000-0005-0000-0000-0000866F0000}"/>
    <cellStyle name="Normal 5 4 2 9" xfId="28550" xr:uid="{00000000-0005-0000-0000-0000876F0000}"/>
    <cellStyle name="Normal 5 4 2 9 2" xfId="28551" xr:uid="{00000000-0005-0000-0000-0000886F0000}"/>
    <cellStyle name="Normal 5 4 3" xfId="28552" xr:uid="{00000000-0005-0000-0000-0000896F0000}"/>
    <cellStyle name="Normal 5 4 3 2" xfId="28553" xr:uid="{00000000-0005-0000-0000-00008A6F0000}"/>
    <cellStyle name="Normal 5 4 3 2 2" xfId="28554" xr:uid="{00000000-0005-0000-0000-00008B6F0000}"/>
    <cellStyle name="Normal 5 4 3 2 2 2" xfId="28555" xr:uid="{00000000-0005-0000-0000-00008C6F0000}"/>
    <cellStyle name="Normal 5 4 3 2 2 2 2" xfId="28556" xr:uid="{00000000-0005-0000-0000-00008D6F0000}"/>
    <cellStyle name="Normal 5 4 3 2 2 2 2 2" xfId="28557" xr:uid="{00000000-0005-0000-0000-00008E6F0000}"/>
    <cellStyle name="Normal 5 4 3 2 2 2 3" xfId="28558" xr:uid="{00000000-0005-0000-0000-00008F6F0000}"/>
    <cellStyle name="Normal 5 4 3 2 2 2 4" xfId="28559" xr:uid="{00000000-0005-0000-0000-0000906F0000}"/>
    <cellStyle name="Normal 5 4 3 2 2 3" xfId="28560" xr:uid="{00000000-0005-0000-0000-0000916F0000}"/>
    <cellStyle name="Normal 5 4 3 2 2 3 2" xfId="28561" xr:uid="{00000000-0005-0000-0000-0000926F0000}"/>
    <cellStyle name="Normal 5 4 3 2 2 3 2 2" xfId="28562" xr:uid="{00000000-0005-0000-0000-0000936F0000}"/>
    <cellStyle name="Normal 5 4 3 2 2 3 3" xfId="28563" xr:uid="{00000000-0005-0000-0000-0000946F0000}"/>
    <cellStyle name="Normal 5 4 3 2 2 3 4" xfId="28564" xr:uid="{00000000-0005-0000-0000-0000956F0000}"/>
    <cellStyle name="Normal 5 4 3 2 2 4" xfId="28565" xr:uid="{00000000-0005-0000-0000-0000966F0000}"/>
    <cellStyle name="Normal 5 4 3 2 2 4 2" xfId="28566" xr:uid="{00000000-0005-0000-0000-0000976F0000}"/>
    <cellStyle name="Normal 5 4 3 2 2 5" xfId="28567" xr:uid="{00000000-0005-0000-0000-0000986F0000}"/>
    <cellStyle name="Normal 5 4 3 2 2 6" xfId="28568" xr:uid="{00000000-0005-0000-0000-0000996F0000}"/>
    <cellStyle name="Normal 5 4 3 2 3" xfId="28569" xr:uid="{00000000-0005-0000-0000-00009A6F0000}"/>
    <cellStyle name="Normal 5 4 3 2 3 2" xfId="28570" xr:uid="{00000000-0005-0000-0000-00009B6F0000}"/>
    <cellStyle name="Normal 5 4 3 2 3 2 2" xfId="28571" xr:uid="{00000000-0005-0000-0000-00009C6F0000}"/>
    <cellStyle name="Normal 5 4 3 2 3 3" xfId="28572" xr:uid="{00000000-0005-0000-0000-00009D6F0000}"/>
    <cellStyle name="Normal 5 4 3 2 3 4" xfId="28573" xr:uid="{00000000-0005-0000-0000-00009E6F0000}"/>
    <cellStyle name="Normal 5 4 3 2 4" xfId="28574" xr:uid="{00000000-0005-0000-0000-00009F6F0000}"/>
    <cellStyle name="Normal 5 4 3 2 4 2" xfId="28575" xr:uid="{00000000-0005-0000-0000-0000A06F0000}"/>
    <cellStyle name="Normal 5 4 3 2 4 2 2" xfId="28576" xr:uid="{00000000-0005-0000-0000-0000A16F0000}"/>
    <cellStyle name="Normal 5 4 3 2 4 3" xfId="28577" xr:uid="{00000000-0005-0000-0000-0000A26F0000}"/>
    <cellStyle name="Normal 5 4 3 2 4 4" xfId="28578" xr:uid="{00000000-0005-0000-0000-0000A36F0000}"/>
    <cellStyle name="Normal 5 4 3 2 5" xfId="28579" xr:uid="{00000000-0005-0000-0000-0000A46F0000}"/>
    <cellStyle name="Normal 5 4 3 2 5 2" xfId="28580" xr:uid="{00000000-0005-0000-0000-0000A56F0000}"/>
    <cellStyle name="Normal 5 4 3 2 6" xfId="28581" xr:uid="{00000000-0005-0000-0000-0000A66F0000}"/>
    <cellStyle name="Normal 5 4 3 2 7" xfId="28582" xr:uid="{00000000-0005-0000-0000-0000A76F0000}"/>
    <cellStyle name="Normal 5 4 3 3" xfId="28583" xr:uid="{00000000-0005-0000-0000-0000A86F0000}"/>
    <cellStyle name="Normal 5 4 3 3 2" xfId="28584" xr:uid="{00000000-0005-0000-0000-0000A96F0000}"/>
    <cellStyle name="Normal 5 4 3 3 2 2" xfId="28585" xr:uid="{00000000-0005-0000-0000-0000AA6F0000}"/>
    <cellStyle name="Normal 5 4 3 3 2 2 2" xfId="28586" xr:uid="{00000000-0005-0000-0000-0000AB6F0000}"/>
    <cellStyle name="Normal 5 4 3 3 2 3" xfId="28587" xr:uid="{00000000-0005-0000-0000-0000AC6F0000}"/>
    <cellStyle name="Normal 5 4 3 3 2 4" xfId="28588" xr:uid="{00000000-0005-0000-0000-0000AD6F0000}"/>
    <cellStyle name="Normal 5 4 3 3 3" xfId="28589" xr:uid="{00000000-0005-0000-0000-0000AE6F0000}"/>
    <cellStyle name="Normal 5 4 3 3 3 2" xfId="28590" xr:uid="{00000000-0005-0000-0000-0000AF6F0000}"/>
    <cellStyle name="Normal 5 4 3 3 3 2 2" xfId="28591" xr:uid="{00000000-0005-0000-0000-0000B06F0000}"/>
    <cellStyle name="Normal 5 4 3 3 3 3" xfId="28592" xr:uid="{00000000-0005-0000-0000-0000B16F0000}"/>
    <cellStyle name="Normal 5 4 3 3 3 4" xfId="28593" xr:uid="{00000000-0005-0000-0000-0000B26F0000}"/>
    <cellStyle name="Normal 5 4 3 3 4" xfId="28594" xr:uid="{00000000-0005-0000-0000-0000B36F0000}"/>
    <cellStyle name="Normal 5 4 3 3 4 2" xfId="28595" xr:uid="{00000000-0005-0000-0000-0000B46F0000}"/>
    <cellStyle name="Normal 5 4 3 3 5" xfId="28596" xr:uid="{00000000-0005-0000-0000-0000B56F0000}"/>
    <cellStyle name="Normal 5 4 3 3 6" xfId="28597" xr:uid="{00000000-0005-0000-0000-0000B66F0000}"/>
    <cellStyle name="Normal 5 4 3 4" xfId="28598" xr:uid="{00000000-0005-0000-0000-0000B76F0000}"/>
    <cellStyle name="Normal 5 4 3 4 2" xfId="28599" xr:uid="{00000000-0005-0000-0000-0000B86F0000}"/>
    <cellStyle name="Normal 5 4 3 4 2 2" xfId="28600" xr:uid="{00000000-0005-0000-0000-0000B96F0000}"/>
    <cellStyle name="Normal 5 4 3 4 3" xfId="28601" xr:uid="{00000000-0005-0000-0000-0000BA6F0000}"/>
    <cellStyle name="Normal 5 4 3 4 4" xfId="28602" xr:uid="{00000000-0005-0000-0000-0000BB6F0000}"/>
    <cellStyle name="Normal 5 4 3 5" xfId="28603" xr:uid="{00000000-0005-0000-0000-0000BC6F0000}"/>
    <cellStyle name="Normal 5 4 3 5 2" xfId="28604" xr:uid="{00000000-0005-0000-0000-0000BD6F0000}"/>
    <cellStyle name="Normal 5 4 3 5 2 2" xfId="28605" xr:uid="{00000000-0005-0000-0000-0000BE6F0000}"/>
    <cellStyle name="Normal 5 4 3 5 3" xfId="28606" xr:uid="{00000000-0005-0000-0000-0000BF6F0000}"/>
    <cellStyle name="Normal 5 4 3 5 4" xfId="28607" xr:uid="{00000000-0005-0000-0000-0000C06F0000}"/>
    <cellStyle name="Normal 5 4 3 6" xfId="28608" xr:uid="{00000000-0005-0000-0000-0000C16F0000}"/>
    <cellStyle name="Normal 5 4 3 6 2" xfId="28609" xr:uid="{00000000-0005-0000-0000-0000C26F0000}"/>
    <cellStyle name="Normal 5 4 3 7" xfId="28610" xr:uid="{00000000-0005-0000-0000-0000C36F0000}"/>
    <cellStyle name="Normal 5 4 3 8" xfId="28611" xr:uid="{00000000-0005-0000-0000-0000C46F0000}"/>
    <cellStyle name="Normal 5 4 4" xfId="28612" xr:uid="{00000000-0005-0000-0000-0000C56F0000}"/>
    <cellStyle name="Normal 5 4 4 2" xfId="28613" xr:uid="{00000000-0005-0000-0000-0000C66F0000}"/>
    <cellStyle name="Normal 5 4 4 2 2" xfId="28614" xr:uid="{00000000-0005-0000-0000-0000C76F0000}"/>
    <cellStyle name="Normal 5 4 4 2 2 2" xfId="28615" xr:uid="{00000000-0005-0000-0000-0000C86F0000}"/>
    <cellStyle name="Normal 5 4 4 2 2 2 2" xfId="28616" xr:uid="{00000000-0005-0000-0000-0000C96F0000}"/>
    <cellStyle name="Normal 5 4 4 2 2 2 2 2" xfId="28617" xr:uid="{00000000-0005-0000-0000-0000CA6F0000}"/>
    <cellStyle name="Normal 5 4 4 2 2 2 3" xfId="28618" xr:uid="{00000000-0005-0000-0000-0000CB6F0000}"/>
    <cellStyle name="Normal 5 4 4 2 2 2 4" xfId="28619" xr:uid="{00000000-0005-0000-0000-0000CC6F0000}"/>
    <cellStyle name="Normal 5 4 4 2 2 3" xfId="28620" xr:uid="{00000000-0005-0000-0000-0000CD6F0000}"/>
    <cellStyle name="Normal 5 4 4 2 2 3 2" xfId="28621" xr:uid="{00000000-0005-0000-0000-0000CE6F0000}"/>
    <cellStyle name="Normal 5 4 4 2 2 3 2 2" xfId="28622" xr:uid="{00000000-0005-0000-0000-0000CF6F0000}"/>
    <cellStyle name="Normal 5 4 4 2 2 3 3" xfId="28623" xr:uid="{00000000-0005-0000-0000-0000D06F0000}"/>
    <cellStyle name="Normal 5 4 4 2 2 3 4" xfId="28624" xr:uid="{00000000-0005-0000-0000-0000D16F0000}"/>
    <cellStyle name="Normal 5 4 4 2 2 4" xfId="28625" xr:uid="{00000000-0005-0000-0000-0000D26F0000}"/>
    <cellStyle name="Normal 5 4 4 2 2 4 2" xfId="28626" xr:uid="{00000000-0005-0000-0000-0000D36F0000}"/>
    <cellStyle name="Normal 5 4 4 2 2 5" xfId="28627" xr:uid="{00000000-0005-0000-0000-0000D46F0000}"/>
    <cellStyle name="Normal 5 4 4 2 2 6" xfId="28628" xr:uid="{00000000-0005-0000-0000-0000D56F0000}"/>
    <cellStyle name="Normal 5 4 4 2 3" xfId="28629" xr:uid="{00000000-0005-0000-0000-0000D66F0000}"/>
    <cellStyle name="Normal 5 4 4 2 3 2" xfId="28630" xr:uid="{00000000-0005-0000-0000-0000D76F0000}"/>
    <cellStyle name="Normal 5 4 4 2 3 2 2" xfId="28631" xr:uid="{00000000-0005-0000-0000-0000D86F0000}"/>
    <cellStyle name="Normal 5 4 4 2 3 3" xfId="28632" xr:uid="{00000000-0005-0000-0000-0000D96F0000}"/>
    <cellStyle name="Normal 5 4 4 2 3 4" xfId="28633" xr:uid="{00000000-0005-0000-0000-0000DA6F0000}"/>
    <cellStyle name="Normal 5 4 4 2 4" xfId="28634" xr:uid="{00000000-0005-0000-0000-0000DB6F0000}"/>
    <cellStyle name="Normal 5 4 4 2 4 2" xfId="28635" xr:uid="{00000000-0005-0000-0000-0000DC6F0000}"/>
    <cellStyle name="Normal 5 4 4 2 4 2 2" xfId="28636" xr:uid="{00000000-0005-0000-0000-0000DD6F0000}"/>
    <cellStyle name="Normal 5 4 4 2 4 3" xfId="28637" xr:uid="{00000000-0005-0000-0000-0000DE6F0000}"/>
    <cellStyle name="Normal 5 4 4 2 4 4" xfId="28638" xr:uid="{00000000-0005-0000-0000-0000DF6F0000}"/>
    <cellStyle name="Normal 5 4 4 2 5" xfId="28639" xr:uid="{00000000-0005-0000-0000-0000E06F0000}"/>
    <cellStyle name="Normal 5 4 4 2 5 2" xfId="28640" xr:uid="{00000000-0005-0000-0000-0000E16F0000}"/>
    <cellStyle name="Normal 5 4 4 2 6" xfId="28641" xr:uid="{00000000-0005-0000-0000-0000E26F0000}"/>
    <cellStyle name="Normal 5 4 4 2 7" xfId="28642" xr:uid="{00000000-0005-0000-0000-0000E36F0000}"/>
    <cellStyle name="Normal 5 4 4 3" xfId="28643" xr:uid="{00000000-0005-0000-0000-0000E46F0000}"/>
    <cellStyle name="Normal 5 4 4 3 2" xfId="28644" xr:uid="{00000000-0005-0000-0000-0000E56F0000}"/>
    <cellStyle name="Normal 5 4 4 3 2 2" xfId="28645" xr:uid="{00000000-0005-0000-0000-0000E66F0000}"/>
    <cellStyle name="Normal 5 4 4 3 2 2 2" xfId="28646" xr:uid="{00000000-0005-0000-0000-0000E76F0000}"/>
    <cellStyle name="Normal 5 4 4 3 2 3" xfId="28647" xr:uid="{00000000-0005-0000-0000-0000E86F0000}"/>
    <cellStyle name="Normal 5 4 4 3 2 4" xfId="28648" xr:uid="{00000000-0005-0000-0000-0000E96F0000}"/>
    <cellStyle name="Normal 5 4 4 3 3" xfId="28649" xr:uid="{00000000-0005-0000-0000-0000EA6F0000}"/>
    <cellStyle name="Normal 5 4 4 3 3 2" xfId="28650" xr:uid="{00000000-0005-0000-0000-0000EB6F0000}"/>
    <cellStyle name="Normal 5 4 4 3 3 2 2" xfId="28651" xr:uid="{00000000-0005-0000-0000-0000EC6F0000}"/>
    <cellStyle name="Normal 5 4 4 3 3 3" xfId="28652" xr:uid="{00000000-0005-0000-0000-0000ED6F0000}"/>
    <cellStyle name="Normal 5 4 4 3 3 4" xfId="28653" xr:uid="{00000000-0005-0000-0000-0000EE6F0000}"/>
    <cellStyle name="Normal 5 4 4 3 4" xfId="28654" xr:uid="{00000000-0005-0000-0000-0000EF6F0000}"/>
    <cellStyle name="Normal 5 4 4 3 4 2" xfId="28655" xr:uid="{00000000-0005-0000-0000-0000F06F0000}"/>
    <cellStyle name="Normal 5 4 4 3 5" xfId="28656" xr:uid="{00000000-0005-0000-0000-0000F16F0000}"/>
    <cellStyle name="Normal 5 4 4 3 6" xfId="28657" xr:uid="{00000000-0005-0000-0000-0000F26F0000}"/>
    <cellStyle name="Normal 5 4 4 4" xfId="28658" xr:uid="{00000000-0005-0000-0000-0000F36F0000}"/>
    <cellStyle name="Normal 5 4 4 4 2" xfId="28659" xr:uid="{00000000-0005-0000-0000-0000F46F0000}"/>
    <cellStyle name="Normal 5 4 4 4 2 2" xfId="28660" xr:uid="{00000000-0005-0000-0000-0000F56F0000}"/>
    <cellStyle name="Normal 5 4 4 4 3" xfId="28661" xr:uid="{00000000-0005-0000-0000-0000F66F0000}"/>
    <cellStyle name="Normal 5 4 4 4 4" xfId="28662" xr:uid="{00000000-0005-0000-0000-0000F76F0000}"/>
    <cellStyle name="Normal 5 4 4 5" xfId="28663" xr:uid="{00000000-0005-0000-0000-0000F86F0000}"/>
    <cellStyle name="Normal 5 4 4 5 2" xfId="28664" xr:uid="{00000000-0005-0000-0000-0000F96F0000}"/>
    <cellStyle name="Normal 5 4 4 5 2 2" xfId="28665" xr:uid="{00000000-0005-0000-0000-0000FA6F0000}"/>
    <cellStyle name="Normal 5 4 4 5 3" xfId="28666" xr:uid="{00000000-0005-0000-0000-0000FB6F0000}"/>
    <cellStyle name="Normal 5 4 4 5 4" xfId="28667" xr:uid="{00000000-0005-0000-0000-0000FC6F0000}"/>
    <cellStyle name="Normal 5 4 4 6" xfId="28668" xr:uid="{00000000-0005-0000-0000-0000FD6F0000}"/>
    <cellStyle name="Normal 5 4 4 6 2" xfId="28669" xr:uid="{00000000-0005-0000-0000-0000FE6F0000}"/>
    <cellStyle name="Normal 5 4 4 7" xfId="28670" xr:uid="{00000000-0005-0000-0000-0000FF6F0000}"/>
    <cellStyle name="Normal 5 4 4 8" xfId="28671" xr:uid="{00000000-0005-0000-0000-000000700000}"/>
    <cellStyle name="Normal 5 4 5" xfId="28672" xr:uid="{00000000-0005-0000-0000-000001700000}"/>
    <cellStyle name="Normal 5 4 5 2" xfId="28673" xr:uid="{00000000-0005-0000-0000-000002700000}"/>
    <cellStyle name="Normal 5 4 5 2 2" xfId="28674" xr:uid="{00000000-0005-0000-0000-000003700000}"/>
    <cellStyle name="Normal 5 4 5 2 2 2" xfId="28675" xr:uid="{00000000-0005-0000-0000-000004700000}"/>
    <cellStyle name="Normal 5 4 5 2 2 2 2" xfId="28676" xr:uid="{00000000-0005-0000-0000-000005700000}"/>
    <cellStyle name="Normal 5 4 5 2 2 2 2 2" xfId="28677" xr:uid="{00000000-0005-0000-0000-000006700000}"/>
    <cellStyle name="Normal 5 4 5 2 2 2 3" xfId="28678" xr:uid="{00000000-0005-0000-0000-000007700000}"/>
    <cellStyle name="Normal 5 4 5 2 2 2 4" xfId="28679" xr:uid="{00000000-0005-0000-0000-000008700000}"/>
    <cellStyle name="Normal 5 4 5 2 2 3" xfId="28680" xr:uid="{00000000-0005-0000-0000-000009700000}"/>
    <cellStyle name="Normal 5 4 5 2 2 3 2" xfId="28681" xr:uid="{00000000-0005-0000-0000-00000A700000}"/>
    <cellStyle name="Normal 5 4 5 2 2 3 2 2" xfId="28682" xr:uid="{00000000-0005-0000-0000-00000B700000}"/>
    <cellStyle name="Normal 5 4 5 2 2 3 3" xfId="28683" xr:uid="{00000000-0005-0000-0000-00000C700000}"/>
    <cellStyle name="Normal 5 4 5 2 2 3 4" xfId="28684" xr:uid="{00000000-0005-0000-0000-00000D700000}"/>
    <cellStyle name="Normal 5 4 5 2 2 4" xfId="28685" xr:uid="{00000000-0005-0000-0000-00000E700000}"/>
    <cellStyle name="Normal 5 4 5 2 2 4 2" xfId="28686" xr:uid="{00000000-0005-0000-0000-00000F700000}"/>
    <cellStyle name="Normal 5 4 5 2 2 5" xfId="28687" xr:uid="{00000000-0005-0000-0000-000010700000}"/>
    <cellStyle name="Normal 5 4 5 2 2 6" xfId="28688" xr:uid="{00000000-0005-0000-0000-000011700000}"/>
    <cellStyle name="Normal 5 4 5 2 3" xfId="28689" xr:uid="{00000000-0005-0000-0000-000012700000}"/>
    <cellStyle name="Normal 5 4 5 2 3 2" xfId="28690" xr:uid="{00000000-0005-0000-0000-000013700000}"/>
    <cellStyle name="Normal 5 4 5 2 3 2 2" xfId="28691" xr:uid="{00000000-0005-0000-0000-000014700000}"/>
    <cellStyle name="Normal 5 4 5 2 3 3" xfId="28692" xr:uid="{00000000-0005-0000-0000-000015700000}"/>
    <cellStyle name="Normal 5 4 5 2 3 4" xfId="28693" xr:uid="{00000000-0005-0000-0000-000016700000}"/>
    <cellStyle name="Normal 5 4 5 2 4" xfId="28694" xr:uid="{00000000-0005-0000-0000-000017700000}"/>
    <cellStyle name="Normal 5 4 5 2 4 2" xfId="28695" xr:uid="{00000000-0005-0000-0000-000018700000}"/>
    <cellStyle name="Normal 5 4 5 2 4 2 2" xfId="28696" xr:uid="{00000000-0005-0000-0000-000019700000}"/>
    <cellStyle name="Normal 5 4 5 2 4 3" xfId="28697" xr:uid="{00000000-0005-0000-0000-00001A700000}"/>
    <cellStyle name="Normal 5 4 5 2 4 4" xfId="28698" xr:uid="{00000000-0005-0000-0000-00001B700000}"/>
    <cellStyle name="Normal 5 4 5 2 5" xfId="28699" xr:uid="{00000000-0005-0000-0000-00001C700000}"/>
    <cellStyle name="Normal 5 4 5 2 5 2" xfId="28700" xr:uid="{00000000-0005-0000-0000-00001D700000}"/>
    <cellStyle name="Normal 5 4 5 2 6" xfId="28701" xr:uid="{00000000-0005-0000-0000-00001E700000}"/>
    <cellStyle name="Normal 5 4 5 2 7" xfId="28702" xr:uid="{00000000-0005-0000-0000-00001F700000}"/>
    <cellStyle name="Normal 5 4 5 3" xfId="28703" xr:uid="{00000000-0005-0000-0000-000020700000}"/>
    <cellStyle name="Normal 5 4 5 3 2" xfId="28704" xr:uid="{00000000-0005-0000-0000-000021700000}"/>
    <cellStyle name="Normal 5 4 5 3 2 2" xfId="28705" xr:uid="{00000000-0005-0000-0000-000022700000}"/>
    <cellStyle name="Normal 5 4 5 3 2 2 2" xfId="28706" xr:uid="{00000000-0005-0000-0000-000023700000}"/>
    <cellStyle name="Normal 5 4 5 3 2 3" xfId="28707" xr:uid="{00000000-0005-0000-0000-000024700000}"/>
    <cellStyle name="Normal 5 4 5 3 2 4" xfId="28708" xr:uid="{00000000-0005-0000-0000-000025700000}"/>
    <cellStyle name="Normal 5 4 5 3 3" xfId="28709" xr:uid="{00000000-0005-0000-0000-000026700000}"/>
    <cellStyle name="Normal 5 4 5 3 3 2" xfId="28710" xr:uid="{00000000-0005-0000-0000-000027700000}"/>
    <cellStyle name="Normal 5 4 5 3 3 2 2" xfId="28711" xr:uid="{00000000-0005-0000-0000-000028700000}"/>
    <cellStyle name="Normal 5 4 5 3 3 3" xfId="28712" xr:uid="{00000000-0005-0000-0000-000029700000}"/>
    <cellStyle name="Normal 5 4 5 3 3 4" xfId="28713" xr:uid="{00000000-0005-0000-0000-00002A700000}"/>
    <cellStyle name="Normal 5 4 5 3 4" xfId="28714" xr:uid="{00000000-0005-0000-0000-00002B700000}"/>
    <cellStyle name="Normal 5 4 5 3 4 2" xfId="28715" xr:uid="{00000000-0005-0000-0000-00002C700000}"/>
    <cellStyle name="Normal 5 4 5 3 5" xfId="28716" xr:uid="{00000000-0005-0000-0000-00002D700000}"/>
    <cellStyle name="Normal 5 4 5 3 6" xfId="28717" xr:uid="{00000000-0005-0000-0000-00002E700000}"/>
    <cellStyle name="Normal 5 4 5 4" xfId="28718" xr:uid="{00000000-0005-0000-0000-00002F700000}"/>
    <cellStyle name="Normal 5 4 5 4 2" xfId="28719" xr:uid="{00000000-0005-0000-0000-000030700000}"/>
    <cellStyle name="Normal 5 4 5 4 2 2" xfId="28720" xr:uid="{00000000-0005-0000-0000-000031700000}"/>
    <cellStyle name="Normal 5 4 5 4 3" xfId="28721" xr:uid="{00000000-0005-0000-0000-000032700000}"/>
    <cellStyle name="Normal 5 4 5 4 4" xfId="28722" xr:uid="{00000000-0005-0000-0000-000033700000}"/>
    <cellStyle name="Normal 5 4 5 5" xfId="28723" xr:uid="{00000000-0005-0000-0000-000034700000}"/>
    <cellStyle name="Normal 5 4 5 5 2" xfId="28724" xr:uid="{00000000-0005-0000-0000-000035700000}"/>
    <cellStyle name="Normal 5 4 5 5 2 2" xfId="28725" xr:uid="{00000000-0005-0000-0000-000036700000}"/>
    <cellStyle name="Normal 5 4 5 5 3" xfId="28726" xr:uid="{00000000-0005-0000-0000-000037700000}"/>
    <cellStyle name="Normal 5 4 5 5 4" xfId="28727" xr:uid="{00000000-0005-0000-0000-000038700000}"/>
    <cellStyle name="Normal 5 4 5 6" xfId="28728" xr:uid="{00000000-0005-0000-0000-000039700000}"/>
    <cellStyle name="Normal 5 4 5 6 2" xfId="28729" xr:uid="{00000000-0005-0000-0000-00003A700000}"/>
    <cellStyle name="Normal 5 4 5 7" xfId="28730" xr:uid="{00000000-0005-0000-0000-00003B700000}"/>
    <cellStyle name="Normal 5 4 5 8" xfId="28731" xr:uid="{00000000-0005-0000-0000-00003C700000}"/>
    <cellStyle name="Normal 5 4 6" xfId="28732" xr:uid="{00000000-0005-0000-0000-00003D700000}"/>
    <cellStyle name="Normal 5 4 6 2" xfId="28733" xr:uid="{00000000-0005-0000-0000-00003E700000}"/>
    <cellStyle name="Normal 5 4 6 2 2" xfId="28734" xr:uid="{00000000-0005-0000-0000-00003F700000}"/>
    <cellStyle name="Normal 5 4 6 2 2 2" xfId="28735" xr:uid="{00000000-0005-0000-0000-000040700000}"/>
    <cellStyle name="Normal 5 4 6 2 2 2 2" xfId="28736" xr:uid="{00000000-0005-0000-0000-000041700000}"/>
    <cellStyle name="Normal 5 4 6 2 2 3" xfId="28737" xr:uid="{00000000-0005-0000-0000-000042700000}"/>
    <cellStyle name="Normal 5 4 6 2 2 4" xfId="28738" xr:uid="{00000000-0005-0000-0000-000043700000}"/>
    <cellStyle name="Normal 5 4 6 2 3" xfId="28739" xr:uid="{00000000-0005-0000-0000-000044700000}"/>
    <cellStyle name="Normal 5 4 6 2 3 2" xfId="28740" xr:uid="{00000000-0005-0000-0000-000045700000}"/>
    <cellStyle name="Normal 5 4 6 2 3 2 2" xfId="28741" xr:uid="{00000000-0005-0000-0000-000046700000}"/>
    <cellStyle name="Normal 5 4 6 2 3 3" xfId="28742" xr:uid="{00000000-0005-0000-0000-000047700000}"/>
    <cellStyle name="Normal 5 4 6 2 3 4" xfId="28743" xr:uid="{00000000-0005-0000-0000-000048700000}"/>
    <cellStyle name="Normal 5 4 6 2 4" xfId="28744" xr:uid="{00000000-0005-0000-0000-000049700000}"/>
    <cellStyle name="Normal 5 4 6 2 4 2" xfId="28745" xr:uid="{00000000-0005-0000-0000-00004A700000}"/>
    <cellStyle name="Normal 5 4 6 2 5" xfId="28746" xr:uid="{00000000-0005-0000-0000-00004B700000}"/>
    <cellStyle name="Normal 5 4 6 2 6" xfId="28747" xr:uid="{00000000-0005-0000-0000-00004C700000}"/>
    <cellStyle name="Normal 5 4 6 3" xfId="28748" xr:uid="{00000000-0005-0000-0000-00004D700000}"/>
    <cellStyle name="Normal 5 4 6 3 2" xfId="28749" xr:uid="{00000000-0005-0000-0000-00004E700000}"/>
    <cellStyle name="Normal 5 4 6 3 2 2" xfId="28750" xr:uid="{00000000-0005-0000-0000-00004F700000}"/>
    <cellStyle name="Normal 5 4 6 3 3" xfId="28751" xr:uid="{00000000-0005-0000-0000-000050700000}"/>
    <cellStyle name="Normal 5 4 6 3 4" xfId="28752" xr:uid="{00000000-0005-0000-0000-000051700000}"/>
    <cellStyle name="Normal 5 4 6 4" xfId="28753" xr:uid="{00000000-0005-0000-0000-000052700000}"/>
    <cellStyle name="Normal 5 4 6 4 2" xfId="28754" xr:uid="{00000000-0005-0000-0000-000053700000}"/>
    <cellStyle name="Normal 5 4 6 4 2 2" xfId="28755" xr:uid="{00000000-0005-0000-0000-000054700000}"/>
    <cellStyle name="Normal 5 4 6 4 3" xfId="28756" xr:uid="{00000000-0005-0000-0000-000055700000}"/>
    <cellStyle name="Normal 5 4 6 4 4" xfId="28757" xr:uid="{00000000-0005-0000-0000-000056700000}"/>
    <cellStyle name="Normal 5 4 6 5" xfId="28758" xr:uid="{00000000-0005-0000-0000-000057700000}"/>
    <cellStyle name="Normal 5 4 6 5 2" xfId="28759" xr:uid="{00000000-0005-0000-0000-000058700000}"/>
    <cellStyle name="Normal 5 4 6 6" xfId="28760" xr:uid="{00000000-0005-0000-0000-000059700000}"/>
    <cellStyle name="Normal 5 4 6 7" xfId="28761" xr:uid="{00000000-0005-0000-0000-00005A700000}"/>
    <cellStyle name="Normal 5 4 7" xfId="28762" xr:uid="{00000000-0005-0000-0000-00005B700000}"/>
    <cellStyle name="Normal 5 4 7 2" xfId="28763" xr:uid="{00000000-0005-0000-0000-00005C700000}"/>
    <cellStyle name="Normal 5 4 7 2 2" xfId="28764" xr:uid="{00000000-0005-0000-0000-00005D700000}"/>
    <cellStyle name="Normal 5 4 7 2 2 2" xfId="28765" xr:uid="{00000000-0005-0000-0000-00005E700000}"/>
    <cellStyle name="Normal 5 4 7 2 3" xfId="28766" xr:uid="{00000000-0005-0000-0000-00005F700000}"/>
    <cellStyle name="Normal 5 4 7 2 4" xfId="28767" xr:uid="{00000000-0005-0000-0000-000060700000}"/>
    <cellStyle name="Normal 5 4 7 3" xfId="28768" xr:uid="{00000000-0005-0000-0000-000061700000}"/>
    <cellStyle name="Normal 5 4 7 3 2" xfId="28769" xr:uid="{00000000-0005-0000-0000-000062700000}"/>
    <cellStyle name="Normal 5 4 7 3 2 2" xfId="28770" xr:uid="{00000000-0005-0000-0000-000063700000}"/>
    <cellStyle name="Normal 5 4 7 3 3" xfId="28771" xr:uid="{00000000-0005-0000-0000-000064700000}"/>
    <cellStyle name="Normal 5 4 7 3 4" xfId="28772" xr:uid="{00000000-0005-0000-0000-000065700000}"/>
    <cellStyle name="Normal 5 4 7 4" xfId="28773" xr:uid="{00000000-0005-0000-0000-000066700000}"/>
    <cellStyle name="Normal 5 4 7 4 2" xfId="28774" xr:uid="{00000000-0005-0000-0000-000067700000}"/>
    <cellStyle name="Normal 5 4 7 5" xfId="28775" xr:uid="{00000000-0005-0000-0000-000068700000}"/>
    <cellStyle name="Normal 5 4 7 6" xfId="28776" xr:uid="{00000000-0005-0000-0000-000069700000}"/>
    <cellStyle name="Normal 5 4 8" xfId="28777" xr:uid="{00000000-0005-0000-0000-00006A700000}"/>
    <cellStyle name="Normal 5 4 8 2" xfId="28778" xr:uid="{00000000-0005-0000-0000-00006B700000}"/>
    <cellStyle name="Normal 5 4 8 2 2" xfId="28779" xr:uid="{00000000-0005-0000-0000-00006C700000}"/>
    <cellStyle name="Normal 5 4 8 3" xfId="28780" xr:uid="{00000000-0005-0000-0000-00006D700000}"/>
    <cellStyle name="Normal 5 4 8 4" xfId="28781" xr:uid="{00000000-0005-0000-0000-00006E700000}"/>
    <cellStyle name="Normal 5 4 9" xfId="28782" xr:uid="{00000000-0005-0000-0000-00006F700000}"/>
    <cellStyle name="Normal 5 4 9 2" xfId="28783" xr:uid="{00000000-0005-0000-0000-000070700000}"/>
    <cellStyle name="Normal 5 4 9 2 2" xfId="28784" xr:uid="{00000000-0005-0000-0000-000071700000}"/>
    <cellStyle name="Normal 5 4 9 3" xfId="28785" xr:uid="{00000000-0005-0000-0000-000072700000}"/>
    <cellStyle name="Normal 5 4 9 4" xfId="28786" xr:uid="{00000000-0005-0000-0000-000073700000}"/>
    <cellStyle name="Normal 5 5" xfId="28787" xr:uid="{00000000-0005-0000-0000-000074700000}"/>
    <cellStyle name="Normal 5 5 10" xfId="28788" xr:uid="{00000000-0005-0000-0000-000075700000}"/>
    <cellStyle name="Normal 5 5 11" xfId="28789" xr:uid="{00000000-0005-0000-0000-000076700000}"/>
    <cellStyle name="Normal 5 5 2" xfId="28790" xr:uid="{00000000-0005-0000-0000-000077700000}"/>
    <cellStyle name="Normal 5 5 2 2" xfId="28791" xr:uid="{00000000-0005-0000-0000-000078700000}"/>
    <cellStyle name="Normal 5 5 2 2 2" xfId="28792" xr:uid="{00000000-0005-0000-0000-000079700000}"/>
    <cellStyle name="Normal 5 5 2 2 2 2" xfId="28793" xr:uid="{00000000-0005-0000-0000-00007A700000}"/>
    <cellStyle name="Normal 5 5 2 2 2 2 2" xfId="28794" xr:uid="{00000000-0005-0000-0000-00007B700000}"/>
    <cellStyle name="Normal 5 5 2 2 2 2 2 2" xfId="28795" xr:uid="{00000000-0005-0000-0000-00007C700000}"/>
    <cellStyle name="Normal 5 5 2 2 2 2 3" xfId="28796" xr:uid="{00000000-0005-0000-0000-00007D700000}"/>
    <cellStyle name="Normal 5 5 2 2 2 2 4" xfId="28797" xr:uid="{00000000-0005-0000-0000-00007E700000}"/>
    <cellStyle name="Normal 5 5 2 2 2 3" xfId="28798" xr:uid="{00000000-0005-0000-0000-00007F700000}"/>
    <cellStyle name="Normal 5 5 2 2 2 3 2" xfId="28799" xr:uid="{00000000-0005-0000-0000-000080700000}"/>
    <cellStyle name="Normal 5 5 2 2 2 3 2 2" xfId="28800" xr:uid="{00000000-0005-0000-0000-000081700000}"/>
    <cellStyle name="Normal 5 5 2 2 2 3 3" xfId="28801" xr:uid="{00000000-0005-0000-0000-000082700000}"/>
    <cellStyle name="Normal 5 5 2 2 2 3 4" xfId="28802" xr:uid="{00000000-0005-0000-0000-000083700000}"/>
    <cellStyle name="Normal 5 5 2 2 2 4" xfId="28803" xr:uid="{00000000-0005-0000-0000-000084700000}"/>
    <cellStyle name="Normal 5 5 2 2 2 4 2" xfId="28804" xr:uid="{00000000-0005-0000-0000-000085700000}"/>
    <cellStyle name="Normal 5 5 2 2 2 5" xfId="28805" xr:uid="{00000000-0005-0000-0000-000086700000}"/>
    <cellStyle name="Normal 5 5 2 2 2 6" xfId="28806" xr:uid="{00000000-0005-0000-0000-000087700000}"/>
    <cellStyle name="Normal 5 5 2 2 3" xfId="28807" xr:uid="{00000000-0005-0000-0000-000088700000}"/>
    <cellStyle name="Normal 5 5 2 2 3 2" xfId="28808" xr:uid="{00000000-0005-0000-0000-000089700000}"/>
    <cellStyle name="Normal 5 5 2 2 3 2 2" xfId="28809" xr:uid="{00000000-0005-0000-0000-00008A700000}"/>
    <cellStyle name="Normal 5 5 2 2 3 3" xfId="28810" xr:uid="{00000000-0005-0000-0000-00008B700000}"/>
    <cellStyle name="Normal 5 5 2 2 3 4" xfId="28811" xr:uid="{00000000-0005-0000-0000-00008C700000}"/>
    <cellStyle name="Normal 5 5 2 2 4" xfId="28812" xr:uid="{00000000-0005-0000-0000-00008D700000}"/>
    <cellStyle name="Normal 5 5 2 2 4 2" xfId="28813" xr:uid="{00000000-0005-0000-0000-00008E700000}"/>
    <cellStyle name="Normal 5 5 2 2 4 2 2" xfId="28814" xr:uid="{00000000-0005-0000-0000-00008F700000}"/>
    <cellStyle name="Normal 5 5 2 2 4 3" xfId="28815" xr:uid="{00000000-0005-0000-0000-000090700000}"/>
    <cellStyle name="Normal 5 5 2 2 4 4" xfId="28816" xr:uid="{00000000-0005-0000-0000-000091700000}"/>
    <cellStyle name="Normal 5 5 2 2 5" xfId="28817" xr:uid="{00000000-0005-0000-0000-000092700000}"/>
    <cellStyle name="Normal 5 5 2 2 5 2" xfId="28818" xr:uid="{00000000-0005-0000-0000-000093700000}"/>
    <cellStyle name="Normal 5 5 2 2 6" xfId="28819" xr:uid="{00000000-0005-0000-0000-000094700000}"/>
    <cellStyle name="Normal 5 5 2 2 7" xfId="28820" xr:uid="{00000000-0005-0000-0000-000095700000}"/>
    <cellStyle name="Normal 5 5 2 3" xfId="28821" xr:uid="{00000000-0005-0000-0000-000096700000}"/>
    <cellStyle name="Normal 5 5 2 3 2" xfId="28822" xr:uid="{00000000-0005-0000-0000-000097700000}"/>
    <cellStyle name="Normal 5 5 2 3 2 2" xfId="28823" xr:uid="{00000000-0005-0000-0000-000098700000}"/>
    <cellStyle name="Normal 5 5 2 3 2 2 2" xfId="28824" xr:uid="{00000000-0005-0000-0000-000099700000}"/>
    <cellStyle name="Normal 5 5 2 3 2 3" xfId="28825" xr:uid="{00000000-0005-0000-0000-00009A700000}"/>
    <cellStyle name="Normal 5 5 2 3 2 4" xfId="28826" xr:uid="{00000000-0005-0000-0000-00009B700000}"/>
    <cellStyle name="Normal 5 5 2 3 3" xfId="28827" xr:uid="{00000000-0005-0000-0000-00009C700000}"/>
    <cellStyle name="Normal 5 5 2 3 3 2" xfId="28828" xr:uid="{00000000-0005-0000-0000-00009D700000}"/>
    <cellStyle name="Normal 5 5 2 3 3 2 2" xfId="28829" xr:uid="{00000000-0005-0000-0000-00009E700000}"/>
    <cellStyle name="Normal 5 5 2 3 3 3" xfId="28830" xr:uid="{00000000-0005-0000-0000-00009F700000}"/>
    <cellStyle name="Normal 5 5 2 3 3 4" xfId="28831" xr:uid="{00000000-0005-0000-0000-0000A0700000}"/>
    <cellStyle name="Normal 5 5 2 3 4" xfId="28832" xr:uid="{00000000-0005-0000-0000-0000A1700000}"/>
    <cellStyle name="Normal 5 5 2 3 4 2" xfId="28833" xr:uid="{00000000-0005-0000-0000-0000A2700000}"/>
    <cellStyle name="Normal 5 5 2 3 5" xfId="28834" xr:uid="{00000000-0005-0000-0000-0000A3700000}"/>
    <cellStyle name="Normal 5 5 2 3 6" xfId="28835" xr:uid="{00000000-0005-0000-0000-0000A4700000}"/>
    <cellStyle name="Normal 5 5 2 4" xfId="28836" xr:uid="{00000000-0005-0000-0000-0000A5700000}"/>
    <cellStyle name="Normal 5 5 2 4 2" xfId="28837" xr:uid="{00000000-0005-0000-0000-0000A6700000}"/>
    <cellStyle name="Normal 5 5 2 4 2 2" xfId="28838" xr:uid="{00000000-0005-0000-0000-0000A7700000}"/>
    <cellStyle name="Normal 5 5 2 4 3" xfId="28839" xr:uid="{00000000-0005-0000-0000-0000A8700000}"/>
    <cellStyle name="Normal 5 5 2 4 4" xfId="28840" xr:uid="{00000000-0005-0000-0000-0000A9700000}"/>
    <cellStyle name="Normal 5 5 2 5" xfId="28841" xr:uid="{00000000-0005-0000-0000-0000AA700000}"/>
    <cellStyle name="Normal 5 5 2 5 2" xfId="28842" xr:uid="{00000000-0005-0000-0000-0000AB700000}"/>
    <cellStyle name="Normal 5 5 2 5 2 2" xfId="28843" xr:uid="{00000000-0005-0000-0000-0000AC700000}"/>
    <cellStyle name="Normal 5 5 2 5 3" xfId="28844" xr:uid="{00000000-0005-0000-0000-0000AD700000}"/>
    <cellStyle name="Normal 5 5 2 5 4" xfId="28845" xr:uid="{00000000-0005-0000-0000-0000AE700000}"/>
    <cellStyle name="Normal 5 5 2 6" xfId="28846" xr:uid="{00000000-0005-0000-0000-0000AF700000}"/>
    <cellStyle name="Normal 5 5 2 6 2" xfId="28847" xr:uid="{00000000-0005-0000-0000-0000B0700000}"/>
    <cellStyle name="Normal 5 5 2 7" xfId="28848" xr:uid="{00000000-0005-0000-0000-0000B1700000}"/>
    <cellStyle name="Normal 5 5 2 8" xfId="28849" xr:uid="{00000000-0005-0000-0000-0000B2700000}"/>
    <cellStyle name="Normal 5 5 3" xfId="28850" xr:uid="{00000000-0005-0000-0000-0000B3700000}"/>
    <cellStyle name="Normal 5 5 3 2" xfId="28851" xr:uid="{00000000-0005-0000-0000-0000B4700000}"/>
    <cellStyle name="Normal 5 5 3 2 2" xfId="28852" xr:uid="{00000000-0005-0000-0000-0000B5700000}"/>
    <cellStyle name="Normal 5 5 3 2 2 2" xfId="28853" xr:uid="{00000000-0005-0000-0000-0000B6700000}"/>
    <cellStyle name="Normal 5 5 3 2 2 2 2" xfId="28854" xr:uid="{00000000-0005-0000-0000-0000B7700000}"/>
    <cellStyle name="Normal 5 5 3 2 2 2 2 2" xfId="28855" xr:uid="{00000000-0005-0000-0000-0000B8700000}"/>
    <cellStyle name="Normal 5 5 3 2 2 2 3" xfId="28856" xr:uid="{00000000-0005-0000-0000-0000B9700000}"/>
    <cellStyle name="Normal 5 5 3 2 2 2 4" xfId="28857" xr:uid="{00000000-0005-0000-0000-0000BA700000}"/>
    <cellStyle name="Normal 5 5 3 2 2 3" xfId="28858" xr:uid="{00000000-0005-0000-0000-0000BB700000}"/>
    <cellStyle name="Normal 5 5 3 2 2 3 2" xfId="28859" xr:uid="{00000000-0005-0000-0000-0000BC700000}"/>
    <cellStyle name="Normal 5 5 3 2 2 3 2 2" xfId="28860" xr:uid="{00000000-0005-0000-0000-0000BD700000}"/>
    <cellStyle name="Normal 5 5 3 2 2 3 3" xfId="28861" xr:uid="{00000000-0005-0000-0000-0000BE700000}"/>
    <cellStyle name="Normal 5 5 3 2 2 3 4" xfId="28862" xr:uid="{00000000-0005-0000-0000-0000BF700000}"/>
    <cellStyle name="Normal 5 5 3 2 2 4" xfId="28863" xr:uid="{00000000-0005-0000-0000-0000C0700000}"/>
    <cellStyle name="Normal 5 5 3 2 2 4 2" xfId="28864" xr:uid="{00000000-0005-0000-0000-0000C1700000}"/>
    <cellStyle name="Normal 5 5 3 2 2 5" xfId="28865" xr:uid="{00000000-0005-0000-0000-0000C2700000}"/>
    <cellStyle name="Normal 5 5 3 2 2 6" xfId="28866" xr:uid="{00000000-0005-0000-0000-0000C3700000}"/>
    <cellStyle name="Normal 5 5 3 2 3" xfId="28867" xr:uid="{00000000-0005-0000-0000-0000C4700000}"/>
    <cellStyle name="Normal 5 5 3 2 3 2" xfId="28868" xr:uid="{00000000-0005-0000-0000-0000C5700000}"/>
    <cellStyle name="Normal 5 5 3 2 3 2 2" xfId="28869" xr:uid="{00000000-0005-0000-0000-0000C6700000}"/>
    <cellStyle name="Normal 5 5 3 2 3 3" xfId="28870" xr:uid="{00000000-0005-0000-0000-0000C7700000}"/>
    <cellStyle name="Normal 5 5 3 2 3 4" xfId="28871" xr:uid="{00000000-0005-0000-0000-0000C8700000}"/>
    <cellStyle name="Normal 5 5 3 2 4" xfId="28872" xr:uid="{00000000-0005-0000-0000-0000C9700000}"/>
    <cellStyle name="Normal 5 5 3 2 4 2" xfId="28873" xr:uid="{00000000-0005-0000-0000-0000CA700000}"/>
    <cellStyle name="Normal 5 5 3 2 4 2 2" xfId="28874" xr:uid="{00000000-0005-0000-0000-0000CB700000}"/>
    <cellStyle name="Normal 5 5 3 2 4 3" xfId="28875" xr:uid="{00000000-0005-0000-0000-0000CC700000}"/>
    <cellStyle name="Normal 5 5 3 2 4 4" xfId="28876" xr:uid="{00000000-0005-0000-0000-0000CD700000}"/>
    <cellStyle name="Normal 5 5 3 2 5" xfId="28877" xr:uid="{00000000-0005-0000-0000-0000CE700000}"/>
    <cellStyle name="Normal 5 5 3 2 5 2" xfId="28878" xr:uid="{00000000-0005-0000-0000-0000CF700000}"/>
    <cellStyle name="Normal 5 5 3 2 6" xfId="28879" xr:uid="{00000000-0005-0000-0000-0000D0700000}"/>
    <cellStyle name="Normal 5 5 3 2 7" xfId="28880" xr:uid="{00000000-0005-0000-0000-0000D1700000}"/>
    <cellStyle name="Normal 5 5 3 3" xfId="28881" xr:uid="{00000000-0005-0000-0000-0000D2700000}"/>
    <cellStyle name="Normal 5 5 3 3 2" xfId="28882" xr:uid="{00000000-0005-0000-0000-0000D3700000}"/>
    <cellStyle name="Normal 5 5 3 3 2 2" xfId="28883" xr:uid="{00000000-0005-0000-0000-0000D4700000}"/>
    <cellStyle name="Normal 5 5 3 3 2 2 2" xfId="28884" xr:uid="{00000000-0005-0000-0000-0000D5700000}"/>
    <cellStyle name="Normal 5 5 3 3 2 3" xfId="28885" xr:uid="{00000000-0005-0000-0000-0000D6700000}"/>
    <cellStyle name="Normal 5 5 3 3 2 4" xfId="28886" xr:uid="{00000000-0005-0000-0000-0000D7700000}"/>
    <cellStyle name="Normal 5 5 3 3 3" xfId="28887" xr:uid="{00000000-0005-0000-0000-0000D8700000}"/>
    <cellStyle name="Normal 5 5 3 3 3 2" xfId="28888" xr:uid="{00000000-0005-0000-0000-0000D9700000}"/>
    <cellStyle name="Normal 5 5 3 3 3 2 2" xfId="28889" xr:uid="{00000000-0005-0000-0000-0000DA700000}"/>
    <cellStyle name="Normal 5 5 3 3 3 3" xfId="28890" xr:uid="{00000000-0005-0000-0000-0000DB700000}"/>
    <cellStyle name="Normal 5 5 3 3 3 4" xfId="28891" xr:uid="{00000000-0005-0000-0000-0000DC700000}"/>
    <cellStyle name="Normal 5 5 3 3 4" xfId="28892" xr:uid="{00000000-0005-0000-0000-0000DD700000}"/>
    <cellStyle name="Normal 5 5 3 3 4 2" xfId="28893" xr:uid="{00000000-0005-0000-0000-0000DE700000}"/>
    <cellStyle name="Normal 5 5 3 3 5" xfId="28894" xr:uid="{00000000-0005-0000-0000-0000DF700000}"/>
    <cellStyle name="Normal 5 5 3 3 6" xfId="28895" xr:uid="{00000000-0005-0000-0000-0000E0700000}"/>
    <cellStyle name="Normal 5 5 3 4" xfId="28896" xr:uid="{00000000-0005-0000-0000-0000E1700000}"/>
    <cellStyle name="Normal 5 5 3 4 2" xfId="28897" xr:uid="{00000000-0005-0000-0000-0000E2700000}"/>
    <cellStyle name="Normal 5 5 3 4 2 2" xfId="28898" xr:uid="{00000000-0005-0000-0000-0000E3700000}"/>
    <cellStyle name="Normal 5 5 3 4 3" xfId="28899" xr:uid="{00000000-0005-0000-0000-0000E4700000}"/>
    <cellStyle name="Normal 5 5 3 4 4" xfId="28900" xr:uid="{00000000-0005-0000-0000-0000E5700000}"/>
    <cellStyle name="Normal 5 5 3 5" xfId="28901" xr:uid="{00000000-0005-0000-0000-0000E6700000}"/>
    <cellStyle name="Normal 5 5 3 5 2" xfId="28902" xr:uid="{00000000-0005-0000-0000-0000E7700000}"/>
    <cellStyle name="Normal 5 5 3 5 2 2" xfId="28903" xr:uid="{00000000-0005-0000-0000-0000E8700000}"/>
    <cellStyle name="Normal 5 5 3 5 3" xfId="28904" xr:uid="{00000000-0005-0000-0000-0000E9700000}"/>
    <cellStyle name="Normal 5 5 3 5 4" xfId="28905" xr:uid="{00000000-0005-0000-0000-0000EA700000}"/>
    <cellStyle name="Normal 5 5 3 6" xfId="28906" xr:uid="{00000000-0005-0000-0000-0000EB700000}"/>
    <cellStyle name="Normal 5 5 3 6 2" xfId="28907" xr:uid="{00000000-0005-0000-0000-0000EC700000}"/>
    <cellStyle name="Normal 5 5 3 7" xfId="28908" xr:uid="{00000000-0005-0000-0000-0000ED700000}"/>
    <cellStyle name="Normal 5 5 3 8" xfId="28909" xr:uid="{00000000-0005-0000-0000-0000EE700000}"/>
    <cellStyle name="Normal 5 5 4" xfId="28910" xr:uid="{00000000-0005-0000-0000-0000EF700000}"/>
    <cellStyle name="Normal 5 5 4 2" xfId="28911" xr:uid="{00000000-0005-0000-0000-0000F0700000}"/>
    <cellStyle name="Normal 5 5 4 2 2" xfId="28912" xr:uid="{00000000-0005-0000-0000-0000F1700000}"/>
    <cellStyle name="Normal 5 5 4 2 2 2" xfId="28913" xr:uid="{00000000-0005-0000-0000-0000F2700000}"/>
    <cellStyle name="Normal 5 5 4 2 2 2 2" xfId="28914" xr:uid="{00000000-0005-0000-0000-0000F3700000}"/>
    <cellStyle name="Normal 5 5 4 2 2 2 2 2" xfId="28915" xr:uid="{00000000-0005-0000-0000-0000F4700000}"/>
    <cellStyle name="Normal 5 5 4 2 2 2 3" xfId="28916" xr:uid="{00000000-0005-0000-0000-0000F5700000}"/>
    <cellStyle name="Normal 5 5 4 2 2 2 4" xfId="28917" xr:uid="{00000000-0005-0000-0000-0000F6700000}"/>
    <cellStyle name="Normal 5 5 4 2 2 3" xfId="28918" xr:uid="{00000000-0005-0000-0000-0000F7700000}"/>
    <cellStyle name="Normal 5 5 4 2 2 3 2" xfId="28919" xr:uid="{00000000-0005-0000-0000-0000F8700000}"/>
    <cellStyle name="Normal 5 5 4 2 2 3 2 2" xfId="28920" xr:uid="{00000000-0005-0000-0000-0000F9700000}"/>
    <cellStyle name="Normal 5 5 4 2 2 3 3" xfId="28921" xr:uid="{00000000-0005-0000-0000-0000FA700000}"/>
    <cellStyle name="Normal 5 5 4 2 2 3 4" xfId="28922" xr:uid="{00000000-0005-0000-0000-0000FB700000}"/>
    <cellStyle name="Normal 5 5 4 2 2 4" xfId="28923" xr:uid="{00000000-0005-0000-0000-0000FC700000}"/>
    <cellStyle name="Normal 5 5 4 2 2 4 2" xfId="28924" xr:uid="{00000000-0005-0000-0000-0000FD700000}"/>
    <cellStyle name="Normal 5 5 4 2 2 5" xfId="28925" xr:uid="{00000000-0005-0000-0000-0000FE700000}"/>
    <cellStyle name="Normal 5 5 4 2 2 6" xfId="28926" xr:uid="{00000000-0005-0000-0000-0000FF700000}"/>
    <cellStyle name="Normal 5 5 4 2 3" xfId="28927" xr:uid="{00000000-0005-0000-0000-000000710000}"/>
    <cellStyle name="Normal 5 5 4 2 3 2" xfId="28928" xr:uid="{00000000-0005-0000-0000-000001710000}"/>
    <cellStyle name="Normal 5 5 4 2 3 2 2" xfId="28929" xr:uid="{00000000-0005-0000-0000-000002710000}"/>
    <cellStyle name="Normal 5 5 4 2 3 3" xfId="28930" xr:uid="{00000000-0005-0000-0000-000003710000}"/>
    <cellStyle name="Normal 5 5 4 2 3 4" xfId="28931" xr:uid="{00000000-0005-0000-0000-000004710000}"/>
    <cellStyle name="Normal 5 5 4 2 4" xfId="28932" xr:uid="{00000000-0005-0000-0000-000005710000}"/>
    <cellStyle name="Normal 5 5 4 2 4 2" xfId="28933" xr:uid="{00000000-0005-0000-0000-000006710000}"/>
    <cellStyle name="Normal 5 5 4 2 4 2 2" xfId="28934" xr:uid="{00000000-0005-0000-0000-000007710000}"/>
    <cellStyle name="Normal 5 5 4 2 4 3" xfId="28935" xr:uid="{00000000-0005-0000-0000-000008710000}"/>
    <cellStyle name="Normal 5 5 4 2 4 4" xfId="28936" xr:uid="{00000000-0005-0000-0000-000009710000}"/>
    <cellStyle name="Normal 5 5 4 2 5" xfId="28937" xr:uid="{00000000-0005-0000-0000-00000A710000}"/>
    <cellStyle name="Normal 5 5 4 2 5 2" xfId="28938" xr:uid="{00000000-0005-0000-0000-00000B710000}"/>
    <cellStyle name="Normal 5 5 4 2 6" xfId="28939" xr:uid="{00000000-0005-0000-0000-00000C710000}"/>
    <cellStyle name="Normal 5 5 4 2 7" xfId="28940" xr:uid="{00000000-0005-0000-0000-00000D710000}"/>
    <cellStyle name="Normal 5 5 4 3" xfId="28941" xr:uid="{00000000-0005-0000-0000-00000E710000}"/>
    <cellStyle name="Normal 5 5 4 3 2" xfId="28942" xr:uid="{00000000-0005-0000-0000-00000F710000}"/>
    <cellStyle name="Normal 5 5 4 3 2 2" xfId="28943" xr:uid="{00000000-0005-0000-0000-000010710000}"/>
    <cellStyle name="Normal 5 5 4 3 2 2 2" xfId="28944" xr:uid="{00000000-0005-0000-0000-000011710000}"/>
    <cellStyle name="Normal 5 5 4 3 2 3" xfId="28945" xr:uid="{00000000-0005-0000-0000-000012710000}"/>
    <cellStyle name="Normal 5 5 4 3 2 4" xfId="28946" xr:uid="{00000000-0005-0000-0000-000013710000}"/>
    <cellStyle name="Normal 5 5 4 3 3" xfId="28947" xr:uid="{00000000-0005-0000-0000-000014710000}"/>
    <cellStyle name="Normal 5 5 4 3 3 2" xfId="28948" xr:uid="{00000000-0005-0000-0000-000015710000}"/>
    <cellStyle name="Normal 5 5 4 3 3 2 2" xfId="28949" xr:uid="{00000000-0005-0000-0000-000016710000}"/>
    <cellStyle name="Normal 5 5 4 3 3 3" xfId="28950" xr:uid="{00000000-0005-0000-0000-000017710000}"/>
    <cellStyle name="Normal 5 5 4 3 3 4" xfId="28951" xr:uid="{00000000-0005-0000-0000-000018710000}"/>
    <cellStyle name="Normal 5 5 4 3 4" xfId="28952" xr:uid="{00000000-0005-0000-0000-000019710000}"/>
    <cellStyle name="Normal 5 5 4 3 4 2" xfId="28953" xr:uid="{00000000-0005-0000-0000-00001A710000}"/>
    <cellStyle name="Normal 5 5 4 3 5" xfId="28954" xr:uid="{00000000-0005-0000-0000-00001B710000}"/>
    <cellStyle name="Normal 5 5 4 3 6" xfId="28955" xr:uid="{00000000-0005-0000-0000-00001C710000}"/>
    <cellStyle name="Normal 5 5 4 4" xfId="28956" xr:uid="{00000000-0005-0000-0000-00001D710000}"/>
    <cellStyle name="Normal 5 5 4 4 2" xfId="28957" xr:uid="{00000000-0005-0000-0000-00001E710000}"/>
    <cellStyle name="Normal 5 5 4 4 2 2" xfId="28958" xr:uid="{00000000-0005-0000-0000-00001F710000}"/>
    <cellStyle name="Normal 5 5 4 4 3" xfId="28959" xr:uid="{00000000-0005-0000-0000-000020710000}"/>
    <cellStyle name="Normal 5 5 4 4 4" xfId="28960" xr:uid="{00000000-0005-0000-0000-000021710000}"/>
    <cellStyle name="Normal 5 5 4 5" xfId="28961" xr:uid="{00000000-0005-0000-0000-000022710000}"/>
    <cellStyle name="Normal 5 5 4 5 2" xfId="28962" xr:uid="{00000000-0005-0000-0000-000023710000}"/>
    <cellStyle name="Normal 5 5 4 5 2 2" xfId="28963" xr:uid="{00000000-0005-0000-0000-000024710000}"/>
    <cellStyle name="Normal 5 5 4 5 3" xfId="28964" xr:uid="{00000000-0005-0000-0000-000025710000}"/>
    <cellStyle name="Normal 5 5 4 5 4" xfId="28965" xr:uid="{00000000-0005-0000-0000-000026710000}"/>
    <cellStyle name="Normal 5 5 4 6" xfId="28966" xr:uid="{00000000-0005-0000-0000-000027710000}"/>
    <cellStyle name="Normal 5 5 4 6 2" xfId="28967" xr:uid="{00000000-0005-0000-0000-000028710000}"/>
    <cellStyle name="Normal 5 5 4 7" xfId="28968" xr:uid="{00000000-0005-0000-0000-000029710000}"/>
    <cellStyle name="Normal 5 5 4 8" xfId="28969" xr:uid="{00000000-0005-0000-0000-00002A710000}"/>
    <cellStyle name="Normal 5 5 5" xfId="28970" xr:uid="{00000000-0005-0000-0000-00002B710000}"/>
    <cellStyle name="Normal 5 5 5 2" xfId="28971" xr:uid="{00000000-0005-0000-0000-00002C710000}"/>
    <cellStyle name="Normal 5 5 5 2 2" xfId="28972" xr:uid="{00000000-0005-0000-0000-00002D710000}"/>
    <cellStyle name="Normal 5 5 5 2 2 2" xfId="28973" xr:uid="{00000000-0005-0000-0000-00002E710000}"/>
    <cellStyle name="Normal 5 5 5 2 2 2 2" xfId="28974" xr:uid="{00000000-0005-0000-0000-00002F710000}"/>
    <cellStyle name="Normal 5 5 5 2 2 3" xfId="28975" xr:uid="{00000000-0005-0000-0000-000030710000}"/>
    <cellStyle name="Normal 5 5 5 2 2 4" xfId="28976" xr:uid="{00000000-0005-0000-0000-000031710000}"/>
    <cellStyle name="Normal 5 5 5 2 3" xfId="28977" xr:uid="{00000000-0005-0000-0000-000032710000}"/>
    <cellStyle name="Normal 5 5 5 2 3 2" xfId="28978" xr:uid="{00000000-0005-0000-0000-000033710000}"/>
    <cellStyle name="Normal 5 5 5 2 3 2 2" xfId="28979" xr:uid="{00000000-0005-0000-0000-000034710000}"/>
    <cellStyle name="Normal 5 5 5 2 3 3" xfId="28980" xr:uid="{00000000-0005-0000-0000-000035710000}"/>
    <cellStyle name="Normal 5 5 5 2 3 4" xfId="28981" xr:uid="{00000000-0005-0000-0000-000036710000}"/>
    <cellStyle name="Normal 5 5 5 2 4" xfId="28982" xr:uid="{00000000-0005-0000-0000-000037710000}"/>
    <cellStyle name="Normal 5 5 5 2 4 2" xfId="28983" xr:uid="{00000000-0005-0000-0000-000038710000}"/>
    <cellStyle name="Normal 5 5 5 2 5" xfId="28984" xr:uid="{00000000-0005-0000-0000-000039710000}"/>
    <cellStyle name="Normal 5 5 5 2 6" xfId="28985" xr:uid="{00000000-0005-0000-0000-00003A710000}"/>
    <cellStyle name="Normal 5 5 5 3" xfId="28986" xr:uid="{00000000-0005-0000-0000-00003B710000}"/>
    <cellStyle name="Normal 5 5 5 3 2" xfId="28987" xr:uid="{00000000-0005-0000-0000-00003C710000}"/>
    <cellStyle name="Normal 5 5 5 3 2 2" xfId="28988" xr:uid="{00000000-0005-0000-0000-00003D710000}"/>
    <cellStyle name="Normal 5 5 5 3 3" xfId="28989" xr:uid="{00000000-0005-0000-0000-00003E710000}"/>
    <cellStyle name="Normal 5 5 5 3 4" xfId="28990" xr:uid="{00000000-0005-0000-0000-00003F710000}"/>
    <cellStyle name="Normal 5 5 5 4" xfId="28991" xr:uid="{00000000-0005-0000-0000-000040710000}"/>
    <cellStyle name="Normal 5 5 5 4 2" xfId="28992" xr:uid="{00000000-0005-0000-0000-000041710000}"/>
    <cellStyle name="Normal 5 5 5 4 2 2" xfId="28993" xr:uid="{00000000-0005-0000-0000-000042710000}"/>
    <cellStyle name="Normal 5 5 5 4 3" xfId="28994" xr:uid="{00000000-0005-0000-0000-000043710000}"/>
    <cellStyle name="Normal 5 5 5 4 4" xfId="28995" xr:uid="{00000000-0005-0000-0000-000044710000}"/>
    <cellStyle name="Normal 5 5 5 5" xfId="28996" xr:uid="{00000000-0005-0000-0000-000045710000}"/>
    <cellStyle name="Normal 5 5 5 5 2" xfId="28997" xr:uid="{00000000-0005-0000-0000-000046710000}"/>
    <cellStyle name="Normal 5 5 5 6" xfId="28998" xr:uid="{00000000-0005-0000-0000-000047710000}"/>
    <cellStyle name="Normal 5 5 5 7" xfId="28999" xr:uid="{00000000-0005-0000-0000-000048710000}"/>
    <cellStyle name="Normal 5 5 6" xfId="29000" xr:uid="{00000000-0005-0000-0000-000049710000}"/>
    <cellStyle name="Normal 5 5 6 2" xfId="29001" xr:uid="{00000000-0005-0000-0000-00004A710000}"/>
    <cellStyle name="Normal 5 5 6 2 2" xfId="29002" xr:uid="{00000000-0005-0000-0000-00004B710000}"/>
    <cellStyle name="Normal 5 5 6 2 2 2" xfId="29003" xr:uid="{00000000-0005-0000-0000-00004C710000}"/>
    <cellStyle name="Normal 5 5 6 2 3" xfId="29004" xr:uid="{00000000-0005-0000-0000-00004D710000}"/>
    <cellStyle name="Normal 5 5 6 2 4" xfId="29005" xr:uid="{00000000-0005-0000-0000-00004E710000}"/>
    <cellStyle name="Normal 5 5 6 3" xfId="29006" xr:uid="{00000000-0005-0000-0000-00004F710000}"/>
    <cellStyle name="Normal 5 5 6 3 2" xfId="29007" xr:uid="{00000000-0005-0000-0000-000050710000}"/>
    <cellStyle name="Normal 5 5 6 3 2 2" xfId="29008" xr:uid="{00000000-0005-0000-0000-000051710000}"/>
    <cellStyle name="Normal 5 5 6 3 3" xfId="29009" xr:uid="{00000000-0005-0000-0000-000052710000}"/>
    <cellStyle name="Normal 5 5 6 3 4" xfId="29010" xr:uid="{00000000-0005-0000-0000-000053710000}"/>
    <cellStyle name="Normal 5 5 6 4" xfId="29011" xr:uid="{00000000-0005-0000-0000-000054710000}"/>
    <cellStyle name="Normal 5 5 6 4 2" xfId="29012" xr:uid="{00000000-0005-0000-0000-000055710000}"/>
    <cellStyle name="Normal 5 5 6 5" xfId="29013" xr:uid="{00000000-0005-0000-0000-000056710000}"/>
    <cellStyle name="Normal 5 5 6 6" xfId="29014" xr:uid="{00000000-0005-0000-0000-000057710000}"/>
    <cellStyle name="Normal 5 5 7" xfId="29015" xr:uid="{00000000-0005-0000-0000-000058710000}"/>
    <cellStyle name="Normal 5 5 7 2" xfId="29016" xr:uid="{00000000-0005-0000-0000-000059710000}"/>
    <cellStyle name="Normal 5 5 7 2 2" xfId="29017" xr:uid="{00000000-0005-0000-0000-00005A710000}"/>
    <cellStyle name="Normal 5 5 7 3" xfId="29018" xr:uid="{00000000-0005-0000-0000-00005B710000}"/>
    <cellStyle name="Normal 5 5 7 4" xfId="29019" xr:uid="{00000000-0005-0000-0000-00005C710000}"/>
    <cellStyle name="Normal 5 5 8" xfId="29020" xr:uid="{00000000-0005-0000-0000-00005D710000}"/>
    <cellStyle name="Normal 5 5 8 2" xfId="29021" xr:uid="{00000000-0005-0000-0000-00005E710000}"/>
    <cellStyle name="Normal 5 5 8 2 2" xfId="29022" xr:uid="{00000000-0005-0000-0000-00005F710000}"/>
    <cellStyle name="Normal 5 5 8 3" xfId="29023" xr:uid="{00000000-0005-0000-0000-000060710000}"/>
    <cellStyle name="Normal 5 5 8 4" xfId="29024" xr:uid="{00000000-0005-0000-0000-000061710000}"/>
    <cellStyle name="Normal 5 5 9" xfId="29025" xr:uid="{00000000-0005-0000-0000-000062710000}"/>
    <cellStyle name="Normal 5 5 9 2" xfId="29026" xr:uid="{00000000-0005-0000-0000-000063710000}"/>
    <cellStyle name="Normal 5 6" xfId="29027" xr:uid="{00000000-0005-0000-0000-000064710000}"/>
    <cellStyle name="Normal 5 6 2" xfId="29028" xr:uid="{00000000-0005-0000-0000-000065710000}"/>
    <cellStyle name="Normal 5 6 2 2" xfId="29029" xr:uid="{00000000-0005-0000-0000-000066710000}"/>
    <cellStyle name="Normal 5 6 2 2 2" xfId="29030" xr:uid="{00000000-0005-0000-0000-000067710000}"/>
    <cellStyle name="Normal 5 6 2 2 2 2" xfId="29031" xr:uid="{00000000-0005-0000-0000-000068710000}"/>
    <cellStyle name="Normal 5 6 2 2 2 2 2" xfId="29032" xr:uid="{00000000-0005-0000-0000-000069710000}"/>
    <cellStyle name="Normal 5 6 2 2 2 3" xfId="29033" xr:uid="{00000000-0005-0000-0000-00006A710000}"/>
    <cellStyle name="Normal 5 6 2 2 2 4" xfId="29034" xr:uid="{00000000-0005-0000-0000-00006B710000}"/>
    <cellStyle name="Normal 5 6 2 2 3" xfId="29035" xr:uid="{00000000-0005-0000-0000-00006C710000}"/>
    <cellStyle name="Normal 5 6 2 2 3 2" xfId="29036" xr:uid="{00000000-0005-0000-0000-00006D710000}"/>
    <cellStyle name="Normal 5 6 2 2 3 2 2" xfId="29037" xr:uid="{00000000-0005-0000-0000-00006E710000}"/>
    <cellStyle name="Normal 5 6 2 2 3 3" xfId="29038" xr:uid="{00000000-0005-0000-0000-00006F710000}"/>
    <cellStyle name="Normal 5 6 2 2 3 4" xfId="29039" xr:uid="{00000000-0005-0000-0000-000070710000}"/>
    <cellStyle name="Normal 5 6 2 2 4" xfId="29040" xr:uid="{00000000-0005-0000-0000-000071710000}"/>
    <cellStyle name="Normal 5 6 2 2 4 2" xfId="29041" xr:uid="{00000000-0005-0000-0000-000072710000}"/>
    <cellStyle name="Normal 5 6 2 2 5" xfId="29042" xr:uid="{00000000-0005-0000-0000-000073710000}"/>
    <cellStyle name="Normal 5 6 2 2 6" xfId="29043" xr:uid="{00000000-0005-0000-0000-000074710000}"/>
    <cellStyle name="Normal 5 6 2 3" xfId="29044" xr:uid="{00000000-0005-0000-0000-000075710000}"/>
    <cellStyle name="Normal 5 6 2 3 2" xfId="29045" xr:uid="{00000000-0005-0000-0000-000076710000}"/>
    <cellStyle name="Normal 5 6 2 3 2 2" xfId="29046" xr:uid="{00000000-0005-0000-0000-000077710000}"/>
    <cellStyle name="Normal 5 6 2 3 3" xfId="29047" xr:uid="{00000000-0005-0000-0000-000078710000}"/>
    <cellStyle name="Normal 5 6 2 3 4" xfId="29048" xr:uid="{00000000-0005-0000-0000-000079710000}"/>
    <cellStyle name="Normal 5 6 2 4" xfId="29049" xr:uid="{00000000-0005-0000-0000-00007A710000}"/>
    <cellStyle name="Normal 5 6 2 4 2" xfId="29050" xr:uid="{00000000-0005-0000-0000-00007B710000}"/>
    <cellStyle name="Normal 5 6 2 4 2 2" xfId="29051" xr:uid="{00000000-0005-0000-0000-00007C710000}"/>
    <cellStyle name="Normal 5 6 2 4 3" xfId="29052" xr:uid="{00000000-0005-0000-0000-00007D710000}"/>
    <cellStyle name="Normal 5 6 2 4 4" xfId="29053" xr:uid="{00000000-0005-0000-0000-00007E710000}"/>
    <cellStyle name="Normal 5 6 2 5" xfId="29054" xr:uid="{00000000-0005-0000-0000-00007F710000}"/>
    <cellStyle name="Normal 5 6 2 5 2" xfId="29055" xr:uid="{00000000-0005-0000-0000-000080710000}"/>
    <cellStyle name="Normal 5 6 2 6" xfId="29056" xr:uid="{00000000-0005-0000-0000-000081710000}"/>
    <cellStyle name="Normal 5 6 2 7" xfId="29057" xr:uid="{00000000-0005-0000-0000-000082710000}"/>
    <cellStyle name="Normal 5 6 3" xfId="29058" xr:uid="{00000000-0005-0000-0000-000083710000}"/>
    <cellStyle name="Normal 5 6 3 2" xfId="29059" xr:uid="{00000000-0005-0000-0000-000084710000}"/>
    <cellStyle name="Normal 5 6 3 2 2" xfId="29060" xr:uid="{00000000-0005-0000-0000-000085710000}"/>
    <cellStyle name="Normal 5 6 3 2 2 2" xfId="29061" xr:uid="{00000000-0005-0000-0000-000086710000}"/>
    <cellStyle name="Normal 5 6 3 2 3" xfId="29062" xr:uid="{00000000-0005-0000-0000-000087710000}"/>
    <cellStyle name="Normal 5 6 3 2 4" xfId="29063" xr:uid="{00000000-0005-0000-0000-000088710000}"/>
    <cellStyle name="Normal 5 6 3 3" xfId="29064" xr:uid="{00000000-0005-0000-0000-000089710000}"/>
    <cellStyle name="Normal 5 6 3 3 2" xfId="29065" xr:uid="{00000000-0005-0000-0000-00008A710000}"/>
    <cellStyle name="Normal 5 6 3 3 2 2" xfId="29066" xr:uid="{00000000-0005-0000-0000-00008B710000}"/>
    <cellStyle name="Normal 5 6 3 3 3" xfId="29067" xr:uid="{00000000-0005-0000-0000-00008C710000}"/>
    <cellStyle name="Normal 5 6 3 3 4" xfId="29068" xr:uid="{00000000-0005-0000-0000-00008D710000}"/>
    <cellStyle name="Normal 5 6 3 4" xfId="29069" xr:uid="{00000000-0005-0000-0000-00008E710000}"/>
    <cellStyle name="Normal 5 6 3 4 2" xfId="29070" xr:uid="{00000000-0005-0000-0000-00008F710000}"/>
    <cellStyle name="Normal 5 6 3 5" xfId="29071" xr:uid="{00000000-0005-0000-0000-000090710000}"/>
    <cellStyle name="Normal 5 6 3 6" xfId="29072" xr:uid="{00000000-0005-0000-0000-000091710000}"/>
    <cellStyle name="Normal 5 6 4" xfId="29073" xr:uid="{00000000-0005-0000-0000-000092710000}"/>
    <cellStyle name="Normal 5 6 4 2" xfId="29074" xr:uid="{00000000-0005-0000-0000-000093710000}"/>
    <cellStyle name="Normal 5 6 4 2 2" xfId="29075" xr:uid="{00000000-0005-0000-0000-000094710000}"/>
    <cellStyle name="Normal 5 6 4 3" xfId="29076" xr:uid="{00000000-0005-0000-0000-000095710000}"/>
    <cellStyle name="Normal 5 6 4 4" xfId="29077" xr:uid="{00000000-0005-0000-0000-000096710000}"/>
    <cellStyle name="Normal 5 6 5" xfId="29078" xr:uid="{00000000-0005-0000-0000-000097710000}"/>
    <cellStyle name="Normal 5 6 5 2" xfId="29079" xr:uid="{00000000-0005-0000-0000-000098710000}"/>
    <cellStyle name="Normal 5 6 5 2 2" xfId="29080" xr:uid="{00000000-0005-0000-0000-000099710000}"/>
    <cellStyle name="Normal 5 6 5 3" xfId="29081" xr:uid="{00000000-0005-0000-0000-00009A710000}"/>
    <cellStyle name="Normal 5 6 5 4" xfId="29082" xr:uid="{00000000-0005-0000-0000-00009B710000}"/>
    <cellStyle name="Normal 5 6 6" xfId="29083" xr:uid="{00000000-0005-0000-0000-00009C710000}"/>
    <cellStyle name="Normal 5 6 6 2" xfId="29084" xr:uid="{00000000-0005-0000-0000-00009D710000}"/>
    <cellStyle name="Normal 5 6 7" xfId="29085" xr:uid="{00000000-0005-0000-0000-00009E710000}"/>
    <cellStyle name="Normal 5 6 8" xfId="29086" xr:uid="{00000000-0005-0000-0000-00009F710000}"/>
    <cellStyle name="Normal 5 7" xfId="29087" xr:uid="{00000000-0005-0000-0000-0000A0710000}"/>
    <cellStyle name="Normal 5 7 2" xfId="29088" xr:uid="{00000000-0005-0000-0000-0000A1710000}"/>
    <cellStyle name="Normal 5 7 2 2" xfId="29089" xr:uid="{00000000-0005-0000-0000-0000A2710000}"/>
    <cellStyle name="Normal 5 7 2 2 2" xfId="29090" xr:uid="{00000000-0005-0000-0000-0000A3710000}"/>
    <cellStyle name="Normal 5 7 2 2 2 2" xfId="29091" xr:uid="{00000000-0005-0000-0000-0000A4710000}"/>
    <cellStyle name="Normal 5 7 2 2 2 2 2" xfId="29092" xr:uid="{00000000-0005-0000-0000-0000A5710000}"/>
    <cellStyle name="Normal 5 7 2 2 2 3" xfId="29093" xr:uid="{00000000-0005-0000-0000-0000A6710000}"/>
    <cellStyle name="Normal 5 7 2 2 2 4" xfId="29094" xr:uid="{00000000-0005-0000-0000-0000A7710000}"/>
    <cellStyle name="Normal 5 7 2 2 3" xfId="29095" xr:uid="{00000000-0005-0000-0000-0000A8710000}"/>
    <cellStyle name="Normal 5 7 2 2 3 2" xfId="29096" xr:uid="{00000000-0005-0000-0000-0000A9710000}"/>
    <cellStyle name="Normal 5 7 2 2 3 2 2" xfId="29097" xr:uid="{00000000-0005-0000-0000-0000AA710000}"/>
    <cellStyle name="Normal 5 7 2 2 3 3" xfId="29098" xr:uid="{00000000-0005-0000-0000-0000AB710000}"/>
    <cellStyle name="Normal 5 7 2 2 3 4" xfId="29099" xr:uid="{00000000-0005-0000-0000-0000AC710000}"/>
    <cellStyle name="Normal 5 7 2 2 4" xfId="29100" xr:uid="{00000000-0005-0000-0000-0000AD710000}"/>
    <cellStyle name="Normal 5 7 2 2 4 2" xfId="29101" xr:uid="{00000000-0005-0000-0000-0000AE710000}"/>
    <cellStyle name="Normal 5 7 2 2 5" xfId="29102" xr:uid="{00000000-0005-0000-0000-0000AF710000}"/>
    <cellStyle name="Normal 5 7 2 2 6" xfId="29103" xr:uid="{00000000-0005-0000-0000-0000B0710000}"/>
    <cellStyle name="Normal 5 7 2 3" xfId="29104" xr:uid="{00000000-0005-0000-0000-0000B1710000}"/>
    <cellStyle name="Normal 5 7 2 3 2" xfId="29105" xr:uid="{00000000-0005-0000-0000-0000B2710000}"/>
    <cellStyle name="Normal 5 7 2 3 2 2" xfId="29106" xr:uid="{00000000-0005-0000-0000-0000B3710000}"/>
    <cellStyle name="Normal 5 7 2 3 3" xfId="29107" xr:uid="{00000000-0005-0000-0000-0000B4710000}"/>
    <cellStyle name="Normal 5 7 2 3 4" xfId="29108" xr:uid="{00000000-0005-0000-0000-0000B5710000}"/>
    <cellStyle name="Normal 5 7 2 4" xfId="29109" xr:uid="{00000000-0005-0000-0000-0000B6710000}"/>
    <cellStyle name="Normal 5 7 2 4 2" xfId="29110" xr:uid="{00000000-0005-0000-0000-0000B7710000}"/>
    <cellStyle name="Normal 5 7 2 4 2 2" xfId="29111" xr:uid="{00000000-0005-0000-0000-0000B8710000}"/>
    <cellStyle name="Normal 5 7 2 4 3" xfId="29112" xr:uid="{00000000-0005-0000-0000-0000B9710000}"/>
    <cellStyle name="Normal 5 7 2 4 4" xfId="29113" xr:uid="{00000000-0005-0000-0000-0000BA710000}"/>
    <cellStyle name="Normal 5 7 2 5" xfId="29114" xr:uid="{00000000-0005-0000-0000-0000BB710000}"/>
    <cellStyle name="Normal 5 7 2 5 2" xfId="29115" xr:uid="{00000000-0005-0000-0000-0000BC710000}"/>
    <cellStyle name="Normal 5 7 2 6" xfId="29116" xr:uid="{00000000-0005-0000-0000-0000BD710000}"/>
    <cellStyle name="Normal 5 7 2 7" xfId="29117" xr:uid="{00000000-0005-0000-0000-0000BE710000}"/>
    <cellStyle name="Normal 5 7 3" xfId="29118" xr:uid="{00000000-0005-0000-0000-0000BF710000}"/>
    <cellStyle name="Normal 5 7 3 2" xfId="29119" xr:uid="{00000000-0005-0000-0000-0000C0710000}"/>
    <cellStyle name="Normal 5 7 3 2 2" xfId="29120" xr:uid="{00000000-0005-0000-0000-0000C1710000}"/>
    <cellStyle name="Normal 5 7 3 2 2 2" xfId="29121" xr:uid="{00000000-0005-0000-0000-0000C2710000}"/>
    <cellStyle name="Normal 5 7 3 2 3" xfId="29122" xr:uid="{00000000-0005-0000-0000-0000C3710000}"/>
    <cellStyle name="Normal 5 7 3 2 4" xfId="29123" xr:uid="{00000000-0005-0000-0000-0000C4710000}"/>
    <cellStyle name="Normal 5 7 3 3" xfId="29124" xr:uid="{00000000-0005-0000-0000-0000C5710000}"/>
    <cellStyle name="Normal 5 7 3 3 2" xfId="29125" xr:uid="{00000000-0005-0000-0000-0000C6710000}"/>
    <cellStyle name="Normal 5 7 3 3 2 2" xfId="29126" xr:uid="{00000000-0005-0000-0000-0000C7710000}"/>
    <cellStyle name="Normal 5 7 3 3 3" xfId="29127" xr:uid="{00000000-0005-0000-0000-0000C8710000}"/>
    <cellStyle name="Normal 5 7 3 3 4" xfId="29128" xr:uid="{00000000-0005-0000-0000-0000C9710000}"/>
    <cellStyle name="Normal 5 7 3 4" xfId="29129" xr:uid="{00000000-0005-0000-0000-0000CA710000}"/>
    <cellStyle name="Normal 5 7 3 4 2" xfId="29130" xr:uid="{00000000-0005-0000-0000-0000CB710000}"/>
    <cellStyle name="Normal 5 7 3 5" xfId="29131" xr:uid="{00000000-0005-0000-0000-0000CC710000}"/>
    <cellStyle name="Normal 5 7 3 6" xfId="29132" xr:uid="{00000000-0005-0000-0000-0000CD710000}"/>
    <cellStyle name="Normal 5 7 4" xfId="29133" xr:uid="{00000000-0005-0000-0000-0000CE710000}"/>
    <cellStyle name="Normal 5 7 4 2" xfId="29134" xr:uid="{00000000-0005-0000-0000-0000CF710000}"/>
    <cellStyle name="Normal 5 7 4 2 2" xfId="29135" xr:uid="{00000000-0005-0000-0000-0000D0710000}"/>
    <cellStyle name="Normal 5 7 4 3" xfId="29136" xr:uid="{00000000-0005-0000-0000-0000D1710000}"/>
    <cellStyle name="Normal 5 7 4 4" xfId="29137" xr:uid="{00000000-0005-0000-0000-0000D2710000}"/>
    <cellStyle name="Normal 5 7 5" xfId="29138" xr:uid="{00000000-0005-0000-0000-0000D3710000}"/>
    <cellStyle name="Normal 5 7 5 2" xfId="29139" xr:uid="{00000000-0005-0000-0000-0000D4710000}"/>
    <cellStyle name="Normal 5 7 5 2 2" xfId="29140" xr:uid="{00000000-0005-0000-0000-0000D5710000}"/>
    <cellStyle name="Normal 5 7 5 3" xfId="29141" xr:uid="{00000000-0005-0000-0000-0000D6710000}"/>
    <cellStyle name="Normal 5 7 5 4" xfId="29142" xr:uid="{00000000-0005-0000-0000-0000D7710000}"/>
    <cellStyle name="Normal 5 7 6" xfId="29143" xr:uid="{00000000-0005-0000-0000-0000D8710000}"/>
    <cellStyle name="Normal 5 7 6 2" xfId="29144" xr:uid="{00000000-0005-0000-0000-0000D9710000}"/>
    <cellStyle name="Normal 5 7 7" xfId="29145" xr:uid="{00000000-0005-0000-0000-0000DA710000}"/>
    <cellStyle name="Normal 5 7 8" xfId="29146" xr:uid="{00000000-0005-0000-0000-0000DB710000}"/>
    <cellStyle name="Normal 5 8" xfId="29147" xr:uid="{00000000-0005-0000-0000-0000DC710000}"/>
    <cellStyle name="Normal 5 8 2" xfId="29148" xr:uid="{00000000-0005-0000-0000-0000DD710000}"/>
    <cellStyle name="Normal 5 8 2 2" xfId="29149" xr:uid="{00000000-0005-0000-0000-0000DE710000}"/>
    <cellStyle name="Normal 5 8 2 2 2" xfId="29150" xr:uid="{00000000-0005-0000-0000-0000DF710000}"/>
    <cellStyle name="Normal 5 8 2 2 2 2" xfId="29151" xr:uid="{00000000-0005-0000-0000-0000E0710000}"/>
    <cellStyle name="Normal 5 8 2 2 2 2 2" xfId="29152" xr:uid="{00000000-0005-0000-0000-0000E1710000}"/>
    <cellStyle name="Normal 5 8 2 2 2 3" xfId="29153" xr:uid="{00000000-0005-0000-0000-0000E2710000}"/>
    <cellStyle name="Normal 5 8 2 2 2 4" xfId="29154" xr:uid="{00000000-0005-0000-0000-0000E3710000}"/>
    <cellStyle name="Normal 5 8 2 2 3" xfId="29155" xr:uid="{00000000-0005-0000-0000-0000E4710000}"/>
    <cellStyle name="Normal 5 8 2 2 3 2" xfId="29156" xr:uid="{00000000-0005-0000-0000-0000E5710000}"/>
    <cellStyle name="Normal 5 8 2 2 3 2 2" xfId="29157" xr:uid="{00000000-0005-0000-0000-0000E6710000}"/>
    <cellStyle name="Normal 5 8 2 2 3 3" xfId="29158" xr:uid="{00000000-0005-0000-0000-0000E7710000}"/>
    <cellStyle name="Normal 5 8 2 2 3 4" xfId="29159" xr:uid="{00000000-0005-0000-0000-0000E8710000}"/>
    <cellStyle name="Normal 5 8 2 2 4" xfId="29160" xr:uid="{00000000-0005-0000-0000-0000E9710000}"/>
    <cellStyle name="Normal 5 8 2 2 4 2" xfId="29161" xr:uid="{00000000-0005-0000-0000-0000EA710000}"/>
    <cellStyle name="Normal 5 8 2 2 5" xfId="29162" xr:uid="{00000000-0005-0000-0000-0000EB710000}"/>
    <cellStyle name="Normal 5 8 2 2 6" xfId="29163" xr:uid="{00000000-0005-0000-0000-0000EC710000}"/>
    <cellStyle name="Normal 5 8 2 3" xfId="29164" xr:uid="{00000000-0005-0000-0000-0000ED710000}"/>
    <cellStyle name="Normal 5 8 2 3 2" xfId="29165" xr:uid="{00000000-0005-0000-0000-0000EE710000}"/>
    <cellStyle name="Normal 5 8 2 3 2 2" xfId="29166" xr:uid="{00000000-0005-0000-0000-0000EF710000}"/>
    <cellStyle name="Normal 5 8 2 3 3" xfId="29167" xr:uid="{00000000-0005-0000-0000-0000F0710000}"/>
    <cellStyle name="Normal 5 8 2 3 4" xfId="29168" xr:uid="{00000000-0005-0000-0000-0000F1710000}"/>
    <cellStyle name="Normal 5 8 2 4" xfId="29169" xr:uid="{00000000-0005-0000-0000-0000F2710000}"/>
    <cellStyle name="Normal 5 8 2 4 2" xfId="29170" xr:uid="{00000000-0005-0000-0000-0000F3710000}"/>
    <cellStyle name="Normal 5 8 2 4 2 2" xfId="29171" xr:uid="{00000000-0005-0000-0000-0000F4710000}"/>
    <cellStyle name="Normal 5 8 2 4 3" xfId="29172" xr:uid="{00000000-0005-0000-0000-0000F5710000}"/>
    <cellStyle name="Normal 5 8 2 4 4" xfId="29173" xr:uid="{00000000-0005-0000-0000-0000F6710000}"/>
    <cellStyle name="Normal 5 8 2 5" xfId="29174" xr:uid="{00000000-0005-0000-0000-0000F7710000}"/>
    <cellStyle name="Normal 5 8 2 5 2" xfId="29175" xr:uid="{00000000-0005-0000-0000-0000F8710000}"/>
    <cellStyle name="Normal 5 8 2 6" xfId="29176" xr:uid="{00000000-0005-0000-0000-0000F9710000}"/>
    <cellStyle name="Normal 5 8 2 7" xfId="29177" xr:uid="{00000000-0005-0000-0000-0000FA710000}"/>
    <cellStyle name="Normal 5 8 3" xfId="29178" xr:uid="{00000000-0005-0000-0000-0000FB710000}"/>
    <cellStyle name="Normal 5 8 3 2" xfId="29179" xr:uid="{00000000-0005-0000-0000-0000FC710000}"/>
    <cellStyle name="Normal 5 8 3 2 2" xfId="29180" xr:uid="{00000000-0005-0000-0000-0000FD710000}"/>
    <cellStyle name="Normal 5 8 3 2 2 2" xfId="29181" xr:uid="{00000000-0005-0000-0000-0000FE710000}"/>
    <cellStyle name="Normal 5 8 3 2 3" xfId="29182" xr:uid="{00000000-0005-0000-0000-0000FF710000}"/>
    <cellStyle name="Normal 5 8 3 2 4" xfId="29183" xr:uid="{00000000-0005-0000-0000-000000720000}"/>
    <cellStyle name="Normal 5 8 3 3" xfId="29184" xr:uid="{00000000-0005-0000-0000-000001720000}"/>
    <cellStyle name="Normal 5 8 3 3 2" xfId="29185" xr:uid="{00000000-0005-0000-0000-000002720000}"/>
    <cellStyle name="Normal 5 8 3 3 2 2" xfId="29186" xr:uid="{00000000-0005-0000-0000-000003720000}"/>
    <cellStyle name="Normal 5 8 3 3 3" xfId="29187" xr:uid="{00000000-0005-0000-0000-000004720000}"/>
    <cellStyle name="Normal 5 8 3 3 4" xfId="29188" xr:uid="{00000000-0005-0000-0000-000005720000}"/>
    <cellStyle name="Normal 5 8 3 4" xfId="29189" xr:uid="{00000000-0005-0000-0000-000006720000}"/>
    <cellStyle name="Normal 5 8 3 4 2" xfId="29190" xr:uid="{00000000-0005-0000-0000-000007720000}"/>
    <cellStyle name="Normal 5 8 3 5" xfId="29191" xr:uid="{00000000-0005-0000-0000-000008720000}"/>
    <cellStyle name="Normal 5 8 3 6" xfId="29192" xr:uid="{00000000-0005-0000-0000-000009720000}"/>
    <cellStyle name="Normal 5 8 4" xfId="29193" xr:uid="{00000000-0005-0000-0000-00000A720000}"/>
    <cellStyle name="Normal 5 8 4 2" xfId="29194" xr:uid="{00000000-0005-0000-0000-00000B720000}"/>
    <cellStyle name="Normal 5 8 4 2 2" xfId="29195" xr:uid="{00000000-0005-0000-0000-00000C720000}"/>
    <cellStyle name="Normal 5 8 4 3" xfId="29196" xr:uid="{00000000-0005-0000-0000-00000D720000}"/>
    <cellStyle name="Normal 5 8 4 4" xfId="29197" xr:uid="{00000000-0005-0000-0000-00000E720000}"/>
    <cellStyle name="Normal 5 8 5" xfId="29198" xr:uid="{00000000-0005-0000-0000-00000F720000}"/>
    <cellStyle name="Normal 5 8 5 2" xfId="29199" xr:uid="{00000000-0005-0000-0000-000010720000}"/>
    <cellStyle name="Normal 5 8 5 2 2" xfId="29200" xr:uid="{00000000-0005-0000-0000-000011720000}"/>
    <cellStyle name="Normal 5 8 5 3" xfId="29201" xr:uid="{00000000-0005-0000-0000-000012720000}"/>
    <cellStyle name="Normal 5 8 5 4" xfId="29202" xr:uid="{00000000-0005-0000-0000-000013720000}"/>
    <cellStyle name="Normal 5 8 6" xfId="29203" xr:uid="{00000000-0005-0000-0000-000014720000}"/>
    <cellStyle name="Normal 5 8 6 2" xfId="29204" xr:uid="{00000000-0005-0000-0000-000015720000}"/>
    <cellStyle name="Normal 5 8 7" xfId="29205" xr:uid="{00000000-0005-0000-0000-000016720000}"/>
    <cellStyle name="Normal 5 8 8" xfId="29206" xr:uid="{00000000-0005-0000-0000-000017720000}"/>
    <cellStyle name="Normal 5 9" xfId="29207" xr:uid="{00000000-0005-0000-0000-000018720000}"/>
    <cellStyle name="Normal 5 9 2" xfId="29208" xr:uid="{00000000-0005-0000-0000-000019720000}"/>
    <cellStyle name="Normal 5 9 2 2" xfId="29209" xr:uid="{00000000-0005-0000-0000-00001A720000}"/>
    <cellStyle name="Normal 5 9 2 2 2" xfId="29210" xr:uid="{00000000-0005-0000-0000-00001B720000}"/>
    <cellStyle name="Normal 5 9 2 2 2 2" xfId="29211" xr:uid="{00000000-0005-0000-0000-00001C720000}"/>
    <cellStyle name="Normal 5 9 2 2 3" xfId="29212" xr:uid="{00000000-0005-0000-0000-00001D720000}"/>
    <cellStyle name="Normal 5 9 2 2 4" xfId="29213" xr:uid="{00000000-0005-0000-0000-00001E720000}"/>
    <cellStyle name="Normal 5 9 2 3" xfId="29214" xr:uid="{00000000-0005-0000-0000-00001F720000}"/>
    <cellStyle name="Normal 5 9 2 3 2" xfId="29215" xr:uid="{00000000-0005-0000-0000-000020720000}"/>
    <cellStyle name="Normal 5 9 2 3 2 2" xfId="29216" xr:uid="{00000000-0005-0000-0000-000021720000}"/>
    <cellStyle name="Normal 5 9 2 3 3" xfId="29217" xr:uid="{00000000-0005-0000-0000-000022720000}"/>
    <cellStyle name="Normal 5 9 2 3 4" xfId="29218" xr:uid="{00000000-0005-0000-0000-000023720000}"/>
    <cellStyle name="Normal 5 9 2 4" xfId="29219" xr:uid="{00000000-0005-0000-0000-000024720000}"/>
    <cellStyle name="Normal 5 9 2 4 2" xfId="29220" xr:uid="{00000000-0005-0000-0000-000025720000}"/>
    <cellStyle name="Normal 5 9 2 5" xfId="29221" xr:uid="{00000000-0005-0000-0000-000026720000}"/>
    <cellStyle name="Normal 5 9 2 6" xfId="29222" xr:uid="{00000000-0005-0000-0000-000027720000}"/>
    <cellStyle name="Normal 5 9 3" xfId="29223" xr:uid="{00000000-0005-0000-0000-000028720000}"/>
    <cellStyle name="Normal 5 9 3 2" xfId="29224" xr:uid="{00000000-0005-0000-0000-000029720000}"/>
    <cellStyle name="Normal 5 9 3 2 2" xfId="29225" xr:uid="{00000000-0005-0000-0000-00002A720000}"/>
    <cellStyle name="Normal 5 9 3 3" xfId="29226" xr:uid="{00000000-0005-0000-0000-00002B720000}"/>
    <cellStyle name="Normal 5 9 3 4" xfId="29227" xr:uid="{00000000-0005-0000-0000-00002C720000}"/>
    <cellStyle name="Normal 5 9 4" xfId="29228" xr:uid="{00000000-0005-0000-0000-00002D720000}"/>
    <cellStyle name="Normal 5 9 4 2" xfId="29229" xr:uid="{00000000-0005-0000-0000-00002E720000}"/>
    <cellStyle name="Normal 5 9 4 2 2" xfId="29230" xr:uid="{00000000-0005-0000-0000-00002F720000}"/>
    <cellStyle name="Normal 5 9 4 3" xfId="29231" xr:uid="{00000000-0005-0000-0000-000030720000}"/>
    <cellStyle name="Normal 5 9 4 4" xfId="29232" xr:uid="{00000000-0005-0000-0000-000031720000}"/>
    <cellStyle name="Normal 5 9 5" xfId="29233" xr:uid="{00000000-0005-0000-0000-000032720000}"/>
    <cellStyle name="Normal 5 9 5 2" xfId="29234" xr:uid="{00000000-0005-0000-0000-000033720000}"/>
    <cellStyle name="Normal 5 9 6" xfId="29235" xr:uid="{00000000-0005-0000-0000-000034720000}"/>
    <cellStyle name="Normal 5 9 7" xfId="29236" xr:uid="{00000000-0005-0000-0000-000035720000}"/>
    <cellStyle name="Normal 6" xfId="29237" xr:uid="{00000000-0005-0000-0000-000036720000}"/>
    <cellStyle name="Normal 6 2" xfId="29238" xr:uid="{00000000-0005-0000-0000-000037720000}"/>
    <cellStyle name="Normal 7" xfId="29239" xr:uid="{00000000-0005-0000-0000-000038720000}"/>
    <cellStyle name="Normal 7 10" xfId="29240" xr:uid="{00000000-0005-0000-0000-000039720000}"/>
    <cellStyle name="Normal 7 10 2" xfId="29241" xr:uid="{00000000-0005-0000-0000-00003A720000}"/>
    <cellStyle name="Normal 7 10 2 2" xfId="29242" xr:uid="{00000000-0005-0000-0000-00003B720000}"/>
    <cellStyle name="Normal 7 10 3" xfId="29243" xr:uid="{00000000-0005-0000-0000-00003C720000}"/>
    <cellStyle name="Normal 7 10 4" xfId="29244" xr:uid="{00000000-0005-0000-0000-00003D720000}"/>
    <cellStyle name="Normal 7 11" xfId="29245" xr:uid="{00000000-0005-0000-0000-00003E720000}"/>
    <cellStyle name="Normal 7 11 2" xfId="29246" xr:uid="{00000000-0005-0000-0000-00003F720000}"/>
    <cellStyle name="Normal 7 11 2 2" xfId="29247" xr:uid="{00000000-0005-0000-0000-000040720000}"/>
    <cellStyle name="Normal 7 11 3" xfId="29248" xr:uid="{00000000-0005-0000-0000-000041720000}"/>
    <cellStyle name="Normal 7 11 4" xfId="29249" xr:uid="{00000000-0005-0000-0000-000042720000}"/>
    <cellStyle name="Normal 7 12" xfId="29250" xr:uid="{00000000-0005-0000-0000-000043720000}"/>
    <cellStyle name="Normal 7 12 2" xfId="29251" xr:uid="{00000000-0005-0000-0000-000044720000}"/>
    <cellStyle name="Normal 7 13" xfId="29252" xr:uid="{00000000-0005-0000-0000-000045720000}"/>
    <cellStyle name="Normal 7 14" xfId="29253" xr:uid="{00000000-0005-0000-0000-000046720000}"/>
    <cellStyle name="Normal 7 2" xfId="29254" xr:uid="{00000000-0005-0000-0000-000047720000}"/>
    <cellStyle name="Normal 7 2 10" xfId="29255" xr:uid="{00000000-0005-0000-0000-000048720000}"/>
    <cellStyle name="Normal 7 2 10 2" xfId="29256" xr:uid="{00000000-0005-0000-0000-000049720000}"/>
    <cellStyle name="Normal 7 2 11" xfId="29257" xr:uid="{00000000-0005-0000-0000-00004A720000}"/>
    <cellStyle name="Normal 7 2 12" xfId="29258" xr:uid="{00000000-0005-0000-0000-00004B720000}"/>
    <cellStyle name="Normal 7 2 2" xfId="29259" xr:uid="{00000000-0005-0000-0000-00004C720000}"/>
    <cellStyle name="Normal 7 2 2 10" xfId="29260" xr:uid="{00000000-0005-0000-0000-00004D720000}"/>
    <cellStyle name="Normal 7 2 2 11" xfId="29261" xr:uid="{00000000-0005-0000-0000-00004E720000}"/>
    <cellStyle name="Normal 7 2 2 2" xfId="29262" xr:uid="{00000000-0005-0000-0000-00004F720000}"/>
    <cellStyle name="Normal 7 2 2 2 2" xfId="29263" xr:uid="{00000000-0005-0000-0000-000050720000}"/>
    <cellStyle name="Normal 7 2 2 2 2 2" xfId="29264" xr:uid="{00000000-0005-0000-0000-000051720000}"/>
    <cellStyle name="Normal 7 2 2 2 2 2 2" xfId="29265" xr:uid="{00000000-0005-0000-0000-000052720000}"/>
    <cellStyle name="Normal 7 2 2 2 2 2 2 2" xfId="29266" xr:uid="{00000000-0005-0000-0000-000053720000}"/>
    <cellStyle name="Normal 7 2 2 2 2 2 2 2 2" xfId="29267" xr:uid="{00000000-0005-0000-0000-000054720000}"/>
    <cellStyle name="Normal 7 2 2 2 2 2 2 3" xfId="29268" xr:uid="{00000000-0005-0000-0000-000055720000}"/>
    <cellStyle name="Normal 7 2 2 2 2 2 2 4" xfId="29269" xr:uid="{00000000-0005-0000-0000-000056720000}"/>
    <cellStyle name="Normal 7 2 2 2 2 2 3" xfId="29270" xr:uid="{00000000-0005-0000-0000-000057720000}"/>
    <cellStyle name="Normal 7 2 2 2 2 2 3 2" xfId="29271" xr:uid="{00000000-0005-0000-0000-000058720000}"/>
    <cellStyle name="Normal 7 2 2 2 2 2 3 2 2" xfId="29272" xr:uid="{00000000-0005-0000-0000-000059720000}"/>
    <cellStyle name="Normal 7 2 2 2 2 2 3 3" xfId="29273" xr:uid="{00000000-0005-0000-0000-00005A720000}"/>
    <cellStyle name="Normal 7 2 2 2 2 2 3 4" xfId="29274" xr:uid="{00000000-0005-0000-0000-00005B720000}"/>
    <cellStyle name="Normal 7 2 2 2 2 2 4" xfId="29275" xr:uid="{00000000-0005-0000-0000-00005C720000}"/>
    <cellStyle name="Normal 7 2 2 2 2 2 4 2" xfId="29276" xr:uid="{00000000-0005-0000-0000-00005D720000}"/>
    <cellStyle name="Normal 7 2 2 2 2 2 5" xfId="29277" xr:uid="{00000000-0005-0000-0000-00005E720000}"/>
    <cellStyle name="Normal 7 2 2 2 2 2 6" xfId="29278" xr:uid="{00000000-0005-0000-0000-00005F720000}"/>
    <cellStyle name="Normal 7 2 2 2 2 3" xfId="29279" xr:uid="{00000000-0005-0000-0000-000060720000}"/>
    <cellStyle name="Normal 7 2 2 2 2 3 2" xfId="29280" xr:uid="{00000000-0005-0000-0000-000061720000}"/>
    <cellStyle name="Normal 7 2 2 2 2 3 2 2" xfId="29281" xr:uid="{00000000-0005-0000-0000-000062720000}"/>
    <cellStyle name="Normal 7 2 2 2 2 3 3" xfId="29282" xr:uid="{00000000-0005-0000-0000-000063720000}"/>
    <cellStyle name="Normal 7 2 2 2 2 3 4" xfId="29283" xr:uid="{00000000-0005-0000-0000-000064720000}"/>
    <cellStyle name="Normal 7 2 2 2 2 4" xfId="29284" xr:uid="{00000000-0005-0000-0000-000065720000}"/>
    <cellStyle name="Normal 7 2 2 2 2 4 2" xfId="29285" xr:uid="{00000000-0005-0000-0000-000066720000}"/>
    <cellStyle name="Normal 7 2 2 2 2 4 2 2" xfId="29286" xr:uid="{00000000-0005-0000-0000-000067720000}"/>
    <cellStyle name="Normal 7 2 2 2 2 4 3" xfId="29287" xr:uid="{00000000-0005-0000-0000-000068720000}"/>
    <cellStyle name="Normal 7 2 2 2 2 4 4" xfId="29288" xr:uid="{00000000-0005-0000-0000-000069720000}"/>
    <cellStyle name="Normal 7 2 2 2 2 5" xfId="29289" xr:uid="{00000000-0005-0000-0000-00006A720000}"/>
    <cellStyle name="Normal 7 2 2 2 2 5 2" xfId="29290" xr:uid="{00000000-0005-0000-0000-00006B720000}"/>
    <cellStyle name="Normal 7 2 2 2 2 6" xfId="29291" xr:uid="{00000000-0005-0000-0000-00006C720000}"/>
    <cellStyle name="Normal 7 2 2 2 2 7" xfId="29292" xr:uid="{00000000-0005-0000-0000-00006D720000}"/>
    <cellStyle name="Normal 7 2 2 2 3" xfId="29293" xr:uid="{00000000-0005-0000-0000-00006E720000}"/>
    <cellStyle name="Normal 7 2 2 2 3 2" xfId="29294" xr:uid="{00000000-0005-0000-0000-00006F720000}"/>
    <cellStyle name="Normal 7 2 2 2 3 2 2" xfId="29295" xr:uid="{00000000-0005-0000-0000-000070720000}"/>
    <cellStyle name="Normal 7 2 2 2 3 2 2 2" xfId="29296" xr:uid="{00000000-0005-0000-0000-000071720000}"/>
    <cellStyle name="Normal 7 2 2 2 3 2 3" xfId="29297" xr:uid="{00000000-0005-0000-0000-000072720000}"/>
    <cellStyle name="Normal 7 2 2 2 3 2 4" xfId="29298" xr:uid="{00000000-0005-0000-0000-000073720000}"/>
    <cellStyle name="Normal 7 2 2 2 3 3" xfId="29299" xr:uid="{00000000-0005-0000-0000-000074720000}"/>
    <cellStyle name="Normal 7 2 2 2 3 3 2" xfId="29300" xr:uid="{00000000-0005-0000-0000-000075720000}"/>
    <cellStyle name="Normal 7 2 2 2 3 3 2 2" xfId="29301" xr:uid="{00000000-0005-0000-0000-000076720000}"/>
    <cellStyle name="Normal 7 2 2 2 3 3 3" xfId="29302" xr:uid="{00000000-0005-0000-0000-000077720000}"/>
    <cellStyle name="Normal 7 2 2 2 3 3 4" xfId="29303" xr:uid="{00000000-0005-0000-0000-000078720000}"/>
    <cellStyle name="Normal 7 2 2 2 3 4" xfId="29304" xr:uid="{00000000-0005-0000-0000-000079720000}"/>
    <cellStyle name="Normal 7 2 2 2 3 4 2" xfId="29305" xr:uid="{00000000-0005-0000-0000-00007A720000}"/>
    <cellStyle name="Normal 7 2 2 2 3 5" xfId="29306" xr:uid="{00000000-0005-0000-0000-00007B720000}"/>
    <cellStyle name="Normal 7 2 2 2 3 6" xfId="29307" xr:uid="{00000000-0005-0000-0000-00007C720000}"/>
    <cellStyle name="Normal 7 2 2 2 4" xfId="29308" xr:uid="{00000000-0005-0000-0000-00007D720000}"/>
    <cellStyle name="Normal 7 2 2 2 4 2" xfId="29309" xr:uid="{00000000-0005-0000-0000-00007E720000}"/>
    <cellStyle name="Normal 7 2 2 2 4 2 2" xfId="29310" xr:uid="{00000000-0005-0000-0000-00007F720000}"/>
    <cellStyle name="Normal 7 2 2 2 4 3" xfId="29311" xr:uid="{00000000-0005-0000-0000-000080720000}"/>
    <cellStyle name="Normal 7 2 2 2 4 4" xfId="29312" xr:uid="{00000000-0005-0000-0000-000081720000}"/>
    <cellStyle name="Normal 7 2 2 2 5" xfId="29313" xr:uid="{00000000-0005-0000-0000-000082720000}"/>
    <cellStyle name="Normal 7 2 2 2 5 2" xfId="29314" xr:uid="{00000000-0005-0000-0000-000083720000}"/>
    <cellStyle name="Normal 7 2 2 2 5 2 2" xfId="29315" xr:uid="{00000000-0005-0000-0000-000084720000}"/>
    <cellStyle name="Normal 7 2 2 2 5 3" xfId="29316" xr:uid="{00000000-0005-0000-0000-000085720000}"/>
    <cellStyle name="Normal 7 2 2 2 5 4" xfId="29317" xr:uid="{00000000-0005-0000-0000-000086720000}"/>
    <cellStyle name="Normal 7 2 2 2 6" xfId="29318" xr:uid="{00000000-0005-0000-0000-000087720000}"/>
    <cellStyle name="Normal 7 2 2 2 6 2" xfId="29319" xr:uid="{00000000-0005-0000-0000-000088720000}"/>
    <cellStyle name="Normal 7 2 2 2 7" xfId="29320" xr:uid="{00000000-0005-0000-0000-000089720000}"/>
    <cellStyle name="Normal 7 2 2 2 8" xfId="29321" xr:uid="{00000000-0005-0000-0000-00008A720000}"/>
    <cellStyle name="Normal 7 2 2 3" xfId="29322" xr:uid="{00000000-0005-0000-0000-00008B720000}"/>
    <cellStyle name="Normal 7 2 2 3 2" xfId="29323" xr:uid="{00000000-0005-0000-0000-00008C720000}"/>
    <cellStyle name="Normal 7 2 2 3 2 2" xfId="29324" xr:uid="{00000000-0005-0000-0000-00008D720000}"/>
    <cellStyle name="Normal 7 2 2 3 2 2 2" xfId="29325" xr:uid="{00000000-0005-0000-0000-00008E720000}"/>
    <cellStyle name="Normal 7 2 2 3 2 2 2 2" xfId="29326" xr:uid="{00000000-0005-0000-0000-00008F720000}"/>
    <cellStyle name="Normal 7 2 2 3 2 2 2 2 2" xfId="29327" xr:uid="{00000000-0005-0000-0000-000090720000}"/>
    <cellStyle name="Normal 7 2 2 3 2 2 2 3" xfId="29328" xr:uid="{00000000-0005-0000-0000-000091720000}"/>
    <cellStyle name="Normal 7 2 2 3 2 2 2 4" xfId="29329" xr:uid="{00000000-0005-0000-0000-000092720000}"/>
    <cellStyle name="Normal 7 2 2 3 2 2 3" xfId="29330" xr:uid="{00000000-0005-0000-0000-000093720000}"/>
    <cellStyle name="Normal 7 2 2 3 2 2 3 2" xfId="29331" xr:uid="{00000000-0005-0000-0000-000094720000}"/>
    <cellStyle name="Normal 7 2 2 3 2 2 3 2 2" xfId="29332" xr:uid="{00000000-0005-0000-0000-000095720000}"/>
    <cellStyle name="Normal 7 2 2 3 2 2 3 3" xfId="29333" xr:uid="{00000000-0005-0000-0000-000096720000}"/>
    <cellStyle name="Normal 7 2 2 3 2 2 3 4" xfId="29334" xr:uid="{00000000-0005-0000-0000-000097720000}"/>
    <cellStyle name="Normal 7 2 2 3 2 2 4" xfId="29335" xr:uid="{00000000-0005-0000-0000-000098720000}"/>
    <cellStyle name="Normal 7 2 2 3 2 2 4 2" xfId="29336" xr:uid="{00000000-0005-0000-0000-000099720000}"/>
    <cellStyle name="Normal 7 2 2 3 2 2 5" xfId="29337" xr:uid="{00000000-0005-0000-0000-00009A720000}"/>
    <cellStyle name="Normal 7 2 2 3 2 2 6" xfId="29338" xr:uid="{00000000-0005-0000-0000-00009B720000}"/>
    <cellStyle name="Normal 7 2 2 3 2 3" xfId="29339" xr:uid="{00000000-0005-0000-0000-00009C720000}"/>
    <cellStyle name="Normal 7 2 2 3 2 3 2" xfId="29340" xr:uid="{00000000-0005-0000-0000-00009D720000}"/>
    <cellStyle name="Normal 7 2 2 3 2 3 2 2" xfId="29341" xr:uid="{00000000-0005-0000-0000-00009E720000}"/>
    <cellStyle name="Normal 7 2 2 3 2 3 3" xfId="29342" xr:uid="{00000000-0005-0000-0000-00009F720000}"/>
    <cellStyle name="Normal 7 2 2 3 2 3 4" xfId="29343" xr:uid="{00000000-0005-0000-0000-0000A0720000}"/>
    <cellStyle name="Normal 7 2 2 3 2 4" xfId="29344" xr:uid="{00000000-0005-0000-0000-0000A1720000}"/>
    <cellStyle name="Normal 7 2 2 3 2 4 2" xfId="29345" xr:uid="{00000000-0005-0000-0000-0000A2720000}"/>
    <cellStyle name="Normal 7 2 2 3 2 4 2 2" xfId="29346" xr:uid="{00000000-0005-0000-0000-0000A3720000}"/>
    <cellStyle name="Normal 7 2 2 3 2 4 3" xfId="29347" xr:uid="{00000000-0005-0000-0000-0000A4720000}"/>
    <cellStyle name="Normal 7 2 2 3 2 4 4" xfId="29348" xr:uid="{00000000-0005-0000-0000-0000A5720000}"/>
    <cellStyle name="Normal 7 2 2 3 2 5" xfId="29349" xr:uid="{00000000-0005-0000-0000-0000A6720000}"/>
    <cellStyle name="Normal 7 2 2 3 2 5 2" xfId="29350" xr:uid="{00000000-0005-0000-0000-0000A7720000}"/>
    <cellStyle name="Normal 7 2 2 3 2 6" xfId="29351" xr:uid="{00000000-0005-0000-0000-0000A8720000}"/>
    <cellStyle name="Normal 7 2 2 3 2 7" xfId="29352" xr:uid="{00000000-0005-0000-0000-0000A9720000}"/>
    <cellStyle name="Normal 7 2 2 3 3" xfId="29353" xr:uid="{00000000-0005-0000-0000-0000AA720000}"/>
    <cellStyle name="Normal 7 2 2 3 3 2" xfId="29354" xr:uid="{00000000-0005-0000-0000-0000AB720000}"/>
    <cellStyle name="Normal 7 2 2 3 3 2 2" xfId="29355" xr:uid="{00000000-0005-0000-0000-0000AC720000}"/>
    <cellStyle name="Normal 7 2 2 3 3 2 2 2" xfId="29356" xr:uid="{00000000-0005-0000-0000-0000AD720000}"/>
    <cellStyle name="Normal 7 2 2 3 3 2 3" xfId="29357" xr:uid="{00000000-0005-0000-0000-0000AE720000}"/>
    <cellStyle name="Normal 7 2 2 3 3 2 4" xfId="29358" xr:uid="{00000000-0005-0000-0000-0000AF720000}"/>
    <cellStyle name="Normal 7 2 2 3 3 3" xfId="29359" xr:uid="{00000000-0005-0000-0000-0000B0720000}"/>
    <cellStyle name="Normal 7 2 2 3 3 3 2" xfId="29360" xr:uid="{00000000-0005-0000-0000-0000B1720000}"/>
    <cellStyle name="Normal 7 2 2 3 3 3 2 2" xfId="29361" xr:uid="{00000000-0005-0000-0000-0000B2720000}"/>
    <cellStyle name="Normal 7 2 2 3 3 3 3" xfId="29362" xr:uid="{00000000-0005-0000-0000-0000B3720000}"/>
    <cellStyle name="Normal 7 2 2 3 3 3 4" xfId="29363" xr:uid="{00000000-0005-0000-0000-0000B4720000}"/>
    <cellStyle name="Normal 7 2 2 3 3 4" xfId="29364" xr:uid="{00000000-0005-0000-0000-0000B5720000}"/>
    <cellStyle name="Normal 7 2 2 3 3 4 2" xfId="29365" xr:uid="{00000000-0005-0000-0000-0000B6720000}"/>
    <cellStyle name="Normal 7 2 2 3 3 5" xfId="29366" xr:uid="{00000000-0005-0000-0000-0000B7720000}"/>
    <cellStyle name="Normal 7 2 2 3 3 6" xfId="29367" xr:uid="{00000000-0005-0000-0000-0000B8720000}"/>
    <cellStyle name="Normal 7 2 2 3 4" xfId="29368" xr:uid="{00000000-0005-0000-0000-0000B9720000}"/>
    <cellStyle name="Normal 7 2 2 3 4 2" xfId="29369" xr:uid="{00000000-0005-0000-0000-0000BA720000}"/>
    <cellStyle name="Normal 7 2 2 3 4 2 2" xfId="29370" xr:uid="{00000000-0005-0000-0000-0000BB720000}"/>
    <cellStyle name="Normal 7 2 2 3 4 3" xfId="29371" xr:uid="{00000000-0005-0000-0000-0000BC720000}"/>
    <cellStyle name="Normal 7 2 2 3 4 4" xfId="29372" xr:uid="{00000000-0005-0000-0000-0000BD720000}"/>
    <cellStyle name="Normal 7 2 2 3 5" xfId="29373" xr:uid="{00000000-0005-0000-0000-0000BE720000}"/>
    <cellStyle name="Normal 7 2 2 3 5 2" xfId="29374" xr:uid="{00000000-0005-0000-0000-0000BF720000}"/>
    <cellStyle name="Normal 7 2 2 3 5 2 2" xfId="29375" xr:uid="{00000000-0005-0000-0000-0000C0720000}"/>
    <cellStyle name="Normal 7 2 2 3 5 3" xfId="29376" xr:uid="{00000000-0005-0000-0000-0000C1720000}"/>
    <cellStyle name="Normal 7 2 2 3 5 4" xfId="29377" xr:uid="{00000000-0005-0000-0000-0000C2720000}"/>
    <cellStyle name="Normal 7 2 2 3 6" xfId="29378" xr:uid="{00000000-0005-0000-0000-0000C3720000}"/>
    <cellStyle name="Normal 7 2 2 3 6 2" xfId="29379" xr:uid="{00000000-0005-0000-0000-0000C4720000}"/>
    <cellStyle name="Normal 7 2 2 3 7" xfId="29380" xr:uid="{00000000-0005-0000-0000-0000C5720000}"/>
    <cellStyle name="Normal 7 2 2 3 8" xfId="29381" xr:uid="{00000000-0005-0000-0000-0000C6720000}"/>
    <cellStyle name="Normal 7 2 2 4" xfId="29382" xr:uid="{00000000-0005-0000-0000-0000C7720000}"/>
    <cellStyle name="Normal 7 2 2 4 2" xfId="29383" xr:uid="{00000000-0005-0000-0000-0000C8720000}"/>
    <cellStyle name="Normal 7 2 2 4 2 2" xfId="29384" xr:uid="{00000000-0005-0000-0000-0000C9720000}"/>
    <cellStyle name="Normal 7 2 2 4 2 2 2" xfId="29385" xr:uid="{00000000-0005-0000-0000-0000CA720000}"/>
    <cellStyle name="Normal 7 2 2 4 2 2 2 2" xfId="29386" xr:uid="{00000000-0005-0000-0000-0000CB720000}"/>
    <cellStyle name="Normal 7 2 2 4 2 2 2 2 2" xfId="29387" xr:uid="{00000000-0005-0000-0000-0000CC720000}"/>
    <cellStyle name="Normal 7 2 2 4 2 2 2 3" xfId="29388" xr:uid="{00000000-0005-0000-0000-0000CD720000}"/>
    <cellStyle name="Normal 7 2 2 4 2 2 2 4" xfId="29389" xr:uid="{00000000-0005-0000-0000-0000CE720000}"/>
    <cellStyle name="Normal 7 2 2 4 2 2 3" xfId="29390" xr:uid="{00000000-0005-0000-0000-0000CF720000}"/>
    <cellStyle name="Normal 7 2 2 4 2 2 3 2" xfId="29391" xr:uid="{00000000-0005-0000-0000-0000D0720000}"/>
    <cellStyle name="Normal 7 2 2 4 2 2 3 2 2" xfId="29392" xr:uid="{00000000-0005-0000-0000-0000D1720000}"/>
    <cellStyle name="Normal 7 2 2 4 2 2 3 3" xfId="29393" xr:uid="{00000000-0005-0000-0000-0000D2720000}"/>
    <cellStyle name="Normal 7 2 2 4 2 2 3 4" xfId="29394" xr:uid="{00000000-0005-0000-0000-0000D3720000}"/>
    <cellStyle name="Normal 7 2 2 4 2 2 4" xfId="29395" xr:uid="{00000000-0005-0000-0000-0000D4720000}"/>
    <cellStyle name="Normal 7 2 2 4 2 2 4 2" xfId="29396" xr:uid="{00000000-0005-0000-0000-0000D5720000}"/>
    <cellStyle name="Normal 7 2 2 4 2 2 5" xfId="29397" xr:uid="{00000000-0005-0000-0000-0000D6720000}"/>
    <cellStyle name="Normal 7 2 2 4 2 2 6" xfId="29398" xr:uid="{00000000-0005-0000-0000-0000D7720000}"/>
    <cellStyle name="Normal 7 2 2 4 2 3" xfId="29399" xr:uid="{00000000-0005-0000-0000-0000D8720000}"/>
    <cellStyle name="Normal 7 2 2 4 2 3 2" xfId="29400" xr:uid="{00000000-0005-0000-0000-0000D9720000}"/>
    <cellStyle name="Normal 7 2 2 4 2 3 2 2" xfId="29401" xr:uid="{00000000-0005-0000-0000-0000DA720000}"/>
    <cellStyle name="Normal 7 2 2 4 2 3 3" xfId="29402" xr:uid="{00000000-0005-0000-0000-0000DB720000}"/>
    <cellStyle name="Normal 7 2 2 4 2 3 4" xfId="29403" xr:uid="{00000000-0005-0000-0000-0000DC720000}"/>
    <cellStyle name="Normal 7 2 2 4 2 4" xfId="29404" xr:uid="{00000000-0005-0000-0000-0000DD720000}"/>
    <cellStyle name="Normal 7 2 2 4 2 4 2" xfId="29405" xr:uid="{00000000-0005-0000-0000-0000DE720000}"/>
    <cellStyle name="Normal 7 2 2 4 2 4 2 2" xfId="29406" xr:uid="{00000000-0005-0000-0000-0000DF720000}"/>
    <cellStyle name="Normal 7 2 2 4 2 4 3" xfId="29407" xr:uid="{00000000-0005-0000-0000-0000E0720000}"/>
    <cellStyle name="Normal 7 2 2 4 2 4 4" xfId="29408" xr:uid="{00000000-0005-0000-0000-0000E1720000}"/>
    <cellStyle name="Normal 7 2 2 4 2 5" xfId="29409" xr:uid="{00000000-0005-0000-0000-0000E2720000}"/>
    <cellStyle name="Normal 7 2 2 4 2 5 2" xfId="29410" xr:uid="{00000000-0005-0000-0000-0000E3720000}"/>
    <cellStyle name="Normal 7 2 2 4 2 6" xfId="29411" xr:uid="{00000000-0005-0000-0000-0000E4720000}"/>
    <cellStyle name="Normal 7 2 2 4 2 7" xfId="29412" xr:uid="{00000000-0005-0000-0000-0000E5720000}"/>
    <cellStyle name="Normal 7 2 2 4 3" xfId="29413" xr:uid="{00000000-0005-0000-0000-0000E6720000}"/>
    <cellStyle name="Normal 7 2 2 4 3 2" xfId="29414" xr:uid="{00000000-0005-0000-0000-0000E7720000}"/>
    <cellStyle name="Normal 7 2 2 4 3 2 2" xfId="29415" xr:uid="{00000000-0005-0000-0000-0000E8720000}"/>
    <cellStyle name="Normal 7 2 2 4 3 2 2 2" xfId="29416" xr:uid="{00000000-0005-0000-0000-0000E9720000}"/>
    <cellStyle name="Normal 7 2 2 4 3 2 3" xfId="29417" xr:uid="{00000000-0005-0000-0000-0000EA720000}"/>
    <cellStyle name="Normal 7 2 2 4 3 2 4" xfId="29418" xr:uid="{00000000-0005-0000-0000-0000EB720000}"/>
    <cellStyle name="Normal 7 2 2 4 3 3" xfId="29419" xr:uid="{00000000-0005-0000-0000-0000EC720000}"/>
    <cellStyle name="Normal 7 2 2 4 3 3 2" xfId="29420" xr:uid="{00000000-0005-0000-0000-0000ED720000}"/>
    <cellStyle name="Normal 7 2 2 4 3 3 2 2" xfId="29421" xr:uid="{00000000-0005-0000-0000-0000EE720000}"/>
    <cellStyle name="Normal 7 2 2 4 3 3 3" xfId="29422" xr:uid="{00000000-0005-0000-0000-0000EF720000}"/>
    <cellStyle name="Normal 7 2 2 4 3 3 4" xfId="29423" xr:uid="{00000000-0005-0000-0000-0000F0720000}"/>
    <cellStyle name="Normal 7 2 2 4 3 4" xfId="29424" xr:uid="{00000000-0005-0000-0000-0000F1720000}"/>
    <cellStyle name="Normal 7 2 2 4 3 4 2" xfId="29425" xr:uid="{00000000-0005-0000-0000-0000F2720000}"/>
    <cellStyle name="Normal 7 2 2 4 3 5" xfId="29426" xr:uid="{00000000-0005-0000-0000-0000F3720000}"/>
    <cellStyle name="Normal 7 2 2 4 3 6" xfId="29427" xr:uid="{00000000-0005-0000-0000-0000F4720000}"/>
    <cellStyle name="Normal 7 2 2 4 4" xfId="29428" xr:uid="{00000000-0005-0000-0000-0000F5720000}"/>
    <cellStyle name="Normal 7 2 2 4 4 2" xfId="29429" xr:uid="{00000000-0005-0000-0000-0000F6720000}"/>
    <cellStyle name="Normal 7 2 2 4 4 2 2" xfId="29430" xr:uid="{00000000-0005-0000-0000-0000F7720000}"/>
    <cellStyle name="Normal 7 2 2 4 4 3" xfId="29431" xr:uid="{00000000-0005-0000-0000-0000F8720000}"/>
    <cellStyle name="Normal 7 2 2 4 4 4" xfId="29432" xr:uid="{00000000-0005-0000-0000-0000F9720000}"/>
    <cellStyle name="Normal 7 2 2 4 5" xfId="29433" xr:uid="{00000000-0005-0000-0000-0000FA720000}"/>
    <cellStyle name="Normal 7 2 2 4 5 2" xfId="29434" xr:uid="{00000000-0005-0000-0000-0000FB720000}"/>
    <cellStyle name="Normal 7 2 2 4 5 2 2" xfId="29435" xr:uid="{00000000-0005-0000-0000-0000FC720000}"/>
    <cellStyle name="Normal 7 2 2 4 5 3" xfId="29436" xr:uid="{00000000-0005-0000-0000-0000FD720000}"/>
    <cellStyle name="Normal 7 2 2 4 5 4" xfId="29437" xr:uid="{00000000-0005-0000-0000-0000FE720000}"/>
    <cellStyle name="Normal 7 2 2 4 6" xfId="29438" xr:uid="{00000000-0005-0000-0000-0000FF720000}"/>
    <cellStyle name="Normal 7 2 2 4 6 2" xfId="29439" xr:uid="{00000000-0005-0000-0000-000000730000}"/>
    <cellStyle name="Normal 7 2 2 4 7" xfId="29440" xr:uid="{00000000-0005-0000-0000-000001730000}"/>
    <cellStyle name="Normal 7 2 2 4 8" xfId="29441" xr:uid="{00000000-0005-0000-0000-000002730000}"/>
    <cellStyle name="Normal 7 2 2 5" xfId="29442" xr:uid="{00000000-0005-0000-0000-000003730000}"/>
    <cellStyle name="Normal 7 2 2 5 2" xfId="29443" xr:uid="{00000000-0005-0000-0000-000004730000}"/>
    <cellStyle name="Normal 7 2 2 5 2 2" xfId="29444" xr:uid="{00000000-0005-0000-0000-000005730000}"/>
    <cellStyle name="Normal 7 2 2 5 2 2 2" xfId="29445" xr:uid="{00000000-0005-0000-0000-000006730000}"/>
    <cellStyle name="Normal 7 2 2 5 2 2 2 2" xfId="29446" xr:uid="{00000000-0005-0000-0000-000007730000}"/>
    <cellStyle name="Normal 7 2 2 5 2 2 3" xfId="29447" xr:uid="{00000000-0005-0000-0000-000008730000}"/>
    <cellStyle name="Normal 7 2 2 5 2 2 4" xfId="29448" xr:uid="{00000000-0005-0000-0000-000009730000}"/>
    <cellStyle name="Normal 7 2 2 5 2 3" xfId="29449" xr:uid="{00000000-0005-0000-0000-00000A730000}"/>
    <cellStyle name="Normal 7 2 2 5 2 3 2" xfId="29450" xr:uid="{00000000-0005-0000-0000-00000B730000}"/>
    <cellStyle name="Normal 7 2 2 5 2 3 2 2" xfId="29451" xr:uid="{00000000-0005-0000-0000-00000C730000}"/>
    <cellStyle name="Normal 7 2 2 5 2 3 3" xfId="29452" xr:uid="{00000000-0005-0000-0000-00000D730000}"/>
    <cellStyle name="Normal 7 2 2 5 2 3 4" xfId="29453" xr:uid="{00000000-0005-0000-0000-00000E730000}"/>
    <cellStyle name="Normal 7 2 2 5 2 4" xfId="29454" xr:uid="{00000000-0005-0000-0000-00000F730000}"/>
    <cellStyle name="Normal 7 2 2 5 2 4 2" xfId="29455" xr:uid="{00000000-0005-0000-0000-000010730000}"/>
    <cellStyle name="Normal 7 2 2 5 2 5" xfId="29456" xr:uid="{00000000-0005-0000-0000-000011730000}"/>
    <cellStyle name="Normal 7 2 2 5 2 6" xfId="29457" xr:uid="{00000000-0005-0000-0000-000012730000}"/>
    <cellStyle name="Normal 7 2 2 5 3" xfId="29458" xr:uid="{00000000-0005-0000-0000-000013730000}"/>
    <cellStyle name="Normal 7 2 2 5 3 2" xfId="29459" xr:uid="{00000000-0005-0000-0000-000014730000}"/>
    <cellStyle name="Normal 7 2 2 5 3 2 2" xfId="29460" xr:uid="{00000000-0005-0000-0000-000015730000}"/>
    <cellStyle name="Normal 7 2 2 5 3 3" xfId="29461" xr:uid="{00000000-0005-0000-0000-000016730000}"/>
    <cellStyle name="Normal 7 2 2 5 3 4" xfId="29462" xr:uid="{00000000-0005-0000-0000-000017730000}"/>
    <cellStyle name="Normal 7 2 2 5 4" xfId="29463" xr:uid="{00000000-0005-0000-0000-000018730000}"/>
    <cellStyle name="Normal 7 2 2 5 4 2" xfId="29464" xr:uid="{00000000-0005-0000-0000-000019730000}"/>
    <cellStyle name="Normal 7 2 2 5 4 2 2" xfId="29465" xr:uid="{00000000-0005-0000-0000-00001A730000}"/>
    <cellStyle name="Normal 7 2 2 5 4 3" xfId="29466" xr:uid="{00000000-0005-0000-0000-00001B730000}"/>
    <cellStyle name="Normal 7 2 2 5 4 4" xfId="29467" xr:uid="{00000000-0005-0000-0000-00001C730000}"/>
    <cellStyle name="Normal 7 2 2 5 5" xfId="29468" xr:uid="{00000000-0005-0000-0000-00001D730000}"/>
    <cellStyle name="Normal 7 2 2 5 5 2" xfId="29469" xr:uid="{00000000-0005-0000-0000-00001E730000}"/>
    <cellStyle name="Normal 7 2 2 5 6" xfId="29470" xr:uid="{00000000-0005-0000-0000-00001F730000}"/>
    <cellStyle name="Normal 7 2 2 5 7" xfId="29471" xr:uid="{00000000-0005-0000-0000-000020730000}"/>
    <cellStyle name="Normal 7 2 2 6" xfId="29472" xr:uid="{00000000-0005-0000-0000-000021730000}"/>
    <cellStyle name="Normal 7 2 2 6 2" xfId="29473" xr:uid="{00000000-0005-0000-0000-000022730000}"/>
    <cellStyle name="Normal 7 2 2 6 2 2" xfId="29474" xr:uid="{00000000-0005-0000-0000-000023730000}"/>
    <cellStyle name="Normal 7 2 2 6 2 2 2" xfId="29475" xr:uid="{00000000-0005-0000-0000-000024730000}"/>
    <cellStyle name="Normal 7 2 2 6 2 3" xfId="29476" xr:uid="{00000000-0005-0000-0000-000025730000}"/>
    <cellStyle name="Normal 7 2 2 6 2 4" xfId="29477" xr:uid="{00000000-0005-0000-0000-000026730000}"/>
    <cellStyle name="Normal 7 2 2 6 3" xfId="29478" xr:uid="{00000000-0005-0000-0000-000027730000}"/>
    <cellStyle name="Normal 7 2 2 6 3 2" xfId="29479" xr:uid="{00000000-0005-0000-0000-000028730000}"/>
    <cellStyle name="Normal 7 2 2 6 3 2 2" xfId="29480" xr:uid="{00000000-0005-0000-0000-000029730000}"/>
    <cellStyle name="Normal 7 2 2 6 3 3" xfId="29481" xr:uid="{00000000-0005-0000-0000-00002A730000}"/>
    <cellStyle name="Normal 7 2 2 6 3 4" xfId="29482" xr:uid="{00000000-0005-0000-0000-00002B730000}"/>
    <cellStyle name="Normal 7 2 2 6 4" xfId="29483" xr:uid="{00000000-0005-0000-0000-00002C730000}"/>
    <cellStyle name="Normal 7 2 2 6 4 2" xfId="29484" xr:uid="{00000000-0005-0000-0000-00002D730000}"/>
    <cellStyle name="Normal 7 2 2 6 5" xfId="29485" xr:uid="{00000000-0005-0000-0000-00002E730000}"/>
    <cellStyle name="Normal 7 2 2 6 6" xfId="29486" xr:uid="{00000000-0005-0000-0000-00002F730000}"/>
    <cellStyle name="Normal 7 2 2 7" xfId="29487" xr:uid="{00000000-0005-0000-0000-000030730000}"/>
    <cellStyle name="Normal 7 2 2 7 2" xfId="29488" xr:uid="{00000000-0005-0000-0000-000031730000}"/>
    <cellStyle name="Normal 7 2 2 7 2 2" xfId="29489" xr:uid="{00000000-0005-0000-0000-000032730000}"/>
    <cellStyle name="Normal 7 2 2 7 3" xfId="29490" xr:uid="{00000000-0005-0000-0000-000033730000}"/>
    <cellStyle name="Normal 7 2 2 7 4" xfId="29491" xr:uid="{00000000-0005-0000-0000-000034730000}"/>
    <cellStyle name="Normal 7 2 2 8" xfId="29492" xr:uid="{00000000-0005-0000-0000-000035730000}"/>
    <cellStyle name="Normal 7 2 2 8 2" xfId="29493" xr:uid="{00000000-0005-0000-0000-000036730000}"/>
    <cellStyle name="Normal 7 2 2 8 2 2" xfId="29494" xr:uid="{00000000-0005-0000-0000-000037730000}"/>
    <cellStyle name="Normal 7 2 2 8 3" xfId="29495" xr:uid="{00000000-0005-0000-0000-000038730000}"/>
    <cellStyle name="Normal 7 2 2 8 4" xfId="29496" xr:uid="{00000000-0005-0000-0000-000039730000}"/>
    <cellStyle name="Normal 7 2 2 9" xfId="29497" xr:uid="{00000000-0005-0000-0000-00003A730000}"/>
    <cellStyle name="Normal 7 2 2 9 2" xfId="29498" xr:uid="{00000000-0005-0000-0000-00003B730000}"/>
    <cellStyle name="Normal 7 2 3" xfId="29499" xr:uid="{00000000-0005-0000-0000-00003C730000}"/>
    <cellStyle name="Normal 7 2 3 2" xfId="29500" xr:uid="{00000000-0005-0000-0000-00003D730000}"/>
    <cellStyle name="Normal 7 2 3 2 2" xfId="29501" xr:uid="{00000000-0005-0000-0000-00003E730000}"/>
    <cellStyle name="Normal 7 2 3 2 2 2" xfId="29502" xr:uid="{00000000-0005-0000-0000-00003F730000}"/>
    <cellStyle name="Normal 7 2 3 2 2 2 2" xfId="29503" xr:uid="{00000000-0005-0000-0000-000040730000}"/>
    <cellStyle name="Normal 7 2 3 2 2 2 2 2" xfId="29504" xr:uid="{00000000-0005-0000-0000-000041730000}"/>
    <cellStyle name="Normal 7 2 3 2 2 2 3" xfId="29505" xr:uid="{00000000-0005-0000-0000-000042730000}"/>
    <cellStyle name="Normal 7 2 3 2 2 2 4" xfId="29506" xr:uid="{00000000-0005-0000-0000-000043730000}"/>
    <cellStyle name="Normal 7 2 3 2 2 3" xfId="29507" xr:uid="{00000000-0005-0000-0000-000044730000}"/>
    <cellStyle name="Normal 7 2 3 2 2 3 2" xfId="29508" xr:uid="{00000000-0005-0000-0000-000045730000}"/>
    <cellStyle name="Normal 7 2 3 2 2 3 2 2" xfId="29509" xr:uid="{00000000-0005-0000-0000-000046730000}"/>
    <cellStyle name="Normal 7 2 3 2 2 3 3" xfId="29510" xr:uid="{00000000-0005-0000-0000-000047730000}"/>
    <cellStyle name="Normal 7 2 3 2 2 3 4" xfId="29511" xr:uid="{00000000-0005-0000-0000-000048730000}"/>
    <cellStyle name="Normal 7 2 3 2 2 4" xfId="29512" xr:uid="{00000000-0005-0000-0000-000049730000}"/>
    <cellStyle name="Normal 7 2 3 2 2 4 2" xfId="29513" xr:uid="{00000000-0005-0000-0000-00004A730000}"/>
    <cellStyle name="Normal 7 2 3 2 2 5" xfId="29514" xr:uid="{00000000-0005-0000-0000-00004B730000}"/>
    <cellStyle name="Normal 7 2 3 2 2 6" xfId="29515" xr:uid="{00000000-0005-0000-0000-00004C730000}"/>
    <cellStyle name="Normal 7 2 3 2 3" xfId="29516" xr:uid="{00000000-0005-0000-0000-00004D730000}"/>
    <cellStyle name="Normal 7 2 3 2 3 2" xfId="29517" xr:uid="{00000000-0005-0000-0000-00004E730000}"/>
    <cellStyle name="Normal 7 2 3 2 3 2 2" xfId="29518" xr:uid="{00000000-0005-0000-0000-00004F730000}"/>
    <cellStyle name="Normal 7 2 3 2 3 3" xfId="29519" xr:uid="{00000000-0005-0000-0000-000050730000}"/>
    <cellStyle name="Normal 7 2 3 2 3 4" xfId="29520" xr:uid="{00000000-0005-0000-0000-000051730000}"/>
    <cellStyle name="Normal 7 2 3 2 4" xfId="29521" xr:uid="{00000000-0005-0000-0000-000052730000}"/>
    <cellStyle name="Normal 7 2 3 2 4 2" xfId="29522" xr:uid="{00000000-0005-0000-0000-000053730000}"/>
    <cellStyle name="Normal 7 2 3 2 4 2 2" xfId="29523" xr:uid="{00000000-0005-0000-0000-000054730000}"/>
    <cellStyle name="Normal 7 2 3 2 4 3" xfId="29524" xr:uid="{00000000-0005-0000-0000-000055730000}"/>
    <cellStyle name="Normal 7 2 3 2 4 4" xfId="29525" xr:uid="{00000000-0005-0000-0000-000056730000}"/>
    <cellStyle name="Normal 7 2 3 2 5" xfId="29526" xr:uid="{00000000-0005-0000-0000-000057730000}"/>
    <cellStyle name="Normal 7 2 3 2 5 2" xfId="29527" xr:uid="{00000000-0005-0000-0000-000058730000}"/>
    <cellStyle name="Normal 7 2 3 2 6" xfId="29528" xr:uid="{00000000-0005-0000-0000-000059730000}"/>
    <cellStyle name="Normal 7 2 3 2 7" xfId="29529" xr:uid="{00000000-0005-0000-0000-00005A730000}"/>
    <cellStyle name="Normal 7 2 3 3" xfId="29530" xr:uid="{00000000-0005-0000-0000-00005B730000}"/>
    <cellStyle name="Normal 7 2 3 3 2" xfId="29531" xr:uid="{00000000-0005-0000-0000-00005C730000}"/>
    <cellStyle name="Normal 7 2 3 3 2 2" xfId="29532" xr:uid="{00000000-0005-0000-0000-00005D730000}"/>
    <cellStyle name="Normal 7 2 3 3 2 2 2" xfId="29533" xr:uid="{00000000-0005-0000-0000-00005E730000}"/>
    <cellStyle name="Normal 7 2 3 3 2 3" xfId="29534" xr:uid="{00000000-0005-0000-0000-00005F730000}"/>
    <cellStyle name="Normal 7 2 3 3 2 4" xfId="29535" xr:uid="{00000000-0005-0000-0000-000060730000}"/>
    <cellStyle name="Normal 7 2 3 3 3" xfId="29536" xr:uid="{00000000-0005-0000-0000-000061730000}"/>
    <cellStyle name="Normal 7 2 3 3 3 2" xfId="29537" xr:uid="{00000000-0005-0000-0000-000062730000}"/>
    <cellStyle name="Normal 7 2 3 3 3 2 2" xfId="29538" xr:uid="{00000000-0005-0000-0000-000063730000}"/>
    <cellStyle name="Normal 7 2 3 3 3 3" xfId="29539" xr:uid="{00000000-0005-0000-0000-000064730000}"/>
    <cellStyle name="Normal 7 2 3 3 3 4" xfId="29540" xr:uid="{00000000-0005-0000-0000-000065730000}"/>
    <cellStyle name="Normal 7 2 3 3 4" xfId="29541" xr:uid="{00000000-0005-0000-0000-000066730000}"/>
    <cellStyle name="Normal 7 2 3 3 4 2" xfId="29542" xr:uid="{00000000-0005-0000-0000-000067730000}"/>
    <cellStyle name="Normal 7 2 3 3 5" xfId="29543" xr:uid="{00000000-0005-0000-0000-000068730000}"/>
    <cellStyle name="Normal 7 2 3 3 6" xfId="29544" xr:uid="{00000000-0005-0000-0000-000069730000}"/>
    <cellStyle name="Normal 7 2 3 4" xfId="29545" xr:uid="{00000000-0005-0000-0000-00006A730000}"/>
    <cellStyle name="Normal 7 2 3 4 2" xfId="29546" xr:uid="{00000000-0005-0000-0000-00006B730000}"/>
    <cellStyle name="Normal 7 2 3 4 2 2" xfId="29547" xr:uid="{00000000-0005-0000-0000-00006C730000}"/>
    <cellStyle name="Normal 7 2 3 4 3" xfId="29548" xr:uid="{00000000-0005-0000-0000-00006D730000}"/>
    <cellStyle name="Normal 7 2 3 4 4" xfId="29549" xr:uid="{00000000-0005-0000-0000-00006E730000}"/>
    <cellStyle name="Normal 7 2 3 5" xfId="29550" xr:uid="{00000000-0005-0000-0000-00006F730000}"/>
    <cellStyle name="Normal 7 2 3 5 2" xfId="29551" xr:uid="{00000000-0005-0000-0000-000070730000}"/>
    <cellStyle name="Normal 7 2 3 5 2 2" xfId="29552" xr:uid="{00000000-0005-0000-0000-000071730000}"/>
    <cellStyle name="Normal 7 2 3 5 3" xfId="29553" xr:uid="{00000000-0005-0000-0000-000072730000}"/>
    <cellStyle name="Normal 7 2 3 5 4" xfId="29554" xr:uid="{00000000-0005-0000-0000-000073730000}"/>
    <cellStyle name="Normal 7 2 3 6" xfId="29555" xr:uid="{00000000-0005-0000-0000-000074730000}"/>
    <cellStyle name="Normal 7 2 3 6 2" xfId="29556" xr:uid="{00000000-0005-0000-0000-000075730000}"/>
    <cellStyle name="Normal 7 2 3 7" xfId="29557" xr:uid="{00000000-0005-0000-0000-000076730000}"/>
    <cellStyle name="Normal 7 2 3 8" xfId="29558" xr:uid="{00000000-0005-0000-0000-000077730000}"/>
    <cellStyle name="Normal 7 2 4" xfId="29559" xr:uid="{00000000-0005-0000-0000-000078730000}"/>
    <cellStyle name="Normal 7 2 4 2" xfId="29560" xr:uid="{00000000-0005-0000-0000-000079730000}"/>
    <cellStyle name="Normal 7 2 4 2 2" xfId="29561" xr:uid="{00000000-0005-0000-0000-00007A730000}"/>
    <cellStyle name="Normal 7 2 4 2 2 2" xfId="29562" xr:uid="{00000000-0005-0000-0000-00007B730000}"/>
    <cellStyle name="Normal 7 2 4 2 2 2 2" xfId="29563" xr:uid="{00000000-0005-0000-0000-00007C730000}"/>
    <cellStyle name="Normal 7 2 4 2 2 2 2 2" xfId="29564" xr:uid="{00000000-0005-0000-0000-00007D730000}"/>
    <cellStyle name="Normal 7 2 4 2 2 2 3" xfId="29565" xr:uid="{00000000-0005-0000-0000-00007E730000}"/>
    <cellStyle name="Normal 7 2 4 2 2 2 4" xfId="29566" xr:uid="{00000000-0005-0000-0000-00007F730000}"/>
    <cellStyle name="Normal 7 2 4 2 2 3" xfId="29567" xr:uid="{00000000-0005-0000-0000-000080730000}"/>
    <cellStyle name="Normal 7 2 4 2 2 3 2" xfId="29568" xr:uid="{00000000-0005-0000-0000-000081730000}"/>
    <cellStyle name="Normal 7 2 4 2 2 3 2 2" xfId="29569" xr:uid="{00000000-0005-0000-0000-000082730000}"/>
    <cellStyle name="Normal 7 2 4 2 2 3 3" xfId="29570" xr:uid="{00000000-0005-0000-0000-000083730000}"/>
    <cellStyle name="Normal 7 2 4 2 2 3 4" xfId="29571" xr:uid="{00000000-0005-0000-0000-000084730000}"/>
    <cellStyle name="Normal 7 2 4 2 2 4" xfId="29572" xr:uid="{00000000-0005-0000-0000-000085730000}"/>
    <cellStyle name="Normal 7 2 4 2 2 4 2" xfId="29573" xr:uid="{00000000-0005-0000-0000-000086730000}"/>
    <cellStyle name="Normal 7 2 4 2 2 5" xfId="29574" xr:uid="{00000000-0005-0000-0000-000087730000}"/>
    <cellStyle name="Normal 7 2 4 2 2 6" xfId="29575" xr:uid="{00000000-0005-0000-0000-000088730000}"/>
    <cellStyle name="Normal 7 2 4 2 3" xfId="29576" xr:uid="{00000000-0005-0000-0000-000089730000}"/>
    <cellStyle name="Normal 7 2 4 2 3 2" xfId="29577" xr:uid="{00000000-0005-0000-0000-00008A730000}"/>
    <cellStyle name="Normal 7 2 4 2 3 2 2" xfId="29578" xr:uid="{00000000-0005-0000-0000-00008B730000}"/>
    <cellStyle name="Normal 7 2 4 2 3 3" xfId="29579" xr:uid="{00000000-0005-0000-0000-00008C730000}"/>
    <cellStyle name="Normal 7 2 4 2 3 4" xfId="29580" xr:uid="{00000000-0005-0000-0000-00008D730000}"/>
    <cellStyle name="Normal 7 2 4 2 4" xfId="29581" xr:uid="{00000000-0005-0000-0000-00008E730000}"/>
    <cellStyle name="Normal 7 2 4 2 4 2" xfId="29582" xr:uid="{00000000-0005-0000-0000-00008F730000}"/>
    <cellStyle name="Normal 7 2 4 2 4 2 2" xfId="29583" xr:uid="{00000000-0005-0000-0000-000090730000}"/>
    <cellStyle name="Normal 7 2 4 2 4 3" xfId="29584" xr:uid="{00000000-0005-0000-0000-000091730000}"/>
    <cellStyle name="Normal 7 2 4 2 4 4" xfId="29585" xr:uid="{00000000-0005-0000-0000-000092730000}"/>
    <cellStyle name="Normal 7 2 4 2 5" xfId="29586" xr:uid="{00000000-0005-0000-0000-000093730000}"/>
    <cellStyle name="Normal 7 2 4 2 5 2" xfId="29587" xr:uid="{00000000-0005-0000-0000-000094730000}"/>
    <cellStyle name="Normal 7 2 4 2 6" xfId="29588" xr:uid="{00000000-0005-0000-0000-000095730000}"/>
    <cellStyle name="Normal 7 2 4 2 7" xfId="29589" xr:uid="{00000000-0005-0000-0000-000096730000}"/>
    <cellStyle name="Normal 7 2 4 3" xfId="29590" xr:uid="{00000000-0005-0000-0000-000097730000}"/>
    <cellStyle name="Normal 7 2 4 3 2" xfId="29591" xr:uid="{00000000-0005-0000-0000-000098730000}"/>
    <cellStyle name="Normal 7 2 4 3 2 2" xfId="29592" xr:uid="{00000000-0005-0000-0000-000099730000}"/>
    <cellStyle name="Normal 7 2 4 3 2 2 2" xfId="29593" xr:uid="{00000000-0005-0000-0000-00009A730000}"/>
    <cellStyle name="Normal 7 2 4 3 2 3" xfId="29594" xr:uid="{00000000-0005-0000-0000-00009B730000}"/>
    <cellStyle name="Normal 7 2 4 3 2 4" xfId="29595" xr:uid="{00000000-0005-0000-0000-00009C730000}"/>
    <cellStyle name="Normal 7 2 4 3 3" xfId="29596" xr:uid="{00000000-0005-0000-0000-00009D730000}"/>
    <cellStyle name="Normal 7 2 4 3 3 2" xfId="29597" xr:uid="{00000000-0005-0000-0000-00009E730000}"/>
    <cellStyle name="Normal 7 2 4 3 3 2 2" xfId="29598" xr:uid="{00000000-0005-0000-0000-00009F730000}"/>
    <cellStyle name="Normal 7 2 4 3 3 3" xfId="29599" xr:uid="{00000000-0005-0000-0000-0000A0730000}"/>
    <cellStyle name="Normal 7 2 4 3 3 4" xfId="29600" xr:uid="{00000000-0005-0000-0000-0000A1730000}"/>
    <cellStyle name="Normal 7 2 4 3 4" xfId="29601" xr:uid="{00000000-0005-0000-0000-0000A2730000}"/>
    <cellStyle name="Normal 7 2 4 3 4 2" xfId="29602" xr:uid="{00000000-0005-0000-0000-0000A3730000}"/>
    <cellStyle name="Normal 7 2 4 3 5" xfId="29603" xr:uid="{00000000-0005-0000-0000-0000A4730000}"/>
    <cellStyle name="Normal 7 2 4 3 6" xfId="29604" xr:uid="{00000000-0005-0000-0000-0000A5730000}"/>
    <cellStyle name="Normal 7 2 4 4" xfId="29605" xr:uid="{00000000-0005-0000-0000-0000A6730000}"/>
    <cellStyle name="Normal 7 2 4 4 2" xfId="29606" xr:uid="{00000000-0005-0000-0000-0000A7730000}"/>
    <cellStyle name="Normal 7 2 4 4 2 2" xfId="29607" xr:uid="{00000000-0005-0000-0000-0000A8730000}"/>
    <cellStyle name="Normal 7 2 4 4 3" xfId="29608" xr:uid="{00000000-0005-0000-0000-0000A9730000}"/>
    <cellStyle name="Normal 7 2 4 4 4" xfId="29609" xr:uid="{00000000-0005-0000-0000-0000AA730000}"/>
    <cellStyle name="Normal 7 2 4 5" xfId="29610" xr:uid="{00000000-0005-0000-0000-0000AB730000}"/>
    <cellStyle name="Normal 7 2 4 5 2" xfId="29611" xr:uid="{00000000-0005-0000-0000-0000AC730000}"/>
    <cellStyle name="Normal 7 2 4 5 2 2" xfId="29612" xr:uid="{00000000-0005-0000-0000-0000AD730000}"/>
    <cellStyle name="Normal 7 2 4 5 3" xfId="29613" xr:uid="{00000000-0005-0000-0000-0000AE730000}"/>
    <cellStyle name="Normal 7 2 4 5 4" xfId="29614" xr:uid="{00000000-0005-0000-0000-0000AF730000}"/>
    <cellStyle name="Normal 7 2 4 6" xfId="29615" xr:uid="{00000000-0005-0000-0000-0000B0730000}"/>
    <cellStyle name="Normal 7 2 4 6 2" xfId="29616" xr:uid="{00000000-0005-0000-0000-0000B1730000}"/>
    <cellStyle name="Normal 7 2 4 7" xfId="29617" xr:uid="{00000000-0005-0000-0000-0000B2730000}"/>
    <cellStyle name="Normal 7 2 4 8" xfId="29618" xr:uid="{00000000-0005-0000-0000-0000B3730000}"/>
    <cellStyle name="Normal 7 2 5" xfId="29619" xr:uid="{00000000-0005-0000-0000-0000B4730000}"/>
    <cellStyle name="Normal 7 2 5 2" xfId="29620" xr:uid="{00000000-0005-0000-0000-0000B5730000}"/>
    <cellStyle name="Normal 7 2 5 2 2" xfId="29621" xr:uid="{00000000-0005-0000-0000-0000B6730000}"/>
    <cellStyle name="Normal 7 2 5 2 2 2" xfId="29622" xr:uid="{00000000-0005-0000-0000-0000B7730000}"/>
    <cellStyle name="Normal 7 2 5 2 2 2 2" xfId="29623" xr:uid="{00000000-0005-0000-0000-0000B8730000}"/>
    <cellStyle name="Normal 7 2 5 2 2 2 2 2" xfId="29624" xr:uid="{00000000-0005-0000-0000-0000B9730000}"/>
    <cellStyle name="Normal 7 2 5 2 2 2 3" xfId="29625" xr:uid="{00000000-0005-0000-0000-0000BA730000}"/>
    <cellStyle name="Normal 7 2 5 2 2 2 4" xfId="29626" xr:uid="{00000000-0005-0000-0000-0000BB730000}"/>
    <cellStyle name="Normal 7 2 5 2 2 3" xfId="29627" xr:uid="{00000000-0005-0000-0000-0000BC730000}"/>
    <cellStyle name="Normal 7 2 5 2 2 3 2" xfId="29628" xr:uid="{00000000-0005-0000-0000-0000BD730000}"/>
    <cellStyle name="Normal 7 2 5 2 2 3 2 2" xfId="29629" xr:uid="{00000000-0005-0000-0000-0000BE730000}"/>
    <cellStyle name="Normal 7 2 5 2 2 3 3" xfId="29630" xr:uid="{00000000-0005-0000-0000-0000BF730000}"/>
    <cellStyle name="Normal 7 2 5 2 2 3 4" xfId="29631" xr:uid="{00000000-0005-0000-0000-0000C0730000}"/>
    <cellStyle name="Normal 7 2 5 2 2 4" xfId="29632" xr:uid="{00000000-0005-0000-0000-0000C1730000}"/>
    <cellStyle name="Normal 7 2 5 2 2 4 2" xfId="29633" xr:uid="{00000000-0005-0000-0000-0000C2730000}"/>
    <cellStyle name="Normal 7 2 5 2 2 5" xfId="29634" xr:uid="{00000000-0005-0000-0000-0000C3730000}"/>
    <cellStyle name="Normal 7 2 5 2 2 6" xfId="29635" xr:uid="{00000000-0005-0000-0000-0000C4730000}"/>
    <cellStyle name="Normal 7 2 5 2 3" xfId="29636" xr:uid="{00000000-0005-0000-0000-0000C5730000}"/>
    <cellStyle name="Normal 7 2 5 2 3 2" xfId="29637" xr:uid="{00000000-0005-0000-0000-0000C6730000}"/>
    <cellStyle name="Normal 7 2 5 2 3 2 2" xfId="29638" xr:uid="{00000000-0005-0000-0000-0000C7730000}"/>
    <cellStyle name="Normal 7 2 5 2 3 3" xfId="29639" xr:uid="{00000000-0005-0000-0000-0000C8730000}"/>
    <cellStyle name="Normal 7 2 5 2 3 4" xfId="29640" xr:uid="{00000000-0005-0000-0000-0000C9730000}"/>
    <cellStyle name="Normal 7 2 5 2 4" xfId="29641" xr:uid="{00000000-0005-0000-0000-0000CA730000}"/>
    <cellStyle name="Normal 7 2 5 2 4 2" xfId="29642" xr:uid="{00000000-0005-0000-0000-0000CB730000}"/>
    <cellStyle name="Normal 7 2 5 2 4 2 2" xfId="29643" xr:uid="{00000000-0005-0000-0000-0000CC730000}"/>
    <cellStyle name="Normal 7 2 5 2 4 3" xfId="29644" xr:uid="{00000000-0005-0000-0000-0000CD730000}"/>
    <cellStyle name="Normal 7 2 5 2 4 4" xfId="29645" xr:uid="{00000000-0005-0000-0000-0000CE730000}"/>
    <cellStyle name="Normal 7 2 5 2 5" xfId="29646" xr:uid="{00000000-0005-0000-0000-0000CF730000}"/>
    <cellStyle name="Normal 7 2 5 2 5 2" xfId="29647" xr:uid="{00000000-0005-0000-0000-0000D0730000}"/>
    <cellStyle name="Normal 7 2 5 2 6" xfId="29648" xr:uid="{00000000-0005-0000-0000-0000D1730000}"/>
    <cellStyle name="Normal 7 2 5 2 7" xfId="29649" xr:uid="{00000000-0005-0000-0000-0000D2730000}"/>
    <cellStyle name="Normal 7 2 5 3" xfId="29650" xr:uid="{00000000-0005-0000-0000-0000D3730000}"/>
    <cellStyle name="Normal 7 2 5 3 2" xfId="29651" xr:uid="{00000000-0005-0000-0000-0000D4730000}"/>
    <cellStyle name="Normal 7 2 5 3 2 2" xfId="29652" xr:uid="{00000000-0005-0000-0000-0000D5730000}"/>
    <cellStyle name="Normal 7 2 5 3 2 2 2" xfId="29653" xr:uid="{00000000-0005-0000-0000-0000D6730000}"/>
    <cellStyle name="Normal 7 2 5 3 2 3" xfId="29654" xr:uid="{00000000-0005-0000-0000-0000D7730000}"/>
    <cellStyle name="Normal 7 2 5 3 2 4" xfId="29655" xr:uid="{00000000-0005-0000-0000-0000D8730000}"/>
    <cellStyle name="Normal 7 2 5 3 3" xfId="29656" xr:uid="{00000000-0005-0000-0000-0000D9730000}"/>
    <cellStyle name="Normal 7 2 5 3 3 2" xfId="29657" xr:uid="{00000000-0005-0000-0000-0000DA730000}"/>
    <cellStyle name="Normal 7 2 5 3 3 2 2" xfId="29658" xr:uid="{00000000-0005-0000-0000-0000DB730000}"/>
    <cellStyle name="Normal 7 2 5 3 3 3" xfId="29659" xr:uid="{00000000-0005-0000-0000-0000DC730000}"/>
    <cellStyle name="Normal 7 2 5 3 3 4" xfId="29660" xr:uid="{00000000-0005-0000-0000-0000DD730000}"/>
    <cellStyle name="Normal 7 2 5 3 4" xfId="29661" xr:uid="{00000000-0005-0000-0000-0000DE730000}"/>
    <cellStyle name="Normal 7 2 5 3 4 2" xfId="29662" xr:uid="{00000000-0005-0000-0000-0000DF730000}"/>
    <cellStyle name="Normal 7 2 5 3 5" xfId="29663" xr:uid="{00000000-0005-0000-0000-0000E0730000}"/>
    <cellStyle name="Normal 7 2 5 3 6" xfId="29664" xr:uid="{00000000-0005-0000-0000-0000E1730000}"/>
    <cellStyle name="Normal 7 2 5 4" xfId="29665" xr:uid="{00000000-0005-0000-0000-0000E2730000}"/>
    <cellStyle name="Normal 7 2 5 4 2" xfId="29666" xr:uid="{00000000-0005-0000-0000-0000E3730000}"/>
    <cellStyle name="Normal 7 2 5 4 2 2" xfId="29667" xr:uid="{00000000-0005-0000-0000-0000E4730000}"/>
    <cellStyle name="Normal 7 2 5 4 3" xfId="29668" xr:uid="{00000000-0005-0000-0000-0000E5730000}"/>
    <cellStyle name="Normal 7 2 5 4 4" xfId="29669" xr:uid="{00000000-0005-0000-0000-0000E6730000}"/>
    <cellStyle name="Normal 7 2 5 5" xfId="29670" xr:uid="{00000000-0005-0000-0000-0000E7730000}"/>
    <cellStyle name="Normal 7 2 5 5 2" xfId="29671" xr:uid="{00000000-0005-0000-0000-0000E8730000}"/>
    <cellStyle name="Normal 7 2 5 5 2 2" xfId="29672" xr:uid="{00000000-0005-0000-0000-0000E9730000}"/>
    <cellStyle name="Normal 7 2 5 5 3" xfId="29673" xr:uid="{00000000-0005-0000-0000-0000EA730000}"/>
    <cellStyle name="Normal 7 2 5 5 4" xfId="29674" xr:uid="{00000000-0005-0000-0000-0000EB730000}"/>
    <cellStyle name="Normal 7 2 5 6" xfId="29675" xr:uid="{00000000-0005-0000-0000-0000EC730000}"/>
    <cellStyle name="Normal 7 2 5 6 2" xfId="29676" xr:uid="{00000000-0005-0000-0000-0000ED730000}"/>
    <cellStyle name="Normal 7 2 5 7" xfId="29677" xr:uid="{00000000-0005-0000-0000-0000EE730000}"/>
    <cellStyle name="Normal 7 2 5 8" xfId="29678" xr:uid="{00000000-0005-0000-0000-0000EF730000}"/>
    <cellStyle name="Normal 7 2 6" xfId="29679" xr:uid="{00000000-0005-0000-0000-0000F0730000}"/>
    <cellStyle name="Normal 7 2 6 2" xfId="29680" xr:uid="{00000000-0005-0000-0000-0000F1730000}"/>
    <cellStyle name="Normal 7 2 6 2 2" xfId="29681" xr:uid="{00000000-0005-0000-0000-0000F2730000}"/>
    <cellStyle name="Normal 7 2 6 2 2 2" xfId="29682" xr:uid="{00000000-0005-0000-0000-0000F3730000}"/>
    <cellStyle name="Normal 7 2 6 2 2 2 2" xfId="29683" xr:uid="{00000000-0005-0000-0000-0000F4730000}"/>
    <cellStyle name="Normal 7 2 6 2 2 3" xfId="29684" xr:uid="{00000000-0005-0000-0000-0000F5730000}"/>
    <cellStyle name="Normal 7 2 6 2 2 4" xfId="29685" xr:uid="{00000000-0005-0000-0000-0000F6730000}"/>
    <cellStyle name="Normal 7 2 6 2 3" xfId="29686" xr:uid="{00000000-0005-0000-0000-0000F7730000}"/>
    <cellStyle name="Normal 7 2 6 2 3 2" xfId="29687" xr:uid="{00000000-0005-0000-0000-0000F8730000}"/>
    <cellStyle name="Normal 7 2 6 2 3 2 2" xfId="29688" xr:uid="{00000000-0005-0000-0000-0000F9730000}"/>
    <cellStyle name="Normal 7 2 6 2 3 3" xfId="29689" xr:uid="{00000000-0005-0000-0000-0000FA730000}"/>
    <cellStyle name="Normal 7 2 6 2 3 4" xfId="29690" xr:uid="{00000000-0005-0000-0000-0000FB730000}"/>
    <cellStyle name="Normal 7 2 6 2 4" xfId="29691" xr:uid="{00000000-0005-0000-0000-0000FC730000}"/>
    <cellStyle name="Normal 7 2 6 2 4 2" xfId="29692" xr:uid="{00000000-0005-0000-0000-0000FD730000}"/>
    <cellStyle name="Normal 7 2 6 2 5" xfId="29693" xr:uid="{00000000-0005-0000-0000-0000FE730000}"/>
    <cellStyle name="Normal 7 2 6 2 6" xfId="29694" xr:uid="{00000000-0005-0000-0000-0000FF730000}"/>
    <cellStyle name="Normal 7 2 6 3" xfId="29695" xr:uid="{00000000-0005-0000-0000-000000740000}"/>
    <cellStyle name="Normal 7 2 6 3 2" xfId="29696" xr:uid="{00000000-0005-0000-0000-000001740000}"/>
    <cellStyle name="Normal 7 2 6 3 2 2" xfId="29697" xr:uid="{00000000-0005-0000-0000-000002740000}"/>
    <cellStyle name="Normal 7 2 6 3 3" xfId="29698" xr:uid="{00000000-0005-0000-0000-000003740000}"/>
    <cellStyle name="Normal 7 2 6 3 4" xfId="29699" xr:uid="{00000000-0005-0000-0000-000004740000}"/>
    <cellStyle name="Normal 7 2 6 4" xfId="29700" xr:uid="{00000000-0005-0000-0000-000005740000}"/>
    <cellStyle name="Normal 7 2 6 4 2" xfId="29701" xr:uid="{00000000-0005-0000-0000-000006740000}"/>
    <cellStyle name="Normal 7 2 6 4 2 2" xfId="29702" xr:uid="{00000000-0005-0000-0000-000007740000}"/>
    <cellStyle name="Normal 7 2 6 4 3" xfId="29703" xr:uid="{00000000-0005-0000-0000-000008740000}"/>
    <cellStyle name="Normal 7 2 6 4 4" xfId="29704" xr:uid="{00000000-0005-0000-0000-000009740000}"/>
    <cellStyle name="Normal 7 2 6 5" xfId="29705" xr:uid="{00000000-0005-0000-0000-00000A740000}"/>
    <cellStyle name="Normal 7 2 6 5 2" xfId="29706" xr:uid="{00000000-0005-0000-0000-00000B740000}"/>
    <cellStyle name="Normal 7 2 6 6" xfId="29707" xr:uid="{00000000-0005-0000-0000-00000C740000}"/>
    <cellStyle name="Normal 7 2 6 7" xfId="29708" xr:uid="{00000000-0005-0000-0000-00000D740000}"/>
    <cellStyle name="Normal 7 2 7" xfId="29709" xr:uid="{00000000-0005-0000-0000-00000E740000}"/>
    <cellStyle name="Normal 7 2 7 2" xfId="29710" xr:uid="{00000000-0005-0000-0000-00000F740000}"/>
    <cellStyle name="Normal 7 2 7 2 2" xfId="29711" xr:uid="{00000000-0005-0000-0000-000010740000}"/>
    <cellStyle name="Normal 7 2 7 2 2 2" xfId="29712" xr:uid="{00000000-0005-0000-0000-000011740000}"/>
    <cellStyle name="Normal 7 2 7 2 3" xfId="29713" xr:uid="{00000000-0005-0000-0000-000012740000}"/>
    <cellStyle name="Normal 7 2 7 2 4" xfId="29714" xr:uid="{00000000-0005-0000-0000-000013740000}"/>
    <cellStyle name="Normal 7 2 7 3" xfId="29715" xr:uid="{00000000-0005-0000-0000-000014740000}"/>
    <cellStyle name="Normal 7 2 7 3 2" xfId="29716" xr:uid="{00000000-0005-0000-0000-000015740000}"/>
    <cellStyle name="Normal 7 2 7 3 2 2" xfId="29717" xr:uid="{00000000-0005-0000-0000-000016740000}"/>
    <cellStyle name="Normal 7 2 7 3 3" xfId="29718" xr:uid="{00000000-0005-0000-0000-000017740000}"/>
    <cellStyle name="Normal 7 2 7 3 4" xfId="29719" xr:uid="{00000000-0005-0000-0000-000018740000}"/>
    <cellStyle name="Normal 7 2 7 4" xfId="29720" xr:uid="{00000000-0005-0000-0000-000019740000}"/>
    <cellStyle name="Normal 7 2 7 4 2" xfId="29721" xr:uid="{00000000-0005-0000-0000-00001A740000}"/>
    <cellStyle name="Normal 7 2 7 5" xfId="29722" xr:uid="{00000000-0005-0000-0000-00001B740000}"/>
    <cellStyle name="Normal 7 2 7 6" xfId="29723" xr:uid="{00000000-0005-0000-0000-00001C740000}"/>
    <cellStyle name="Normal 7 2 8" xfId="29724" xr:uid="{00000000-0005-0000-0000-00001D740000}"/>
    <cellStyle name="Normal 7 2 8 2" xfId="29725" xr:uid="{00000000-0005-0000-0000-00001E740000}"/>
    <cellStyle name="Normal 7 2 8 2 2" xfId="29726" xr:uid="{00000000-0005-0000-0000-00001F740000}"/>
    <cellStyle name="Normal 7 2 8 3" xfId="29727" xr:uid="{00000000-0005-0000-0000-000020740000}"/>
    <cellStyle name="Normal 7 2 8 4" xfId="29728" xr:uid="{00000000-0005-0000-0000-000021740000}"/>
    <cellStyle name="Normal 7 2 9" xfId="29729" xr:uid="{00000000-0005-0000-0000-000022740000}"/>
    <cellStyle name="Normal 7 2 9 2" xfId="29730" xr:uid="{00000000-0005-0000-0000-000023740000}"/>
    <cellStyle name="Normal 7 2 9 2 2" xfId="29731" xr:uid="{00000000-0005-0000-0000-000024740000}"/>
    <cellStyle name="Normal 7 2 9 3" xfId="29732" xr:uid="{00000000-0005-0000-0000-000025740000}"/>
    <cellStyle name="Normal 7 2 9 4" xfId="29733" xr:uid="{00000000-0005-0000-0000-000026740000}"/>
    <cellStyle name="Normal 7 3" xfId="29734" xr:uid="{00000000-0005-0000-0000-000027740000}"/>
    <cellStyle name="Normal 7 3 10" xfId="29735" xr:uid="{00000000-0005-0000-0000-000028740000}"/>
    <cellStyle name="Normal 7 3 10 2" xfId="29736" xr:uid="{00000000-0005-0000-0000-000029740000}"/>
    <cellStyle name="Normal 7 3 11" xfId="29737" xr:uid="{00000000-0005-0000-0000-00002A740000}"/>
    <cellStyle name="Normal 7 3 12" xfId="29738" xr:uid="{00000000-0005-0000-0000-00002B740000}"/>
    <cellStyle name="Normal 7 3 2" xfId="29739" xr:uid="{00000000-0005-0000-0000-00002C740000}"/>
    <cellStyle name="Normal 7 3 2 10" xfId="29740" xr:uid="{00000000-0005-0000-0000-00002D740000}"/>
    <cellStyle name="Normal 7 3 2 11" xfId="29741" xr:uid="{00000000-0005-0000-0000-00002E740000}"/>
    <cellStyle name="Normal 7 3 2 2" xfId="29742" xr:uid="{00000000-0005-0000-0000-00002F740000}"/>
    <cellStyle name="Normal 7 3 2 2 2" xfId="29743" xr:uid="{00000000-0005-0000-0000-000030740000}"/>
    <cellStyle name="Normal 7 3 2 2 2 2" xfId="29744" xr:uid="{00000000-0005-0000-0000-000031740000}"/>
    <cellStyle name="Normal 7 3 2 2 2 2 2" xfId="29745" xr:uid="{00000000-0005-0000-0000-000032740000}"/>
    <cellStyle name="Normal 7 3 2 2 2 2 2 2" xfId="29746" xr:uid="{00000000-0005-0000-0000-000033740000}"/>
    <cellStyle name="Normal 7 3 2 2 2 2 2 2 2" xfId="29747" xr:uid="{00000000-0005-0000-0000-000034740000}"/>
    <cellStyle name="Normal 7 3 2 2 2 2 2 3" xfId="29748" xr:uid="{00000000-0005-0000-0000-000035740000}"/>
    <cellStyle name="Normal 7 3 2 2 2 2 2 4" xfId="29749" xr:uid="{00000000-0005-0000-0000-000036740000}"/>
    <cellStyle name="Normal 7 3 2 2 2 2 3" xfId="29750" xr:uid="{00000000-0005-0000-0000-000037740000}"/>
    <cellStyle name="Normal 7 3 2 2 2 2 3 2" xfId="29751" xr:uid="{00000000-0005-0000-0000-000038740000}"/>
    <cellStyle name="Normal 7 3 2 2 2 2 3 2 2" xfId="29752" xr:uid="{00000000-0005-0000-0000-000039740000}"/>
    <cellStyle name="Normal 7 3 2 2 2 2 3 3" xfId="29753" xr:uid="{00000000-0005-0000-0000-00003A740000}"/>
    <cellStyle name="Normal 7 3 2 2 2 2 3 4" xfId="29754" xr:uid="{00000000-0005-0000-0000-00003B740000}"/>
    <cellStyle name="Normal 7 3 2 2 2 2 4" xfId="29755" xr:uid="{00000000-0005-0000-0000-00003C740000}"/>
    <cellStyle name="Normal 7 3 2 2 2 2 4 2" xfId="29756" xr:uid="{00000000-0005-0000-0000-00003D740000}"/>
    <cellStyle name="Normal 7 3 2 2 2 2 5" xfId="29757" xr:uid="{00000000-0005-0000-0000-00003E740000}"/>
    <cellStyle name="Normal 7 3 2 2 2 2 6" xfId="29758" xr:uid="{00000000-0005-0000-0000-00003F740000}"/>
    <cellStyle name="Normal 7 3 2 2 2 3" xfId="29759" xr:uid="{00000000-0005-0000-0000-000040740000}"/>
    <cellStyle name="Normal 7 3 2 2 2 3 2" xfId="29760" xr:uid="{00000000-0005-0000-0000-000041740000}"/>
    <cellStyle name="Normal 7 3 2 2 2 3 2 2" xfId="29761" xr:uid="{00000000-0005-0000-0000-000042740000}"/>
    <cellStyle name="Normal 7 3 2 2 2 3 3" xfId="29762" xr:uid="{00000000-0005-0000-0000-000043740000}"/>
    <cellStyle name="Normal 7 3 2 2 2 3 4" xfId="29763" xr:uid="{00000000-0005-0000-0000-000044740000}"/>
    <cellStyle name="Normal 7 3 2 2 2 4" xfId="29764" xr:uid="{00000000-0005-0000-0000-000045740000}"/>
    <cellStyle name="Normal 7 3 2 2 2 4 2" xfId="29765" xr:uid="{00000000-0005-0000-0000-000046740000}"/>
    <cellStyle name="Normal 7 3 2 2 2 4 2 2" xfId="29766" xr:uid="{00000000-0005-0000-0000-000047740000}"/>
    <cellStyle name="Normal 7 3 2 2 2 4 3" xfId="29767" xr:uid="{00000000-0005-0000-0000-000048740000}"/>
    <cellStyle name="Normal 7 3 2 2 2 4 4" xfId="29768" xr:uid="{00000000-0005-0000-0000-000049740000}"/>
    <cellStyle name="Normal 7 3 2 2 2 5" xfId="29769" xr:uid="{00000000-0005-0000-0000-00004A740000}"/>
    <cellStyle name="Normal 7 3 2 2 2 5 2" xfId="29770" xr:uid="{00000000-0005-0000-0000-00004B740000}"/>
    <cellStyle name="Normal 7 3 2 2 2 6" xfId="29771" xr:uid="{00000000-0005-0000-0000-00004C740000}"/>
    <cellStyle name="Normal 7 3 2 2 2 7" xfId="29772" xr:uid="{00000000-0005-0000-0000-00004D740000}"/>
    <cellStyle name="Normal 7 3 2 2 3" xfId="29773" xr:uid="{00000000-0005-0000-0000-00004E740000}"/>
    <cellStyle name="Normal 7 3 2 2 3 2" xfId="29774" xr:uid="{00000000-0005-0000-0000-00004F740000}"/>
    <cellStyle name="Normal 7 3 2 2 3 2 2" xfId="29775" xr:uid="{00000000-0005-0000-0000-000050740000}"/>
    <cellStyle name="Normal 7 3 2 2 3 2 2 2" xfId="29776" xr:uid="{00000000-0005-0000-0000-000051740000}"/>
    <cellStyle name="Normal 7 3 2 2 3 2 3" xfId="29777" xr:uid="{00000000-0005-0000-0000-000052740000}"/>
    <cellStyle name="Normal 7 3 2 2 3 2 4" xfId="29778" xr:uid="{00000000-0005-0000-0000-000053740000}"/>
    <cellStyle name="Normal 7 3 2 2 3 3" xfId="29779" xr:uid="{00000000-0005-0000-0000-000054740000}"/>
    <cellStyle name="Normal 7 3 2 2 3 3 2" xfId="29780" xr:uid="{00000000-0005-0000-0000-000055740000}"/>
    <cellStyle name="Normal 7 3 2 2 3 3 2 2" xfId="29781" xr:uid="{00000000-0005-0000-0000-000056740000}"/>
    <cellStyle name="Normal 7 3 2 2 3 3 3" xfId="29782" xr:uid="{00000000-0005-0000-0000-000057740000}"/>
    <cellStyle name="Normal 7 3 2 2 3 3 4" xfId="29783" xr:uid="{00000000-0005-0000-0000-000058740000}"/>
    <cellStyle name="Normal 7 3 2 2 3 4" xfId="29784" xr:uid="{00000000-0005-0000-0000-000059740000}"/>
    <cellStyle name="Normal 7 3 2 2 3 4 2" xfId="29785" xr:uid="{00000000-0005-0000-0000-00005A740000}"/>
    <cellStyle name="Normal 7 3 2 2 3 5" xfId="29786" xr:uid="{00000000-0005-0000-0000-00005B740000}"/>
    <cellStyle name="Normal 7 3 2 2 3 6" xfId="29787" xr:uid="{00000000-0005-0000-0000-00005C740000}"/>
    <cellStyle name="Normal 7 3 2 2 4" xfId="29788" xr:uid="{00000000-0005-0000-0000-00005D740000}"/>
    <cellStyle name="Normal 7 3 2 2 4 2" xfId="29789" xr:uid="{00000000-0005-0000-0000-00005E740000}"/>
    <cellStyle name="Normal 7 3 2 2 4 2 2" xfId="29790" xr:uid="{00000000-0005-0000-0000-00005F740000}"/>
    <cellStyle name="Normal 7 3 2 2 4 3" xfId="29791" xr:uid="{00000000-0005-0000-0000-000060740000}"/>
    <cellStyle name="Normal 7 3 2 2 4 4" xfId="29792" xr:uid="{00000000-0005-0000-0000-000061740000}"/>
    <cellStyle name="Normal 7 3 2 2 5" xfId="29793" xr:uid="{00000000-0005-0000-0000-000062740000}"/>
    <cellStyle name="Normal 7 3 2 2 5 2" xfId="29794" xr:uid="{00000000-0005-0000-0000-000063740000}"/>
    <cellStyle name="Normal 7 3 2 2 5 2 2" xfId="29795" xr:uid="{00000000-0005-0000-0000-000064740000}"/>
    <cellStyle name="Normal 7 3 2 2 5 3" xfId="29796" xr:uid="{00000000-0005-0000-0000-000065740000}"/>
    <cellStyle name="Normal 7 3 2 2 5 4" xfId="29797" xr:uid="{00000000-0005-0000-0000-000066740000}"/>
    <cellStyle name="Normal 7 3 2 2 6" xfId="29798" xr:uid="{00000000-0005-0000-0000-000067740000}"/>
    <cellStyle name="Normal 7 3 2 2 6 2" xfId="29799" xr:uid="{00000000-0005-0000-0000-000068740000}"/>
    <cellStyle name="Normal 7 3 2 2 7" xfId="29800" xr:uid="{00000000-0005-0000-0000-000069740000}"/>
    <cellStyle name="Normal 7 3 2 2 8" xfId="29801" xr:uid="{00000000-0005-0000-0000-00006A740000}"/>
    <cellStyle name="Normal 7 3 2 3" xfId="29802" xr:uid="{00000000-0005-0000-0000-00006B740000}"/>
    <cellStyle name="Normal 7 3 2 3 2" xfId="29803" xr:uid="{00000000-0005-0000-0000-00006C740000}"/>
    <cellStyle name="Normal 7 3 2 3 2 2" xfId="29804" xr:uid="{00000000-0005-0000-0000-00006D740000}"/>
    <cellStyle name="Normal 7 3 2 3 2 2 2" xfId="29805" xr:uid="{00000000-0005-0000-0000-00006E740000}"/>
    <cellStyle name="Normal 7 3 2 3 2 2 2 2" xfId="29806" xr:uid="{00000000-0005-0000-0000-00006F740000}"/>
    <cellStyle name="Normal 7 3 2 3 2 2 2 2 2" xfId="29807" xr:uid="{00000000-0005-0000-0000-000070740000}"/>
    <cellStyle name="Normal 7 3 2 3 2 2 2 3" xfId="29808" xr:uid="{00000000-0005-0000-0000-000071740000}"/>
    <cellStyle name="Normal 7 3 2 3 2 2 2 4" xfId="29809" xr:uid="{00000000-0005-0000-0000-000072740000}"/>
    <cellStyle name="Normal 7 3 2 3 2 2 3" xfId="29810" xr:uid="{00000000-0005-0000-0000-000073740000}"/>
    <cellStyle name="Normal 7 3 2 3 2 2 3 2" xfId="29811" xr:uid="{00000000-0005-0000-0000-000074740000}"/>
    <cellStyle name="Normal 7 3 2 3 2 2 3 2 2" xfId="29812" xr:uid="{00000000-0005-0000-0000-000075740000}"/>
    <cellStyle name="Normal 7 3 2 3 2 2 3 3" xfId="29813" xr:uid="{00000000-0005-0000-0000-000076740000}"/>
    <cellStyle name="Normal 7 3 2 3 2 2 3 4" xfId="29814" xr:uid="{00000000-0005-0000-0000-000077740000}"/>
    <cellStyle name="Normal 7 3 2 3 2 2 4" xfId="29815" xr:uid="{00000000-0005-0000-0000-000078740000}"/>
    <cellStyle name="Normal 7 3 2 3 2 2 4 2" xfId="29816" xr:uid="{00000000-0005-0000-0000-000079740000}"/>
    <cellStyle name="Normal 7 3 2 3 2 2 5" xfId="29817" xr:uid="{00000000-0005-0000-0000-00007A740000}"/>
    <cellStyle name="Normal 7 3 2 3 2 2 6" xfId="29818" xr:uid="{00000000-0005-0000-0000-00007B740000}"/>
    <cellStyle name="Normal 7 3 2 3 2 3" xfId="29819" xr:uid="{00000000-0005-0000-0000-00007C740000}"/>
    <cellStyle name="Normal 7 3 2 3 2 3 2" xfId="29820" xr:uid="{00000000-0005-0000-0000-00007D740000}"/>
    <cellStyle name="Normal 7 3 2 3 2 3 2 2" xfId="29821" xr:uid="{00000000-0005-0000-0000-00007E740000}"/>
    <cellStyle name="Normal 7 3 2 3 2 3 3" xfId="29822" xr:uid="{00000000-0005-0000-0000-00007F740000}"/>
    <cellStyle name="Normal 7 3 2 3 2 3 4" xfId="29823" xr:uid="{00000000-0005-0000-0000-000080740000}"/>
    <cellStyle name="Normal 7 3 2 3 2 4" xfId="29824" xr:uid="{00000000-0005-0000-0000-000081740000}"/>
    <cellStyle name="Normal 7 3 2 3 2 4 2" xfId="29825" xr:uid="{00000000-0005-0000-0000-000082740000}"/>
    <cellStyle name="Normal 7 3 2 3 2 4 2 2" xfId="29826" xr:uid="{00000000-0005-0000-0000-000083740000}"/>
    <cellStyle name="Normal 7 3 2 3 2 4 3" xfId="29827" xr:uid="{00000000-0005-0000-0000-000084740000}"/>
    <cellStyle name="Normal 7 3 2 3 2 4 4" xfId="29828" xr:uid="{00000000-0005-0000-0000-000085740000}"/>
    <cellStyle name="Normal 7 3 2 3 2 5" xfId="29829" xr:uid="{00000000-0005-0000-0000-000086740000}"/>
    <cellStyle name="Normal 7 3 2 3 2 5 2" xfId="29830" xr:uid="{00000000-0005-0000-0000-000087740000}"/>
    <cellStyle name="Normal 7 3 2 3 2 6" xfId="29831" xr:uid="{00000000-0005-0000-0000-000088740000}"/>
    <cellStyle name="Normal 7 3 2 3 2 7" xfId="29832" xr:uid="{00000000-0005-0000-0000-000089740000}"/>
    <cellStyle name="Normal 7 3 2 3 3" xfId="29833" xr:uid="{00000000-0005-0000-0000-00008A740000}"/>
    <cellStyle name="Normal 7 3 2 3 3 2" xfId="29834" xr:uid="{00000000-0005-0000-0000-00008B740000}"/>
    <cellStyle name="Normal 7 3 2 3 3 2 2" xfId="29835" xr:uid="{00000000-0005-0000-0000-00008C740000}"/>
    <cellStyle name="Normal 7 3 2 3 3 2 2 2" xfId="29836" xr:uid="{00000000-0005-0000-0000-00008D740000}"/>
    <cellStyle name="Normal 7 3 2 3 3 2 3" xfId="29837" xr:uid="{00000000-0005-0000-0000-00008E740000}"/>
    <cellStyle name="Normal 7 3 2 3 3 2 4" xfId="29838" xr:uid="{00000000-0005-0000-0000-00008F740000}"/>
    <cellStyle name="Normal 7 3 2 3 3 3" xfId="29839" xr:uid="{00000000-0005-0000-0000-000090740000}"/>
    <cellStyle name="Normal 7 3 2 3 3 3 2" xfId="29840" xr:uid="{00000000-0005-0000-0000-000091740000}"/>
    <cellStyle name="Normal 7 3 2 3 3 3 2 2" xfId="29841" xr:uid="{00000000-0005-0000-0000-000092740000}"/>
    <cellStyle name="Normal 7 3 2 3 3 3 3" xfId="29842" xr:uid="{00000000-0005-0000-0000-000093740000}"/>
    <cellStyle name="Normal 7 3 2 3 3 3 4" xfId="29843" xr:uid="{00000000-0005-0000-0000-000094740000}"/>
    <cellStyle name="Normal 7 3 2 3 3 4" xfId="29844" xr:uid="{00000000-0005-0000-0000-000095740000}"/>
    <cellStyle name="Normal 7 3 2 3 3 4 2" xfId="29845" xr:uid="{00000000-0005-0000-0000-000096740000}"/>
    <cellStyle name="Normal 7 3 2 3 3 5" xfId="29846" xr:uid="{00000000-0005-0000-0000-000097740000}"/>
    <cellStyle name="Normal 7 3 2 3 3 6" xfId="29847" xr:uid="{00000000-0005-0000-0000-000098740000}"/>
    <cellStyle name="Normal 7 3 2 3 4" xfId="29848" xr:uid="{00000000-0005-0000-0000-000099740000}"/>
    <cellStyle name="Normal 7 3 2 3 4 2" xfId="29849" xr:uid="{00000000-0005-0000-0000-00009A740000}"/>
    <cellStyle name="Normal 7 3 2 3 4 2 2" xfId="29850" xr:uid="{00000000-0005-0000-0000-00009B740000}"/>
    <cellStyle name="Normal 7 3 2 3 4 3" xfId="29851" xr:uid="{00000000-0005-0000-0000-00009C740000}"/>
    <cellStyle name="Normal 7 3 2 3 4 4" xfId="29852" xr:uid="{00000000-0005-0000-0000-00009D740000}"/>
    <cellStyle name="Normal 7 3 2 3 5" xfId="29853" xr:uid="{00000000-0005-0000-0000-00009E740000}"/>
    <cellStyle name="Normal 7 3 2 3 5 2" xfId="29854" xr:uid="{00000000-0005-0000-0000-00009F740000}"/>
    <cellStyle name="Normal 7 3 2 3 5 2 2" xfId="29855" xr:uid="{00000000-0005-0000-0000-0000A0740000}"/>
    <cellStyle name="Normal 7 3 2 3 5 3" xfId="29856" xr:uid="{00000000-0005-0000-0000-0000A1740000}"/>
    <cellStyle name="Normal 7 3 2 3 5 4" xfId="29857" xr:uid="{00000000-0005-0000-0000-0000A2740000}"/>
    <cellStyle name="Normal 7 3 2 3 6" xfId="29858" xr:uid="{00000000-0005-0000-0000-0000A3740000}"/>
    <cellStyle name="Normal 7 3 2 3 6 2" xfId="29859" xr:uid="{00000000-0005-0000-0000-0000A4740000}"/>
    <cellStyle name="Normal 7 3 2 3 7" xfId="29860" xr:uid="{00000000-0005-0000-0000-0000A5740000}"/>
    <cellStyle name="Normal 7 3 2 3 8" xfId="29861" xr:uid="{00000000-0005-0000-0000-0000A6740000}"/>
    <cellStyle name="Normal 7 3 2 4" xfId="29862" xr:uid="{00000000-0005-0000-0000-0000A7740000}"/>
    <cellStyle name="Normal 7 3 2 4 2" xfId="29863" xr:uid="{00000000-0005-0000-0000-0000A8740000}"/>
    <cellStyle name="Normal 7 3 2 4 2 2" xfId="29864" xr:uid="{00000000-0005-0000-0000-0000A9740000}"/>
    <cellStyle name="Normal 7 3 2 4 2 2 2" xfId="29865" xr:uid="{00000000-0005-0000-0000-0000AA740000}"/>
    <cellStyle name="Normal 7 3 2 4 2 2 2 2" xfId="29866" xr:uid="{00000000-0005-0000-0000-0000AB740000}"/>
    <cellStyle name="Normal 7 3 2 4 2 2 2 2 2" xfId="29867" xr:uid="{00000000-0005-0000-0000-0000AC740000}"/>
    <cellStyle name="Normal 7 3 2 4 2 2 2 3" xfId="29868" xr:uid="{00000000-0005-0000-0000-0000AD740000}"/>
    <cellStyle name="Normal 7 3 2 4 2 2 2 4" xfId="29869" xr:uid="{00000000-0005-0000-0000-0000AE740000}"/>
    <cellStyle name="Normal 7 3 2 4 2 2 3" xfId="29870" xr:uid="{00000000-0005-0000-0000-0000AF740000}"/>
    <cellStyle name="Normal 7 3 2 4 2 2 3 2" xfId="29871" xr:uid="{00000000-0005-0000-0000-0000B0740000}"/>
    <cellStyle name="Normal 7 3 2 4 2 2 3 2 2" xfId="29872" xr:uid="{00000000-0005-0000-0000-0000B1740000}"/>
    <cellStyle name="Normal 7 3 2 4 2 2 3 3" xfId="29873" xr:uid="{00000000-0005-0000-0000-0000B2740000}"/>
    <cellStyle name="Normal 7 3 2 4 2 2 3 4" xfId="29874" xr:uid="{00000000-0005-0000-0000-0000B3740000}"/>
    <cellStyle name="Normal 7 3 2 4 2 2 4" xfId="29875" xr:uid="{00000000-0005-0000-0000-0000B4740000}"/>
    <cellStyle name="Normal 7 3 2 4 2 2 4 2" xfId="29876" xr:uid="{00000000-0005-0000-0000-0000B5740000}"/>
    <cellStyle name="Normal 7 3 2 4 2 2 5" xfId="29877" xr:uid="{00000000-0005-0000-0000-0000B6740000}"/>
    <cellStyle name="Normal 7 3 2 4 2 2 6" xfId="29878" xr:uid="{00000000-0005-0000-0000-0000B7740000}"/>
    <cellStyle name="Normal 7 3 2 4 2 3" xfId="29879" xr:uid="{00000000-0005-0000-0000-0000B8740000}"/>
    <cellStyle name="Normal 7 3 2 4 2 3 2" xfId="29880" xr:uid="{00000000-0005-0000-0000-0000B9740000}"/>
    <cellStyle name="Normal 7 3 2 4 2 3 2 2" xfId="29881" xr:uid="{00000000-0005-0000-0000-0000BA740000}"/>
    <cellStyle name="Normal 7 3 2 4 2 3 3" xfId="29882" xr:uid="{00000000-0005-0000-0000-0000BB740000}"/>
    <cellStyle name="Normal 7 3 2 4 2 3 4" xfId="29883" xr:uid="{00000000-0005-0000-0000-0000BC740000}"/>
    <cellStyle name="Normal 7 3 2 4 2 4" xfId="29884" xr:uid="{00000000-0005-0000-0000-0000BD740000}"/>
    <cellStyle name="Normal 7 3 2 4 2 4 2" xfId="29885" xr:uid="{00000000-0005-0000-0000-0000BE740000}"/>
    <cellStyle name="Normal 7 3 2 4 2 4 2 2" xfId="29886" xr:uid="{00000000-0005-0000-0000-0000BF740000}"/>
    <cellStyle name="Normal 7 3 2 4 2 4 3" xfId="29887" xr:uid="{00000000-0005-0000-0000-0000C0740000}"/>
    <cellStyle name="Normal 7 3 2 4 2 4 4" xfId="29888" xr:uid="{00000000-0005-0000-0000-0000C1740000}"/>
    <cellStyle name="Normal 7 3 2 4 2 5" xfId="29889" xr:uid="{00000000-0005-0000-0000-0000C2740000}"/>
    <cellStyle name="Normal 7 3 2 4 2 5 2" xfId="29890" xr:uid="{00000000-0005-0000-0000-0000C3740000}"/>
    <cellStyle name="Normal 7 3 2 4 2 6" xfId="29891" xr:uid="{00000000-0005-0000-0000-0000C4740000}"/>
    <cellStyle name="Normal 7 3 2 4 2 7" xfId="29892" xr:uid="{00000000-0005-0000-0000-0000C5740000}"/>
    <cellStyle name="Normal 7 3 2 4 3" xfId="29893" xr:uid="{00000000-0005-0000-0000-0000C6740000}"/>
    <cellStyle name="Normal 7 3 2 4 3 2" xfId="29894" xr:uid="{00000000-0005-0000-0000-0000C7740000}"/>
    <cellStyle name="Normal 7 3 2 4 3 2 2" xfId="29895" xr:uid="{00000000-0005-0000-0000-0000C8740000}"/>
    <cellStyle name="Normal 7 3 2 4 3 2 2 2" xfId="29896" xr:uid="{00000000-0005-0000-0000-0000C9740000}"/>
    <cellStyle name="Normal 7 3 2 4 3 2 3" xfId="29897" xr:uid="{00000000-0005-0000-0000-0000CA740000}"/>
    <cellStyle name="Normal 7 3 2 4 3 2 4" xfId="29898" xr:uid="{00000000-0005-0000-0000-0000CB740000}"/>
    <cellStyle name="Normal 7 3 2 4 3 3" xfId="29899" xr:uid="{00000000-0005-0000-0000-0000CC740000}"/>
    <cellStyle name="Normal 7 3 2 4 3 3 2" xfId="29900" xr:uid="{00000000-0005-0000-0000-0000CD740000}"/>
    <cellStyle name="Normal 7 3 2 4 3 3 2 2" xfId="29901" xr:uid="{00000000-0005-0000-0000-0000CE740000}"/>
    <cellStyle name="Normal 7 3 2 4 3 3 3" xfId="29902" xr:uid="{00000000-0005-0000-0000-0000CF740000}"/>
    <cellStyle name="Normal 7 3 2 4 3 3 4" xfId="29903" xr:uid="{00000000-0005-0000-0000-0000D0740000}"/>
    <cellStyle name="Normal 7 3 2 4 3 4" xfId="29904" xr:uid="{00000000-0005-0000-0000-0000D1740000}"/>
    <cellStyle name="Normal 7 3 2 4 3 4 2" xfId="29905" xr:uid="{00000000-0005-0000-0000-0000D2740000}"/>
    <cellStyle name="Normal 7 3 2 4 3 5" xfId="29906" xr:uid="{00000000-0005-0000-0000-0000D3740000}"/>
    <cellStyle name="Normal 7 3 2 4 3 6" xfId="29907" xr:uid="{00000000-0005-0000-0000-0000D4740000}"/>
    <cellStyle name="Normal 7 3 2 4 4" xfId="29908" xr:uid="{00000000-0005-0000-0000-0000D5740000}"/>
    <cellStyle name="Normal 7 3 2 4 4 2" xfId="29909" xr:uid="{00000000-0005-0000-0000-0000D6740000}"/>
    <cellStyle name="Normal 7 3 2 4 4 2 2" xfId="29910" xr:uid="{00000000-0005-0000-0000-0000D7740000}"/>
    <cellStyle name="Normal 7 3 2 4 4 3" xfId="29911" xr:uid="{00000000-0005-0000-0000-0000D8740000}"/>
    <cellStyle name="Normal 7 3 2 4 4 4" xfId="29912" xr:uid="{00000000-0005-0000-0000-0000D9740000}"/>
    <cellStyle name="Normal 7 3 2 4 5" xfId="29913" xr:uid="{00000000-0005-0000-0000-0000DA740000}"/>
    <cellStyle name="Normal 7 3 2 4 5 2" xfId="29914" xr:uid="{00000000-0005-0000-0000-0000DB740000}"/>
    <cellStyle name="Normal 7 3 2 4 5 2 2" xfId="29915" xr:uid="{00000000-0005-0000-0000-0000DC740000}"/>
    <cellStyle name="Normal 7 3 2 4 5 3" xfId="29916" xr:uid="{00000000-0005-0000-0000-0000DD740000}"/>
    <cellStyle name="Normal 7 3 2 4 5 4" xfId="29917" xr:uid="{00000000-0005-0000-0000-0000DE740000}"/>
    <cellStyle name="Normal 7 3 2 4 6" xfId="29918" xr:uid="{00000000-0005-0000-0000-0000DF740000}"/>
    <cellStyle name="Normal 7 3 2 4 6 2" xfId="29919" xr:uid="{00000000-0005-0000-0000-0000E0740000}"/>
    <cellStyle name="Normal 7 3 2 4 7" xfId="29920" xr:uid="{00000000-0005-0000-0000-0000E1740000}"/>
    <cellStyle name="Normal 7 3 2 4 8" xfId="29921" xr:uid="{00000000-0005-0000-0000-0000E2740000}"/>
    <cellStyle name="Normal 7 3 2 5" xfId="29922" xr:uid="{00000000-0005-0000-0000-0000E3740000}"/>
    <cellStyle name="Normal 7 3 2 5 2" xfId="29923" xr:uid="{00000000-0005-0000-0000-0000E4740000}"/>
    <cellStyle name="Normal 7 3 2 5 2 2" xfId="29924" xr:uid="{00000000-0005-0000-0000-0000E5740000}"/>
    <cellStyle name="Normal 7 3 2 5 2 2 2" xfId="29925" xr:uid="{00000000-0005-0000-0000-0000E6740000}"/>
    <cellStyle name="Normal 7 3 2 5 2 2 2 2" xfId="29926" xr:uid="{00000000-0005-0000-0000-0000E7740000}"/>
    <cellStyle name="Normal 7 3 2 5 2 2 3" xfId="29927" xr:uid="{00000000-0005-0000-0000-0000E8740000}"/>
    <cellStyle name="Normal 7 3 2 5 2 2 4" xfId="29928" xr:uid="{00000000-0005-0000-0000-0000E9740000}"/>
    <cellStyle name="Normal 7 3 2 5 2 3" xfId="29929" xr:uid="{00000000-0005-0000-0000-0000EA740000}"/>
    <cellStyle name="Normal 7 3 2 5 2 3 2" xfId="29930" xr:uid="{00000000-0005-0000-0000-0000EB740000}"/>
    <cellStyle name="Normal 7 3 2 5 2 3 2 2" xfId="29931" xr:uid="{00000000-0005-0000-0000-0000EC740000}"/>
    <cellStyle name="Normal 7 3 2 5 2 3 3" xfId="29932" xr:uid="{00000000-0005-0000-0000-0000ED740000}"/>
    <cellStyle name="Normal 7 3 2 5 2 3 4" xfId="29933" xr:uid="{00000000-0005-0000-0000-0000EE740000}"/>
    <cellStyle name="Normal 7 3 2 5 2 4" xfId="29934" xr:uid="{00000000-0005-0000-0000-0000EF740000}"/>
    <cellStyle name="Normal 7 3 2 5 2 4 2" xfId="29935" xr:uid="{00000000-0005-0000-0000-0000F0740000}"/>
    <cellStyle name="Normal 7 3 2 5 2 5" xfId="29936" xr:uid="{00000000-0005-0000-0000-0000F1740000}"/>
    <cellStyle name="Normal 7 3 2 5 2 6" xfId="29937" xr:uid="{00000000-0005-0000-0000-0000F2740000}"/>
    <cellStyle name="Normal 7 3 2 5 3" xfId="29938" xr:uid="{00000000-0005-0000-0000-0000F3740000}"/>
    <cellStyle name="Normal 7 3 2 5 3 2" xfId="29939" xr:uid="{00000000-0005-0000-0000-0000F4740000}"/>
    <cellStyle name="Normal 7 3 2 5 3 2 2" xfId="29940" xr:uid="{00000000-0005-0000-0000-0000F5740000}"/>
    <cellStyle name="Normal 7 3 2 5 3 3" xfId="29941" xr:uid="{00000000-0005-0000-0000-0000F6740000}"/>
    <cellStyle name="Normal 7 3 2 5 3 4" xfId="29942" xr:uid="{00000000-0005-0000-0000-0000F7740000}"/>
    <cellStyle name="Normal 7 3 2 5 4" xfId="29943" xr:uid="{00000000-0005-0000-0000-0000F8740000}"/>
    <cellStyle name="Normal 7 3 2 5 4 2" xfId="29944" xr:uid="{00000000-0005-0000-0000-0000F9740000}"/>
    <cellStyle name="Normal 7 3 2 5 4 2 2" xfId="29945" xr:uid="{00000000-0005-0000-0000-0000FA740000}"/>
    <cellStyle name="Normal 7 3 2 5 4 3" xfId="29946" xr:uid="{00000000-0005-0000-0000-0000FB740000}"/>
    <cellStyle name="Normal 7 3 2 5 4 4" xfId="29947" xr:uid="{00000000-0005-0000-0000-0000FC740000}"/>
    <cellStyle name="Normal 7 3 2 5 5" xfId="29948" xr:uid="{00000000-0005-0000-0000-0000FD740000}"/>
    <cellStyle name="Normal 7 3 2 5 5 2" xfId="29949" xr:uid="{00000000-0005-0000-0000-0000FE740000}"/>
    <cellStyle name="Normal 7 3 2 5 6" xfId="29950" xr:uid="{00000000-0005-0000-0000-0000FF740000}"/>
    <cellStyle name="Normal 7 3 2 5 7" xfId="29951" xr:uid="{00000000-0005-0000-0000-000000750000}"/>
    <cellStyle name="Normal 7 3 2 6" xfId="29952" xr:uid="{00000000-0005-0000-0000-000001750000}"/>
    <cellStyle name="Normal 7 3 2 6 2" xfId="29953" xr:uid="{00000000-0005-0000-0000-000002750000}"/>
    <cellStyle name="Normal 7 3 2 6 2 2" xfId="29954" xr:uid="{00000000-0005-0000-0000-000003750000}"/>
    <cellStyle name="Normal 7 3 2 6 2 2 2" xfId="29955" xr:uid="{00000000-0005-0000-0000-000004750000}"/>
    <cellStyle name="Normal 7 3 2 6 2 3" xfId="29956" xr:uid="{00000000-0005-0000-0000-000005750000}"/>
    <cellStyle name="Normal 7 3 2 6 2 4" xfId="29957" xr:uid="{00000000-0005-0000-0000-000006750000}"/>
    <cellStyle name="Normal 7 3 2 6 3" xfId="29958" xr:uid="{00000000-0005-0000-0000-000007750000}"/>
    <cellStyle name="Normal 7 3 2 6 3 2" xfId="29959" xr:uid="{00000000-0005-0000-0000-000008750000}"/>
    <cellStyle name="Normal 7 3 2 6 3 2 2" xfId="29960" xr:uid="{00000000-0005-0000-0000-000009750000}"/>
    <cellStyle name="Normal 7 3 2 6 3 3" xfId="29961" xr:uid="{00000000-0005-0000-0000-00000A750000}"/>
    <cellStyle name="Normal 7 3 2 6 3 4" xfId="29962" xr:uid="{00000000-0005-0000-0000-00000B750000}"/>
    <cellStyle name="Normal 7 3 2 6 4" xfId="29963" xr:uid="{00000000-0005-0000-0000-00000C750000}"/>
    <cellStyle name="Normal 7 3 2 6 4 2" xfId="29964" xr:uid="{00000000-0005-0000-0000-00000D750000}"/>
    <cellStyle name="Normal 7 3 2 6 5" xfId="29965" xr:uid="{00000000-0005-0000-0000-00000E750000}"/>
    <cellStyle name="Normal 7 3 2 6 6" xfId="29966" xr:uid="{00000000-0005-0000-0000-00000F750000}"/>
    <cellStyle name="Normal 7 3 2 7" xfId="29967" xr:uid="{00000000-0005-0000-0000-000010750000}"/>
    <cellStyle name="Normal 7 3 2 7 2" xfId="29968" xr:uid="{00000000-0005-0000-0000-000011750000}"/>
    <cellStyle name="Normal 7 3 2 7 2 2" xfId="29969" xr:uid="{00000000-0005-0000-0000-000012750000}"/>
    <cellStyle name="Normal 7 3 2 7 3" xfId="29970" xr:uid="{00000000-0005-0000-0000-000013750000}"/>
    <cellStyle name="Normal 7 3 2 7 4" xfId="29971" xr:uid="{00000000-0005-0000-0000-000014750000}"/>
    <cellStyle name="Normal 7 3 2 8" xfId="29972" xr:uid="{00000000-0005-0000-0000-000015750000}"/>
    <cellStyle name="Normal 7 3 2 8 2" xfId="29973" xr:uid="{00000000-0005-0000-0000-000016750000}"/>
    <cellStyle name="Normal 7 3 2 8 2 2" xfId="29974" xr:uid="{00000000-0005-0000-0000-000017750000}"/>
    <cellStyle name="Normal 7 3 2 8 3" xfId="29975" xr:uid="{00000000-0005-0000-0000-000018750000}"/>
    <cellStyle name="Normal 7 3 2 8 4" xfId="29976" xr:uid="{00000000-0005-0000-0000-000019750000}"/>
    <cellStyle name="Normal 7 3 2 9" xfId="29977" xr:uid="{00000000-0005-0000-0000-00001A750000}"/>
    <cellStyle name="Normal 7 3 2 9 2" xfId="29978" xr:uid="{00000000-0005-0000-0000-00001B750000}"/>
    <cellStyle name="Normal 7 3 3" xfId="29979" xr:uid="{00000000-0005-0000-0000-00001C750000}"/>
    <cellStyle name="Normal 7 3 3 2" xfId="29980" xr:uid="{00000000-0005-0000-0000-00001D750000}"/>
    <cellStyle name="Normal 7 3 3 2 2" xfId="29981" xr:uid="{00000000-0005-0000-0000-00001E750000}"/>
    <cellStyle name="Normal 7 3 3 2 2 2" xfId="29982" xr:uid="{00000000-0005-0000-0000-00001F750000}"/>
    <cellStyle name="Normal 7 3 3 2 2 2 2" xfId="29983" xr:uid="{00000000-0005-0000-0000-000020750000}"/>
    <cellStyle name="Normal 7 3 3 2 2 2 2 2" xfId="29984" xr:uid="{00000000-0005-0000-0000-000021750000}"/>
    <cellStyle name="Normal 7 3 3 2 2 2 3" xfId="29985" xr:uid="{00000000-0005-0000-0000-000022750000}"/>
    <cellStyle name="Normal 7 3 3 2 2 2 4" xfId="29986" xr:uid="{00000000-0005-0000-0000-000023750000}"/>
    <cellStyle name="Normal 7 3 3 2 2 3" xfId="29987" xr:uid="{00000000-0005-0000-0000-000024750000}"/>
    <cellStyle name="Normal 7 3 3 2 2 3 2" xfId="29988" xr:uid="{00000000-0005-0000-0000-000025750000}"/>
    <cellStyle name="Normal 7 3 3 2 2 3 2 2" xfId="29989" xr:uid="{00000000-0005-0000-0000-000026750000}"/>
    <cellStyle name="Normal 7 3 3 2 2 3 3" xfId="29990" xr:uid="{00000000-0005-0000-0000-000027750000}"/>
    <cellStyle name="Normal 7 3 3 2 2 3 4" xfId="29991" xr:uid="{00000000-0005-0000-0000-000028750000}"/>
    <cellStyle name="Normal 7 3 3 2 2 4" xfId="29992" xr:uid="{00000000-0005-0000-0000-000029750000}"/>
    <cellStyle name="Normal 7 3 3 2 2 4 2" xfId="29993" xr:uid="{00000000-0005-0000-0000-00002A750000}"/>
    <cellStyle name="Normal 7 3 3 2 2 5" xfId="29994" xr:uid="{00000000-0005-0000-0000-00002B750000}"/>
    <cellStyle name="Normal 7 3 3 2 2 6" xfId="29995" xr:uid="{00000000-0005-0000-0000-00002C750000}"/>
    <cellStyle name="Normal 7 3 3 2 3" xfId="29996" xr:uid="{00000000-0005-0000-0000-00002D750000}"/>
    <cellStyle name="Normal 7 3 3 2 3 2" xfId="29997" xr:uid="{00000000-0005-0000-0000-00002E750000}"/>
    <cellStyle name="Normal 7 3 3 2 3 2 2" xfId="29998" xr:uid="{00000000-0005-0000-0000-00002F750000}"/>
    <cellStyle name="Normal 7 3 3 2 3 3" xfId="29999" xr:uid="{00000000-0005-0000-0000-000030750000}"/>
    <cellStyle name="Normal 7 3 3 2 3 4" xfId="30000" xr:uid="{00000000-0005-0000-0000-000031750000}"/>
    <cellStyle name="Normal 7 3 3 2 4" xfId="30001" xr:uid="{00000000-0005-0000-0000-000032750000}"/>
    <cellStyle name="Normal 7 3 3 2 4 2" xfId="30002" xr:uid="{00000000-0005-0000-0000-000033750000}"/>
    <cellStyle name="Normal 7 3 3 2 4 2 2" xfId="30003" xr:uid="{00000000-0005-0000-0000-000034750000}"/>
    <cellStyle name="Normal 7 3 3 2 4 3" xfId="30004" xr:uid="{00000000-0005-0000-0000-000035750000}"/>
    <cellStyle name="Normal 7 3 3 2 4 4" xfId="30005" xr:uid="{00000000-0005-0000-0000-000036750000}"/>
    <cellStyle name="Normal 7 3 3 2 5" xfId="30006" xr:uid="{00000000-0005-0000-0000-000037750000}"/>
    <cellStyle name="Normal 7 3 3 2 5 2" xfId="30007" xr:uid="{00000000-0005-0000-0000-000038750000}"/>
    <cellStyle name="Normal 7 3 3 2 6" xfId="30008" xr:uid="{00000000-0005-0000-0000-000039750000}"/>
    <cellStyle name="Normal 7 3 3 2 7" xfId="30009" xr:uid="{00000000-0005-0000-0000-00003A750000}"/>
    <cellStyle name="Normal 7 3 3 3" xfId="30010" xr:uid="{00000000-0005-0000-0000-00003B750000}"/>
    <cellStyle name="Normal 7 3 3 3 2" xfId="30011" xr:uid="{00000000-0005-0000-0000-00003C750000}"/>
    <cellStyle name="Normal 7 3 3 3 2 2" xfId="30012" xr:uid="{00000000-0005-0000-0000-00003D750000}"/>
    <cellStyle name="Normal 7 3 3 3 2 2 2" xfId="30013" xr:uid="{00000000-0005-0000-0000-00003E750000}"/>
    <cellStyle name="Normal 7 3 3 3 2 3" xfId="30014" xr:uid="{00000000-0005-0000-0000-00003F750000}"/>
    <cellStyle name="Normal 7 3 3 3 2 4" xfId="30015" xr:uid="{00000000-0005-0000-0000-000040750000}"/>
    <cellStyle name="Normal 7 3 3 3 3" xfId="30016" xr:uid="{00000000-0005-0000-0000-000041750000}"/>
    <cellStyle name="Normal 7 3 3 3 3 2" xfId="30017" xr:uid="{00000000-0005-0000-0000-000042750000}"/>
    <cellStyle name="Normal 7 3 3 3 3 2 2" xfId="30018" xr:uid="{00000000-0005-0000-0000-000043750000}"/>
    <cellStyle name="Normal 7 3 3 3 3 3" xfId="30019" xr:uid="{00000000-0005-0000-0000-000044750000}"/>
    <cellStyle name="Normal 7 3 3 3 3 4" xfId="30020" xr:uid="{00000000-0005-0000-0000-000045750000}"/>
    <cellStyle name="Normal 7 3 3 3 4" xfId="30021" xr:uid="{00000000-0005-0000-0000-000046750000}"/>
    <cellStyle name="Normal 7 3 3 3 4 2" xfId="30022" xr:uid="{00000000-0005-0000-0000-000047750000}"/>
    <cellStyle name="Normal 7 3 3 3 5" xfId="30023" xr:uid="{00000000-0005-0000-0000-000048750000}"/>
    <cellStyle name="Normal 7 3 3 3 6" xfId="30024" xr:uid="{00000000-0005-0000-0000-000049750000}"/>
    <cellStyle name="Normal 7 3 3 4" xfId="30025" xr:uid="{00000000-0005-0000-0000-00004A750000}"/>
    <cellStyle name="Normal 7 3 3 4 2" xfId="30026" xr:uid="{00000000-0005-0000-0000-00004B750000}"/>
    <cellStyle name="Normal 7 3 3 4 2 2" xfId="30027" xr:uid="{00000000-0005-0000-0000-00004C750000}"/>
    <cellStyle name="Normal 7 3 3 4 3" xfId="30028" xr:uid="{00000000-0005-0000-0000-00004D750000}"/>
    <cellStyle name="Normal 7 3 3 4 4" xfId="30029" xr:uid="{00000000-0005-0000-0000-00004E750000}"/>
    <cellStyle name="Normal 7 3 3 5" xfId="30030" xr:uid="{00000000-0005-0000-0000-00004F750000}"/>
    <cellStyle name="Normal 7 3 3 5 2" xfId="30031" xr:uid="{00000000-0005-0000-0000-000050750000}"/>
    <cellStyle name="Normal 7 3 3 5 2 2" xfId="30032" xr:uid="{00000000-0005-0000-0000-000051750000}"/>
    <cellStyle name="Normal 7 3 3 5 3" xfId="30033" xr:uid="{00000000-0005-0000-0000-000052750000}"/>
    <cellStyle name="Normal 7 3 3 5 4" xfId="30034" xr:uid="{00000000-0005-0000-0000-000053750000}"/>
    <cellStyle name="Normal 7 3 3 6" xfId="30035" xr:uid="{00000000-0005-0000-0000-000054750000}"/>
    <cellStyle name="Normal 7 3 3 6 2" xfId="30036" xr:uid="{00000000-0005-0000-0000-000055750000}"/>
    <cellStyle name="Normal 7 3 3 7" xfId="30037" xr:uid="{00000000-0005-0000-0000-000056750000}"/>
    <cellStyle name="Normal 7 3 3 8" xfId="30038" xr:uid="{00000000-0005-0000-0000-000057750000}"/>
    <cellStyle name="Normal 7 3 4" xfId="30039" xr:uid="{00000000-0005-0000-0000-000058750000}"/>
    <cellStyle name="Normal 7 3 4 2" xfId="30040" xr:uid="{00000000-0005-0000-0000-000059750000}"/>
    <cellStyle name="Normal 7 3 4 2 2" xfId="30041" xr:uid="{00000000-0005-0000-0000-00005A750000}"/>
    <cellStyle name="Normal 7 3 4 2 2 2" xfId="30042" xr:uid="{00000000-0005-0000-0000-00005B750000}"/>
    <cellStyle name="Normal 7 3 4 2 2 2 2" xfId="30043" xr:uid="{00000000-0005-0000-0000-00005C750000}"/>
    <cellStyle name="Normal 7 3 4 2 2 2 2 2" xfId="30044" xr:uid="{00000000-0005-0000-0000-00005D750000}"/>
    <cellStyle name="Normal 7 3 4 2 2 2 3" xfId="30045" xr:uid="{00000000-0005-0000-0000-00005E750000}"/>
    <cellStyle name="Normal 7 3 4 2 2 2 4" xfId="30046" xr:uid="{00000000-0005-0000-0000-00005F750000}"/>
    <cellStyle name="Normal 7 3 4 2 2 3" xfId="30047" xr:uid="{00000000-0005-0000-0000-000060750000}"/>
    <cellStyle name="Normal 7 3 4 2 2 3 2" xfId="30048" xr:uid="{00000000-0005-0000-0000-000061750000}"/>
    <cellStyle name="Normal 7 3 4 2 2 3 2 2" xfId="30049" xr:uid="{00000000-0005-0000-0000-000062750000}"/>
    <cellStyle name="Normal 7 3 4 2 2 3 3" xfId="30050" xr:uid="{00000000-0005-0000-0000-000063750000}"/>
    <cellStyle name="Normal 7 3 4 2 2 3 4" xfId="30051" xr:uid="{00000000-0005-0000-0000-000064750000}"/>
    <cellStyle name="Normal 7 3 4 2 2 4" xfId="30052" xr:uid="{00000000-0005-0000-0000-000065750000}"/>
    <cellStyle name="Normal 7 3 4 2 2 4 2" xfId="30053" xr:uid="{00000000-0005-0000-0000-000066750000}"/>
    <cellStyle name="Normal 7 3 4 2 2 5" xfId="30054" xr:uid="{00000000-0005-0000-0000-000067750000}"/>
    <cellStyle name="Normal 7 3 4 2 2 6" xfId="30055" xr:uid="{00000000-0005-0000-0000-000068750000}"/>
    <cellStyle name="Normal 7 3 4 2 3" xfId="30056" xr:uid="{00000000-0005-0000-0000-000069750000}"/>
    <cellStyle name="Normal 7 3 4 2 3 2" xfId="30057" xr:uid="{00000000-0005-0000-0000-00006A750000}"/>
    <cellStyle name="Normal 7 3 4 2 3 2 2" xfId="30058" xr:uid="{00000000-0005-0000-0000-00006B750000}"/>
    <cellStyle name="Normal 7 3 4 2 3 3" xfId="30059" xr:uid="{00000000-0005-0000-0000-00006C750000}"/>
    <cellStyle name="Normal 7 3 4 2 3 4" xfId="30060" xr:uid="{00000000-0005-0000-0000-00006D750000}"/>
    <cellStyle name="Normal 7 3 4 2 4" xfId="30061" xr:uid="{00000000-0005-0000-0000-00006E750000}"/>
    <cellStyle name="Normal 7 3 4 2 4 2" xfId="30062" xr:uid="{00000000-0005-0000-0000-00006F750000}"/>
    <cellStyle name="Normal 7 3 4 2 4 2 2" xfId="30063" xr:uid="{00000000-0005-0000-0000-000070750000}"/>
    <cellStyle name="Normal 7 3 4 2 4 3" xfId="30064" xr:uid="{00000000-0005-0000-0000-000071750000}"/>
    <cellStyle name="Normal 7 3 4 2 4 4" xfId="30065" xr:uid="{00000000-0005-0000-0000-000072750000}"/>
    <cellStyle name="Normal 7 3 4 2 5" xfId="30066" xr:uid="{00000000-0005-0000-0000-000073750000}"/>
    <cellStyle name="Normal 7 3 4 2 5 2" xfId="30067" xr:uid="{00000000-0005-0000-0000-000074750000}"/>
    <cellStyle name="Normal 7 3 4 2 6" xfId="30068" xr:uid="{00000000-0005-0000-0000-000075750000}"/>
    <cellStyle name="Normal 7 3 4 2 7" xfId="30069" xr:uid="{00000000-0005-0000-0000-000076750000}"/>
    <cellStyle name="Normal 7 3 4 3" xfId="30070" xr:uid="{00000000-0005-0000-0000-000077750000}"/>
    <cellStyle name="Normal 7 3 4 3 2" xfId="30071" xr:uid="{00000000-0005-0000-0000-000078750000}"/>
    <cellStyle name="Normal 7 3 4 3 2 2" xfId="30072" xr:uid="{00000000-0005-0000-0000-000079750000}"/>
    <cellStyle name="Normal 7 3 4 3 2 2 2" xfId="30073" xr:uid="{00000000-0005-0000-0000-00007A750000}"/>
    <cellStyle name="Normal 7 3 4 3 2 3" xfId="30074" xr:uid="{00000000-0005-0000-0000-00007B750000}"/>
    <cellStyle name="Normal 7 3 4 3 2 4" xfId="30075" xr:uid="{00000000-0005-0000-0000-00007C750000}"/>
    <cellStyle name="Normal 7 3 4 3 3" xfId="30076" xr:uid="{00000000-0005-0000-0000-00007D750000}"/>
    <cellStyle name="Normal 7 3 4 3 3 2" xfId="30077" xr:uid="{00000000-0005-0000-0000-00007E750000}"/>
    <cellStyle name="Normal 7 3 4 3 3 2 2" xfId="30078" xr:uid="{00000000-0005-0000-0000-00007F750000}"/>
    <cellStyle name="Normal 7 3 4 3 3 3" xfId="30079" xr:uid="{00000000-0005-0000-0000-000080750000}"/>
    <cellStyle name="Normal 7 3 4 3 3 4" xfId="30080" xr:uid="{00000000-0005-0000-0000-000081750000}"/>
    <cellStyle name="Normal 7 3 4 3 4" xfId="30081" xr:uid="{00000000-0005-0000-0000-000082750000}"/>
    <cellStyle name="Normal 7 3 4 3 4 2" xfId="30082" xr:uid="{00000000-0005-0000-0000-000083750000}"/>
    <cellStyle name="Normal 7 3 4 3 5" xfId="30083" xr:uid="{00000000-0005-0000-0000-000084750000}"/>
    <cellStyle name="Normal 7 3 4 3 6" xfId="30084" xr:uid="{00000000-0005-0000-0000-000085750000}"/>
    <cellStyle name="Normal 7 3 4 4" xfId="30085" xr:uid="{00000000-0005-0000-0000-000086750000}"/>
    <cellStyle name="Normal 7 3 4 4 2" xfId="30086" xr:uid="{00000000-0005-0000-0000-000087750000}"/>
    <cellStyle name="Normal 7 3 4 4 2 2" xfId="30087" xr:uid="{00000000-0005-0000-0000-000088750000}"/>
    <cellStyle name="Normal 7 3 4 4 3" xfId="30088" xr:uid="{00000000-0005-0000-0000-000089750000}"/>
    <cellStyle name="Normal 7 3 4 4 4" xfId="30089" xr:uid="{00000000-0005-0000-0000-00008A750000}"/>
    <cellStyle name="Normal 7 3 4 5" xfId="30090" xr:uid="{00000000-0005-0000-0000-00008B750000}"/>
    <cellStyle name="Normal 7 3 4 5 2" xfId="30091" xr:uid="{00000000-0005-0000-0000-00008C750000}"/>
    <cellStyle name="Normal 7 3 4 5 2 2" xfId="30092" xr:uid="{00000000-0005-0000-0000-00008D750000}"/>
    <cellStyle name="Normal 7 3 4 5 3" xfId="30093" xr:uid="{00000000-0005-0000-0000-00008E750000}"/>
    <cellStyle name="Normal 7 3 4 5 4" xfId="30094" xr:uid="{00000000-0005-0000-0000-00008F750000}"/>
    <cellStyle name="Normal 7 3 4 6" xfId="30095" xr:uid="{00000000-0005-0000-0000-000090750000}"/>
    <cellStyle name="Normal 7 3 4 6 2" xfId="30096" xr:uid="{00000000-0005-0000-0000-000091750000}"/>
    <cellStyle name="Normal 7 3 4 7" xfId="30097" xr:uid="{00000000-0005-0000-0000-000092750000}"/>
    <cellStyle name="Normal 7 3 4 8" xfId="30098" xr:uid="{00000000-0005-0000-0000-000093750000}"/>
    <cellStyle name="Normal 7 3 5" xfId="30099" xr:uid="{00000000-0005-0000-0000-000094750000}"/>
    <cellStyle name="Normal 7 3 5 2" xfId="30100" xr:uid="{00000000-0005-0000-0000-000095750000}"/>
    <cellStyle name="Normal 7 3 5 2 2" xfId="30101" xr:uid="{00000000-0005-0000-0000-000096750000}"/>
    <cellStyle name="Normal 7 3 5 2 2 2" xfId="30102" xr:uid="{00000000-0005-0000-0000-000097750000}"/>
    <cellStyle name="Normal 7 3 5 2 2 2 2" xfId="30103" xr:uid="{00000000-0005-0000-0000-000098750000}"/>
    <cellStyle name="Normal 7 3 5 2 2 2 2 2" xfId="30104" xr:uid="{00000000-0005-0000-0000-000099750000}"/>
    <cellStyle name="Normal 7 3 5 2 2 2 3" xfId="30105" xr:uid="{00000000-0005-0000-0000-00009A750000}"/>
    <cellStyle name="Normal 7 3 5 2 2 2 4" xfId="30106" xr:uid="{00000000-0005-0000-0000-00009B750000}"/>
    <cellStyle name="Normal 7 3 5 2 2 3" xfId="30107" xr:uid="{00000000-0005-0000-0000-00009C750000}"/>
    <cellStyle name="Normal 7 3 5 2 2 3 2" xfId="30108" xr:uid="{00000000-0005-0000-0000-00009D750000}"/>
    <cellStyle name="Normal 7 3 5 2 2 3 2 2" xfId="30109" xr:uid="{00000000-0005-0000-0000-00009E750000}"/>
    <cellStyle name="Normal 7 3 5 2 2 3 3" xfId="30110" xr:uid="{00000000-0005-0000-0000-00009F750000}"/>
    <cellStyle name="Normal 7 3 5 2 2 3 4" xfId="30111" xr:uid="{00000000-0005-0000-0000-0000A0750000}"/>
    <cellStyle name="Normal 7 3 5 2 2 4" xfId="30112" xr:uid="{00000000-0005-0000-0000-0000A1750000}"/>
    <cellStyle name="Normal 7 3 5 2 2 4 2" xfId="30113" xr:uid="{00000000-0005-0000-0000-0000A2750000}"/>
    <cellStyle name="Normal 7 3 5 2 2 5" xfId="30114" xr:uid="{00000000-0005-0000-0000-0000A3750000}"/>
    <cellStyle name="Normal 7 3 5 2 2 6" xfId="30115" xr:uid="{00000000-0005-0000-0000-0000A4750000}"/>
    <cellStyle name="Normal 7 3 5 2 3" xfId="30116" xr:uid="{00000000-0005-0000-0000-0000A5750000}"/>
    <cellStyle name="Normal 7 3 5 2 3 2" xfId="30117" xr:uid="{00000000-0005-0000-0000-0000A6750000}"/>
    <cellStyle name="Normal 7 3 5 2 3 2 2" xfId="30118" xr:uid="{00000000-0005-0000-0000-0000A7750000}"/>
    <cellStyle name="Normal 7 3 5 2 3 3" xfId="30119" xr:uid="{00000000-0005-0000-0000-0000A8750000}"/>
    <cellStyle name="Normal 7 3 5 2 3 4" xfId="30120" xr:uid="{00000000-0005-0000-0000-0000A9750000}"/>
    <cellStyle name="Normal 7 3 5 2 4" xfId="30121" xr:uid="{00000000-0005-0000-0000-0000AA750000}"/>
    <cellStyle name="Normal 7 3 5 2 4 2" xfId="30122" xr:uid="{00000000-0005-0000-0000-0000AB750000}"/>
    <cellStyle name="Normal 7 3 5 2 4 2 2" xfId="30123" xr:uid="{00000000-0005-0000-0000-0000AC750000}"/>
    <cellStyle name="Normal 7 3 5 2 4 3" xfId="30124" xr:uid="{00000000-0005-0000-0000-0000AD750000}"/>
    <cellStyle name="Normal 7 3 5 2 4 4" xfId="30125" xr:uid="{00000000-0005-0000-0000-0000AE750000}"/>
    <cellStyle name="Normal 7 3 5 2 5" xfId="30126" xr:uid="{00000000-0005-0000-0000-0000AF750000}"/>
    <cellStyle name="Normal 7 3 5 2 5 2" xfId="30127" xr:uid="{00000000-0005-0000-0000-0000B0750000}"/>
    <cellStyle name="Normal 7 3 5 2 6" xfId="30128" xr:uid="{00000000-0005-0000-0000-0000B1750000}"/>
    <cellStyle name="Normal 7 3 5 2 7" xfId="30129" xr:uid="{00000000-0005-0000-0000-0000B2750000}"/>
    <cellStyle name="Normal 7 3 5 3" xfId="30130" xr:uid="{00000000-0005-0000-0000-0000B3750000}"/>
    <cellStyle name="Normal 7 3 5 3 2" xfId="30131" xr:uid="{00000000-0005-0000-0000-0000B4750000}"/>
    <cellStyle name="Normal 7 3 5 3 2 2" xfId="30132" xr:uid="{00000000-0005-0000-0000-0000B5750000}"/>
    <cellStyle name="Normal 7 3 5 3 2 2 2" xfId="30133" xr:uid="{00000000-0005-0000-0000-0000B6750000}"/>
    <cellStyle name="Normal 7 3 5 3 2 3" xfId="30134" xr:uid="{00000000-0005-0000-0000-0000B7750000}"/>
    <cellStyle name="Normal 7 3 5 3 2 4" xfId="30135" xr:uid="{00000000-0005-0000-0000-0000B8750000}"/>
    <cellStyle name="Normal 7 3 5 3 3" xfId="30136" xr:uid="{00000000-0005-0000-0000-0000B9750000}"/>
    <cellStyle name="Normal 7 3 5 3 3 2" xfId="30137" xr:uid="{00000000-0005-0000-0000-0000BA750000}"/>
    <cellStyle name="Normal 7 3 5 3 3 2 2" xfId="30138" xr:uid="{00000000-0005-0000-0000-0000BB750000}"/>
    <cellStyle name="Normal 7 3 5 3 3 3" xfId="30139" xr:uid="{00000000-0005-0000-0000-0000BC750000}"/>
    <cellStyle name="Normal 7 3 5 3 3 4" xfId="30140" xr:uid="{00000000-0005-0000-0000-0000BD750000}"/>
    <cellStyle name="Normal 7 3 5 3 4" xfId="30141" xr:uid="{00000000-0005-0000-0000-0000BE750000}"/>
    <cellStyle name="Normal 7 3 5 3 4 2" xfId="30142" xr:uid="{00000000-0005-0000-0000-0000BF750000}"/>
    <cellStyle name="Normal 7 3 5 3 5" xfId="30143" xr:uid="{00000000-0005-0000-0000-0000C0750000}"/>
    <cellStyle name="Normal 7 3 5 3 6" xfId="30144" xr:uid="{00000000-0005-0000-0000-0000C1750000}"/>
    <cellStyle name="Normal 7 3 5 4" xfId="30145" xr:uid="{00000000-0005-0000-0000-0000C2750000}"/>
    <cellStyle name="Normal 7 3 5 4 2" xfId="30146" xr:uid="{00000000-0005-0000-0000-0000C3750000}"/>
    <cellStyle name="Normal 7 3 5 4 2 2" xfId="30147" xr:uid="{00000000-0005-0000-0000-0000C4750000}"/>
    <cellStyle name="Normal 7 3 5 4 3" xfId="30148" xr:uid="{00000000-0005-0000-0000-0000C5750000}"/>
    <cellStyle name="Normal 7 3 5 4 4" xfId="30149" xr:uid="{00000000-0005-0000-0000-0000C6750000}"/>
    <cellStyle name="Normal 7 3 5 5" xfId="30150" xr:uid="{00000000-0005-0000-0000-0000C7750000}"/>
    <cellStyle name="Normal 7 3 5 5 2" xfId="30151" xr:uid="{00000000-0005-0000-0000-0000C8750000}"/>
    <cellStyle name="Normal 7 3 5 5 2 2" xfId="30152" xr:uid="{00000000-0005-0000-0000-0000C9750000}"/>
    <cellStyle name="Normal 7 3 5 5 3" xfId="30153" xr:uid="{00000000-0005-0000-0000-0000CA750000}"/>
    <cellStyle name="Normal 7 3 5 5 4" xfId="30154" xr:uid="{00000000-0005-0000-0000-0000CB750000}"/>
    <cellStyle name="Normal 7 3 5 6" xfId="30155" xr:uid="{00000000-0005-0000-0000-0000CC750000}"/>
    <cellStyle name="Normal 7 3 5 6 2" xfId="30156" xr:uid="{00000000-0005-0000-0000-0000CD750000}"/>
    <cellStyle name="Normal 7 3 5 7" xfId="30157" xr:uid="{00000000-0005-0000-0000-0000CE750000}"/>
    <cellStyle name="Normal 7 3 5 8" xfId="30158" xr:uid="{00000000-0005-0000-0000-0000CF750000}"/>
    <cellStyle name="Normal 7 3 6" xfId="30159" xr:uid="{00000000-0005-0000-0000-0000D0750000}"/>
    <cellStyle name="Normal 7 3 6 2" xfId="30160" xr:uid="{00000000-0005-0000-0000-0000D1750000}"/>
    <cellStyle name="Normal 7 3 6 2 2" xfId="30161" xr:uid="{00000000-0005-0000-0000-0000D2750000}"/>
    <cellStyle name="Normal 7 3 6 2 2 2" xfId="30162" xr:uid="{00000000-0005-0000-0000-0000D3750000}"/>
    <cellStyle name="Normal 7 3 6 2 2 2 2" xfId="30163" xr:uid="{00000000-0005-0000-0000-0000D4750000}"/>
    <cellStyle name="Normal 7 3 6 2 2 3" xfId="30164" xr:uid="{00000000-0005-0000-0000-0000D5750000}"/>
    <cellStyle name="Normal 7 3 6 2 2 4" xfId="30165" xr:uid="{00000000-0005-0000-0000-0000D6750000}"/>
    <cellStyle name="Normal 7 3 6 2 3" xfId="30166" xr:uid="{00000000-0005-0000-0000-0000D7750000}"/>
    <cellStyle name="Normal 7 3 6 2 3 2" xfId="30167" xr:uid="{00000000-0005-0000-0000-0000D8750000}"/>
    <cellStyle name="Normal 7 3 6 2 3 2 2" xfId="30168" xr:uid="{00000000-0005-0000-0000-0000D9750000}"/>
    <cellStyle name="Normal 7 3 6 2 3 3" xfId="30169" xr:uid="{00000000-0005-0000-0000-0000DA750000}"/>
    <cellStyle name="Normal 7 3 6 2 3 4" xfId="30170" xr:uid="{00000000-0005-0000-0000-0000DB750000}"/>
    <cellStyle name="Normal 7 3 6 2 4" xfId="30171" xr:uid="{00000000-0005-0000-0000-0000DC750000}"/>
    <cellStyle name="Normal 7 3 6 2 4 2" xfId="30172" xr:uid="{00000000-0005-0000-0000-0000DD750000}"/>
    <cellStyle name="Normal 7 3 6 2 5" xfId="30173" xr:uid="{00000000-0005-0000-0000-0000DE750000}"/>
    <cellStyle name="Normal 7 3 6 2 6" xfId="30174" xr:uid="{00000000-0005-0000-0000-0000DF750000}"/>
    <cellStyle name="Normal 7 3 6 3" xfId="30175" xr:uid="{00000000-0005-0000-0000-0000E0750000}"/>
    <cellStyle name="Normal 7 3 6 3 2" xfId="30176" xr:uid="{00000000-0005-0000-0000-0000E1750000}"/>
    <cellStyle name="Normal 7 3 6 3 2 2" xfId="30177" xr:uid="{00000000-0005-0000-0000-0000E2750000}"/>
    <cellStyle name="Normal 7 3 6 3 3" xfId="30178" xr:uid="{00000000-0005-0000-0000-0000E3750000}"/>
    <cellStyle name="Normal 7 3 6 3 4" xfId="30179" xr:uid="{00000000-0005-0000-0000-0000E4750000}"/>
    <cellStyle name="Normal 7 3 6 4" xfId="30180" xr:uid="{00000000-0005-0000-0000-0000E5750000}"/>
    <cellStyle name="Normal 7 3 6 4 2" xfId="30181" xr:uid="{00000000-0005-0000-0000-0000E6750000}"/>
    <cellStyle name="Normal 7 3 6 4 2 2" xfId="30182" xr:uid="{00000000-0005-0000-0000-0000E7750000}"/>
    <cellStyle name="Normal 7 3 6 4 3" xfId="30183" xr:uid="{00000000-0005-0000-0000-0000E8750000}"/>
    <cellStyle name="Normal 7 3 6 4 4" xfId="30184" xr:uid="{00000000-0005-0000-0000-0000E9750000}"/>
    <cellStyle name="Normal 7 3 6 5" xfId="30185" xr:uid="{00000000-0005-0000-0000-0000EA750000}"/>
    <cellStyle name="Normal 7 3 6 5 2" xfId="30186" xr:uid="{00000000-0005-0000-0000-0000EB750000}"/>
    <cellStyle name="Normal 7 3 6 6" xfId="30187" xr:uid="{00000000-0005-0000-0000-0000EC750000}"/>
    <cellStyle name="Normal 7 3 6 7" xfId="30188" xr:uid="{00000000-0005-0000-0000-0000ED750000}"/>
    <cellStyle name="Normal 7 3 7" xfId="30189" xr:uid="{00000000-0005-0000-0000-0000EE750000}"/>
    <cellStyle name="Normal 7 3 7 2" xfId="30190" xr:uid="{00000000-0005-0000-0000-0000EF750000}"/>
    <cellStyle name="Normal 7 3 7 2 2" xfId="30191" xr:uid="{00000000-0005-0000-0000-0000F0750000}"/>
    <cellStyle name="Normal 7 3 7 2 2 2" xfId="30192" xr:uid="{00000000-0005-0000-0000-0000F1750000}"/>
    <cellStyle name="Normal 7 3 7 2 3" xfId="30193" xr:uid="{00000000-0005-0000-0000-0000F2750000}"/>
    <cellStyle name="Normal 7 3 7 2 4" xfId="30194" xr:uid="{00000000-0005-0000-0000-0000F3750000}"/>
    <cellStyle name="Normal 7 3 7 3" xfId="30195" xr:uid="{00000000-0005-0000-0000-0000F4750000}"/>
    <cellStyle name="Normal 7 3 7 3 2" xfId="30196" xr:uid="{00000000-0005-0000-0000-0000F5750000}"/>
    <cellStyle name="Normal 7 3 7 3 2 2" xfId="30197" xr:uid="{00000000-0005-0000-0000-0000F6750000}"/>
    <cellStyle name="Normal 7 3 7 3 3" xfId="30198" xr:uid="{00000000-0005-0000-0000-0000F7750000}"/>
    <cellStyle name="Normal 7 3 7 3 4" xfId="30199" xr:uid="{00000000-0005-0000-0000-0000F8750000}"/>
    <cellStyle name="Normal 7 3 7 4" xfId="30200" xr:uid="{00000000-0005-0000-0000-0000F9750000}"/>
    <cellStyle name="Normal 7 3 7 4 2" xfId="30201" xr:uid="{00000000-0005-0000-0000-0000FA750000}"/>
    <cellStyle name="Normal 7 3 7 5" xfId="30202" xr:uid="{00000000-0005-0000-0000-0000FB750000}"/>
    <cellStyle name="Normal 7 3 7 6" xfId="30203" xr:uid="{00000000-0005-0000-0000-0000FC750000}"/>
    <cellStyle name="Normal 7 3 8" xfId="30204" xr:uid="{00000000-0005-0000-0000-0000FD750000}"/>
    <cellStyle name="Normal 7 3 8 2" xfId="30205" xr:uid="{00000000-0005-0000-0000-0000FE750000}"/>
    <cellStyle name="Normal 7 3 8 2 2" xfId="30206" xr:uid="{00000000-0005-0000-0000-0000FF750000}"/>
    <cellStyle name="Normal 7 3 8 3" xfId="30207" xr:uid="{00000000-0005-0000-0000-000000760000}"/>
    <cellStyle name="Normal 7 3 8 4" xfId="30208" xr:uid="{00000000-0005-0000-0000-000001760000}"/>
    <cellStyle name="Normal 7 3 9" xfId="30209" xr:uid="{00000000-0005-0000-0000-000002760000}"/>
    <cellStyle name="Normal 7 3 9 2" xfId="30210" xr:uid="{00000000-0005-0000-0000-000003760000}"/>
    <cellStyle name="Normal 7 3 9 2 2" xfId="30211" xr:uid="{00000000-0005-0000-0000-000004760000}"/>
    <cellStyle name="Normal 7 3 9 3" xfId="30212" xr:uid="{00000000-0005-0000-0000-000005760000}"/>
    <cellStyle name="Normal 7 3 9 4" xfId="30213" xr:uid="{00000000-0005-0000-0000-000006760000}"/>
    <cellStyle name="Normal 7 4" xfId="30214" xr:uid="{00000000-0005-0000-0000-000007760000}"/>
    <cellStyle name="Normal 7 4 10" xfId="30215" xr:uid="{00000000-0005-0000-0000-000008760000}"/>
    <cellStyle name="Normal 7 4 11" xfId="30216" xr:uid="{00000000-0005-0000-0000-000009760000}"/>
    <cellStyle name="Normal 7 4 2" xfId="30217" xr:uid="{00000000-0005-0000-0000-00000A760000}"/>
    <cellStyle name="Normal 7 4 2 2" xfId="30218" xr:uid="{00000000-0005-0000-0000-00000B760000}"/>
    <cellStyle name="Normal 7 4 2 2 2" xfId="30219" xr:uid="{00000000-0005-0000-0000-00000C760000}"/>
    <cellStyle name="Normal 7 4 2 2 2 2" xfId="30220" xr:uid="{00000000-0005-0000-0000-00000D760000}"/>
    <cellStyle name="Normal 7 4 2 2 2 2 2" xfId="30221" xr:uid="{00000000-0005-0000-0000-00000E760000}"/>
    <cellStyle name="Normal 7 4 2 2 2 2 2 2" xfId="30222" xr:uid="{00000000-0005-0000-0000-00000F760000}"/>
    <cellStyle name="Normal 7 4 2 2 2 2 3" xfId="30223" xr:uid="{00000000-0005-0000-0000-000010760000}"/>
    <cellStyle name="Normal 7 4 2 2 2 2 4" xfId="30224" xr:uid="{00000000-0005-0000-0000-000011760000}"/>
    <cellStyle name="Normal 7 4 2 2 2 3" xfId="30225" xr:uid="{00000000-0005-0000-0000-000012760000}"/>
    <cellStyle name="Normal 7 4 2 2 2 3 2" xfId="30226" xr:uid="{00000000-0005-0000-0000-000013760000}"/>
    <cellStyle name="Normal 7 4 2 2 2 3 2 2" xfId="30227" xr:uid="{00000000-0005-0000-0000-000014760000}"/>
    <cellStyle name="Normal 7 4 2 2 2 3 3" xfId="30228" xr:uid="{00000000-0005-0000-0000-000015760000}"/>
    <cellStyle name="Normal 7 4 2 2 2 3 4" xfId="30229" xr:uid="{00000000-0005-0000-0000-000016760000}"/>
    <cellStyle name="Normal 7 4 2 2 2 4" xfId="30230" xr:uid="{00000000-0005-0000-0000-000017760000}"/>
    <cellStyle name="Normal 7 4 2 2 2 4 2" xfId="30231" xr:uid="{00000000-0005-0000-0000-000018760000}"/>
    <cellStyle name="Normal 7 4 2 2 2 5" xfId="30232" xr:uid="{00000000-0005-0000-0000-000019760000}"/>
    <cellStyle name="Normal 7 4 2 2 2 6" xfId="30233" xr:uid="{00000000-0005-0000-0000-00001A760000}"/>
    <cellStyle name="Normal 7 4 2 2 3" xfId="30234" xr:uid="{00000000-0005-0000-0000-00001B760000}"/>
    <cellStyle name="Normal 7 4 2 2 3 2" xfId="30235" xr:uid="{00000000-0005-0000-0000-00001C760000}"/>
    <cellStyle name="Normal 7 4 2 2 3 2 2" xfId="30236" xr:uid="{00000000-0005-0000-0000-00001D760000}"/>
    <cellStyle name="Normal 7 4 2 2 3 3" xfId="30237" xr:uid="{00000000-0005-0000-0000-00001E760000}"/>
    <cellStyle name="Normal 7 4 2 2 3 4" xfId="30238" xr:uid="{00000000-0005-0000-0000-00001F760000}"/>
    <cellStyle name="Normal 7 4 2 2 4" xfId="30239" xr:uid="{00000000-0005-0000-0000-000020760000}"/>
    <cellStyle name="Normal 7 4 2 2 4 2" xfId="30240" xr:uid="{00000000-0005-0000-0000-000021760000}"/>
    <cellStyle name="Normal 7 4 2 2 4 2 2" xfId="30241" xr:uid="{00000000-0005-0000-0000-000022760000}"/>
    <cellStyle name="Normal 7 4 2 2 4 3" xfId="30242" xr:uid="{00000000-0005-0000-0000-000023760000}"/>
    <cellStyle name="Normal 7 4 2 2 4 4" xfId="30243" xr:uid="{00000000-0005-0000-0000-000024760000}"/>
    <cellStyle name="Normal 7 4 2 2 5" xfId="30244" xr:uid="{00000000-0005-0000-0000-000025760000}"/>
    <cellStyle name="Normal 7 4 2 2 5 2" xfId="30245" xr:uid="{00000000-0005-0000-0000-000026760000}"/>
    <cellStyle name="Normal 7 4 2 2 6" xfId="30246" xr:uid="{00000000-0005-0000-0000-000027760000}"/>
    <cellStyle name="Normal 7 4 2 2 7" xfId="30247" xr:uid="{00000000-0005-0000-0000-000028760000}"/>
    <cellStyle name="Normal 7 4 2 3" xfId="30248" xr:uid="{00000000-0005-0000-0000-000029760000}"/>
    <cellStyle name="Normal 7 4 2 3 2" xfId="30249" xr:uid="{00000000-0005-0000-0000-00002A760000}"/>
    <cellStyle name="Normal 7 4 2 3 2 2" xfId="30250" xr:uid="{00000000-0005-0000-0000-00002B760000}"/>
    <cellStyle name="Normal 7 4 2 3 2 2 2" xfId="30251" xr:uid="{00000000-0005-0000-0000-00002C760000}"/>
    <cellStyle name="Normal 7 4 2 3 2 3" xfId="30252" xr:uid="{00000000-0005-0000-0000-00002D760000}"/>
    <cellStyle name="Normal 7 4 2 3 2 4" xfId="30253" xr:uid="{00000000-0005-0000-0000-00002E760000}"/>
    <cellStyle name="Normal 7 4 2 3 3" xfId="30254" xr:uid="{00000000-0005-0000-0000-00002F760000}"/>
    <cellStyle name="Normal 7 4 2 3 3 2" xfId="30255" xr:uid="{00000000-0005-0000-0000-000030760000}"/>
    <cellStyle name="Normal 7 4 2 3 3 2 2" xfId="30256" xr:uid="{00000000-0005-0000-0000-000031760000}"/>
    <cellStyle name="Normal 7 4 2 3 3 3" xfId="30257" xr:uid="{00000000-0005-0000-0000-000032760000}"/>
    <cellStyle name="Normal 7 4 2 3 3 4" xfId="30258" xr:uid="{00000000-0005-0000-0000-000033760000}"/>
    <cellStyle name="Normal 7 4 2 3 4" xfId="30259" xr:uid="{00000000-0005-0000-0000-000034760000}"/>
    <cellStyle name="Normal 7 4 2 3 4 2" xfId="30260" xr:uid="{00000000-0005-0000-0000-000035760000}"/>
    <cellStyle name="Normal 7 4 2 3 5" xfId="30261" xr:uid="{00000000-0005-0000-0000-000036760000}"/>
    <cellStyle name="Normal 7 4 2 3 6" xfId="30262" xr:uid="{00000000-0005-0000-0000-000037760000}"/>
    <cellStyle name="Normal 7 4 2 4" xfId="30263" xr:uid="{00000000-0005-0000-0000-000038760000}"/>
    <cellStyle name="Normal 7 4 2 4 2" xfId="30264" xr:uid="{00000000-0005-0000-0000-000039760000}"/>
    <cellStyle name="Normal 7 4 2 4 2 2" xfId="30265" xr:uid="{00000000-0005-0000-0000-00003A760000}"/>
    <cellStyle name="Normal 7 4 2 4 3" xfId="30266" xr:uid="{00000000-0005-0000-0000-00003B760000}"/>
    <cellStyle name="Normal 7 4 2 4 4" xfId="30267" xr:uid="{00000000-0005-0000-0000-00003C760000}"/>
    <cellStyle name="Normal 7 4 2 5" xfId="30268" xr:uid="{00000000-0005-0000-0000-00003D760000}"/>
    <cellStyle name="Normal 7 4 2 5 2" xfId="30269" xr:uid="{00000000-0005-0000-0000-00003E760000}"/>
    <cellStyle name="Normal 7 4 2 5 2 2" xfId="30270" xr:uid="{00000000-0005-0000-0000-00003F760000}"/>
    <cellStyle name="Normal 7 4 2 5 3" xfId="30271" xr:uid="{00000000-0005-0000-0000-000040760000}"/>
    <cellStyle name="Normal 7 4 2 5 4" xfId="30272" xr:uid="{00000000-0005-0000-0000-000041760000}"/>
    <cellStyle name="Normal 7 4 2 6" xfId="30273" xr:uid="{00000000-0005-0000-0000-000042760000}"/>
    <cellStyle name="Normal 7 4 2 6 2" xfId="30274" xr:uid="{00000000-0005-0000-0000-000043760000}"/>
    <cellStyle name="Normal 7 4 2 7" xfId="30275" xr:uid="{00000000-0005-0000-0000-000044760000}"/>
    <cellStyle name="Normal 7 4 2 8" xfId="30276" xr:uid="{00000000-0005-0000-0000-000045760000}"/>
    <cellStyle name="Normal 7 4 3" xfId="30277" xr:uid="{00000000-0005-0000-0000-000046760000}"/>
    <cellStyle name="Normal 7 4 3 2" xfId="30278" xr:uid="{00000000-0005-0000-0000-000047760000}"/>
    <cellStyle name="Normal 7 4 3 2 2" xfId="30279" xr:uid="{00000000-0005-0000-0000-000048760000}"/>
    <cellStyle name="Normal 7 4 3 2 2 2" xfId="30280" xr:uid="{00000000-0005-0000-0000-000049760000}"/>
    <cellStyle name="Normal 7 4 3 2 2 2 2" xfId="30281" xr:uid="{00000000-0005-0000-0000-00004A760000}"/>
    <cellStyle name="Normal 7 4 3 2 2 2 2 2" xfId="30282" xr:uid="{00000000-0005-0000-0000-00004B760000}"/>
    <cellStyle name="Normal 7 4 3 2 2 2 3" xfId="30283" xr:uid="{00000000-0005-0000-0000-00004C760000}"/>
    <cellStyle name="Normal 7 4 3 2 2 2 4" xfId="30284" xr:uid="{00000000-0005-0000-0000-00004D760000}"/>
    <cellStyle name="Normal 7 4 3 2 2 3" xfId="30285" xr:uid="{00000000-0005-0000-0000-00004E760000}"/>
    <cellStyle name="Normal 7 4 3 2 2 3 2" xfId="30286" xr:uid="{00000000-0005-0000-0000-00004F760000}"/>
    <cellStyle name="Normal 7 4 3 2 2 3 2 2" xfId="30287" xr:uid="{00000000-0005-0000-0000-000050760000}"/>
    <cellStyle name="Normal 7 4 3 2 2 3 3" xfId="30288" xr:uid="{00000000-0005-0000-0000-000051760000}"/>
    <cellStyle name="Normal 7 4 3 2 2 3 4" xfId="30289" xr:uid="{00000000-0005-0000-0000-000052760000}"/>
    <cellStyle name="Normal 7 4 3 2 2 4" xfId="30290" xr:uid="{00000000-0005-0000-0000-000053760000}"/>
    <cellStyle name="Normal 7 4 3 2 2 4 2" xfId="30291" xr:uid="{00000000-0005-0000-0000-000054760000}"/>
    <cellStyle name="Normal 7 4 3 2 2 5" xfId="30292" xr:uid="{00000000-0005-0000-0000-000055760000}"/>
    <cellStyle name="Normal 7 4 3 2 2 6" xfId="30293" xr:uid="{00000000-0005-0000-0000-000056760000}"/>
    <cellStyle name="Normal 7 4 3 2 3" xfId="30294" xr:uid="{00000000-0005-0000-0000-000057760000}"/>
    <cellStyle name="Normal 7 4 3 2 3 2" xfId="30295" xr:uid="{00000000-0005-0000-0000-000058760000}"/>
    <cellStyle name="Normal 7 4 3 2 3 2 2" xfId="30296" xr:uid="{00000000-0005-0000-0000-000059760000}"/>
    <cellStyle name="Normal 7 4 3 2 3 3" xfId="30297" xr:uid="{00000000-0005-0000-0000-00005A760000}"/>
    <cellStyle name="Normal 7 4 3 2 3 4" xfId="30298" xr:uid="{00000000-0005-0000-0000-00005B760000}"/>
    <cellStyle name="Normal 7 4 3 2 4" xfId="30299" xr:uid="{00000000-0005-0000-0000-00005C760000}"/>
    <cellStyle name="Normal 7 4 3 2 4 2" xfId="30300" xr:uid="{00000000-0005-0000-0000-00005D760000}"/>
    <cellStyle name="Normal 7 4 3 2 4 2 2" xfId="30301" xr:uid="{00000000-0005-0000-0000-00005E760000}"/>
    <cellStyle name="Normal 7 4 3 2 4 3" xfId="30302" xr:uid="{00000000-0005-0000-0000-00005F760000}"/>
    <cellStyle name="Normal 7 4 3 2 4 4" xfId="30303" xr:uid="{00000000-0005-0000-0000-000060760000}"/>
    <cellStyle name="Normal 7 4 3 2 5" xfId="30304" xr:uid="{00000000-0005-0000-0000-000061760000}"/>
    <cellStyle name="Normal 7 4 3 2 5 2" xfId="30305" xr:uid="{00000000-0005-0000-0000-000062760000}"/>
    <cellStyle name="Normal 7 4 3 2 6" xfId="30306" xr:uid="{00000000-0005-0000-0000-000063760000}"/>
    <cellStyle name="Normal 7 4 3 2 7" xfId="30307" xr:uid="{00000000-0005-0000-0000-000064760000}"/>
    <cellStyle name="Normal 7 4 3 3" xfId="30308" xr:uid="{00000000-0005-0000-0000-000065760000}"/>
    <cellStyle name="Normal 7 4 3 3 2" xfId="30309" xr:uid="{00000000-0005-0000-0000-000066760000}"/>
    <cellStyle name="Normal 7 4 3 3 2 2" xfId="30310" xr:uid="{00000000-0005-0000-0000-000067760000}"/>
    <cellStyle name="Normal 7 4 3 3 2 2 2" xfId="30311" xr:uid="{00000000-0005-0000-0000-000068760000}"/>
    <cellStyle name="Normal 7 4 3 3 2 3" xfId="30312" xr:uid="{00000000-0005-0000-0000-000069760000}"/>
    <cellStyle name="Normal 7 4 3 3 2 4" xfId="30313" xr:uid="{00000000-0005-0000-0000-00006A760000}"/>
    <cellStyle name="Normal 7 4 3 3 3" xfId="30314" xr:uid="{00000000-0005-0000-0000-00006B760000}"/>
    <cellStyle name="Normal 7 4 3 3 3 2" xfId="30315" xr:uid="{00000000-0005-0000-0000-00006C760000}"/>
    <cellStyle name="Normal 7 4 3 3 3 2 2" xfId="30316" xr:uid="{00000000-0005-0000-0000-00006D760000}"/>
    <cellStyle name="Normal 7 4 3 3 3 3" xfId="30317" xr:uid="{00000000-0005-0000-0000-00006E760000}"/>
    <cellStyle name="Normal 7 4 3 3 3 4" xfId="30318" xr:uid="{00000000-0005-0000-0000-00006F760000}"/>
    <cellStyle name="Normal 7 4 3 3 4" xfId="30319" xr:uid="{00000000-0005-0000-0000-000070760000}"/>
    <cellStyle name="Normal 7 4 3 3 4 2" xfId="30320" xr:uid="{00000000-0005-0000-0000-000071760000}"/>
    <cellStyle name="Normal 7 4 3 3 5" xfId="30321" xr:uid="{00000000-0005-0000-0000-000072760000}"/>
    <cellStyle name="Normal 7 4 3 3 6" xfId="30322" xr:uid="{00000000-0005-0000-0000-000073760000}"/>
    <cellStyle name="Normal 7 4 3 4" xfId="30323" xr:uid="{00000000-0005-0000-0000-000074760000}"/>
    <cellStyle name="Normal 7 4 3 4 2" xfId="30324" xr:uid="{00000000-0005-0000-0000-000075760000}"/>
    <cellStyle name="Normal 7 4 3 4 2 2" xfId="30325" xr:uid="{00000000-0005-0000-0000-000076760000}"/>
    <cellStyle name="Normal 7 4 3 4 3" xfId="30326" xr:uid="{00000000-0005-0000-0000-000077760000}"/>
    <cellStyle name="Normal 7 4 3 4 4" xfId="30327" xr:uid="{00000000-0005-0000-0000-000078760000}"/>
    <cellStyle name="Normal 7 4 3 5" xfId="30328" xr:uid="{00000000-0005-0000-0000-000079760000}"/>
    <cellStyle name="Normal 7 4 3 5 2" xfId="30329" xr:uid="{00000000-0005-0000-0000-00007A760000}"/>
    <cellStyle name="Normal 7 4 3 5 2 2" xfId="30330" xr:uid="{00000000-0005-0000-0000-00007B760000}"/>
    <cellStyle name="Normal 7 4 3 5 3" xfId="30331" xr:uid="{00000000-0005-0000-0000-00007C760000}"/>
    <cellStyle name="Normal 7 4 3 5 4" xfId="30332" xr:uid="{00000000-0005-0000-0000-00007D760000}"/>
    <cellStyle name="Normal 7 4 3 6" xfId="30333" xr:uid="{00000000-0005-0000-0000-00007E760000}"/>
    <cellStyle name="Normal 7 4 3 6 2" xfId="30334" xr:uid="{00000000-0005-0000-0000-00007F760000}"/>
    <cellStyle name="Normal 7 4 3 7" xfId="30335" xr:uid="{00000000-0005-0000-0000-000080760000}"/>
    <cellStyle name="Normal 7 4 3 8" xfId="30336" xr:uid="{00000000-0005-0000-0000-000081760000}"/>
    <cellStyle name="Normal 7 4 4" xfId="30337" xr:uid="{00000000-0005-0000-0000-000082760000}"/>
    <cellStyle name="Normal 7 4 4 2" xfId="30338" xr:uid="{00000000-0005-0000-0000-000083760000}"/>
    <cellStyle name="Normal 7 4 4 2 2" xfId="30339" xr:uid="{00000000-0005-0000-0000-000084760000}"/>
    <cellStyle name="Normal 7 4 4 2 2 2" xfId="30340" xr:uid="{00000000-0005-0000-0000-000085760000}"/>
    <cellStyle name="Normal 7 4 4 2 2 2 2" xfId="30341" xr:uid="{00000000-0005-0000-0000-000086760000}"/>
    <cellStyle name="Normal 7 4 4 2 2 2 2 2" xfId="30342" xr:uid="{00000000-0005-0000-0000-000087760000}"/>
    <cellStyle name="Normal 7 4 4 2 2 2 3" xfId="30343" xr:uid="{00000000-0005-0000-0000-000088760000}"/>
    <cellStyle name="Normal 7 4 4 2 2 2 4" xfId="30344" xr:uid="{00000000-0005-0000-0000-000089760000}"/>
    <cellStyle name="Normal 7 4 4 2 2 3" xfId="30345" xr:uid="{00000000-0005-0000-0000-00008A760000}"/>
    <cellStyle name="Normal 7 4 4 2 2 3 2" xfId="30346" xr:uid="{00000000-0005-0000-0000-00008B760000}"/>
    <cellStyle name="Normal 7 4 4 2 2 3 2 2" xfId="30347" xr:uid="{00000000-0005-0000-0000-00008C760000}"/>
    <cellStyle name="Normal 7 4 4 2 2 3 3" xfId="30348" xr:uid="{00000000-0005-0000-0000-00008D760000}"/>
    <cellStyle name="Normal 7 4 4 2 2 3 4" xfId="30349" xr:uid="{00000000-0005-0000-0000-00008E760000}"/>
    <cellStyle name="Normal 7 4 4 2 2 4" xfId="30350" xr:uid="{00000000-0005-0000-0000-00008F760000}"/>
    <cellStyle name="Normal 7 4 4 2 2 4 2" xfId="30351" xr:uid="{00000000-0005-0000-0000-000090760000}"/>
    <cellStyle name="Normal 7 4 4 2 2 5" xfId="30352" xr:uid="{00000000-0005-0000-0000-000091760000}"/>
    <cellStyle name="Normal 7 4 4 2 2 6" xfId="30353" xr:uid="{00000000-0005-0000-0000-000092760000}"/>
    <cellStyle name="Normal 7 4 4 2 3" xfId="30354" xr:uid="{00000000-0005-0000-0000-000093760000}"/>
    <cellStyle name="Normal 7 4 4 2 3 2" xfId="30355" xr:uid="{00000000-0005-0000-0000-000094760000}"/>
    <cellStyle name="Normal 7 4 4 2 3 2 2" xfId="30356" xr:uid="{00000000-0005-0000-0000-000095760000}"/>
    <cellStyle name="Normal 7 4 4 2 3 3" xfId="30357" xr:uid="{00000000-0005-0000-0000-000096760000}"/>
    <cellStyle name="Normal 7 4 4 2 3 4" xfId="30358" xr:uid="{00000000-0005-0000-0000-000097760000}"/>
    <cellStyle name="Normal 7 4 4 2 4" xfId="30359" xr:uid="{00000000-0005-0000-0000-000098760000}"/>
    <cellStyle name="Normal 7 4 4 2 4 2" xfId="30360" xr:uid="{00000000-0005-0000-0000-000099760000}"/>
    <cellStyle name="Normal 7 4 4 2 4 2 2" xfId="30361" xr:uid="{00000000-0005-0000-0000-00009A760000}"/>
    <cellStyle name="Normal 7 4 4 2 4 3" xfId="30362" xr:uid="{00000000-0005-0000-0000-00009B760000}"/>
    <cellStyle name="Normal 7 4 4 2 4 4" xfId="30363" xr:uid="{00000000-0005-0000-0000-00009C760000}"/>
    <cellStyle name="Normal 7 4 4 2 5" xfId="30364" xr:uid="{00000000-0005-0000-0000-00009D760000}"/>
    <cellStyle name="Normal 7 4 4 2 5 2" xfId="30365" xr:uid="{00000000-0005-0000-0000-00009E760000}"/>
    <cellStyle name="Normal 7 4 4 2 6" xfId="30366" xr:uid="{00000000-0005-0000-0000-00009F760000}"/>
    <cellStyle name="Normal 7 4 4 2 7" xfId="30367" xr:uid="{00000000-0005-0000-0000-0000A0760000}"/>
    <cellStyle name="Normal 7 4 4 3" xfId="30368" xr:uid="{00000000-0005-0000-0000-0000A1760000}"/>
    <cellStyle name="Normal 7 4 4 3 2" xfId="30369" xr:uid="{00000000-0005-0000-0000-0000A2760000}"/>
    <cellStyle name="Normal 7 4 4 3 2 2" xfId="30370" xr:uid="{00000000-0005-0000-0000-0000A3760000}"/>
    <cellStyle name="Normal 7 4 4 3 2 2 2" xfId="30371" xr:uid="{00000000-0005-0000-0000-0000A4760000}"/>
    <cellStyle name="Normal 7 4 4 3 2 3" xfId="30372" xr:uid="{00000000-0005-0000-0000-0000A5760000}"/>
    <cellStyle name="Normal 7 4 4 3 2 4" xfId="30373" xr:uid="{00000000-0005-0000-0000-0000A6760000}"/>
    <cellStyle name="Normal 7 4 4 3 3" xfId="30374" xr:uid="{00000000-0005-0000-0000-0000A7760000}"/>
    <cellStyle name="Normal 7 4 4 3 3 2" xfId="30375" xr:uid="{00000000-0005-0000-0000-0000A8760000}"/>
    <cellStyle name="Normal 7 4 4 3 3 2 2" xfId="30376" xr:uid="{00000000-0005-0000-0000-0000A9760000}"/>
    <cellStyle name="Normal 7 4 4 3 3 3" xfId="30377" xr:uid="{00000000-0005-0000-0000-0000AA760000}"/>
    <cellStyle name="Normal 7 4 4 3 3 4" xfId="30378" xr:uid="{00000000-0005-0000-0000-0000AB760000}"/>
    <cellStyle name="Normal 7 4 4 3 4" xfId="30379" xr:uid="{00000000-0005-0000-0000-0000AC760000}"/>
    <cellStyle name="Normal 7 4 4 3 4 2" xfId="30380" xr:uid="{00000000-0005-0000-0000-0000AD760000}"/>
    <cellStyle name="Normal 7 4 4 3 5" xfId="30381" xr:uid="{00000000-0005-0000-0000-0000AE760000}"/>
    <cellStyle name="Normal 7 4 4 3 6" xfId="30382" xr:uid="{00000000-0005-0000-0000-0000AF760000}"/>
    <cellStyle name="Normal 7 4 4 4" xfId="30383" xr:uid="{00000000-0005-0000-0000-0000B0760000}"/>
    <cellStyle name="Normal 7 4 4 4 2" xfId="30384" xr:uid="{00000000-0005-0000-0000-0000B1760000}"/>
    <cellStyle name="Normal 7 4 4 4 2 2" xfId="30385" xr:uid="{00000000-0005-0000-0000-0000B2760000}"/>
    <cellStyle name="Normal 7 4 4 4 3" xfId="30386" xr:uid="{00000000-0005-0000-0000-0000B3760000}"/>
    <cellStyle name="Normal 7 4 4 4 4" xfId="30387" xr:uid="{00000000-0005-0000-0000-0000B4760000}"/>
    <cellStyle name="Normal 7 4 4 5" xfId="30388" xr:uid="{00000000-0005-0000-0000-0000B5760000}"/>
    <cellStyle name="Normal 7 4 4 5 2" xfId="30389" xr:uid="{00000000-0005-0000-0000-0000B6760000}"/>
    <cellStyle name="Normal 7 4 4 5 2 2" xfId="30390" xr:uid="{00000000-0005-0000-0000-0000B7760000}"/>
    <cellStyle name="Normal 7 4 4 5 3" xfId="30391" xr:uid="{00000000-0005-0000-0000-0000B8760000}"/>
    <cellStyle name="Normal 7 4 4 5 4" xfId="30392" xr:uid="{00000000-0005-0000-0000-0000B9760000}"/>
    <cellStyle name="Normal 7 4 4 6" xfId="30393" xr:uid="{00000000-0005-0000-0000-0000BA760000}"/>
    <cellStyle name="Normal 7 4 4 6 2" xfId="30394" xr:uid="{00000000-0005-0000-0000-0000BB760000}"/>
    <cellStyle name="Normal 7 4 4 7" xfId="30395" xr:uid="{00000000-0005-0000-0000-0000BC760000}"/>
    <cellStyle name="Normal 7 4 4 8" xfId="30396" xr:uid="{00000000-0005-0000-0000-0000BD760000}"/>
    <cellStyle name="Normal 7 4 5" xfId="30397" xr:uid="{00000000-0005-0000-0000-0000BE760000}"/>
    <cellStyle name="Normal 7 4 5 2" xfId="30398" xr:uid="{00000000-0005-0000-0000-0000BF760000}"/>
    <cellStyle name="Normal 7 4 5 2 2" xfId="30399" xr:uid="{00000000-0005-0000-0000-0000C0760000}"/>
    <cellStyle name="Normal 7 4 5 2 2 2" xfId="30400" xr:uid="{00000000-0005-0000-0000-0000C1760000}"/>
    <cellStyle name="Normal 7 4 5 2 2 2 2" xfId="30401" xr:uid="{00000000-0005-0000-0000-0000C2760000}"/>
    <cellStyle name="Normal 7 4 5 2 2 3" xfId="30402" xr:uid="{00000000-0005-0000-0000-0000C3760000}"/>
    <cellStyle name="Normal 7 4 5 2 2 4" xfId="30403" xr:uid="{00000000-0005-0000-0000-0000C4760000}"/>
    <cellStyle name="Normal 7 4 5 2 3" xfId="30404" xr:uid="{00000000-0005-0000-0000-0000C5760000}"/>
    <cellStyle name="Normal 7 4 5 2 3 2" xfId="30405" xr:uid="{00000000-0005-0000-0000-0000C6760000}"/>
    <cellStyle name="Normal 7 4 5 2 3 2 2" xfId="30406" xr:uid="{00000000-0005-0000-0000-0000C7760000}"/>
    <cellStyle name="Normal 7 4 5 2 3 3" xfId="30407" xr:uid="{00000000-0005-0000-0000-0000C8760000}"/>
    <cellStyle name="Normal 7 4 5 2 3 4" xfId="30408" xr:uid="{00000000-0005-0000-0000-0000C9760000}"/>
    <cellStyle name="Normal 7 4 5 2 4" xfId="30409" xr:uid="{00000000-0005-0000-0000-0000CA760000}"/>
    <cellStyle name="Normal 7 4 5 2 4 2" xfId="30410" xr:uid="{00000000-0005-0000-0000-0000CB760000}"/>
    <cellStyle name="Normal 7 4 5 2 5" xfId="30411" xr:uid="{00000000-0005-0000-0000-0000CC760000}"/>
    <cellStyle name="Normal 7 4 5 2 6" xfId="30412" xr:uid="{00000000-0005-0000-0000-0000CD760000}"/>
    <cellStyle name="Normal 7 4 5 3" xfId="30413" xr:uid="{00000000-0005-0000-0000-0000CE760000}"/>
    <cellStyle name="Normal 7 4 5 3 2" xfId="30414" xr:uid="{00000000-0005-0000-0000-0000CF760000}"/>
    <cellStyle name="Normal 7 4 5 3 2 2" xfId="30415" xr:uid="{00000000-0005-0000-0000-0000D0760000}"/>
    <cellStyle name="Normal 7 4 5 3 3" xfId="30416" xr:uid="{00000000-0005-0000-0000-0000D1760000}"/>
    <cellStyle name="Normal 7 4 5 3 4" xfId="30417" xr:uid="{00000000-0005-0000-0000-0000D2760000}"/>
    <cellStyle name="Normal 7 4 5 4" xfId="30418" xr:uid="{00000000-0005-0000-0000-0000D3760000}"/>
    <cellStyle name="Normal 7 4 5 4 2" xfId="30419" xr:uid="{00000000-0005-0000-0000-0000D4760000}"/>
    <cellStyle name="Normal 7 4 5 4 2 2" xfId="30420" xr:uid="{00000000-0005-0000-0000-0000D5760000}"/>
    <cellStyle name="Normal 7 4 5 4 3" xfId="30421" xr:uid="{00000000-0005-0000-0000-0000D6760000}"/>
    <cellStyle name="Normal 7 4 5 4 4" xfId="30422" xr:uid="{00000000-0005-0000-0000-0000D7760000}"/>
    <cellStyle name="Normal 7 4 5 5" xfId="30423" xr:uid="{00000000-0005-0000-0000-0000D8760000}"/>
    <cellStyle name="Normal 7 4 5 5 2" xfId="30424" xr:uid="{00000000-0005-0000-0000-0000D9760000}"/>
    <cellStyle name="Normal 7 4 5 6" xfId="30425" xr:uid="{00000000-0005-0000-0000-0000DA760000}"/>
    <cellStyle name="Normal 7 4 5 7" xfId="30426" xr:uid="{00000000-0005-0000-0000-0000DB760000}"/>
    <cellStyle name="Normal 7 4 6" xfId="30427" xr:uid="{00000000-0005-0000-0000-0000DC760000}"/>
    <cellStyle name="Normal 7 4 6 2" xfId="30428" xr:uid="{00000000-0005-0000-0000-0000DD760000}"/>
    <cellStyle name="Normal 7 4 6 2 2" xfId="30429" xr:uid="{00000000-0005-0000-0000-0000DE760000}"/>
    <cellStyle name="Normal 7 4 6 2 2 2" xfId="30430" xr:uid="{00000000-0005-0000-0000-0000DF760000}"/>
    <cellStyle name="Normal 7 4 6 2 3" xfId="30431" xr:uid="{00000000-0005-0000-0000-0000E0760000}"/>
    <cellStyle name="Normal 7 4 6 2 4" xfId="30432" xr:uid="{00000000-0005-0000-0000-0000E1760000}"/>
    <cellStyle name="Normal 7 4 6 3" xfId="30433" xr:uid="{00000000-0005-0000-0000-0000E2760000}"/>
    <cellStyle name="Normal 7 4 6 3 2" xfId="30434" xr:uid="{00000000-0005-0000-0000-0000E3760000}"/>
    <cellStyle name="Normal 7 4 6 3 2 2" xfId="30435" xr:uid="{00000000-0005-0000-0000-0000E4760000}"/>
    <cellStyle name="Normal 7 4 6 3 3" xfId="30436" xr:uid="{00000000-0005-0000-0000-0000E5760000}"/>
    <cellStyle name="Normal 7 4 6 3 4" xfId="30437" xr:uid="{00000000-0005-0000-0000-0000E6760000}"/>
    <cellStyle name="Normal 7 4 6 4" xfId="30438" xr:uid="{00000000-0005-0000-0000-0000E7760000}"/>
    <cellStyle name="Normal 7 4 6 4 2" xfId="30439" xr:uid="{00000000-0005-0000-0000-0000E8760000}"/>
    <cellStyle name="Normal 7 4 6 5" xfId="30440" xr:uid="{00000000-0005-0000-0000-0000E9760000}"/>
    <cellStyle name="Normal 7 4 6 6" xfId="30441" xr:uid="{00000000-0005-0000-0000-0000EA760000}"/>
    <cellStyle name="Normal 7 4 7" xfId="30442" xr:uid="{00000000-0005-0000-0000-0000EB760000}"/>
    <cellStyle name="Normal 7 4 7 2" xfId="30443" xr:uid="{00000000-0005-0000-0000-0000EC760000}"/>
    <cellStyle name="Normal 7 4 7 2 2" xfId="30444" xr:uid="{00000000-0005-0000-0000-0000ED760000}"/>
    <cellStyle name="Normal 7 4 7 3" xfId="30445" xr:uid="{00000000-0005-0000-0000-0000EE760000}"/>
    <cellStyle name="Normal 7 4 7 4" xfId="30446" xr:uid="{00000000-0005-0000-0000-0000EF760000}"/>
    <cellStyle name="Normal 7 4 8" xfId="30447" xr:uid="{00000000-0005-0000-0000-0000F0760000}"/>
    <cellStyle name="Normal 7 4 8 2" xfId="30448" xr:uid="{00000000-0005-0000-0000-0000F1760000}"/>
    <cellStyle name="Normal 7 4 8 2 2" xfId="30449" xr:uid="{00000000-0005-0000-0000-0000F2760000}"/>
    <cellStyle name="Normal 7 4 8 3" xfId="30450" xr:uid="{00000000-0005-0000-0000-0000F3760000}"/>
    <cellStyle name="Normal 7 4 8 4" xfId="30451" xr:uid="{00000000-0005-0000-0000-0000F4760000}"/>
    <cellStyle name="Normal 7 4 9" xfId="30452" xr:uid="{00000000-0005-0000-0000-0000F5760000}"/>
    <cellStyle name="Normal 7 4 9 2" xfId="30453" xr:uid="{00000000-0005-0000-0000-0000F6760000}"/>
    <cellStyle name="Normal 7 5" xfId="30454" xr:uid="{00000000-0005-0000-0000-0000F7760000}"/>
    <cellStyle name="Normal 7 5 2" xfId="30455" xr:uid="{00000000-0005-0000-0000-0000F8760000}"/>
    <cellStyle name="Normal 7 5 2 2" xfId="30456" xr:uid="{00000000-0005-0000-0000-0000F9760000}"/>
    <cellStyle name="Normal 7 5 2 2 2" xfId="30457" xr:uid="{00000000-0005-0000-0000-0000FA760000}"/>
    <cellStyle name="Normal 7 5 2 2 2 2" xfId="30458" xr:uid="{00000000-0005-0000-0000-0000FB760000}"/>
    <cellStyle name="Normal 7 5 2 2 2 2 2" xfId="30459" xr:uid="{00000000-0005-0000-0000-0000FC760000}"/>
    <cellStyle name="Normal 7 5 2 2 2 3" xfId="30460" xr:uid="{00000000-0005-0000-0000-0000FD760000}"/>
    <cellStyle name="Normal 7 5 2 2 2 4" xfId="30461" xr:uid="{00000000-0005-0000-0000-0000FE760000}"/>
    <cellStyle name="Normal 7 5 2 2 3" xfId="30462" xr:uid="{00000000-0005-0000-0000-0000FF760000}"/>
    <cellStyle name="Normal 7 5 2 2 3 2" xfId="30463" xr:uid="{00000000-0005-0000-0000-000000770000}"/>
    <cellStyle name="Normal 7 5 2 2 3 2 2" xfId="30464" xr:uid="{00000000-0005-0000-0000-000001770000}"/>
    <cellStyle name="Normal 7 5 2 2 3 3" xfId="30465" xr:uid="{00000000-0005-0000-0000-000002770000}"/>
    <cellStyle name="Normal 7 5 2 2 3 4" xfId="30466" xr:uid="{00000000-0005-0000-0000-000003770000}"/>
    <cellStyle name="Normal 7 5 2 2 4" xfId="30467" xr:uid="{00000000-0005-0000-0000-000004770000}"/>
    <cellStyle name="Normal 7 5 2 2 4 2" xfId="30468" xr:uid="{00000000-0005-0000-0000-000005770000}"/>
    <cellStyle name="Normal 7 5 2 2 5" xfId="30469" xr:uid="{00000000-0005-0000-0000-000006770000}"/>
    <cellStyle name="Normal 7 5 2 2 6" xfId="30470" xr:uid="{00000000-0005-0000-0000-000007770000}"/>
    <cellStyle name="Normal 7 5 2 3" xfId="30471" xr:uid="{00000000-0005-0000-0000-000008770000}"/>
    <cellStyle name="Normal 7 5 2 3 2" xfId="30472" xr:uid="{00000000-0005-0000-0000-000009770000}"/>
    <cellStyle name="Normal 7 5 2 3 2 2" xfId="30473" xr:uid="{00000000-0005-0000-0000-00000A770000}"/>
    <cellStyle name="Normal 7 5 2 3 3" xfId="30474" xr:uid="{00000000-0005-0000-0000-00000B770000}"/>
    <cellStyle name="Normal 7 5 2 3 4" xfId="30475" xr:uid="{00000000-0005-0000-0000-00000C770000}"/>
    <cellStyle name="Normal 7 5 2 4" xfId="30476" xr:uid="{00000000-0005-0000-0000-00000D770000}"/>
    <cellStyle name="Normal 7 5 2 4 2" xfId="30477" xr:uid="{00000000-0005-0000-0000-00000E770000}"/>
    <cellStyle name="Normal 7 5 2 4 2 2" xfId="30478" xr:uid="{00000000-0005-0000-0000-00000F770000}"/>
    <cellStyle name="Normal 7 5 2 4 3" xfId="30479" xr:uid="{00000000-0005-0000-0000-000010770000}"/>
    <cellStyle name="Normal 7 5 2 4 4" xfId="30480" xr:uid="{00000000-0005-0000-0000-000011770000}"/>
    <cellStyle name="Normal 7 5 2 5" xfId="30481" xr:uid="{00000000-0005-0000-0000-000012770000}"/>
    <cellStyle name="Normal 7 5 2 5 2" xfId="30482" xr:uid="{00000000-0005-0000-0000-000013770000}"/>
    <cellStyle name="Normal 7 5 2 6" xfId="30483" xr:uid="{00000000-0005-0000-0000-000014770000}"/>
    <cellStyle name="Normal 7 5 2 7" xfId="30484" xr:uid="{00000000-0005-0000-0000-000015770000}"/>
    <cellStyle name="Normal 7 5 3" xfId="30485" xr:uid="{00000000-0005-0000-0000-000016770000}"/>
    <cellStyle name="Normal 7 5 3 2" xfId="30486" xr:uid="{00000000-0005-0000-0000-000017770000}"/>
    <cellStyle name="Normal 7 5 3 2 2" xfId="30487" xr:uid="{00000000-0005-0000-0000-000018770000}"/>
    <cellStyle name="Normal 7 5 3 2 2 2" xfId="30488" xr:uid="{00000000-0005-0000-0000-000019770000}"/>
    <cellStyle name="Normal 7 5 3 2 3" xfId="30489" xr:uid="{00000000-0005-0000-0000-00001A770000}"/>
    <cellStyle name="Normal 7 5 3 2 4" xfId="30490" xr:uid="{00000000-0005-0000-0000-00001B770000}"/>
    <cellStyle name="Normal 7 5 3 3" xfId="30491" xr:uid="{00000000-0005-0000-0000-00001C770000}"/>
    <cellStyle name="Normal 7 5 3 3 2" xfId="30492" xr:uid="{00000000-0005-0000-0000-00001D770000}"/>
    <cellStyle name="Normal 7 5 3 3 2 2" xfId="30493" xr:uid="{00000000-0005-0000-0000-00001E770000}"/>
    <cellStyle name="Normal 7 5 3 3 3" xfId="30494" xr:uid="{00000000-0005-0000-0000-00001F770000}"/>
    <cellStyle name="Normal 7 5 3 3 4" xfId="30495" xr:uid="{00000000-0005-0000-0000-000020770000}"/>
    <cellStyle name="Normal 7 5 3 4" xfId="30496" xr:uid="{00000000-0005-0000-0000-000021770000}"/>
    <cellStyle name="Normal 7 5 3 4 2" xfId="30497" xr:uid="{00000000-0005-0000-0000-000022770000}"/>
    <cellStyle name="Normal 7 5 3 5" xfId="30498" xr:uid="{00000000-0005-0000-0000-000023770000}"/>
    <cellStyle name="Normal 7 5 3 6" xfId="30499" xr:uid="{00000000-0005-0000-0000-000024770000}"/>
    <cellStyle name="Normal 7 5 4" xfId="30500" xr:uid="{00000000-0005-0000-0000-000025770000}"/>
    <cellStyle name="Normal 7 5 4 2" xfId="30501" xr:uid="{00000000-0005-0000-0000-000026770000}"/>
    <cellStyle name="Normal 7 5 4 2 2" xfId="30502" xr:uid="{00000000-0005-0000-0000-000027770000}"/>
    <cellStyle name="Normal 7 5 4 3" xfId="30503" xr:uid="{00000000-0005-0000-0000-000028770000}"/>
    <cellStyle name="Normal 7 5 4 4" xfId="30504" xr:uid="{00000000-0005-0000-0000-000029770000}"/>
    <cellStyle name="Normal 7 5 5" xfId="30505" xr:uid="{00000000-0005-0000-0000-00002A770000}"/>
    <cellStyle name="Normal 7 5 5 2" xfId="30506" xr:uid="{00000000-0005-0000-0000-00002B770000}"/>
    <cellStyle name="Normal 7 5 5 2 2" xfId="30507" xr:uid="{00000000-0005-0000-0000-00002C770000}"/>
    <cellStyle name="Normal 7 5 5 3" xfId="30508" xr:uid="{00000000-0005-0000-0000-00002D770000}"/>
    <cellStyle name="Normal 7 5 5 4" xfId="30509" xr:uid="{00000000-0005-0000-0000-00002E770000}"/>
    <cellStyle name="Normal 7 5 6" xfId="30510" xr:uid="{00000000-0005-0000-0000-00002F770000}"/>
    <cellStyle name="Normal 7 5 6 2" xfId="30511" xr:uid="{00000000-0005-0000-0000-000030770000}"/>
    <cellStyle name="Normal 7 5 7" xfId="30512" xr:uid="{00000000-0005-0000-0000-000031770000}"/>
    <cellStyle name="Normal 7 5 8" xfId="30513" xr:uid="{00000000-0005-0000-0000-000032770000}"/>
    <cellStyle name="Normal 7 6" xfId="30514" xr:uid="{00000000-0005-0000-0000-000033770000}"/>
    <cellStyle name="Normal 7 6 2" xfId="30515" xr:uid="{00000000-0005-0000-0000-000034770000}"/>
    <cellStyle name="Normal 7 6 2 2" xfId="30516" xr:uid="{00000000-0005-0000-0000-000035770000}"/>
    <cellStyle name="Normal 7 6 2 2 2" xfId="30517" xr:uid="{00000000-0005-0000-0000-000036770000}"/>
    <cellStyle name="Normal 7 6 2 2 2 2" xfId="30518" xr:uid="{00000000-0005-0000-0000-000037770000}"/>
    <cellStyle name="Normal 7 6 2 2 2 2 2" xfId="30519" xr:uid="{00000000-0005-0000-0000-000038770000}"/>
    <cellStyle name="Normal 7 6 2 2 2 3" xfId="30520" xr:uid="{00000000-0005-0000-0000-000039770000}"/>
    <cellStyle name="Normal 7 6 2 2 2 4" xfId="30521" xr:uid="{00000000-0005-0000-0000-00003A770000}"/>
    <cellStyle name="Normal 7 6 2 2 3" xfId="30522" xr:uid="{00000000-0005-0000-0000-00003B770000}"/>
    <cellStyle name="Normal 7 6 2 2 3 2" xfId="30523" xr:uid="{00000000-0005-0000-0000-00003C770000}"/>
    <cellStyle name="Normal 7 6 2 2 3 2 2" xfId="30524" xr:uid="{00000000-0005-0000-0000-00003D770000}"/>
    <cellStyle name="Normal 7 6 2 2 3 3" xfId="30525" xr:uid="{00000000-0005-0000-0000-00003E770000}"/>
    <cellStyle name="Normal 7 6 2 2 3 4" xfId="30526" xr:uid="{00000000-0005-0000-0000-00003F770000}"/>
    <cellStyle name="Normal 7 6 2 2 4" xfId="30527" xr:uid="{00000000-0005-0000-0000-000040770000}"/>
    <cellStyle name="Normal 7 6 2 2 4 2" xfId="30528" xr:uid="{00000000-0005-0000-0000-000041770000}"/>
    <cellStyle name="Normal 7 6 2 2 5" xfId="30529" xr:uid="{00000000-0005-0000-0000-000042770000}"/>
    <cellStyle name="Normal 7 6 2 2 6" xfId="30530" xr:uid="{00000000-0005-0000-0000-000043770000}"/>
    <cellStyle name="Normal 7 6 2 3" xfId="30531" xr:uid="{00000000-0005-0000-0000-000044770000}"/>
    <cellStyle name="Normal 7 6 2 3 2" xfId="30532" xr:uid="{00000000-0005-0000-0000-000045770000}"/>
    <cellStyle name="Normal 7 6 2 3 2 2" xfId="30533" xr:uid="{00000000-0005-0000-0000-000046770000}"/>
    <cellStyle name="Normal 7 6 2 3 3" xfId="30534" xr:uid="{00000000-0005-0000-0000-000047770000}"/>
    <cellStyle name="Normal 7 6 2 3 4" xfId="30535" xr:uid="{00000000-0005-0000-0000-000048770000}"/>
    <cellStyle name="Normal 7 6 2 4" xfId="30536" xr:uid="{00000000-0005-0000-0000-000049770000}"/>
    <cellStyle name="Normal 7 6 2 4 2" xfId="30537" xr:uid="{00000000-0005-0000-0000-00004A770000}"/>
    <cellStyle name="Normal 7 6 2 4 2 2" xfId="30538" xr:uid="{00000000-0005-0000-0000-00004B770000}"/>
    <cellStyle name="Normal 7 6 2 4 3" xfId="30539" xr:uid="{00000000-0005-0000-0000-00004C770000}"/>
    <cellStyle name="Normal 7 6 2 4 4" xfId="30540" xr:uid="{00000000-0005-0000-0000-00004D770000}"/>
    <cellStyle name="Normal 7 6 2 5" xfId="30541" xr:uid="{00000000-0005-0000-0000-00004E770000}"/>
    <cellStyle name="Normal 7 6 2 5 2" xfId="30542" xr:uid="{00000000-0005-0000-0000-00004F770000}"/>
    <cellStyle name="Normal 7 6 2 6" xfId="30543" xr:uid="{00000000-0005-0000-0000-000050770000}"/>
    <cellStyle name="Normal 7 6 2 7" xfId="30544" xr:uid="{00000000-0005-0000-0000-000051770000}"/>
    <cellStyle name="Normal 7 6 3" xfId="30545" xr:uid="{00000000-0005-0000-0000-000052770000}"/>
    <cellStyle name="Normal 7 6 3 2" xfId="30546" xr:uid="{00000000-0005-0000-0000-000053770000}"/>
    <cellStyle name="Normal 7 6 3 2 2" xfId="30547" xr:uid="{00000000-0005-0000-0000-000054770000}"/>
    <cellStyle name="Normal 7 6 3 2 2 2" xfId="30548" xr:uid="{00000000-0005-0000-0000-000055770000}"/>
    <cellStyle name="Normal 7 6 3 2 3" xfId="30549" xr:uid="{00000000-0005-0000-0000-000056770000}"/>
    <cellStyle name="Normal 7 6 3 2 4" xfId="30550" xr:uid="{00000000-0005-0000-0000-000057770000}"/>
    <cellStyle name="Normal 7 6 3 3" xfId="30551" xr:uid="{00000000-0005-0000-0000-000058770000}"/>
    <cellStyle name="Normal 7 6 3 3 2" xfId="30552" xr:uid="{00000000-0005-0000-0000-000059770000}"/>
    <cellStyle name="Normal 7 6 3 3 2 2" xfId="30553" xr:uid="{00000000-0005-0000-0000-00005A770000}"/>
    <cellStyle name="Normal 7 6 3 3 3" xfId="30554" xr:uid="{00000000-0005-0000-0000-00005B770000}"/>
    <cellStyle name="Normal 7 6 3 3 4" xfId="30555" xr:uid="{00000000-0005-0000-0000-00005C770000}"/>
    <cellStyle name="Normal 7 6 3 4" xfId="30556" xr:uid="{00000000-0005-0000-0000-00005D770000}"/>
    <cellStyle name="Normal 7 6 3 4 2" xfId="30557" xr:uid="{00000000-0005-0000-0000-00005E770000}"/>
    <cellStyle name="Normal 7 6 3 5" xfId="30558" xr:uid="{00000000-0005-0000-0000-00005F770000}"/>
    <cellStyle name="Normal 7 6 3 6" xfId="30559" xr:uid="{00000000-0005-0000-0000-000060770000}"/>
    <cellStyle name="Normal 7 6 4" xfId="30560" xr:uid="{00000000-0005-0000-0000-000061770000}"/>
    <cellStyle name="Normal 7 6 4 2" xfId="30561" xr:uid="{00000000-0005-0000-0000-000062770000}"/>
    <cellStyle name="Normal 7 6 4 2 2" xfId="30562" xr:uid="{00000000-0005-0000-0000-000063770000}"/>
    <cellStyle name="Normal 7 6 4 3" xfId="30563" xr:uid="{00000000-0005-0000-0000-000064770000}"/>
    <cellStyle name="Normal 7 6 4 4" xfId="30564" xr:uid="{00000000-0005-0000-0000-000065770000}"/>
    <cellStyle name="Normal 7 6 5" xfId="30565" xr:uid="{00000000-0005-0000-0000-000066770000}"/>
    <cellStyle name="Normal 7 6 5 2" xfId="30566" xr:uid="{00000000-0005-0000-0000-000067770000}"/>
    <cellStyle name="Normal 7 6 5 2 2" xfId="30567" xr:uid="{00000000-0005-0000-0000-000068770000}"/>
    <cellStyle name="Normal 7 6 5 3" xfId="30568" xr:uid="{00000000-0005-0000-0000-000069770000}"/>
    <cellStyle name="Normal 7 6 5 4" xfId="30569" xr:uid="{00000000-0005-0000-0000-00006A770000}"/>
    <cellStyle name="Normal 7 6 6" xfId="30570" xr:uid="{00000000-0005-0000-0000-00006B770000}"/>
    <cellStyle name="Normal 7 6 6 2" xfId="30571" xr:uid="{00000000-0005-0000-0000-00006C770000}"/>
    <cellStyle name="Normal 7 6 7" xfId="30572" xr:uid="{00000000-0005-0000-0000-00006D770000}"/>
    <cellStyle name="Normal 7 6 8" xfId="30573" xr:uid="{00000000-0005-0000-0000-00006E770000}"/>
    <cellStyle name="Normal 7 7" xfId="30574" xr:uid="{00000000-0005-0000-0000-00006F770000}"/>
    <cellStyle name="Normal 7 7 2" xfId="30575" xr:uid="{00000000-0005-0000-0000-000070770000}"/>
    <cellStyle name="Normal 7 7 2 2" xfId="30576" xr:uid="{00000000-0005-0000-0000-000071770000}"/>
    <cellStyle name="Normal 7 7 2 2 2" xfId="30577" xr:uid="{00000000-0005-0000-0000-000072770000}"/>
    <cellStyle name="Normal 7 7 2 2 2 2" xfId="30578" xr:uid="{00000000-0005-0000-0000-000073770000}"/>
    <cellStyle name="Normal 7 7 2 2 2 2 2" xfId="30579" xr:uid="{00000000-0005-0000-0000-000074770000}"/>
    <cellStyle name="Normal 7 7 2 2 2 3" xfId="30580" xr:uid="{00000000-0005-0000-0000-000075770000}"/>
    <cellStyle name="Normal 7 7 2 2 2 4" xfId="30581" xr:uid="{00000000-0005-0000-0000-000076770000}"/>
    <cellStyle name="Normal 7 7 2 2 3" xfId="30582" xr:uid="{00000000-0005-0000-0000-000077770000}"/>
    <cellStyle name="Normal 7 7 2 2 3 2" xfId="30583" xr:uid="{00000000-0005-0000-0000-000078770000}"/>
    <cellStyle name="Normal 7 7 2 2 3 2 2" xfId="30584" xr:uid="{00000000-0005-0000-0000-000079770000}"/>
    <cellStyle name="Normal 7 7 2 2 3 3" xfId="30585" xr:uid="{00000000-0005-0000-0000-00007A770000}"/>
    <cellStyle name="Normal 7 7 2 2 3 4" xfId="30586" xr:uid="{00000000-0005-0000-0000-00007B770000}"/>
    <cellStyle name="Normal 7 7 2 2 4" xfId="30587" xr:uid="{00000000-0005-0000-0000-00007C770000}"/>
    <cellStyle name="Normal 7 7 2 2 4 2" xfId="30588" xr:uid="{00000000-0005-0000-0000-00007D770000}"/>
    <cellStyle name="Normal 7 7 2 2 5" xfId="30589" xr:uid="{00000000-0005-0000-0000-00007E770000}"/>
    <cellStyle name="Normal 7 7 2 2 6" xfId="30590" xr:uid="{00000000-0005-0000-0000-00007F770000}"/>
    <cellStyle name="Normal 7 7 2 3" xfId="30591" xr:uid="{00000000-0005-0000-0000-000080770000}"/>
    <cellStyle name="Normal 7 7 2 3 2" xfId="30592" xr:uid="{00000000-0005-0000-0000-000081770000}"/>
    <cellStyle name="Normal 7 7 2 3 2 2" xfId="30593" xr:uid="{00000000-0005-0000-0000-000082770000}"/>
    <cellStyle name="Normal 7 7 2 3 3" xfId="30594" xr:uid="{00000000-0005-0000-0000-000083770000}"/>
    <cellStyle name="Normal 7 7 2 3 4" xfId="30595" xr:uid="{00000000-0005-0000-0000-000084770000}"/>
    <cellStyle name="Normal 7 7 2 4" xfId="30596" xr:uid="{00000000-0005-0000-0000-000085770000}"/>
    <cellStyle name="Normal 7 7 2 4 2" xfId="30597" xr:uid="{00000000-0005-0000-0000-000086770000}"/>
    <cellStyle name="Normal 7 7 2 4 2 2" xfId="30598" xr:uid="{00000000-0005-0000-0000-000087770000}"/>
    <cellStyle name="Normal 7 7 2 4 3" xfId="30599" xr:uid="{00000000-0005-0000-0000-000088770000}"/>
    <cellStyle name="Normal 7 7 2 4 4" xfId="30600" xr:uid="{00000000-0005-0000-0000-000089770000}"/>
    <cellStyle name="Normal 7 7 2 5" xfId="30601" xr:uid="{00000000-0005-0000-0000-00008A770000}"/>
    <cellStyle name="Normal 7 7 2 5 2" xfId="30602" xr:uid="{00000000-0005-0000-0000-00008B770000}"/>
    <cellStyle name="Normal 7 7 2 6" xfId="30603" xr:uid="{00000000-0005-0000-0000-00008C770000}"/>
    <cellStyle name="Normal 7 7 2 7" xfId="30604" xr:uid="{00000000-0005-0000-0000-00008D770000}"/>
    <cellStyle name="Normal 7 7 3" xfId="30605" xr:uid="{00000000-0005-0000-0000-00008E770000}"/>
    <cellStyle name="Normal 7 7 3 2" xfId="30606" xr:uid="{00000000-0005-0000-0000-00008F770000}"/>
    <cellStyle name="Normal 7 7 3 2 2" xfId="30607" xr:uid="{00000000-0005-0000-0000-000090770000}"/>
    <cellStyle name="Normal 7 7 3 2 2 2" xfId="30608" xr:uid="{00000000-0005-0000-0000-000091770000}"/>
    <cellStyle name="Normal 7 7 3 2 3" xfId="30609" xr:uid="{00000000-0005-0000-0000-000092770000}"/>
    <cellStyle name="Normal 7 7 3 2 4" xfId="30610" xr:uid="{00000000-0005-0000-0000-000093770000}"/>
    <cellStyle name="Normal 7 7 3 3" xfId="30611" xr:uid="{00000000-0005-0000-0000-000094770000}"/>
    <cellStyle name="Normal 7 7 3 3 2" xfId="30612" xr:uid="{00000000-0005-0000-0000-000095770000}"/>
    <cellStyle name="Normal 7 7 3 3 2 2" xfId="30613" xr:uid="{00000000-0005-0000-0000-000096770000}"/>
    <cellStyle name="Normal 7 7 3 3 3" xfId="30614" xr:uid="{00000000-0005-0000-0000-000097770000}"/>
    <cellStyle name="Normal 7 7 3 3 4" xfId="30615" xr:uid="{00000000-0005-0000-0000-000098770000}"/>
    <cellStyle name="Normal 7 7 3 4" xfId="30616" xr:uid="{00000000-0005-0000-0000-000099770000}"/>
    <cellStyle name="Normal 7 7 3 4 2" xfId="30617" xr:uid="{00000000-0005-0000-0000-00009A770000}"/>
    <cellStyle name="Normal 7 7 3 5" xfId="30618" xr:uid="{00000000-0005-0000-0000-00009B770000}"/>
    <cellStyle name="Normal 7 7 3 6" xfId="30619" xr:uid="{00000000-0005-0000-0000-00009C770000}"/>
    <cellStyle name="Normal 7 7 4" xfId="30620" xr:uid="{00000000-0005-0000-0000-00009D770000}"/>
    <cellStyle name="Normal 7 7 4 2" xfId="30621" xr:uid="{00000000-0005-0000-0000-00009E770000}"/>
    <cellStyle name="Normal 7 7 4 2 2" xfId="30622" xr:uid="{00000000-0005-0000-0000-00009F770000}"/>
    <cellStyle name="Normal 7 7 4 3" xfId="30623" xr:uid="{00000000-0005-0000-0000-0000A0770000}"/>
    <cellStyle name="Normal 7 7 4 4" xfId="30624" xr:uid="{00000000-0005-0000-0000-0000A1770000}"/>
    <cellStyle name="Normal 7 7 5" xfId="30625" xr:uid="{00000000-0005-0000-0000-0000A2770000}"/>
    <cellStyle name="Normal 7 7 5 2" xfId="30626" xr:uid="{00000000-0005-0000-0000-0000A3770000}"/>
    <cellStyle name="Normal 7 7 5 2 2" xfId="30627" xr:uid="{00000000-0005-0000-0000-0000A4770000}"/>
    <cellStyle name="Normal 7 7 5 3" xfId="30628" xr:uid="{00000000-0005-0000-0000-0000A5770000}"/>
    <cellStyle name="Normal 7 7 5 4" xfId="30629" xr:uid="{00000000-0005-0000-0000-0000A6770000}"/>
    <cellStyle name="Normal 7 7 6" xfId="30630" xr:uid="{00000000-0005-0000-0000-0000A7770000}"/>
    <cellStyle name="Normal 7 7 6 2" xfId="30631" xr:uid="{00000000-0005-0000-0000-0000A8770000}"/>
    <cellStyle name="Normal 7 7 7" xfId="30632" xr:uid="{00000000-0005-0000-0000-0000A9770000}"/>
    <cellStyle name="Normal 7 7 8" xfId="30633" xr:uid="{00000000-0005-0000-0000-0000AA770000}"/>
    <cellStyle name="Normal 7 8" xfId="30634" xr:uid="{00000000-0005-0000-0000-0000AB770000}"/>
    <cellStyle name="Normal 7 8 2" xfId="30635" xr:uid="{00000000-0005-0000-0000-0000AC770000}"/>
    <cellStyle name="Normal 7 8 2 2" xfId="30636" xr:uid="{00000000-0005-0000-0000-0000AD770000}"/>
    <cellStyle name="Normal 7 8 2 2 2" xfId="30637" xr:uid="{00000000-0005-0000-0000-0000AE770000}"/>
    <cellStyle name="Normal 7 8 2 2 2 2" xfId="30638" xr:uid="{00000000-0005-0000-0000-0000AF770000}"/>
    <cellStyle name="Normal 7 8 2 2 3" xfId="30639" xr:uid="{00000000-0005-0000-0000-0000B0770000}"/>
    <cellStyle name="Normal 7 8 2 2 4" xfId="30640" xr:uid="{00000000-0005-0000-0000-0000B1770000}"/>
    <cellStyle name="Normal 7 8 2 3" xfId="30641" xr:uid="{00000000-0005-0000-0000-0000B2770000}"/>
    <cellStyle name="Normal 7 8 2 3 2" xfId="30642" xr:uid="{00000000-0005-0000-0000-0000B3770000}"/>
    <cellStyle name="Normal 7 8 2 3 2 2" xfId="30643" xr:uid="{00000000-0005-0000-0000-0000B4770000}"/>
    <cellStyle name="Normal 7 8 2 3 3" xfId="30644" xr:uid="{00000000-0005-0000-0000-0000B5770000}"/>
    <cellStyle name="Normal 7 8 2 3 4" xfId="30645" xr:uid="{00000000-0005-0000-0000-0000B6770000}"/>
    <cellStyle name="Normal 7 8 2 4" xfId="30646" xr:uid="{00000000-0005-0000-0000-0000B7770000}"/>
    <cellStyle name="Normal 7 8 2 4 2" xfId="30647" xr:uid="{00000000-0005-0000-0000-0000B8770000}"/>
    <cellStyle name="Normal 7 8 2 5" xfId="30648" xr:uid="{00000000-0005-0000-0000-0000B9770000}"/>
    <cellStyle name="Normal 7 8 2 6" xfId="30649" xr:uid="{00000000-0005-0000-0000-0000BA770000}"/>
    <cellStyle name="Normal 7 8 3" xfId="30650" xr:uid="{00000000-0005-0000-0000-0000BB770000}"/>
    <cellStyle name="Normal 7 8 3 2" xfId="30651" xr:uid="{00000000-0005-0000-0000-0000BC770000}"/>
    <cellStyle name="Normal 7 8 3 2 2" xfId="30652" xr:uid="{00000000-0005-0000-0000-0000BD770000}"/>
    <cellStyle name="Normal 7 8 3 3" xfId="30653" xr:uid="{00000000-0005-0000-0000-0000BE770000}"/>
    <cellStyle name="Normal 7 8 3 4" xfId="30654" xr:uid="{00000000-0005-0000-0000-0000BF770000}"/>
    <cellStyle name="Normal 7 8 4" xfId="30655" xr:uid="{00000000-0005-0000-0000-0000C0770000}"/>
    <cellStyle name="Normal 7 8 4 2" xfId="30656" xr:uid="{00000000-0005-0000-0000-0000C1770000}"/>
    <cellStyle name="Normal 7 8 4 2 2" xfId="30657" xr:uid="{00000000-0005-0000-0000-0000C2770000}"/>
    <cellStyle name="Normal 7 8 4 3" xfId="30658" xr:uid="{00000000-0005-0000-0000-0000C3770000}"/>
    <cellStyle name="Normal 7 8 4 4" xfId="30659" xr:uid="{00000000-0005-0000-0000-0000C4770000}"/>
    <cellStyle name="Normal 7 8 5" xfId="30660" xr:uid="{00000000-0005-0000-0000-0000C5770000}"/>
    <cellStyle name="Normal 7 8 5 2" xfId="30661" xr:uid="{00000000-0005-0000-0000-0000C6770000}"/>
    <cellStyle name="Normal 7 8 6" xfId="30662" xr:uid="{00000000-0005-0000-0000-0000C7770000}"/>
    <cellStyle name="Normal 7 8 7" xfId="30663" xr:uid="{00000000-0005-0000-0000-0000C8770000}"/>
    <cellStyle name="Normal 7 9" xfId="30664" xr:uid="{00000000-0005-0000-0000-0000C9770000}"/>
    <cellStyle name="Normal 7 9 2" xfId="30665" xr:uid="{00000000-0005-0000-0000-0000CA770000}"/>
    <cellStyle name="Normal 7 9 2 2" xfId="30666" xr:uid="{00000000-0005-0000-0000-0000CB770000}"/>
    <cellStyle name="Normal 7 9 2 2 2" xfId="30667" xr:uid="{00000000-0005-0000-0000-0000CC770000}"/>
    <cellStyle name="Normal 7 9 2 3" xfId="30668" xr:uid="{00000000-0005-0000-0000-0000CD770000}"/>
    <cellStyle name="Normal 7 9 2 4" xfId="30669" xr:uid="{00000000-0005-0000-0000-0000CE770000}"/>
    <cellStyle name="Normal 7 9 3" xfId="30670" xr:uid="{00000000-0005-0000-0000-0000CF770000}"/>
    <cellStyle name="Normal 7 9 3 2" xfId="30671" xr:uid="{00000000-0005-0000-0000-0000D0770000}"/>
    <cellStyle name="Normal 7 9 3 2 2" xfId="30672" xr:uid="{00000000-0005-0000-0000-0000D1770000}"/>
    <cellStyle name="Normal 7 9 3 3" xfId="30673" xr:uid="{00000000-0005-0000-0000-0000D2770000}"/>
    <cellStyle name="Normal 7 9 3 4" xfId="30674" xr:uid="{00000000-0005-0000-0000-0000D3770000}"/>
    <cellStyle name="Normal 7 9 4" xfId="30675" xr:uid="{00000000-0005-0000-0000-0000D4770000}"/>
    <cellStyle name="Normal 7 9 4 2" xfId="30676" xr:uid="{00000000-0005-0000-0000-0000D5770000}"/>
    <cellStyle name="Normal 7 9 5" xfId="30677" xr:uid="{00000000-0005-0000-0000-0000D6770000}"/>
    <cellStyle name="Normal 7 9 6" xfId="30678" xr:uid="{00000000-0005-0000-0000-0000D7770000}"/>
    <cellStyle name="Normal 8" xfId="30679" xr:uid="{00000000-0005-0000-0000-0000D8770000}"/>
    <cellStyle name="Normal 8 10" xfId="30680" xr:uid="{00000000-0005-0000-0000-0000D9770000}"/>
    <cellStyle name="Normal 8 10 2" xfId="30681" xr:uid="{00000000-0005-0000-0000-0000DA770000}"/>
    <cellStyle name="Normal 8 10 2 2" xfId="30682" xr:uid="{00000000-0005-0000-0000-0000DB770000}"/>
    <cellStyle name="Normal 8 10 3" xfId="30683" xr:uid="{00000000-0005-0000-0000-0000DC770000}"/>
    <cellStyle name="Normal 8 10 4" xfId="30684" xr:uid="{00000000-0005-0000-0000-0000DD770000}"/>
    <cellStyle name="Normal 8 11" xfId="30685" xr:uid="{00000000-0005-0000-0000-0000DE770000}"/>
    <cellStyle name="Normal 8 11 2" xfId="30686" xr:uid="{00000000-0005-0000-0000-0000DF770000}"/>
    <cellStyle name="Normal 8 11 2 2" xfId="30687" xr:uid="{00000000-0005-0000-0000-0000E0770000}"/>
    <cellStyle name="Normal 8 11 3" xfId="30688" xr:uid="{00000000-0005-0000-0000-0000E1770000}"/>
    <cellStyle name="Normal 8 11 4" xfId="30689" xr:uid="{00000000-0005-0000-0000-0000E2770000}"/>
    <cellStyle name="Normal 8 12" xfId="30690" xr:uid="{00000000-0005-0000-0000-0000E3770000}"/>
    <cellStyle name="Normal 8 12 2" xfId="30691" xr:uid="{00000000-0005-0000-0000-0000E4770000}"/>
    <cellStyle name="Normal 8 12 2 2" xfId="30692" xr:uid="{00000000-0005-0000-0000-0000E5770000}"/>
    <cellStyle name="Normal 8 12 3" xfId="30693" xr:uid="{00000000-0005-0000-0000-0000E6770000}"/>
    <cellStyle name="Normal 8 12 4" xfId="30694" xr:uid="{00000000-0005-0000-0000-0000E7770000}"/>
    <cellStyle name="Normal 8 13" xfId="30695" xr:uid="{00000000-0005-0000-0000-0000E8770000}"/>
    <cellStyle name="Normal 8 13 2" xfId="30696" xr:uid="{00000000-0005-0000-0000-0000E9770000}"/>
    <cellStyle name="Normal 8 14" xfId="30697" xr:uid="{00000000-0005-0000-0000-0000EA770000}"/>
    <cellStyle name="Normal 8 15" xfId="30698" xr:uid="{00000000-0005-0000-0000-0000EB770000}"/>
    <cellStyle name="Normal 8 2" xfId="30699" xr:uid="{00000000-0005-0000-0000-0000EC770000}"/>
    <cellStyle name="Normal 8 2 10" xfId="30700" xr:uid="{00000000-0005-0000-0000-0000ED770000}"/>
    <cellStyle name="Normal 8 2 10 2" xfId="30701" xr:uid="{00000000-0005-0000-0000-0000EE770000}"/>
    <cellStyle name="Normal 8 2 11" xfId="30702" xr:uid="{00000000-0005-0000-0000-0000EF770000}"/>
    <cellStyle name="Normal 8 2 12" xfId="30703" xr:uid="{00000000-0005-0000-0000-0000F0770000}"/>
    <cellStyle name="Normal 8 2 2" xfId="30704" xr:uid="{00000000-0005-0000-0000-0000F1770000}"/>
    <cellStyle name="Normal 8 2 2 10" xfId="30705" xr:uid="{00000000-0005-0000-0000-0000F2770000}"/>
    <cellStyle name="Normal 8 2 2 11" xfId="30706" xr:uid="{00000000-0005-0000-0000-0000F3770000}"/>
    <cellStyle name="Normal 8 2 2 2" xfId="30707" xr:uid="{00000000-0005-0000-0000-0000F4770000}"/>
    <cellStyle name="Normal 8 2 2 2 2" xfId="30708" xr:uid="{00000000-0005-0000-0000-0000F5770000}"/>
    <cellStyle name="Normal 8 2 2 2 2 2" xfId="30709" xr:uid="{00000000-0005-0000-0000-0000F6770000}"/>
    <cellStyle name="Normal 8 2 2 2 2 2 2" xfId="30710" xr:uid="{00000000-0005-0000-0000-0000F7770000}"/>
    <cellStyle name="Normal 8 2 2 2 2 2 2 2" xfId="30711" xr:uid="{00000000-0005-0000-0000-0000F8770000}"/>
    <cellStyle name="Normal 8 2 2 2 2 2 2 2 2" xfId="30712" xr:uid="{00000000-0005-0000-0000-0000F9770000}"/>
    <cellStyle name="Normal 8 2 2 2 2 2 2 3" xfId="30713" xr:uid="{00000000-0005-0000-0000-0000FA770000}"/>
    <cellStyle name="Normal 8 2 2 2 2 2 2 4" xfId="30714" xr:uid="{00000000-0005-0000-0000-0000FB770000}"/>
    <cellStyle name="Normal 8 2 2 2 2 2 3" xfId="30715" xr:uid="{00000000-0005-0000-0000-0000FC770000}"/>
    <cellStyle name="Normal 8 2 2 2 2 2 3 2" xfId="30716" xr:uid="{00000000-0005-0000-0000-0000FD770000}"/>
    <cellStyle name="Normal 8 2 2 2 2 2 3 2 2" xfId="30717" xr:uid="{00000000-0005-0000-0000-0000FE770000}"/>
    <cellStyle name="Normal 8 2 2 2 2 2 3 3" xfId="30718" xr:uid="{00000000-0005-0000-0000-0000FF770000}"/>
    <cellStyle name="Normal 8 2 2 2 2 2 3 4" xfId="30719" xr:uid="{00000000-0005-0000-0000-000000780000}"/>
    <cellStyle name="Normal 8 2 2 2 2 2 4" xfId="30720" xr:uid="{00000000-0005-0000-0000-000001780000}"/>
    <cellStyle name="Normal 8 2 2 2 2 2 4 2" xfId="30721" xr:uid="{00000000-0005-0000-0000-000002780000}"/>
    <cellStyle name="Normal 8 2 2 2 2 2 5" xfId="30722" xr:uid="{00000000-0005-0000-0000-000003780000}"/>
    <cellStyle name="Normal 8 2 2 2 2 2 6" xfId="30723" xr:uid="{00000000-0005-0000-0000-000004780000}"/>
    <cellStyle name="Normal 8 2 2 2 2 3" xfId="30724" xr:uid="{00000000-0005-0000-0000-000005780000}"/>
    <cellStyle name="Normal 8 2 2 2 2 3 2" xfId="30725" xr:uid="{00000000-0005-0000-0000-000006780000}"/>
    <cellStyle name="Normal 8 2 2 2 2 3 2 2" xfId="30726" xr:uid="{00000000-0005-0000-0000-000007780000}"/>
    <cellStyle name="Normal 8 2 2 2 2 3 3" xfId="30727" xr:uid="{00000000-0005-0000-0000-000008780000}"/>
    <cellStyle name="Normal 8 2 2 2 2 3 4" xfId="30728" xr:uid="{00000000-0005-0000-0000-000009780000}"/>
    <cellStyle name="Normal 8 2 2 2 2 4" xfId="30729" xr:uid="{00000000-0005-0000-0000-00000A780000}"/>
    <cellStyle name="Normal 8 2 2 2 2 4 2" xfId="30730" xr:uid="{00000000-0005-0000-0000-00000B780000}"/>
    <cellStyle name="Normal 8 2 2 2 2 4 2 2" xfId="30731" xr:uid="{00000000-0005-0000-0000-00000C780000}"/>
    <cellStyle name="Normal 8 2 2 2 2 4 3" xfId="30732" xr:uid="{00000000-0005-0000-0000-00000D780000}"/>
    <cellStyle name="Normal 8 2 2 2 2 4 4" xfId="30733" xr:uid="{00000000-0005-0000-0000-00000E780000}"/>
    <cellStyle name="Normal 8 2 2 2 2 5" xfId="30734" xr:uid="{00000000-0005-0000-0000-00000F780000}"/>
    <cellStyle name="Normal 8 2 2 2 2 5 2" xfId="30735" xr:uid="{00000000-0005-0000-0000-000010780000}"/>
    <cellStyle name="Normal 8 2 2 2 2 6" xfId="30736" xr:uid="{00000000-0005-0000-0000-000011780000}"/>
    <cellStyle name="Normal 8 2 2 2 2 7" xfId="30737" xr:uid="{00000000-0005-0000-0000-000012780000}"/>
    <cellStyle name="Normal 8 2 2 2 3" xfId="30738" xr:uid="{00000000-0005-0000-0000-000013780000}"/>
    <cellStyle name="Normal 8 2 2 2 3 2" xfId="30739" xr:uid="{00000000-0005-0000-0000-000014780000}"/>
    <cellStyle name="Normal 8 2 2 2 3 2 2" xfId="30740" xr:uid="{00000000-0005-0000-0000-000015780000}"/>
    <cellStyle name="Normal 8 2 2 2 3 2 2 2" xfId="30741" xr:uid="{00000000-0005-0000-0000-000016780000}"/>
    <cellStyle name="Normal 8 2 2 2 3 2 3" xfId="30742" xr:uid="{00000000-0005-0000-0000-000017780000}"/>
    <cellStyle name="Normal 8 2 2 2 3 2 4" xfId="30743" xr:uid="{00000000-0005-0000-0000-000018780000}"/>
    <cellStyle name="Normal 8 2 2 2 3 3" xfId="30744" xr:uid="{00000000-0005-0000-0000-000019780000}"/>
    <cellStyle name="Normal 8 2 2 2 3 3 2" xfId="30745" xr:uid="{00000000-0005-0000-0000-00001A780000}"/>
    <cellStyle name="Normal 8 2 2 2 3 3 2 2" xfId="30746" xr:uid="{00000000-0005-0000-0000-00001B780000}"/>
    <cellStyle name="Normal 8 2 2 2 3 3 3" xfId="30747" xr:uid="{00000000-0005-0000-0000-00001C780000}"/>
    <cellStyle name="Normal 8 2 2 2 3 3 4" xfId="30748" xr:uid="{00000000-0005-0000-0000-00001D780000}"/>
    <cellStyle name="Normal 8 2 2 2 3 4" xfId="30749" xr:uid="{00000000-0005-0000-0000-00001E780000}"/>
    <cellStyle name="Normal 8 2 2 2 3 4 2" xfId="30750" xr:uid="{00000000-0005-0000-0000-00001F780000}"/>
    <cellStyle name="Normal 8 2 2 2 3 5" xfId="30751" xr:uid="{00000000-0005-0000-0000-000020780000}"/>
    <cellStyle name="Normal 8 2 2 2 3 6" xfId="30752" xr:uid="{00000000-0005-0000-0000-000021780000}"/>
    <cellStyle name="Normal 8 2 2 2 4" xfId="30753" xr:uid="{00000000-0005-0000-0000-000022780000}"/>
    <cellStyle name="Normal 8 2 2 2 4 2" xfId="30754" xr:uid="{00000000-0005-0000-0000-000023780000}"/>
    <cellStyle name="Normal 8 2 2 2 4 2 2" xfId="30755" xr:uid="{00000000-0005-0000-0000-000024780000}"/>
    <cellStyle name="Normal 8 2 2 2 4 3" xfId="30756" xr:uid="{00000000-0005-0000-0000-000025780000}"/>
    <cellStyle name="Normal 8 2 2 2 4 4" xfId="30757" xr:uid="{00000000-0005-0000-0000-000026780000}"/>
    <cellStyle name="Normal 8 2 2 2 5" xfId="30758" xr:uid="{00000000-0005-0000-0000-000027780000}"/>
    <cellStyle name="Normal 8 2 2 2 5 2" xfId="30759" xr:uid="{00000000-0005-0000-0000-000028780000}"/>
    <cellStyle name="Normal 8 2 2 2 5 2 2" xfId="30760" xr:uid="{00000000-0005-0000-0000-000029780000}"/>
    <cellStyle name="Normal 8 2 2 2 5 3" xfId="30761" xr:uid="{00000000-0005-0000-0000-00002A780000}"/>
    <cellStyle name="Normal 8 2 2 2 5 4" xfId="30762" xr:uid="{00000000-0005-0000-0000-00002B780000}"/>
    <cellStyle name="Normal 8 2 2 2 6" xfId="30763" xr:uid="{00000000-0005-0000-0000-00002C780000}"/>
    <cellStyle name="Normal 8 2 2 2 6 2" xfId="30764" xr:uid="{00000000-0005-0000-0000-00002D780000}"/>
    <cellStyle name="Normal 8 2 2 2 7" xfId="30765" xr:uid="{00000000-0005-0000-0000-00002E780000}"/>
    <cellStyle name="Normal 8 2 2 2 8" xfId="30766" xr:uid="{00000000-0005-0000-0000-00002F780000}"/>
    <cellStyle name="Normal 8 2 2 3" xfId="30767" xr:uid="{00000000-0005-0000-0000-000030780000}"/>
    <cellStyle name="Normal 8 2 2 3 2" xfId="30768" xr:uid="{00000000-0005-0000-0000-000031780000}"/>
    <cellStyle name="Normal 8 2 2 3 2 2" xfId="30769" xr:uid="{00000000-0005-0000-0000-000032780000}"/>
    <cellStyle name="Normal 8 2 2 3 2 2 2" xfId="30770" xr:uid="{00000000-0005-0000-0000-000033780000}"/>
    <cellStyle name="Normal 8 2 2 3 2 2 2 2" xfId="30771" xr:uid="{00000000-0005-0000-0000-000034780000}"/>
    <cellStyle name="Normal 8 2 2 3 2 2 2 2 2" xfId="30772" xr:uid="{00000000-0005-0000-0000-000035780000}"/>
    <cellStyle name="Normal 8 2 2 3 2 2 2 3" xfId="30773" xr:uid="{00000000-0005-0000-0000-000036780000}"/>
    <cellStyle name="Normal 8 2 2 3 2 2 2 4" xfId="30774" xr:uid="{00000000-0005-0000-0000-000037780000}"/>
    <cellStyle name="Normal 8 2 2 3 2 2 3" xfId="30775" xr:uid="{00000000-0005-0000-0000-000038780000}"/>
    <cellStyle name="Normal 8 2 2 3 2 2 3 2" xfId="30776" xr:uid="{00000000-0005-0000-0000-000039780000}"/>
    <cellStyle name="Normal 8 2 2 3 2 2 3 2 2" xfId="30777" xr:uid="{00000000-0005-0000-0000-00003A780000}"/>
    <cellStyle name="Normal 8 2 2 3 2 2 3 3" xfId="30778" xr:uid="{00000000-0005-0000-0000-00003B780000}"/>
    <cellStyle name="Normal 8 2 2 3 2 2 3 4" xfId="30779" xr:uid="{00000000-0005-0000-0000-00003C780000}"/>
    <cellStyle name="Normal 8 2 2 3 2 2 4" xfId="30780" xr:uid="{00000000-0005-0000-0000-00003D780000}"/>
    <cellStyle name="Normal 8 2 2 3 2 2 4 2" xfId="30781" xr:uid="{00000000-0005-0000-0000-00003E780000}"/>
    <cellStyle name="Normal 8 2 2 3 2 2 5" xfId="30782" xr:uid="{00000000-0005-0000-0000-00003F780000}"/>
    <cellStyle name="Normal 8 2 2 3 2 2 6" xfId="30783" xr:uid="{00000000-0005-0000-0000-000040780000}"/>
    <cellStyle name="Normal 8 2 2 3 2 3" xfId="30784" xr:uid="{00000000-0005-0000-0000-000041780000}"/>
    <cellStyle name="Normal 8 2 2 3 2 3 2" xfId="30785" xr:uid="{00000000-0005-0000-0000-000042780000}"/>
    <cellStyle name="Normal 8 2 2 3 2 3 2 2" xfId="30786" xr:uid="{00000000-0005-0000-0000-000043780000}"/>
    <cellStyle name="Normal 8 2 2 3 2 3 3" xfId="30787" xr:uid="{00000000-0005-0000-0000-000044780000}"/>
    <cellStyle name="Normal 8 2 2 3 2 3 4" xfId="30788" xr:uid="{00000000-0005-0000-0000-000045780000}"/>
    <cellStyle name="Normal 8 2 2 3 2 4" xfId="30789" xr:uid="{00000000-0005-0000-0000-000046780000}"/>
    <cellStyle name="Normal 8 2 2 3 2 4 2" xfId="30790" xr:uid="{00000000-0005-0000-0000-000047780000}"/>
    <cellStyle name="Normal 8 2 2 3 2 4 2 2" xfId="30791" xr:uid="{00000000-0005-0000-0000-000048780000}"/>
    <cellStyle name="Normal 8 2 2 3 2 4 3" xfId="30792" xr:uid="{00000000-0005-0000-0000-000049780000}"/>
    <cellStyle name="Normal 8 2 2 3 2 4 4" xfId="30793" xr:uid="{00000000-0005-0000-0000-00004A780000}"/>
    <cellStyle name="Normal 8 2 2 3 2 5" xfId="30794" xr:uid="{00000000-0005-0000-0000-00004B780000}"/>
    <cellStyle name="Normal 8 2 2 3 2 5 2" xfId="30795" xr:uid="{00000000-0005-0000-0000-00004C780000}"/>
    <cellStyle name="Normal 8 2 2 3 2 6" xfId="30796" xr:uid="{00000000-0005-0000-0000-00004D780000}"/>
    <cellStyle name="Normal 8 2 2 3 2 7" xfId="30797" xr:uid="{00000000-0005-0000-0000-00004E780000}"/>
    <cellStyle name="Normal 8 2 2 3 3" xfId="30798" xr:uid="{00000000-0005-0000-0000-00004F780000}"/>
    <cellStyle name="Normal 8 2 2 3 3 2" xfId="30799" xr:uid="{00000000-0005-0000-0000-000050780000}"/>
    <cellStyle name="Normal 8 2 2 3 3 2 2" xfId="30800" xr:uid="{00000000-0005-0000-0000-000051780000}"/>
    <cellStyle name="Normal 8 2 2 3 3 2 2 2" xfId="30801" xr:uid="{00000000-0005-0000-0000-000052780000}"/>
    <cellStyle name="Normal 8 2 2 3 3 2 3" xfId="30802" xr:uid="{00000000-0005-0000-0000-000053780000}"/>
    <cellStyle name="Normal 8 2 2 3 3 2 4" xfId="30803" xr:uid="{00000000-0005-0000-0000-000054780000}"/>
    <cellStyle name="Normal 8 2 2 3 3 3" xfId="30804" xr:uid="{00000000-0005-0000-0000-000055780000}"/>
    <cellStyle name="Normal 8 2 2 3 3 3 2" xfId="30805" xr:uid="{00000000-0005-0000-0000-000056780000}"/>
    <cellStyle name="Normal 8 2 2 3 3 3 2 2" xfId="30806" xr:uid="{00000000-0005-0000-0000-000057780000}"/>
    <cellStyle name="Normal 8 2 2 3 3 3 3" xfId="30807" xr:uid="{00000000-0005-0000-0000-000058780000}"/>
    <cellStyle name="Normal 8 2 2 3 3 3 4" xfId="30808" xr:uid="{00000000-0005-0000-0000-000059780000}"/>
    <cellStyle name="Normal 8 2 2 3 3 4" xfId="30809" xr:uid="{00000000-0005-0000-0000-00005A780000}"/>
    <cellStyle name="Normal 8 2 2 3 3 4 2" xfId="30810" xr:uid="{00000000-0005-0000-0000-00005B780000}"/>
    <cellStyle name="Normal 8 2 2 3 3 5" xfId="30811" xr:uid="{00000000-0005-0000-0000-00005C780000}"/>
    <cellStyle name="Normal 8 2 2 3 3 6" xfId="30812" xr:uid="{00000000-0005-0000-0000-00005D780000}"/>
    <cellStyle name="Normal 8 2 2 3 4" xfId="30813" xr:uid="{00000000-0005-0000-0000-00005E780000}"/>
    <cellStyle name="Normal 8 2 2 3 4 2" xfId="30814" xr:uid="{00000000-0005-0000-0000-00005F780000}"/>
    <cellStyle name="Normal 8 2 2 3 4 2 2" xfId="30815" xr:uid="{00000000-0005-0000-0000-000060780000}"/>
    <cellStyle name="Normal 8 2 2 3 4 3" xfId="30816" xr:uid="{00000000-0005-0000-0000-000061780000}"/>
    <cellStyle name="Normal 8 2 2 3 4 4" xfId="30817" xr:uid="{00000000-0005-0000-0000-000062780000}"/>
    <cellStyle name="Normal 8 2 2 3 5" xfId="30818" xr:uid="{00000000-0005-0000-0000-000063780000}"/>
    <cellStyle name="Normal 8 2 2 3 5 2" xfId="30819" xr:uid="{00000000-0005-0000-0000-000064780000}"/>
    <cellStyle name="Normal 8 2 2 3 5 2 2" xfId="30820" xr:uid="{00000000-0005-0000-0000-000065780000}"/>
    <cellStyle name="Normal 8 2 2 3 5 3" xfId="30821" xr:uid="{00000000-0005-0000-0000-000066780000}"/>
    <cellStyle name="Normal 8 2 2 3 5 4" xfId="30822" xr:uid="{00000000-0005-0000-0000-000067780000}"/>
    <cellStyle name="Normal 8 2 2 3 6" xfId="30823" xr:uid="{00000000-0005-0000-0000-000068780000}"/>
    <cellStyle name="Normal 8 2 2 3 6 2" xfId="30824" xr:uid="{00000000-0005-0000-0000-000069780000}"/>
    <cellStyle name="Normal 8 2 2 3 7" xfId="30825" xr:uid="{00000000-0005-0000-0000-00006A780000}"/>
    <cellStyle name="Normal 8 2 2 3 8" xfId="30826" xr:uid="{00000000-0005-0000-0000-00006B780000}"/>
    <cellStyle name="Normal 8 2 2 4" xfId="30827" xr:uid="{00000000-0005-0000-0000-00006C780000}"/>
    <cellStyle name="Normal 8 2 2 4 2" xfId="30828" xr:uid="{00000000-0005-0000-0000-00006D780000}"/>
    <cellStyle name="Normal 8 2 2 4 2 2" xfId="30829" xr:uid="{00000000-0005-0000-0000-00006E780000}"/>
    <cellStyle name="Normal 8 2 2 4 2 2 2" xfId="30830" xr:uid="{00000000-0005-0000-0000-00006F780000}"/>
    <cellStyle name="Normal 8 2 2 4 2 2 2 2" xfId="30831" xr:uid="{00000000-0005-0000-0000-000070780000}"/>
    <cellStyle name="Normal 8 2 2 4 2 2 2 2 2" xfId="30832" xr:uid="{00000000-0005-0000-0000-000071780000}"/>
    <cellStyle name="Normal 8 2 2 4 2 2 2 3" xfId="30833" xr:uid="{00000000-0005-0000-0000-000072780000}"/>
    <cellStyle name="Normal 8 2 2 4 2 2 2 4" xfId="30834" xr:uid="{00000000-0005-0000-0000-000073780000}"/>
    <cellStyle name="Normal 8 2 2 4 2 2 3" xfId="30835" xr:uid="{00000000-0005-0000-0000-000074780000}"/>
    <cellStyle name="Normal 8 2 2 4 2 2 3 2" xfId="30836" xr:uid="{00000000-0005-0000-0000-000075780000}"/>
    <cellStyle name="Normal 8 2 2 4 2 2 3 2 2" xfId="30837" xr:uid="{00000000-0005-0000-0000-000076780000}"/>
    <cellStyle name="Normal 8 2 2 4 2 2 3 3" xfId="30838" xr:uid="{00000000-0005-0000-0000-000077780000}"/>
    <cellStyle name="Normal 8 2 2 4 2 2 3 4" xfId="30839" xr:uid="{00000000-0005-0000-0000-000078780000}"/>
    <cellStyle name="Normal 8 2 2 4 2 2 4" xfId="30840" xr:uid="{00000000-0005-0000-0000-000079780000}"/>
    <cellStyle name="Normal 8 2 2 4 2 2 4 2" xfId="30841" xr:uid="{00000000-0005-0000-0000-00007A780000}"/>
    <cellStyle name="Normal 8 2 2 4 2 2 5" xfId="30842" xr:uid="{00000000-0005-0000-0000-00007B780000}"/>
    <cellStyle name="Normal 8 2 2 4 2 2 6" xfId="30843" xr:uid="{00000000-0005-0000-0000-00007C780000}"/>
    <cellStyle name="Normal 8 2 2 4 2 3" xfId="30844" xr:uid="{00000000-0005-0000-0000-00007D780000}"/>
    <cellStyle name="Normal 8 2 2 4 2 3 2" xfId="30845" xr:uid="{00000000-0005-0000-0000-00007E780000}"/>
    <cellStyle name="Normal 8 2 2 4 2 3 2 2" xfId="30846" xr:uid="{00000000-0005-0000-0000-00007F780000}"/>
    <cellStyle name="Normal 8 2 2 4 2 3 3" xfId="30847" xr:uid="{00000000-0005-0000-0000-000080780000}"/>
    <cellStyle name="Normal 8 2 2 4 2 3 4" xfId="30848" xr:uid="{00000000-0005-0000-0000-000081780000}"/>
    <cellStyle name="Normal 8 2 2 4 2 4" xfId="30849" xr:uid="{00000000-0005-0000-0000-000082780000}"/>
    <cellStyle name="Normal 8 2 2 4 2 4 2" xfId="30850" xr:uid="{00000000-0005-0000-0000-000083780000}"/>
    <cellStyle name="Normal 8 2 2 4 2 4 2 2" xfId="30851" xr:uid="{00000000-0005-0000-0000-000084780000}"/>
    <cellStyle name="Normal 8 2 2 4 2 4 3" xfId="30852" xr:uid="{00000000-0005-0000-0000-000085780000}"/>
    <cellStyle name="Normal 8 2 2 4 2 4 4" xfId="30853" xr:uid="{00000000-0005-0000-0000-000086780000}"/>
    <cellStyle name="Normal 8 2 2 4 2 5" xfId="30854" xr:uid="{00000000-0005-0000-0000-000087780000}"/>
    <cellStyle name="Normal 8 2 2 4 2 5 2" xfId="30855" xr:uid="{00000000-0005-0000-0000-000088780000}"/>
    <cellStyle name="Normal 8 2 2 4 2 6" xfId="30856" xr:uid="{00000000-0005-0000-0000-000089780000}"/>
    <cellStyle name="Normal 8 2 2 4 2 7" xfId="30857" xr:uid="{00000000-0005-0000-0000-00008A780000}"/>
    <cellStyle name="Normal 8 2 2 4 3" xfId="30858" xr:uid="{00000000-0005-0000-0000-00008B780000}"/>
    <cellStyle name="Normal 8 2 2 4 3 2" xfId="30859" xr:uid="{00000000-0005-0000-0000-00008C780000}"/>
    <cellStyle name="Normal 8 2 2 4 3 2 2" xfId="30860" xr:uid="{00000000-0005-0000-0000-00008D780000}"/>
    <cellStyle name="Normal 8 2 2 4 3 2 2 2" xfId="30861" xr:uid="{00000000-0005-0000-0000-00008E780000}"/>
    <cellStyle name="Normal 8 2 2 4 3 2 3" xfId="30862" xr:uid="{00000000-0005-0000-0000-00008F780000}"/>
    <cellStyle name="Normal 8 2 2 4 3 2 4" xfId="30863" xr:uid="{00000000-0005-0000-0000-000090780000}"/>
    <cellStyle name="Normal 8 2 2 4 3 3" xfId="30864" xr:uid="{00000000-0005-0000-0000-000091780000}"/>
    <cellStyle name="Normal 8 2 2 4 3 3 2" xfId="30865" xr:uid="{00000000-0005-0000-0000-000092780000}"/>
    <cellStyle name="Normal 8 2 2 4 3 3 2 2" xfId="30866" xr:uid="{00000000-0005-0000-0000-000093780000}"/>
    <cellStyle name="Normal 8 2 2 4 3 3 3" xfId="30867" xr:uid="{00000000-0005-0000-0000-000094780000}"/>
    <cellStyle name="Normal 8 2 2 4 3 3 4" xfId="30868" xr:uid="{00000000-0005-0000-0000-000095780000}"/>
    <cellStyle name="Normal 8 2 2 4 3 4" xfId="30869" xr:uid="{00000000-0005-0000-0000-000096780000}"/>
    <cellStyle name="Normal 8 2 2 4 3 4 2" xfId="30870" xr:uid="{00000000-0005-0000-0000-000097780000}"/>
    <cellStyle name="Normal 8 2 2 4 3 5" xfId="30871" xr:uid="{00000000-0005-0000-0000-000098780000}"/>
    <cellStyle name="Normal 8 2 2 4 3 6" xfId="30872" xr:uid="{00000000-0005-0000-0000-000099780000}"/>
    <cellStyle name="Normal 8 2 2 4 4" xfId="30873" xr:uid="{00000000-0005-0000-0000-00009A780000}"/>
    <cellStyle name="Normal 8 2 2 4 4 2" xfId="30874" xr:uid="{00000000-0005-0000-0000-00009B780000}"/>
    <cellStyle name="Normal 8 2 2 4 4 2 2" xfId="30875" xr:uid="{00000000-0005-0000-0000-00009C780000}"/>
    <cellStyle name="Normal 8 2 2 4 4 3" xfId="30876" xr:uid="{00000000-0005-0000-0000-00009D780000}"/>
    <cellStyle name="Normal 8 2 2 4 4 4" xfId="30877" xr:uid="{00000000-0005-0000-0000-00009E780000}"/>
    <cellStyle name="Normal 8 2 2 4 5" xfId="30878" xr:uid="{00000000-0005-0000-0000-00009F780000}"/>
    <cellStyle name="Normal 8 2 2 4 5 2" xfId="30879" xr:uid="{00000000-0005-0000-0000-0000A0780000}"/>
    <cellStyle name="Normal 8 2 2 4 5 2 2" xfId="30880" xr:uid="{00000000-0005-0000-0000-0000A1780000}"/>
    <cellStyle name="Normal 8 2 2 4 5 3" xfId="30881" xr:uid="{00000000-0005-0000-0000-0000A2780000}"/>
    <cellStyle name="Normal 8 2 2 4 5 4" xfId="30882" xr:uid="{00000000-0005-0000-0000-0000A3780000}"/>
    <cellStyle name="Normal 8 2 2 4 6" xfId="30883" xr:uid="{00000000-0005-0000-0000-0000A4780000}"/>
    <cellStyle name="Normal 8 2 2 4 6 2" xfId="30884" xr:uid="{00000000-0005-0000-0000-0000A5780000}"/>
    <cellStyle name="Normal 8 2 2 4 7" xfId="30885" xr:uid="{00000000-0005-0000-0000-0000A6780000}"/>
    <cellStyle name="Normal 8 2 2 4 8" xfId="30886" xr:uid="{00000000-0005-0000-0000-0000A7780000}"/>
    <cellStyle name="Normal 8 2 2 5" xfId="30887" xr:uid="{00000000-0005-0000-0000-0000A8780000}"/>
    <cellStyle name="Normal 8 2 2 5 2" xfId="30888" xr:uid="{00000000-0005-0000-0000-0000A9780000}"/>
    <cellStyle name="Normal 8 2 2 5 2 2" xfId="30889" xr:uid="{00000000-0005-0000-0000-0000AA780000}"/>
    <cellStyle name="Normal 8 2 2 5 2 2 2" xfId="30890" xr:uid="{00000000-0005-0000-0000-0000AB780000}"/>
    <cellStyle name="Normal 8 2 2 5 2 2 2 2" xfId="30891" xr:uid="{00000000-0005-0000-0000-0000AC780000}"/>
    <cellStyle name="Normal 8 2 2 5 2 2 3" xfId="30892" xr:uid="{00000000-0005-0000-0000-0000AD780000}"/>
    <cellStyle name="Normal 8 2 2 5 2 2 4" xfId="30893" xr:uid="{00000000-0005-0000-0000-0000AE780000}"/>
    <cellStyle name="Normal 8 2 2 5 2 3" xfId="30894" xr:uid="{00000000-0005-0000-0000-0000AF780000}"/>
    <cellStyle name="Normal 8 2 2 5 2 3 2" xfId="30895" xr:uid="{00000000-0005-0000-0000-0000B0780000}"/>
    <cellStyle name="Normal 8 2 2 5 2 3 2 2" xfId="30896" xr:uid="{00000000-0005-0000-0000-0000B1780000}"/>
    <cellStyle name="Normal 8 2 2 5 2 3 3" xfId="30897" xr:uid="{00000000-0005-0000-0000-0000B2780000}"/>
    <cellStyle name="Normal 8 2 2 5 2 3 4" xfId="30898" xr:uid="{00000000-0005-0000-0000-0000B3780000}"/>
    <cellStyle name="Normal 8 2 2 5 2 4" xfId="30899" xr:uid="{00000000-0005-0000-0000-0000B4780000}"/>
    <cellStyle name="Normal 8 2 2 5 2 4 2" xfId="30900" xr:uid="{00000000-0005-0000-0000-0000B5780000}"/>
    <cellStyle name="Normal 8 2 2 5 2 5" xfId="30901" xr:uid="{00000000-0005-0000-0000-0000B6780000}"/>
    <cellStyle name="Normal 8 2 2 5 2 6" xfId="30902" xr:uid="{00000000-0005-0000-0000-0000B7780000}"/>
    <cellStyle name="Normal 8 2 2 5 3" xfId="30903" xr:uid="{00000000-0005-0000-0000-0000B8780000}"/>
    <cellStyle name="Normal 8 2 2 5 3 2" xfId="30904" xr:uid="{00000000-0005-0000-0000-0000B9780000}"/>
    <cellStyle name="Normal 8 2 2 5 3 2 2" xfId="30905" xr:uid="{00000000-0005-0000-0000-0000BA780000}"/>
    <cellStyle name="Normal 8 2 2 5 3 3" xfId="30906" xr:uid="{00000000-0005-0000-0000-0000BB780000}"/>
    <cellStyle name="Normal 8 2 2 5 3 4" xfId="30907" xr:uid="{00000000-0005-0000-0000-0000BC780000}"/>
    <cellStyle name="Normal 8 2 2 5 4" xfId="30908" xr:uid="{00000000-0005-0000-0000-0000BD780000}"/>
    <cellStyle name="Normal 8 2 2 5 4 2" xfId="30909" xr:uid="{00000000-0005-0000-0000-0000BE780000}"/>
    <cellStyle name="Normal 8 2 2 5 4 2 2" xfId="30910" xr:uid="{00000000-0005-0000-0000-0000BF780000}"/>
    <cellStyle name="Normal 8 2 2 5 4 3" xfId="30911" xr:uid="{00000000-0005-0000-0000-0000C0780000}"/>
    <cellStyle name="Normal 8 2 2 5 4 4" xfId="30912" xr:uid="{00000000-0005-0000-0000-0000C1780000}"/>
    <cellStyle name="Normal 8 2 2 5 5" xfId="30913" xr:uid="{00000000-0005-0000-0000-0000C2780000}"/>
    <cellStyle name="Normal 8 2 2 5 5 2" xfId="30914" xr:uid="{00000000-0005-0000-0000-0000C3780000}"/>
    <cellStyle name="Normal 8 2 2 5 6" xfId="30915" xr:uid="{00000000-0005-0000-0000-0000C4780000}"/>
    <cellStyle name="Normal 8 2 2 5 7" xfId="30916" xr:uid="{00000000-0005-0000-0000-0000C5780000}"/>
    <cellStyle name="Normal 8 2 2 6" xfId="30917" xr:uid="{00000000-0005-0000-0000-0000C6780000}"/>
    <cellStyle name="Normal 8 2 2 6 2" xfId="30918" xr:uid="{00000000-0005-0000-0000-0000C7780000}"/>
    <cellStyle name="Normal 8 2 2 6 2 2" xfId="30919" xr:uid="{00000000-0005-0000-0000-0000C8780000}"/>
    <cellStyle name="Normal 8 2 2 6 2 2 2" xfId="30920" xr:uid="{00000000-0005-0000-0000-0000C9780000}"/>
    <cellStyle name="Normal 8 2 2 6 2 3" xfId="30921" xr:uid="{00000000-0005-0000-0000-0000CA780000}"/>
    <cellStyle name="Normal 8 2 2 6 2 4" xfId="30922" xr:uid="{00000000-0005-0000-0000-0000CB780000}"/>
    <cellStyle name="Normal 8 2 2 6 3" xfId="30923" xr:uid="{00000000-0005-0000-0000-0000CC780000}"/>
    <cellStyle name="Normal 8 2 2 6 3 2" xfId="30924" xr:uid="{00000000-0005-0000-0000-0000CD780000}"/>
    <cellStyle name="Normal 8 2 2 6 3 2 2" xfId="30925" xr:uid="{00000000-0005-0000-0000-0000CE780000}"/>
    <cellStyle name="Normal 8 2 2 6 3 3" xfId="30926" xr:uid="{00000000-0005-0000-0000-0000CF780000}"/>
    <cellStyle name="Normal 8 2 2 6 3 4" xfId="30927" xr:uid="{00000000-0005-0000-0000-0000D0780000}"/>
    <cellStyle name="Normal 8 2 2 6 4" xfId="30928" xr:uid="{00000000-0005-0000-0000-0000D1780000}"/>
    <cellStyle name="Normal 8 2 2 6 4 2" xfId="30929" xr:uid="{00000000-0005-0000-0000-0000D2780000}"/>
    <cellStyle name="Normal 8 2 2 6 5" xfId="30930" xr:uid="{00000000-0005-0000-0000-0000D3780000}"/>
    <cellStyle name="Normal 8 2 2 6 6" xfId="30931" xr:uid="{00000000-0005-0000-0000-0000D4780000}"/>
    <cellStyle name="Normal 8 2 2 7" xfId="30932" xr:uid="{00000000-0005-0000-0000-0000D5780000}"/>
    <cellStyle name="Normal 8 2 2 7 2" xfId="30933" xr:uid="{00000000-0005-0000-0000-0000D6780000}"/>
    <cellStyle name="Normal 8 2 2 7 2 2" xfId="30934" xr:uid="{00000000-0005-0000-0000-0000D7780000}"/>
    <cellStyle name="Normal 8 2 2 7 3" xfId="30935" xr:uid="{00000000-0005-0000-0000-0000D8780000}"/>
    <cellStyle name="Normal 8 2 2 7 4" xfId="30936" xr:uid="{00000000-0005-0000-0000-0000D9780000}"/>
    <cellStyle name="Normal 8 2 2 8" xfId="30937" xr:uid="{00000000-0005-0000-0000-0000DA780000}"/>
    <cellStyle name="Normal 8 2 2 8 2" xfId="30938" xr:uid="{00000000-0005-0000-0000-0000DB780000}"/>
    <cellStyle name="Normal 8 2 2 8 2 2" xfId="30939" xr:uid="{00000000-0005-0000-0000-0000DC780000}"/>
    <cellStyle name="Normal 8 2 2 8 3" xfId="30940" xr:uid="{00000000-0005-0000-0000-0000DD780000}"/>
    <cellStyle name="Normal 8 2 2 8 4" xfId="30941" xr:uid="{00000000-0005-0000-0000-0000DE780000}"/>
    <cellStyle name="Normal 8 2 2 9" xfId="30942" xr:uid="{00000000-0005-0000-0000-0000DF780000}"/>
    <cellStyle name="Normal 8 2 2 9 2" xfId="30943" xr:uid="{00000000-0005-0000-0000-0000E0780000}"/>
    <cellStyle name="Normal 8 2 3" xfId="30944" xr:uid="{00000000-0005-0000-0000-0000E1780000}"/>
    <cellStyle name="Normal 8 2 3 2" xfId="30945" xr:uid="{00000000-0005-0000-0000-0000E2780000}"/>
    <cellStyle name="Normal 8 2 3 2 2" xfId="30946" xr:uid="{00000000-0005-0000-0000-0000E3780000}"/>
    <cellStyle name="Normal 8 2 3 2 2 2" xfId="30947" xr:uid="{00000000-0005-0000-0000-0000E4780000}"/>
    <cellStyle name="Normal 8 2 3 2 2 2 2" xfId="30948" xr:uid="{00000000-0005-0000-0000-0000E5780000}"/>
    <cellStyle name="Normal 8 2 3 2 2 2 2 2" xfId="30949" xr:uid="{00000000-0005-0000-0000-0000E6780000}"/>
    <cellStyle name="Normal 8 2 3 2 2 2 3" xfId="30950" xr:uid="{00000000-0005-0000-0000-0000E7780000}"/>
    <cellStyle name="Normal 8 2 3 2 2 2 4" xfId="30951" xr:uid="{00000000-0005-0000-0000-0000E8780000}"/>
    <cellStyle name="Normal 8 2 3 2 2 3" xfId="30952" xr:uid="{00000000-0005-0000-0000-0000E9780000}"/>
    <cellStyle name="Normal 8 2 3 2 2 3 2" xfId="30953" xr:uid="{00000000-0005-0000-0000-0000EA780000}"/>
    <cellStyle name="Normal 8 2 3 2 2 3 2 2" xfId="30954" xr:uid="{00000000-0005-0000-0000-0000EB780000}"/>
    <cellStyle name="Normal 8 2 3 2 2 3 3" xfId="30955" xr:uid="{00000000-0005-0000-0000-0000EC780000}"/>
    <cellStyle name="Normal 8 2 3 2 2 3 4" xfId="30956" xr:uid="{00000000-0005-0000-0000-0000ED780000}"/>
    <cellStyle name="Normal 8 2 3 2 2 4" xfId="30957" xr:uid="{00000000-0005-0000-0000-0000EE780000}"/>
    <cellStyle name="Normal 8 2 3 2 2 4 2" xfId="30958" xr:uid="{00000000-0005-0000-0000-0000EF780000}"/>
    <cellStyle name="Normal 8 2 3 2 2 5" xfId="30959" xr:uid="{00000000-0005-0000-0000-0000F0780000}"/>
    <cellStyle name="Normal 8 2 3 2 2 6" xfId="30960" xr:uid="{00000000-0005-0000-0000-0000F1780000}"/>
    <cellStyle name="Normal 8 2 3 2 3" xfId="30961" xr:uid="{00000000-0005-0000-0000-0000F2780000}"/>
    <cellStyle name="Normal 8 2 3 2 3 2" xfId="30962" xr:uid="{00000000-0005-0000-0000-0000F3780000}"/>
    <cellStyle name="Normal 8 2 3 2 3 2 2" xfId="30963" xr:uid="{00000000-0005-0000-0000-0000F4780000}"/>
    <cellStyle name="Normal 8 2 3 2 3 3" xfId="30964" xr:uid="{00000000-0005-0000-0000-0000F5780000}"/>
    <cellStyle name="Normal 8 2 3 2 3 4" xfId="30965" xr:uid="{00000000-0005-0000-0000-0000F6780000}"/>
    <cellStyle name="Normal 8 2 3 2 4" xfId="30966" xr:uid="{00000000-0005-0000-0000-0000F7780000}"/>
    <cellStyle name="Normal 8 2 3 2 4 2" xfId="30967" xr:uid="{00000000-0005-0000-0000-0000F8780000}"/>
    <cellStyle name="Normal 8 2 3 2 4 2 2" xfId="30968" xr:uid="{00000000-0005-0000-0000-0000F9780000}"/>
    <cellStyle name="Normal 8 2 3 2 4 3" xfId="30969" xr:uid="{00000000-0005-0000-0000-0000FA780000}"/>
    <cellStyle name="Normal 8 2 3 2 4 4" xfId="30970" xr:uid="{00000000-0005-0000-0000-0000FB780000}"/>
    <cellStyle name="Normal 8 2 3 2 5" xfId="30971" xr:uid="{00000000-0005-0000-0000-0000FC780000}"/>
    <cellStyle name="Normal 8 2 3 2 5 2" xfId="30972" xr:uid="{00000000-0005-0000-0000-0000FD780000}"/>
    <cellStyle name="Normal 8 2 3 2 6" xfId="30973" xr:uid="{00000000-0005-0000-0000-0000FE780000}"/>
    <cellStyle name="Normal 8 2 3 2 7" xfId="30974" xr:uid="{00000000-0005-0000-0000-0000FF780000}"/>
    <cellStyle name="Normal 8 2 3 3" xfId="30975" xr:uid="{00000000-0005-0000-0000-000000790000}"/>
    <cellStyle name="Normal 8 2 3 3 2" xfId="30976" xr:uid="{00000000-0005-0000-0000-000001790000}"/>
    <cellStyle name="Normal 8 2 3 3 2 2" xfId="30977" xr:uid="{00000000-0005-0000-0000-000002790000}"/>
    <cellStyle name="Normal 8 2 3 3 2 2 2" xfId="30978" xr:uid="{00000000-0005-0000-0000-000003790000}"/>
    <cellStyle name="Normal 8 2 3 3 2 3" xfId="30979" xr:uid="{00000000-0005-0000-0000-000004790000}"/>
    <cellStyle name="Normal 8 2 3 3 2 4" xfId="30980" xr:uid="{00000000-0005-0000-0000-000005790000}"/>
    <cellStyle name="Normal 8 2 3 3 3" xfId="30981" xr:uid="{00000000-0005-0000-0000-000006790000}"/>
    <cellStyle name="Normal 8 2 3 3 3 2" xfId="30982" xr:uid="{00000000-0005-0000-0000-000007790000}"/>
    <cellStyle name="Normal 8 2 3 3 3 2 2" xfId="30983" xr:uid="{00000000-0005-0000-0000-000008790000}"/>
    <cellStyle name="Normal 8 2 3 3 3 3" xfId="30984" xr:uid="{00000000-0005-0000-0000-000009790000}"/>
    <cellStyle name="Normal 8 2 3 3 3 4" xfId="30985" xr:uid="{00000000-0005-0000-0000-00000A790000}"/>
    <cellStyle name="Normal 8 2 3 3 4" xfId="30986" xr:uid="{00000000-0005-0000-0000-00000B790000}"/>
    <cellStyle name="Normal 8 2 3 3 4 2" xfId="30987" xr:uid="{00000000-0005-0000-0000-00000C790000}"/>
    <cellStyle name="Normal 8 2 3 3 5" xfId="30988" xr:uid="{00000000-0005-0000-0000-00000D790000}"/>
    <cellStyle name="Normal 8 2 3 3 6" xfId="30989" xr:uid="{00000000-0005-0000-0000-00000E790000}"/>
    <cellStyle name="Normal 8 2 3 4" xfId="30990" xr:uid="{00000000-0005-0000-0000-00000F790000}"/>
    <cellStyle name="Normal 8 2 3 4 2" xfId="30991" xr:uid="{00000000-0005-0000-0000-000010790000}"/>
    <cellStyle name="Normal 8 2 3 4 2 2" xfId="30992" xr:uid="{00000000-0005-0000-0000-000011790000}"/>
    <cellStyle name="Normal 8 2 3 4 3" xfId="30993" xr:uid="{00000000-0005-0000-0000-000012790000}"/>
    <cellStyle name="Normal 8 2 3 4 4" xfId="30994" xr:uid="{00000000-0005-0000-0000-000013790000}"/>
    <cellStyle name="Normal 8 2 3 5" xfId="30995" xr:uid="{00000000-0005-0000-0000-000014790000}"/>
    <cellStyle name="Normal 8 2 3 5 2" xfId="30996" xr:uid="{00000000-0005-0000-0000-000015790000}"/>
    <cellStyle name="Normal 8 2 3 5 2 2" xfId="30997" xr:uid="{00000000-0005-0000-0000-000016790000}"/>
    <cellStyle name="Normal 8 2 3 5 3" xfId="30998" xr:uid="{00000000-0005-0000-0000-000017790000}"/>
    <cellStyle name="Normal 8 2 3 5 4" xfId="30999" xr:uid="{00000000-0005-0000-0000-000018790000}"/>
    <cellStyle name="Normal 8 2 3 6" xfId="31000" xr:uid="{00000000-0005-0000-0000-000019790000}"/>
    <cellStyle name="Normal 8 2 3 6 2" xfId="31001" xr:uid="{00000000-0005-0000-0000-00001A790000}"/>
    <cellStyle name="Normal 8 2 3 7" xfId="31002" xr:uid="{00000000-0005-0000-0000-00001B790000}"/>
    <cellStyle name="Normal 8 2 3 8" xfId="31003" xr:uid="{00000000-0005-0000-0000-00001C790000}"/>
    <cellStyle name="Normal 8 2 4" xfId="31004" xr:uid="{00000000-0005-0000-0000-00001D790000}"/>
    <cellStyle name="Normal 8 2 4 2" xfId="31005" xr:uid="{00000000-0005-0000-0000-00001E790000}"/>
    <cellStyle name="Normal 8 2 4 2 2" xfId="31006" xr:uid="{00000000-0005-0000-0000-00001F790000}"/>
    <cellStyle name="Normal 8 2 4 2 2 2" xfId="31007" xr:uid="{00000000-0005-0000-0000-000020790000}"/>
    <cellStyle name="Normal 8 2 4 2 2 2 2" xfId="31008" xr:uid="{00000000-0005-0000-0000-000021790000}"/>
    <cellStyle name="Normal 8 2 4 2 2 2 2 2" xfId="31009" xr:uid="{00000000-0005-0000-0000-000022790000}"/>
    <cellStyle name="Normal 8 2 4 2 2 2 3" xfId="31010" xr:uid="{00000000-0005-0000-0000-000023790000}"/>
    <cellStyle name="Normal 8 2 4 2 2 2 4" xfId="31011" xr:uid="{00000000-0005-0000-0000-000024790000}"/>
    <cellStyle name="Normal 8 2 4 2 2 3" xfId="31012" xr:uid="{00000000-0005-0000-0000-000025790000}"/>
    <cellStyle name="Normal 8 2 4 2 2 3 2" xfId="31013" xr:uid="{00000000-0005-0000-0000-000026790000}"/>
    <cellStyle name="Normal 8 2 4 2 2 3 2 2" xfId="31014" xr:uid="{00000000-0005-0000-0000-000027790000}"/>
    <cellStyle name="Normal 8 2 4 2 2 3 3" xfId="31015" xr:uid="{00000000-0005-0000-0000-000028790000}"/>
    <cellStyle name="Normal 8 2 4 2 2 3 4" xfId="31016" xr:uid="{00000000-0005-0000-0000-000029790000}"/>
    <cellStyle name="Normal 8 2 4 2 2 4" xfId="31017" xr:uid="{00000000-0005-0000-0000-00002A790000}"/>
    <cellStyle name="Normal 8 2 4 2 2 4 2" xfId="31018" xr:uid="{00000000-0005-0000-0000-00002B790000}"/>
    <cellStyle name="Normal 8 2 4 2 2 5" xfId="31019" xr:uid="{00000000-0005-0000-0000-00002C790000}"/>
    <cellStyle name="Normal 8 2 4 2 2 6" xfId="31020" xr:uid="{00000000-0005-0000-0000-00002D790000}"/>
    <cellStyle name="Normal 8 2 4 2 3" xfId="31021" xr:uid="{00000000-0005-0000-0000-00002E790000}"/>
    <cellStyle name="Normal 8 2 4 2 3 2" xfId="31022" xr:uid="{00000000-0005-0000-0000-00002F790000}"/>
    <cellStyle name="Normal 8 2 4 2 3 2 2" xfId="31023" xr:uid="{00000000-0005-0000-0000-000030790000}"/>
    <cellStyle name="Normal 8 2 4 2 3 3" xfId="31024" xr:uid="{00000000-0005-0000-0000-000031790000}"/>
    <cellStyle name="Normal 8 2 4 2 3 4" xfId="31025" xr:uid="{00000000-0005-0000-0000-000032790000}"/>
    <cellStyle name="Normal 8 2 4 2 4" xfId="31026" xr:uid="{00000000-0005-0000-0000-000033790000}"/>
    <cellStyle name="Normal 8 2 4 2 4 2" xfId="31027" xr:uid="{00000000-0005-0000-0000-000034790000}"/>
    <cellStyle name="Normal 8 2 4 2 4 2 2" xfId="31028" xr:uid="{00000000-0005-0000-0000-000035790000}"/>
    <cellStyle name="Normal 8 2 4 2 4 3" xfId="31029" xr:uid="{00000000-0005-0000-0000-000036790000}"/>
    <cellStyle name="Normal 8 2 4 2 4 4" xfId="31030" xr:uid="{00000000-0005-0000-0000-000037790000}"/>
    <cellStyle name="Normal 8 2 4 2 5" xfId="31031" xr:uid="{00000000-0005-0000-0000-000038790000}"/>
    <cellStyle name="Normal 8 2 4 2 5 2" xfId="31032" xr:uid="{00000000-0005-0000-0000-000039790000}"/>
    <cellStyle name="Normal 8 2 4 2 6" xfId="31033" xr:uid="{00000000-0005-0000-0000-00003A790000}"/>
    <cellStyle name="Normal 8 2 4 2 7" xfId="31034" xr:uid="{00000000-0005-0000-0000-00003B790000}"/>
    <cellStyle name="Normal 8 2 4 3" xfId="31035" xr:uid="{00000000-0005-0000-0000-00003C790000}"/>
    <cellStyle name="Normal 8 2 4 3 2" xfId="31036" xr:uid="{00000000-0005-0000-0000-00003D790000}"/>
    <cellStyle name="Normal 8 2 4 3 2 2" xfId="31037" xr:uid="{00000000-0005-0000-0000-00003E790000}"/>
    <cellStyle name="Normal 8 2 4 3 2 2 2" xfId="31038" xr:uid="{00000000-0005-0000-0000-00003F790000}"/>
    <cellStyle name="Normal 8 2 4 3 2 3" xfId="31039" xr:uid="{00000000-0005-0000-0000-000040790000}"/>
    <cellStyle name="Normal 8 2 4 3 2 4" xfId="31040" xr:uid="{00000000-0005-0000-0000-000041790000}"/>
    <cellStyle name="Normal 8 2 4 3 3" xfId="31041" xr:uid="{00000000-0005-0000-0000-000042790000}"/>
    <cellStyle name="Normal 8 2 4 3 3 2" xfId="31042" xr:uid="{00000000-0005-0000-0000-000043790000}"/>
    <cellStyle name="Normal 8 2 4 3 3 2 2" xfId="31043" xr:uid="{00000000-0005-0000-0000-000044790000}"/>
    <cellStyle name="Normal 8 2 4 3 3 3" xfId="31044" xr:uid="{00000000-0005-0000-0000-000045790000}"/>
    <cellStyle name="Normal 8 2 4 3 3 4" xfId="31045" xr:uid="{00000000-0005-0000-0000-000046790000}"/>
    <cellStyle name="Normal 8 2 4 3 4" xfId="31046" xr:uid="{00000000-0005-0000-0000-000047790000}"/>
    <cellStyle name="Normal 8 2 4 3 4 2" xfId="31047" xr:uid="{00000000-0005-0000-0000-000048790000}"/>
    <cellStyle name="Normal 8 2 4 3 5" xfId="31048" xr:uid="{00000000-0005-0000-0000-000049790000}"/>
    <cellStyle name="Normal 8 2 4 3 6" xfId="31049" xr:uid="{00000000-0005-0000-0000-00004A790000}"/>
    <cellStyle name="Normal 8 2 4 4" xfId="31050" xr:uid="{00000000-0005-0000-0000-00004B790000}"/>
    <cellStyle name="Normal 8 2 4 4 2" xfId="31051" xr:uid="{00000000-0005-0000-0000-00004C790000}"/>
    <cellStyle name="Normal 8 2 4 4 2 2" xfId="31052" xr:uid="{00000000-0005-0000-0000-00004D790000}"/>
    <cellStyle name="Normal 8 2 4 4 3" xfId="31053" xr:uid="{00000000-0005-0000-0000-00004E790000}"/>
    <cellStyle name="Normal 8 2 4 4 4" xfId="31054" xr:uid="{00000000-0005-0000-0000-00004F790000}"/>
    <cellStyle name="Normal 8 2 4 5" xfId="31055" xr:uid="{00000000-0005-0000-0000-000050790000}"/>
    <cellStyle name="Normal 8 2 4 5 2" xfId="31056" xr:uid="{00000000-0005-0000-0000-000051790000}"/>
    <cellStyle name="Normal 8 2 4 5 2 2" xfId="31057" xr:uid="{00000000-0005-0000-0000-000052790000}"/>
    <cellStyle name="Normal 8 2 4 5 3" xfId="31058" xr:uid="{00000000-0005-0000-0000-000053790000}"/>
    <cellStyle name="Normal 8 2 4 5 4" xfId="31059" xr:uid="{00000000-0005-0000-0000-000054790000}"/>
    <cellStyle name="Normal 8 2 4 6" xfId="31060" xr:uid="{00000000-0005-0000-0000-000055790000}"/>
    <cellStyle name="Normal 8 2 4 6 2" xfId="31061" xr:uid="{00000000-0005-0000-0000-000056790000}"/>
    <cellStyle name="Normal 8 2 4 7" xfId="31062" xr:uid="{00000000-0005-0000-0000-000057790000}"/>
    <cellStyle name="Normal 8 2 4 8" xfId="31063" xr:uid="{00000000-0005-0000-0000-000058790000}"/>
    <cellStyle name="Normal 8 2 5" xfId="31064" xr:uid="{00000000-0005-0000-0000-000059790000}"/>
    <cellStyle name="Normal 8 2 5 2" xfId="31065" xr:uid="{00000000-0005-0000-0000-00005A790000}"/>
    <cellStyle name="Normal 8 2 5 2 2" xfId="31066" xr:uid="{00000000-0005-0000-0000-00005B790000}"/>
    <cellStyle name="Normal 8 2 5 2 2 2" xfId="31067" xr:uid="{00000000-0005-0000-0000-00005C790000}"/>
    <cellStyle name="Normal 8 2 5 2 2 2 2" xfId="31068" xr:uid="{00000000-0005-0000-0000-00005D790000}"/>
    <cellStyle name="Normal 8 2 5 2 2 2 2 2" xfId="31069" xr:uid="{00000000-0005-0000-0000-00005E790000}"/>
    <cellStyle name="Normal 8 2 5 2 2 2 3" xfId="31070" xr:uid="{00000000-0005-0000-0000-00005F790000}"/>
    <cellStyle name="Normal 8 2 5 2 2 2 4" xfId="31071" xr:uid="{00000000-0005-0000-0000-000060790000}"/>
    <cellStyle name="Normal 8 2 5 2 2 3" xfId="31072" xr:uid="{00000000-0005-0000-0000-000061790000}"/>
    <cellStyle name="Normal 8 2 5 2 2 3 2" xfId="31073" xr:uid="{00000000-0005-0000-0000-000062790000}"/>
    <cellStyle name="Normal 8 2 5 2 2 3 2 2" xfId="31074" xr:uid="{00000000-0005-0000-0000-000063790000}"/>
    <cellStyle name="Normal 8 2 5 2 2 3 3" xfId="31075" xr:uid="{00000000-0005-0000-0000-000064790000}"/>
    <cellStyle name="Normal 8 2 5 2 2 3 4" xfId="31076" xr:uid="{00000000-0005-0000-0000-000065790000}"/>
    <cellStyle name="Normal 8 2 5 2 2 4" xfId="31077" xr:uid="{00000000-0005-0000-0000-000066790000}"/>
    <cellStyle name="Normal 8 2 5 2 2 4 2" xfId="31078" xr:uid="{00000000-0005-0000-0000-000067790000}"/>
    <cellStyle name="Normal 8 2 5 2 2 5" xfId="31079" xr:uid="{00000000-0005-0000-0000-000068790000}"/>
    <cellStyle name="Normal 8 2 5 2 2 6" xfId="31080" xr:uid="{00000000-0005-0000-0000-000069790000}"/>
    <cellStyle name="Normal 8 2 5 2 3" xfId="31081" xr:uid="{00000000-0005-0000-0000-00006A790000}"/>
    <cellStyle name="Normal 8 2 5 2 3 2" xfId="31082" xr:uid="{00000000-0005-0000-0000-00006B790000}"/>
    <cellStyle name="Normal 8 2 5 2 3 2 2" xfId="31083" xr:uid="{00000000-0005-0000-0000-00006C790000}"/>
    <cellStyle name="Normal 8 2 5 2 3 3" xfId="31084" xr:uid="{00000000-0005-0000-0000-00006D790000}"/>
    <cellStyle name="Normal 8 2 5 2 3 4" xfId="31085" xr:uid="{00000000-0005-0000-0000-00006E790000}"/>
    <cellStyle name="Normal 8 2 5 2 4" xfId="31086" xr:uid="{00000000-0005-0000-0000-00006F790000}"/>
    <cellStyle name="Normal 8 2 5 2 4 2" xfId="31087" xr:uid="{00000000-0005-0000-0000-000070790000}"/>
    <cellStyle name="Normal 8 2 5 2 4 2 2" xfId="31088" xr:uid="{00000000-0005-0000-0000-000071790000}"/>
    <cellStyle name="Normal 8 2 5 2 4 3" xfId="31089" xr:uid="{00000000-0005-0000-0000-000072790000}"/>
    <cellStyle name="Normal 8 2 5 2 4 4" xfId="31090" xr:uid="{00000000-0005-0000-0000-000073790000}"/>
    <cellStyle name="Normal 8 2 5 2 5" xfId="31091" xr:uid="{00000000-0005-0000-0000-000074790000}"/>
    <cellStyle name="Normal 8 2 5 2 5 2" xfId="31092" xr:uid="{00000000-0005-0000-0000-000075790000}"/>
    <cellStyle name="Normal 8 2 5 2 6" xfId="31093" xr:uid="{00000000-0005-0000-0000-000076790000}"/>
    <cellStyle name="Normal 8 2 5 2 7" xfId="31094" xr:uid="{00000000-0005-0000-0000-000077790000}"/>
    <cellStyle name="Normal 8 2 5 3" xfId="31095" xr:uid="{00000000-0005-0000-0000-000078790000}"/>
    <cellStyle name="Normal 8 2 5 3 2" xfId="31096" xr:uid="{00000000-0005-0000-0000-000079790000}"/>
    <cellStyle name="Normal 8 2 5 3 2 2" xfId="31097" xr:uid="{00000000-0005-0000-0000-00007A790000}"/>
    <cellStyle name="Normal 8 2 5 3 2 2 2" xfId="31098" xr:uid="{00000000-0005-0000-0000-00007B790000}"/>
    <cellStyle name="Normal 8 2 5 3 2 3" xfId="31099" xr:uid="{00000000-0005-0000-0000-00007C790000}"/>
    <cellStyle name="Normal 8 2 5 3 2 4" xfId="31100" xr:uid="{00000000-0005-0000-0000-00007D790000}"/>
    <cellStyle name="Normal 8 2 5 3 3" xfId="31101" xr:uid="{00000000-0005-0000-0000-00007E790000}"/>
    <cellStyle name="Normal 8 2 5 3 3 2" xfId="31102" xr:uid="{00000000-0005-0000-0000-00007F790000}"/>
    <cellStyle name="Normal 8 2 5 3 3 2 2" xfId="31103" xr:uid="{00000000-0005-0000-0000-000080790000}"/>
    <cellStyle name="Normal 8 2 5 3 3 3" xfId="31104" xr:uid="{00000000-0005-0000-0000-000081790000}"/>
    <cellStyle name="Normal 8 2 5 3 3 4" xfId="31105" xr:uid="{00000000-0005-0000-0000-000082790000}"/>
    <cellStyle name="Normal 8 2 5 3 4" xfId="31106" xr:uid="{00000000-0005-0000-0000-000083790000}"/>
    <cellStyle name="Normal 8 2 5 3 4 2" xfId="31107" xr:uid="{00000000-0005-0000-0000-000084790000}"/>
    <cellStyle name="Normal 8 2 5 3 5" xfId="31108" xr:uid="{00000000-0005-0000-0000-000085790000}"/>
    <cellStyle name="Normal 8 2 5 3 6" xfId="31109" xr:uid="{00000000-0005-0000-0000-000086790000}"/>
    <cellStyle name="Normal 8 2 5 4" xfId="31110" xr:uid="{00000000-0005-0000-0000-000087790000}"/>
    <cellStyle name="Normal 8 2 5 4 2" xfId="31111" xr:uid="{00000000-0005-0000-0000-000088790000}"/>
    <cellStyle name="Normal 8 2 5 4 2 2" xfId="31112" xr:uid="{00000000-0005-0000-0000-000089790000}"/>
    <cellStyle name="Normal 8 2 5 4 3" xfId="31113" xr:uid="{00000000-0005-0000-0000-00008A790000}"/>
    <cellStyle name="Normal 8 2 5 4 4" xfId="31114" xr:uid="{00000000-0005-0000-0000-00008B790000}"/>
    <cellStyle name="Normal 8 2 5 5" xfId="31115" xr:uid="{00000000-0005-0000-0000-00008C790000}"/>
    <cellStyle name="Normal 8 2 5 5 2" xfId="31116" xr:uid="{00000000-0005-0000-0000-00008D790000}"/>
    <cellStyle name="Normal 8 2 5 5 2 2" xfId="31117" xr:uid="{00000000-0005-0000-0000-00008E790000}"/>
    <cellStyle name="Normal 8 2 5 5 3" xfId="31118" xr:uid="{00000000-0005-0000-0000-00008F790000}"/>
    <cellStyle name="Normal 8 2 5 5 4" xfId="31119" xr:uid="{00000000-0005-0000-0000-000090790000}"/>
    <cellStyle name="Normal 8 2 5 6" xfId="31120" xr:uid="{00000000-0005-0000-0000-000091790000}"/>
    <cellStyle name="Normal 8 2 5 6 2" xfId="31121" xr:uid="{00000000-0005-0000-0000-000092790000}"/>
    <cellStyle name="Normal 8 2 5 7" xfId="31122" xr:uid="{00000000-0005-0000-0000-000093790000}"/>
    <cellStyle name="Normal 8 2 5 8" xfId="31123" xr:uid="{00000000-0005-0000-0000-000094790000}"/>
    <cellStyle name="Normal 8 2 6" xfId="31124" xr:uid="{00000000-0005-0000-0000-000095790000}"/>
    <cellStyle name="Normal 8 2 6 2" xfId="31125" xr:uid="{00000000-0005-0000-0000-000096790000}"/>
    <cellStyle name="Normal 8 2 6 2 2" xfId="31126" xr:uid="{00000000-0005-0000-0000-000097790000}"/>
    <cellStyle name="Normal 8 2 6 2 2 2" xfId="31127" xr:uid="{00000000-0005-0000-0000-000098790000}"/>
    <cellStyle name="Normal 8 2 6 2 2 2 2" xfId="31128" xr:uid="{00000000-0005-0000-0000-000099790000}"/>
    <cellStyle name="Normal 8 2 6 2 2 3" xfId="31129" xr:uid="{00000000-0005-0000-0000-00009A790000}"/>
    <cellStyle name="Normal 8 2 6 2 2 4" xfId="31130" xr:uid="{00000000-0005-0000-0000-00009B790000}"/>
    <cellStyle name="Normal 8 2 6 2 3" xfId="31131" xr:uid="{00000000-0005-0000-0000-00009C790000}"/>
    <cellStyle name="Normal 8 2 6 2 3 2" xfId="31132" xr:uid="{00000000-0005-0000-0000-00009D790000}"/>
    <cellStyle name="Normal 8 2 6 2 3 2 2" xfId="31133" xr:uid="{00000000-0005-0000-0000-00009E790000}"/>
    <cellStyle name="Normal 8 2 6 2 3 3" xfId="31134" xr:uid="{00000000-0005-0000-0000-00009F790000}"/>
    <cellStyle name="Normal 8 2 6 2 3 4" xfId="31135" xr:uid="{00000000-0005-0000-0000-0000A0790000}"/>
    <cellStyle name="Normal 8 2 6 2 4" xfId="31136" xr:uid="{00000000-0005-0000-0000-0000A1790000}"/>
    <cellStyle name="Normal 8 2 6 2 4 2" xfId="31137" xr:uid="{00000000-0005-0000-0000-0000A2790000}"/>
    <cellStyle name="Normal 8 2 6 2 5" xfId="31138" xr:uid="{00000000-0005-0000-0000-0000A3790000}"/>
    <cellStyle name="Normal 8 2 6 2 6" xfId="31139" xr:uid="{00000000-0005-0000-0000-0000A4790000}"/>
    <cellStyle name="Normal 8 2 6 3" xfId="31140" xr:uid="{00000000-0005-0000-0000-0000A5790000}"/>
    <cellStyle name="Normal 8 2 6 3 2" xfId="31141" xr:uid="{00000000-0005-0000-0000-0000A6790000}"/>
    <cellStyle name="Normal 8 2 6 3 2 2" xfId="31142" xr:uid="{00000000-0005-0000-0000-0000A7790000}"/>
    <cellStyle name="Normal 8 2 6 3 3" xfId="31143" xr:uid="{00000000-0005-0000-0000-0000A8790000}"/>
    <cellStyle name="Normal 8 2 6 3 4" xfId="31144" xr:uid="{00000000-0005-0000-0000-0000A9790000}"/>
    <cellStyle name="Normal 8 2 6 4" xfId="31145" xr:uid="{00000000-0005-0000-0000-0000AA790000}"/>
    <cellStyle name="Normal 8 2 6 4 2" xfId="31146" xr:uid="{00000000-0005-0000-0000-0000AB790000}"/>
    <cellStyle name="Normal 8 2 6 4 2 2" xfId="31147" xr:uid="{00000000-0005-0000-0000-0000AC790000}"/>
    <cellStyle name="Normal 8 2 6 4 3" xfId="31148" xr:uid="{00000000-0005-0000-0000-0000AD790000}"/>
    <cellStyle name="Normal 8 2 6 4 4" xfId="31149" xr:uid="{00000000-0005-0000-0000-0000AE790000}"/>
    <cellStyle name="Normal 8 2 6 5" xfId="31150" xr:uid="{00000000-0005-0000-0000-0000AF790000}"/>
    <cellStyle name="Normal 8 2 6 5 2" xfId="31151" xr:uid="{00000000-0005-0000-0000-0000B0790000}"/>
    <cellStyle name="Normal 8 2 6 6" xfId="31152" xr:uid="{00000000-0005-0000-0000-0000B1790000}"/>
    <cellStyle name="Normal 8 2 6 7" xfId="31153" xr:uid="{00000000-0005-0000-0000-0000B2790000}"/>
    <cellStyle name="Normal 8 2 7" xfId="31154" xr:uid="{00000000-0005-0000-0000-0000B3790000}"/>
    <cellStyle name="Normal 8 2 7 2" xfId="31155" xr:uid="{00000000-0005-0000-0000-0000B4790000}"/>
    <cellStyle name="Normal 8 2 7 2 2" xfId="31156" xr:uid="{00000000-0005-0000-0000-0000B5790000}"/>
    <cellStyle name="Normal 8 2 7 2 2 2" xfId="31157" xr:uid="{00000000-0005-0000-0000-0000B6790000}"/>
    <cellStyle name="Normal 8 2 7 2 3" xfId="31158" xr:uid="{00000000-0005-0000-0000-0000B7790000}"/>
    <cellStyle name="Normal 8 2 7 2 4" xfId="31159" xr:uid="{00000000-0005-0000-0000-0000B8790000}"/>
    <cellStyle name="Normal 8 2 7 3" xfId="31160" xr:uid="{00000000-0005-0000-0000-0000B9790000}"/>
    <cellStyle name="Normal 8 2 7 3 2" xfId="31161" xr:uid="{00000000-0005-0000-0000-0000BA790000}"/>
    <cellStyle name="Normal 8 2 7 3 2 2" xfId="31162" xr:uid="{00000000-0005-0000-0000-0000BB790000}"/>
    <cellStyle name="Normal 8 2 7 3 3" xfId="31163" xr:uid="{00000000-0005-0000-0000-0000BC790000}"/>
    <cellStyle name="Normal 8 2 7 3 4" xfId="31164" xr:uid="{00000000-0005-0000-0000-0000BD790000}"/>
    <cellStyle name="Normal 8 2 7 4" xfId="31165" xr:uid="{00000000-0005-0000-0000-0000BE790000}"/>
    <cellStyle name="Normal 8 2 7 4 2" xfId="31166" xr:uid="{00000000-0005-0000-0000-0000BF790000}"/>
    <cellStyle name="Normal 8 2 7 5" xfId="31167" xr:uid="{00000000-0005-0000-0000-0000C0790000}"/>
    <cellStyle name="Normal 8 2 7 6" xfId="31168" xr:uid="{00000000-0005-0000-0000-0000C1790000}"/>
    <cellStyle name="Normal 8 2 8" xfId="31169" xr:uid="{00000000-0005-0000-0000-0000C2790000}"/>
    <cellStyle name="Normal 8 2 8 2" xfId="31170" xr:uid="{00000000-0005-0000-0000-0000C3790000}"/>
    <cellStyle name="Normal 8 2 8 2 2" xfId="31171" xr:uid="{00000000-0005-0000-0000-0000C4790000}"/>
    <cellStyle name="Normal 8 2 8 3" xfId="31172" xr:uid="{00000000-0005-0000-0000-0000C5790000}"/>
    <cellStyle name="Normal 8 2 8 4" xfId="31173" xr:uid="{00000000-0005-0000-0000-0000C6790000}"/>
    <cellStyle name="Normal 8 2 9" xfId="31174" xr:uid="{00000000-0005-0000-0000-0000C7790000}"/>
    <cellStyle name="Normal 8 2 9 2" xfId="31175" xr:uid="{00000000-0005-0000-0000-0000C8790000}"/>
    <cellStyle name="Normal 8 2 9 2 2" xfId="31176" xr:uid="{00000000-0005-0000-0000-0000C9790000}"/>
    <cellStyle name="Normal 8 2 9 3" xfId="31177" xr:uid="{00000000-0005-0000-0000-0000CA790000}"/>
    <cellStyle name="Normal 8 2 9 4" xfId="31178" xr:uid="{00000000-0005-0000-0000-0000CB790000}"/>
    <cellStyle name="Normal 8 3" xfId="31179" xr:uid="{00000000-0005-0000-0000-0000CC790000}"/>
    <cellStyle name="Normal 8 3 10" xfId="31180" xr:uid="{00000000-0005-0000-0000-0000CD790000}"/>
    <cellStyle name="Normal 8 3 10 2" xfId="31181" xr:uid="{00000000-0005-0000-0000-0000CE790000}"/>
    <cellStyle name="Normal 8 3 11" xfId="31182" xr:uid="{00000000-0005-0000-0000-0000CF790000}"/>
    <cellStyle name="Normal 8 3 12" xfId="31183" xr:uid="{00000000-0005-0000-0000-0000D0790000}"/>
    <cellStyle name="Normal 8 3 2" xfId="31184" xr:uid="{00000000-0005-0000-0000-0000D1790000}"/>
    <cellStyle name="Normal 8 3 2 10" xfId="31185" xr:uid="{00000000-0005-0000-0000-0000D2790000}"/>
    <cellStyle name="Normal 8 3 2 11" xfId="31186" xr:uid="{00000000-0005-0000-0000-0000D3790000}"/>
    <cellStyle name="Normal 8 3 2 2" xfId="31187" xr:uid="{00000000-0005-0000-0000-0000D4790000}"/>
    <cellStyle name="Normal 8 3 2 2 2" xfId="31188" xr:uid="{00000000-0005-0000-0000-0000D5790000}"/>
    <cellStyle name="Normal 8 3 2 2 2 2" xfId="31189" xr:uid="{00000000-0005-0000-0000-0000D6790000}"/>
    <cellStyle name="Normal 8 3 2 2 2 2 2" xfId="31190" xr:uid="{00000000-0005-0000-0000-0000D7790000}"/>
    <cellStyle name="Normal 8 3 2 2 2 2 2 2" xfId="31191" xr:uid="{00000000-0005-0000-0000-0000D8790000}"/>
    <cellStyle name="Normal 8 3 2 2 2 2 2 2 2" xfId="31192" xr:uid="{00000000-0005-0000-0000-0000D9790000}"/>
    <cellStyle name="Normal 8 3 2 2 2 2 2 3" xfId="31193" xr:uid="{00000000-0005-0000-0000-0000DA790000}"/>
    <cellStyle name="Normal 8 3 2 2 2 2 2 4" xfId="31194" xr:uid="{00000000-0005-0000-0000-0000DB790000}"/>
    <cellStyle name="Normal 8 3 2 2 2 2 3" xfId="31195" xr:uid="{00000000-0005-0000-0000-0000DC790000}"/>
    <cellStyle name="Normal 8 3 2 2 2 2 3 2" xfId="31196" xr:uid="{00000000-0005-0000-0000-0000DD790000}"/>
    <cellStyle name="Normal 8 3 2 2 2 2 3 2 2" xfId="31197" xr:uid="{00000000-0005-0000-0000-0000DE790000}"/>
    <cellStyle name="Normal 8 3 2 2 2 2 3 3" xfId="31198" xr:uid="{00000000-0005-0000-0000-0000DF790000}"/>
    <cellStyle name="Normal 8 3 2 2 2 2 3 4" xfId="31199" xr:uid="{00000000-0005-0000-0000-0000E0790000}"/>
    <cellStyle name="Normal 8 3 2 2 2 2 4" xfId="31200" xr:uid="{00000000-0005-0000-0000-0000E1790000}"/>
    <cellStyle name="Normal 8 3 2 2 2 2 4 2" xfId="31201" xr:uid="{00000000-0005-0000-0000-0000E2790000}"/>
    <cellStyle name="Normal 8 3 2 2 2 2 5" xfId="31202" xr:uid="{00000000-0005-0000-0000-0000E3790000}"/>
    <cellStyle name="Normal 8 3 2 2 2 2 6" xfId="31203" xr:uid="{00000000-0005-0000-0000-0000E4790000}"/>
    <cellStyle name="Normal 8 3 2 2 2 3" xfId="31204" xr:uid="{00000000-0005-0000-0000-0000E5790000}"/>
    <cellStyle name="Normal 8 3 2 2 2 3 2" xfId="31205" xr:uid="{00000000-0005-0000-0000-0000E6790000}"/>
    <cellStyle name="Normal 8 3 2 2 2 3 2 2" xfId="31206" xr:uid="{00000000-0005-0000-0000-0000E7790000}"/>
    <cellStyle name="Normal 8 3 2 2 2 3 3" xfId="31207" xr:uid="{00000000-0005-0000-0000-0000E8790000}"/>
    <cellStyle name="Normal 8 3 2 2 2 3 4" xfId="31208" xr:uid="{00000000-0005-0000-0000-0000E9790000}"/>
    <cellStyle name="Normal 8 3 2 2 2 4" xfId="31209" xr:uid="{00000000-0005-0000-0000-0000EA790000}"/>
    <cellStyle name="Normal 8 3 2 2 2 4 2" xfId="31210" xr:uid="{00000000-0005-0000-0000-0000EB790000}"/>
    <cellStyle name="Normal 8 3 2 2 2 4 2 2" xfId="31211" xr:uid="{00000000-0005-0000-0000-0000EC790000}"/>
    <cellStyle name="Normal 8 3 2 2 2 4 3" xfId="31212" xr:uid="{00000000-0005-0000-0000-0000ED790000}"/>
    <cellStyle name="Normal 8 3 2 2 2 4 4" xfId="31213" xr:uid="{00000000-0005-0000-0000-0000EE790000}"/>
    <cellStyle name="Normal 8 3 2 2 2 5" xfId="31214" xr:uid="{00000000-0005-0000-0000-0000EF790000}"/>
    <cellStyle name="Normal 8 3 2 2 2 5 2" xfId="31215" xr:uid="{00000000-0005-0000-0000-0000F0790000}"/>
    <cellStyle name="Normal 8 3 2 2 2 6" xfId="31216" xr:uid="{00000000-0005-0000-0000-0000F1790000}"/>
    <cellStyle name="Normal 8 3 2 2 2 7" xfId="31217" xr:uid="{00000000-0005-0000-0000-0000F2790000}"/>
    <cellStyle name="Normal 8 3 2 2 3" xfId="31218" xr:uid="{00000000-0005-0000-0000-0000F3790000}"/>
    <cellStyle name="Normal 8 3 2 2 3 2" xfId="31219" xr:uid="{00000000-0005-0000-0000-0000F4790000}"/>
    <cellStyle name="Normal 8 3 2 2 3 2 2" xfId="31220" xr:uid="{00000000-0005-0000-0000-0000F5790000}"/>
    <cellStyle name="Normal 8 3 2 2 3 2 2 2" xfId="31221" xr:uid="{00000000-0005-0000-0000-0000F6790000}"/>
    <cellStyle name="Normal 8 3 2 2 3 2 3" xfId="31222" xr:uid="{00000000-0005-0000-0000-0000F7790000}"/>
    <cellStyle name="Normal 8 3 2 2 3 2 4" xfId="31223" xr:uid="{00000000-0005-0000-0000-0000F8790000}"/>
    <cellStyle name="Normal 8 3 2 2 3 3" xfId="31224" xr:uid="{00000000-0005-0000-0000-0000F9790000}"/>
    <cellStyle name="Normal 8 3 2 2 3 3 2" xfId="31225" xr:uid="{00000000-0005-0000-0000-0000FA790000}"/>
    <cellStyle name="Normal 8 3 2 2 3 3 2 2" xfId="31226" xr:uid="{00000000-0005-0000-0000-0000FB790000}"/>
    <cellStyle name="Normal 8 3 2 2 3 3 3" xfId="31227" xr:uid="{00000000-0005-0000-0000-0000FC790000}"/>
    <cellStyle name="Normal 8 3 2 2 3 3 4" xfId="31228" xr:uid="{00000000-0005-0000-0000-0000FD790000}"/>
    <cellStyle name="Normal 8 3 2 2 3 4" xfId="31229" xr:uid="{00000000-0005-0000-0000-0000FE790000}"/>
    <cellStyle name="Normal 8 3 2 2 3 4 2" xfId="31230" xr:uid="{00000000-0005-0000-0000-0000FF790000}"/>
    <cellStyle name="Normal 8 3 2 2 3 5" xfId="31231" xr:uid="{00000000-0005-0000-0000-0000007A0000}"/>
    <cellStyle name="Normal 8 3 2 2 3 6" xfId="31232" xr:uid="{00000000-0005-0000-0000-0000017A0000}"/>
    <cellStyle name="Normal 8 3 2 2 4" xfId="31233" xr:uid="{00000000-0005-0000-0000-0000027A0000}"/>
    <cellStyle name="Normal 8 3 2 2 4 2" xfId="31234" xr:uid="{00000000-0005-0000-0000-0000037A0000}"/>
    <cellStyle name="Normal 8 3 2 2 4 2 2" xfId="31235" xr:uid="{00000000-0005-0000-0000-0000047A0000}"/>
    <cellStyle name="Normal 8 3 2 2 4 3" xfId="31236" xr:uid="{00000000-0005-0000-0000-0000057A0000}"/>
    <cellStyle name="Normal 8 3 2 2 4 4" xfId="31237" xr:uid="{00000000-0005-0000-0000-0000067A0000}"/>
    <cellStyle name="Normal 8 3 2 2 5" xfId="31238" xr:uid="{00000000-0005-0000-0000-0000077A0000}"/>
    <cellStyle name="Normal 8 3 2 2 5 2" xfId="31239" xr:uid="{00000000-0005-0000-0000-0000087A0000}"/>
    <cellStyle name="Normal 8 3 2 2 5 2 2" xfId="31240" xr:uid="{00000000-0005-0000-0000-0000097A0000}"/>
    <cellStyle name="Normal 8 3 2 2 5 3" xfId="31241" xr:uid="{00000000-0005-0000-0000-00000A7A0000}"/>
    <cellStyle name="Normal 8 3 2 2 5 4" xfId="31242" xr:uid="{00000000-0005-0000-0000-00000B7A0000}"/>
    <cellStyle name="Normal 8 3 2 2 6" xfId="31243" xr:uid="{00000000-0005-0000-0000-00000C7A0000}"/>
    <cellStyle name="Normal 8 3 2 2 6 2" xfId="31244" xr:uid="{00000000-0005-0000-0000-00000D7A0000}"/>
    <cellStyle name="Normal 8 3 2 2 7" xfId="31245" xr:uid="{00000000-0005-0000-0000-00000E7A0000}"/>
    <cellStyle name="Normal 8 3 2 2 8" xfId="31246" xr:uid="{00000000-0005-0000-0000-00000F7A0000}"/>
    <cellStyle name="Normal 8 3 2 3" xfId="31247" xr:uid="{00000000-0005-0000-0000-0000107A0000}"/>
    <cellStyle name="Normal 8 3 2 3 2" xfId="31248" xr:uid="{00000000-0005-0000-0000-0000117A0000}"/>
    <cellStyle name="Normal 8 3 2 3 2 2" xfId="31249" xr:uid="{00000000-0005-0000-0000-0000127A0000}"/>
    <cellStyle name="Normal 8 3 2 3 2 2 2" xfId="31250" xr:uid="{00000000-0005-0000-0000-0000137A0000}"/>
    <cellStyle name="Normal 8 3 2 3 2 2 2 2" xfId="31251" xr:uid="{00000000-0005-0000-0000-0000147A0000}"/>
    <cellStyle name="Normal 8 3 2 3 2 2 2 2 2" xfId="31252" xr:uid="{00000000-0005-0000-0000-0000157A0000}"/>
    <cellStyle name="Normal 8 3 2 3 2 2 2 3" xfId="31253" xr:uid="{00000000-0005-0000-0000-0000167A0000}"/>
    <cellStyle name="Normal 8 3 2 3 2 2 2 4" xfId="31254" xr:uid="{00000000-0005-0000-0000-0000177A0000}"/>
    <cellStyle name="Normal 8 3 2 3 2 2 3" xfId="31255" xr:uid="{00000000-0005-0000-0000-0000187A0000}"/>
    <cellStyle name="Normal 8 3 2 3 2 2 3 2" xfId="31256" xr:uid="{00000000-0005-0000-0000-0000197A0000}"/>
    <cellStyle name="Normal 8 3 2 3 2 2 3 2 2" xfId="31257" xr:uid="{00000000-0005-0000-0000-00001A7A0000}"/>
    <cellStyle name="Normal 8 3 2 3 2 2 3 3" xfId="31258" xr:uid="{00000000-0005-0000-0000-00001B7A0000}"/>
    <cellStyle name="Normal 8 3 2 3 2 2 3 4" xfId="31259" xr:uid="{00000000-0005-0000-0000-00001C7A0000}"/>
    <cellStyle name="Normal 8 3 2 3 2 2 4" xfId="31260" xr:uid="{00000000-0005-0000-0000-00001D7A0000}"/>
    <cellStyle name="Normal 8 3 2 3 2 2 4 2" xfId="31261" xr:uid="{00000000-0005-0000-0000-00001E7A0000}"/>
    <cellStyle name="Normal 8 3 2 3 2 2 5" xfId="31262" xr:uid="{00000000-0005-0000-0000-00001F7A0000}"/>
    <cellStyle name="Normal 8 3 2 3 2 2 6" xfId="31263" xr:uid="{00000000-0005-0000-0000-0000207A0000}"/>
    <cellStyle name="Normal 8 3 2 3 2 3" xfId="31264" xr:uid="{00000000-0005-0000-0000-0000217A0000}"/>
    <cellStyle name="Normal 8 3 2 3 2 3 2" xfId="31265" xr:uid="{00000000-0005-0000-0000-0000227A0000}"/>
    <cellStyle name="Normal 8 3 2 3 2 3 2 2" xfId="31266" xr:uid="{00000000-0005-0000-0000-0000237A0000}"/>
    <cellStyle name="Normal 8 3 2 3 2 3 3" xfId="31267" xr:uid="{00000000-0005-0000-0000-0000247A0000}"/>
    <cellStyle name="Normal 8 3 2 3 2 3 4" xfId="31268" xr:uid="{00000000-0005-0000-0000-0000257A0000}"/>
    <cellStyle name="Normal 8 3 2 3 2 4" xfId="31269" xr:uid="{00000000-0005-0000-0000-0000267A0000}"/>
    <cellStyle name="Normal 8 3 2 3 2 4 2" xfId="31270" xr:uid="{00000000-0005-0000-0000-0000277A0000}"/>
    <cellStyle name="Normal 8 3 2 3 2 4 2 2" xfId="31271" xr:uid="{00000000-0005-0000-0000-0000287A0000}"/>
    <cellStyle name="Normal 8 3 2 3 2 4 3" xfId="31272" xr:uid="{00000000-0005-0000-0000-0000297A0000}"/>
    <cellStyle name="Normal 8 3 2 3 2 4 4" xfId="31273" xr:uid="{00000000-0005-0000-0000-00002A7A0000}"/>
    <cellStyle name="Normal 8 3 2 3 2 5" xfId="31274" xr:uid="{00000000-0005-0000-0000-00002B7A0000}"/>
    <cellStyle name="Normal 8 3 2 3 2 5 2" xfId="31275" xr:uid="{00000000-0005-0000-0000-00002C7A0000}"/>
    <cellStyle name="Normal 8 3 2 3 2 6" xfId="31276" xr:uid="{00000000-0005-0000-0000-00002D7A0000}"/>
    <cellStyle name="Normal 8 3 2 3 2 7" xfId="31277" xr:uid="{00000000-0005-0000-0000-00002E7A0000}"/>
    <cellStyle name="Normal 8 3 2 3 3" xfId="31278" xr:uid="{00000000-0005-0000-0000-00002F7A0000}"/>
    <cellStyle name="Normal 8 3 2 3 3 2" xfId="31279" xr:uid="{00000000-0005-0000-0000-0000307A0000}"/>
    <cellStyle name="Normal 8 3 2 3 3 2 2" xfId="31280" xr:uid="{00000000-0005-0000-0000-0000317A0000}"/>
    <cellStyle name="Normal 8 3 2 3 3 2 2 2" xfId="31281" xr:uid="{00000000-0005-0000-0000-0000327A0000}"/>
    <cellStyle name="Normal 8 3 2 3 3 2 3" xfId="31282" xr:uid="{00000000-0005-0000-0000-0000337A0000}"/>
    <cellStyle name="Normal 8 3 2 3 3 2 4" xfId="31283" xr:uid="{00000000-0005-0000-0000-0000347A0000}"/>
    <cellStyle name="Normal 8 3 2 3 3 3" xfId="31284" xr:uid="{00000000-0005-0000-0000-0000357A0000}"/>
    <cellStyle name="Normal 8 3 2 3 3 3 2" xfId="31285" xr:uid="{00000000-0005-0000-0000-0000367A0000}"/>
    <cellStyle name="Normal 8 3 2 3 3 3 2 2" xfId="31286" xr:uid="{00000000-0005-0000-0000-0000377A0000}"/>
    <cellStyle name="Normal 8 3 2 3 3 3 3" xfId="31287" xr:uid="{00000000-0005-0000-0000-0000387A0000}"/>
    <cellStyle name="Normal 8 3 2 3 3 3 4" xfId="31288" xr:uid="{00000000-0005-0000-0000-0000397A0000}"/>
    <cellStyle name="Normal 8 3 2 3 3 4" xfId="31289" xr:uid="{00000000-0005-0000-0000-00003A7A0000}"/>
    <cellStyle name="Normal 8 3 2 3 3 4 2" xfId="31290" xr:uid="{00000000-0005-0000-0000-00003B7A0000}"/>
    <cellStyle name="Normal 8 3 2 3 3 5" xfId="31291" xr:uid="{00000000-0005-0000-0000-00003C7A0000}"/>
    <cellStyle name="Normal 8 3 2 3 3 6" xfId="31292" xr:uid="{00000000-0005-0000-0000-00003D7A0000}"/>
    <cellStyle name="Normal 8 3 2 3 4" xfId="31293" xr:uid="{00000000-0005-0000-0000-00003E7A0000}"/>
    <cellStyle name="Normal 8 3 2 3 4 2" xfId="31294" xr:uid="{00000000-0005-0000-0000-00003F7A0000}"/>
    <cellStyle name="Normal 8 3 2 3 4 2 2" xfId="31295" xr:uid="{00000000-0005-0000-0000-0000407A0000}"/>
    <cellStyle name="Normal 8 3 2 3 4 3" xfId="31296" xr:uid="{00000000-0005-0000-0000-0000417A0000}"/>
    <cellStyle name="Normal 8 3 2 3 4 4" xfId="31297" xr:uid="{00000000-0005-0000-0000-0000427A0000}"/>
    <cellStyle name="Normal 8 3 2 3 5" xfId="31298" xr:uid="{00000000-0005-0000-0000-0000437A0000}"/>
    <cellStyle name="Normal 8 3 2 3 5 2" xfId="31299" xr:uid="{00000000-0005-0000-0000-0000447A0000}"/>
    <cellStyle name="Normal 8 3 2 3 5 2 2" xfId="31300" xr:uid="{00000000-0005-0000-0000-0000457A0000}"/>
    <cellStyle name="Normal 8 3 2 3 5 3" xfId="31301" xr:uid="{00000000-0005-0000-0000-0000467A0000}"/>
    <cellStyle name="Normal 8 3 2 3 5 4" xfId="31302" xr:uid="{00000000-0005-0000-0000-0000477A0000}"/>
    <cellStyle name="Normal 8 3 2 3 6" xfId="31303" xr:uid="{00000000-0005-0000-0000-0000487A0000}"/>
    <cellStyle name="Normal 8 3 2 3 6 2" xfId="31304" xr:uid="{00000000-0005-0000-0000-0000497A0000}"/>
    <cellStyle name="Normal 8 3 2 3 7" xfId="31305" xr:uid="{00000000-0005-0000-0000-00004A7A0000}"/>
    <cellStyle name="Normal 8 3 2 3 8" xfId="31306" xr:uid="{00000000-0005-0000-0000-00004B7A0000}"/>
    <cellStyle name="Normal 8 3 2 4" xfId="31307" xr:uid="{00000000-0005-0000-0000-00004C7A0000}"/>
    <cellStyle name="Normal 8 3 2 4 2" xfId="31308" xr:uid="{00000000-0005-0000-0000-00004D7A0000}"/>
    <cellStyle name="Normal 8 3 2 4 2 2" xfId="31309" xr:uid="{00000000-0005-0000-0000-00004E7A0000}"/>
    <cellStyle name="Normal 8 3 2 4 2 2 2" xfId="31310" xr:uid="{00000000-0005-0000-0000-00004F7A0000}"/>
    <cellStyle name="Normal 8 3 2 4 2 2 2 2" xfId="31311" xr:uid="{00000000-0005-0000-0000-0000507A0000}"/>
    <cellStyle name="Normal 8 3 2 4 2 2 2 2 2" xfId="31312" xr:uid="{00000000-0005-0000-0000-0000517A0000}"/>
    <cellStyle name="Normal 8 3 2 4 2 2 2 3" xfId="31313" xr:uid="{00000000-0005-0000-0000-0000527A0000}"/>
    <cellStyle name="Normal 8 3 2 4 2 2 2 4" xfId="31314" xr:uid="{00000000-0005-0000-0000-0000537A0000}"/>
    <cellStyle name="Normal 8 3 2 4 2 2 3" xfId="31315" xr:uid="{00000000-0005-0000-0000-0000547A0000}"/>
    <cellStyle name="Normal 8 3 2 4 2 2 3 2" xfId="31316" xr:uid="{00000000-0005-0000-0000-0000557A0000}"/>
    <cellStyle name="Normal 8 3 2 4 2 2 3 2 2" xfId="31317" xr:uid="{00000000-0005-0000-0000-0000567A0000}"/>
    <cellStyle name="Normal 8 3 2 4 2 2 3 3" xfId="31318" xr:uid="{00000000-0005-0000-0000-0000577A0000}"/>
    <cellStyle name="Normal 8 3 2 4 2 2 3 4" xfId="31319" xr:uid="{00000000-0005-0000-0000-0000587A0000}"/>
    <cellStyle name="Normal 8 3 2 4 2 2 4" xfId="31320" xr:uid="{00000000-0005-0000-0000-0000597A0000}"/>
    <cellStyle name="Normal 8 3 2 4 2 2 4 2" xfId="31321" xr:uid="{00000000-0005-0000-0000-00005A7A0000}"/>
    <cellStyle name="Normal 8 3 2 4 2 2 5" xfId="31322" xr:uid="{00000000-0005-0000-0000-00005B7A0000}"/>
    <cellStyle name="Normal 8 3 2 4 2 2 6" xfId="31323" xr:uid="{00000000-0005-0000-0000-00005C7A0000}"/>
    <cellStyle name="Normal 8 3 2 4 2 3" xfId="31324" xr:uid="{00000000-0005-0000-0000-00005D7A0000}"/>
    <cellStyle name="Normal 8 3 2 4 2 3 2" xfId="31325" xr:uid="{00000000-0005-0000-0000-00005E7A0000}"/>
    <cellStyle name="Normal 8 3 2 4 2 3 2 2" xfId="31326" xr:uid="{00000000-0005-0000-0000-00005F7A0000}"/>
    <cellStyle name="Normal 8 3 2 4 2 3 3" xfId="31327" xr:uid="{00000000-0005-0000-0000-0000607A0000}"/>
    <cellStyle name="Normal 8 3 2 4 2 3 4" xfId="31328" xr:uid="{00000000-0005-0000-0000-0000617A0000}"/>
    <cellStyle name="Normal 8 3 2 4 2 4" xfId="31329" xr:uid="{00000000-0005-0000-0000-0000627A0000}"/>
    <cellStyle name="Normal 8 3 2 4 2 4 2" xfId="31330" xr:uid="{00000000-0005-0000-0000-0000637A0000}"/>
    <cellStyle name="Normal 8 3 2 4 2 4 2 2" xfId="31331" xr:uid="{00000000-0005-0000-0000-0000647A0000}"/>
    <cellStyle name="Normal 8 3 2 4 2 4 3" xfId="31332" xr:uid="{00000000-0005-0000-0000-0000657A0000}"/>
    <cellStyle name="Normal 8 3 2 4 2 4 4" xfId="31333" xr:uid="{00000000-0005-0000-0000-0000667A0000}"/>
    <cellStyle name="Normal 8 3 2 4 2 5" xfId="31334" xr:uid="{00000000-0005-0000-0000-0000677A0000}"/>
    <cellStyle name="Normal 8 3 2 4 2 5 2" xfId="31335" xr:uid="{00000000-0005-0000-0000-0000687A0000}"/>
    <cellStyle name="Normal 8 3 2 4 2 6" xfId="31336" xr:uid="{00000000-0005-0000-0000-0000697A0000}"/>
    <cellStyle name="Normal 8 3 2 4 2 7" xfId="31337" xr:uid="{00000000-0005-0000-0000-00006A7A0000}"/>
    <cellStyle name="Normal 8 3 2 4 3" xfId="31338" xr:uid="{00000000-0005-0000-0000-00006B7A0000}"/>
    <cellStyle name="Normal 8 3 2 4 3 2" xfId="31339" xr:uid="{00000000-0005-0000-0000-00006C7A0000}"/>
    <cellStyle name="Normal 8 3 2 4 3 2 2" xfId="31340" xr:uid="{00000000-0005-0000-0000-00006D7A0000}"/>
    <cellStyle name="Normal 8 3 2 4 3 2 2 2" xfId="31341" xr:uid="{00000000-0005-0000-0000-00006E7A0000}"/>
    <cellStyle name="Normal 8 3 2 4 3 2 3" xfId="31342" xr:uid="{00000000-0005-0000-0000-00006F7A0000}"/>
    <cellStyle name="Normal 8 3 2 4 3 2 4" xfId="31343" xr:uid="{00000000-0005-0000-0000-0000707A0000}"/>
    <cellStyle name="Normal 8 3 2 4 3 3" xfId="31344" xr:uid="{00000000-0005-0000-0000-0000717A0000}"/>
    <cellStyle name="Normal 8 3 2 4 3 3 2" xfId="31345" xr:uid="{00000000-0005-0000-0000-0000727A0000}"/>
    <cellStyle name="Normal 8 3 2 4 3 3 2 2" xfId="31346" xr:uid="{00000000-0005-0000-0000-0000737A0000}"/>
    <cellStyle name="Normal 8 3 2 4 3 3 3" xfId="31347" xr:uid="{00000000-0005-0000-0000-0000747A0000}"/>
    <cellStyle name="Normal 8 3 2 4 3 3 4" xfId="31348" xr:uid="{00000000-0005-0000-0000-0000757A0000}"/>
    <cellStyle name="Normal 8 3 2 4 3 4" xfId="31349" xr:uid="{00000000-0005-0000-0000-0000767A0000}"/>
    <cellStyle name="Normal 8 3 2 4 3 4 2" xfId="31350" xr:uid="{00000000-0005-0000-0000-0000777A0000}"/>
    <cellStyle name="Normal 8 3 2 4 3 5" xfId="31351" xr:uid="{00000000-0005-0000-0000-0000787A0000}"/>
    <cellStyle name="Normal 8 3 2 4 3 6" xfId="31352" xr:uid="{00000000-0005-0000-0000-0000797A0000}"/>
    <cellStyle name="Normal 8 3 2 4 4" xfId="31353" xr:uid="{00000000-0005-0000-0000-00007A7A0000}"/>
    <cellStyle name="Normal 8 3 2 4 4 2" xfId="31354" xr:uid="{00000000-0005-0000-0000-00007B7A0000}"/>
    <cellStyle name="Normal 8 3 2 4 4 2 2" xfId="31355" xr:uid="{00000000-0005-0000-0000-00007C7A0000}"/>
    <cellStyle name="Normal 8 3 2 4 4 3" xfId="31356" xr:uid="{00000000-0005-0000-0000-00007D7A0000}"/>
    <cellStyle name="Normal 8 3 2 4 4 4" xfId="31357" xr:uid="{00000000-0005-0000-0000-00007E7A0000}"/>
    <cellStyle name="Normal 8 3 2 4 5" xfId="31358" xr:uid="{00000000-0005-0000-0000-00007F7A0000}"/>
    <cellStyle name="Normal 8 3 2 4 5 2" xfId="31359" xr:uid="{00000000-0005-0000-0000-0000807A0000}"/>
    <cellStyle name="Normal 8 3 2 4 5 2 2" xfId="31360" xr:uid="{00000000-0005-0000-0000-0000817A0000}"/>
    <cellStyle name="Normal 8 3 2 4 5 3" xfId="31361" xr:uid="{00000000-0005-0000-0000-0000827A0000}"/>
    <cellStyle name="Normal 8 3 2 4 5 4" xfId="31362" xr:uid="{00000000-0005-0000-0000-0000837A0000}"/>
    <cellStyle name="Normal 8 3 2 4 6" xfId="31363" xr:uid="{00000000-0005-0000-0000-0000847A0000}"/>
    <cellStyle name="Normal 8 3 2 4 6 2" xfId="31364" xr:uid="{00000000-0005-0000-0000-0000857A0000}"/>
    <cellStyle name="Normal 8 3 2 4 7" xfId="31365" xr:uid="{00000000-0005-0000-0000-0000867A0000}"/>
    <cellStyle name="Normal 8 3 2 4 8" xfId="31366" xr:uid="{00000000-0005-0000-0000-0000877A0000}"/>
    <cellStyle name="Normal 8 3 2 5" xfId="31367" xr:uid="{00000000-0005-0000-0000-0000887A0000}"/>
    <cellStyle name="Normal 8 3 2 5 2" xfId="31368" xr:uid="{00000000-0005-0000-0000-0000897A0000}"/>
    <cellStyle name="Normal 8 3 2 5 2 2" xfId="31369" xr:uid="{00000000-0005-0000-0000-00008A7A0000}"/>
    <cellStyle name="Normal 8 3 2 5 2 2 2" xfId="31370" xr:uid="{00000000-0005-0000-0000-00008B7A0000}"/>
    <cellStyle name="Normal 8 3 2 5 2 2 2 2" xfId="31371" xr:uid="{00000000-0005-0000-0000-00008C7A0000}"/>
    <cellStyle name="Normal 8 3 2 5 2 2 3" xfId="31372" xr:uid="{00000000-0005-0000-0000-00008D7A0000}"/>
    <cellStyle name="Normal 8 3 2 5 2 2 4" xfId="31373" xr:uid="{00000000-0005-0000-0000-00008E7A0000}"/>
    <cellStyle name="Normal 8 3 2 5 2 3" xfId="31374" xr:uid="{00000000-0005-0000-0000-00008F7A0000}"/>
    <cellStyle name="Normal 8 3 2 5 2 3 2" xfId="31375" xr:uid="{00000000-0005-0000-0000-0000907A0000}"/>
    <cellStyle name="Normal 8 3 2 5 2 3 2 2" xfId="31376" xr:uid="{00000000-0005-0000-0000-0000917A0000}"/>
    <cellStyle name="Normal 8 3 2 5 2 3 3" xfId="31377" xr:uid="{00000000-0005-0000-0000-0000927A0000}"/>
    <cellStyle name="Normal 8 3 2 5 2 3 4" xfId="31378" xr:uid="{00000000-0005-0000-0000-0000937A0000}"/>
    <cellStyle name="Normal 8 3 2 5 2 4" xfId="31379" xr:uid="{00000000-0005-0000-0000-0000947A0000}"/>
    <cellStyle name="Normal 8 3 2 5 2 4 2" xfId="31380" xr:uid="{00000000-0005-0000-0000-0000957A0000}"/>
    <cellStyle name="Normal 8 3 2 5 2 5" xfId="31381" xr:uid="{00000000-0005-0000-0000-0000967A0000}"/>
    <cellStyle name="Normal 8 3 2 5 2 6" xfId="31382" xr:uid="{00000000-0005-0000-0000-0000977A0000}"/>
    <cellStyle name="Normal 8 3 2 5 3" xfId="31383" xr:uid="{00000000-0005-0000-0000-0000987A0000}"/>
    <cellStyle name="Normal 8 3 2 5 3 2" xfId="31384" xr:uid="{00000000-0005-0000-0000-0000997A0000}"/>
    <cellStyle name="Normal 8 3 2 5 3 2 2" xfId="31385" xr:uid="{00000000-0005-0000-0000-00009A7A0000}"/>
    <cellStyle name="Normal 8 3 2 5 3 3" xfId="31386" xr:uid="{00000000-0005-0000-0000-00009B7A0000}"/>
    <cellStyle name="Normal 8 3 2 5 3 4" xfId="31387" xr:uid="{00000000-0005-0000-0000-00009C7A0000}"/>
    <cellStyle name="Normal 8 3 2 5 4" xfId="31388" xr:uid="{00000000-0005-0000-0000-00009D7A0000}"/>
    <cellStyle name="Normal 8 3 2 5 4 2" xfId="31389" xr:uid="{00000000-0005-0000-0000-00009E7A0000}"/>
    <cellStyle name="Normal 8 3 2 5 4 2 2" xfId="31390" xr:uid="{00000000-0005-0000-0000-00009F7A0000}"/>
    <cellStyle name="Normal 8 3 2 5 4 3" xfId="31391" xr:uid="{00000000-0005-0000-0000-0000A07A0000}"/>
    <cellStyle name="Normal 8 3 2 5 4 4" xfId="31392" xr:uid="{00000000-0005-0000-0000-0000A17A0000}"/>
    <cellStyle name="Normal 8 3 2 5 5" xfId="31393" xr:uid="{00000000-0005-0000-0000-0000A27A0000}"/>
    <cellStyle name="Normal 8 3 2 5 5 2" xfId="31394" xr:uid="{00000000-0005-0000-0000-0000A37A0000}"/>
    <cellStyle name="Normal 8 3 2 5 6" xfId="31395" xr:uid="{00000000-0005-0000-0000-0000A47A0000}"/>
    <cellStyle name="Normal 8 3 2 5 7" xfId="31396" xr:uid="{00000000-0005-0000-0000-0000A57A0000}"/>
    <cellStyle name="Normal 8 3 2 6" xfId="31397" xr:uid="{00000000-0005-0000-0000-0000A67A0000}"/>
    <cellStyle name="Normal 8 3 2 6 2" xfId="31398" xr:uid="{00000000-0005-0000-0000-0000A77A0000}"/>
    <cellStyle name="Normal 8 3 2 6 2 2" xfId="31399" xr:uid="{00000000-0005-0000-0000-0000A87A0000}"/>
    <cellStyle name="Normal 8 3 2 6 2 2 2" xfId="31400" xr:uid="{00000000-0005-0000-0000-0000A97A0000}"/>
    <cellStyle name="Normal 8 3 2 6 2 3" xfId="31401" xr:uid="{00000000-0005-0000-0000-0000AA7A0000}"/>
    <cellStyle name="Normal 8 3 2 6 2 4" xfId="31402" xr:uid="{00000000-0005-0000-0000-0000AB7A0000}"/>
    <cellStyle name="Normal 8 3 2 6 3" xfId="31403" xr:uid="{00000000-0005-0000-0000-0000AC7A0000}"/>
    <cellStyle name="Normal 8 3 2 6 3 2" xfId="31404" xr:uid="{00000000-0005-0000-0000-0000AD7A0000}"/>
    <cellStyle name="Normal 8 3 2 6 3 2 2" xfId="31405" xr:uid="{00000000-0005-0000-0000-0000AE7A0000}"/>
    <cellStyle name="Normal 8 3 2 6 3 3" xfId="31406" xr:uid="{00000000-0005-0000-0000-0000AF7A0000}"/>
    <cellStyle name="Normal 8 3 2 6 3 4" xfId="31407" xr:uid="{00000000-0005-0000-0000-0000B07A0000}"/>
    <cellStyle name="Normal 8 3 2 6 4" xfId="31408" xr:uid="{00000000-0005-0000-0000-0000B17A0000}"/>
    <cellStyle name="Normal 8 3 2 6 4 2" xfId="31409" xr:uid="{00000000-0005-0000-0000-0000B27A0000}"/>
    <cellStyle name="Normal 8 3 2 6 5" xfId="31410" xr:uid="{00000000-0005-0000-0000-0000B37A0000}"/>
    <cellStyle name="Normal 8 3 2 6 6" xfId="31411" xr:uid="{00000000-0005-0000-0000-0000B47A0000}"/>
    <cellStyle name="Normal 8 3 2 7" xfId="31412" xr:uid="{00000000-0005-0000-0000-0000B57A0000}"/>
    <cellStyle name="Normal 8 3 2 7 2" xfId="31413" xr:uid="{00000000-0005-0000-0000-0000B67A0000}"/>
    <cellStyle name="Normal 8 3 2 7 2 2" xfId="31414" xr:uid="{00000000-0005-0000-0000-0000B77A0000}"/>
    <cellStyle name="Normal 8 3 2 7 3" xfId="31415" xr:uid="{00000000-0005-0000-0000-0000B87A0000}"/>
    <cellStyle name="Normal 8 3 2 7 4" xfId="31416" xr:uid="{00000000-0005-0000-0000-0000B97A0000}"/>
    <cellStyle name="Normal 8 3 2 8" xfId="31417" xr:uid="{00000000-0005-0000-0000-0000BA7A0000}"/>
    <cellStyle name="Normal 8 3 2 8 2" xfId="31418" xr:uid="{00000000-0005-0000-0000-0000BB7A0000}"/>
    <cellStyle name="Normal 8 3 2 8 2 2" xfId="31419" xr:uid="{00000000-0005-0000-0000-0000BC7A0000}"/>
    <cellStyle name="Normal 8 3 2 8 3" xfId="31420" xr:uid="{00000000-0005-0000-0000-0000BD7A0000}"/>
    <cellStyle name="Normal 8 3 2 8 4" xfId="31421" xr:uid="{00000000-0005-0000-0000-0000BE7A0000}"/>
    <cellStyle name="Normal 8 3 2 9" xfId="31422" xr:uid="{00000000-0005-0000-0000-0000BF7A0000}"/>
    <cellStyle name="Normal 8 3 2 9 2" xfId="31423" xr:uid="{00000000-0005-0000-0000-0000C07A0000}"/>
    <cellStyle name="Normal 8 3 3" xfId="31424" xr:uid="{00000000-0005-0000-0000-0000C17A0000}"/>
    <cellStyle name="Normal 8 3 3 2" xfId="31425" xr:uid="{00000000-0005-0000-0000-0000C27A0000}"/>
    <cellStyle name="Normal 8 3 3 2 2" xfId="31426" xr:uid="{00000000-0005-0000-0000-0000C37A0000}"/>
    <cellStyle name="Normal 8 3 3 2 2 2" xfId="31427" xr:uid="{00000000-0005-0000-0000-0000C47A0000}"/>
    <cellStyle name="Normal 8 3 3 2 2 2 2" xfId="31428" xr:uid="{00000000-0005-0000-0000-0000C57A0000}"/>
    <cellStyle name="Normal 8 3 3 2 2 2 2 2" xfId="31429" xr:uid="{00000000-0005-0000-0000-0000C67A0000}"/>
    <cellStyle name="Normal 8 3 3 2 2 2 3" xfId="31430" xr:uid="{00000000-0005-0000-0000-0000C77A0000}"/>
    <cellStyle name="Normal 8 3 3 2 2 2 4" xfId="31431" xr:uid="{00000000-0005-0000-0000-0000C87A0000}"/>
    <cellStyle name="Normal 8 3 3 2 2 3" xfId="31432" xr:uid="{00000000-0005-0000-0000-0000C97A0000}"/>
    <cellStyle name="Normal 8 3 3 2 2 3 2" xfId="31433" xr:uid="{00000000-0005-0000-0000-0000CA7A0000}"/>
    <cellStyle name="Normal 8 3 3 2 2 3 2 2" xfId="31434" xr:uid="{00000000-0005-0000-0000-0000CB7A0000}"/>
    <cellStyle name="Normal 8 3 3 2 2 3 3" xfId="31435" xr:uid="{00000000-0005-0000-0000-0000CC7A0000}"/>
    <cellStyle name="Normal 8 3 3 2 2 3 4" xfId="31436" xr:uid="{00000000-0005-0000-0000-0000CD7A0000}"/>
    <cellStyle name="Normal 8 3 3 2 2 4" xfId="31437" xr:uid="{00000000-0005-0000-0000-0000CE7A0000}"/>
    <cellStyle name="Normal 8 3 3 2 2 4 2" xfId="31438" xr:uid="{00000000-0005-0000-0000-0000CF7A0000}"/>
    <cellStyle name="Normal 8 3 3 2 2 5" xfId="31439" xr:uid="{00000000-0005-0000-0000-0000D07A0000}"/>
    <cellStyle name="Normal 8 3 3 2 2 6" xfId="31440" xr:uid="{00000000-0005-0000-0000-0000D17A0000}"/>
    <cellStyle name="Normal 8 3 3 2 3" xfId="31441" xr:uid="{00000000-0005-0000-0000-0000D27A0000}"/>
    <cellStyle name="Normal 8 3 3 2 3 2" xfId="31442" xr:uid="{00000000-0005-0000-0000-0000D37A0000}"/>
    <cellStyle name="Normal 8 3 3 2 3 2 2" xfId="31443" xr:uid="{00000000-0005-0000-0000-0000D47A0000}"/>
    <cellStyle name="Normal 8 3 3 2 3 3" xfId="31444" xr:uid="{00000000-0005-0000-0000-0000D57A0000}"/>
    <cellStyle name="Normal 8 3 3 2 3 4" xfId="31445" xr:uid="{00000000-0005-0000-0000-0000D67A0000}"/>
    <cellStyle name="Normal 8 3 3 2 4" xfId="31446" xr:uid="{00000000-0005-0000-0000-0000D77A0000}"/>
    <cellStyle name="Normal 8 3 3 2 4 2" xfId="31447" xr:uid="{00000000-0005-0000-0000-0000D87A0000}"/>
    <cellStyle name="Normal 8 3 3 2 4 2 2" xfId="31448" xr:uid="{00000000-0005-0000-0000-0000D97A0000}"/>
    <cellStyle name="Normal 8 3 3 2 4 3" xfId="31449" xr:uid="{00000000-0005-0000-0000-0000DA7A0000}"/>
    <cellStyle name="Normal 8 3 3 2 4 4" xfId="31450" xr:uid="{00000000-0005-0000-0000-0000DB7A0000}"/>
    <cellStyle name="Normal 8 3 3 2 5" xfId="31451" xr:uid="{00000000-0005-0000-0000-0000DC7A0000}"/>
    <cellStyle name="Normal 8 3 3 2 5 2" xfId="31452" xr:uid="{00000000-0005-0000-0000-0000DD7A0000}"/>
    <cellStyle name="Normal 8 3 3 2 6" xfId="31453" xr:uid="{00000000-0005-0000-0000-0000DE7A0000}"/>
    <cellStyle name="Normal 8 3 3 2 7" xfId="31454" xr:uid="{00000000-0005-0000-0000-0000DF7A0000}"/>
    <cellStyle name="Normal 8 3 3 3" xfId="31455" xr:uid="{00000000-0005-0000-0000-0000E07A0000}"/>
    <cellStyle name="Normal 8 3 3 3 2" xfId="31456" xr:uid="{00000000-0005-0000-0000-0000E17A0000}"/>
    <cellStyle name="Normal 8 3 3 3 2 2" xfId="31457" xr:uid="{00000000-0005-0000-0000-0000E27A0000}"/>
    <cellStyle name="Normal 8 3 3 3 2 2 2" xfId="31458" xr:uid="{00000000-0005-0000-0000-0000E37A0000}"/>
    <cellStyle name="Normal 8 3 3 3 2 3" xfId="31459" xr:uid="{00000000-0005-0000-0000-0000E47A0000}"/>
    <cellStyle name="Normal 8 3 3 3 2 4" xfId="31460" xr:uid="{00000000-0005-0000-0000-0000E57A0000}"/>
    <cellStyle name="Normal 8 3 3 3 3" xfId="31461" xr:uid="{00000000-0005-0000-0000-0000E67A0000}"/>
    <cellStyle name="Normal 8 3 3 3 3 2" xfId="31462" xr:uid="{00000000-0005-0000-0000-0000E77A0000}"/>
    <cellStyle name="Normal 8 3 3 3 3 2 2" xfId="31463" xr:uid="{00000000-0005-0000-0000-0000E87A0000}"/>
    <cellStyle name="Normal 8 3 3 3 3 3" xfId="31464" xr:uid="{00000000-0005-0000-0000-0000E97A0000}"/>
    <cellStyle name="Normal 8 3 3 3 3 4" xfId="31465" xr:uid="{00000000-0005-0000-0000-0000EA7A0000}"/>
    <cellStyle name="Normal 8 3 3 3 4" xfId="31466" xr:uid="{00000000-0005-0000-0000-0000EB7A0000}"/>
    <cellStyle name="Normal 8 3 3 3 4 2" xfId="31467" xr:uid="{00000000-0005-0000-0000-0000EC7A0000}"/>
    <cellStyle name="Normal 8 3 3 3 5" xfId="31468" xr:uid="{00000000-0005-0000-0000-0000ED7A0000}"/>
    <cellStyle name="Normal 8 3 3 3 6" xfId="31469" xr:uid="{00000000-0005-0000-0000-0000EE7A0000}"/>
    <cellStyle name="Normal 8 3 3 4" xfId="31470" xr:uid="{00000000-0005-0000-0000-0000EF7A0000}"/>
    <cellStyle name="Normal 8 3 3 4 2" xfId="31471" xr:uid="{00000000-0005-0000-0000-0000F07A0000}"/>
    <cellStyle name="Normal 8 3 3 4 2 2" xfId="31472" xr:uid="{00000000-0005-0000-0000-0000F17A0000}"/>
    <cellStyle name="Normal 8 3 3 4 3" xfId="31473" xr:uid="{00000000-0005-0000-0000-0000F27A0000}"/>
    <cellStyle name="Normal 8 3 3 4 4" xfId="31474" xr:uid="{00000000-0005-0000-0000-0000F37A0000}"/>
    <cellStyle name="Normal 8 3 3 5" xfId="31475" xr:uid="{00000000-0005-0000-0000-0000F47A0000}"/>
    <cellStyle name="Normal 8 3 3 5 2" xfId="31476" xr:uid="{00000000-0005-0000-0000-0000F57A0000}"/>
    <cellStyle name="Normal 8 3 3 5 2 2" xfId="31477" xr:uid="{00000000-0005-0000-0000-0000F67A0000}"/>
    <cellStyle name="Normal 8 3 3 5 3" xfId="31478" xr:uid="{00000000-0005-0000-0000-0000F77A0000}"/>
    <cellStyle name="Normal 8 3 3 5 4" xfId="31479" xr:uid="{00000000-0005-0000-0000-0000F87A0000}"/>
    <cellStyle name="Normal 8 3 3 6" xfId="31480" xr:uid="{00000000-0005-0000-0000-0000F97A0000}"/>
    <cellStyle name="Normal 8 3 3 6 2" xfId="31481" xr:uid="{00000000-0005-0000-0000-0000FA7A0000}"/>
    <cellStyle name="Normal 8 3 3 7" xfId="31482" xr:uid="{00000000-0005-0000-0000-0000FB7A0000}"/>
    <cellStyle name="Normal 8 3 3 8" xfId="31483" xr:uid="{00000000-0005-0000-0000-0000FC7A0000}"/>
    <cellStyle name="Normal 8 3 4" xfId="31484" xr:uid="{00000000-0005-0000-0000-0000FD7A0000}"/>
    <cellStyle name="Normal 8 3 4 2" xfId="31485" xr:uid="{00000000-0005-0000-0000-0000FE7A0000}"/>
    <cellStyle name="Normal 8 3 4 2 2" xfId="31486" xr:uid="{00000000-0005-0000-0000-0000FF7A0000}"/>
    <cellStyle name="Normal 8 3 4 2 2 2" xfId="31487" xr:uid="{00000000-0005-0000-0000-0000007B0000}"/>
    <cellStyle name="Normal 8 3 4 2 2 2 2" xfId="31488" xr:uid="{00000000-0005-0000-0000-0000017B0000}"/>
    <cellStyle name="Normal 8 3 4 2 2 2 2 2" xfId="31489" xr:uid="{00000000-0005-0000-0000-0000027B0000}"/>
    <cellStyle name="Normal 8 3 4 2 2 2 3" xfId="31490" xr:uid="{00000000-0005-0000-0000-0000037B0000}"/>
    <cellStyle name="Normal 8 3 4 2 2 2 4" xfId="31491" xr:uid="{00000000-0005-0000-0000-0000047B0000}"/>
    <cellStyle name="Normal 8 3 4 2 2 3" xfId="31492" xr:uid="{00000000-0005-0000-0000-0000057B0000}"/>
    <cellStyle name="Normal 8 3 4 2 2 3 2" xfId="31493" xr:uid="{00000000-0005-0000-0000-0000067B0000}"/>
    <cellStyle name="Normal 8 3 4 2 2 3 2 2" xfId="31494" xr:uid="{00000000-0005-0000-0000-0000077B0000}"/>
    <cellStyle name="Normal 8 3 4 2 2 3 3" xfId="31495" xr:uid="{00000000-0005-0000-0000-0000087B0000}"/>
    <cellStyle name="Normal 8 3 4 2 2 3 4" xfId="31496" xr:uid="{00000000-0005-0000-0000-0000097B0000}"/>
    <cellStyle name="Normal 8 3 4 2 2 4" xfId="31497" xr:uid="{00000000-0005-0000-0000-00000A7B0000}"/>
    <cellStyle name="Normal 8 3 4 2 2 4 2" xfId="31498" xr:uid="{00000000-0005-0000-0000-00000B7B0000}"/>
    <cellStyle name="Normal 8 3 4 2 2 5" xfId="31499" xr:uid="{00000000-0005-0000-0000-00000C7B0000}"/>
    <cellStyle name="Normal 8 3 4 2 2 6" xfId="31500" xr:uid="{00000000-0005-0000-0000-00000D7B0000}"/>
    <cellStyle name="Normal 8 3 4 2 3" xfId="31501" xr:uid="{00000000-0005-0000-0000-00000E7B0000}"/>
    <cellStyle name="Normal 8 3 4 2 3 2" xfId="31502" xr:uid="{00000000-0005-0000-0000-00000F7B0000}"/>
    <cellStyle name="Normal 8 3 4 2 3 2 2" xfId="31503" xr:uid="{00000000-0005-0000-0000-0000107B0000}"/>
    <cellStyle name="Normal 8 3 4 2 3 3" xfId="31504" xr:uid="{00000000-0005-0000-0000-0000117B0000}"/>
    <cellStyle name="Normal 8 3 4 2 3 4" xfId="31505" xr:uid="{00000000-0005-0000-0000-0000127B0000}"/>
    <cellStyle name="Normal 8 3 4 2 4" xfId="31506" xr:uid="{00000000-0005-0000-0000-0000137B0000}"/>
    <cellStyle name="Normal 8 3 4 2 4 2" xfId="31507" xr:uid="{00000000-0005-0000-0000-0000147B0000}"/>
    <cellStyle name="Normal 8 3 4 2 4 2 2" xfId="31508" xr:uid="{00000000-0005-0000-0000-0000157B0000}"/>
    <cellStyle name="Normal 8 3 4 2 4 3" xfId="31509" xr:uid="{00000000-0005-0000-0000-0000167B0000}"/>
    <cellStyle name="Normal 8 3 4 2 4 4" xfId="31510" xr:uid="{00000000-0005-0000-0000-0000177B0000}"/>
    <cellStyle name="Normal 8 3 4 2 5" xfId="31511" xr:uid="{00000000-0005-0000-0000-0000187B0000}"/>
    <cellStyle name="Normal 8 3 4 2 5 2" xfId="31512" xr:uid="{00000000-0005-0000-0000-0000197B0000}"/>
    <cellStyle name="Normal 8 3 4 2 6" xfId="31513" xr:uid="{00000000-0005-0000-0000-00001A7B0000}"/>
    <cellStyle name="Normal 8 3 4 2 7" xfId="31514" xr:uid="{00000000-0005-0000-0000-00001B7B0000}"/>
    <cellStyle name="Normal 8 3 4 3" xfId="31515" xr:uid="{00000000-0005-0000-0000-00001C7B0000}"/>
    <cellStyle name="Normal 8 3 4 3 2" xfId="31516" xr:uid="{00000000-0005-0000-0000-00001D7B0000}"/>
    <cellStyle name="Normal 8 3 4 3 2 2" xfId="31517" xr:uid="{00000000-0005-0000-0000-00001E7B0000}"/>
    <cellStyle name="Normal 8 3 4 3 2 2 2" xfId="31518" xr:uid="{00000000-0005-0000-0000-00001F7B0000}"/>
    <cellStyle name="Normal 8 3 4 3 2 3" xfId="31519" xr:uid="{00000000-0005-0000-0000-0000207B0000}"/>
    <cellStyle name="Normal 8 3 4 3 2 4" xfId="31520" xr:uid="{00000000-0005-0000-0000-0000217B0000}"/>
    <cellStyle name="Normal 8 3 4 3 3" xfId="31521" xr:uid="{00000000-0005-0000-0000-0000227B0000}"/>
    <cellStyle name="Normal 8 3 4 3 3 2" xfId="31522" xr:uid="{00000000-0005-0000-0000-0000237B0000}"/>
    <cellStyle name="Normal 8 3 4 3 3 2 2" xfId="31523" xr:uid="{00000000-0005-0000-0000-0000247B0000}"/>
    <cellStyle name="Normal 8 3 4 3 3 3" xfId="31524" xr:uid="{00000000-0005-0000-0000-0000257B0000}"/>
    <cellStyle name="Normal 8 3 4 3 3 4" xfId="31525" xr:uid="{00000000-0005-0000-0000-0000267B0000}"/>
    <cellStyle name="Normal 8 3 4 3 4" xfId="31526" xr:uid="{00000000-0005-0000-0000-0000277B0000}"/>
    <cellStyle name="Normal 8 3 4 3 4 2" xfId="31527" xr:uid="{00000000-0005-0000-0000-0000287B0000}"/>
    <cellStyle name="Normal 8 3 4 3 5" xfId="31528" xr:uid="{00000000-0005-0000-0000-0000297B0000}"/>
    <cellStyle name="Normal 8 3 4 3 6" xfId="31529" xr:uid="{00000000-0005-0000-0000-00002A7B0000}"/>
    <cellStyle name="Normal 8 3 4 4" xfId="31530" xr:uid="{00000000-0005-0000-0000-00002B7B0000}"/>
    <cellStyle name="Normal 8 3 4 4 2" xfId="31531" xr:uid="{00000000-0005-0000-0000-00002C7B0000}"/>
    <cellStyle name="Normal 8 3 4 4 2 2" xfId="31532" xr:uid="{00000000-0005-0000-0000-00002D7B0000}"/>
    <cellStyle name="Normal 8 3 4 4 3" xfId="31533" xr:uid="{00000000-0005-0000-0000-00002E7B0000}"/>
    <cellStyle name="Normal 8 3 4 4 4" xfId="31534" xr:uid="{00000000-0005-0000-0000-00002F7B0000}"/>
    <cellStyle name="Normal 8 3 4 5" xfId="31535" xr:uid="{00000000-0005-0000-0000-0000307B0000}"/>
    <cellStyle name="Normal 8 3 4 5 2" xfId="31536" xr:uid="{00000000-0005-0000-0000-0000317B0000}"/>
    <cellStyle name="Normal 8 3 4 5 2 2" xfId="31537" xr:uid="{00000000-0005-0000-0000-0000327B0000}"/>
    <cellStyle name="Normal 8 3 4 5 3" xfId="31538" xr:uid="{00000000-0005-0000-0000-0000337B0000}"/>
    <cellStyle name="Normal 8 3 4 5 4" xfId="31539" xr:uid="{00000000-0005-0000-0000-0000347B0000}"/>
    <cellStyle name="Normal 8 3 4 6" xfId="31540" xr:uid="{00000000-0005-0000-0000-0000357B0000}"/>
    <cellStyle name="Normal 8 3 4 6 2" xfId="31541" xr:uid="{00000000-0005-0000-0000-0000367B0000}"/>
    <cellStyle name="Normal 8 3 4 7" xfId="31542" xr:uid="{00000000-0005-0000-0000-0000377B0000}"/>
    <cellStyle name="Normal 8 3 4 8" xfId="31543" xr:uid="{00000000-0005-0000-0000-0000387B0000}"/>
    <cellStyle name="Normal 8 3 5" xfId="31544" xr:uid="{00000000-0005-0000-0000-0000397B0000}"/>
    <cellStyle name="Normal 8 3 5 2" xfId="31545" xr:uid="{00000000-0005-0000-0000-00003A7B0000}"/>
    <cellStyle name="Normal 8 3 5 2 2" xfId="31546" xr:uid="{00000000-0005-0000-0000-00003B7B0000}"/>
    <cellStyle name="Normal 8 3 5 2 2 2" xfId="31547" xr:uid="{00000000-0005-0000-0000-00003C7B0000}"/>
    <cellStyle name="Normal 8 3 5 2 2 2 2" xfId="31548" xr:uid="{00000000-0005-0000-0000-00003D7B0000}"/>
    <cellStyle name="Normal 8 3 5 2 2 2 2 2" xfId="31549" xr:uid="{00000000-0005-0000-0000-00003E7B0000}"/>
    <cellStyle name="Normal 8 3 5 2 2 2 3" xfId="31550" xr:uid="{00000000-0005-0000-0000-00003F7B0000}"/>
    <cellStyle name="Normal 8 3 5 2 2 2 4" xfId="31551" xr:uid="{00000000-0005-0000-0000-0000407B0000}"/>
    <cellStyle name="Normal 8 3 5 2 2 3" xfId="31552" xr:uid="{00000000-0005-0000-0000-0000417B0000}"/>
    <cellStyle name="Normal 8 3 5 2 2 3 2" xfId="31553" xr:uid="{00000000-0005-0000-0000-0000427B0000}"/>
    <cellStyle name="Normal 8 3 5 2 2 3 2 2" xfId="31554" xr:uid="{00000000-0005-0000-0000-0000437B0000}"/>
    <cellStyle name="Normal 8 3 5 2 2 3 3" xfId="31555" xr:uid="{00000000-0005-0000-0000-0000447B0000}"/>
    <cellStyle name="Normal 8 3 5 2 2 3 4" xfId="31556" xr:uid="{00000000-0005-0000-0000-0000457B0000}"/>
    <cellStyle name="Normal 8 3 5 2 2 4" xfId="31557" xr:uid="{00000000-0005-0000-0000-0000467B0000}"/>
    <cellStyle name="Normal 8 3 5 2 2 4 2" xfId="31558" xr:uid="{00000000-0005-0000-0000-0000477B0000}"/>
    <cellStyle name="Normal 8 3 5 2 2 5" xfId="31559" xr:uid="{00000000-0005-0000-0000-0000487B0000}"/>
    <cellStyle name="Normal 8 3 5 2 2 6" xfId="31560" xr:uid="{00000000-0005-0000-0000-0000497B0000}"/>
    <cellStyle name="Normal 8 3 5 2 3" xfId="31561" xr:uid="{00000000-0005-0000-0000-00004A7B0000}"/>
    <cellStyle name="Normal 8 3 5 2 3 2" xfId="31562" xr:uid="{00000000-0005-0000-0000-00004B7B0000}"/>
    <cellStyle name="Normal 8 3 5 2 3 2 2" xfId="31563" xr:uid="{00000000-0005-0000-0000-00004C7B0000}"/>
    <cellStyle name="Normal 8 3 5 2 3 3" xfId="31564" xr:uid="{00000000-0005-0000-0000-00004D7B0000}"/>
    <cellStyle name="Normal 8 3 5 2 3 4" xfId="31565" xr:uid="{00000000-0005-0000-0000-00004E7B0000}"/>
    <cellStyle name="Normal 8 3 5 2 4" xfId="31566" xr:uid="{00000000-0005-0000-0000-00004F7B0000}"/>
    <cellStyle name="Normal 8 3 5 2 4 2" xfId="31567" xr:uid="{00000000-0005-0000-0000-0000507B0000}"/>
    <cellStyle name="Normal 8 3 5 2 4 2 2" xfId="31568" xr:uid="{00000000-0005-0000-0000-0000517B0000}"/>
    <cellStyle name="Normal 8 3 5 2 4 3" xfId="31569" xr:uid="{00000000-0005-0000-0000-0000527B0000}"/>
    <cellStyle name="Normal 8 3 5 2 4 4" xfId="31570" xr:uid="{00000000-0005-0000-0000-0000537B0000}"/>
    <cellStyle name="Normal 8 3 5 2 5" xfId="31571" xr:uid="{00000000-0005-0000-0000-0000547B0000}"/>
    <cellStyle name="Normal 8 3 5 2 5 2" xfId="31572" xr:uid="{00000000-0005-0000-0000-0000557B0000}"/>
    <cellStyle name="Normal 8 3 5 2 6" xfId="31573" xr:uid="{00000000-0005-0000-0000-0000567B0000}"/>
    <cellStyle name="Normal 8 3 5 2 7" xfId="31574" xr:uid="{00000000-0005-0000-0000-0000577B0000}"/>
    <cellStyle name="Normal 8 3 5 3" xfId="31575" xr:uid="{00000000-0005-0000-0000-0000587B0000}"/>
    <cellStyle name="Normal 8 3 5 3 2" xfId="31576" xr:uid="{00000000-0005-0000-0000-0000597B0000}"/>
    <cellStyle name="Normal 8 3 5 3 2 2" xfId="31577" xr:uid="{00000000-0005-0000-0000-00005A7B0000}"/>
    <cellStyle name="Normal 8 3 5 3 2 2 2" xfId="31578" xr:uid="{00000000-0005-0000-0000-00005B7B0000}"/>
    <cellStyle name="Normal 8 3 5 3 2 3" xfId="31579" xr:uid="{00000000-0005-0000-0000-00005C7B0000}"/>
    <cellStyle name="Normal 8 3 5 3 2 4" xfId="31580" xr:uid="{00000000-0005-0000-0000-00005D7B0000}"/>
    <cellStyle name="Normal 8 3 5 3 3" xfId="31581" xr:uid="{00000000-0005-0000-0000-00005E7B0000}"/>
    <cellStyle name="Normal 8 3 5 3 3 2" xfId="31582" xr:uid="{00000000-0005-0000-0000-00005F7B0000}"/>
    <cellStyle name="Normal 8 3 5 3 3 2 2" xfId="31583" xr:uid="{00000000-0005-0000-0000-0000607B0000}"/>
    <cellStyle name="Normal 8 3 5 3 3 3" xfId="31584" xr:uid="{00000000-0005-0000-0000-0000617B0000}"/>
    <cellStyle name="Normal 8 3 5 3 3 4" xfId="31585" xr:uid="{00000000-0005-0000-0000-0000627B0000}"/>
    <cellStyle name="Normal 8 3 5 3 4" xfId="31586" xr:uid="{00000000-0005-0000-0000-0000637B0000}"/>
    <cellStyle name="Normal 8 3 5 3 4 2" xfId="31587" xr:uid="{00000000-0005-0000-0000-0000647B0000}"/>
    <cellStyle name="Normal 8 3 5 3 5" xfId="31588" xr:uid="{00000000-0005-0000-0000-0000657B0000}"/>
    <cellStyle name="Normal 8 3 5 3 6" xfId="31589" xr:uid="{00000000-0005-0000-0000-0000667B0000}"/>
    <cellStyle name="Normal 8 3 5 4" xfId="31590" xr:uid="{00000000-0005-0000-0000-0000677B0000}"/>
    <cellStyle name="Normal 8 3 5 4 2" xfId="31591" xr:uid="{00000000-0005-0000-0000-0000687B0000}"/>
    <cellStyle name="Normal 8 3 5 4 2 2" xfId="31592" xr:uid="{00000000-0005-0000-0000-0000697B0000}"/>
    <cellStyle name="Normal 8 3 5 4 3" xfId="31593" xr:uid="{00000000-0005-0000-0000-00006A7B0000}"/>
    <cellStyle name="Normal 8 3 5 4 4" xfId="31594" xr:uid="{00000000-0005-0000-0000-00006B7B0000}"/>
    <cellStyle name="Normal 8 3 5 5" xfId="31595" xr:uid="{00000000-0005-0000-0000-00006C7B0000}"/>
    <cellStyle name="Normal 8 3 5 5 2" xfId="31596" xr:uid="{00000000-0005-0000-0000-00006D7B0000}"/>
    <cellStyle name="Normal 8 3 5 5 2 2" xfId="31597" xr:uid="{00000000-0005-0000-0000-00006E7B0000}"/>
    <cellStyle name="Normal 8 3 5 5 3" xfId="31598" xr:uid="{00000000-0005-0000-0000-00006F7B0000}"/>
    <cellStyle name="Normal 8 3 5 5 4" xfId="31599" xr:uid="{00000000-0005-0000-0000-0000707B0000}"/>
    <cellStyle name="Normal 8 3 5 6" xfId="31600" xr:uid="{00000000-0005-0000-0000-0000717B0000}"/>
    <cellStyle name="Normal 8 3 5 6 2" xfId="31601" xr:uid="{00000000-0005-0000-0000-0000727B0000}"/>
    <cellStyle name="Normal 8 3 5 7" xfId="31602" xr:uid="{00000000-0005-0000-0000-0000737B0000}"/>
    <cellStyle name="Normal 8 3 5 8" xfId="31603" xr:uid="{00000000-0005-0000-0000-0000747B0000}"/>
    <cellStyle name="Normal 8 3 6" xfId="31604" xr:uid="{00000000-0005-0000-0000-0000757B0000}"/>
    <cellStyle name="Normal 8 3 6 2" xfId="31605" xr:uid="{00000000-0005-0000-0000-0000767B0000}"/>
    <cellStyle name="Normal 8 3 6 2 2" xfId="31606" xr:uid="{00000000-0005-0000-0000-0000777B0000}"/>
    <cellStyle name="Normal 8 3 6 2 2 2" xfId="31607" xr:uid="{00000000-0005-0000-0000-0000787B0000}"/>
    <cellStyle name="Normal 8 3 6 2 2 2 2" xfId="31608" xr:uid="{00000000-0005-0000-0000-0000797B0000}"/>
    <cellStyle name="Normal 8 3 6 2 2 3" xfId="31609" xr:uid="{00000000-0005-0000-0000-00007A7B0000}"/>
    <cellStyle name="Normal 8 3 6 2 2 4" xfId="31610" xr:uid="{00000000-0005-0000-0000-00007B7B0000}"/>
    <cellStyle name="Normal 8 3 6 2 3" xfId="31611" xr:uid="{00000000-0005-0000-0000-00007C7B0000}"/>
    <cellStyle name="Normal 8 3 6 2 3 2" xfId="31612" xr:uid="{00000000-0005-0000-0000-00007D7B0000}"/>
    <cellStyle name="Normal 8 3 6 2 3 2 2" xfId="31613" xr:uid="{00000000-0005-0000-0000-00007E7B0000}"/>
    <cellStyle name="Normal 8 3 6 2 3 3" xfId="31614" xr:uid="{00000000-0005-0000-0000-00007F7B0000}"/>
    <cellStyle name="Normal 8 3 6 2 3 4" xfId="31615" xr:uid="{00000000-0005-0000-0000-0000807B0000}"/>
    <cellStyle name="Normal 8 3 6 2 4" xfId="31616" xr:uid="{00000000-0005-0000-0000-0000817B0000}"/>
    <cellStyle name="Normal 8 3 6 2 4 2" xfId="31617" xr:uid="{00000000-0005-0000-0000-0000827B0000}"/>
    <cellStyle name="Normal 8 3 6 2 5" xfId="31618" xr:uid="{00000000-0005-0000-0000-0000837B0000}"/>
    <cellStyle name="Normal 8 3 6 2 6" xfId="31619" xr:uid="{00000000-0005-0000-0000-0000847B0000}"/>
    <cellStyle name="Normal 8 3 6 3" xfId="31620" xr:uid="{00000000-0005-0000-0000-0000857B0000}"/>
    <cellStyle name="Normal 8 3 6 3 2" xfId="31621" xr:uid="{00000000-0005-0000-0000-0000867B0000}"/>
    <cellStyle name="Normal 8 3 6 3 2 2" xfId="31622" xr:uid="{00000000-0005-0000-0000-0000877B0000}"/>
    <cellStyle name="Normal 8 3 6 3 3" xfId="31623" xr:uid="{00000000-0005-0000-0000-0000887B0000}"/>
    <cellStyle name="Normal 8 3 6 3 4" xfId="31624" xr:uid="{00000000-0005-0000-0000-0000897B0000}"/>
    <cellStyle name="Normal 8 3 6 4" xfId="31625" xr:uid="{00000000-0005-0000-0000-00008A7B0000}"/>
    <cellStyle name="Normal 8 3 6 4 2" xfId="31626" xr:uid="{00000000-0005-0000-0000-00008B7B0000}"/>
    <cellStyle name="Normal 8 3 6 4 2 2" xfId="31627" xr:uid="{00000000-0005-0000-0000-00008C7B0000}"/>
    <cellStyle name="Normal 8 3 6 4 3" xfId="31628" xr:uid="{00000000-0005-0000-0000-00008D7B0000}"/>
    <cellStyle name="Normal 8 3 6 4 4" xfId="31629" xr:uid="{00000000-0005-0000-0000-00008E7B0000}"/>
    <cellStyle name="Normal 8 3 6 5" xfId="31630" xr:uid="{00000000-0005-0000-0000-00008F7B0000}"/>
    <cellStyle name="Normal 8 3 6 5 2" xfId="31631" xr:uid="{00000000-0005-0000-0000-0000907B0000}"/>
    <cellStyle name="Normal 8 3 6 6" xfId="31632" xr:uid="{00000000-0005-0000-0000-0000917B0000}"/>
    <cellStyle name="Normal 8 3 6 7" xfId="31633" xr:uid="{00000000-0005-0000-0000-0000927B0000}"/>
    <cellStyle name="Normal 8 3 7" xfId="31634" xr:uid="{00000000-0005-0000-0000-0000937B0000}"/>
    <cellStyle name="Normal 8 3 7 2" xfId="31635" xr:uid="{00000000-0005-0000-0000-0000947B0000}"/>
    <cellStyle name="Normal 8 3 7 2 2" xfId="31636" xr:uid="{00000000-0005-0000-0000-0000957B0000}"/>
    <cellStyle name="Normal 8 3 7 2 2 2" xfId="31637" xr:uid="{00000000-0005-0000-0000-0000967B0000}"/>
    <cellStyle name="Normal 8 3 7 2 3" xfId="31638" xr:uid="{00000000-0005-0000-0000-0000977B0000}"/>
    <cellStyle name="Normal 8 3 7 2 4" xfId="31639" xr:uid="{00000000-0005-0000-0000-0000987B0000}"/>
    <cellStyle name="Normal 8 3 7 3" xfId="31640" xr:uid="{00000000-0005-0000-0000-0000997B0000}"/>
    <cellStyle name="Normal 8 3 7 3 2" xfId="31641" xr:uid="{00000000-0005-0000-0000-00009A7B0000}"/>
    <cellStyle name="Normal 8 3 7 3 2 2" xfId="31642" xr:uid="{00000000-0005-0000-0000-00009B7B0000}"/>
    <cellStyle name="Normal 8 3 7 3 3" xfId="31643" xr:uid="{00000000-0005-0000-0000-00009C7B0000}"/>
    <cellStyle name="Normal 8 3 7 3 4" xfId="31644" xr:uid="{00000000-0005-0000-0000-00009D7B0000}"/>
    <cellStyle name="Normal 8 3 7 4" xfId="31645" xr:uid="{00000000-0005-0000-0000-00009E7B0000}"/>
    <cellStyle name="Normal 8 3 7 4 2" xfId="31646" xr:uid="{00000000-0005-0000-0000-00009F7B0000}"/>
    <cellStyle name="Normal 8 3 7 5" xfId="31647" xr:uid="{00000000-0005-0000-0000-0000A07B0000}"/>
    <cellStyle name="Normal 8 3 7 6" xfId="31648" xr:uid="{00000000-0005-0000-0000-0000A17B0000}"/>
    <cellStyle name="Normal 8 3 8" xfId="31649" xr:uid="{00000000-0005-0000-0000-0000A27B0000}"/>
    <cellStyle name="Normal 8 3 8 2" xfId="31650" xr:uid="{00000000-0005-0000-0000-0000A37B0000}"/>
    <cellStyle name="Normal 8 3 8 2 2" xfId="31651" xr:uid="{00000000-0005-0000-0000-0000A47B0000}"/>
    <cellStyle name="Normal 8 3 8 3" xfId="31652" xr:uid="{00000000-0005-0000-0000-0000A57B0000}"/>
    <cellStyle name="Normal 8 3 8 4" xfId="31653" xr:uid="{00000000-0005-0000-0000-0000A67B0000}"/>
    <cellStyle name="Normal 8 3 9" xfId="31654" xr:uid="{00000000-0005-0000-0000-0000A77B0000}"/>
    <cellStyle name="Normal 8 3 9 2" xfId="31655" xr:uid="{00000000-0005-0000-0000-0000A87B0000}"/>
    <cellStyle name="Normal 8 3 9 2 2" xfId="31656" xr:uid="{00000000-0005-0000-0000-0000A97B0000}"/>
    <cellStyle name="Normal 8 3 9 3" xfId="31657" xr:uid="{00000000-0005-0000-0000-0000AA7B0000}"/>
    <cellStyle name="Normal 8 3 9 4" xfId="31658" xr:uid="{00000000-0005-0000-0000-0000AB7B0000}"/>
    <cellStyle name="Normal 8 4" xfId="31659" xr:uid="{00000000-0005-0000-0000-0000AC7B0000}"/>
    <cellStyle name="Normal 8 4 10" xfId="31660" xr:uid="{00000000-0005-0000-0000-0000AD7B0000}"/>
    <cellStyle name="Normal 8 4 11" xfId="31661" xr:uid="{00000000-0005-0000-0000-0000AE7B0000}"/>
    <cellStyle name="Normal 8 4 2" xfId="31662" xr:uid="{00000000-0005-0000-0000-0000AF7B0000}"/>
    <cellStyle name="Normal 8 4 2 2" xfId="31663" xr:uid="{00000000-0005-0000-0000-0000B07B0000}"/>
    <cellStyle name="Normal 8 4 2 2 2" xfId="31664" xr:uid="{00000000-0005-0000-0000-0000B17B0000}"/>
    <cellStyle name="Normal 8 4 2 2 2 2" xfId="31665" xr:uid="{00000000-0005-0000-0000-0000B27B0000}"/>
    <cellStyle name="Normal 8 4 2 2 2 2 2" xfId="31666" xr:uid="{00000000-0005-0000-0000-0000B37B0000}"/>
    <cellStyle name="Normal 8 4 2 2 2 2 2 2" xfId="31667" xr:uid="{00000000-0005-0000-0000-0000B47B0000}"/>
    <cellStyle name="Normal 8 4 2 2 2 2 3" xfId="31668" xr:uid="{00000000-0005-0000-0000-0000B57B0000}"/>
    <cellStyle name="Normal 8 4 2 2 2 2 4" xfId="31669" xr:uid="{00000000-0005-0000-0000-0000B67B0000}"/>
    <cellStyle name="Normal 8 4 2 2 2 3" xfId="31670" xr:uid="{00000000-0005-0000-0000-0000B77B0000}"/>
    <cellStyle name="Normal 8 4 2 2 2 3 2" xfId="31671" xr:uid="{00000000-0005-0000-0000-0000B87B0000}"/>
    <cellStyle name="Normal 8 4 2 2 2 3 2 2" xfId="31672" xr:uid="{00000000-0005-0000-0000-0000B97B0000}"/>
    <cellStyle name="Normal 8 4 2 2 2 3 3" xfId="31673" xr:uid="{00000000-0005-0000-0000-0000BA7B0000}"/>
    <cellStyle name="Normal 8 4 2 2 2 3 4" xfId="31674" xr:uid="{00000000-0005-0000-0000-0000BB7B0000}"/>
    <cellStyle name="Normal 8 4 2 2 2 4" xfId="31675" xr:uid="{00000000-0005-0000-0000-0000BC7B0000}"/>
    <cellStyle name="Normal 8 4 2 2 2 4 2" xfId="31676" xr:uid="{00000000-0005-0000-0000-0000BD7B0000}"/>
    <cellStyle name="Normal 8 4 2 2 2 5" xfId="31677" xr:uid="{00000000-0005-0000-0000-0000BE7B0000}"/>
    <cellStyle name="Normal 8 4 2 2 2 6" xfId="31678" xr:uid="{00000000-0005-0000-0000-0000BF7B0000}"/>
    <cellStyle name="Normal 8 4 2 2 3" xfId="31679" xr:uid="{00000000-0005-0000-0000-0000C07B0000}"/>
    <cellStyle name="Normal 8 4 2 2 3 2" xfId="31680" xr:uid="{00000000-0005-0000-0000-0000C17B0000}"/>
    <cellStyle name="Normal 8 4 2 2 3 2 2" xfId="31681" xr:uid="{00000000-0005-0000-0000-0000C27B0000}"/>
    <cellStyle name="Normal 8 4 2 2 3 3" xfId="31682" xr:uid="{00000000-0005-0000-0000-0000C37B0000}"/>
    <cellStyle name="Normal 8 4 2 2 3 4" xfId="31683" xr:uid="{00000000-0005-0000-0000-0000C47B0000}"/>
    <cellStyle name="Normal 8 4 2 2 4" xfId="31684" xr:uid="{00000000-0005-0000-0000-0000C57B0000}"/>
    <cellStyle name="Normal 8 4 2 2 4 2" xfId="31685" xr:uid="{00000000-0005-0000-0000-0000C67B0000}"/>
    <cellStyle name="Normal 8 4 2 2 4 2 2" xfId="31686" xr:uid="{00000000-0005-0000-0000-0000C77B0000}"/>
    <cellStyle name="Normal 8 4 2 2 4 3" xfId="31687" xr:uid="{00000000-0005-0000-0000-0000C87B0000}"/>
    <cellStyle name="Normal 8 4 2 2 4 4" xfId="31688" xr:uid="{00000000-0005-0000-0000-0000C97B0000}"/>
    <cellStyle name="Normal 8 4 2 2 5" xfId="31689" xr:uid="{00000000-0005-0000-0000-0000CA7B0000}"/>
    <cellStyle name="Normal 8 4 2 2 5 2" xfId="31690" xr:uid="{00000000-0005-0000-0000-0000CB7B0000}"/>
    <cellStyle name="Normal 8 4 2 2 6" xfId="31691" xr:uid="{00000000-0005-0000-0000-0000CC7B0000}"/>
    <cellStyle name="Normal 8 4 2 2 7" xfId="31692" xr:uid="{00000000-0005-0000-0000-0000CD7B0000}"/>
    <cellStyle name="Normal 8 4 2 3" xfId="31693" xr:uid="{00000000-0005-0000-0000-0000CE7B0000}"/>
    <cellStyle name="Normal 8 4 2 3 2" xfId="31694" xr:uid="{00000000-0005-0000-0000-0000CF7B0000}"/>
    <cellStyle name="Normal 8 4 2 3 2 2" xfId="31695" xr:uid="{00000000-0005-0000-0000-0000D07B0000}"/>
    <cellStyle name="Normal 8 4 2 3 2 2 2" xfId="31696" xr:uid="{00000000-0005-0000-0000-0000D17B0000}"/>
    <cellStyle name="Normal 8 4 2 3 2 3" xfId="31697" xr:uid="{00000000-0005-0000-0000-0000D27B0000}"/>
    <cellStyle name="Normal 8 4 2 3 2 4" xfId="31698" xr:uid="{00000000-0005-0000-0000-0000D37B0000}"/>
    <cellStyle name="Normal 8 4 2 3 3" xfId="31699" xr:uid="{00000000-0005-0000-0000-0000D47B0000}"/>
    <cellStyle name="Normal 8 4 2 3 3 2" xfId="31700" xr:uid="{00000000-0005-0000-0000-0000D57B0000}"/>
    <cellStyle name="Normal 8 4 2 3 3 2 2" xfId="31701" xr:uid="{00000000-0005-0000-0000-0000D67B0000}"/>
    <cellStyle name="Normal 8 4 2 3 3 3" xfId="31702" xr:uid="{00000000-0005-0000-0000-0000D77B0000}"/>
    <cellStyle name="Normal 8 4 2 3 3 4" xfId="31703" xr:uid="{00000000-0005-0000-0000-0000D87B0000}"/>
    <cellStyle name="Normal 8 4 2 3 4" xfId="31704" xr:uid="{00000000-0005-0000-0000-0000D97B0000}"/>
    <cellStyle name="Normal 8 4 2 3 4 2" xfId="31705" xr:uid="{00000000-0005-0000-0000-0000DA7B0000}"/>
    <cellStyle name="Normal 8 4 2 3 5" xfId="31706" xr:uid="{00000000-0005-0000-0000-0000DB7B0000}"/>
    <cellStyle name="Normal 8 4 2 3 6" xfId="31707" xr:uid="{00000000-0005-0000-0000-0000DC7B0000}"/>
    <cellStyle name="Normal 8 4 2 4" xfId="31708" xr:uid="{00000000-0005-0000-0000-0000DD7B0000}"/>
    <cellStyle name="Normal 8 4 2 4 2" xfId="31709" xr:uid="{00000000-0005-0000-0000-0000DE7B0000}"/>
    <cellStyle name="Normal 8 4 2 4 2 2" xfId="31710" xr:uid="{00000000-0005-0000-0000-0000DF7B0000}"/>
    <cellStyle name="Normal 8 4 2 4 3" xfId="31711" xr:uid="{00000000-0005-0000-0000-0000E07B0000}"/>
    <cellStyle name="Normal 8 4 2 4 4" xfId="31712" xr:uid="{00000000-0005-0000-0000-0000E17B0000}"/>
    <cellStyle name="Normal 8 4 2 5" xfId="31713" xr:uid="{00000000-0005-0000-0000-0000E27B0000}"/>
    <cellStyle name="Normal 8 4 2 5 2" xfId="31714" xr:uid="{00000000-0005-0000-0000-0000E37B0000}"/>
    <cellStyle name="Normal 8 4 2 5 2 2" xfId="31715" xr:uid="{00000000-0005-0000-0000-0000E47B0000}"/>
    <cellStyle name="Normal 8 4 2 5 3" xfId="31716" xr:uid="{00000000-0005-0000-0000-0000E57B0000}"/>
    <cellStyle name="Normal 8 4 2 5 4" xfId="31717" xr:uid="{00000000-0005-0000-0000-0000E67B0000}"/>
    <cellStyle name="Normal 8 4 2 6" xfId="31718" xr:uid="{00000000-0005-0000-0000-0000E77B0000}"/>
    <cellStyle name="Normal 8 4 2 6 2" xfId="31719" xr:uid="{00000000-0005-0000-0000-0000E87B0000}"/>
    <cellStyle name="Normal 8 4 2 7" xfId="31720" xr:uid="{00000000-0005-0000-0000-0000E97B0000}"/>
    <cellStyle name="Normal 8 4 2 8" xfId="31721" xr:uid="{00000000-0005-0000-0000-0000EA7B0000}"/>
    <cellStyle name="Normal 8 4 3" xfId="31722" xr:uid="{00000000-0005-0000-0000-0000EB7B0000}"/>
    <cellStyle name="Normal 8 4 3 2" xfId="31723" xr:uid="{00000000-0005-0000-0000-0000EC7B0000}"/>
    <cellStyle name="Normal 8 4 3 2 2" xfId="31724" xr:uid="{00000000-0005-0000-0000-0000ED7B0000}"/>
    <cellStyle name="Normal 8 4 3 2 2 2" xfId="31725" xr:uid="{00000000-0005-0000-0000-0000EE7B0000}"/>
    <cellStyle name="Normal 8 4 3 2 2 2 2" xfId="31726" xr:uid="{00000000-0005-0000-0000-0000EF7B0000}"/>
    <cellStyle name="Normal 8 4 3 2 2 2 2 2" xfId="31727" xr:uid="{00000000-0005-0000-0000-0000F07B0000}"/>
    <cellStyle name="Normal 8 4 3 2 2 2 3" xfId="31728" xr:uid="{00000000-0005-0000-0000-0000F17B0000}"/>
    <cellStyle name="Normal 8 4 3 2 2 2 4" xfId="31729" xr:uid="{00000000-0005-0000-0000-0000F27B0000}"/>
    <cellStyle name="Normal 8 4 3 2 2 3" xfId="31730" xr:uid="{00000000-0005-0000-0000-0000F37B0000}"/>
    <cellStyle name="Normal 8 4 3 2 2 3 2" xfId="31731" xr:uid="{00000000-0005-0000-0000-0000F47B0000}"/>
    <cellStyle name="Normal 8 4 3 2 2 3 2 2" xfId="31732" xr:uid="{00000000-0005-0000-0000-0000F57B0000}"/>
    <cellStyle name="Normal 8 4 3 2 2 3 3" xfId="31733" xr:uid="{00000000-0005-0000-0000-0000F67B0000}"/>
    <cellStyle name="Normal 8 4 3 2 2 3 4" xfId="31734" xr:uid="{00000000-0005-0000-0000-0000F77B0000}"/>
    <cellStyle name="Normal 8 4 3 2 2 4" xfId="31735" xr:uid="{00000000-0005-0000-0000-0000F87B0000}"/>
    <cellStyle name="Normal 8 4 3 2 2 4 2" xfId="31736" xr:uid="{00000000-0005-0000-0000-0000F97B0000}"/>
    <cellStyle name="Normal 8 4 3 2 2 5" xfId="31737" xr:uid="{00000000-0005-0000-0000-0000FA7B0000}"/>
    <cellStyle name="Normal 8 4 3 2 2 6" xfId="31738" xr:uid="{00000000-0005-0000-0000-0000FB7B0000}"/>
    <cellStyle name="Normal 8 4 3 2 3" xfId="31739" xr:uid="{00000000-0005-0000-0000-0000FC7B0000}"/>
    <cellStyle name="Normal 8 4 3 2 3 2" xfId="31740" xr:uid="{00000000-0005-0000-0000-0000FD7B0000}"/>
    <cellStyle name="Normal 8 4 3 2 3 2 2" xfId="31741" xr:uid="{00000000-0005-0000-0000-0000FE7B0000}"/>
    <cellStyle name="Normal 8 4 3 2 3 3" xfId="31742" xr:uid="{00000000-0005-0000-0000-0000FF7B0000}"/>
    <cellStyle name="Normal 8 4 3 2 3 4" xfId="31743" xr:uid="{00000000-0005-0000-0000-0000007C0000}"/>
    <cellStyle name="Normal 8 4 3 2 4" xfId="31744" xr:uid="{00000000-0005-0000-0000-0000017C0000}"/>
    <cellStyle name="Normal 8 4 3 2 4 2" xfId="31745" xr:uid="{00000000-0005-0000-0000-0000027C0000}"/>
    <cellStyle name="Normal 8 4 3 2 4 2 2" xfId="31746" xr:uid="{00000000-0005-0000-0000-0000037C0000}"/>
    <cellStyle name="Normal 8 4 3 2 4 3" xfId="31747" xr:uid="{00000000-0005-0000-0000-0000047C0000}"/>
    <cellStyle name="Normal 8 4 3 2 4 4" xfId="31748" xr:uid="{00000000-0005-0000-0000-0000057C0000}"/>
    <cellStyle name="Normal 8 4 3 2 5" xfId="31749" xr:uid="{00000000-0005-0000-0000-0000067C0000}"/>
    <cellStyle name="Normal 8 4 3 2 5 2" xfId="31750" xr:uid="{00000000-0005-0000-0000-0000077C0000}"/>
    <cellStyle name="Normal 8 4 3 2 6" xfId="31751" xr:uid="{00000000-0005-0000-0000-0000087C0000}"/>
    <cellStyle name="Normal 8 4 3 2 7" xfId="31752" xr:uid="{00000000-0005-0000-0000-0000097C0000}"/>
    <cellStyle name="Normal 8 4 3 3" xfId="31753" xr:uid="{00000000-0005-0000-0000-00000A7C0000}"/>
    <cellStyle name="Normal 8 4 3 3 2" xfId="31754" xr:uid="{00000000-0005-0000-0000-00000B7C0000}"/>
    <cellStyle name="Normal 8 4 3 3 2 2" xfId="31755" xr:uid="{00000000-0005-0000-0000-00000C7C0000}"/>
    <cellStyle name="Normal 8 4 3 3 2 2 2" xfId="31756" xr:uid="{00000000-0005-0000-0000-00000D7C0000}"/>
    <cellStyle name="Normal 8 4 3 3 2 3" xfId="31757" xr:uid="{00000000-0005-0000-0000-00000E7C0000}"/>
    <cellStyle name="Normal 8 4 3 3 2 4" xfId="31758" xr:uid="{00000000-0005-0000-0000-00000F7C0000}"/>
    <cellStyle name="Normal 8 4 3 3 3" xfId="31759" xr:uid="{00000000-0005-0000-0000-0000107C0000}"/>
    <cellStyle name="Normal 8 4 3 3 3 2" xfId="31760" xr:uid="{00000000-0005-0000-0000-0000117C0000}"/>
    <cellStyle name="Normal 8 4 3 3 3 2 2" xfId="31761" xr:uid="{00000000-0005-0000-0000-0000127C0000}"/>
    <cellStyle name="Normal 8 4 3 3 3 3" xfId="31762" xr:uid="{00000000-0005-0000-0000-0000137C0000}"/>
    <cellStyle name="Normal 8 4 3 3 3 4" xfId="31763" xr:uid="{00000000-0005-0000-0000-0000147C0000}"/>
    <cellStyle name="Normal 8 4 3 3 4" xfId="31764" xr:uid="{00000000-0005-0000-0000-0000157C0000}"/>
    <cellStyle name="Normal 8 4 3 3 4 2" xfId="31765" xr:uid="{00000000-0005-0000-0000-0000167C0000}"/>
    <cellStyle name="Normal 8 4 3 3 5" xfId="31766" xr:uid="{00000000-0005-0000-0000-0000177C0000}"/>
    <cellStyle name="Normal 8 4 3 3 6" xfId="31767" xr:uid="{00000000-0005-0000-0000-0000187C0000}"/>
    <cellStyle name="Normal 8 4 3 4" xfId="31768" xr:uid="{00000000-0005-0000-0000-0000197C0000}"/>
    <cellStyle name="Normal 8 4 3 4 2" xfId="31769" xr:uid="{00000000-0005-0000-0000-00001A7C0000}"/>
    <cellStyle name="Normal 8 4 3 4 2 2" xfId="31770" xr:uid="{00000000-0005-0000-0000-00001B7C0000}"/>
    <cellStyle name="Normal 8 4 3 4 3" xfId="31771" xr:uid="{00000000-0005-0000-0000-00001C7C0000}"/>
    <cellStyle name="Normal 8 4 3 4 4" xfId="31772" xr:uid="{00000000-0005-0000-0000-00001D7C0000}"/>
    <cellStyle name="Normal 8 4 3 5" xfId="31773" xr:uid="{00000000-0005-0000-0000-00001E7C0000}"/>
    <cellStyle name="Normal 8 4 3 5 2" xfId="31774" xr:uid="{00000000-0005-0000-0000-00001F7C0000}"/>
    <cellStyle name="Normal 8 4 3 5 2 2" xfId="31775" xr:uid="{00000000-0005-0000-0000-0000207C0000}"/>
    <cellStyle name="Normal 8 4 3 5 3" xfId="31776" xr:uid="{00000000-0005-0000-0000-0000217C0000}"/>
    <cellStyle name="Normal 8 4 3 5 4" xfId="31777" xr:uid="{00000000-0005-0000-0000-0000227C0000}"/>
    <cellStyle name="Normal 8 4 3 6" xfId="31778" xr:uid="{00000000-0005-0000-0000-0000237C0000}"/>
    <cellStyle name="Normal 8 4 3 6 2" xfId="31779" xr:uid="{00000000-0005-0000-0000-0000247C0000}"/>
    <cellStyle name="Normal 8 4 3 7" xfId="31780" xr:uid="{00000000-0005-0000-0000-0000257C0000}"/>
    <cellStyle name="Normal 8 4 3 8" xfId="31781" xr:uid="{00000000-0005-0000-0000-0000267C0000}"/>
    <cellStyle name="Normal 8 4 4" xfId="31782" xr:uid="{00000000-0005-0000-0000-0000277C0000}"/>
    <cellStyle name="Normal 8 4 4 2" xfId="31783" xr:uid="{00000000-0005-0000-0000-0000287C0000}"/>
    <cellStyle name="Normal 8 4 4 2 2" xfId="31784" xr:uid="{00000000-0005-0000-0000-0000297C0000}"/>
    <cellStyle name="Normal 8 4 4 2 2 2" xfId="31785" xr:uid="{00000000-0005-0000-0000-00002A7C0000}"/>
    <cellStyle name="Normal 8 4 4 2 2 2 2" xfId="31786" xr:uid="{00000000-0005-0000-0000-00002B7C0000}"/>
    <cellStyle name="Normal 8 4 4 2 2 2 2 2" xfId="31787" xr:uid="{00000000-0005-0000-0000-00002C7C0000}"/>
    <cellStyle name="Normal 8 4 4 2 2 2 3" xfId="31788" xr:uid="{00000000-0005-0000-0000-00002D7C0000}"/>
    <cellStyle name="Normal 8 4 4 2 2 2 4" xfId="31789" xr:uid="{00000000-0005-0000-0000-00002E7C0000}"/>
    <cellStyle name="Normal 8 4 4 2 2 3" xfId="31790" xr:uid="{00000000-0005-0000-0000-00002F7C0000}"/>
    <cellStyle name="Normal 8 4 4 2 2 3 2" xfId="31791" xr:uid="{00000000-0005-0000-0000-0000307C0000}"/>
    <cellStyle name="Normal 8 4 4 2 2 3 2 2" xfId="31792" xr:uid="{00000000-0005-0000-0000-0000317C0000}"/>
    <cellStyle name="Normal 8 4 4 2 2 3 3" xfId="31793" xr:uid="{00000000-0005-0000-0000-0000327C0000}"/>
    <cellStyle name="Normal 8 4 4 2 2 3 4" xfId="31794" xr:uid="{00000000-0005-0000-0000-0000337C0000}"/>
    <cellStyle name="Normal 8 4 4 2 2 4" xfId="31795" xr:uid="{00000000-0005-0000-0000-0000347C0000}"/>
    <cellStyle name="Normal 8 4 4 2 2 4 2" xfId="31796" xr:uid="{00000000-0005-0000-0000-0000357C0000}"/>
    <cellStyle name="Normal 8 4 4 2 2 5" xfId="31797" xr:uid="{00000000-0005-0000-0000-0000367C0000}"/>
    <cellStyle name="Normal 8 4 4 2 2 6" xfId="31798" xr:uid="{00000000-0005-0000-0000-0000377C0000}"/>
    <cellStyle name="Normal 8 4 4 2 3" xfId="31799" xr:uid="{00000000-0005-0000-0000-0000387C0000}"/>
    <cellStyle name="Normal 8 4 4 2 3 2" xfId="31800" xr:uid="{00000000-0005-0000-0000-0000397C0000}"/>
    <cellStyle name="Normal 8 4 4 2 3 2 2" xfId="31801" xr:uid="{00000000-0005-0000-0000-00003A7C0000}"/>
    <cellStyle name="Normal 8 4 4 2 3 3" xfId="31802" xr:uid="{00000000-0005-0000-0000-00003B7C0000}"/>
    <cellStyle name="Normal 8 4 4 2 3 4" xfId="31803" xr:uid="{00000000-0005-0000-0000-00003C7C0000}"/>
    <cellStyle name="Normal 8 4 4 2 4" xfId="31804" xr:uid="{00000000-0005-0000-0000-00003D7C0000}"/>
    <cellStyle name="Normal 8 4 4 2 4 2" xfId="31805" xr:uid="{00000000-0005-0000-0000-00003E7C0000}"/>
    <cellStyle name="Normal 8 4 4 2 4 2 2" xfId="31806" xr:uid="{00000000-0005-0000-0000-00003F7C0000}"/>
    <cellStyle name="Normal 8 4 4 2 4 3" xfId="31807" xr:uid="{00000000-0005-0000-0000-0000407C0000}"/>
    <cellStyle name="Normal 8 4 4 2 4 4" xfId="31808" xr:uid="{00000000-0005-0000-0000-0000417C0000}"/>
    <cellStyle name="Normal 8 4 4 2 5" xfId="31809" xr:uid="{00000000-0005-0000-0000-0000427C0000}"/>
    <cellStyle name="Normal 8 4 4 2 5 2" xfId="31810" xr:uid="{00000000-0005-0000-0000-0000437C0000}"/>
    <cellStyle name="Normal 8 4 4 2 6" xfId="31811" xr:uid="{00000000-0005-0000-0000-0000447C0000}"/>
    <cellStyle name="Normal 8 4 4 2 7" xfId="31812" xr:uid="{00000000-0005-0000-0000-0000457C0000}"/>
    <cellStyle name="Normal 8 4 4 3" xfId="31813" xr:uid="{00000000-0005-0000-0000-0000467C0000}"/>
    <cellStyle name="Normal 8 4 4 3 2" xfId="31814" xr:uid="{00000000-0005-0000-0000-0000477C0000}"/>
    <cellStyle name="Normal 8 4 4 3 2 2" xfId="31815" xr:uid="{00000000-0005-0000-0000-0000487C0000}"/>
    <cellStyle name="Normal 8 4 4 3 2 2 2" xfId="31816" xr:uid="{00000000-0005-0000-0000-0000497C0000}"/>
    <cellStyle name="Normal 8 4 4 3 2 3" xfId="31817" xr:uid="{00000000-0005-0000-0000-00004A7C0000}"/>
    <cellStyle name="Normal 8 4 4 3 2 4" xfId="31818" xr:uid="{00000000-0005-0000-0000-00004B7C0000}"/>
    <cellStyle name="Normal 8 4 4 3 3" xfId="31819" xr:uid="{00000000-0005-0000-0000-00004C7C0000}"/>
    <cellStyle name="Normal 8 4 4 3 3 2" xfId="31820" xr:uid="{00000000-0005-0000-0000-00004D7C0000}"/>
    <cellStyle name="Normal 8 4 4 3 3 2 2" xfId="31821" xr:uid="{00000000-0005-0000-0000-00004E7C0000}"/>
    <cellStyle name="Normal 8 4 4 3 3 3" xfId="31822" xr:uid="{00000000-0005-0000-0000-00004F7C0000}"/>
    <cellStyle name="Normal 8 4 4 3 3 4" xfId="31823" xr:uid="{00000000-0005-0000-0000-0000507C0000}"/>
    <cellStyle name="Normal 8 4 4 3 4" xfId="31824" xr:uid="{00000000-0005-0000-0000-0000517C0000}"/>
    <cellStyle name="Normal 8 4 4 3 4 2" xfId="31825" xr:uid="{00000000-0005-0000-0000-0000527C0000}"/>
    <cellStyle name="Normal 8 4 4 3 5" xfId="31826" xr:uid="{00000000-0005-0000-0000-0000537C0000}"/>
    <cellStyle name="Normal 8 4 4 3 6" xfId="31827" xr:uid="{00000000-0005-0000-0000-0000547C0000}"/>
    <cellStyle name="Normal 8 4 4 4" xfId="31828" xr:uid="{00000000-0005-0000-0000-0000557C0000}"/>
    <cellStyle name="Normal 8 4 4 4 2" xfId="31829" xr:uid="{00000000-0005-0000-0000-0000567C0000}"/>
    <cellStyle name="Normal 8 4 4 4 2 2" xfId="31830" xr:uid="{00000000-0005-0000-0000-0000577C0000}"/>
    <cellStyle name="Normal 8 4 4 4 3" xfId="31831" xr:uid="{00000000-0005-0000-0000-0000587C0000}"/>
    <cellStyle name="Normal 8 4 4 4 4" xfId="31832" xr:uid="{00000000-0005-0000-0000-0000597C0000}"/>
    <cellStyle name="Normal 8 4 4 5" xfId="31833" xr:uid="{00000000-0005-0000-0000-00005A7C0000}"/>
    <cellStyle name="Normal 8 4 4 5 2" xfId="31834" xr:uid="{00000000-0005-0000-0000-00005B7C0000}"/>
    <cellStyle name="Normal 8 4 4 5 2 2" xfId="31835" xr:uid="{00000000-0005-0000-0000-00005C7C0000}"/>
    <cellStyle name="Normal 8 4 4 5 3" xfId="31836" xr:uid="{00000000-0005-0000-0000-00005D7C0000}"/>
    <cellStyle name="Normal 8 4 4 5 4" xfId="31837" xr:uid="{00000000-0005-0000-0000-00005E7C0000}"/>
    <cellStyle name="Normal 8 4 4 6" xfId="31838" xr:uid="{00000000-0005-0000-0000-00005F7C0000}"/>
    <cellStyle name="Normal 8 4 4 6 2" xfId="31839" xr:uid="{00000000-0005-0000-0000-0000607C0000}"/>
    <cellStyle name="Normal 8 4 4 7" xfId="31840" xr:uid="{00000000-0005-0000-0000-0000617C0000}"/>
    <cellStyle name="Normal 8 4 4 8" xfId="31841" xr:uid="{00000000-0005-0000-0000-0000627C0000}"/>
    <cellStyle name="Normal 8 4 5" xfId="31842" xr:uid="{00000000-0005-0000-0000-0000637C0000}"/>
    <cellStyle name="Normal 8 4 5 2" xfId="31843" xr:uid="{00000000-0005-0000-0000-0000647C0000}"/>
    <cellStyle name="Normal 8 4 5 2 2" xfId="31844" xr:uid="{00000000-0005-0000-0000-0000657C0000}"/>
    <cellStyle name="Normal 8 4 5 2 2 2" xfId="31845" xr:uid="{00000000-0005-0000-0000-0000667C0000}"/>
    <cellStyle name="Normal 8 4 5 2 2 2 2" xfId="31846" xr:uid="{00000000-0005-0000-0000-0000677C0000}"/>
    <cellStyle name="Normal 8 4 5 2 2 3" xfId="31847" xr:uid="{00000000-0005-0000-0000-0000687C0000}"/>
    <cellStyle name="Normal 8 4 5 2 2 4" xfId="31848" xr:uid="{00000000-0005-0000-0000-0000697C0000}"/>
    <cellStyle name="Normal 8 4 5 2 3" xfId="31849" xr:uid="{00000000-0005-0000-0000-00006A7C0000}"/>
    <cellStyle name="Normal 8 4 5 2 3 2" xfId="31850" xr:uid="{00000000-0005-0000-0000-00006B7C0000}"/>
    <cellStyle name="Normal 8 4 5 2 3 2 2" xfId="31851" xr:uid="{00000000-0005-0000-0000-00006C7C0000}"/>
    <cellStyle name="Normal 8 4 5 2 3 3" xfId="31852" xr:uid="{00000000-0005-0000-0000-00006D7C0000}"/>
    <cellStyle name="Normal 8 4 5 2 3 4" xfId="31853" xr:uid="{00000000-0005-0000-0000-00006E7C0000}"/>
    <cellStyle name="Normal 8 4 5 2 4" xfId="31854" xr:uid="{00000000-0005-0000-0000-00006F7C0000}"/>
    <cellStyle name="Normal 8 4 5 2 4 2" xfId="31855" xr:uid="{00000000-0005-0000-0000-0000707C0000}"/>
    <cellStyle name="Normal 8 4 5 2 5" xfId="31856" xr:uid="{00000000-0005-0000-0000-0000717C0000}"/>
    <cellStyle name="Normal 8 4 5 2 6" xfId="31857" xr:uid="{00000000-0005-0000-0000-0000727C0000}"/>
    <cellStyle name="Normal 8 4 5 3" xfId="31858" xr:uid="{00000000-0005-0000-0000-0000737C0000}"/>
    <cellStyle name="Normal 8 4 5 3 2" xfId="31859" xr:uid="{00000000-0005-0000-0000-0000747C0000}"/>
    <cellStyle name="Normal 8 4 5 3 2 2" xfId="31860" xr:uid="{00000000-0005-0000-0000-0000757C0000}"/>
    <cellStyle name="Normal 8 4 5 3 3" xfId="31861" xr:uid="{00000000-0005-0000-0000-0000767C0000}"/>
    <cellStyle name="Normal 8 4 5 3 4" xfId="31862" xr:uid="{00000000-0005-0000-0000-0000777C0000}"/>
    <cellStyle name="Normal 8 4 5 4" xfId="31863" xr:uid="{00000000-0005-0000-0000-0000787C0000}"/>
    <cellStyle name="Normal 8 4 5 4 2" xfId="31864" xr:uid="{00000000-0005-0000-0000-0000797C0000}"/>
    <cellStyle name="Normal 8 4 5 4 2 2" xfId="31865" xr:uid="{00000000-0005-0000-0000-00007A7C0000}"/>
    <cellStyle name="Normal 8 4 5 4 3" xfId="31866" xr:uid="{00000000-0005-0000-0000-00007B7C0000}"/>
    <cellStyle name="Normal 8 4 5 4 4" xfId="31867" xr:uid="{00000000-0005-0000-0000-00007C7C0000}"/>
    <cellStyle name="Normal 8 4 5 5" xfId="31868" xr:uid="{00000000-0005-0000-0000-00007D7C0000}"/>
    <cellStyle name="Normal 8 4 5 5 2" xfId="31869" xr:uid="{00000000-0005-0000-0000-00007E7C0000}"/>
    <cellStyle name="Normal 8 4 5 6" xfId="31870" xr:uid="{00000000-0005-0000-0000-00007F7C0000}"/>
    <cellStyle name="Normal 8 4 5 7" xfId="31871" xr:uid="{00000000-0005-0000-0000-0000807C0000}"/>
    <cellStyle name="Normal 8 4 6" xfId="31872" xr:uid="{00000000-0005-0000-0000-0000817C0000}"/>
    <cellStyle name="Normal 8 4 6 2" xfId="31873" xr:uid="{00000000-0005-0000-0000-0000827C0000}"/>
    <cellStyle name="Normal 8 4 6 2 2" xfId="31874" xr:uid="{00000000-0005-0000-0000-0000837C0000}"/>
    <cellStyle name="Normal 8 4 6 2 2 2" xfId="31875" xr:uid="{00000000-0005-0000-0000-0000847C0000}"/>
    <cellStyle name="Normal 8 4 6 2 3" xfId="31876" xr:uid="{00000000-0005-0000-0000-0000857C0000}"/>
    <cellStyle name="Normal 8 4 6 2 4" xfId="31877" xr:uid="{00000000-0005-0000-0000-0000867C0000}"/>
    <cellStyle name="Normal 8 4 6 3" xfId="31878" xr:uid="{00000000-0005-0000-0000-0000877C0000}"/>
    <cellStyle name="Normal 8 4 6 3 2" xfId="31879" xr:uid="{00000000-0005-0000-0000-0000887C0000}"/>
    <cellStyle name="Normal 8 4 6 3 2 2" xfId="31880" xr:uid="{00000000-0005-0000-0000-0000897C0000}"/>
    <cellStyle name="Normal 8 4 6 3 3" xfId="31881" xr:uid="{00000000-0005-0000-0000-00008A7C0000}"/>
    <cellStyle name="Normal 8 4 6 3 4" xfId="31882" xr:uid="{00000000-0005-0000-0000-00008B7C0000}"/>
    <cellStyle name="Normal 8 4 6 4" xfId="31883" xr:uid="{00000000-0005-0000-0000-00008C7C0000}"/>
    <cellStyle name="Normal 8 4 6 4 2" xfId="31884" xr:uid="{00000000-0005-0000-0000-00008D7C0000}"/>
    <cellStyle name="Normal 8 4 6 5" xfId="31885" xr:uid="{00000000-0005-0000-0000-00008E7C0000}"/>
    <cellStyle name="Normal 8 4 6 6" xfId="31886" xr:uid="{00000000-0005-0000-0000-00008F7C0000}"/>
    <cellStyle name="Normal 8 4 7" xfId="31887" xr:uid="{00000000-0005-0000-0000-0000907C0000}"/>
    <cellStyle name="Normal 8 4 7 2" xfId="31888" xr:uid="{00000000-0005-0000-0000-0000917C0000}"/>
    <cellStyle name="Normal 8 4 7 2 2" xfId="31889" xr:uid="{00000000-0005-0000-0000-0000927C0000}"/>
    <cellStyle name="Normal 8 4 7 3" xfId="31890" xr:uid="{00000000-0005-0000-0000-0000937C0000}"/>
    <cellStyle name="Normal 8 4 7 4" xfId="31891" xr:uid="{00000000-0005-0000-0000-0000947C0000}"/>
    <cellStyle name="Normal 8 4 8" xfId="31892" xr:uid="{00000000-0005-0000-0000-0000957C0000}"/>
    <cellStyle name="Normal 8 4 8 2" xfId="31893" xr:uid="{00000000-0005-0000-0000-0000967C0000}"/>
    <cellStyle name="Normal 8 4 8 2 2" xfId="31894" xr:uid="{00000000-0005-0000-0000-0000977C0000}"/>
    <cellStyle name="Normal 8 4 8 3" xfId="31895" xr:uid="{00000000-0005-0000-0000-0000987C0000}"/>
    <cellStyle name="Normal 8 4 8 4" xfId="31896" xr:uid="{00000000-0005-0000-0000-0000997C0000}"/>
    <cellStyle name="Normal 8 4 9" xfId="31897" xr:uid="{00000000-0005-0000-0000-00009A7C0000}"/>
    <cellStyle name="Normal 8 4 9 2" xfId="31898" xr:uid="{00000000-0005-0000-0000-00009B7C0000}"/>
    <cellStyle name="Normal 8 5" xfId="31899" xr:uid="{00000000-0005-0000-0000-00009C7C0000}"/>
    <cellStyle name="Normal 8 5 2" xfId="31900" xr:uid="{00000000-0005-0000-0000-00009D7C0000}"/>
    <cellStyle name="Normal 8 5 2 2" xfId="31901" xr:uid="{00000000-0005-0000-0000-00009E7C0000}"/>
    <cellStyle name="Normal 8 5 2 2 2" xfId="31902" xr:uid="{00000000-0005-0000-0000-00009F7C0000}"/>
    <cellStyle name="Normal 8 5 2 2 2 2" xfId="31903" xr:uid="{00000000-0005-0000-0000-0000A07C0000}"/>
    <cellStyle name="Normal 8 5 2 2 2 2 2" xfId="31904" xr:uid="{00000000-0005-0000-0000-0000A17C0000}"/>
    <cellStyle name="Normal 8 5 2 2 2 3" xfId="31905" xr:uid="{00000000-0005-0000-0000-0000A27C0000}"/>
    <cellStyle name="Normal 8 5 2 2 2 4" xfId="31906" xr:uid="{00000000-0005-0000-0000-0000A37C0000}"/>
    <cellStyle name="Normal 8 5 2 2 3" xfId="31907" xr:uid="{00000000-0005-0000-0000-0000A47C0000}"/>
    <cellStyle name="Normal 8 5 2 2 3 2" xfId="31908" xr:uid="{00000000-0005-0000-0000-0000A57C0000}"/>
    <cellStyle name="Normal 8 5 2 2 3 2 2" xfId="31909" xr:uid="{00000000-0005-0000-0000-0000A67C0000}"/>
    <cellStyle name="Normal 8 5 2 2 3 3" xfId="31910" xr:uid="{00000000-0005-0000-0000-0000A77C0000}"/>
    <cellStyle name="Normal 8 5 2 2 3 4" xfId="31911" xr:uid="{00000000-0005-0000-0000-0000A87C0000}"/>
    <cellStyle name="Normal 8 5 2 2 4" xfId="31912" xr:uid="{00000000-0005-0000-0000-0000A97C0000}"/>
    <cellStyle name="Normal 8 5 2 2 4 2" xfId="31913" xr:uid="{00000000-0005-0000-0000-0000AA7C0000}"/>
    <cellStyle name="Normal 8 5 2 2 5" xfId="31914" xr:uid="{00000000-0005-0000-0000-0000AB7C0000}"/>
    <cellStyle name="Normal 8 5 2 2 6" xfId="31915" xr:uid="{00000000-0005-0000-0000-0000AC7C0000}"/>
    <cellStyle name="Normal 8 5 2 3" xfId="31916" xr:uid="{00000000-0005-0000-0000-0000AD7C0000}"/>
    <cellStyle name="Normal 8 5 2 3 2" xfId="31917" xr:uid="{00000000-0005-0000-0000-0000AE7C0000}"/>
    <cellStyle name="Normal 8 5 2 3 2 2" xfId="31918" xr:uid="{00000000-0005-0000-0000-0000AF7C0000}"/>
    <cellStyle name="Normal 8 5 2 3 3" xfId="31919" xr:uid="{00000000-0005-0000-0000-0000B07C0000}"/>
    <cellStyle name="Normal 8 5 2 3 4" xfId="31920" xr:uid="{00000000-0005-0000-0000-0000B17C0000}"/>
    <cellStyle name="Normal 8 5 2 4" xfId="31921" xr:uid="{00000000-0005-0000-0000-0000B27C0000}"/>
    <cellStyle name="Normal 8 5 2 4 2" xfId="31922" xr:uid="{00000000-0005-0000-0000-0000B37C0000}"/>
    <cellStyle name="Normal 8 5 2 4 2 2" xfId="31923" xr:uid="{00000000-0005-0000-0000-0000B47C0000}"/>
    <cellStyle name="Normal 8 5 2 4 3" xfId="31924" xr:uid="{00000000-0005-0000-0000-0000B57C0000}"/>
    <cellStyle name="Normal 8 5 2 4 4" xfId="31925" xr:uid="{00000000-0005-0000-0000-0000B67C0000}"/>
    <cellStyle name="Normal 8 5 2 5" xfId="31926" xr:uid="{00000000-0005-0000-0000-0000B77C0000}"/>
    <cellStyle name="Normal 8 5 2 5 2" xfId="31927" xr:uid="{00000000-0005-0000-0000-0000B87C0000}"/>
    <cellStyle name="Normal 8 5 2 6" xfId="31928" xr:uid="{00000000-0005-0000-0000-0000B97C0000}"/>
    <cellStyle name="Normal 8 5 2 7" xfId="31929" xr:uid="{00000000-0005-0000-0000-0000BA7C0000}"/>
    <cellStyle name="Normal 8 5 3" xfId="31930" xr:uid="{00000000-0005-0000-0000-0000BB7C0000}"/>
    <cellStyle name="Normal 8 5 3 2" xfId="31931" xr:uid="{00000000-0005-0000-0000-0000BC7C0000}"/>
    <cellStyle name="Normal 8 5 3 2 2" xfId="31932" xr:uid="{00000000-0005-0000-0000-0000BD7C0000}"/>
    <cellStyle name="Normal 8 5 3 2 2 2" xfId="31933" xr:uid="{00000000-0005-0000-0000-0000BE7C0000}"/>
    <cellStyle name="Normal 8 5 3 2 3" xfId="31934" xr:uid="{00000000-0005-0000-0000-0000BF7C0000}"/>
    <cellStyle name="Normal 8 5 3 2 4" xfId="31935" xr:uid="{00000000-0005-0000-0000-0000C07C0000}"/>
    <cellStyle name="Normal 8 5 3 3" xfId="31936" xr:uid="{00000000-0005-0000-0000-0000C17C0000}"/>
    <cellStyle name="Normal 8 5 3 3 2" xfId="31937" xr:uid="{00000000-0005-0000-0000-0000C27C0000}"/>
    <cellStyle name="Normal 8 5 3 3 2 2" xfId="31938" xr:uid="{00000000-0005-0000-0000-0000C37C0000}"/>
    <cellStyle name="Normal 8 5 3 3 3" xfId="31939" xr:uid="{00000000-0005-0000-0000-0000C47C0000}"/>
    <cellStyle name="Normal 8 5 3 3 4" xfId="31940" xr:uid="{00000000-0005-0000-0000-0000C57C0000}"/>
    <cellStyle name="Normal 8 5 3 4" xfId="31941" xr:uid="{00000000-0005-0000-0000-0000C67C0000}"/>
    <cellStyle name="Normal 8 5 3 4 2" xfId="31942" xr:uid="{00000000-0005-0000-0000-0000C77C0000}"/>
    <cellStyle name="Normal 8 5 3 5" xfId="31943" xr:uid="{00000000-0005-0000-0000-0000C87C0000}"/>
    <cellStyle name="Normal 8 5 3 6" xfId="31944" xr:uid="{00000000-0005-0000-0000-0000C97C0000}"/>
    <cellStyle name="Normal 8 5 4" xfId="31945" xr:uid="{00000000-0005-0000-0000-0000CA7C0000}"/>
    <cellStyle name="Normal 8 5 4 2" xfId="31946" xr:uid="{00000000-0005-0000-0000-0000CB7C0000}"/>
    <cellStyle name="Normal 8 5 4 2 2" xfId="31947" xr:uid="{00000000-0005-0000-0000-0000CC7C0000}"/>
    <cellStyle name="Normal 8 5 4 3" xfId="31948" xr:uid="{00000000-0005-0000-0000-0000CD7C0000}"/>
    <cellStyle name="Normal 8 5 4 4" xfId="31949" xr:uid="{00000000-0005-0000-0000-0000CE7C0000}"/>
    <cellStyle name="Normal 8 5 5" xfId="31950" xr:uid="{00000000-0005-0000-0000-0000CF7C0000}"/>
    <cellStyle name="Normal 8 5 5 2" xfId="31951" xr:uid="{00000000-0005-0000-0000-0000D07C0000}"/>
    <cellStyle name="Normal 8 5 5 2 2" xfId="31952" xr:uid="{00000000-0005-0000-0000-0000D17C0000}"/>
    <cellStyle name="Normal 8 5 5 3" xfId="31953" xr:uid="{00000000-0005-0000-0000-0000D27C0000}"/>
    <cellStyle name="Normal 8 5 5 4" xfId="31954" xr:uid="{00000000-0005-0000-0000-0000D37C0000}"/>
    <cellStyle name="Normal 8 5 6" xfId="31955" xr:uid="{00000000-0005-0000-0000-0000D47C0000}"/>
    <cellStyle name="Normal 8 5 6 2" xfId="31956" xr:uid="{00000000-0005-0000-0000-0000D57C0000}"/>
    <cellStyle name="Normal 8 5 7" xfId="31957" xr:uid="{00000000-0005-0000-0000-0000D67C0000}"/>
    <cellStyle name="Normal 8 5 8" xfId="31958" xr:uid="{00000000-0005-0000-0000-0000D77C0000}"/>
    <cellStyle name="Normal 8 6" xfId="31959" xr:uid="{00000000-0005-0000-0000-0000D87C0000}"/>
    <cellStyle name="Normal 8 6 2" xfId="31960" xr:uid="{00000000-0005-0000-0000-0000D97C0000}"/>
    <cellStyle name="Normal 8 6 2 2" xfId="31961" xr:uid="{00000000-0005-0000-0000-0000DA7C0000}"/>
    <cellStyle name="Normal 8 6 2 2 2" xfId="31962" xr:uid="{00000000-0005-0000-0000-0000DB7C0000}"/>
    <cellStyle name="Normal 8 6 2 2 2 2" xfId="31963" xr:uid="{00000000-0005-0000-0000-0000DC7C0000}"/>
    <cellStyle name="Normal 8 6 2 2 2 2 2" xfId="31964" xr:uid="{00000000-0005-0000-0000-0000DD7C0000}"/>
    <cellStyle name="Normal 8 6 2 2 2 3" xfId="31965" xr:uid="{00000000-0005-0000-0000-0000DE7C0000}"/>
    <cellStyle name="Normal 8 6 2 2 2 4" xfId="31966" xr:uid="{00000000-0005-0000-0000-0000DF7C0000}"/>
    <cellStyle name="Normal 8 6 2 2 3" xfId="31967" xr:uid="{00000000-0005-0000-0000-0000E07C0000}"/>
    <cellStyle name="Normal 8 6 2 2 3 2" xfId="31968" xr:uid="{00000000-0005-0000-0000-0000E17C0000}"/>
    <cellStyle name="Normal 8 6 2 2 3 2 2" xfId="31969" xr:uid="{00000000-0005-0000-0000-0000E27C0000}"/>
    <cellStyle name="Normal 8 6 2 2 3 3" xfId="31970" xr:uid="{00000000-0005-0000-0000-0000E37C0000}"/>
    <cellStyle name="Normal 8 6 2 2 3 4" xfId="31971" xr:uid="{00000000-0005-0000-0000-0000E47C0000}"/>
    <cellStyle name="Normal 8 6 2 2 4" xfId="31972" xr:uid="{00000000-0005-0000-0000-0000E57C0000}"/>
    <cellStyle name="Normal 8 6 2 2 4 2" xfId="31973" xr:uid="{00000000-0005-0000-0000-0000E67C0000}"/>
    <cellStyle name="Normal 8 6 2 2 5" xfId="31974" xr:uid="{00000000-0005-0000-0000-0000E77C0000}"/>
    <cellStyle name="Normal 8 6 2 2 6" xfId="31975" xr:uid="{00000000-0005-0000-0000-0000E87C0000}"/>
    <cellStyle name="Normal 8 6 2 3" xfId="31976" xr:uid="{00000000-0005-0000-0000-0000E97C0000}"/>
    <cellStyle name="Normal 8 6 2 3 2" xfId="31977" xr:uid="{00000000-0005-0000-0000-0000EA7C0000}"/>
    <cellStyle name="Normal 8 6 2 3 2 2" xfId="31978" xr:uid="{00000000-0005-0000-0000-0000EB7C0000}"/>
    <cellStyle name="Normal 8 6 2 3 3" xfId="31979" xr:uid="{00000000-0005-0000-0000-0000EC7C0000}"/>
    <cellStyle name="Normal 8 6 2 3 4" xfId="31980" xr:uid="{00000000-0005-0000-0000-0000ED7C0000}"/>
    <cellStyle name="Normal 8 6 2 4" xfId="31981" xr:uid="{00000000-0005-0000-0000-0000EE7C0000}"/>
    <cellStyle name="Normal 8 6 2 4 2" xfId="31982" xr:uid="{00000000-0005-0000-0000-0000EF7C0000}"/>
    <cellStyle name="Normal 8 6 2 4 2 2" xfId="31983" xr:uid="{00000000-0005-0000-0000-0000F07C0000}"/>
    <cellStyle name="Normal 8 6 2 4 3" xfId="31984" xr:uid="{00000000-0005-0000-0000-0000F17C0000}"/>
    <cellStyle name="Normal 8 6 2 4 4" xfId="31985" xr:uid="{00000000-0005-0000-0000-0000F27C0000}"/>
    <cellStyle name="Normal 8 6 2 5" xfId="31986" xr:uid="{00000000-0005-0000-0000-0000F37C0000}"/>
    <cellStyle name="Normal 8 6 2 5 2" xfId="31987" xr:uid="{00000000-0005-0000-0000-0000F47C0000}"/>
    <cellStyle name="Normal 8 6 2 6" xfId="31988" xr:uid="{00000000-0005-0000-0000-0000F57C0000}"/>
    <cellStyle name="Normal 8 6 2 7" xfId="31989" xr:uid="{00000000-0005-0000-0000-0000F67C0000}"/>
    <cellStyle name="Normal 8 6 3" xfId="31990" xr:uid="{00000000-0005-0000-0000-0000F77C0000}"/>
    <cellStyle name="Normal 8 6 3 2" xfId="31991" xr:uid="{00000000-0005-0000-0000-0000F87C0000}"/>
    <cellStyle name="Normal 8 6 3 2 2" xfId="31992" xr:uid="{00000000-0005-0000-0000-0000F97C0000}"/>
    <cellStyle name="Normal 8 6 3 2 2 2" xfId="31993" xr:uid="{00000000-0005-0000-0000-0000FA7C0000}"/>
    <cellStyle name="Normal 8 6 3 2 3" xfId="31994" xr:uid="{00000000-0005-0000-0000-0000FB7C0000}"/>
    <cellStyle name="Normal 8 6 3 2 4" xfId="31995" xr:uid="{00000000-0005-0000-0000-0000FC7C0000}"/>
    <cellStyle name="Normal 8 6 3 3" xfId="31996" xr:uid="{00000000-0005-0000-0000-0000FD7C0000}"/>
    <cellStyle name="Normal 8 6 3 3 2" xfId="31997" xr:uid="{00000000-0005-0000-0000-0000FE7C0000}"/>
    <cellStyle name="Normal 8 6 3 3 2 2" xfId="31998" xr:uid="{00000000-0005-0000-0000-0000FF7C0000}"/>
    <cellStyle name="Normal 8 6 3 3 3" xfId="31999" xr:uid="{00000000-0005-0000-0000-0000007D0000}"/>
    <cellStyle name="Normal 8 6 3 3 4" xfId="32000" xr:uid="{00000000-0005-0000-0000-0000017D0000}"/>
    <cellStyle name="Normal 8 6 3 4" xfId="32001" xr:uid="{00000000-0005-0000-0000-0000027D0000}"/>
    <cellStyle name="Normal 8 6 3 4 2" xfId="32002" xr:uid="{00000000-0005-0000-0000-0000037D0000}"/>
    <cellStyle name="Normal 8 6 3 5" xfId="32003" xr:uid="{00000000-0005-0000-0000-0000047D0000}"/>
    <cellStyle name="Normal 8 6 3 6" xfId="32004" xr:uid="{00000000-0005-0000-0000-0000057D0000}"/>
    <cellStyle name="Normal 8 6 4" xfId="32005" xr:uid="{00000000-0005-0000-0000-0000067D0000}"/>
    <cellStyle name="Normal 8 6 4 2" xfId="32006" xr:uid="{00000000-0005-0000-0000-0000077D0000}"/>
    <cellStyle name="Normal 8 6 4 2 2" xfId="32007" xr:uid="{00000000-0005-0000-0000-0000087D0000}"/>
    <cellStyle name="Normal 8 6 4 3" xfId="32008" xr:uid="{00000000-0005-0000-0000-0000097D0000}"/>
    <cellStyle name="Normal 8 6 4 4" xfId="32009" xr:uid="{00000000-0005-0000-0000-00000A7D0000}"/>
    <cellStyle name="Normal 8 6 5" xfId="32010" xr:uid="{00000000-0005-0000-0000-00000B7D0000}"/>
    <cellStyle name="Normal 8 6 5 2" xfId="32011" xr:uid="{00000000-0005-0000-0000-00000C7D0000}"/>
    <cellStyle name="Normal 8 6 5 2 2" xfId="32012" xr:uid="{00000000-0005-0000-0000-00000D7D0000}"/>
    <cellStyle name="Normal 8 6 5 3" xfId="32013" xr:uid="{00000000-0005-0000-0000-00000E7D0000}"/>
    <cellStyle name="Normal 8 6 5 4" xfId="32014" xr:uid="{00000000-0005-0000-0000-00000F7D0000}"/>
    <cellStyle name="Normal 8 6 6" xfId="32015" xr:uid="{00000000-0005-0000-0000-0000107D0000}"/>
    <cellStyle name="Normal 8 6 6 2" xfId="32016" xr:uid="{00000000-0005-0000-0000-0000117D0000}"/>
    <cellStyle name="Normal 8 6 7" xfId="32017" xr:uid="{00000000-0005-0000-0000-0000127D0000}"/>
    <cellStyle name="Normal 8 6 8" xfId="32018" xr:uid="{00000000-0005-0000-0000-0000137D0000}"/>
    <cellStyle name="Normal 8 7" xfId="32019" xr:uid="{00000000-0005-0000-0000-0000147D0000}"/>
    <cellStyle name="Normal 8 7 2" xfId="32020" xr:uid="{00000000-0005-0000-0000-0000157D0000}"/>
    <cellStyle name="Normal 8 7 2 2" xfId="32021" xr:uid="{00000000-0005-0000-0000-0000167D0000}"/>
    <cellStyle name="Normal 8 7 2 2 2" xfId="32022" xr:uid="{00000000-0005-0000-0000-0000177D0000}"/>
    <cellStyle name="Normal 8 7 2 2 2 2" xfId="32023" xr:uid="{00000000-0005-0000-0000-0000187D0000}"/>
    <cellStyle name="Normal 8 7 2 2 2 2 2" xfId="32024" xr:uid="{00000000-0005-0000-0000-0000197D0000}"/>
    <cellStyle name="Normal 8 7 2 2 2 3" xfId="32025" xr:uid="{00000000-0005-0000-0000-00001A7D0000}"/>
    <cellStyle name="Normal 8 7 2 2 2 4" xfId="32026" xr:uid="{00000000-0005-0000-0000-00001B7D0000}"/>
    <cellStyle name="Normal 8 7 2 2 3" xfId="32027" xr:uid="{00000000-0005-0000-0000-00001C7D0000}"/>
    <cellStyle name="Normal 8 7 2 2 3 2" xfId="32028" xr:uid="{00000000-0005-0000-0000-00001D7D0000}"/>
    <cellStyle name="Normal 8 7 2 2 3 2 2" xfId="32029" xr:uid="{00000000-0005-0000-0000-00001E7D0000}"/>
    <cellStyle name="Normal 8 7 2 2 3 3" xfId="32030" xr:uid="{00000000-0005-0000-0000-00001F7D0000}"/>
    <cellStyle name="Normal 8 7 2 2 3 4" xfId="32031" xr:uid="{00000000-0005-0000-0000-0000207D0000}"/>
    <cellStyle name="Normal 8 7 2 2 4" xfId="32032" xr:uid="{00000000-0005-0000-0000-0000217D0000}"/>
    <cellStyle name="Normal 8 7 2 2 4 2" xfId="32033" xr:uid="{00000000-0005-0000-0000-0000227D0000}"/>
    <cellStyle name="Normal 8 7 2 2 5" xfId="32034" xr:uid="{00000000-0005-0000-0000-0000237D0000}"/>
    <cellStyle name="Normal 8 7 2 2 6" xfId="32035" xr:uid="{00000000-0005-0000-0000-0000247D0000}"/>
    <cellStyle name="Normal 8 7 2 3" xfId="32036" xr:uid="{00000000-0005-0000-0000-0000257D0000}"/>
    <cellStyle name="Normal 8 7 2 3 2" xfId="32037" xr:uid="{00000000-0005-0000-0000-0000267D0000}"/>
    <cellStyle name="Normal 8 7 2 3 2 2" xfId="32038" xr:uid="{00000000-0005-0000-0000-0000277D0000}"/>
    <cellStyle name="Normal 8 7 2 3 3" xfId="32039" xr:uid="{00000000-0005-0000-0000-0000287D0000}"/>
    <cellStyle name="Normal 8 7 2 3 4" xfId="32040" xr:uid="{00000000-0005-0000-0000-0000297D0000}"/>
    <cellStyle name="Normal 8 7 2 4" xfId="32041" xr:uid="{00000000-0005-0000-0000-00002A7D0000}"/>
    <cellStyle name="Normal 8 7 2 4 2" xfId="32042" xr:uid="{00000000-0005-0000-0000-00002B7D0000}"/>
    <cellStyle name="Normal 8 7 2 4 2 2" xfId="32043" xr:uid="{00000000-0005-0000-0000-00002C7D0000}"/>
    <cellStyle name="Normal 8 7 2 4 3" xfId="32044" xr:uid="{00000000-0005-0000-0000-00002D7D0000}"/>
    <cellStyle name="Normal 8 7 2 4 4" xfId="32045" xr:uid="{00000000-0005-0000-0000-00002E7D0000}"/>
    <cellStyle name="Normal 8 7 2 5" xfId="32046" xr:uid="{00000000-0005-0000-0000-00002F7D0000}"/>
    <cellStyle name="Normal 8 7 2 5 2" xfId="32047" xr:uid="{00000000-0005-0000-0000-0000307D0000}"/>
    <cellStyle name="Normal 8 7 2 6" xfId="32048" xr:uid="{00000000-0005-0000-0000-0000317D0000}"/>
    <cellStyle name="Normal 8 7 2 7" xfId="32049" xr:uid="{00000000-0005-0000-0000-0000327D0000}"/>
    <cellStyle name="Normal 8 7 3" xfId="32050" xr:uid="{00000000-0005-0000-0000-0000337D0000}"/>
    <cellStyle name="Normal 8 7 3 2" xfId="32051" xr:uid="{00000000-0005-0000-0000-0000347D0000}"/>
    <cellStyle name="Normal 8 7 3 2 2" xfId="32052" xr:uid="{00000000-0005-0000-0000-0000357D0000}"/>
    <cellStyle name="Normal 8 7 3 2 2 2" xfId="32053" xr:uid="{00000000-0005-0000-0000-0000367D0000}"/>
    <cellStyle name="Normal 8 7 3 2 3" xfId="32054" xr:uid="{00000000-0005-0000-0000-0000377D0000}"/>
    <cellStyle name="Normal 8 7 3 2 4" xfId="32055" xr:uid="{00000000-0005-0000-0000-0000387D0000}"/>
    <cellStyle name="Normal 8 7 3 3" xfId="32056" xr:uid="{00000000-0005-0000-0000-0000397D0000}"/>
    <cellStyle name="Normal 8 7 3 3 2" xfId="32057" xr:uid="{00000000-0005-0000-0000-00003A7D0000}"/>
    <cellStyle name="Normal 8 7 3 3 2 2" xfId="32058" xr:uid="{00000000-0005-0000-0000-00003B7D0000}"/>
    <cellStyle name="Normal 8 7 3 3 3" xfId="32059" xr:uid="{00000000-0005-0000-0000-00003C7D0000}"/>
    <cellStyle name="Normal 8 7 3 3 4" xfId="32060" xr:uid="{00000000-0005-0000-0000-00003D7D0000}"/>
    <cellStyle name="Normal 8 7 3 4" xfId="32061" xr:uid="{00000000-0005-0000-0000-00003E7D0000}"/>
    <cellStyle name="Normal 8 7 3 4 2" xfId="32062" xr:uid="{00000000-0005-0000-0000-00003F7D0000}"/>
    <cellStyle name="Normal 8 7 3 5" xfId="32063" xr:uid="{00000000-0005-0000-0000-0000407D0000}"/>
    <cellStyle name="Normal 8 7 3 6" xfId="32064" xr:uid="{00000000-0005-0000-0000-0000417D0000}"/>
    <cellStyle name="Normal 8 7 4" xfId="32065" xr:uid="{00000000-0005-0000-0000-0000427D0000}"/>
    <cellStyle name="Normal 8 7 4 2" xfId="32066" xr:uid="{00000000-0005-0000-0000-0000437D0000}"/>
    <cellStyle name="Normal 8 7 4 2 2" xfId="32067" xr:uid="{00000000-0005-0000-0000-0000447D0000}"/>
    <cellStyle name="Normal 8 7 4 3" xfId="32068" xr:uid="{00000000-0005-0000-0000-0000457D0000}"/>
    <cellStyle name="Normal 8 7 4 4" xfId="32069" xr:uid="{00000000-0005-0000-0000-0000467D0000}"/>
    <cellStyle name="Normal 8 7 5" xfId="32070" xr:uid="{00000000-0005-0000-0000-0000477D0000}"/>
    <cellStyle name="Normal 8 7 5 2" xfId="32071" xr:uid="{00000000-0005-0000-0000-0000487D0000}"/>
    <cellStyle name="Normal 8 7 5 2 2" xfId="32072" xr:uid="{00000000-0005-0000-0000-0000497D0000}"/>
    <cellStyle name="Normal 8 7 5 3" xfId="32073" xr:uid="{00000000-0005-0000-0000-00004A7D0000}"/>
    <cellStyle name="Normal 8 7 5 4" xfId="32074" xr:uid="{00000000-0005-0000-0000-00004B7D0000}"/>
    <cellStyle name="Normal 8 7 6" xfId="32075" xr:uid="{00000000-0005-0000-0000-00004C7D0000}"/>
    <cellStyle name="Normal 8 7 6 2" xfId="32076" xr:uid="{00000000-0005-0000-0000-00004D7D0000}"/>
    <cellStyle name="Normal 8 7 7" xfId="32077" xr:uid="{00000000-0005-0000-0000-00004E7D0000}"/>
    <cellStyle name="Normal 8 7 8" xfId="32078" xr:uid="{00000000-0005-0000-0000-00004F7D0000}"/>
    <cellStyle name="Normal 8 8" xfId="32079" xr:uid="{00000000-0005-0000-0000-0000507D0000}"/>
    <cellStyle name="Normal 8 8 2" xfId="32080" xr:uid="{00000000-0005-0000-0000-0000517D0000}"/>
    <cellStyle name="Normal 8 8 2 2" xfId="32081" xr:uid="{00000000-0005-0000-0000-0000527D0000}"/>
    <cellStyle name="Normal 8 8 2 2 2" xfId="32082" xr:uid="{00000000-0005-0000-0000-0000537D0000}"/>
    <cellStyle name="Normal 8 8 2 2 2 2" xfId="32083" xr:uid="{00000000-0005-0000-0000-0000547D0000}"/>
    <cellStyle name="Normal 8 8 2 2 3" xfId="32084" xr:uid="{00000000-0005-0000-0000-0000557D0000}"/>
    <cellStyle name="Normal 8 8 2 2 4" xfId="32085" xr:uid="{00000000-0005-0000-0000-0000567D0000}"/>
    <cellStyle name="Normal 8 8 2 3" xfId="32086" xr:uid="{00000000-0005-0000-0000-0000577D0000}"/>
    <cellStyle name="Normal 8 8 2 3 2" xfId="32087" xr:uid="{00000000-0005-0000-0000-0000587D0000}"/>
    <cellStyle name="Normal 8 8 2 3 2 2" xfId="32088" xr:uid="{00000000-0005-0000-0000-0000597D0000}"/>
    <cellStyle name="Normal 8 8 2 3 3" xfId="32089" xr:uid="{00000000-0005-0000-0000-00005A7D0000}"/>
    <cellStyle name="Normal 8 8 2 3 4" xfId="32090" xr:uid="{00000000-0005-0000-0000-00005B7D0000}"/>
    <cellStyle name="Normal 8 8 2 4" xfId="32091" xr:uid="{00000000-0005-0000-0000-00005C7D0000}"/>
    <cellStyle name="Normal 8 8 2 4 2" xfId="32092" xr:uid="{00000000-0005-0000-0000-00005D7D0000}"/>
    <cellStyle name="Normal 8 8 2 5" xfId="32093" xr:uid="{00000000-0005-0000-0000-00005E7D0000}"/>
    <cellStyle name="Normal 8 8 2 6" xfId="32094" xr:uid="{00000000-0005-0000-0000-00005F7D0000}"/>
    <cellStyle name="Normal 8 8 3" xfId="32095" xr:uid="{00000000-0005-0000-0000-0000607D0000}"/>
    <cellStyle name="Normal 8 8 3 2" xfId="32096" xr:uid="{00000000-0005-0000-0000-0000617D0000}"/>
    <cellStyle name="Normal 8 8 3 2 2" xfId="32097" xr:uid="{00000000-0005-0000-0000-0000627D0000}"/>
    <cellStyle name="Normal 8 8 3 3" xfId="32098" xr:uid="{00000000-0005-0000-0000-0000637D0000}"/>
    <cellStyle name="Normal 8 8 3 4" xfId="32099" xr:uid="{00000000-0005-0000-0000-0000647D0000}"/>
    <cellStyle name="Normal 8 8 4" xfId="32100" xr:uid="{00000000-0005-0000-0000-0000657D0000}"/>
    <cellStyle name="Normal 8 8 4 2" xfId="32101" xr:uid="{00000000-0005-0000-0000-0000667D0000}"/>
    <cellStyle name="Normal 8 8 4 2 2" xfId="32102" xr:uid="{00000000-0005-0000-0000-0000677D0000}"/>
    <cellStyle name="Normal 8 8 4 3" xfId="32103" xr:uid="{00000000-0005-0000-0000-0000687D0000}"/>
    <cellStyle name="Normal 8 8 4 4" xfId="32104" xr:uid="{00000000-0005-0000-0000-0000697D0000}"/>
    <cellStyle name="Normal 8 8 5" xfId="32105" xr:uid="{00000000-0005-0000-0000-00006A7D0000}"/>
    <cellStyle name="Normal 8 8 5 2" xfId="32106" xr:uid="{00000000-0005-0000-0000-00006B7D0000}"/>
    <cellStyle name="Normal 8 8 6" xfId="32107" xr:uid="{00000000-0005-0000-0000-00006C7D0000}"/>
    <cellStyle name="Normal 8 8 7" xfId="32108" xr:uid="{00000000-0005-0000-0000-00006D7D0000}"/>
    <cellStyle name="Normal 8 9" xfId="32109" xr:uid="{00000000-0005-0000-0000-00006E7D0000}"/>
    <cellStyle name="Normal 8 9 2" xfId="32110" xr:uid="{00000000-0005-0000-0000-00006F7D0000}"/>
    <cellStyle name="Normal 8 9 2 2" xfId="32111" xr:uid="{00000000-0005-0000-0000-0000707D0000}"/>
    <cellStyle name="Normal 8 9 2 2 2" xfId="32112" xr:uid="{00000000-0005-0000-0000-0000717D0000}"/>
    <cellStyle name="Normal 8 9 2 3" xfId="32113" xr:uid="{00000000-0005-0000-0000-0000727D0000}"/>
    <cellStyle name="Normal 8 9 2 4" xfId="32114" xr:uid="{00000000-0005-0000-0000-0000737D0000}"/>
    <cellStyle name="Normal 8 9 3" xfId="32115" xr:uid="{00000000-0005-0000-0000-0000747D0000}"/>
    <cellStyle name="Normal 8 9 3 2" xfId="32116" xr:uid="{00000000-0005-0000-0000-0000757D0000}"/>
    <cellStyle name="Normal 8 9 3 2 2" xfId="32117" xr:uid="{00000000-0005-0000-0000-0000767D0000}"/>
    <cellStyle name="Normal 8 9 3 3" xfId="32118" xr:uid="{00000000-0005-0000-0000-0000777D0000}"/>
    <cellStyle name="Normal 8 9 3 4" xfId="32119" xr:uid="{00000000-0005-0000-0000-0000787D0000}"/>
    <cellStyle name="Normal 8 9 4" xfId="32120" xr:uid="{00000000-0005-0000-0000-0000797D0000}"/>
    <cellStyle name="Normal 8 9 4 2" xfId="32121" xr:uid="{00000000-0005-0000-0000-00007A7D0000}"/>
    <cellStyle name="Normal 8 9 5" xfId="32122" xr:uid="{00000000-0005-0000-0000-00007B7D0000}"/>
    <cellStyle name="Normal 8 9 6" xfId="32123" xr:uid="{00000000-0005-0000-0000-00007C7D0000}"/>
    <cellStyle name="Normal 9" xfId="32124" xr:uid="{00000000-0005-0000-0000-00007D7D0000}"/>
    <cellStyle name="Normal_CO09_controle" xfId="40969" xr:uid="{869C9F68-811E-443A-B637-15807C292104}"/>
    <cellStyle name="Normal_FICHA DE VERIFICAÇÃO PRELIMINAR - Plano R" xfId="40970" xr:uid="{11FD37CB-D104-41EF-90E3-22D810FEE05A}"/>
    <cellStyle name="Normal_Replanilhamento T-1 - 18-02-08" xfId="40956" xr:uid="{746CD646-5499-4B0E-9BD0-F719781E5587}"/>
    <cellStyle name="Nota 2" xfId="32125" xr:uid="{00000000-0005-0000-0000-00007E7D0000}"/>
    <cellStyle name="Nota 2 10" xfId="32126" xr:uid="{00000000-0005-0000-0000-00007F7D0000}"/>
    <cellStyle name="Nota 2 11" xfId="32127" xr:uid="{00000000-0005-0000-0000-0000807D0000}"/>
    <cellStyle name="Nota 2 11 2" xfId="32128" xr:uid="{00000000-0005-0000-0000-0000817D0000}"/>
    <cellStyle name="Nota 2 11 2 2" xfId="32129" xr:uid="{00000000-0005-0000-0000-0000827D0000}"/>
    <cellStyle name="Nota 2 11 3" xfId="32130" xr:uid="{00000000-0005-0000-0000-0000837D0000}"/>
    <cellStyle name="Nota 2 11 4" xfId="32131" xr:uid="{00000000-0005-0000-0000-0000847D0000}"/>
    <cellStyle name="Nota 2 12" xfId="32132" xr:uid="{00000000-0005-0000-0000-0000857D0000}"/>
    <cellStyle name="Nota 2 12 2" xfId="32133" xr:uid="{00000000-0005-0000-0000-0000867D0000}"/>
    <cellStyle name="Nota 2 12 2 2" xfId="32134" xr:uid="{00000000-0005-0000-0000-0000877D0000}"/>
    <cellStyle name="Nota 2 12 3" xfId="32135" xr:uid="{00000000-0005-0000-0000-0000887D0000}"/>
    <cellStyle name="Nota 2 12 4" xfId="32136" xr:uid="{00000000-0005-0000-0000-0000897D0000}"/>
    <cellStyle name="Nota 2 13" xfId="32137" xr:uid="{00000000-0005-0000-0000-00008A7D0000}"/>
    <cellStyle name="Nota 2 13 2" xfId="32138" xr:uid="{00000000-0005-0000-0000-00008B7D0000}"/>
    <cellStyle name="Nota 2 14" xfId="32139" xr:uid="{00000000-0005-0000-0000-00008C7D0000}"/>
    <cellStyle name="Nota 2 15" xfId="32140" xr:uid="{00000000-0005-0000-0000-00008D7D0000}"/>
    <cellStyle name="Nota 2 2" xfId="32141" xr:uid="{00000000-0005-0000-0000-00008E7D0000}"/>
    <cellStyle name="Nota 2 2 10" xfId="32142" xr:uid="{00000000-0005-0000-0000-00008F7D0000}"/>
    <cellStyle name="Nota 2 2 10 2" xfId="32143" xr:uid="{00000000-0005-0000-0000-0000907D0000}"/>
    <cellStyle name="Nota 2 2 10 2 2" xfId="32144" xr:uid="{00000000-0005-0000-0000-0000917D0000}"/>
    <cellStyle name="Nota 2 2 10 3" xfId="32145" xr:uid="{00000000-0005-0000-0000-0000927D0000}"/>
    <cellStyle name="Nota 2 2 10 4" xfId="32146" xr:uid="{00000000-0005-0000-0000-0000937D0000}"/>
    <cellStyle name="Nota 2 2 11" xfId="32147" xr:uid="{00000000-0005-0000-0000-0000947D0000}"/>
    <cellStyle name="Nota 2 2 11 2" xfId="32148" xr:uid="{00000000-0005-0000-0000-0000957D0000}"/>
    <cellStyle name="Nota 2 2 12" xfId="32149" xr:uid="{00000000-0005-0000-0000-0000967D0000}"/>
    <cellStyle name="Nota 2 2 13" xfId="32150" xr:uid="{00000000-0005-0000-0000-0000977D0000}"/>
    <cellStyle name="Nota 2 2 2" xfId="32151" xr:uid="{00000000-0005-0000-0000-0000987D0000}"/>
    <cellStyle name="Nota 2 2 2 10" xfId="32152" xr:uid="{00000000-0005-0000-0000-0000997D0000}"/>
    <cellStyle name="Nota 2 2 2 10 2" xfId="32153" xr:uid="{00000000-0005-0000-0000-00009A7D0000}"/>
    <cellStyle name="Nota 2 2 2 11" xfId="32154" xr:uid="{00000000-0005-0000-0000-00009B7D0000}"/>
    <cellStyle name="Nota 2 2 2 12" xfId="32155" xr:uid="{00000000-0005-0000-0000-00009C7D0000}"/>
    <cellStyle name="Nota 2 2 2 2" xfId="32156" xr:uid="{00000000-0005-0000-0000-00009D7D0000}"/>
    <cellStyle name="Nota 2 2 2 2 2" xfId="32157" xr:uid="{00000000-0005-0000-0000-00009E7D0000}"/>
    <cellStyle name="Nota 2 2 2 2 2 2" xfId="32158" xr:uid="{00000000-0005-0000-0000-00009F7D0000}"/>
    <cellStyle name="Nota 2 2 2 2 2 2 2" xfId="32159" xr:uid="{00000000-0005-0000-0000-0000A07D0000}"/>
    <cellStyle name="Nota 2 2 2 2 2 2 3" xfId="32160" xr:uid="{00000000-0005-0000-0000-0000A17D0000}"/>
    <cellStyle name="Nota 2 2 2 2 2 2 3 2" xfId="32161" xr:uid="{00000000-0005-0000-0000-0000A27D0000}"/>
    <cellStyle name="Nota 2 2 2 2 2 2 3 2 2" xfId="32162" xr:uid="{00000000-0005-0000-0000-0000A37D0000}"/>
    <cellStyle name="Nota 2 2 2 2 2 2 3 3" xfId="32163" xr:uid="{00000000-0005-0000-0000-0000A47D0000}"/>
    <cellStyle name="Nota 2 2 2 2 2 2 3 4" xfId="32164" xr:uid="{00000000-0005-0000-0000-0000A57D0000}"/>
    <cellStyle name="Nota 2 2 2 2 2 2 4" xfId="32165" xr:uid="{00000000-0005-0000-0000-0000A67D0000}"/>
    <cellStyle name="Nota 2 2 2 2 2 2 4 2" xfId="32166" xr:uid="{00000000-0005-0000-0000-0000A77D0000}"/>
    <cellStyle name="Nota 2 2 2 2 2 2 4 2 2" xfId="32167" xr:uid="{00000000-0005-0000-0000-0000A87D0000}"/>
    <cellStyle name="Nota 2 2 2 2 2 2 4 3" xfId="32168" xr:uid="{00000000-0005-0000-0000-0000A97D0000}"/>
    <cellStyle name="Nota 2 2 2 2 2 2 4 4" xfId="32169" xr:uid="{00000000-0005-0000-0000-0000AA7D0000}"/>
    <cellStyle name="Nota 2 2 2 2 2 2 5" xfId="32170" xr:uid="{00000000-0005-0000-0000-0000AB7D0000}"/>
    <cellStyle name="Nota 2 2 2 2 2 2 5 2" xfId="32171" xr:uid="{00000000-0005-0000-0000-0000AC7D0000}"/>
    <cellStyle name="Nota 2 2 2 2 2 2 6" xfId="32172" xr:uid="{00000000-0005-0000-0000-0000AD7D0000}"/>
    <cellStyle name="Nota 2 2 2 2 2 2 7" xfId="32173" xr:uid="{00000000-0005-0000-0000-0000AE7D0000}"/>
    <cellStyle name="Nota 2 2 2 2 2 3" xfId="32174" xr:uid="{00000000-0005-0000-0000-0000AF7D0000}"/>
    <cellStyle name="Nota 2 2 2 2 2 4" xfId="32175" xr:uid="{00000000-0005-0000-0000-0000B07D0000}"/>
    <cellStyle name="Nota 2 2 2 2 2 4 2" xfId="32176" xr:uid="{00000000-0005-0000-0000-0000B17D0000}"/>
    <cellStyle name="Nota 2 2 2 2 2 4 2 2" xfId="32177" xr:uid="{00000000-0005-0000-0000-0000B27D0000}"/>
    <cellStyle name="Nota 2 2 2 2 2 4 3" xfId="32178" xr:uid="{00000000-0005-0000-0000-0000B37D0000}"/>
    <cellStyle name="Nota 2 2 2 2 2 4 4" xfId="32179" xr:uid="{00000000-0005-0000-0000-0000B47D0000}"/>
    <cellStyle name="Nota 2 2 2 2 2 5" xfId="32180" xr:uid="{00000000-0005-0000-0000-0000B57D0000}"/>
    <cellStyle name="Nota 2 2 2 2 2 5 2" xfId="32181" xr:uid="{00000000-0005-0000-0000-0000B67D0000}"/>
    <cellStyle name="Nota 2 2 2 2 2 5 2 2" xfId="32182" xr:uid="{00000000-0005-0000-0000-0000B77D0000}"/>
    <cellStyle name="Nota 2 2 2 2 2 5 3" xfId="32183" xr:uid="{00000000-0005-0000-0000-0000B87D0000}"/>
    <cellStyle name="Nota 2 2 2 2 2 5 4" xfId="32184" xr:uid="{00000000-0005-0000-0000-0000B97D0000}"/>
    <cellStyle name="Nota 2 2 2 2 2 6" xfId="32185" xr:uid="{00000000-0005-0000-0000-0000BA7D0000}"/>
    <cellStyle name="Nota 2 2 2 2 2 6 2" xfId="32186" xr:uid="{00000000-0005-0000-0000-0000BB7D0000}"/>
    <cellStyle name="Nota 2 2 2 2 2 7" xfId="32187" xr:uid="{00000000-0005-0000-0000-0000BC7D0000}"/>
    <cellStyle name="Nota 2 2 2 2 2 8" xfId="32188" xr:uid="{00000000-0005-0000-0000-0000BD7D0000}"/>
    <cellStyle name="Nota 2 2 2 2 3" xfId="32189" xr:uid="{00000000-0005-0000-0000-0000BE7D0000}"/>
    <cellStyle name="Nota 2 2 2 2 3 2" xfId="32190" xr:uid="{00000000-0005-0000-0000-0000BF7D0000}"/>
    <cellStyle name="Nota 2 2 2 2 3 3" xfId="32191" xr:uid="{00000000-0005-0000-0000-0000C07D0000}"/>
    <cellStyle name="Nota 2 2 2 2 3 3 2" xfId="32192" xr:uid="{00000000-0005-0000-0000-0000C17D0000}"/>
    <cellStyle name="Nota 2 2 2 2 3 3 2 2" xfId="32193" xr:uid="{00000000-0005-0000-0000-0000C27D0000}"/>
    <cellStyle name="Nota 2 2 2 2 3 3 3" xfId="32194" xr:uid="{00000000-0005-0000-0000-0000C37D0000}"/>
    <cellStyle name="Nota 2 2 2 2 3 3 4" xfId="32195" xr:uid="{00000000-0005-0000-0000-0000C47D0000}"/>
    <cellStyle name="Nota 2 2 2 2 3 4" xfId="32196" xr:uid="{00000000-0005-0000-0000-0000C57D0000}"/>
    <cellStyle name="Nota 2 2 2 2 3 4 2" xfId="32197" xr:uid="{00000000-0005-0000-0000-0000C67D0000}"/>
    <cellStyle name="Nota 2 2 2 2 3 4 2 2" xfId="32198" xr:uid="{00000000-0005-0000-0000-0000C77D0000}"/>
    <cellStyle name="Nota 2 2 2 2 3 4 3" xfId="32199" xr:uid="{00000000-0005-0000-0000-0000C87D0000}"/>
    <cellStyle name="Nota 2 2 2 2 3 4 4" xfId="32200" xr:uid="{00000000-0005-0000-0000-0000C97D0000}"/>
    <cellStyle name="Nota 2 2 2 2 3 5" xfId="32201" xr:uid="{00000000-0005-0000-0000-0000CA7D0000}"/>
    <cellStyle name="Nota 2 2 2 2 3 5 2" xfId="32202" xr:uid="{00000000-0005-0000-0000-0000CB7D0000}"/>
    <cellStyle name="Nota 2 2 2 2 3 6" xfId="32203" xr:uid="{00000000-0005-0000-0000-0000CC7D0000}"/>
    <cellStyle name="Nota 2 2 2 2 3 7" xfId="32204" xr:uid="{00000000-0005-0000-0000-0000CD7D0000}"/>
    <cellStyle name="Nota 2 2 2 2 4" xfId="32205" xr:uid="{00000000-0005-0000-0000-0000CE7D0000}"/>
    <cellStyle name="Nota 2 2 2 2 5" xfId="32206" xr:uid="{00000000-0005-0000-0000-0000CF7D0000}"/>
    <cellStyle name="Nota 2 2 2 2 5 2" xfId="32207" xr:uid="{00000000-0005-0000-0000-0000D07D0000}"/>
    <cellStyle name="Nota 2 2 2 2 5 2 2" xfId="32208" xr:uid="{00000000-0005-0000-0000-0000D17D0000}"/>
    <cellStyle name="Nota 2 2 2 2 5 3" xfId="32209" xr:uid="{00000000-0005-0000-0000-0000D27D0000}"/>
    <cellStyle name="Nota 2 2 2 2 5 4" xfId="32210" xr:uid="{00000000-0005-0000-0000-0000D37D0000}"/>
    <cellStyle name="Nota 2 2 2 2 6" xfId="32211" xr:uid="{00000000-0005-0000-0000-0000D47D0000}"/>
    <cellStyle name="Nota 2 2 2 2 6 2" xfId="32212" xr:uid="{00000000-0005-0000-0000-0000D57D0000}"/>
    <cellStyle name="Nota 2 2 2 2 6 2 2" xfId="32213" xr:uid="{00000000-0005-0000-0000-0000D67D0000}"/>
    <cellStyle name="Nota 2 2 2 2 6 3" xfId="32214" xr:uid="{00000000-0005-0000-0000-0000D77D0000}"/>
    <cellStyle name="Nota 2 2 2 2 6 4" xfId="32215" xr:uid="{00000000-0005-0000-0000-0000D87D0000}"/>
    <cellStyle name="Nota 2 2 2 2 7" xfId="32216" xr:uid="{00000000-0005-0000-0000-0000D97D0000}"/>
    <cellStyle name="Nota 2 2 2 2 7 2" xfId="32217" xr:uid="{00000000-0005-0000-0000-0000DA7D0000}"/>
    <cellStyle name="Nota 2 2 2 2 8" xfId="32218" xr:uid="{00000000-0005-0000-0000-0000DB7D0000}"/>
    <cellStyle name="Nota 2 2 2 2 9" xfId="32219" xr:uid="{00000000-0005-0000-0000-0000DC7D0000}"/>
    <cellStyle name="Nota 2 2 2 3" xfId="32220" xr:uid="{00000000-0005-0000-0000-0000DD7D0000}"/>
    <cellStyle name="Nota 2 2 2 3 2" xfId="32221" xr:uid="{00000000-0005-0000-0000-0000DE7D0000}"/>
    <cellStyle name="Nota 2 2 2 3 2 2" xfId="32222" xr:uid="{00000000-0005-0000-0000-0000DF7D0000}"/>
    <cellStyle name="Nota 2 2 2 3 2 2 2" xfId="32223" xr:uid="{00000000-0005-0000-0000-0000E07D0000}"/>
    <cellStyle name="Nota 2 2 2 3 2 2 3" xfId="32224" xr:uid="{00000000-0005-0000-0000-0000E17D0000}"/>
    <cellStyle name="Nota 2 2 2 3 2 2 3 2" xfId="32225" xr:uid="{00000000-0005-0000-0000-0000E27D0000}"/>
    <cellStyle name="Nota 2 2 2 3 2 2 3 2 2" xfId="32226" xr:uid="{00000000-0005-0000-0000-0000E37D0000}"/>
    <cellStyle name="Nota 2 2 2 3 2 2 3 3" xfId="32227" xr:uid="{00000000-0005-0000-0000-0000E47D0000}"/>
    <cellStyle name="Nota 2 2 2 3 2 2 3 4" xfId="32228" xr:uid="{00000000-0005-0000-0000-0000E57D0000}"/>
    <cellStyle name="Nota 2 2 2 3 2 2 4" xfId="32229" xr:uid="{00000000-0005-0000-0000-0000E67D0000}"/>
    <cellStyle name="Nota 2 2 2 3 2 2 4 2" xfId="32230" xr:uid="{00000000-0005-0000-0000-0000E77D0000}"/>
    <cellStyle name="Nota 2 2 2 3 2 2 4 2 2" xfId="32231" xr:uid="{00000000-0005-0000-0000-0000E87D0000}"/>
    <cellStyle name="Nota 2 2 2 3 2 2 4 3" xfId="32232" xr:uid="{00000000-0005-0000-0000-0000E97D0000}"/>
    <cellStyle name="Nota 2 2 2 3 2 2 4 4" xfId="32233" xr:uid="{00000000-0005-0000-0000-0000EA7D0000}"/>
    <cellStyle name="Nota 2 2 2 3 2 2 5" xfId="32234" xr:uid="{00000000-0005-0000-0000-0000EB7D0000}"/>
    <cellStyle name="Nota 2 2 2 3 2 2 5 2" xfId="32235" xr:uid="{00000000-0005-0000-0000-0000EC7D0000}"/>
    <cellStyle name="Nota 2 2 2 3 2 2 6" xfId="32236" xr:uid="{00000000-0005-0000-0000-0000ED7D0000}"/>
    <cellStyle name="Nota 2 2 2 3 2 2 7" xfId="32237" xr:uid="{00000000-0005-0000-0000-0000EE7D0000}"/>
    <cellStyle name="Nota 2 2 2 3 2 3" xfId="32238" xr:uid="{00000000-0005-0000-0000-0000EF7D0000}"/>
    <cellStyle name="Nota 2 2 2 3 2 4" xfId="32239" xr:uid="{00000000-0005-0000-0000-0000F07D0000}"/>
    <cellStyle name="Nota 2 2 2 3 2 4 2" xfId="32240" xr:uid="{00000000-0005-0000-0000-0000F17D0000}"/>
    <cellStyle name="Nota 2 2 2 3 2 4 2 2" xfId="32241" xr:uid="{00000000-0005-0000-0000-0000F27D0000}"/>
    <cellStyle name="Nota 2 2 2 3 2 4 3" xfId="32242" xr:uid="{00000000-0005-0000-0000-0000F37D0000}"/>
    <cellStyle name="Nota 2 2 2 3 2 4 4" xfId="32243" xr:uid="{00000000-0005-0000-0000-0000F47D0000}"/>
    <cellStyle name="Nota 2 2 2 3 2 5" xfId="32244" xr:uid="{00000000-0005-0000-0000-0000F57D0000}"/>
    <cellStyle name="Nota 2 2 2 3 2 5 2" xfId="32245" xr:uid="{00000000-0005-0000-0000-0000F67D0000}"/>
    <cellStyle name="Nota 2 2 2 3 2 5 2 2" xfId="32246" xr:uid="{00000000-0005-0000-0000-0000F77D0000}"/>
    <cellStyle name="Nota 2 2 2 3 2 5 3" xfId="32247" xr:uid="{00000000-0005-0000-0000-0000F87D0000}"/>
    <cellStyle name="Nota 2 2 2 3 2 5 4" xfId="32248" xr:uid="{00000000-0005-0000-0000-0000F97D0000}"/>
    <cellStyle name="Nota 2 2 2 3 2 6" xfId="32249" xr:uid="{00000000-0005-0000-0000-0000FA7D0000}"/>
    <cellStyle name="Nota 2 2 2 3 2 6 2" xfId="32250" xr:uid="{00000000-0005-0000-0000-0000FB7D0000}"/>
    <cellStyle name="Nota 2 2 2 3 2 7" xfId="32251" xr:uid="{00000000-0005-0000-0000-0000FC7D0000}"/>
    <cellStyle name="Nota 2 2 2 3 2 8" xfId="32252" xr:uid="{00000000-0005-0000-0000-0000FD7D0000}"/>
    <cellStyle name="Nota 2 2 2 3 3" xfId="32253" xr:uid="{00000000-0005-0000-0000-0000FE7D0000}"/>
    <cellStyle name="Nota 2 2 2 3 3 2" xfId="32254" xr:uid="{00000000-0005-0000-0000-0000FF7D0000}"/>
    <cellStyle name="Nota 2 2 2 3 3 3" xfId="32255" xr:uid="{00000000-0005-0000-0000-0000007E0000}"/>
    <cellStyle name="Nota 2 2 2 3 3 3 2" xfId="32256" xr:uid="{00000000-0005-0000-0000-0000017E0000}"/>
    <cellStyle name="Nota 2 2 2 3 3 3 2 2" xfId="32257" xr:uid="{00000000-0005-0000-0000-0000027E0000}"/>
    <cellStyle name="Nota 2 2 2 3 3 3 3" xfId="32258" xr:uid="{00000000-0005-0000-0000-0000037E0000}"/>
    <cellStyle name="Nota 2 2 2 3 3 3 4" xfId="32259" xr:uid="{00000000-0005-0000-0000-0000047E0000}"/>
    <cellStyle name="Nota 2 2 2 3 3 4" xfId="32260" xr:uid="{00000000-0005-0000-0000-0000057E0000}"/>
    <cellStyle name="Nota 2 2 2 3 3 4 2" xfId="32261" xr:uid="{00000000-0005-0000-0000-0000067E0000}"/>
    <cellStyle name="Nota 2 2 2 3 3 4 2 2" xfId="32262" xr:uid="{00000000-0005-0000-0000-0000077E0000}"/>
    <cellStyle name="Nota 2 2 2 3 3 4 3" xfId="32263" xr:uid="{00000000-0005-0000-0000-0000087E0000}"/>
    <cellStyle name="Nota 2 2 2 3 3 4 4" xfId="32264" xr:uid="{00000000-0005-0000-0000-0000097E0000}"/>
    <cellStyle name="Nota 2 2 2 3 3 5" xfId="32265" xr:uid="{00000000-0005-0000-0000-00000A7E0000}"/>
    <cellStyle name="Nota 2 2 2 3 3 5 2" xfId="32266" xr:uid="{00000000-0005-0000-0000-00000B7E0000}"/>
    <cellStyle name="Nota 2 2 2 3 3 6" xfId="32267" xr:uid="{00000000-0005-0000-0000-00000C7E0000}"/>
    <cellStyle name="Nota 2 2 2 3 3 7" xfId="32268" xr:uid="{00000000-0005-0000-0000-00000D7E0000}"/>
    <cellStyle name="Nota 2 2 2 3 4" xfId="32269" xr:uid="{00000000-0005-0000-0000-00000E7E0000}"/>
    <cellStyle name="Nota 2 2 2 3 5" xfId="32270" xr:uid="{00000000-0005-0000-0000-00000F7E0000}"/>
    <cellStyle name="Nota 2 2 2 3 5 2" xfId="32271" xr:uid="{00000000-0005-0000-0000-0000107E0000}"/>
    <cellStyle name="Nota 2 2 2 3 5 2 2" xfId="32272" xr:uid="{00000000-0005-0000-0000-0000117E0000}"/>
    <cellStyle name="Nota 2 2 2 3 5 3" xfId="32273" xr:uid="{00000000-0005-0000-0000-0000127E0000}"/>
    <cellStyle name="Nota 2 2 2 3 5 4" xfId="32274" xr:uid="{00000000-0005-0000-0000-0000137E0000}"/>
    <cellStyle name="Nota 2 2 2 3 6" xfId="32275" xr:uid="{00000000-0005-0000-0000-0000147E0000}"/>
    <cellStyle name="Nota 2 2 2 3 6 2" xfId="32276" xr:uid="{00000000-0005-0000-0000-0000157E0000}"/>
    <cellStyle name="Nota 2 2 2 3 6 2 2" xfId="32277" xr:uid="{00000000-0005-0000-0000-0000167E0000}"/>
    <cellStyle name="Nota 2 2 2 3 6 3" xfId="32278" xr:uid="{00000000-0005-0000-0000-0000177E0000}"/>
    <cellStyle name="Nota 2 2 2 3 6 4" xfId="32279" xr:uid="{00000000-0005-0000-0000-0000187E0000}"/>
    <cellStyle name="Nota 2 2 2 3 7" xfId="32280" xr:uid="{00000000-0005-0000-0000-0000197E0000}"/>
    <cellStyle name="Nota 2 2 2 3 7 2" xfId="32281" xr:uid="{00000000-0005-0000-0000-00001A7E0000}"/>
    <cellStyle name="Nota 2 2 2 3 8" xfId="32282" xr:uid="{00000000-0005-0000-0000-00001B7E0000}"/>
    <cellStyle name="Nota 2 2 2 3 9" xfId="32283" xr:uid="{00000000-0005-0000-0000-00001C7E0000}"/>
    <cellStyle name="Nota 2 2 2 4" xfId="32284" xr:uid="{00000000-0005-0000-0000-00001D7E0000}"/>
    <cellStyle name="Nota 2 2 2 4 2" xfId="32285" xr:uid="{00000000-0005-0000-0000-00001E7E0000}"/>
    <cellStyle name="Nota 2 2 2 4 2 2" xfId="32286" xr:uid="{00000000-0005-0000-0000-00001F7E0000}"/>
    <cellStyle name="Nota 2 2 2 4 2 2 2" xfId="32287" xr:uid="{00000000-0005-0000-0000-0000207E0000}"/>
    <cellStyle name="Nota 2 2 2 4 2 2 3" xfId="32288" xr:uid="{00000000-0005-0000-0000-0000217E0000}"/>
    <cellStyle name="Nota 2 2 2 4 2 2 3 2" xfId="32289" xr:uid="{00000000-0005-0000-0000-0000227E0000}"/>
    <cellStyle name="Nota 2 2 2 4 2 2 3 2 2" xfId="32290" xr:uid="{00000000-0005-0000-0000-0000237E0000}"/>
    <cellStyle name="Nota 2 2 2 4 2 2 3 3" xfId="32291" xr:uid="{00000000-0005-0000-0000-0000247E0000}"/>
    <cellStyle name="Nota 2 2 2 4 2 2 3 4" xfId="32292" xr:uid="{00000000-0005-0000-0000-0000257E0000}"/>
    <cellStyle name="Nota 2 2 2 4 2 2 4" xfId="32293" xr:uid="{00000000-0005-0000-0000-0000267E0000}"/>
    <cellStyle name="Nota 2 2 2 4 2 2 4 2" xfId="32294" xr:uid="{00000000-0005-0000-0000-0000277E0000}"/>
    <cellStyle name="Nota 2 2 2 4 2 2 4 2 2" xfId="32295" xr:uid="{00000000-0005-0000-0000-0000287E0000}"/>
    <cellStyle name="Nota 2 2 2 4 2 2 4 3" xfId="32296" xr:uid="{00000000-0005-0000-0000-0000297E0000}"/>
    <cellStyle name="Nota 2 2 2 4 2 2 4 4" xfId="32297" xr:uid="{00000000-0005-0000-0000-00002A7E0000}"/>
    <cellStyle name="Nota 2 2 2 4 2 2 5" xfId="32298" xr:uid="{00000000-0005-0000-0000-00002B7E0000}"/>
    <cellStyle name="Nota 2 2 2 4 2 2 5 2" xfId="32299" xr:uid="{00000000-0005-0000-0000-00002C7E0000}"/>
    <cellStyle name="Nota 2 2 2 4 2 2 6" xfId="32300" xr:uid="{00000000-0005-0000-0000-00002D7E0000}"/>
    <cellStyle name="Nota 2 2 2 4 2 2 7" xfId="32301" xr:uid="{00000000-0005-0000-0000-00002E7E0000}"/>
    <cellStyle name="Nota 2 2 2 4 2 3" xfId="32302" xr:uid="{00000000-0005-0000-0000-00002F7E0000}"/>
    <cellStyle name="Nota 2 2 2 4 2 4" xfId="32303" xr:uid="{00000000-0005-0000-0000-0000307E0000}"/>
    <cellStyle name="Nota 2 2 2 4 2 4 2" xfId="32304" xr:uid="{00000000-0005-0000-0000-0000317E0000}"/>
    <cellStyle name="Nota 2 2 2 4 2 4 2 2" xfId="32305" xr:uid="{00000000-0005-0000-0000-0000327E0000}"/>
    <cellStyle name="Nota 2 2 2 4 2 4 3" xfId="32306" xr:uid="{00000000-0005-0000-0000-0000337E0000}"/>
    <cellStyle name="Nota 2 2 2 4 2 4 4" xfId="32307" xr:uid="{00000000-0005-0000-0000-0000347E0000}"/>
    <cellStyle name="Nota 2 2 2 4 2 5" xfId="32308" xr:uid="{00000000-0005-0000-0000-0000357E0000}"/>
    <cellStyle name="Nota 2 2 2 4 2 5 2" xfId="32309" xr:uid="{00000000-0005-0000-0000-0000367E0000}"/>
    <cellStyle name="Nota 2 2 2 4 2 5 2 2" xfId="32310" xr:uid="{00000000-0005-0000-0000-0000377E0000}"/>
    <cellStyle name="Nota 2 2 2 4 2 5 3" xfId="32311" xr:uid="{00000000-0005-0000-0000-0000387E0000}"/>
    <cellStyle name="Nota 2 2 2 4 2 5 4" xfId="32312" xr:uid="{00000000-0005-0000-0000-0000397E0000}"/>
    <cellStyle name="Nota 2 2 2 4 2 6" xfId="32313" xr:uid="{00000000-0005-0000-0000-00003A7E0000}"/>
    <cellStyle name="Nota 2 2 2 4 2 6 2" xfId="32314" xr:uid="{00000000-0005-0000-0000-00003B7E0000}"/>
    <cellStyle name="Nota 2 2 2 4 2 7" xfId="32315" xr:uid="{00000000-0005-0000-0000-00003C7E0000}"/>
    <cellStyle name="Nota 2 2 2 4 2 8" xfId="32316" xr:uid="{00000000-0005-0000-0000-00003D7E0000}"/>
    <cellStyle name="Nota 2 2 2 4 3" xfId="32317" xr:uid="{00000000-0005-0000-0000-00003E7E0000}"/>
    <cellStyle name="Nota 2 2 2 4 3 2" xfId="32318" xr:uid="{00000000-0005-0000-0000-00003F7E0000}"/>
    <cellStyle name="Nota 2 2 2 4 3 3" xfId="32319" xr:uid="{00000000-0005-0000-0000-0000407E0000}"/>
    <cellStyle name="Nota 2 2 2 4 3 3 2" xfId="32320" xr:uid="{00000000-0005-0000-0000-0000417E0000}"/>
    <cellStyle name="Nota 2 2 2 4 3 3 2 2" xfId="32321" xr:uid="{00000000-0005-0000-0000-0000427E0000}"/>
    <cellStyle name="Nota 2 2 2 4 3 3 3" xfId="32322" xr:uid="{00000000-0005-0000-0000-0000437E0000}"/>
    <cellStyle name="Nota 2 2 2 4 3 3 4" xfId="32323" xr:uid="{00000000-0005-0000-0000-0000447E0000}"/>
    <cellStyle name="Nota 2 2 2 4 3 4" xfId="32324" xr:uid="{00000000-0005-0000-0000-0000457E0000}"/>
    <cellStyle name="Nota 2 2 2 4 3 4 2" xfId="32325" xr:uid="{00000000-0005-0000-0000-0000467E0000}"/>
    <cellStyle name="Nota 2 2 2 4 3 4 2 2" xfId="32326" xr:uid="{00000000-0005-0000-0000-0000477E0000}"/>
    <cellStyle name="Nota 2 2 2 4 3 4 3" xfId="32327" xr:uid="{00000000-0005-0000-0000-0000487E0000}"/>
    <cellStyle name="Nota 2 2 2 4 3 4 4" xfId="32328" xr:uid="{00000000-0005-0000-0000-0000497E0000}"/>
    <cellStyle name="Nota 2 2 2 4 3 5" xfId="32329" xr:uid="{00000000-0005-0000-0000-00004A7E0000}"/>
    <cellStyle name="Nota 2 2 2 4 3 5 2" xfId="32330" xr:uid="{00000000-0005-0000-0000-00004B7E0000}"/>
    <cellStyle name="Nota 2 2 2 4 3 6" xfId="32331" xr:uid="{00000000-0005-0000-0000-00004C7E0000}"/>
    <cellStyle name="Nota 2 2 2 4 3 7" xfId="32332" xr:uid="{00000000-0005-0000-0000-00004D7E0000}"/>
    <cellStyle name="Nota 2 2 2 4 4" xfId="32333" xr:uid="{00000000-0005-0000-0000-00004E7E0000}"/>
    <cellStyle name="Nota 2 2 2 4 5" xfId="32334" xr:uid="{00000000-0005-0000-0000-00004F7E0000}"/>
    <cellStyle name="Nota 2 2 2 4 5 2" xfId="32335" xr:uid="{00000000-0005-0000-0000-0000507E0000}"/>
    <cellStyle name="Nota 2 2 2 4 5 2 2" xfId="32336" xr:uid="{00000000-0005-0000-0000-0000517E0000}"/>
    <cellStyle name="Nota 2 2 2 4 5 3" xfId="32337" xr:uid="{00000000-0005-0000-0000-0000527E0000}"/>
    <cellStyle name="Nota 2 2 2 4 5 4" xfId="32338" xr:uid="{00000000-0005-0000-0000-0000537E0000}"/>
    <cellStyle name="Nota 2 2 2 4 6" xfId="32339" xr:uid="{00000000-0005-0000-0000-0000547E0000}"/>
    <cellStyle name="Nota 2 2 2 4 6 2" xfId="32340" xr:uid="{00000000-0005-0000-0000-0000557E0000}"/>
    <cellStyle name="Nota 2 2 2 4 6 2 2" xfId="32341" xr:uid="{00000000-0005-0000-0000-0000567E0000}"/>
    <cellStyle name="Nota 2 2 2 4 6 3" xfId="32342" xr:uid="{00000000-0005-0000-0000-0000577E0000}"/>
    <cellStyle name="Nota 2 2 2 4 6 4" xfId="32343" xr:uid="{00000000-0005-0000-0000-0000587E0000}"/>
    <cellStyle name="Nota 2 2 2 4 7" xfId="32344" xr:uid="{00000000-0005-0000-0000-0000597E0000}"/>
    <cellStyle name="Nota 2 2 2 4 7 2" xfId="32345" xr:uid="{00000000-0005-0000-0000-00005A7E0000}"/>
    <cellStyle name="Nota 2 2 2 4 8" xfId="32346" xr:uid="{00000000-0005-0000-0000-00005B7E0000}"/>
    <cellStyle name="Nota 2 2 2 4 9" xfId="32347" xr:uid="{00000000-0005-0000-0000-00005C7E0000}"/>
    <cellStyle name="Nota 2 2 2 5" xfId="32348" xr:uid="{00000000-0005-0000-0000-00005D7E0000}"/>
    <cellStyle name="Nota 2 2 2 5 2" xfId="32349" xr:uid="{00000000-0005-0000-0000-00005E7E0000}"/>
    <cellStyle name="Nota 2 2 2 5 2 2" xfId="32350" xr:uid="{00000000-0005-0000-0000-00005F7E0000}"/>
    <cellStyle name="Nota 2 2 2 5 2 3" xfId="32351" xr:uid="{00000000-0005-0000-0000-0000607E0000}"/>
    <cellStyle name="Nota 2 2 2 5 2 3 2" xfId="32352" xr:uid="{00000000-0005-0000-0000-0000617E0000}"/>
    <cellStyle name="Nota 2 2 2 5 2 3 2 2" xfId="32353" xr:uid="{00000000-0005-0000-0000-0000627E0000}"/>
    <cellStyle name="Nota 2 2 2 5 2 3 3" xfId="32354" xr:uid="{00000000-0005-0000-0000-0000637E0000}"/>
    <cellStyle name="Nota 2 2 2 5 2 3 4" xfId="32355" xr:uid="{00000000-0005-0000-0000-0000647E0000}"/>
    <cellStyle name="Nota 2 2 2 5 2 4" xfId="32356" xr:uid="{00000000-0005-0000-0000-0000657E0000}"/>
    <cellStyle name="Nota 2 2 2 5 2 4 2" xfId="32357" xr:uid="{00000000-0005-0000-0000-0000667E0000}"/>
    <cellStyle name="Nota 2 2 2 5 2 4 2 2" xfId="32358" xr:uid="{00000000-0005-0000-0000-0000677E0000}"/>
    <cellStyle name="Nota 2 2 2 5 2 4 3" xfId="32359" xr:uid="{00000000-0005-0000-0000-0000687E0000}"/>
    <cellStyle name="Nota 2 2 2 5 2 4 4" xfId="32360" xr:uid="{00000000-0005-0000-0000-0000697E0000}"/>
    <cellStyle name="Nota 2 2 2 5 2 5" xfId="32361" xr:uid="{00000000-0005-0000-0000-00006A7E0000}"/>
    <cellStyle name="Nota 2 2 2 5 2 5 2" xfId="32362" xr:uid="{00000000-0005-0000-0000-00006B7E0000}"/>
    <cellStyle name="Nota 2 2 2 5 2 6" xfId="32363" xr:uid="{00000000-0005-0000-0000-00006C7E0000}"/>
    <cellStyle name="Nota 2 2 2 5 2 7" xfId="32364" xr:uid="{00000000-0005-0000-0000-00006D7E0000}"/>
    <cellStyle name="Nota 2 2 2 5 3" xfId="32365" xr:uid="{00000000-0005-0000-0000-00006E7E0000}"/>
    <cellStyle name="Nota 2 2 2 5 4" xfId="32366" xr:uid="{00000000-0005-0000-0000-00006F7E0000}"/>
    <cellStyle name="Nota 2 2 2 5 4 2" xfId="32367" xr:uid="{00000000-0005-0000-0000-0000707E0000}"/>
    <cellStyle name="Nota 2 2 2 5 4 2 2" xfId="32368" xr:uid="{00000000-0005-0000-0000-0000717E0000}"/>
    <cellStyle name="Nota 2 2 2 5 4 3" xfId="32369" xr:uid="{00000000-0005-0000-0000-0000727E0000}"/>
    <cellStyle name="Nota 2 2 2 5 4 4" xfId="32370" xr:uid="{00000000-0005-0000-0000-0000737E0000}"/>
    <cellStyle name="Nota 2 2 2 5 5" xfId="32371" xr:uid="{00000000-0005-0000-0000-0000747E0000}"/>
    <cellStyle name="Nota 2 2 2 5 5 2" xfId="32372" xr:uid="{00000000-0005-0000-0000-0000757E0000}"/>
    <cellStyle name="Nota 2 2 2 5 5 2 2" xfId="32373" xr:uid="{00000000-0005-0000-0000-0000767E0000}"/>
    <cellStyle name="Nota 2 2 2 5 5 3" xfId="32374" xr:uid="{00000000-0005-0000-0000-0000777E0000}"/>
    <cellStyle name="Nota 2 2 2 5 5 4" xfId="32375" xr:uid="{00000000-0005-0000-0000-0000787E0000}"/>
    <cellStyle name="Nota 2 2 2 5 6" xfId="32376" xr:uid="{00000000-0005-0000-0000-0000797E0000}"/>
    <cellStyle name="Nota 2 2 2 5 6 2" xfId="32377" xr:uid="{00000000-0005-0000-0000-00007A7E0000}"/>
    <cellStyle name="Nota 2 2 2 5 7" xfId="32378" xr:uid="{00000000-0005-0000-0000-00007B7E0000}"/>
    <cellStyle name="Nota 2 2 2 5 8" xfId="32379" xr:uid="{00000000-0005-0000-0000-00007C7E0000}"/>
    <cellStyle name="Nota 2 2 2 6" xfId="32380" xr:uid="{00000000-0005-0000-0000-00007D7E0000}"/>
    <cellStyle name="Nota 2 2 2 6 2" xfId="32381" xr:uid="{00000000-0005-0000-0000-00007E7E0000}"/>
    <cellStyle name="Nota 2 2 2 6 3" xfId="32382" xr:uid="{00000000-0005-0000-0000-00007F7E0000}"/>
    <cellStyle name="Nota 2 2 2 6 3 2" xfId="32383" xr:uid="{00000000-0005-0000-0000-0000807E0000}"/>
    <cellStyle name="Nota 2 2 2 6 3 2 2" xfId="32384" xr:uid="{00000000-0005-0000-0000-0000817E0000}"/>
    <cellStyle name="Nota 2 2 2 6 3 3" xfId="32385" xr:uid="{00000000-0005-0000-0000-0000827E0000}"/>
    <cellStyle name="Nota 2 2 2 6 3 4" xfId="32386" xr:uid="{00000000-0005-0000-0000-0000837E0000}"/>
    <cellStyle name="Nota 2 2 2 6 4" xfId="32387" xr:uid="{00000000-0005-0000-0000-0000847E0000}"/>
    <cellStyle name="Nota 2 2 2 6 4 2" xfId="32388" xr:uid="{00000000-0005-0000-0000-0000857E0000}"/>
    <cellStyle name="Nota 2 2 2 6 4 2 2" xfId="32389" xr:uid="{00000000-0005-0000-0000-0000867E0000}"/>
    <cellStyle name="Nota 2 2 2 6 4 3" xfId="32390" xr:uid="{00000000-0005-0000-0000-0000877E0000}"/>
    <cellStyle name="Nota 2 2 2 6 4 4" xfId="32391" xr:uid="{00000000-0005-0000-0000-0000887E0000}"/>
    <cellStyle name="Nota 2 2 2 6 5" xfId="32392" xr:uid="{00000000-0005-0000-0000-0000897E0000}"/>
    <cellStyle name="Nota 2 2 2 6 5 2" xfId="32393" xr:uid="{00000000-0005-0000-0000-00008A7E0000}"/>
    <cellStyle name="Nota 2 2 2 6 6" xfId="32394" xr:uid="{00000000-0005-0000-0000-00008B7E0000}"/>
    <cellStyle name="Nota 2 2 2 6 7" xfId="32395" xr:uid="{00000000-0005-0000-0000-00008C7E0000}"/>
    <cellStyle name="Nota 2 2 2 7" xfId="32396" xr:uid="{00000000-0005-0000-0000-00008D7E0000}"/>
    <cellStyle name="Nota 2 2 2 8" xfId="32397" xr:uid="{00000000-0005-0000-0000-00008E7E0000}"/>
    <cellStyle name="Nota 2 2 2 8 2" xfId="32398" xr:uid="{00000000-0005-0000-0000-00008F7E0000}"/>
    <cellStyle name="Nota 2 2 2 8 2 2" xfId="32399" xr:uid="{00000000-0005-0000-0000-0000907E0000}"/>
    <cellStyle name="Nota 2 2 2 8 3" xfId="32400" xr:uid="{00000000-0005-0000-0000-0000917E0000}"/>
    <cellStyle name="Nota 2 2 2 8 4" xfId="32401" xr:uid="{00000000-0005-0000-0000-0000927E0000}"/>
    <cellStyle name="Nota 2 2 2 9" xfId="32402" xr:uid="{00000000-0005-0000-0000-0000937E0000}"/>
    <cellStyle name="Nota 2 2 2 9 2" xfId="32403" xr:uid="{00000000-0005-0000-0000-0000947E0000}"/>
    <cellStyle name="Nota 2 2 2 9 2 2" xfId="32404" xr:uid="{00000000-0005-0000-0000-0000957E0000}"/>
    <cellStyle name="Nota 2 2 2 9 3" xfId="32405" xr:uid="{00000000-0005-0000-0000-0000967E0000}"/>
    <cellStyle name="Nota 2 2 2 9 4" xfId="32406" xr:uid="{00000000-0005-0000-0000-0000977E0000}"/>
    <cellStyle name="Nota 2 2 3" xfId="32407" xr:uid="{00000000-0005-0000-0000-0000987E0000}"/>
    <cellStyle name="Nota 2 2 3 2" xfId="32408" xr:uid="{00000000-0005-0000-0000-0000997E0000}"/>
    <cellStyle name="Nota 2 2 3 2 2" xfId="32409" xr:uid="{00000000-0005-0000-0000-00009A7E0000}"/>
    <cellStyle name="Nota 2 2 3 2 2 2" xfId="32410" xr:uid="{00000000-0005-0000-0000-00009B7E0000}"/>
    <cellStyle name="Nota 2 2 3 2 2 3" xfId="32411" xr:uid="{00000000-0005-0000-0000-00009C7E0000}"/>
    <cellStyle name="Nota 2 2 3 2 2 3 2" xfId="32412" xr:uid="{00000000-0005-0000-0000-00009D7E0000}"/>
    <cellStyle name="Nota 2 2 3 2 2 3 2 2" xfId="32413" xr:uid="{00000000-0005-0000-0000-00009E7E0000}"/>
    <cellStyle name="Nota 2 2 3 2 2 3 3" xfId="32414" xr:uid="{00000000-0005-0000-0000-00009F7E0000}"/>
    <cellStyle name="Nota 2 2 3 2 2 3 4" xfId="32415" xr:uid="{00000000-0005-0000-0000-0000A07E0000}"/>
    <cellStyle name="Nota 2 2 3 2 2 4" xfId="32416" xr:uid="{00000000-0005-0000-0000-0000A17E0000}"/>
    <cellStyle name="Nota 2 2 3 2 2 4 2" xfId="32417" xr:uid="{00000000-0005-0000-0000-0000A27E0000}"/>
    <cellStyle name="Nota 2 2 3 2 2 4 2 2" xfId="32418" xr:uid="{00000000-0005-0000-0000-0000A37E0000}"/>
    <cellStyle name="Nota 2 2 3 2 2 4 3" xfId="32419" xr:uid="{00000000-0005-0000-0000-0000A47E0000}"/>
    <cellStyle name="Nota 2 2 3 2 2 4 4" xfId="32420" xr:uid="{00000000-0005-0000-0000-0000A57E0000}"/>
    <cellStyle name="Nota 2 2 3 2 2 5" xfId="32421" xr:uid="{00000000-0005-0000-0000-0000A67E0000}"/>
    <cellStyle name="Nota 2 2 3 2 2 5 2" xfId="32422" xr:uid="{00000000-0005-0000-0000-0000A77E0000}"/>
    <cellStyle name="Nota 2 2 3 2 2 6" xfId="32423" xr:uid="{00000000-0005-0000-0000-0000A87E0000}"/>
    <cellStyle name="Nota 2 2 3 2 2 7" xfId="32424" xr:uid="{00000000-0005-0000-0000-0000A97E0000}"/>
    <cellStyle name="Nota 2 2 3 2 3" xfId="32425" xr:uid="{00000000-0005-0000-0000-0000AA7E0000}"/>
    <cellStyle name="Nota 2 2 3 2 4" xfId="32426" xr:uid="{00000000-0005-0000-0000-0000AB7E0000}"/>
    <cellStyle name="Nota 2 2 3 2 4 2" xfId="32427" xr:uid="{00000000-0005-0000-0000-0000AC7E0000}"/>
    <cellStyle name="Nota 2 2 3 2 4 2 2" xfId="32428" xr:uid="{00000000-0005-0000-0000-0000AD7E0000}"/>
    <cellStyle name="Nota 2 2 3 2 4 3" xfId="32429" xr:uid="{00000000-0005-0000-0000-0000AE7E0000}"/>
    <cellStyle name="Nota 2 2 3 2 4 4" xfId="32430" xr:uid="{00000000-0005-0000-0000-0000AF7E0000}"/>
    <cellStyle name="Nota 2 2 3 2 5" xfId="32431" xr:uid="{00000000-0005-0000-0000-0000B07E0000}"/>
    <cellStyle name="Nota 2 2 3 2 5 2" xfId="32432" xr:uid="{00000000-0005-0000-0000-0000B17E0000}"/>
    <cellStyle name="Nota 2 2 3 2 5 2 2" xfId="32433" xr:uid="{00000000-0005-0000-0000-0000B27E0000}"/>
    <cellStyle name="Nota 2 2 3 2 5 3" xfId="32434" xr:uid="{00000000-0005-0000-0000-0000B37E0000}"/>
    <cellStyle name="Nota 2 2 3 2 5 4" xfId="32435" xr:uid="{00000000-0005-0000-0000-0000B47E0000}"/>
    <cellStyle name="Nota 2 2 3 2 6" xfId="32436" xr:uid="{00000000-0005-0000-0000-0000B57E0000}"/>
    <cellStyle name="Nota 2 2 3 2 6 2" xfId="32437" xr:uid="{00000000-0005-0000-0000-0000B67E0000}"/>
    <cellStyle name="Nota 2 2 3 2 7" xfId="32438" xr:uid="{00000000-0005-0000-0000-0000B77E0000}"/>
    <cellStyle name="Nota 2 2 3 2 8" xfId="32439" xr:uid="{00000000-0005-0000-0000-0000B87E0000}"/>
    <cellStyle name="Nota 2 2 3 3" xfId="32440" xr:uid="{00000000-0005-0000-0000-0000B97E0000}"/>
    <cellStyle name="Nota 2 2 3 3 2" xfId="32441" xr:uid="{00000000-0005-0000-0000-0000BA7E0000}"/>
    <cellStyle name="Nota 2 2 3 3 3" xfId="32442" xr:uid="{00000000-0005-0000-0000-0000BB7E0000}"/>
    <cellStyle name="Nota 2 2 3 3 3 2" xfId="32443" xr:uid="{00000000-0005-0000-0000-0000BC7E0000}"/>
    <cellStyle name="Nota 2 2 3 3 3 2 2" xfId="32444" xr:uid="{00000000-0005-0000-0000-0000BD7E0000}"/>
    <cellStyle name="Nota 2 2 3 3 3 3" xfId="32445" xr:uid="{00000000-0005-0000-0000-0000BE7E0000}"/>
    <cellStyle name="Nota 2 2 3 3 3 4" xfId="32446" xr:uid="{00000000-0005-0000-0000-0000BF7E0000}"/>
    <cellStyle name="Nota 2 2 3 3 4" xfId="32447" xr:uid="{00000000-0005-0000-0000-0000C07E0000}"/>
    <cellStyle name="Nota 2 2 3 3 4 2" xfId="32448" xr:uid="{00000000-0005-0000-0000-0000C17E0000}"/>
    <cellStyle name="Nota 2 2 3 3 4 2 2" xfId="32449" xr:uid="{00000000-0005-0000-0000-0000C27E0000}"/>
    <cellStyle name="Nota 2 2 3 3 4 3" xfId="32450" xr:uid="{00000000-0005-0000-0000-0000C37E0000}"/>
    <cellStyle name="Nota 2 2 3 3 4 4" xfId="32451" xr:uid="{00000000-0005-0000-0000-0000C47E0000}"/>
    <cellStyle name="Nota 2 2 3 3 5" xfId="32452" xr:uid="{00000000-0005-0000-0000-0000C57E0000}"/>
    <cellStyle name="Nota 2 2 3 3 5 2" xfId="32453" xr:uid="{00000000-0005-0000-0000-0000C67E0000}"/>
    <cellStyle name="Nota 2 2 3 3 6" xfId="32454" xr:uid="{00000000-0005-0000-0000-0000C77E0000}"/>
    <cellStyle name="Nota 2 2 3 3 7" xfId="32455" xr:uid="{00000000-0005-0000-0000-0000C87E0000}"/>
    <cellStyle name="Nota 2 2 3 4" xfId="32456" xr:uid="{00000000-0005-0000-0000-0000C97E0000}"/>
    <cellStyle name="Nota 2 2 3 5" xfId="32457" xr:uid="{00000000-0005-0000-0000-0000CA7E0000}"/>
    <cellStyle name="Nota 2 2 3 5 2" xfId="32458" xr:uid="{00000000-0005-0000-0000-0000CB7E0000}"/>
    <cellStyle name="Nota 2 2 3 5 2 2" xfId="32459" xr:uid="{00000000-0005-0000-0000-0000CC7E0000}"/>
    <cellStyle name="Nota 2 2 3 5 3" xfId="32460" xr:uid="{00000000-0005-0000-0000-0000CD7E0000}"/>
    <cellStyle name="Nota 2 2 3 5 4" xfId="32461" xr:uid="{00000000-0005-0000-0000-0000CE7E0000}"/>
    <cellStyle name="Nota 2 2 3 6" xfId="32462" xr:uid="{00000000-0005-0000-0000-0000CF7E0000}"/>
    <cellStyle name="Nota 2 2 3 6 2" xfId="32463" xr:uid="{00000000-0005-0000-0000-0000D07E0000}"/>
    <cellStyle name="Nota 2 2 3 6 2 2" xfId="32464" xr:uid="{00000000-0005-0000-0000-0000D17E0000}"/>
    <cellStyle name="Nota 2 2 3 6 3" xfId="32465" xr:uid="{00000000-0005-0000-0000-0000D27E0000}"/>
    <cellStyle name="Nota 2 2 3 6 4" xfId="32466" xr:uid="{00000000-0005-0000-0000-0000D37E0000}"/>
    <cellStyle name="Nota 2 2 3 7" xfId="32467" xr:uid="{00000000-0005-0000-0000-0000D47E0000}"/>
    <cellStyle name="Nota 2 2 3 7 2" xfId="32468" xr:uid="{00000000-0005-0000-0000-0000D57E0000}"/>
    <cellStyle name="Nota 2 2 3 8" xfId="32469" xr:uid="{00000000-0005-0000-0000-0000D67E0000}"/>
    <cellStyle name="Nota 2 2 3 9" xfId="32470" xr:uid="{00000000-0005-0000-0000-0000D77E0000}"/>
    <cellStyle name="Nota 2 2 4" xfId="32471" xr:uid="{00000000-0005-0000-0000-0000D87E0000}"/>
    <cellStyle name="Nota 2 2 4 2" xfId="32472" xr:uid="{00000000-0005-0000-0000-0000D97E0000}"/>
    <cellStyle name="Nota 2 2 4 2 2" xfId="32473" xr:uid="{00000000-0005-0000-0000-0000DA7E0000}"/>
    <cellStyle name="Nota 2 2 4 2 2 2" xfId="32474" xr:uid="{00000000-0005-0000-0000-0000DB7E0000}"/>
    <cellStyle name="Nota 2 2 4 2 2 3" xfId="32475" xr:uid="{00000000-0005-0000-0000-0000DC7E0000}"/>
    <cellStyle name="Nota 2 2 4 2 2 3 2" xfId="32476" xr:uid="{00000000-0005-0000-0000-0000DD7E0000}"/>
    <cellStyle name="Nota 2 2 4 2 2 3 2 2" xfId="32477" xr:uid="{00000000-0005-0000-0000-0000DE7E0000}"/>
    <cellStyle name="Nota 2 2 4 2 2 3 3" xfId="32478" xr:uid="{00000000-0005-0000-0000-0000DF7E0000}"/>
    <cellStyle name="Nota 2 2 4 2 2 3 4" xfId="32479" xr:uid="{00000000-0005-0000-0000-0000E07E0000}"/>
    <cellStyle name="Nota 2 2 4 2 2 4" xfId="32480" xr:uid="{00000000-0005-0000-0000-0000E17E0000}"/>
    <cellStyle name="Nota 2 2 4 2 2 4 2" xfId="32481" xr:uid="{00000000-0005-0000-0000-0000E27E0000}"/>
    <cellStyle name="Nota 2 2 4 2 2 4 2 2" xfId="32482" xr:uid="{00000000-0005-0000-0000-0000E37E0000}"/>
    <cellStyle name="Nota 2 2 4 2 2 4 3" xfId="32483" xr:uid="{00000000-0005-0000-0000-0000E47E0000}"/>
    <cellStyle name="Nota 2 2 4 2 2 4 4" xfId="32484" xr:uid="{00000000-0005-0000-0000-0000E57E0000}"/>
    <cellStyle name="Nota 2 2 4 2 2 5" xfId="32485" xr:uid="{00000000-0005-0000-0000-0000E67E0000}"/>
    <cellStyle name="Nota 2 2 4 2 2 5 2" xfId="32486" xr:uid="{00000000-0005-0000-0000-0000E77E0000}"/>
    <cellStyle name="Nota 2 2 4 2 2 6" xfId="32487" xr:uid="{00000000-0005-0000-0000-0000E87E0000}"/>
    <cellStyle name="Nota 2 2 4 2 2 7" xfId="32488" xr:uid="{00000000-0005-0000-0000-0000E97E0000}"/>
    <cellStyle name="Nota 2 2 4 2 3" xfId="32489" xr:uid="{00000000-0005-0000-0000-0000EA7E0000}"/>
    <cellStyle name="Nota 2 2 4 2 4" xfId="32490" xr:uid="{00000000-0005-0000-0000-0000EB7E0000}"/>
    <cellStyle name="Nota 2 2 4 2 4 2" xfId="32491" xr:uid="{00000000-0005-0000-0000-0000EC7E0000}"/>
    <cellStyle name="Nota 2 2 4 2 4 2 2" xfId="32492" xr:uid="{00000000-0005-0000-0000-0000ED7E0000}"/>
    <cellStyle name="Nota 2 2 4 2 4 3" xfId="32493" xr:uid="{00000000-0005-0000-0000-0000EE7E0000}"/>
    <cellStyle name="Nota 2 2 4 2 4 4" xfId="32494" xr:uid="{00000000-0005-0000-0000-0000EF7E0000}"/>
    <cellStyle name="Nota 2 2 4 2 5" xfId="32495" xr:uid="{00000000-0005-0000-0000-0000F07E0000}"/>
    <cellStyle name="Nota 2 2 4 2 5 2" xfId="32496" xr:uid="{00000000-0005-0000-0000-0000F17E0000}"/>
    <cellStyle name="Nota 2 2 4 2 5 2 2" xfId="32497" xr:uid="{00000000-0005-0000-0000-0000F27E0000}"/>
    <cellStyle name="Nota 2 2 4 2 5 3" xfId="32498" xr:uid="{00000000-0005-0000-0000-0000F37E0000}"/>
    <cellStyle name="Nota 2 2 4 2 5 4" xfId="32499" xr:uid="{00000000-0005-0000-0000-0000F47E0000}"/>
    <cellStyle name="Nota 2 2 4 2 6" xfId="32500" xr:uid="{00000000-0005-0000-0000-0000F57E0000}"/>
    <cellStyle name="Nota 2 2 4 2 6 2" xfId="32501" xr:uid="{00000000-0005-0000-0000-0000F67E0000}"/>
    <cellStyle name="Nota 2 2 4 2 7" xfId="32502" xr:uid="{00000000-0005-0000-0000-0000F77E0000}"/>
    <cellStyle name="Nota 2 2 4 2 8" xfId="32503" xr:uid="{00000000-0005-0000-0000-0000F87E0000}"/>
    <cellStyle name="Nota 2 2 4 3" xfId="32504" xr:uid="{00000000-0005-0000-0000-0000F97E0000}"/>
    <cellStyle name="Nota 2 2 4 3 2" xfId="32505" xr:uid="{00000000-0005-0000-0000-0000FA7E0000}"/>
    <cellStyle name="Nota 2 2 4 3 3" xfId="32506" xr:uid="{00000000-0005-0000-0000-0000FB7E0000}"/>
    <cellStyle name="Nota 2 2 4 3 3 2" xfId="32507" xr:uid="{00000000-0005-0000-0000-0000FC7E0000}"/>
    <cellStyle name="Nota 2 2 4 3 3 2 2" xfId="32508" xr:uid="{00000000-0005-0000-0000-0000FD7E0000}"/>
    <cellStyle name="Nota 2 2 4 3 3 3" xfId="32509" xr:uid="{00000000-0005-0000-0000-0000FE7E0000}"/>
    <cellStyle name="Nota 2 2 4 3 3 4" xfId="32510" xr:uid="{00000000-0005-0000-0000-0000FF7E0000}"/>
    <cellStyle name="Nota 2 2 4 3 4" xfId="32511" xr:uid="{00000000-0005-0000-0000-0000007F0000}"/>
    <cellStyle name="Nota 2 2 4 3 4 2" xfId="32512" xr:uid="{00000000-0005-0000-0000-0000017F0000}"/>
    <cellStyle name="Nota 2 2 4 3 4 2 2" xfId="32513" xr:uid="{00000000-0005-0000-0000-0000027F0000}"/>
    <cellStyle name="Nota 2 2 4 3 4 3" xfId="32514" xr:uid="{00000000-0005-0000-0000-0000037F0000}"/>
    <cellStyle name="Nota 2 2 4 3 4 4" xfId="32515" xr:uid="{00000000-0005-0000-0000-0000047F0000}"/>
    <cellStyle name="Nota 2 2 4 3 5" xfId="32516" xr:uid="{00000000-0005-0000-0000-0000057F0000}"/>
    <cellStyle name="Nota 2 2 4 3 5 2" xfId="32517" xr:uid="{00000000-0005-0000-0000-0000067F0000}"/>
    <cellStyle name="Nota 2 2 4 3 6" xfId="32518" xr:uid="{00000000-0005-0000-0000-0000077F0000}"/>
    <cellStyle name="Nota 2 2 4 3 7" xfId="32519" xr:uid="{00000000-0005-0000-0000-0000087F0000}"/>
    <cellStyle name="Nota 2 2 4 4" xfId="32520" xr:uid="{00000000-0005-0000-0000-0000097F0000}"/>
    <cellStyle name="Nota 2 2 4 5" xfId="32521" xr:uid="{00000000-0005-0000-0000-00000A7F0000}"/>
    <cellStyle name="Nota 2 2 4 5 2" xfId="32522" xr:uid="{00000000-0005-0000-0000-00000B7F0000}"/>
    <cellStyle name="Nota 2 2 4 5 2 2" xfId="32523" xr:uid="{00000000-0005-0000-0000-00000C7F0000}"/>
    <cellStyle name="Nota 2 2 4 5 3" xfId="32524" xr:uid="{00000000-0005-0000-0000-00000D7F0000}"/>
    <cellStyle name="Nota 2 2 4 5 4" xfId="32525" xr:uid="{00000000-0005-0000-0000-00000E7F0000}"/>
    <cellStyle name="Nota 2 2 4 6" xfId="32526" xr:uid="{00000000-0005-0000-0000-00000F7F0000}"/>
    <cellStyle name="Nota 2 2 4 6 2" xfId="32527" xr:uid="{00000000-0005-0000-0000-0000107F0000}"/>
    <cellStyle name="Nota 2 2 4 6 2 2" xfId="32528" xr:uid="{00000000-0005-0000-0000-0000117F0000}"/>
    <cellStyle name="Nota 2 2 4 6 3" xfId="32529" xr:uid="{00000000-0005-0000-0000-0000127F0000}"/>
    <cellStyle name="Nota 2 2 4 6 4" xfId="32530" xr:uid="{00000000-0005-0000-0000-0000137F0000}"/>
    <cellStyle name="Nota 2 2 4 7" xfId="32531" xr:uid="{00000000-0005-0000-0000-0000147F0000}"/>
    <cellStyle name="Nota 2 2 4 7 2" xfId="32532" xr:uid="{00000000-0005-0000-0000-0000157F0000}"/>
    <cellStyle name="Nota 2 2 4 8" xfId="32533" xr:uid="{00000000-0005-0000-0000-0000167F0000}"/>
    <cellStyle name="Nota 2 2 4 9" xfId="32534" xr:uid="{00000000-0005-0000-0000-0000177F0000}"/>
    <cellStyle name="Nota 2 2 5" xfId="32535" xr:uid="{00000000-0005-0000-0000-0000187F0000}"/>
    <cellStyle name="Nota 2 2 5 2" xfId="32536" xr:uid="{00000000-0005-0000-0000-0000197F0000}"/>
    <cellStyle name="Nota 2 2 5 2 2" xfId="32537" xr:uid="{00000000-0005-0000-0000-00001A7F0000}"/>
    <cellStyle name="Nota 2 2 5 2 2 2" xfId="32538" xr:uid="{00000000-0005-0000-0000-00001B7F0000}"/>
    <cellStyle name="Nota 2 2 5 2 2 3" xfId="32539" xr:uid="{00000000-0005-0000-0000-00001C7F0000}"/>
    <cellStyle name="Nota 2 2 5 2 2 3 2" xfId="32540" xr:uid="{00000000-0005-0000-0000-00001D7F0000}"/>
    <cellStyle name="Nota 2 2 5 2 2 3 2 2" xfId="32541" xr:uid="{00000000-0005-0000-0000-00001E7F0000}"/>
    <cellStyle name="Nota 2 2 5 2 2 3 3" xfId="32542" xr:uid="{00000000-0005-0000-0000-00001F7F0000}"/>
    <cellStyle name="Nota 2 2 5 2 2 3 4" xfId="32543" xr:uid="{00000000-0005-0000-0000-0000207F0000}"/>
    <cellStyle name="Nota 2 2 5 2 2 4" xfId="32544" xr:uid="{00000000-0005-0000-0000-0000217F0000}"/>
    <cellStyle name="Nota 2 2 5 2 2 4 2" xfId="32545" xr:uid="{00000000-0005-0000-0000-0000227F0000}"/>
    <cellStyle name="Nota 2 2 5 2 2 4 2 2" xfId="32546" xr:uid="{00000000-0005-0000-0000-0000237F0000}"/>
    <cellStyle name="Nota 2 2 5 2 2 4 3" xfId="32547" xr:uid="{00000000-0005-0000-0000-0000247F0000}"/>
    <cellStyle name="Nota 2 2 5 2 2 4 4" xfId="32548" xr:uid="{00000000-0005-0000-0000-0000257F0000}"/>
    <cellStyle name="Nota 2 2 5 2 2 5" xfId="32549" xr:uid="{00000000-0005-0000-0000-0000267F0000}"/>
    <cellStyle name="Nota 2 2 5 2 2 5 2" xfId="32550" xr:uid="{00000000-0005-0000-0000-0000277F0000}"/>
    <cellStyle name="Nota 2 2 5 2 2 6" xfId="32551" xr:uid="{00000000-0005-0000-0000-0000287F0000}"/>
    <cellStyle name="Nota 2 2 5 2 2 7" xfId="32552" xr:uid="{00000000-0005-0000-0000-0000297F0000}"/>
    <cellStyle name="Nota 2 2 5 2 3" xfId="32553" xr:uid="{00000000-0005-0000-0000-00002A7F0000}"/>
    <cellStyle name="Nota 2 2 5 2 4" xfId="32554" xr:uid="{00000000-0005-0000-0000-00002B7F0000}"/>
    <cellStyle name="Nota 2 2 5 2 4 2" xfId="32555" xr:uid="{00000000-0005-0000-0000-00002C7F0000}"/>
    <cellStyle name="Nota 2 2 5 2 4 2 2" xfId="32556" xr:uid="{00000000-0005-0000-0000-00002D7F0000}"/>
    <cellStyle name="Nota 2 2 5 2 4 3" xfId="32557" xr:uid="{00000000-0005-0000-0000-00002E7F0000}"/>
    <cellStyle name="Nota 2 2 5 2 4 4" xfId="32558" xr:uid="{00000000-0005-0000-0000-00002F7F0000}"/>
    <cellStyle name="Nota 2 2 5 2 5" xfId="32559" xr:uid="{00000000-0005-0000-0000-0000307F0000}"/>
    <cellStyle name="Nota 2 2 5 2 5 2" xfId="32560" xr:uid="{00000000-0005-0000-0000-0000317F0000}"/>
    <cellStyle name="Nota 2 2 5 2 5 2 2" xfId="32561" xr:uid="{00000000-0005-0000-0000-0000327F0000}"/>
    <cellStyle name="Nota 2 2 5 2 5 3" xfId="32562" xr:uid="{00000000-0005-0000-0000-0000337F0000}"/>
    <cellStyle name="Nota 2 2 5 2 5 4" xfId="32563" xr:uid="{00000000-0005-0000-0000-0000347F0000}"/>
    <cellStyle name="Nota 2 2 5 2 6" xfId="32564" xr:uid="{00000000-0005-0000-0000-0000357F0000}"/>
    <cellStyle name="Nota 2 2 5 2 6 2" xfId="32565" xr:uid="{00000000-0005-0000-0000-0000367F0000}"/>
    <cellStyle name="Nota 2 2 5 2 7" xfId="32566" xr:uid="{00000000-0005-0000-0000-0000377F0000}"/>
    <cellStyle name="Nota 2 2 5 2 8" xfId="32567" xr:uid="{00000000-0005-0000-0000-0000387F0000}"/>
    <cellStyle name="Nota 2 2 5 3" xfId="32568" xr:uid="{00000000-0005-0000-0000-0000397F0000}"/>
    <cellStyle name="Nota 2 2 5 3 2" xfId="32569" xr:uid="{00000000-0005-0000-0000-00003A7F0000}"/>
    <cellStyle name="Nota 2 2 5 3 3" xfId="32570" xr:uid="{00000000-0005-0000-0000-00003B7F0000}"/>
    <cellStyle name="Nota 2 2 5 3 3 2" xfId="32571" xr:uid="{00000000-0005-0000-0000-00003C7F0000}"/>
    <cellStyle name="Nota 2 2 5 3 3 2 2" xfId="32572" xr:uid="{00000000-0005-0000-0000-00003D7F0000}"/>
    <cellStyle name="Nota 2 2 5 3 3 3" xfId="32573" xr:uid="{00000000-0005-0000-0000-00003E7F0000}"/>
    <cellStyle name="Nota 2 2 5 3 3 4" xfId="32574" xr:uid="{00000000-0005-0000-0000-00003F7F0000}"/>
    <cellStyle name="Nota 2 2 5 3 4" xfId="32575" xr:uid="{00000000-0005-0000-0000-0000407F0000}"/>
    <cellStyle name="Nota 2 2 5 3 4 2" xfId="32576" xr:uid="{00000000-0005-0000-0000-0000417F0000}"/>
    <cellStyle name="Nota 2 2 5 3 4 2 2" xfId="32577" xr:uid="{00000000-0005-0000-0000-0000427F0000}"/>
    <cellStyle name="Nota 2 2 5 3 4 3" xfId="32578" xr:uid="{00000000-0005-0000-0000-0000437F0000}"/>
    <cellStyle name="Nota 2 2 5 3 4 4" xfId="32579" xr:uid="{00000000-0005-0000-0000-0000447F0000}"/>
    <cellStyle name="Nota 2 2 5 3 5" xfId="32580" xr:uid="{00000000-0005-0000-0000-0000457F0000}"/>
    <cellStyle name="Nota 2 2 5 3 5 2" xfId="32581" xr:uid="{00000000-0005-0000-0000-0000467F0000}"/>
    <cellStyle name="Nota 2 2 5 3 6" xfId="32582" xr:uid="{00000000-0005-0000-0000-0000477F0000}"/>
    <cellStyle name="Nota 2 2 5 3 7" xfId="32583" xr:uid="{00000000-0005-0000-0000-0000487F0000}"/>
    <cellStyle name="Nota 2 2 5 4" xfId="32584" xr:uid="{00000000-0005-0000-0000-0000497F0000}"/>
    <cellStyle name="Nota 2 2 5 5" xfId="32585" xr:uid="{00000000-0005-0000-0000-00004A7F0000}"/>
    <cellStyle name="Nota 2 2 5 5 2" xfId="32586" xr:uid="{00000000-0005-0000-0000-00004B7F0000}"/>
    <cellStyle name="Nota 2 2 5 5 2 2" xfId="32587" xr:uid="{00000000-0005-0000-0000-00004C7F0000}"/>
    <cellStyle name="Nota 2 2 5 5 3" xfId="32588" xr:uid="{00000000-0005-0000-0000-00004D7F0000}"/>
    <cellStyle name="Nota 2 2 5 5 4" xfId="32589" xr:uid="{00000000-0005-0000-0000-00004E7F0000}"/>
    <cellStyle name="Nota 2 2 5 6" xfId="32590" xr:uid="{00000000-0005-0000-0000-00004F7F0000}"/>
    <cellStyle name="Nota 2 2 5 6 2" xfId="32591" xr:uid="{00000000-0005-0000-0000-0000507F0000}"/>
    <cellStyle name="Nota 2 2 5 6 2 2" xfId="32592" xr:uid="{00000000-0005-0000-0000-0000517F0000}"/>
    <cellStyle name="Nota 2 2 5 6 3" xfId="32593" xr:uid="{00000000-0005-0000-0000-0000527F0000}"/>
    <cellStyle name="Nota 2 2 5 6 4" xfId="32594" xr:uid="{00000000-0005-0000-0000-0000537F0000}"/>
    <cellStyle name="Nota 2 2 5 7" xfId="32595" xr:uid="{00000000-0005-0000-0000-0000547F0000}"/>
    <cellStyle name="Nota 2 2 5 7 2" xfId="32596" xr:uid="{00000000-0005-0000-0000-0000557F0000}"/>
    <cellStyle name="Nota 2 2 5 8" xfId="32597" xr:uid="{00000000-0005-0000-0000-0000567F0000}"/>
    <cellStyle name="Nota 2 2 5 9" xfId="32598" xr:uid="{00000000-0005-0000-0000-0000577F0000}"/>
    <cellStyle name="Nota 2 2 6" xfId="32599" xr:uid="{00000000-0005-0000-0000-0000587F0000}"/>
    <cellStyle name="Nota 2 2 6 2" xfId="32600" xr:uid="{00000000-0005-0000-0000-0000597F0000}"/>
    <cellStyle name="Nota 2 2 6 2 2" xfId="32601" xr:uid="{00000000-0005-0000-0000-00005A7F0000}"/>
    <cellStyle name="Nota 2 2 6 2 3" xfId="32602" xr:uid="{00000000-0005-0000-0000-00005B7F0000}"/>
    <cellStyle name="Nota 2 2 6 2 3 2" xfId="32603" xr:uid="{00000000-0005-0000-0000-00005C7F0000}"/>
    <cellStyle name="Nota 2 2 6 2 3 2 2" xfId="32604" xr:uid="{00000000-0005-0000-0000-00005D7F0000}"/>
    <cellStyle name="Nota 2 2 6 2 3 3" xfId="32605" xr:uid="{00000000-0005-0000-0000-00005E7F0000}"/>
    <cellStyle name="Nota 2 2 6 2 3 4" xfId="32606" xr:uid="{00000000-0005-0000-0000-00005F7F0000}"/>
    <cellStyle name="Nota 2 2 6 2 4" xfId="32607" xr:uid="{00000000-0005-0000-0000-0000607F0000}"/>
    <cellStyle name="Nota 2 2 6 2 4 2" xfId="32608" xr:uid="{00000000-0005-0000-0000-0000617F0000}"/>
    <cellStyle name="Nota 2 2 6 2 4 2 2" xfId="32609" xr:uid="{00000000-0005-0000-0000-0000627F0000}"/>
    <cellStyle name="Nota 2 2 6 2 4 3" xfId="32610" xr:uid="{00000000-0005-0000-0000-0000637F0000}"/>
    <cellStyle name="Nota 2 2 6 2 4 4" xfId="32611" xr:uid="{00000000-0005-0000-0000-0000647F0000}"/>
    <cellStyle name="Nota 2 2 6 2 5" xfId="32612" xr:uid="{00000000-0005-0000-0000-0000657F0000}"/>
    <cellStyle name="Nota 2 2 6 2 5 2" xfId="32613" xr:uid="{00000000-0005-0000-0000-0000667F0000}"/>
    <cellStyle name="Nota 2 2 6 2 6" xfId="32614" xr:uid="{00000000-0005-0000-0000-0000677F0000}"/>
    <cellStyle name="Nota 2 2 6 2 7" xfId="32615" xr:uid="{00000000-0005-0000-0000-0000687F0000}"/>
    <cellStyle name="Nota 2 2 6 3" xfId="32616" xr:uid="{00000000-0005-0000-0000-0000697F0000}"/>
    <cellStyle name="Nota 2 2 6 4" xfId="32617" xr:uid="{00000000-0005-0000-0000-00006A7F0000}"/>
    <cellStyle name="Nota 2 2 6 4 2" xfId="32618" xr:uid="{00000000-0005-0000-0000-00006B7F0000}"/>
    <cellStyle name="Nota 2 2 6 4 2 2" xfId="32619" xr:uid="{00000000-0005-0000-0000-00006C7F0000}"/>
    <cellStyle name="Nota 2 2 6 4 3" xfId="32620" xr:uid="{00000000-0005-0000-0000-00006D7F0000}"/>
    <cellStyle name="Nota 2 2 6 4 4" xfId="32621" xr:uid="{00000000-0005-0000-0000-00006E7F0000}"/>
    <cellStyle name="Nota 2 2 6 5" xfId="32622" xr:uid="{00000000-0005-0000-0000-00006F7F0000}"/>
    <cellStyle name="Nota 2 2 6 5 2" xfId="32623" xr:uid="{00000000-0005-0000-0000-0000707F0000}"/>
    <cellStyle name="Nota 2 2 6 5 2 2" xfId="32624" xr:uid="{00000000-0005-0000-0000-0000717F0000}"/>
    <cellStyle name="Nota 2 2 6 5 3" xfId="32625" xr:uid="{00000000-0005-0000-0000-0000727F0000}"/>
    <cellStyle name="Nota 2 2 6 5 4" xfId="32626" xr:uid="{00000000-0005-0000-0000-0000737F0000}"/>
    <cellStyle name="Nota 2 2 6 6" xfId="32627" xr:uid="{00000000-0005-0000-0000-0000747F0000}"/>
    <cellStyle name="Nota 2 2 6 6 2" xfId="32628" xr:uid="{00000000-0005-0000-0000-0000757F0000}"/>
    <cellStyle name="Nota 2 2 6 7" xfId="32629" xr:uid="{00000000-0005-0000-0000-0000767F0000}"/>
    <cellStyle name="Nota 2 2 6 8" xfId="32630" xr:uid="{00000000-0005-0000-0000-0000777F0000}"/>
    <cellStyle name="Nota 2 2 7" xfId="32631" xr:uid="{00000000-0005-0000-0000-0000787F0000}"/>
    <cellStyle name="Nota 2 2 7 2" xfId="32632" xr:uid="{00000000-0005-0000-0000-0000797F0000}"/>
    <cellStyle name="Nota 2 2 7 3" xfId="32633" xr:uid="{00000000-0005-0000-0000-00007A7F0000}"/>
    <cellStyle name="Nota 2 2 7 3 2" xfId="32634" xr:uid="{00000000-0005-0000-0000-00007B7F0000}"/>
    <cellStyle name="Nota 2 2 7 3 2 2" xfId="32635" xr:uid="{00000000-0005-0000-0000-00007C7F0000}"/>
    <cellStyle name="Nota 2 2 7 3 3" xfId="32636" xr:uid="{00000000-0005-0000-0000-00007D7F0000}"/>
    <cellStyle name="Nota 2 2 7 3 4" xfId="32637" xr:uid="{00000000-0005-0000-0000-00007E7F0000}"/>
    <cellStyle name="Nota 2 2 7 4" xfId="32638" xr:uid="{00000000-0005-0000-0000-00007F7F0000}"/>
    <cellStyle name="Nota 2 2 7 4 2" xfId="32639" xr:uid="{00000000-0005-0000-0000-0000807F0000}"/>
    <cellStyle name="Nota 2 2 7 4 2 2" xfId="32640" xr:uid="{00000000-0005-0000-0000-0000817F0000}"/>
    <cellStyle name="Nota 2 2 7 4 3" xfId="32641" xr:uid="{00000000-0005-0000-0000-0000827F0000}"/>
    <cellStyle name="Nota 2 2 7 4 4" xfId="32642" xr:uid="{00000000-0005-0000-0000-0000837F0000}"/>
    <cellStyle name="Nota 2 2 7 5" xfId="32643" xr:uid="{00000000-0005-0000-0000-0000847F0000}"/>
    <cellStyle name="Nota 2 2 7 5 2" xfId="32644" xr:uid="{00000000-0005-0000-0000-0000857F0000}"/>
    <cellStyle name="Nota 2 2 7 6" xfId="32645" xr:uid="{00000000-0005-0000-0000-0000867F0000}"/>
    <cellStyle name="Nota 2 2 7 7" xfId="32646" xr:uid="{00000000-0005-0000-0000-0000877F0000}"/>
    <cellStyle name="Nota 2 2 8" xfId="32647" xr:uid="{00000000-0005-0000-0000-0000887F0000}"/>
    <cellStyle name="Nota 2 2 9" xfId="32648" xr:uid="{00000000-0005-0000-0000-0000897F0000}"/>
    <cellStyle name="Nota 2 2 9 2" xfId="32649" xr:uid="{00000000-0005-0000-0000-00008A7F0000}"/>
    <cellStyle name="Nota 2 2 9 2 2" xfId="32650" xr:uid="{00000000-0005-0000-0000-00008B7F0000}"/>
    <cellStyle name="Nota 2 2 9 3" xfId="32651" xr:uid="{00000000-0005-0000-0000-00008C7F0000}"/>
    <cellStyle name="Nota 2 2 9 4" xfId="32652" xr:uid="{00000000-0005-0000-0000-00008D7F0000}"/>
    <cellStyle name="Nota 2 3" xfId="32653" xr:uid="{00000000-0005-0000-0000-00008E7F0000}"/>
    <cellStyle name="Nota 2 3 10" xfId="32654" xr:uid="{00000000-0005-0000-0000-00008F7F0000}"/>
    <cellStyle name="Nota 2 3 10 2" xfId="32655" xr:uid="{00000000-0005-0000-0000-0000907F0000}"/>
    <cellStyle name="Nota 2 3 10 2 2" xfId="32656" xr:uid="{00000000-0005-0000-0000-0000917F0000}"/>
    <cellStyle name="Nota 2 3 10 3" xfId="32657" xr:uid="{00000000-0005-0000-0000-0000927F0000}"/>
    <cellStyle name="Nota 2 3 10 4" xfId="32658" xr:uid="{00000000-0005-0000-0000-0000937F0000}"/>
    <cellStyle name="Nota 2 3 11" xfId="32659" xr:uid="{00000000-0005-0000-0000-0000947F0000}"/>
    <cellStyle name="Nota 2 3 11 2" xfId="32660" xr:uid="{00000000-0005-0000-0000-0000957F0000}"/>
    <cellStyle name="Nota 2 3 12" xfId="32661" xr:uid="{00000000-0005-0000-0000-0000967F0000}"/>
    <cellStyle name="Nota 2 3 13" xfId="32662" xr:uid="{00000000-0005-0000-0000-0000977F0000}"/>
    <cellStyle name="Nota 2 3 2" xfId="32663" xr:uid="{00000000-0005-0000-0000-0000987F0000}"/>
    <cellStyle name="Nota 2 3 2 10" xfId="32664" xr:uid="{00000000-0005-0000-0000-0000997F0000}"/>
    <cellStyle name="Nota 2 3 2 10 2" xfId="32665" xr:uid="{00000000-0005-0000-0000-00009A7F0000}"/>
    <cellStyle name="Nota 2 3 2 11" xfId="32666" xr:uid="{00000000-0005-0000-0000-00009B7F0000}"/>
    <cellStyle name="Nota 2 3 2 12" xfId="32667" xr:uid="{00000000-0005-0000-0000-00009C7F0000}"/>
    <cellStyle name="Nota 2 3 2 2" xfId="32668" xr:uid="{00000000-0005-0000-0000-00009D7F0000}"/>
    <cellStyle name="Nota 2 3 2 2 2" xfId="32669" xr:uid="{00000000-0005-0000-0000-00009E7F0000}"/>
    <cellStyle name="Nota 2 3 2 2 2 2" xfId="32670" xr:uid="{00000000-0005-0000-0000-00009F7F0000}"/>
    <cellStyle name="Nota 2 3 2 2 2 2 2" xfId="32671" xr:uid="{00000000-0005-0000-0000-0000A07F0000}"/>
    <cellStyle name="Nota 2 3 2 2 2 2 3" xfId="32672" xr:uid="{00000000-0005-0000-0000-0000A17F0000}"/>
    <cellStyle name="Nota 2 3 2 2 2 2 3 2" xfId="32673" xr:uid="{00000000-0005-0000-0000-0000A27F0000}"/>
    <cellStyle name="Nota 2 3 2 2 2 2 3 2 2" xfId="32674" xr:uid="{00000000-0005-0000-0000-0000A37F0000}"/>
    <cellStyle name="Nota 2 3 2 2 2 2 3 3" xfId="32675" xr:uid="{00000000-0005-0000-0000-0000A47F0000}"/>
    <cellStyle name="Nota 2 3 2 2 2 2 3 4" xfId="32676" xr:uid="{00000000-0005-0000-0000-0000A57F0000}"/>
    <cellStyle name="Nota 2 3 2 2 2 2 4" xfId="32677" xr:uid="{00000000-0005-0000-0000-0000A67F0000}"/>
    <cellStyle name="Nota 2 3 2 2 2 2 4 2" xfId="32678" xr:uid="{00000000-0005-0000-0000-0000A77F0000}"/>
    <cellStyle name="Nota 2 3 2 2 2 2 4 2 2" xfId="32679" xr:uid="{00000000-0005-0000-0000-0000A87F0000}"/>
    <cellStyle name="Nota 2 3 2 2 2 2 4 3" xfId="32680" xr:uid="{00000000-0005-0000-0000-0000A97F0000}"/>
    <cellStyle name="Nota 2 3 2 2 2 2 4 4" xfId="32681" xr:uid="{00000000-0005-0000-0000-0000AA7F0000}"/>
    <cellStyle name="Nota 2 3 2 2 2 2 5" xfId="32682" xr:uid="{00000000-0005-0000-0000-0000AB7F0000}"/>
    <cellStyle name="Nota 2 3 2 2 2 2 5 2" xfId="32683" xr:uid="{00000000-0005-0000-0000-0000AC7F0000}"/>
    <cellStyle name="Nota 2 3 2 2 2 2 6" xfId="32684" xr:uid="{00000000-0005-0000-0000-0000AD7F0000}"/>
    <cellStyle name="Nota 2 3 2 2 2 2 7" xfId="32685" xr:uid="{00000000-0005-0000-0000-0000AE7F0000}"/>
    <cellStyle name="Nota 2 3 2 2 2 3" xfId="32686" xr:uid="{00000000-0005-0000-0000-0000AF7F0000}"/>
    <cellStyle name="Nota 2 3 2 2 2 4" xfId="32687" xr:uid="{00000000-0005-0000-0000-0000B07F0000}"/>
    <cellStyle name="Nota 2 3 2 2 2 4 2" xfId="32688" xr:uid="{00000000-0005-0000-0000-0000B17F0000}"/>
    <cellStyle name="Nota 2 3 2 2 2 4 2 2" xfId="32689" xr:uid="{00000000-0005-0000-0000-0000B27F0000}"/>
    <cellStyle name="Nota 2 3 2 2 2 4 3" xfId="32690" xr:uid="{00000000-0005-0000-0000-0000B37F0000}"/>
    <cellStyle name="Nota 2 3 2 2 2 4 4" xfId="32691" xr:uid="{00000000-0005-0000-0000-0000B47F0000}"/>
    <cellStyle name="Nota 2 3 2 2 2 5" xfId="32692" xr:uid="{00000000-0005-0000-0000-0000B57F0000}"/>
    <cellStyle name="Nota 2 3 2 2 2 5 2" xfId="32693" xr:uid="{00000000-0005-0000-0000-0000B67F0000}"/>
    <cellStyle name="Nota 2 3 2 2 2 5 2 2" xfId="32694" xr:uid="{00000000-0005-0000-0000-0000B77F0000}"/>
    <cellStyle name="Nota 2 3 2 2 2 5 3" xfId="32695" xr:uid="{00000000-0005-0000-0000-0000B87F0000}"/>
    <cellStyle name="Nota 2 3 2 2 2 5 4" xfId="32696" xr:uid="{00000000-0005-0000-0000-0000B97F0000}"/>
    <cellStyle name="Nota 2 3 2 2 2 6" xfId="32697" xr:uid="{00000000-0005-0000-0000-0000BA7F0000}"/>
    <cellStyle name="Nota 2 3 2 2 2 6 2" xfId="32698" xr:uid="{00000000-0005-0000-0000-0000BB7F0000}"/>
    <cellStyle name="Nota 2 3 2 2 2 7" xfId="32699" xr:uid="{00000000-0005-0000-0000-0000BC7F0000}"/>
    <cellStyle name="Nota 2 3 2 2 2 8" xfId="32700" xr:uid="{00000000-0005-0000-0000-0000BD7F0000}"/>
    <cellStyle name="Nota 2 3 2 2 3" xfId="32701" xr:uid="{00000000-0005-0000-0000-0000BE7F0000}"/>
    <cellStyle name="Nota 2 3 2 2 3 2" xfId="32702" xr:uid="{00000000-0005-0000-0000-0000BF7F0000}"/>
    <cellStyle name="Nota 2 3 2 2 3 3" xfId="32703" xr:uid="{00000000-0005-0000-0000-0000C07F0000}"/>
    <cellStyle name="Nota 2 3 2 2 3 3 2" xfId="32704" xr:uid="{00000000-0005-0000-0000-0000C17F0000}"/>
    <cellStyle name="Nota 2 3 2 2 3 3 2 2" xfId="32705" xr:uid="{00000000-0005-0000-0000-0000C27F0000}"/>
    <cellStyle name="Nota 2 3 2 2 3 3 3" xfId="32706" xr:uid="{00000000-0005-0000-0000-0000C37F0000}"/>
    <cellStyle name="Nota 2 3 2 2 3 3 4" xfId="32707" xr:uid="{00000000-0005-0000-0000-0000C47F0000}"/>
    <cellStyle name="Nota 2 3 2 2 3 4" xfId="32708" xr:uid="{00000000-0005-0000-0000-0000C57F0000}"/>
    <cellStyle name="Nota 2 3 2 2 3 4 2" xfId="32709" xr:uid="{00000000-0005-0000-0000-0000C67F0000}"/>
    <cellStyle name="Nota 2 3 2 2 3 4 2 2" xfId="32710" xr:uid="{00000000-0005-0000-0000-0000C77F0000}"/>
    <cellStyle name="Nota 2 3 2 2 3 4 3" xfId="32711" xr:uid="{00000000-0005-0000-0000-0000C87F0000}"/>
    <cellStyle name="Nota 2 3 2 2 3 4 4" xfId="32712" xr:uid="{00000000-0005-0000-0000-0000C97F0000}"/>
    <cellStyle name="Nota 2 3 2 2 3 5" xfId="32713" xr:uid="{00000000-0005-0000-0000-0000CA7F0000}"/>
    <cellStyle name="Nota 2 3 2 2 3 5 2" xfId="32714" xr:uid="{00000000-0005-0000-0000-0000CB7F0000}"/>
    <cellStyle name="Nota 2 3 2 2 3 6" xfId="32715" xr:uid="{00000000-0005-0000-0000-0000CC7F0000}"/>
    <cellStyle name="Nota 2 3 2 2 3 7" xfId="32716" xr:uid="{00000000-0005-0000-0000-0000CD7F0000}"/>
    <cellStyle name="Nota 2 3 2 2 4" xfId="32717" xr:uid="{00000000-0005-0000-0000-0000CE7F0000}"/>
    <cellStyle name="Nota 2 3 2 2 5" xfId="32718" xr:uid="{00000000-0005-0000-0000-0000CF7F0000}"/>
    <cellStyle name="Nota 2 3 2 2 5 2" xfId="32719" xr:uid="{00000000-0005-0000-0000-0000D07F0000}"/>
    <cellStyle name="Nota 2 3 2 2 5 2 2" xfId="32720" xr:uid="{00000000-0005-0000-0000-0000D17F0000}"/>
    <cellStyle name="Nota 2 3 2 2 5 3" xfId="32721" xr:uid="{00000000-0005-0000-0000-0000D27F0000}"/>
    <cellStyle name="Nota 2 3 2 2 5 4" xfId="32722" xr:uid="{00000000-0005-0000-0000-0000D37F0000}"/>
    <cellStyle name="Nota 2 3 2 2 6" xfId="32723" xr:uid="{00000000-0005-0000-0000-0000D47F0000}"/>
    <cellStyle name="Nota 2 3 2 2 6 2" xfId="32724" xr:uid="{00000000-0005-0000-0000-0000D57F0000}"/>
    <cellStyle name="Nota 2 3 2 2 6 2 2" xfId="32725" xr:uid="{00000000-0005-0000-0000-0000D67F0000}"/>
    <cellStyle name="Nota 2 3 2 2 6 3" xfId="32726" xr:uid="{00000000-0005-0000-0000-0000D77F0000}"/>
    <cellStyle name="Nota 2 3 2 2 6 4" xfId="32727" xr:uid="{00000000-0005-0000-0000-0000D87F0000}"/>
    <cellStyle name="Nota 2 3 2 2 7" xfId="32728" xr:uid="{00000000-0005-0000-0000-0000D97F0000}"/>
    <cellStyle name="Nota 2 3 2 2 7 2" xfId="32729" xr:uid="{00000000-0005-0000-0000-0000DA7F0000}"/>
    <cellStyle name="Nota 2 3 2 2 8" xfId="32730" xr:uid="{00000000-0005-0000-0000-0000DB7F0000}"/>
    <cellStyle name="Nota 2 3 2 2 9" xfId="32731" xr:uid="{00000000-0005-0000-0000-0000DC7F0000}"/>
    <cellStyle name="Nota 2 3 2 3" xfId="32732" xr:uid="{00000000-0005-0000-0000-0000DD7F0000}"/>
    <cellStyle name="Nota 2 3 2 3 2" xfId="32733" xr:uid="{00000000-0005-0000-0000-0000DE7F0000}"/>
    <cellStyle name="Nota 2 3 2 3 2 2" xfId="32734" xr:uid="{00000000-0005-0000-0000-0000DF7F0000}"/>
    <cellStyle name="Nota 2 3 2 3 2 2 2" xfId="32735" xr:uid="{00000000-0005-0000-0000-0000E07F0000}"/>
    <cellStyle name="Nota 2 3 2 3 2 2 3" xfId="32736" xr:uid="{00000000-0005-0000-0000-0000E17F0000}"/>
    <cellStyle name="Nota 2 3 2 3 2 2 3 2" xfId="32737" xr:uid="{00000000-0005-0000-0000-0000E27F0000}"/>
    <cellStyle name="Nota 2 3 2 3 2 2 3 2 2" xfId="32738" xr:uid="{00000000-0005-0000-0000-0000E37F0000}"/>
    <cellStyle name="Nota 2 3 2 3 2 2 3 3" xfId="32739" xr:uid="{00000000-0005-0000-0000-0000E47F0000}"/>
    <cellStyle name="Nota 2 3 2 3 2 2 3 4" xfId="32740" xr:uid="{00000000-0005-0000-0000-0000E57F0000}"/>
    <cellStyle name="Nota 2 3 2 3 2 2 4" xfId="32741" xr:uid="{00000000-0005-0000-0000-0000E67F0000}"/>
    <cellStyle name="Nota 2 3 2 3 2 2 4 2" xfId="32742" xr:uid="{00000000-0005-0000-0000-0000E77F0000}"/>
    <cellStyle name="Nota 2 3 2 3 2 2 4 2 2" xfId="32743" xr:uid="{00000000-0005-0000-0000-0000E87F0000}"/>
    <cellStyle name="Nota 2 3 2 3 2 2 4 3" xfId="32744" xr:uid="{00000000-0005-0000-0000-0000E97F0000}"/>
    <cellStyle name="Nota 2 3 2 3 2 2 4 4" xfId="32745" xr:uid="{00000000-0005-0000-0000-0000EA7F0000}"/>
    <cellStyle name="Nota 2 3 2 3 2 2 5" xfId="32746" xr:uid="{00000000-0005-0000-0000-0000EB7F0000}"/>
    <cellStyle name="Nota 2 3 2 3 2 2 5 2" xfId="32747" xr:uid="{00000000-0005-0000-0000-0000EC7F0000}"/>
    <cellStyle name="Nota 2 3 2 3 2 2 6" xfId="32748" xr:uid="{00000000-0005-0000-0000-0000ED7F0000}"/>
    <cellStyle name="Nota 2 3 2 3 2 2 7" xfId="32749" xr:uid="{00000000-0005-0000-0000-0000EE7F0000}"/>
    <cellStyle name="Nota 2 3 2 3 2 3" xfId="32750" xr:uid="{00000000-0005-0000-0000-0000EF7F0000}"/>
    <cellStyle name="Nota 2 3 2 3 2 4" xfId="32751" xr:uid="{00000000-0005-0000-0000-0000F07F0000}"/>
    <cellStyle name="Nota 2 3 2 3 2 4 2" xfId="32752" xr:uid="{00000000-0005-0000-0000-0000F17F0000}"/>
    <cellStyle name="Nota 2 3 2 3 2 4 2 2" xfId="32753" xr:uid="{00000000-0005-0000-0000-0000F27F0000}"/>
    <cellStyle name="Nota 2 3 2 3 2 4 3" xfId="32754" xr:uid="{00000000-0005-0000-0000-0000F37F0000}"/>
    <cellStyle name="Nota 2 3 2 3 2 4 4" xfId="32755" xr:uid="{00000000-0005-0000-0000-0000F47F0000}"/>
    <cellStyle name="Nota 2 3 2 3 2 5" xfId="32756" xr:uid="{00000000-0005-0000-0000-0000F57F0000}"/>
    <cellStyle name="Nota 2 3 2 3 2 5 2" xfId="32757" xr:uid="{00000000-0005-0000-0000-0000F67F0000}"/>
    <cellStyle name="Nota 2 3 2 3 2 5 2 2" xfId="32758" xr:uid="{00000000-0005-0000-0000-0000F77F0000}"/>
    <cellStyle name="Nota 2 3 2 3 2 5 3" xfId="32759" xr:uid="{00000000-0005-0000-0000-0000F87F0000}"/>
    <cellStyle name="Nota 2 3 2 3 2 5 4" xfId="32760" xr:uid="{00000000-0005-0000-0000-0000F97F0000}"/>
    <cellStyle name="Nota 2 3 2 3 2 6" xfId="32761" xr:uid="{00000000-0005-0000-0000-0000FA7F0000}"/>
    <cellStyle name="Nota 2 3 2 3 2 6 2" xfId="32762" xr:uid="{00000000-0005-0000-0000-0000FB7F0000}"/>
    <cellStyle name="Nota 2 3 2 3 2 7" xfId="32763" xr:uid="{00000000-0005-0000-0000-0000FC7F0000}"/>
    <cellStyle name="Nota 2 3 2 3 2 8" xfId="32764" xr:uid="{00000000-0005-0000-0000-0000FD7F0000}"/>
    <cellStyle name="Nota 2 3 2 3 3" xfId="32765" xr:uid="{00000000-0005-0000-0000-0000FE7F0000}"/>
    <cellStyle name="Nota 2 3 2 3 3 2" xfId="32766" xr:uid="{00000000-0005-0000-0000-0000FF7F0000}"/>
    <cellStyle name="Nota 2 3 2 3 3 3" xfId="32767" xr:uid="{00000000-0005-0000-0000-000000800000}"/>
    <cellStyle name="Nota 2 3 2 3 3 3 2" xfId="32768" xr:uid="{00000000-0005-0000-0000-000001800000}"/>
    <cellStyle name="Nota 2 3 2 3 3 3 2 2" xfId="32769" xr:uid="{00000000-0005-0000-0000-000002800000}"/>
    <cellStyle name="Nota 2 3 2 3 3 3 3" xfId="32770" xr:uid="{00000000-0005-0000-0000-000003800000}"/>
    <cellStyle name="Nota 2 3 2 3 3 3 4" xfId="32771" xr:uid="{00000000-0005-0000-0000-000004800000}"/>
    <cellStyle name="Nota 2 3 2 3 3 4" xfId="32772" xr:uid="{00000000-0005-0000-0000-000005800000}"/>
    <cellStyle name="Nota 2 3 2 3 3 4 2" xfId="32773" xr:uid="{00000000-0005-0000-0000-000006800000}"/>
    <cellStyle name="Nota 2 3 2 3 3 4 2 2" xfId="32774" xr:uid="{00000000-0005-0000-0000-000007800000}"/>
    <cellStyle name="Nota 2 3 2 3 3 4 3" xfId="32775" xr:uid="{00000000-0005-0000-0000-000008800000}"/>
    <cellStyle name="Nota 2 3 2 3 3 4 4" xfId="32776" xr:uid="{00000000-0005-0000-0000-000009800000}"/>
    <cellStyle name="Nota 2 3 2 3 3 5" xfId="32777" xr:uid="{00000000-0005-0000-0000-00000A800000}"/>
    <cellStyle name="Nota 2 3 2 3 3 5 2" xfId="32778" xr:uid="{00000000-0005-0000-0000-00000B800000}"/>
    <cellStyle name="Nota 2 3 2 3 3 6" xfId="32779" xr:uid="{00000000-0005-0000-0000-00000C800000}"/>
    <cellStyle name="Nota 2 3 2 3 3 7" xfId="32780" xr:uid="{00000000-0005-0000-0000-00000D800000}"/>
    <cellStyle name="Nota 2 3 2 3 4" xfId="32781" xr:uid="{00000000-0005-0000-0000-00000E800000}"/>
    <cellStyle name="Nota 2 3 2 3 5" xfId="32782" xr:uid="{00000000-0005-0000-0000-00000F800000}"/>
    <cellStyle name="Nota 2 3 2 3 5 2" xfId="32783" xr:uid="{00000000-0005-0000-0000-000010800000}"/>
    <cellStyle name="Nota 2 3 2 3 5 2 2" xfId="32784" xr:uid="{00000000-0005-0000-0000-000011800000}"/>
    <cellStyle name="Nota 2 3 2 3 5 3" xfId="32785" xr:uid="{00000000-0005-0000-0000-000012800000}"/>
    <cellStyle name="Nota 2 3 2 3 5 4" xfId="32786" xr:uid="{00000000-0005-0000-0000-000013800000}"/>
    <cellStyle name="Nota 2 3 2 3 6" xfId="32787" xr:uid="{00000000-0005-0000-0000-000014800000}"/>
    <cellStyle name="Nota 2 3 2 3 6 2" xfId="32788" xr:uid="{00000000-0005-0000-0000-000015800000}"/>
    <cellStyle name="Nota 2 3 2 3 6 2 2" xfId="32789" xr:uid="{00000000-0005-0000-0000-000016800000}"/>
    <cellStyle name="Nota 2 3 2 3 6 3" xfId="32790" xr:uid="{00000000-0005-0000-0000-000017800000}"/>
    <cellStyle name="Nota 2 3 2 3 6 4" xfId="32791" xr:uid="{00000000-0005-0000-0000-000018800000}"/>
    <cellStyle name="Nota 2 3 2 3 7" xfId="32792" xr:uid="{00000000-0005-0000-0000-000019800000}"/>
    <cellStyle name="Nota 2 3 2 3 7 2" xfId="32793" xr:uid="{00000000-0005-0000-0000-00001A800000}"/>
    <cellStyle name="Nota 2 3 2 3 8" xfId="32794" xr:uid="{00000000-0005-0000-0000-00001B800000}"/>
    <cellStyle name="Nota 2 3 2 3 9" xfId="32795" xr:uid="{00000000-0005-0000-0000-00001C800000}"/>
    <cellStyle name="Nota 2 3 2 4" xfId="32796" xr:uid="{00000000-0005-0000-0000-00001D800000}"/>
    <cellStyle name="Nota 2 3 2 4 2" xfId="32797" xr:uid="{00000000-0005-0000-0000-00001E800000}"/>
    <cellStyle name="Nota 2 3 2 4 2 2" xfId="32798" xr:uid="{00000000-0005-0000-0000-00001F800000}"/>
    <cellStyle name="Nota 2 3 2 4 2 2 2" xfId="32799" xr:uid="{00000000-0005-0000-0000-000020800000}"/>
    <cellStyle name="Nota 2 3 2 4 2 2 3" xfId="32800" xr:uid="{00000000-0005-0000-0000-000021800000}"/>
    <cellStyle name="Nota 2 3 2 4 2 2 3 2" xfId="32801" xr:uid="{00000000-0005-0000-0000-000022800000}"/>
    <cellStyle name="Nota 2 3 2 4 2 2 3 2 2" xfId="32802" xr:uid="{00000000-0005-0000-0000-000023800000}"/>
    <cellStyle name="Nota 2 3 2 4 2 2 3 3" xfId="32803" xr:uid="{00000000-0005-0000-0000-000024800000}"/>
    <cellStyle name="Nota 2 3 2 4 2 2 3 4" xfId="32804" xr:uid="{00000000-0005-0000-0000-000025800000}"/>
    <cellStyle name="Nota 2 3 2 4 2 2 4" xfId="32805" xr:uid="{00000000-0005-0000-0000-000026800000}"/>
    <cellStyle name="Nota 2 3 2 4 2 2 4 2" xfId="32806" xr:uid="{00000000-0005-0000-0000-000027800000}"/>
    <cellStyle name="Nota 2 3 2 4 2 2 4 2 2" xfId="32807" xr:uid="{00000000-0005-0000-0000-000028800000}"/>
    <cellStyle name="Nota 2 3 2 4 2 2 4 3" xfId="32808" xr:uid="{00000000-0005-0000-0000-000029800000}"/>
    <cellStyle name="Nota 2 3 2 4 2 2 4 4" xfId="32809" xr:uid="{00000000-0005-0000-0000-00002A800000}"/>
    <cellStyle name="Nota 2 3 2 4 2 2 5" xfId="32810" xr:uid="{00000000-0005-0000-0000-00002B800000}"/>
    <cellStyle name="Nota 2 3 2 4 2 2 5 2" xfId="32811" xr:uid="{00000000-0005-0000-0000-00002C800000}"/>
    <cellStyle name="Nota 2 3 2 4 2 2 6" xfId="32812" xr:uid="{00000000-0005-0000-0000-00002D800000}"/>
    <cellStyle name="Nota 2 3 2 4 2 2 7" xfId="32813" xr:uid="{00000000-0005-0000-0000-00002E800000}"/>
    <cellStyle name="Nota 2 3 2 4 2 3" xfId="32814" xr:uid="{00000000-0005-0000-0000-00002F800000}"/>
    <cellStyle name="Nota 2 3 2 4 2 4" xfId="32815" xr:uid="{00000000-0005-0000-0000-000030800000}"/>
    <cellStyle name="Nota 2 3 2 4 2 4 2" xfId="32816" xr:uid="{00000000-0005-0000-0000-000031800000}"/>
    <cellStyle name="Nota 2 3 2 4 2 4 2 2" xfId="32817" xr:uid="{00000000-0005-0000-0000-000032800000}"/>
    <cellStyle name="Nota 2 3 2 4 2 4 3" xfId="32818" xr:uid="{00000000-0005-0000-0000-000033800000}"/>
    <cellStyle name="Nota 2 3 2 4 2 4 4" xfId="32819" xr:uid="{00000000-0005-0000-0000-000034800000}"/>
    <cellStyle name="Nota 2 3 2 4 2 5" xfId="32820" xr:uid="{00000000-0005-0000-0000-000035800000}"/>
    <cellStyle name="Nota 2 3 2 4 2 5 2" xfId="32821" xr:uid="{00000000-0005-0000-0000-000036800000}"/>
    <cellStyle name="Nota 2 3 2 4 2 5 2 2" xfId="32822" xr:uid="{00000000-0005-0000-0000-000037800000}"/>
    <cellStyle name="Nota 2 3 2 4 2 5 3" xfId="32823" xr:uid="{00000000-0005-0000-0000-000038800000}"/>
    <cellStyle name="Nota 2 3 2 4 2 5 4" xfId="32824" xr:uid="{00000000-0005-0000-0000-000039800000}"/>
    <cellStyle name="Nota 2 3 2 4 2 6" xfId="32825" xr:uid="{00000000-0005-0000-0000-00003A800000}"/>
    <cellStyle name="Nota 2 3 2 4 2 6 2" xfId="32826" xr:uid="{00000000-0005-0000-0000-00003B800000}"/>
    <cellStyle name="Nota 2 3 2 4 2 7" xfId="32827" xr:uid="{00000000-0005-0000-0000-00003C800000}"/>
    <cellStyle name="Nota 2 3 2 4 2 8" xfId="32828" xr:uid="{00000000-0005-0000-0000-00003D800000}"/>
    <cellStyle name="Nota 2 3 2 4 3" xfId="32829" xr:uid="{00000000-0005-0000-0000-00003E800000}"/>
    <cellStyle name="Nota 2 3 2 4 3 2" xfId="32830" xr:uid="{00000000-0005-0000-0000-00003F800000}"/>
    <cellStyle name="Nota 2 3 2 4 3 3" xfId="32831" xr:uid="{00000000-0005-0000-0000-000040800000}"/>
    <cellStyle name="Nota 2 3 2 4 3 3 2" xfId="32832" xr:uid="{00000000-0005-0000-0000-000041800000}"/>
    <cellStyle name="Nota 2 3 2 4 3 3 2 2" xfId="32833" xr:uid="{00000000-0005-0000-0000-000042800000}"/>
    <cellStyle name="Nota 2 3 2 4 3 3 3" xfId="32834" xr:uid="{00000000-0005-0000-0000-000043800000}"/>
    <cellStyle name="Nota 2 3 2 4 3 3 4" xfId="32835" xr:uid="{00000000-0005-0000-0000-000044800000}"/>
    <cellStyle name="Nota 2 3 2 4 3 4" xfId="32836" xr:uid="{00000000-0005-0000-0000-000045800000}"/>
    <cellStyle name="Nota 2 3 2 4 3 4 2" xfId="32837" xr:uid="{00000000-0005-0000-0000-000046800000}"/>
    <cellStyle name="Nota 2 3 2 4 3 4 2 2" xfId="32838" xr:uid="{00000000-0005-0000-0000-000047800000}"/>
    <cellStyle name="Nota 2 3 2 4 3 4 3" xfId="32839" xr:uid="{00000000-0005-0000-0000-000048800000}"/>
    <cellStyle name="Nota 2 3 2 4 3 4 4" xfId="32840" xr:uid="{00000000-0005-0000-0000-000049800000}"/>
    <cellStyle name="Nota 2 3 2 4 3 5" xfId="32841" xr:uid="{00000000-0005-0000-0000-00004A800000}"/>
    <cellStyle name="Nota 2 3 2 4 3 5 2" xfId="32842" xr:uid="{00000000-0005-0000-0000-00004B800000}"/>
    <cellStyle name="Nota 2 3 2 4 3 6" xfId="32843" xr:uid="{00000000-0005-0000-0000-00004C800000}"/>
    <cellStyle name="Nota 2 3 2 4 3 7" xfId="32844" xr:uid="{00000000-0005-0000-0000-00004D800000}"/>
    <cellStyle name="Nota 2 3 2 4 4" xfId="32845" xr:uid="{00000000-0005-0000-0000-00004E800000}"/>
    <cellStyle name="Nota 2 3 2 4 5" xfId="32846" xr:uid="{00000000-0005-0000-0000-00004F800000}"/>
    <cellStyle name="Nota 2 3 2 4 5 2" xfId="32847" xr:uid="{00000000-0005-0000-0000-000050800000}"/>
    <cellStyle name="Nota 2 3 2 4 5 2 2" xfId="32848" xr:uid="{00000000-0005-0000-0000-000051800000}"/>
    <cellStyle name="Nota 2 3 2 4 5 3" xfId="32849" xr:uid="{00000000-0005-0000-0000-000052800000}"/>
    <cellStyle name="Nota 2 3 2 4 5 4" xfId="32850" xr:uid="{00000000-0005-0000-0000-000053800000}"/>
    <cellStyle name="Nota 2 3 2 4 6" xfId="32851" xr:uid="{00000000-0005-0000-0000-000054800000}"/>
    <cellStyle name="Nota 2 3 2 4 6 2" xfId="32852" xr:uid="{00000000-0005-0000-0000-000055800000}"/>
    <cellStyle name="Nota 2 3 2 4 6 2 2" xfId="32853" xr:uid="{00000000-0005-0000-0000-000056800000}"/>
    <cellStyle name="Nota 2 3 2 4 6 3" xfId="32854" xr:uid="{00000000-0005-0000-0000-000057800000}"/>
    <cellStyle name="Nota 2 3 2 4 6 4" xfId="32855" xr:uid="{00000000-0005-0000-0000-000058800000}"/>
    <cellStyle name="Nota 2 3 2 4 7" xfId="32856" xr:uid="{00000000-0005-0000-0000-000059800000}"/>
    <cellStyle name="Nota 2 3 2 4 7 2" xfId="32857" xr:uid="{00000000-0005-0000-0000-00005A800000}"/>
    <cellStyle name="Nota 2 3 2 4 8" xfId="32858" xr:uid="{00000000-0005-0000-0000-00005B800000}"/>
    <cellStyle name="Nota 2 3 2 4 9" xfId="32859" xr:uid="{00000000-0005-0000-0000-00005C800000}"/>
    <cellStyle name="Nota 2 3 2 5" xfId="32860" xr:uid="{00000000-0005-0000-0000-00005D800000}"/>
    <cellStyle name="Nota 2 3 2 5 2" xfId="32861" xr:uid="{00000000-0005-0000-0000-00005E800000}"/>
    <cellStyle name="Nota 2 3 2 5 2 2" xfId="32862" xr:uid="{00000000-0005-0000-0000-00005F800000}"/>
    <cellStyle name="Nota 2 3 2 5 2 3" xfId="32863" xr:uid="{00000000-0005-0000-0000-000060800000}"/>
    <cellStyle name="Nota 2 3 2 5 2 3 2" xfId="32864" xr:uid="{00000000-0005-0000-0000-000061800000}"/>
    <cellStyle name="Nota 2 3 2 5 2 3 2 2" xfId="32865" xr:uid="{00000000-0005-0000-0000-000062800000}"/>
    <cellStyle name="Nota 2 3 2 5 2 3 3" xfId="32866" xr:uid="{00000000-0005-0000-0000-000063800000}"/>
    <cellStyle name="Nota 2 3 2 5 2 3 4" xfId="32867" xr:uid="{00000000-0005-0000-0000-000064800000}"/>
    <cellStyle name="Nota 2 3 2 5 2 4" xfId="32868" xr:uid="{00000000-0005-0000-0000-000065800000}"/>
    <cellStyle name="Nota 2 3 2 5 2 4 2" xfId="32869" xr:uid="{00000000-0005-0000-0000-000066800000}"/>
    <cellStyle name="Nota 2 3 2 5 2 4 2 2" xfId="32870" xr:uid="{00000000-0005-0000-0000-000067800000}"/>
    <cellStyle name="Nota 2 3 2 5 2 4 3" xfId="32871" xr:uid="{00000000-0005-0000-0000-000068800000}"/>
    <cellStyle name="Nota 2 3 2 5 2 4 4" xfId="32872" xr:uid="{00000000-0005-0000-0000-000069800000}"/>
    <cellStyle name="Nota 2 3 2 5 2 5" xfId="32873" xr:uid="{00000000-0005-0000-0000-00006A800000}"/>
    <cellStyle name="Nota 2 3 2 5 2 5 2" xfId="32874" xr:uid="{00000000-0005-0000-0000-00006B800000}"/>
    <cellStyle name="Nota 2 3 2 5 2 6" xfId="32875" xr:uid="{00000000-0005-0000-0000-00006C800000}"/>
    <cellStyle name="Nota 2 3 2 5 2 7" xfId="32876" xr:uid="{00000000-0005-0000-0000-00006D800000}"/>
    <cellStyle name="Nota 2 3 2 5 3" xfId="32877" xr:uid="{00000000-0005-0000-0000-00006E800000}"/>
    <cellStyle name="Nota 2 3 2 5 4" xfId="32878" xr:uid="{00000000-0005-0000-0000-00006F800000}"/>
    <cellStyle name="Nota 2 3 2 5 4 2" xfId="32879" xr:uid="{00000000-0005-0000-0000-000070800000}"/>
    <cellStyle name="Nota 2 3 2 5 4 2 2" xfId="32880" xr:uid="{00000000-0005-0000-0000-000071800000}"/>
    <cellStyle name="Nota 2 3 2 5 4 3" xfId="32881" xr:uid="{00000000-0005-0000-0000-000072800000}"/>
    <cellStyle name="Nota 2 3 2 5 4 4" xfId="32882" xr:uid="{00000000-0005-0000-0000-000073800000}"/>
    <cellStyle name="Nota 2 3 2 5 5" xfId="32883" xr:uid="{00000000-0005-0000-0000-000074800000}"/>
    <cellStyle name="Nota 2 3 2 5 5 2" xfId="32884" xr:uid="{00000000-0005-0000-0000-000075800000}"/>
    <cellStyle name="Nota 2 3 2 5 5 2 2" xfId="32885" xr:uid="{00000000-0005-0000-0000-000076800000}"/>
    <cellStyle name="Nota 2 3 2 5 5 3" xfId="32886" xr:uid="{00000000-0005-0000-0000-000077800000}"/>
    <cellStyle name="Nota 2 3 2 5 5 4" xfId="32887" xr:uid="{00000000-0005-0000-0000-000078800000}"/>
    <cellStyle name="Nota 2 3 2 5 6" xfId="32888" xr:uid="{00000000-0005-0000-0000-000079800000}"/>
    <cellStyle name="Nota 2 3 2 5 6 2" xfId="32889" xr:uid="{00000000-0005-0000-0000-00007A800000}"/>
    <cellStyle name="Nota 2 3 2 5 7" xfId="32890" xr:uid="{00000000-0005-0000-0000-00007B800000}"/>
    <cellStyle name="Nota 2 3 2 5 8" xfId="32891" xr:uid="{00000000-0005-0000-0000-00007C800000}"/>
    <cellStyle name="Nota 2 3 2 6" xfId="32892" xr:uid="{00000000-0005-0000-0000-00007D800000}"/>
    <cellStyle name="Nota 2 3 2 6 2" xfId="32893" xr:uid="{00000000-0005-0000-0000-00007E800000}"/>
    <cellStyle name="Nota 2 3 2 6 3" xfId="32894" xr:uid="{00000000-0005-0000-0000-00007F800000}"/>
    <cellStyle name="Nota 2 3 2 6 3 2" xfId="32895" xr:uid="{00000000-0005-0000-0000-000080800000}"/>
    <cellStyle name="Nota 2 3 2 6 3 2 2" xfId="32896" xr:uid="{00000000-0005-0000-0000-000081800000}"/>
    <cellStyle name="Nota 2 3 2 6 3 3" xfId="32897" xr:uid="{00000000-0005-0000-0000-000082800000}"/>
    <cellStyle name="Nota 2 3 2 6 3 4" xfId="32898" xr:uid="{00000000-0005-0000-0000-000083800000}"/>
    <cellStyle name="Nota 2 3 2 6 4" xfId="32899" xr:uid="{00000000-0005-0000-0000-000084800000}"/>
    <cellStyle name="Nota 2 3 2 6 4 2" xfId="32900" xr:uid="{00000000-0005-0000-0000-000085800000}"/>
    <cellStyle name="Nota 2 3 2 6 4 2 2" xfId="32901" xr:uid="{00000000-0005-0000-0000-000086800000}"/>
    <cellStyle name="Nota 2 3 2 6 4 3" xfId="32902" xr:uid="{00000000-0005-0000-0000-000087800000}"/>
    <cellStyle name="Nota 2 3 2 6 4 4" xfId="32903" xr:uid="{00000000-0005-0000-0000-000088800000}"/>
    <cellStyle name="Nota 2 3 2 6 5" xfId="32904" xr:uid="{00000000-0005-0000-0000-000089800000}"/>
    <cellStyle name="Nota 2 3 2 6 5 2" xfId="32905" xr:uid="{00000000-0005-0000-0000-00008A800000}"/>
    <cellStyle name="Nota 2 3 2 6 6" xfId="32906" xr:uid="{00000000-0005-0000-0000-00008B800000}"/>
    <cellStyle name="Nota 2 3 2 6 7" xfId="32907" xr:uid="{00000000-0005-0000-0000-00008C800000}"/>
    <cellStyle name="Nota 2 3 2 7" xfId="32908" xr:uid="{00000000-0005-0000-0000-00008D800000}"/>
    <cellStyle name="Nota 2 3 2 8" xfId="32909" xr:uid="{00000000-0005-0000-0000-00008E800000}"/>
    <cellStyle name="Nota 2 3 2 8 2" xfId="32910" xr:uid="{00000000-0005-0000-0000-00008F800000}"/>
    <cellStyle name="Nota 2 3 2 8 2 2" xfId="32911" xr:uid="{00000000-0005-0000-0000-000090800000}"/>
    <cellStyle name="Nota 2 3 2 8 3" xfId="32912" xr:uid="{00000000-0005-0000-0000-000091800000}"/>
    <cellStyle name="Nota 2 3 2 8 4" xfId="32913" xr:uid="{00000000-0005-0000-0000-000092800000}"/>
    <cellStyle name="Nota 2 3 2 9" xfId="32914" xr:uid="{00000000-0005-0000-0000-000093800000}"/>
    <cellStyle name="Nota 2 3 2 9 2" xfId="32915" xr:uid="{00000000-0005-0000-0000-000094800000}"/>
    <cellStyle name="Nota 2 3 2 9 2 2" xfId="32916" xr:uid="{00000000-0005-0000-0000-000095800000}"/>
    <cellStyle name="Nota 2 3 2 9 3" xfId="32917" xr:uid="{00000000-0005-0000-0000-000096800000}"/>
    <cellStyle name="Nota 2 3 2 9 4" xfId="32918" xr:uid="{00000000-0005-0000-0000-000097800000}"/>
    <cellStyle name="Nota 2 3 3" xfId="32919" xr:uid="{00000000-0005-0000-0000-000098800000}"/>
    <cellStyle name="Nota 2 3 3 2" xfId="32920" xr:uid="{00000000-0005-0000-0000-000099800000}"/>
    <cellStyle name="Nota 2 3 3 2 2" xfId="32921" xr:uid="{00000000-0005-0000-0000-00009A800000}"/>
    <cellStyle name="Nota 2 3 3 2 2 2" xfId="32922" xr:uid="{00000000-0005-0000-0000-00009B800000}"/>
    <cellStyle name="Nota 2 3 3 2 2 3" xfId="32923" xr:uid="{00000000-0005-0000-0000-00009C800000}"/>
    <cellStyle name="Nota 2 3 3 2 2 3 2" xfId="32924" xr:uid="{00000000-0005-0000-0000-00009D800000}"/>
    <cellStyle name="Nota 2 3 3 2 2 3 2 2" xfId="32925" xr:uid="{00000000-0005-0000-0000-00009E800000}"/>
    <cellStyle name="Nota 2 3 3 2 2 3 3" xfId="32926" xr:uid="{00000000-0005-0000-0000-00009F800000}"/>
    <cellStyle name="Nota 2 3 3 2 2 3 4" xfId="32927" xr:uid="{00000000-0005-0000-0000-0000A0800000}"/>
    <cellStyle name="Nota 2 3 3 2 2 4" xfId="32928" xr:uid="{00000000-0005-0000-0000-0000A1800000}"/>
    <cellStyle name="Nota 2 3 3 2 2 4 2" xfId="32929" xr:uid="{00000000-0005-0000-0000-0000A2800000}"/>
    <cellStyle name="Nota 2 3 3 2 2 4 2 2" xfId="32930" xr:uid="{00000000-0005-0000-0000-0000A3800000}"/>
    <cellStyle name="Nota 2 3 3 2 2 4 3" xfId="32931" xr:uid="{00000000-0005-0000-0000-0000A4800000}"/>
    <cellStyle name="Nota 2 3 3 2 2 4 4" xfId="32932" xr:uid="{00000000-0005-0000-0000-0000A5800000}"/>
    <cellStyle name="Nota 2 3 3 2 2 5" xfId="32933" xr:uid="{00000000-0005-0000-0000-0000A6800000}"/>
    <cellStyle name="Nota 2 3 3 2 2 5 2" xfId="32934" xr:uid="{00000000-0005-0000-0000-0000A7800000}"/>
    <cellStyle name="Nota 2 3 3 2 2 6" xfId="32935" xr:uid="{00000000-0005-0000-0000-0000A8800000}"/>
    <cellStyle name="Nota 2 3 3 2 2 7" xfId="32936" xr:uid="{00000000-0005-0000-0000-0000A9800000}"/>
    <cellStyle name="Nota 2 3 3 2 3" xfId="32937" xr:uid="{00000000-0005-0000-0000-0000AA800000}"/>
    <cellStyle name="Nota 2 3 3 2 4" xfId="32938" xr:uid="{00000000-0005-0000-0000-0000AB800000}"/>
    <cellStyle name="Nota 2 3 3 2 4 2" xfId="32939" xr:uid="{00000000-0005-0000-0000-0000AC800000}"/>
    <cellStyle name="Nota 2 3 3 2 4 2 2" xfId="32940" xr:uid="{00000000-0005-0000-0000-0000AD800000}"/>
    <cellStyle name="Nota 2 3 3 2 4 3" xfId="32941" xr:uid="{00000000-0005-0000-0000-0000AE800000}"/>
    <cellStyle name="Nota 2 3 3 2 4 4" xfId="32942" xr:uid="{00000000-0005-0000-0000-0000AF800000}"/>
    <cellStyle name="Nota 2 3 3 2 5" xfId="32943" xr:uid="{00000000-0005-0000-0000-0000B0800000}"/>
    <cellStyle name="Nota 2 3 3 2 5 2" xfId="32944" xr:uid="{00000000-0005-0000-0000-0000B1800000}"/>
    <cellStyle name="Nota 2 3 3 2 5 2 2" xfId="32945" xr:uid="{00000000-0005-0000-0000-0000B2800000}"/>
    <cellStyle name="Nota 2 3 3 2 5 3" xfId="32946" xr:uid="{00000000-0005-0000-0000-0000B3800000}"/>
    <cellStyle name="Nota 2 3 3 2 5 4" xfId="32947" xr:uid="{00000000-0005-0000-0000-0000B4800000}"/>
    <cellStyle name="Nota 2 3 3 2 6" xfId="32948" xr:uid="{00000000-0005-0000-0000-0000B5800000}"/>
    <cellStyle name="Nota 2 3 3 2 6 2" xfId="32949" xr:uid="{00000000-0005-0000-0000-0000B6800000}"/>
    <cellStyle name="Nota 2 3 3 2 7" xfId="32950" xr:uid="{00000000-0005-0000-0000-0000B7800000}"/>
    <cellStyle name="Nota 2 3 3 2 8" xfId="32951" xr:uid="{00000000-0005-0000-0000-0000B8800000}"/>
    <cellStyle name="Nota 2 3 3 3" xfId="32952" xr:uid="{00000000-0005-0000-0000-0000B9800000}"/>
    <cellStyle name="Nota 2 3 3 3 2" xfId="32953" xr:uid="{00000000-0005-0000-0000-0000BA800000}"/>
    <cellStyle name="Nota 2 3 3 3 3" xfId="32954" xr:uid="{00000000-0005-0000-0000-0000BB800000}"/>
    <cellStyle name="Nota 2 3 3 3 3 2" xfId="32955" xr:uid="{00000000-0005-0000-0000-0000BC800000}"/>
    <cellStyle name="Nota 2 3 3 3 3 2 2" xfId="32956" xr:uid="{00000000-0005-0000-0000-0000BD800000}"/>
    <cellStyle name="Nota 2 3 3 3 3 3" xfId="32957" xr:uid="{00000000-0005-0000-0000-0000BE800000}"/>
    <cellStyle name="Nota 2 3 3 3 3 4" xfId="32958" xr:uid="{00000000-0005-0000-0000-0000BF800000}"/>
    <cellStyle name="Nota 2 3 3 3 4" xfId="32959" xr:uid="{00000000-0005-0000-0000-0000C0800000}"/>
    <cellStyle name="Nota 2 3 3 3 4 2" xfId="32960" xr:uid="{00000000-0005-0000-0000-0000C1800000}"/>
    <cellStyle name="Nota 2 3 3 3 4 2 2" xfId="32961" xr:uid="{00000000-0005-0000-0000-0000C2800000}"/>
    <cellStyle name="Nota 2 3 3 3 4 3" xfId="32962" xr:uid="{00000000-0005-0000-0000-0000C3800000}"/>
    <cellStyle name="Nota 2 3 3 3 4 4" xfId="32963" xr:uid="{00000000-0005-0000-0000-0000C4800000}"/>
    <cellStyle name="Nota 2 3 3 3 5" xfId="32964" xr:uid="{00000000-0005-0000-0000-0000C5800000}"/>
    <cellStyle name="Nota 2 3 3 3 5 2" xfId="32965" xr:uid="{00000000-0005-0000-0000-0000C6800000}"/>
    <cellStyle name="Nota 2 3 3 3 6" xfId="32966" xr:uid="{00000000-0005-0000-0000-0000C7800000}"/>
    <cellStyle name="Nota 2 3 3 3 7" xfId="32967" xr:uid="{00000000-0005-0000-0000-0000C8800000}"/>
    <cellStyle name="Nota 2 3 3 4" xfId="32968" xr:uid="{00000000-0005-0000-0000-0000C9800000}"/>
    <cellStyle name="Nota 2 3 3 5" xfId="32969" xr:uid="{00000000-0005-0000-0000-0000CA800000}"/>
    <cellStyle name="Nota 2 3 3 5 2" xfId="32970" xr:uid="{00000000-0005-0000-0000-0000CB800000}"/>
    <cellStyle name="Nota 2 3 3 5 2 2" xfId="32971" xr:uid="{00000000-0005-0000-0000-0000CC800000}"/>
    <cellStyle name="Nota 2 3 3 5 3" xfId="32972" xr:uid="{00000000-0005-0000-0000-0000CD800000}"/>
    <cellStyle name="Nota 2 3 3 5 4" xfId="32973" xr:uid="{00000000-0005-0000-0000-0000CE800000}"/>
    <cellStyle name="Nota 2 3 3 6" xfId="32974" xr:uid="{00000000-0005-0000-0000-0000CF800000}"/>
    <cellStyle name="Nota 2 3 3 6 2" xfId="32975" xr:uid="{00000000-0005-0000-0000-0000D0800000}"/>
    <cellStyle name="Nota 2 3 3 6 2 2" xfId="32976" xr:uid="{00000000-0005-0000-0000-0000D1800000}"/>
    <cellStyle name="Nota 2 3 3 6 3" xfId="32977" xr:uid="{00000000-0005-0000-0000-0000D2800000}"/>
    <cellStyle name="Nota 2 3 3 6 4" xfId="32978" xr:uid="{00000000-0005-0000-0000-0000D3800000}"/>
    <cellStyle name="Nota 2 3 3 7" xfId="32979" xr:uid="{00000000-0005-0000-0000-0000D4800000}"/>
    <cellStyle name="Nota 2 3 3 7 2" xfId="32980" xr:uid="{00000000-0005-0000-0000-0000D5800000}"/>
    <cellStyle name="Nota 2 3 3 8" xfId="32981" xr:uid="{00000000-0005-0000-0000-0000D6800000}"/>
    <cellStyle name="Nota 2 3 3 9" xfId="32982" xr:uid="{00000000-0005-0000-0000-0000D7800000}"/>
    <cellStyle name="Nota 2 3 4" xfId="32983" xr:uid="{00000000-0005-0000-0000-0000D8800000}"/>
    <cellStyle name="Nota 2 3 4 2" xfId="32984" xr:uid="{00000000-0005-0000-0000-0000D9800000}"/>
    <cellStyle name="Nota 2 3 4 2 2" xfId="32985" xr:uid="{00000000-0005-0000-0000-0000DA800000}"/>
    <cellStyle name="Nota 2 3 4 2 2 2" xfId="32986" xr:uid="{00000000-0005-0000-0000-0000DB800000}"/>
    <cellStyle name="Nota 2 3 4 2 2 3" xfId="32987" xr:uid="{00000000-0005-0000-0000-0000DC800000}"/>
    <cellStyle name="Nota 2 3 4 2 2 3 2" xfId="32988" xr:uid="{00000000-0005-0000-0000-0000DD800000}"/>
    <cellStyle name="Nota 2 3 4 2 2 3 2 2" xfId="32989" xr:uid="{00000000-0005-0000-0000-0000DE800000}"/>
    <cellStyle name="Nota 2 3 4 2 2 3 3" xfId="32990" xr:uid="{00000000-0005-0000-0000-0000DF800000}"/>
    <cellStyle name="Nota 2 3 4 2 2 3 4" xfId="32991" xr:uid="{00000000-0005-0000-0000-0000E0800000}"/>
    <cellStyle name="Nota 2 3 4 2 2 4" xfId="32992" xr:uid="{00000000-0005-0000-0000-0000E1800000}"/>
    <cellStyle name="Nota 2 3 4 2 2 4 2" xfId="32993" xr:uid="{00000000-0005-0000-0000-0000E2800000}"/>
    <cellStyle name="Nota 2 3 4 2 2 4 2 2" xfId="32994" xr:uid="{00000000-0005-0000-0000-0000E3800000}"/>
    <cellStyle name="Nota 2 3 4 2 2 4 3" xfId="32995" xr:uid="{00000000-0005-0000-0000-0000E4800000}"/>
    <cellStyle name="Nota 2 3 4 2 2 4 4" xfId="32996" xr:uid="{00000000-0005-0000-0000-0000E5800000}"/>
    <cellStyle name="Nota 2 3 4 2 2 5" xfId="32997" xr:uid="{00000000-0005-0000-0000-0000E6800000}"/>
    <cellStyle name="Nota 2 3 4 2 2 5 2" xfId="32998" xr:uid="{00000000-0005-0000-0000-0000E7800000}"/>
    <cellStyle name="Nota 2 3 4 2 2 6" xfId="32999" xr:uid="{00000000-0005-0000-0000-0000E8800000}"/>
    <cellStyle name="Nota 2 3 4 2 2 7" xfId="33000" xr:uid="{00000000-0005-0000-0000-0000E9800000}"/>
    <cellStyle name="Nota 2 3 4 2 3" xfId="33001" xr:uid="{00000000-0005-0000-0000-0000EA800000}"/>
    <cellStyle name="Nota 2 3 4 2 4" xfId="33002" xr:uid="{00000000-0005-0000-0000-0000EB800000}"/>
    <cellStyle name="Nota 2 3 4 2 4 2" xfId="33003" xr:uid="{00000000-0005-0000-0000-0000EC800000}"/>
    <cellStyle name="Nota 2 3 4 2 4 2 2" xfId="33004" xr:uid="{00000000-0005-0000-0000-0000ED800000}"/>
    <cellStyle name="Nota 2 3 4 2 4 3" xfId="33005" xr:uid="{00000000-0005-0000-0000-0000EE800000}"/>
    <cellStyle name="Nota 2 3 4 2 4 4" xfId="33006" xr:uid="{00000000-0005-0000-0000-0000EF800000}"/>
    <cellStyle name="Nota 2 3 4 2 5" xfId="33007" xr:uid="{00000000-0005-0000-0000-0000F0800000}"/>
    <cellStyle name="Nota 2 3 4 2 5 2" xfId="33008" xr:uid="{00000000-0005-0000-0000-0000F1800000}"/>
    <cellStyle name="Nota 2 3 4 2 5 2 2" xfId="33009" xr:uid="{00000000-0005-0000-0000-0000F2800000}"/>
    <cellStyle name="Nota 2 3 4 2 5 3" xfId="33010" xr:uid="{00000000-0005-0000-0000-0000F3800000}"/>
    <cellStyle name="Nota 2 3 4 2 5 4" xfId="33011" xr:uid="{00000000-0005-0000-0000-0000F4800000}"/>
    <cellStyle name="Nota 2 3 4 2 6" xfId="33012" xr:uid="{00000000-0005-0000-0000-0000F5800000}"/>
    <cellStyle name="Nota 2 3 4 2 6 2" xfId="33013" xr:uid="{00000000-0005-0000-0000-0000F6800000}"/>
    <cellStyle name="Nota 2 3 4 2 7" xfId="33014" xr:uid="{00000000-0005-0000-0000-0000F7800000}"/>
    <cellStyle name="Nota 2 3 4 2 8" xfId="33015" xr:uid="{00000000-0005-0000-0000-0000F8800000}"/>
    <cellStyle name="Nota 2 3 4 3" xfId="33016" xr:uid="{00000000-0005-0000-0000-0000F9800000}"/>
    <cellStyle name="Nota 2 3 4 3 2" xfId="33017" xr:uid="{00000000-0005-0000-0000-0000FA800000}"/>
    <cellStyle name="Nota 2 3 4 3 3" xfId="33018" xr:uid="{00000000-0005-0000-0000-0000FB800000}"/>
    <cellStyle name="Nota 2 3 4 3 3 2" xfId="33019" xr:uid="{00000000-0005-0000-0000-0000FC800000}"/>
    <cellStyle name="Nota 2 3 4 3 3 2 2" xfId="33020" xr:uid="{00000000-0005-0000-0000-0000FD800000}"/>
    <cellStyle name="Nota 2 3 4 3 3 3" xfId="33021" xr:uid="{00000000-0005-0000-0000-0000FE800000}"/>
    <cellStyle name="Nota 2 3 4 3 3 4" xfId="33022" xr:uid="{00000000-0005-0000-0000-0000FF800000}"/>
    <cellStyle name="Nota 2 3 4 3 4" xfId="33023" xr:uid="{00000000-0005-0000-0000-000000810000}"/>
    <cellStyle name="Nota 2 3 4 3 4 2" xfId="33024" xr:uid="{00000000-0005-0000-0000-000001810000}"/>
    <cellStyle name="Nota 2 3 4 3 4 2 2" xfId="33025" xr:uid="{00000000-0005-0000-0000-000002810000}"/>
    <cellStyle name="Nota 2 3 4 3 4 3" xfId="33026" xr:uid="{00000000-0005-0000-0000-000003810000}"/>
    <cellStyle name="Nota 2 3 4 3 4 4" xfId="33027" xr:uid="{00000000-0005-0000-0000-000004810000}"/>
    <cellStyle name="Nota 2 3 4 3 5" xfId="33028" xr:uid="{00000000-0005-0000-0000-000005810000}"/>
    <cellStyle name="Nota 2 3 4 3 5 2" xfId="33029" xr:uid="{00000000-0005-0000-0000-000006810000}"/>
    <cellStyle name="Nota 2 3 4 3 6" xfId="33030" xr:uid="{00000000-0005-0000-0000-000007810000}"/>
    <cellStyle name="Nota 2 3 4 3 7" xfId="33031" xr:uid="{00000000-0005-0000-0000-000008810000}"/>
    <cellStyle name="Nota 2 3 4 4" xfId="33032" xr:uid="{00000000-0005-0000-0000-000009810000}"/>
    <cellStyle name="Nota 2 3 4 5" xfId="33033" xr:uid="{00000000-0005-0000-0000-00000A810000}"/>
    <cellStyle name="Nota 2 3 4 5 2" xfId="33034" xr:uid="{00000000-0005-0000-0000-00000B810000}"/>
    <cellStyle name="Nota 2 3 4 5 2 2" xfId="33035" xr:uid="{00000000-0005-0000-0000-00000C810000}"/>
    <cellStyle name="Nota 2 3 4 5 3" xfId="33036" xr:uid="{00000000-0005-0000-0000-00000D810000}"/>
    <cellStyle name="Nota 2 3 4 5 4" xfId="33037" xr:uid="{00000000-0005-0000-0000-00000E810000}"/>
    <cellStyle name="Nota 2 3 4 6" xfId="33038" xr:uid="{00000000-0005-0000-0000-00000F810000}"/>
    <cellStyle name="Nota 2 3 4 6 2" xfId="33039" xr:uid="{00000000-0005-0000-0000-000010810000}"/>
    <cellStyle name="Nota 2 3 4 6 2 2" xfId="33040" xr:uid="{00000000-0005-0000-0000-000011810000}"/>
    <cellStyle name="Nota 2 3 4 6 3" xfId="33041" xr:uid="{00000000-0005-0000-0000-000012810000}"/>
    <cellStyle name="Nota 2 3 4 6 4" xfId="33042" xr:uid="{00000000-0005-0000-0000-000013810000}"/>
    <cellStyle name="Nota 2 3 4 7" xfId="33043" xr:uid="{00000000-0005-0000-0000-000014810000}"/>
    <cellStyle name="Nota 2 3 4 7 2" xfId="33044" xr:uid="{00000000-0005-0000-0000-000015810000}"/>
    <cellStyle name="Nota 2 3 4 8" xfId="33045" xr:uid="{00000000-0005-0000-0000-000016810000}"/>
    <cellStyle name="Nota 2 3 4 9" xfId="33046" xr:uid="{00000000-0005-0000-0000-000017810000}"/>
    <cellStyle name="Nota 2 3 5" xfId="33047" xr:uid="{00000000-0005-0000-0000-000018810000}"/>
    <cellStyle name="Nota 2 3 5 2" xfId="33048" xr:uid="{00000000-0005-0000-0000-000019810000}"/>
    <cellStyle name="Nota 2 3 5 2 2" xfId="33049" xr:uid="{00000000-0005-0000-0000-00001A810000}"/>
    <cellStyle name="Nota 2 3 5 2 2 2" xfId="33050" xr:uid="{00000000-0005-0000-0000-00001B810000}"/>
    <cellStyle name="Nota 2 3 5 2 2 3" xfId="33051" xr:uid="{00000000-0005-0000-0000-00001C810000}"/>
    <cellStyle name="Nota 2 3 5 2 2 3 2" xfId="33052" xr:uid="{00000000-0005-0000-0000-00001D810000}"/>
    <cellStyle name="Nota 2 3 5 2 2 3 2 2" xfId="33053" xr:uid="{00000000-0005-0000-0000-00001E810000}"/>
    <cellStyle name="Nota 2 3 5 2 2 3 3" xfId="33054" xr:uid="{00000000-0005-0000-0000-00001F810000}"/>
    <cellStyle name="Nota 2 3 5 2 2 3 4" xfId="33055" xr:uid="{00000000-0005-0000-0000-000020810000}"/>
    <cellStyle name="Nota 2 3 5 2 2 4" xfId="33056" xr:uid="{00000000-0005-0000-0000-000021810000}"/>
    <cellStyle name="Nota 2 3 5 2 2 4 2" xfId="33057" xr:uid="{00000000-0005-0000-0000-000022810000}"/>
    <cellStyle name="Nota 2 3 5 2 2 4 2 2" xfId="33058" xr:uid="{00000000-0005-0000-0000-000023810000}"/>
    <cellStyle name="Nota 2 3 5 2 2 4 3" xfId="33059" xr:uid="{00000000-0005-0000-0000-000024810000}"/>
    <cellStyle name="Nota 2 3 5 2 2 4 4" xfId="33060" xr:uid="{00000000-0005-0000-0000-000025810000}"/>
    <cellStyle name="Nota 2 3 5 2 2 5" xfId="33061" xr:uid="{00000000-0005-0000-0000-000026810000}"/>
    <cellStyle name="Nota 2 3 5 2 2 5 2" xfId="33062" xr:uid="{00000000-0005-0000-0000-000027810000}"/>
    <cellStyle name="Nota 2 3 5 2 2 6" xfId="33063" xr:uid="{00000000-0005-0000-0000-000028810000}"/>
    <cellStyle name="Nota 2 3 5 2 2 7" xfId="33064" xr:uid="{00000000-0005-0000-0000-000029810000}"/>
    <cellStyle name="Nota 2 3 5 2 3" xfId="33065" xr:uid="{00000000-0005-0000-0000-00002A810000}"/>
    <cellStyle name="Nota 2 3 5 2 4" xfId="33066" xr:uid="{00000000-0005-0000-0000-00002B810000}"/>
    <cellStyle name="Nota 2 3 5 2 4 2" xfId="33067" xr:uid="{00000000-0005-0000-0000-00002C810000}"/>
    <cellStyle name="Nota 2 3 5 2 4 2 2" xfId="33068" xr:uid="{00000000-0005-0000-0000-00002D810000}"/>
    <cellStyle name="Nota 2 3 5 2 4 3" xfId="33069" xr:uid="{00000000-0005-0000-0000-00002E810000}"/>
    <cellStyle name="Nota 2 3 5 2 4 4" xfId="33070" xr:uid="{00000000-0005-0000-0000-00002F810000}"/>
    <cellStyle name="Nota 2 3 5 2 5" xfId="33071" xr:uid="{00000000-0005-0000-0000-000030810000}"/>
    <cellStyle name="Nota 2 3 5 2 5 2" xfId="33072" xr:uid="{00000000-0005-0000-0000-000031810000}"/>
    <cellStyle name="Nota 2 3 5 2 5 2 2" xfId="33073" xr:uid="{00000000-0005-0000-0000-000032810000}"/>
    <cellStyle name="Nota 2 3 5 2 5 3" xfId="33074" xr:uid="{00000000-0005-0000-0000-000033810000}"/>
    <cellStyle name="Nota 2 3 5 2 5 4" xfId="33075" xr:uid="{00000000-0005-0000-0000-000034810000}"/>
    <cellStyle name="Nota 2 3 5 2 6" xfId="33076" xr:uid="{00000000-0005-0000-0000-000035810000}"/>
    <cellStyle name="Nota 2 3 5 2 6 2" xfId="33077" xr:uid="{00000000-0005-0000-0000-000036810000}"/>
    <cellStyle name="Nota 2 3 5 2 7" xfId="33078" xr:uid="{00000000-0005-0000-0000-000037810000}"/>
    <cellStyle name="Nota 2 3 5 2 8" xfId="33079" xr:uid="{00000000-0005-0000-0000-000038810000}"/>
    <cellStyle name="Nota 2 3 5 3" xfId="33080" xr:uid="{00000000-0005-0000-0000-000039810000}"/>
    <cellStyle name="Nota 2 3 5 3 2" xfId="33081" xr:uid="{00000000-0005-0000-0000-00003A810000}"/>
    <cellStyle name="Nota 2 3 5 3 3" xfId="33082" xr:uid="{00000000-0005-0000-0000-00003B810000}"/>
    <cellStyle name="Nota 2 3 5 3 3 2" xfId="33083" xr:uid="{00000000-0005-0000-0000-00003C810000}"/>
    <cellStyle name="Nota 2 3 5 3 3 2 2" xfId="33084" xr:uid="{00000000-0005-0000-0000-00003D810000}"/>
    <cellStyle name="Nota 2 3 5 3 3 3" xfId="33085" xr:uid="{00000000-0005-0000-0000-00003E810000}"/>
    <cellStyle name="Nota 2 3 5 3 3 4" xfId="33086" xr:uid="{00000000-0005-0000-0000-00003F810000}"/>
    <cellStyle name="Nota 2 3 5 3 4" xfId="33087" xr:uid="{00000000-0005-0000-0000-000040810000}"/>
    <cellStyle name="Nota 2 3 5 3 4 2" xfId="33088" xr:uid="{00000000-0005-0000-0000-000041810000}"/>
    <cellStyle name="Nota 2 3 5 3 4 2 2" xfId="33089" xr:uid="{00000000-0005-0000-0000-000042810000}"/>
    <cellStyle name="Nota 2 3 5 3 4 3" xfId="33090" xr:uid="{00000000-0005-0000-0000-000043810000}"/>
    <cellStyle name="Nota 2 3 5 3 4 4" xfId="33091" xr:uid="{00000000-0005-0000-0000-000044810000}"/>
    <cellStyle name="Nota 2 3 5 3 5" xfId="33092" xr:uid="{00000000-0005-0000-0000-000045810000}"/>
    <cellStyle name="Nota 2 3 5 3 5 2" xfId="33093" xr:uid="{00000000-0005-0000-0000-000046810000}"/>
    <cellStyle name="Nota 2 3 5 3 6" xfId="33094" xr:uid="{00000000-0005-0000-0000-000047810000}"/>
    <cellStyle name="Nota 2 3 5 3 7" xfId="33095" xr:uid="{00000000-0005-0000-0000-000048810000}"/>
    <cellStyle name="Nota 2 3 5 4" xfId="33096" xr:uid="{00000000-0005-0000-0000-000049810000}"/>
    <cellStyle name="Nota 2 3 5 5" xfId="33097" xr:uid="{00000000-0005-0000-0000-00004A810000}"/>
    <cellStyle name="Nota 2 3 5 5 2" xfId="33098" xr:uid="{00000000-0005-0000-0000-00004B810000}"/>
    <cellStyle name="Nota 2 3 5 5 2 2" xfId="33099" xr:uid="{00000000-0005-0000-0000-00004C810000}"/>
    <cellStyle name="Nota 2 3 5 5 3" xfId="33100" xr:uid="{00000000-0005-0000-0000-00004D810000}"/>
    <cellStyle name="Nota 2 3 5 5 4" xfId="33101" xr:uid="{00000000-0005-0000-0000-00004E810000}"/>
    <cellStyle name="Nota 2 3 5 6" xfId="33102" xr:uid="{00000000-0005-0000-0000-00004F810000}"/>
    <cellStyle name="Nota 2 3 5 6 2" xfId="33103" xr:uid="{00000000-0005-0000-0000-000050810000}"/>
    <cellStyle name="Nota 2 3 5 6 2 2" xfId="33104" xr:uid="{00000000-0005-0000-0000-000051810000}"/>
    <cellStyle name="Nota 2 3 5 6 3" xfId="33105" xr:uid="{00000000-0005-0000-0000-000052810000}"/>
    <cellStyle name="Nota 2 3 5 6 4" xfId="33106" xr:uid="{00000000-0005-0000-0000-000053810000}"/>
    <cellStyle name="Nota 2 3 5 7" xfId="33107" xr:uid="{00000000-0005-0000-0000-000054810000}"/>
    <cellStyle name="Nota 2 3 5 7 2" xfId="33108" xr:uid="{00000000-0005-0000-0000-000055810000}"/>
    <cellStyle name="Nota 2 3 5 8" xfId="33109" xr:uid="{00000000-0005-0000-0000-000056810000}"/>
    <cellStyle name="Nota 2 3 5 9" xfId="33110" xr:uid="{00000000-0005-0000-0000-000057810000}"/>
    <cellStyle name="Nota 2 3 6" xfId="33111" xr:uid="{00000000-0005-0000-0000-000058810000}"/>
    <cellStyle name="Nota 2 3 6 2" xfId="33112" xr:uid="{00000000-0005-0000-0000-000059810000}"/>
    <cellStyle name="Nota 2 3 6 2 2" xfId="33113" xr:uid="{00000000-0005-0000-0000-00005A810000}"/>
    <cellStyle name="Nota 2 3 6 2 3" xfId="33114" xr:uid="{00000000-0005-0000-0000-00005B810000}"/>
    <cellStyle name="Nota 2 3 6 2 3 2" xfId="33115" xr:uid="{00000000-0005-0000-0000-00005C810000}"/>
    <cellStyle name="Nota 2 3 6 2 3 2 2" xfId="33116" xr:uid="{00000000-0005-0000-0000-00005D810000}"/>
    <cellStyle name="Nota 2 3 6 2 3 3" xfId="33117" xr:uid="{00000000-0005-0000-0000-00005E810000}"/>
    <cellStyle name="Nota 2 3 6 2 3 4" xfId="33118" xr:uid="{00000000-0005-0000-0000-00005F810000}"/>
    <cellStyle name="Nota 2 3 6 2 4" xfId="33119" xr:uid="{00000000-0005-0000-0000-000060810000}"/>
    <cellStyle name="Nota 2 3 6 2 4 2" xfId="33120" xr:uid="{00000000-0005-0000-0000-000061810000}"/>
    <cellStyle name="Nota 2 3 6 2 4 2 2" xfId="33121" xr:uid="{00000000-0005-0000-0000-000062810000}"/>
    <cellStyle name="Nota 2 3 6 2 4 3" xfId="33122" xr:uid="{00000000-0005-0000-0000-000063810000}"/>
    <cellStyle name="Nota 2 3 6 2 4 4" xfId="33123" xr:uid="{00000000-0005-0000-0000-000064810000}"/>
    <cellStyle name="Nota 2 3 6 2 5" xfId="33124" xr:uid="{00000000-0005-0000-0000-000065810000}"/>
    <cellStyle name="Nota 2 3 6 2 5 2" xfId="33125" xr:uid="{00000000-0005-0000-0000-000066810000}"/>
    <cellStyle name="Nota 2 3 6 2 6" xfId="33126" xr:uid="{00000000-0005-0000-0000-000067810000}"/>
    <cellStyle name="Nota 2 3 6 2 7" xfId="33127" xr:uid="{00000000-0005-0000-0000-000068810000}"/>
    <cellStyle name="Nota 2 3 6 3" xfId="33128" xr:uid="{00000000-0005-0000-0000-000069810000}"/>
    <cellStyle name="Nota 2 3 6 4" xfId="33129" xr:uid="{00000000-0005-0000-0000-00006A810000}"/>
    <cellStyle name="Nota 2 3 6 4 2" xfId="33130" xr:uid="{00000000-0005-0000-0000-00006B810000}"/>
    <cellStyle name="Nota 2 3 6 4 2 2" xfId="33131" xr:uid="{00000000-0005-0000-0000-00006C810000}"/>
    <cellStyle name="Nota 2 3 6 4 3" xfId="33132" xr:uid="{00000000-0005-0000-0000-00006D810000}"/>
    <cellStyle name="Nota 2 3 6 4 4" xfId="33133" xr:uid="{00000000-0005-0000-0000-00006E810000}"/>
    <cellStyle name="Nota 2 3 6 5" xfId="33134" xr:uid="{00000000-0005-0000-0000-00006F810000}"/>
    <cellStyle name="Nota 2 3 6 5 2" xfId="33135" xr:uid="{00000000-0005-0000-0000-000070810000}"/>
    <cellStyle name="Nota 2 3 6 5 2 2" xfId="33136" xr:uid="{00000000-0005-0000-0000-000071810000}"/>
    <cellStyle name="Nota 2 3 6 5 3" xfId="33137" xr:uid="{00000000-0005-0000-0000-000072810000}"/>
    <cellStyle name="Nota 2 3 6 5 4" xfId="33138" xr:uid="{00000000-0005-0000-0000-000073810000}"/>
    <cellStyle name="Nota 2 3 6 6" xfId="33139" xr:uid="{00000000-0005-0000-0000-000074810000}"/>
    <cellStyle name="Nota 2 3 6 6 2" xfId="33140" xr:uid="{00000000-0005-0000-0000-000075810000}"/>
    <cellStyle name="Nota 2 3 6 7" xfId="33141" xr:uid="{00000000-0005-0000-0000-000076810000}"/>
    <cellStyle name="Nota 2 3 6 8" xfId="33142" xr:uid="{00000000-0005-0000-0000-000077810000}"/>
    <cellStyle name="Nota 2 3 7" xfId="33143" xr:uid="{00000000-0005-0000-0000-000078810000}"/>
    <cellStyle name="Nota 2 3 7 2" xfId="33144" xr:uid="{00000000-0005-0000-0000-000079810000}"/>
    <cellStyle name="Nota 2 3 7 3" xfId="33145" xr:uid="{00000000-0005-0000-0000-00007A810000}"/>
    <cellStyle name="Nota 2 3 7 3 2" xfId="33146" xr:uid="{00000000-0005-0000-0000-00007B810000}"/>
    <cellStyle name="Nota 2 3 7 3 2 2" xfId="33147" xr:uid="{00000000-0005-0000-0000-00007C810000}"/>
    <cellStyle name="Nota 2 3 7 3 3" xfId="33148" xr:uid="{00000000-0005-0000-0000-00007D810000}"/>
    <cellStyle name="Nota 2 3 7 3 4" xfId="33149" xr:uid="{00000000-0005-0000-0000-00007E810000}"/>
    <cellStyle name="Nota 2 3 7 4" xfId="33150" xr:uid="{00000000-0005-0000-0000-00007F810000}"/>
    <cellStyle name="Nota 2 3 7 4 2" xfId="33151" xr:uid="{00000000-0005-0000-0000-000080810000}"/>
    <cellStyle name="Nota 2 3 7 4 2 2" xfId="33152" xr:uid="{00000000-0005-0000-0000-000081810000}"/>
    <cellStyle name="Nota 2 3 7 4 3" xfId="33153" xr:uid="{00000000-0005-0000-0000-000082810000}"/>
    <cellStyle name="Nota 2 3 7 4 4" xfId="33154" xr:uid="{00000000-0005-0000-0000-000083810000}"/>
    <cellStyle name="Nota 2 3 7 5" xfId="33155" xr:uid="{00000000-0005-0000-0000-000084810000}"/>
    <cellStyle name="Nota 2 3 7 5 2" xfId="33156" xr:uid="{00000000-0005-0000-0000-000085810000}"/>
    <cellStyle name="Nota 2 3 7 6" xfId="33157" xr:uid="{00000000-0005-0000-0000-000086810000}"/>
    <cellStyle name="Nota 2 3 7 7" xfId="33158" xr:uid="{00000000-0005-0000-0000-000087810000}"/>
    <cellStyle name="Nota 2 3 8" xfId="33159" xr:uid="{00000000-0005-0000-0000-000088810000}"/>
    <cellStyle name="Nota 2 3 9" xfId="33160" xr:uid="{00000000-0005-0000-0000-000089810000}"/>
    <cellStyle name="Nota 2 3 9 2" xfId="33161" xr:uid="{00000000-0005-0000-0000-00008A810000}"/>
    <cellStyle name="Nota 2 3 9 2 2" xfId="33162" xr:uid="{00000000-0005-0000-0000-00008B810000}"/>
    <cellStyle name="Nota 2 3 9 3" xfId="33163" xr:uid="{00000000-0005-0000-0000-00008C810000}"/>
    <cellStyle name="Nota 2 3 9 4" xfId="33164" xr:uid="{00000000-0005-0000-0000-00008D810000}"/>
    <cellStyle name="Nota 2 4" xfId="33165" xr:uid="{00000000-0005-0000-0000-00008E810000}"/>
    <cellStyle name="Nota 2 4 10" xfId="33166" xr:uid="{00000000-0005-0000-0000-00008F810000}"/>
    <cellStyle name="Nota 2 4 10 2" xfId="33167" xr:uid="{00000000-0005-0000-0000-000090810000}"/>
    <cellStyle name="Nota 2 4 11" xfId="33168" xr:uid="{00000000-0005-0000-0000-000091810000}"/>
    <cellStyle name="Nota 2 4 12" xfId="33169" xr:uid="{00000000-0005-0000-0000-000092810000}"/>
    <cellStyle name="Nota 2 4 2" xfId="33170" xr:uid="{00000000-0005-0000-0000-000093810000}"/>
    <cellStyle name="Nota 2 4 2 2" xfId="33171" xr:uid="{00000000-0005-0000-0000-000094810000}"/>
    <cellStyle name="Nota 2 4 2 2 2" xfId="33172" xr:uid="{00000000-0005-0000-0000-000095810000}"/>
    <cellStyle name="Nota 2 4 2 2 2 2" xfId="33173" xr:uid="{00000000-0005-0000-0000-000096810000}"/>
    <cellStyle name="Nota 2 4 2 2 2 3" xfId="33174" xr:uid="{00000000-0005-0000-0000-000097810000}"/>
    <cellStyle name="Nota 2 4 2 2 2 3 2" xfId="33175" xr:uid="{00000000-0005-0000-0000-000098810000}"/>
    <cellStyle name="Nota 2 4 2 2 2 3 2 2" xfId="33176" xr:uid="{00000000-0005-0000-0000-000099810000}"/>
    <cellStyle name="Nota 2 4 2 2 2 3 3" xfId="33177" xr:uid="{00000000-0005-0000-0000-00009A810000}"/>
    <cellStyle name="Nota 2 4 2 2 2 3 4" xfId="33178" xr:uid="{00000000-0005-0000-0000-00009B810000}"/>
    <cellStyle name="Nota 2 4 2 2 2 4" xfId="33179" xr:uid="{00000000-0005-0000-0000-00009C810000}"/>
    <cellStyle name="Nota 2 4 2 2 2 4 2" xfId="33180" xr:uid="{00000000-0005-0000-0000-00009D810000}"/>
    <cellStyle name="Nota 2 4 2 2 2 4 2 2" xfId="33181" xr:uid="{00000000-0005-0000-0000-00009E810000}"/>
    <cellStyle name="Nota 2 4 2 2 2 4 3" xfId="33182" xr:uid="{00000000-0005-0000-0000-00009F810000}"/>
    <cellStyle name="Nota 2 4 2 2 2 4 4" xfId="33183" xr:uid="{00000000-0005-0000-0000-0000A0810000}"/>
    <cellStyle name="Nota 2 4 2 2 2 5" xfId="33184" xr:uid="{00000000-0005-0000-0000-0000A1810000}"/>
    <cellStyle name="Nota 2 4 2 2 2 5 2" xfId="33185" xr:uid="{00000000-0005-0000-0000-0000A2810000}"/>
    <cellStyle name="Nota 2 4 2 2 2 6" xfId="33186" xr:uid="{00000000-0005-0000-0000-0000A3810000}"/>
    <cellStyle name="Nota 2 4 2 2 2 7" xfId="33187" xr:uid="{00000000-0005-0000-0000-0000A4810000}"/>
    <cellStyle name="Nota 2 4 2 2 3" xfId="33188" xr:uid="{00000000-0005-0000-0000-0000A5810000}"/>
    <cellStyle name="Nota 2 4 2 2 4" xfId="33189" xr:uid="{00000000-0005-0000-0000-0000A6810000}"/>
    <cellStyle name="Nota 2 4 2 2 4 2" xfId="33190" xr:uid="{00000000-0005-0000-0000-0000A7810000}"/>
    <cellStyle name="Nota 2 4 2 2 4 2 2" xfId="33191" xr:uid="{00000000-0005-0000-0000-0000A8810000}"/>
    <cellStyle name="Nota 2 4 2 2 4 3" xfId="33192" xr:uid="{00000000-0005-0000-0000-0000A9810000}"/>
    <cellStyle name="Nota 2 4 2 2 4 4" xfId="33193" xr:uid="{00000000-0005-0000-0000-0000AA810000}"/>
    <cellStyle name="Nota 2 4 2 2 5" xfId="33194" xr:uid="{00000000-0005-0000-0000-0000AB810000}"/>
    <cellStyle name="Nota 2 4 2 2 5 2" xfId="33195" xr:uid="{00000000-0005-0000-0000-0000AC810000}"/>
    <cellStyle name="Nota 2 4 2 2 5 2 2" xfId="33196" xr:uid="{00000000-0005-0000-0000-0000AD810000}"/>
    <cellStyle name="Nota 2 4 2 2 5 3" xfId="33197" xr:uid="{00000000-0005-0000-0000-0000AE810000}"/>
    <cellStyle name="Nota 2 4 2 2 5 4" xfId="33198" xr:uid="{00000000-0005-0000-0000-0000AF810000}"/>
    <cellStyle name="Nota 2 4 2 2 6" xfId="33199" xr:uid="{00000000-0005-0000-0000-0000B0810000}"/>
    <cellStyle name="Nota 2 4 2 2 6 2" xfId="33200" xr:uid="{00000000-0005-0000-0000-0000B1810000}"/>
    <cellStyle name="Nota 2 4 2 2 7" xfId="33201" xr:uid="{00000000-0005-0000-0000-0000B2810000}"/>
    <cellStyle name="Nota 2 4 2 2 8" xfId="33202" xr:uid="{00000000-0005-0000-0000-0000B3810000}"/>
    <cellStyle name="Nota 2 4 2 3" xfId="33203" xr:uid="{00000000-0005-0000-0000-0000B4810000}"/>
    <cellStyle name="Nota 2 4 2 3 2" xfId="33204" xr:uid="{00000000-0005-0000-0000-0000B5810000}"/>
    <cellStyle name="Nota 2 4 2 3 3" xfId="33205" xr:uid="{00000000-0005-0000-0000-0000B6810000}"/>
    <cellStyle name="Nota 2 4 2 3 3 2" xfId="33206" xr:uid="{00000000-0005-0000-0000-0000B7810000}"/>
    <cellStyle name="Nota 2 4 2 3 3 2 2" xfId="33207" xr:uid="{00000000-0005-0000-0000-0000B8810000}"/>
    <cellStyle name="Nota 2 4 2 3 3 3" xfId="33208" xr:uid="{00000000-0005-0000-0000-0000B9810000}"/>
    <cellStyle name="Nota 2 4 2 3 3 4" xfId="33209" xr:uid="{00000000-0005-0000-0000-0000BA810000}"/>
    <cellStyle name="Nota 2 4 2 3 4" xfId="33210" xr:uid="{00000000-0005-0000-0000-0000BB810000}"/>
    <cellStyle name="Nota 2 4 2 3 4 2" xfId="33211" xr:uid="{00000000-0005-0000-0000-0000BC810000}"/>
    <cellStyle name="Nota 2 4 2 3 4 2 2" xfId="33212" xr:uid="{00000000-0005-0000-0000-0000BD810000}"/>
    <cellStyle name="Nota 2 4 2 3 4 3" xfId="33213" xr:uid="{00000000-0005-0000-0000-0000BE810000}"/>
    <cellStyle name="Nota 2 4 2 3 4 4" xfId="33214" xr:uid="{00000000-0005-0000-0000-0000BF810000}"/>
    <cellStyle name="Nota 2 4 2 3 5" xfId="33215" xr:uid="{00000000-0005-0000-0000-0000C0810000}"/>
    <cellStyle name="Nota 2 4 2 3 5 2" xfId="33216" xr:uid="{00000000-0005-0000-0000-0000C1810000}"/>
    <cellStyle name="Nota 2 4 2 3 6" xfId="33217" xr:uid="{00000000-0005-0000-0000-0000C2810000}"/>
    <cellStyle name="Nota 2 4 2 3 7" xfId="33218" xr:uid="{00000000-0005-0000-0000-0000C3810000}"/>
    <cellStyle name="Nota 2 4 2 4" xfId="33219" xr:uid="{00000000-0005-0000-0000-0000C4810000}"/>
    <cellStyle name="Nota 2 4 2 5" xfId="33220" xr:uid="{00000000-0005-0000-0000-0000C5810000}"/>
    <cellStyle name="Nota 2 4 2 5 2" xfId="33221" xr:uid="{00000000-0005-0000-0000-0000C6810000}"/>
    <cellStyle name="Nota 2 4 2 5 2 2" xfId="33222" xr:uid="{00000000-0005-0000-0000-0000C7810000}"/>
    <cellStyle name="Nota 2 4 2 5 3" xfId="33223" xr:uid="{00000000-0005-0000-0000-0000C8810000}"/>
    <cellStyle name="Nota 2 4 2 5 4" xfId="33224" xr:uid="{00000000-0005-0000-0000-0000C9810000}"/>
    <cellStyle name="Nota 2 4 2 6" xfId="33225" xr:uid="{00000000-0005-0000-0000-0000CA810000}"/>
    <cellStyle name="Nota 2 4 2 6 2" xfId="33226" xr:uid="{00000000-0005-0000-0000-0000CB810000}"/>
    <cellStyle name="Nota 2 4 2 6 2 2" xfId="33227" xr:uid="{00000000-0005-0000-0000-0000CC810000}"/>
    <cellStyle name="Nota 2 4 2 6 3" xfId="33228" xr:uid="{00000000-0005-0000-0000-0000CD810000}"/>
    <cellStyle name="Nota 2 4 2 6 4" xfId="33229" xr:uid="{00000000-0005-0000-0000-0000CE810000}"/>
    <cellStyle name="Nota 2 4 2 7" xfId="33230" xr:uid="{00000000-0005-0000-0000-0000CF810000}"/>
    <cellStyle name="Nota 2 4 2 7 2" xfId="33231" xr:uid="{00000000-0005-0000-0000-0000D0810000}"/>
    <cellStyle name="Nota 2 4 2 8" xfId="33232" xr:uid="{00000000-0005-0000-0000-0000D1810000}"/>
    <cellStyle name="Nota 2 4 2 9" xfId="33233" xr:uid="{00000000-0005-0000-0000-0000D2810000}"/>
    <cellStyle name="Nota 2 4 3" xfId="33234" xr:uid="{00000000-0005-0000-0000-0000D3810000}"/>
    <cellStyle name="Nota 2 4 3 2" xfId="33235" xr:uid="{00000000-0005-0000-0000-0000D4810000}"/>
    <cellStyle name="Nota 2 4 3 2 2" xfId="33236" xr:uid="{00000000-0005-0000-0000-0000D5810000}"/>
    <cellStyle name="Nota 2 4 3 2 2 2" xfId="33237" xr:uid="{00000000-0005-0000-0000-0000D6810000}"/>
    <cellStyle name="Nota 2 4 3 2 2 3" xfId="33238" xr:uid="{00000000-0005-0000-0000-0000D7810000}"/>
    <cellStyle name="Nota 2 4 3 2 2 3 2" xfId="33239" xr:uid="{00000000-0005-0000-0000-0000D8810000}"/>
    <cellStyle name="Nota 2 4 3 2 2 3 2 2" xfId="33240" xr:uid="{00000000-0005-0000-0000-0000D9810000}"/>
    <cellStyle name="Nota 2 4 3 2 2 3 3" xfId="33241" xr:uid="{00000000-0005-0000-0000-0000DA810000}"/>
    <cellStyle name="Nota 2 4 3 2 2 3 4" xfId="33242" xr:uid="{00000000-0005-0000-0000-0000DB810000}"/>
    <cellStyle name="Nota 2 4 3 2 2 4" xfId="33243" xr:uid="{00000000-0005-0000-0000-0000DC810000}"/>
    <cellStyle name="Nota 2 4 3 2 2 4 2" xfId="33244" xr:uid="{00000000-0005-0000-0000-0000DD810000}"/>
    <cellStyle name="Nota 2 4 3 2 2 4 2 2" xfId="33245" xr:uid="{00000000-0005-0000-0000-0000DE810000}"/>
    <cellStyle name="Nota 2 4 3 2 2 4 3" xfId="33246" xr:uid="{00000000-0005-0000-0000-0000DF810000}"/>
    <cellStyle name="Nota 2 4 3 2 2 4 4" xfId="33247" xr:uid="{00000000-0005-0000-0000-0000E0810000}"/>
    <cellStyle name="Nota 2 4 3 2 2 5" xfId="33248" xr:uid="{00000000-0005-0000-0000-0000E1810000}"/>
    <cellStyle name="Nota 2 4 3 2 2 5 2" xfId="33249" xr:uid="{00000000-0005-0000-0000-0000E2810000}"/>
    <cellStyle name="Nota 2 4 3 2 2 6" xfId="33250" xr:uid="{00000000-0005-0000-0000-0000E3810000}"/>
    <cellStyle name="Nota 2 4 3 2 2 7" xfId="33251" xr:uid="{00000000-0005-0000-0000-0000E4810000}"/>
    <cellStyle name="Nota 2 4 3 2 3" xfId="33252" xr:uid="{00000000-0005-0000-0000-0000E5810000}"/>
    <cellStyle name="Nota 2 4 3 2 4" xfId="33253" xr:uid="{00000000-0005-0000-0000-0000E6810000}"/>
    <cellStyle name="Nota 2 4 3 2 4 2" xfId="33254" xr:uid="{00000000-0005-0000-0000-0000E7810000}"/>
    <cellStyle name="Nota 2 4 3 2 4 2 2" xfId="33255" xr:uid="{00000000-0005-0000-0000-0000E8810000}"/>
    <cellStyle name="Nota 2 4 3 2 4 3" xfId="33256" xr:uid="{00000000-0005-0000-0000-0000E9810000}"/>
    <cellStyle name="Nota 2 4 3 2 4 4" xfId="33257" xr:uid="{00000000-0005-0000-0000-0000EA810000}"/>
    <cellStyle name="Nota 2 4 3 2 5" xfId="33258" xr:uid="{00000000-0005-0000-0000-0000EB810000}"/>
    <cellStyle name="Nota 2 4 3 2 5 2" xfId="33259" xr:uid="{00000000-0005-0000-0000-0000EC810000}"/>
    <cellStyle name="Nota 2 4 3 2 5 2 2" xfId="33260" xr:uid="{00000000-0005-0000-0000-0000ED810000}"/>
    <cellStyle name="Nota 2 4 3 2 5 3" xfId="33261" xr:uid="{00000000-0005-0000-0000-0000EE810000}"/>
    <cellStyle name="Nota 2 4 3 2 5 4" xfId="33262" xr:uid="{00000000-0005-0000-0000-0000EF810000}"/>
    <cellStyle name="Nota 2 4 3 2 6" xfId="33263" xr:uid="{00000000-0005-0000-0000-0000F0810000}"/>
    <cellStyle name="Nota 2 4 3 2 6 2" xfId="33264" xr:uid="{00000000-0005-0000-0000-0000F1810000}"/>
    <cellStyle name="Nota 2 4 3 2 7" xfId="33265" xr:uid="{00000000-0005-0000-0000-0000F2810000}"/>
    <cellStyle name="Nota 2 4 3 2 8" xfId="33266" xr:uid="{00000000-0005-0000-0000-0000F3810000}"/>
    <cellStyle name="Nota 2 4 3 3" xfId="33267" xr:uid="{00000000-0005-0000-0000-0000F4810000}"/>
    <cellStyle name="Nota 2 4 3 3 2" xfId="33268" xr:uid="{00000000-0005-0000-0000-0000F5810000}"/>
    <cellStyle name="Nota 2 4 3 3 3" xfId="33269" xr:uid="{00000000-0005-0000-0000-0000F6810000}"/>
    <cellStyle name="Nota 2 4 3 3 3 2" xfId="33270" xr:uid="{00000000-0005-0000-0000-0000F7810000}"/>
    <cellStyle name="Nota 2 4 3 3 3 2 2" xfId="33271" xr:uid="{00000000-0005-0000-0000-0000F8810000}"/>
    <cellStyle name="Nota 2 4 3 3 3 3" xfId="33272" xr:uid="{00000000-0005-0000-0000-0000F9810000}"/>
    <cellStyle name="Nota 2 4 3 3 3 4" xfId="33273" xr:uid="{00000000-0005-0000-0000-0000FA810000}"/>
    <cellStyle name="Nota 2 4 3 3 4" xfId="33274" xr:uid="{00000000-0005-0000-0000-0000FB810000}"/>
    <cellStyle name="Nota 2 4 3 3 4 2" xfId="33275" xr:uid="{00000000-0005-0000-0000-0000FC810000}"/>
    <cellStyle name="Nota 2 4 3 3 4 2 2" xfId="33276" xr:uid="{00000000-0005-0000-0000-0000FD810000}"/>
    <cellStyle name="Nota 2 4 3 3 4 3" xfId="33277" xr:uid="{00000000-0005-0000-0000-0000FE810000}"/>
    <cellStyle name="Nota 2 4 3 3 4 4" xfId="33278" xr:uid="{00000000-0005-0000-0000-0000FF810000}"/>
    <cellStyle name="Nota 2 4 3 3 5" xfId="33279" xr:uid="{00000000-0005-0000-0000-000000820000}"/>
    <cellStyle name="Nota 2 4 3 3 5 2" xfId="33280" xr:uid="{00000000-0005-0000-0000-000001820000}"/>
    <cellStyle name="Nota 2 4 3 3 6" xfId="33281" xr:uid="{00000000-0005-0000-0000-000002820000}"/>
    <cellStyle name="Nota 2 4 3 3 7" xfId="33282" xr:uid="{00000000-0005-0000-0000-000003820000}"/>
    <cellStyle name="Nota 2 4 3 4" xfId="33283" xr:uid="{00000000-0005-0000-0000-000004820000}"/>
    <cellStyle name="Nota 2 4 3 5" xfId="33284" xr:uid="{00000000-0005-0000-0000-000005820000}"/>
    <cellStyle name="Nota 2 4 3 5 2" xfId="33285" xr:uid="{00000000-0005-0000-0000-000006820000}"/>
    <cellStyle name="Nota 2 4 3 5 2 2" xfId="33286" xr:uid="{00000000-0005-0000-0000-000007820000}"/>
    <cellStyle name="Nota 2 4 3 5 3" xfId="33287" xr:uid="{00000000-0005-0000-0000-000008820000}"/>
    <cellStyle name="Nota 2 4 3 5 4" xfId="33288" xr:uid="{00000000-0005-0000-0000-000009820000}"/>
    <cellStyle name="Nota 2 4 3 6" xfId="33289" xr:uid="{00000000-0005-0000-0000-00000A820000}"/>
    <cellStyle name="Nota 2 4 3 6 2" xfId="33290" xr:uid="{00000000-0005-0000-0000-00000B820000}"/>
    <cellStyle name="Nota 2 4 3 6 2 2" xfId="33291" xr:uid="{00000000-0005-0000-0000-00000C820000}"/>
    <cellStyle name="Nota 2 4 3 6 3" xfId="33292" xr:uid="{00000000-0005-0000-0000-00000D820000}"/>
    <cellStyle name="Nota 2 4 3 6 4" xfId="33293" xr:uid="{00000000-0005-0000-0000-00000E820000}"/>
    <cellStyle name="Nota 2 4 3 7" xfId="33294" xr:uid="{00000000-0005-0000-0000-00000F820000}"/>
    <cellStyle name="Nota 2 4 3 7 2" xfId="33295" xr:uid="{00000000-0005-0000-0000-000010820000}"/>
    <cellStyle name="Nota 2 4 3 8" xfId="33296" xr:uid="{00000000-0005-0000-0000-000011820000}"/>
    <cellStyle name="Nota 2 4 3 9" xfId="33297" xr:uid="{00000000-0005-0000-0000-000012820000}"/>
    <cellStyle name="Nota 2 4 4" xfId="33298" xr:uid="{00000000-0005-0000-0000-000013820000}"/>
    <cellStyle name="Nota 2 4 4 2" xfId="33299" xr:uid="{00000000-0005-0000-0000-000014820000}"/>
    <cellStyle name="Nota 2 4 4 2 2" xfId="33300" xr:uid="{00000000-0005-0000-0000-000015820000}"/>
    <cellStyle name="Nota 2 4 4 2 2 2" xfId="33301" xr:uid="{00000000-0005-0000-0000-000016820000}"/>
    <cellStyle name="Nota 2 4 4 2 2 3" xfId="33302" xr:uid="{00000000-0005-0000-0000-000017820000}"/>
    <cellStyle name="Nota 2 4 4 2 2 3 2" xfId="33303" xr:uid="{00000000-0005-0000-0000-000018820000}"/>
    <cellStyle name="Nota 2 4 4 2 2 3 2 2" xfId="33304" xr:uid="{00000000-0005-0000-0000-000019820000}"/>
    <cellStyle name="Nota 2 4 4 2 2 3 3" xfId="33305" xr:uid="{00000000-0005-0000-0000-00001A820000}"/>
    <cellStyle name="Nota 2 4 4 2 2 3 4" xfId="33306" xr:uid="{00000000-0005-0000-0000-00001B820000}"/>
    <cellStyle name="Nota 2 4 4 2 2 4" xfId="33307" xr:uid="{00000000-0005-0000-0000-00001C820000}"/>
    <cellStyle name="Nota 2 4 4 2 2 4 2" xfId="33308" xr:uid="{00000000-0005-0000-0000-00001D820000}"/>
    <cellStyle name="Nota 2 4 4 2 2 4 2 2" xfId="33309" xr:uid="{00000000-0005-0000-0000-00001E820000}"/>
    <cellStyle name="Nota 2 4 4 2 2 4 3" xfId="33310" xr:uid="{00000000-0005-0000-0000-00001F820000}"/>
    <cellStyle name="Nota 2 4 4 2 2 4 4" xfId="33311" xr:uid="{00000000-0005-0000-0000-000020820000}"/>
    <cellStyle name="Nota 2 4 4 2 2 5" xfId="33312" xr:uid="{00000000-0005-0000-0000-000021820000}"/>
    <cellStyle name="Nota 2 4 4 2 2 5 2" xfId="33313" xr:uid="{00000000-0005-0000-0000-000022820000}"/>
    <cellStyle name="Nota 2 4 4 2 2 6" xfId="33314" xr:uid="{00000000-0005-0000-0000-000023820000}"/>
    <cellStyle name="Nota 2 4 4 2 2 7" xfId="33315" xr:uid="{00000000-0005-0000-0000-000024820000}"/>
    <cellStyle name="Nota 2 4 4 2 3" xfId="33316" xr:uid="{00000000-0005-0000-0000-000025820000}"/>
    <cellStyle name="Nota 2 4 4 2 4" xfId="33317" xr:uid="{00000000-0005-0000-0000-000026820000}"/>
    <cellStyle name="Nota 2 4 4 2 4 2" xfId="33318" xr:uid="{00000000-0005-0000-0000-000027820000}"/>
    <cellStyle name="Nota 2 4 4 2 4 2 2" xfId="33319" xr:uid="{00000000-0005-0000-0000-000028820000}"/>
    <cellStyle name="Nota 2 4 4 2 4 3" xfId="33320" xr:uid="{00000000-0005-0000-0000-000029820000}"/>
    <cellStyle name="Nota 2 4 4 2 4 4" xfId="33321" xr:uid="{00000000-0005-0000-0000-00002A820000}"/>
    <cellStyle name="Nota 2 4 4 2 5" xfId="33322" xr:uid="{00000000-0005-0000-0000-00002B820000}"/>
    <cellStyle name="Nota 2 4 4 2 5 2" xfId="33323" xr:uid="{00000000-0005-0000-0000-00002C820000}"/>
    <cellStyle name="Nota 2 4 4 2 5 2 2" xfId="33324" xr:uid="{00000000-0005-0000-0000-00002D820000}"/>
    <cellStyle name="Nota 2 4 4 2 5 3" xfId="33325" xr:uid="{00000000-0005-0000-0000-00002E820000}"/>
    <cellStyle name="Nota 2 4 4 2 5 4" xfId="33326" xr:uid="{00000000-0005-0000-0000-00002F820000}"/>
    <cellStyle name="Nota 2 4 4 2 6" xfId="33327" xr:uid="{00000000-0005-0000-0000-000030820000}"/>
    <cellStyle name="Nota 2 4 4 2 6 2" xfId="33328" xr:uid="{00000000-0005-0000-0000-000031820000}"/>
    <cellStyle name="Nota 2 4 4 2 7" xfId="33329" xr:uid="{00000000-0005-0000-0000-000032820000}"/>
    <cellStyle name="Nota 2 4 4 2 8" xfId="33330" xr:uid="{00000000-0005-0000-0000-000033820000}"/>
    <cellStyle name="Nota 2 4 4 3" xfId="33331" xr:uid="{00000000-0005-0000-0000-000034820000}"/>
    <cellStyle name="Nota 2 4 4 3 2" xfId="33332" xr:uid="{00000000-0005-0000-0000-000035820000}"/>
    <cellStyle name="Nota 2 4 4 3 3" xfId="33333" xr:uid="{00000000-0005-0000-0000-000036820000}"/>
    <cellStyle name="Nota 2 4 4 3 3 2" xfId="33334" xr:uid="{00000000-0005-0000-0000-000037820000}"/>
    <cellStyle name="Nota 2 4 4 3 3 2 2" xfId="33335" xr:uid="{00000000-0005-0000-0000-000038820000}"/>
    <cellStyle name="Nota 2 4 4 3 3 3" xfId="33336" xr:uid="{00000000-0005-0000-0000-000039820000}"/>
    <cellStyle name="Nota 2 4 4 3 3 4" xfId="33337" xr:uid="{00000000-0005-0000-0000-00003A820000}"/>
    <cellStyle name="Nota 2 4 4 3 4" xfId="33338" xr:uid="{00000000-0005-0000-0000-00003B820000}"/>
    <cellStyle name="Nota 2 4 4 3 4 2" xfId="33339" xr:uid="{00000000-0005-0000-0000-00003C820000}"/>
    <cellStyle name="Nota 2 4 4 3 4 2 2" xfId="33340" xr:uid="{00000000-0005-0000-0000-00003D820000}"/>
    <cellStyle name="Nota 2 4 4 3 4 3" xfId="33341" xr:uid="{00000000-0005-0000-0000-00003E820000}"/>
    <cellStyle name="Nota 2 4 4 3 4 4" xfId="33342" xr:uid="{00000000-0005-0000-0000-00003F820000}"/>
    <cellStyle name="Nota 2 4 4 3 5" xfId="33343" xr:uid="{00000000-0005-0000-0000-000040820000}"/>
    <cellStyle name="Nota 2 4 4 3 5 2" xfId="33344" xr:uid="{00000000-0005-0000-0000-000041820000}"/>
    <cellStyle name="Nota 2 4 4 3 6" xfId="33345" xr:uid="{00000000-0005-0000-0000-000042820000}"/>
    <cellStyle name="Nota 2 4 4 3 7" xfId="33346" xr:uid="{00000000-0005-0000-0000-000043820000}"/>
    <cellStyle name="Nota 2 4 4 4" xfId="33347" xr:uid="{00000000-0005-0000-0000-000044820000}"/>
    <cellStyle name="Nota 2 4 4 5" xfId="33348" xr:uid="{00000000-0005-0000-0000-000045820000}"/>
    <cellStyle name="Nota 2 4 4 5 2" xfId="33349" xr:uid="{00000000-0005-0000-0000-000046820000}"/>
    <cellStyle name="Nota 2 4 4 5 2 2" xfId="33350" xr:uid="{00000000-0005-0000-0000-000047820000}"/>
    <cellStyle name="Nota 2 4 4 5 3" xfId="33351" xr:uid="{00000000-0005-0000-0000-000048820000}"/>
    <cellStyle name="Nota 2 4 4 5 4" xfId="33352" xr:uid="{00000000-0005-0000-0000-000049820000}"/>
    <cellStyle name="Nota 2 4 4 6" xfId="33353" xr:uid="{00000000-0005-0000-0000-00004A820000}"/>
    <cellStyle name="Nota 2 4 4 6 2" xfId="33354" xr:uid="{00000000-0005-0000-0000-00004B820000}"/>
    <cellStyle name="Nota 2 4 4 6 2 2" xfId="33355" xr:uid="{00000000-0005-0000-0000-00004C820000}"/>
    <cellStyle name="Nota 2 4 4 6 3" xfId="33356" xr:uid="{00000000-0005-0000-0000-00004D820000}"/>
    <cellStyle name="Nota 2 4 4 6 4" xfId="33357" xr:uid="{00000000-0005-0000-0000-00004E820000}"/>
    <cellStyle name="Nota 2 4 4 7" xfId="33358" xr:uid="{00000000-0005-0000-0000-00004F820000}"/>
    <cellStyle name="Nota 2 4 4 7 2" xfId="33359" xr:uid="{00000000-0005-0000-0000-000050820000}"/>
    <cellStyle name="Nota 2 4 4 8" xfId="33360" xr:uid="{00000000-0005-0000-0000-000051820000}"/>
    <cellStyle name="Nota 2 4 4 9" xfId="33361" xr:uid="{00000000-0005-0000-0000-000052820000}"/>
    <cellStyle name="Nota 2 4 5" xfId="33362" xr:uid="{00000000-0005-0000-0000-000053820000}"/>
    <cellStyle name="Nota 2 4 5 2" xfId="33363" xr:uid="{00000000-0005-0000-0000-000054820000}"/>
    <cellStyle name="Nota 2 4 5 2 2" xfId="33364" xr:uid="{00000000-0005-0000-0000-000055820000}"/>
    <cellStyle name="Nota 2 4 5 2 3" xfId="33365" xr:uid="{00000000-0005-0000-0000-000056820000}"/>
    <cellStyle name="Nota 2 4 5 2 3 2" xfId="33366" xr:uid="{00000000-0005-0000-0000-000057820000}"/>
    <cellStyle name="Nota 2 4 5 2 3 2 2" xfId="33367" xr:uid="{00000000-0005-0000-0000-000058820000}"/>
    <cellStyle name="Nota 2 4 5 2 3 3" xfId="33368" xr:uid="{00000000-0005-0000-0000-000059820000}"/>
    <cellStyle name="Nota 2 4 5 2 3 4" xfId="33369" xr:uid="{00000000-0005-0000-0000-00005A820000}"/>
    <cellStyle name="Nota 2 4 5 2 4" xfId="33370" xr:uid="{00000000-0005-0000-0000-00005B820000}"/>
    <cellStyle name="Nota 2 4 5 2 4 2" xfId="33371" xr:uid="{00000000-0005-0000-0000-00005C820000}"/>
    <cellStyle name="Nota 2 4 5 2 4 2 2" xfId="33372" xr:uid="{00000000-0005-0000-0000-00005D820000}"/>
    <cellStyle name="Nota 2 4 5 2 4 3" xfId="33373" xr:uid="{00000000-0005-0000-0000-00005E820000}"/>
    <cellStyle name="Nota 2 4 5 2 4 4" xfId="33374" xr:uid="{00000000-0005-0000-0000-00005F820000}"/>
    <cellStyle name="Nota 2 4 5 2 5" xfId="33375" xr:uid="{00000000-0005-0000-0000-000060820000}"/>
    <cellStyle name="Nota 2 4 5 2 5 2" xfId="33376" xr:uid="{00000000-0005-0000-0000-000061820000}"/>
    <cellStyle name="Nota 2 4 5 2 6" xfId="33377" xr:uid="{00000000-0005-0000-0000-000062820000}"/>
    <cellStyle name="Nota 2 4 5 2 7" xfId="33378" xr:uid="{00000000-0005-0000-0000-000063820000}"/>
    <cellStyle name="Nota 2 4 5 3" xfId="33379" xr:uid="{00000000-0005-0000-0000-000064820000}"/>
    <cellStyle name="Nota 2 4 5 4" xfId="33380" xr:uid="{00000000-0005-0000-0000-000065820000}"/>
    <cellStyle name="Nota 2 4 5 4 2" xfId="33381" xr:uid="{00000000-0005-0000-0000-000066820000}"/>
    <cellStyle name="Nota 2 4 5 4 2 2" xfId="33382" xr:uid="{00000000-0005-0000-0000-000067820000}"/>
    <cellStyle name="Nota 2 4 5 4 3" xfId="33383" xr:uid="{00000000-0005-0000-0000-000068820000}"/>
    <cellStyle name="Nota 2 4 5 4 4" xfId="33384" xr:uid="{00000000-0005-0000-0000-000069820000}"/>
    <cellStyle name="Nota 2 4 5 5" xfId="33385" xr:uid="{00000000-0005-0000-0000-00006A820000}"/>
    <cellStyle name="Nota 2 4 5 5 2" xfId="33386" xr:uid="{00000000-0005-0000-0000-00006B820000}"/>
    <cellStyle name="Nota 2 4 5 5 2 2" xfId="33387" xr:uid="{00000000-0005-0000-0000-00006C820000}"/>
    <cellStyle name="Nota 2 4 5 5 3" xfId="33388" xr:uid="{00000000-0005-0000-0000-00006D820000}"/>
    <cellStyle name="Nota 2 4 5 5 4" xfId="33389" xr:uid="{00000000-0005-0000-0000-00006E820000}"/>
    <cellStyle name="Nota 2 4 5 6" xfId="33390" xr:uid="{00000000-0005-0000-0000-00006F820000}"/>
    <cellStyle name="Nota 2 4 5 6 2" xfId="33391" xr:uid="{00000000-0005-0000-0000-000070820000}"/>
    <cellStyle name="Nota 2 4 5 7" xfId="33392" xr:uid="{00000000-0005-0000-0000-000071820000}"/>
    <cellStyle name="Nota 2 4 5 8" xfId="33393" xr:uid="{00000000-0005-0000-0000-000072820000}"/>
    <cellStyle name="Nota 2 4 6" xfId="33394" xr:uid="{00000000-0005-0000-0000-000073820000}"/>
    <cellStyle name="Nota 2 4 6 2" xfId="33395" xr:uid="{00000000-0005-0000-0000-000074820000}"/>
    <cellStyle name="Nota 2 4 6 3" xfId="33396" xr:uid="{00000000-0005-0000-0000-000075820000}"/>
    <cellStyle name="Nota 2 4 6 3 2" xfId="33397" xr:uid="{00000000-0005-0000-0000-000076820000}"/>
    <cellStyle name="Nota 2 4 6 3 2 2" xfId="33398" xr:uid="{00000000-0005-0000-0000-000077820000}"/>
    <cellStyle name="Nota 2 4 6 3 3" xfId="33399" xr:uid="{00000000-0005-0000-0000-000078820000}"/>
    <cellStyle name="Nota 2 4 6 3 4" xfId="33400" xr:uid="{00000000-0005-0000-0000-000079820000}"/>
    <cellStyle name="Nota 2 4 6 4" xfId="33401" xr:uid="{00000000-0005-0000-0000-00007A820000}"/>
    <cellStyle name="Nota 2 4 6 4 2" xfId="33402" xr:uid="{00000000-0005-0000-0000-00007B820000}"/>
    <cellStyle name="Nota 2 4 6 4 2 2" xfId="33403" xr:uid="{00000000-0005-0000-0000-00007C820000}"/>
    <cellStyle name="Nota 2 4 6 4 3" xfId="33404" xr:uid="{00000000-0005-0000-0000-00007D820000}"/>
    <cellStyle name="Nota 2 4 6 4 4" xfId="33405" xr:uid="{00000000-0005-0000-0000-00007E820000}"/>
    <cellStyle name="Nota 2 4 6 5" xfId="33406" xr:uid="{00000000-0005-0000-0000-00007F820000}"/>
    <cellStyle name="Nota 2 4 6 5 2" xfId="33407" xr:uid="{00000000-0005-0000-0000-000080820000}"/>
    <cellStyle name="Nota 2 4 6 6" xfId="33408" xr:uid="{00000000-0005-0000-0000-000081820000}"/>
    <cellStyle name="Nota 2 4 6 7" xfId="33409" xr:uid="{00000000-0005-0000-0000-000082820000}"/>
    <cellStyle name="Nota 2 4 7" xfId="33410" xr:uid="{00000000-0005-0000-0000-000083820000}"/>
    <cellStyle name="Nota 2 4 8" xfId="33411" xr:uid="{00000000-0005-0000-0000-000084820000}"/>
    <cellStyle name="Nota 2 4 8 2" xfId="33412" xr:uid="{00000000-0005-0000-0000-000085820000}"/>
    <cellStyle name="Nota 2 4 8 2 2" xfId="33413" xr:uid="{00000000-0005-0000-0000-000086820000}"/>
    <cellStyle name="Nota 2 4 8 3" xfId="33414" xr:uid="{00000000-0005-0000-0000-000087820000}"/>
    <cellStyle name="Nota 2 4 8 4" xfId="33415" xr:uid="{00000000-0005-0000-0000-000088820000}"/>
    <cellStyle name="Nota 2 4 9" xfId="33416" xr:uid="{00000000-0005-0000-0000-000089820000}"/>
    <cellStyle name="Nota 2 4 9 2" xfId="33417" xr:uid="{00000000-0005-0000-0000-00008A820000}"/>
    <cellStyle name="Nota 2 4 9 2 2" xfId="33418" xr:uid="{00000000-0005-0000-0000-00008B820000}"/>
    <cellStyle name="Nota 2 4 9 3" xfId="33419" xr:uid="{00000000-0005-0000-0000-00008C820000}"/>
    <cellStyle name="Nota 2 4 9 4" xfId="33420" xr:uid="{00000000-0005-0000-0000-00008D820000}"/>
    <cellStyle name="Nota 2 5" xfId="33421" xr:uid="{00000000-0005-0000-0000-00008E820000}"/>
    <cellStyle name="Nota 2 5 2" xfId="33422" xr:uid="{00000000-0005-0000-0000-00008F820000}"/>
    <cellStyle name="Nota 2 5 2 2" xfId="33423" xr:uid="{00000000-0005-0000-0000-000090820000}"/>
    <cellStyle name="Nota 2 5 2 2 2" xfId="33424" xr:uid="{00000000-0005-0000-0000-000091820000}"/>
    <cellStyle name="Nota 2 5 2 2 3" xfId="33425" xr:uid="{00000000-0005-0000-0000-000092820000}"/>
    <cellStyle name="Nota 2 5 2 2 3 2" xfId="33426" xr:uid="{00000000-0005-0000-0000-000093820000}"/>
    <cellStyle name="Nota 2 5 2 2 3 2 2" xfId="33427" xr:uid="{00000000-0005-0000-0000-000094820000}"/>
    <cellStyle name="Nota 2 5 2 2 3 3" xfId="33428" xr:uid="{00000000-0005-0000-0000-000095820000}"/>
    <cellStyle name="Nota 2 5 2 2 3 4" xfId="33429" xr:uid="{00000000-0005-0000-0000-000096820000}"/>
    <cellStyle name="Nota 2 5 2 2 4" xfId="33430" xr:uid="{00000000-0005-0000-0000-000097820000}"/>
    <cellStyle name="Nota 2 5 2 2 4 2" xfId="33431" xr:uid="{00000000-0005-0000-0000-000098820000}"/>
    <cellStyle name="Nota 2 5 2 2 4 2 2" xfId="33432" xr:uid="{00000000-0005-0000-0000-000099820000}"/>
    <cellStyle name="Nota 2 5 2 2 4 3" xfId="33433" xr:uid="{00000000-0005-0000-0000-00009A820000}"/>
    <cellStyle name="Nota 2 5 2 2 4 4" xfId="33434" xr:uid="{00000000-0005-0000-0000-00009B820000}"/>
    <cellStyle name="Nota 2 5 2 2 5" xfId="33435" xr:uid="{00000000-0005-0000-0000-00009C820000}"/>
    <cellStyle name="Nota 2 5 2 2 5 2" xfId="33436" xr:uid="{00000000-0005-0000-0000-00009D820000}"/>
    <cellStyle name="Nota 2 5 2 2 6" xfId="33437" xr:uid="{00000000-0005-0000-0000-00009E820000}"/>
    <cellStyle name="Nota 2 5 2 2 7" xfId="33438" xr:uid="{00000000-0005-0000-0000-00009F820000}"/>
    <cellStyle name="Nota 2 5 2 3" xfId="33439" xr:uid="{00000000-0005-0000-0000-0000A0820000}"/>
    <cellStyle name="Nota 2 5 2 4" xfId="33440" xr:uid="{00000000-0005-0000-0000-0000A1820000}"/>
    <cellStyle name="Nota 2 5 2 4 2" xfId="33441" xr:uid="{00000000-0005-0000-0000-0000A2820000}"/>
    <cellStyle name="Nota 2 5 2 4 2 2" xfId="33442" xr:uid="{00000000-0005-0000-0000-0000A3820000}"/>
    <cellStyle name="Nota 2 5 2 4 3" xfId="33443" xr:uid="{00000000-0005-0000-0000-0000A4820000}"/>
    <cellStyle name="Nota 2 5 2 4 4" xfId="33444" xr:uid="{00000000-0005-0000-0000-0000A5820000}"/>
    <cellStyle name="Nota 2 5 2 5" xfId="33445" xr:uid="{00000000-0005-0000-0000-0000A6820000}"/>
    <cellStyle name="Nota 2 5 2 5 2" xfId="33446" xr:uid="{00000000-0005-0000-0000-0000A7820000}"/>
    <cellStyle name="Nota 2 5 2 5 2 2" xfId="33447" xr:uid="{00000000-0005-0000-0000-0000A8820000}"/>
    <cellStyle name="Nota 2 5 2 5 3" xfId="33448" xr:uid="{00000000-0005-0000-0000-0000A9820000}"/>
    <cellStyle name="Nota 2 5 2 5 4" xfId="33449" xr:uid="{00000000-0005-0000-0000-0000AA820000}"/>
    <cellStyle name="Nota 2 5 2 6" xfId="33450" xr:uid="{00000000-0005-0000-0000-0000AB820000}"/>
    <cellStyle name="Nota 2 5 2 6 2" xfId="33451" xr:uid="{00000000-0005-0000-0000-0000AC820000}"/>
    <cellStyle name="Nota 2 5 2 7" xfId="33452" xr:uid="{00000000-0005-0000-0000-0000AD820000}"/>
    <cellStyle name="Nota 2 5 2 8" xfId="33453" xr:uid="{00000000-0005-0000-0000-0000AE820000}"/>
    <cellStyle name="Nota 2 5 3" xfId="33454" xr:uid="{00000000-0005-0000-0000-0000AF820000}"/>
    <cellStyle name="Nota 2 5 3 2" xfId="33455" xr:uid="{00000000-0005-0000-0000-0000B0820000}"/>
    <cellStyle name="Nota 2 5 3 3" xfId="33456" xr:uid="{00000000-0005-0000-0000-0000B1820000}"/>
    <cellStyle name="Nota 2 5 3 3 2" xfId="33457" xr:uid="{00000000-0005-0000-0000-0000B2820000}"/>
    <cellStyle name="Nota 2 5 3 3 2 2" xfId="33458" xr:uid="{00000000-0005-0000-0000-0000B3820000}"/>
    <cellStyle name="Nota 2 5 3 3 3" xfId="33459" xr:uid="{00000000-0005-0000-0000-0000B4820000}"/>
    <cellStyle name="Nota 2 5 3 3 4" xfId="33460" xr:uid="{00000000-0005-0000-0000-0000B5820000}"/>
    <cellStyle name="Nota 2 5 3 4" xfId="33461" xr:uid="{00000000-0005-0000-0000-0000B6820000}"/>
    <cellStyle name="Nota 2 5 3 4 2" xfId="33462" xr:uid="{00000000-0005-0000-0000-0000B7820000}"/>
    <cellStyle name="Nota 2 5 3 4 2 2" xfId="33463" xr:uid="{00000000-0005-0000-0000-0000B8820000}"/>
    <cellStyle name="Nota 2 5 3 4 3" xfId="33464" xr:uid="{00000000-0005-0000-0000-0000B9820000}"/>
    <cellStyle name="Nota 2 5 3 4 4" xfId="33465" xr:uid="{00000000-0005-0000-0000-0000BA820000}"/>
    <cellStyle name="Nota 2 5 3 5" xfId="33466" xr:uid="{00000000-0005-0000-0000-0000BB820000}"/>
    <cellStyle name="Nota 2 5 3 5 2" xfId="33467" xr:uid="{00000000-0005-0000-0000-0000BC820000}"/>
    <cellStyle name="Nota 2 5 3 6" xfId="33468" xr:uid="{00000000-0005-0000-0000-0000BD820000}"/>
    <cellStyle name="Nota 2 5 3 7" xfId="33469" xr:uid="{00000000-0005-0000-0000-0000BE820000}"/>
    <cellStyle name="Nota 2 5 4" xfId="33470" xr:uid="{00000000-0005-0000-0000-0000BF820000}"/>
    <cellStyle name="Nota 2 5 5" xfId="33471" xr:uid="{00000000-0005-0000-0000-0000C0820000}"/>
    <cellStyle name="Nota 2 5 5 2" xfId="33472" xr:uid="{00000000-0005-0000-0000-0000C1820000}"/>
    <cellStyle name="Nota 2 5 5 2 2" xfId="33473" xr:uid="{00000000-0005-0000-0000-0000C2820000}"/>
    <cellStyle name="Nota 2 5 5 3" xfId="33474" xr:uid="{00000000-0005-0000-0000-0000C3820000}"/>
    <cellStyle name="Nota 2 5 5 4" xfId="33475" xr:uid="{00000000-0005-0000-0000-0000C4820000}"/>
    <cellStyle name="Nota 2 5 6" xfId="33476" xr:uid="{00000000-0005-0000-0000-0000C5820000}"/>
    <cellStyle name="Nota 2 5 6 2" xfId="33477" xr:uid="{00000000-0005-0000-0000-0000C6820000}"/>
    <cellStyle name="Nota 2 5 6 2 2" xfId="33478" xr:uid="{00000000-0005-0000-0000-0000C7820000}"/>
    <cellStyle name="Nota 2 5 6 3" xfId="33479" xr:uid="{00000000-0005-0000-0000-0000C8820000}"/>
    <cellStyle name="Nota 2 5 6 4" xfId="33480" xr:uid="{00000000-0005-0000-0000-0000C9820000}"/>
    <cellStyle name="Nota 2 5 7" xfId="33481" xr:uid="{00000000-0005-0000-0000-0000CA820000}"/>
    <cellStyle name="Nota 2 5 7 2" xfId="33482" xr:uid="{00000000-0005-0000-0000-0000CB820000}"/>
    <cellStyle name="Nota 2 5 8" xfId="33483" xr:uid="{00000000-0005-0000-0000-0000CC820000}"/>
    <cellStyle name="Nota 2 5 9" xfId="33484" xr:uid="{00000000-0005-0000-0000-0000CD820000}"/>
    <cellStyle name="Nota 2 6" xfId="33485" xr:uid="{00000000-0005-0000-0000-0000CE820000}"/>
    <cellStyle name="Nota 2 6 2" xfId="33486" xr:uid="{00000000-0005-0000-0000-0000CF820000}"/>
    <cellStyle name="Nota 2 6 2 2" xfId="33487" xr:uid="{00000000-0005-0000-0000-0000D0820000}"/>
    <cellStyle name="Nota 2 6 2 2 2" xfId="33488" xr:uid="{00000000-0005-0000-0000-0000D1820000}"/>
    <cellStyle name="Nota 2 6 2 2 3" xfId="33489" xr:uid="{00000000-0005-0000-0000-0000D2820000}"/>
    <cellStyle name="Nota 2 6 2 2 3 2" xfId="33490" xr:uid="{00000000-0005-0000-0000-0000D3820000}"/>
    <cellStyle name="Nota 2 6 2 2 3 2 2" xfId="33491" xr:uid="{00000000-0005-0000-0000-0000D4820000}"/>
    <cellStyle name="Nota 2 6 2 2 3 3" xfId="33492" xr:uid="{00000000-0005-0000-0000-0000D5820000}"/>
    <cellStyle name="Nota 2 6 2 2 3 4" xfId="33493" xr:uid="{00000000-0005-0000-0000-0000D6820000}"/>
    <cellStyle name="Nota 2 6 2 2 4" xfId="33494" xr:uid="{00000000-0005-0000-0000-0000D7820000}"/>
    <cellStyle name="Nota 2 6 2 2 4 2" xfId="33495" xr:uid="{00000000-0005-0000-0000-0000D8820000}"/>
    <cellStyle name="Nota 2 6 2 2 4 2 2" xfId="33496" xr:uid="{00000000-0005-0000-0000-0000D9820000}"/>
    <cellStyle name="Nota 2 6 2 2 4 3" xfId="33497" xr:uid="{00000000-0005-0000-0000-0000DA820000}"/>
    <cellStyle name="Nota 2 6 2 2 4 4" xfId="33498" xr:uid="{00000000-0005-0000-0000-0000DB820000}"/>
    <cellStyle name="Nota 2 6 2 2 5" xfId="33499" xr:uid="{00000000-0005-0000-0000-0000DC820000}"/>
    <cellStyle name="Nota 2 6 2 2 5 2" xfId="33500" xr:uid="{00000000-0005-0000-0000-0000DD820000}"/>
    <cellStyle name="Nota 2 6 2 2 6" xfId="33501" xr:uid="{00000000-0005-0000-0000-0000DE820000}"/>
    <cellStyle name="Nota 2 6 2 2 7" xfId="33502" xr:uid="{00000000-0005-0000-0000-0000DF820000}"/>
    <cellStyle name="Nota 2 6 2 3" xfId="33503" xr:uid="{00000000-0005-0000-0000-0000E0820000}"/>
    <cellStyle name="Nota 2 6 2 4" xfId="33504" xr:uid="{00000000-0005-0000-0000-0000E1820000}"/>
    <cellStyle name="Nota 2 6 2 4 2" xfId="33505" xr:uid="{00000000-0005-0000-0000-0000E2820000}"/>
    <cellStyle name="Nota 2 6 2 4 2 2" xfId="33506" xr:uid="{00000000-0005-0000-0000-0000E3820000}"/>
    <cellStyle name="Nota 2 6 2 4 3" xfId="33507" xr:uid="{00000000-0005-0000-0000-0000E4820000}"/>
    <cellStyle name="Nota 2 6 2 4 4" xfId="33508" xr:uid="{00000000-0005-0000-0000-0000E5820000}"/>
    <cellStyle name="Nota 2 6 2 5" xfId="33509" xr:uid="{00000000-0005-0000-0000-0000E6820000}"/>
    <cellStyle name="Nota 2 6 2 5 2" xfId="33510" xr:uid="{00000000-0005-0000-0000-0000E7820000}"/>
    <cellStyle name="Nota 2 6 2 5 2 2" xfId="33511" xr:uid="{00000000-0005-0000-0000-0000E8820000}"/>
    <cellStyle name="Nota 2 6 2 5 3" xfId="33512" xr:uid="{00000000-0005-0000-0000-0000E9820000}"/>
    <cellStyle name="Nota 2 6 2 5 4" xfId="33513" xr:uid="{00000000-0005-0000-0000-0000EA820000}"/>
    <cellStyle name="Nota 2 6 2 6" xfId="33514" xr:uid="{00000000-0005-0000-0000-0000EB820000}"/>
    <cellStyle name="Nota 2 6 2 6 2" xfId="33515" xr:uid="{00000000-0005-0000-0000-0000EC820000}"/>
    <cellStyle name="Nota 2 6 2 7" xfId="33516" xr:uid="{00000000-0005-0000-0000-0000ED820000}"/>
    <cellStyle name="Nota 2 6 2 8" xfId="33517" xr:uid="{00000000-0005-0000-0000-0000EE820000}"/>
    <cellStyle name="Nota 2 6 3" xfId="33518" xr:uid="{00000000-0005-0000-0000-0000EF820000}"/>
    <cellStyle name="Nota 2 6 3 2" xfId="33519" xr:uid="{00000000-0005-0000-0000-0000F0820000}"/>
    <cellStyle name="Nota 2 6 3 3" xfId="33520" xr:uid="{00000000-0005-0000-0000-0000F1820000}"/>
    <cellStyle name="Nota 2 6 3 3 2" xfId="33521" xr:uid="{00000000-0005-0000-0000-0000F2820000}"/>
    <cellStyle name="Nota 2 6 3 3 2 2" xfId="33522" xr:uid="{00000000-0005-0000-0000-0000F3820000}"/>
    <cellStyle name="Nota 2 6 3 3 3" xfId="33523" xr:uid="{00000000-0005-0000-0000-0000F4820000}"/>
    <cellStyle name="Nota 2 6 3 3 4" xfId="33524" xr:uid="{00000000-0005-0000-0000-0000F5820000}"/>
    <cellStyle name="Nota 2 6 3 4" xfId="33525" xr:uid="{00000000-0005-0000-0000-0000F6820000}"/>
    <cellStyle name="Nota 2 6 3 4 2" xfId="33526" xr:uid="{00000000-0005-0000-0000-0000F7820000}"/>
    <cellStyle name="Nota 2 6 3 4 2 2" xfId="33527" xr:uid="{00000000-0005-0000-0000-0000F8820000}"/>
    <cellStyle name="Nota 2 6 3 4 3" xfId="33528" xr:uid="{00000000-0005-0000-0000-0000F9820000}"/>
    <cellStyle name="Nota 2 6 3 4 4" xfId="33529" xr:uid="{00000000-0005-0000-0000-0000FA820000}"/>
    <cellStyle name="Nota 2 6 3 5" xfId="33530" xr:uid="{00000000-0005-0000-0000-0000FB820000}"/>
    <cellStyle name="Nota 2 6 3 5 2" xfId="33531" xr:uid="{00000000-0005-0000-0000-0000FC820000}"/>
    <cellStyle name="Nota 2 6 3 6" xfId="33532" xr:uid="{00000000-0005-0000-0000-0000FD820000}"/>
    <cellStyle name="Nota 2 6 3 7" xfId="33533" xr:uid="{00000000-0005-0000-0000-0000FE820000}"/>
    <cellStyle name="Nota 2 6 4" xfId="33534" xr:uid="{00000000-0005-0000-0000-0000FF820000}"/>
    <cellStyle name="Nota 2 6 5" xfId="33535" xr:uid="{00000000-0005-0000-0000-000000830000}"/>
    <cellStyle name="Nota 2 6 5 2" xfId="33536" xr:uid="{00000000-0005-0000-0000-000001830000}"/>
    <cellStyle name="Nota 2 6 5 2 2" xfId="33537" xr:uid="{00000000-0005-0000-0000-000002830000}"/>
    <cellStyle name="Nota 2 6 5 3" xfId="33538" xr:uid="{00000000-0005-0000-0000-000003830000}"/>
    <cellStyle name="Nota 2 6 5 4" xfId="33539" xr:uid="{00000000-0005-0000-0000-000004830000}"/>
    <cellStyle name="Nota 2 6 6" xfId="33540" xr:uid="{00000000-0005-0000-0000-000005830000}"/>
    <cellStyle name="Nota 2 6 6 2" xfId="33541" xr:uid="{00000000-0005-0000-0000-000006830000}"/>
    <cellStyle name="Nota 2 6 6 2 2" xfId="33542" xr:uid="{00000000-0005-0000-0000-000007830000}"/>
    <cellStyle name="Nota 2 6 6 3" xfId="33543" xr:uid="{00000000-0005-0000-0000-000008830000}"/>
    <cellStyle name="Nota 2 6 6 4" xfId="33544" xr:uid="{00000000-0005-0000-0000-000009830000}"/>
    <cellStyle name="Nota 2 6 7" xfId="33545" xr:uid="{00000000-0005-0000-0000-00000A830000}"/>
    <cellStyle name="Nota 2 6 7 2" xfId="33546" xr:uid="{00000000-0005-0000-0000-00000B830000}"/>
    <cellStyle name="Nota 2 6 8" xfId="33547" xr:uid="{00000000-0005-0000-0000-00000C830000}"/>
    <cellStyle name="Nota 2 6 9" xfId="33548" xr:uid="{00000000-0005-0000-0000-00000D830000}"/>
    <cellStyle name="Nota 2 7" xfId="33549" xr:uid="{00000000-0005-0000-0000-00000E830000}"/>
    <cellStyle name="Nota 2 7 2" xfId="33550" xr:uid="{00000000-0005-0000-0000-00000F830000}"/>
    <cellStyle name="Nota 2 7 2 2" xfId="33551" xr:uid="{00000000-0005-0000-0000-000010830000}"/>
    <cellStyle name="Nota 2 7 2 2 2" xfId="33552" xr:uid="{00000000-0005-0000-0000-000011830000}"/>
    <cellStyle name="Nota 2 7 2 2 3" xfId="33553" xr:uid="{00000000-0005-0000-0000-000012830000}"/>
    <cellStyle name="Nota 2 7 2 2 3 2" xfId="33554" xr:uid="{00000000-0005-0000-0000-000013830000}"/>
    <cellStyle name="Nota 2 7 2 2 3 2 2" xfId="33555" xr:uid="{00000000-0005-0000-0000-000014830000}"/>
    <cellStyle name="Nota 2 7 2 2 3 3" xfId="33556" xr:uid="{00000000-0005-0000-0000-000015830000}"/>
    <cellStyle name="Nota 2 7 2 2 3 4" xfId="33557" xr:uid="{00000000-0005-0000-0000-000016830000}"/>
    <cellStyle name="Nota 2 7 2 2 4" xfId="33558" xr:uid="{00000000-0005-0000-0000-000017830000}"/>
    <cellStyle name="Nota 2 7 2 2 4 2" xfId="33559" xr:uid="{00000000-0005-0000-0000-000018830000}"/>
    <cellStyle name="Nota 2 7 2 2 4 2 2" xfId="33560" xr:uid="{00000000-0005-0000-0000-000019830000}"/>
    <cellStyle name="Nota 2 7 2 2 4 3" xfId="33561" xr:uid="{00000000-0005-0000-0000-00001A830000}"/>
    <cellStyle name="Nota 2 7 2 2 4 4" xfId="33562" xr:uid="{00000000-0005-0000-0000-00001B830000}"/>
    <cellStyle name="Nota 2 7 2 2 5" xfId="33563" xr:uid="{00000000-0005-0000-0000-00001C830000}"/>
    <cellStyle name="Nota 2 7 2 2 5 2" xfId="33564" xr:uid="{00000000-0005-0000-0000-00001D830000}"/>
    <cellStyle name="Nota 2 7 2 2 6" xfId="33565" xr:uid="{00000000-0005-0000-0000-00001E830000}"/>
    <cellStyle name="Nota 2 7 2 2 7" xfId="33566" xr:uid="{00000000-0005-0000-0000-00001F830000}"/>
    <cellStyle name="Nota 2 7 2 3" xfId="33567" xr:uid="{00000000-0005-0000-0000-000020830000}"/>
    <cellStyle name="Nota 2 7 2 4" xfId="33568" xr:uid="{00000000-0005-0000-0000-000021830000}"/>
    <cellStyle name="Nota 2 7 2 4 2" xfId="33569" xr:uid="{00000000-0005-0000-0000-000022830000}"/>
    <cellStyle name="Nota 2 7 2 4 2 2" xfId="33570" xr:uid="{00000000-0005-0000-0000-000023830000}"/>
    <cellStyle name="Nota 2 7 2 4 3" xfId="33571" xr:uid="{00000000-0005-0000-0000-000024830000}"/>
    <cellStyle name="Nota 2 7 2 4 4" xfId="33572" xr:uid="{00000000-0005-0000-0000-000025830000}"/>
    <cellStyle name="Nota 2 7 2 5" xfId="33573" xr:uid="{00000000-0005-0000-0000-000026830000}"/>
    <cellStyle name="Nota 2 7 2 5 2" xfId="33574" xr:uid="{00000000-0005-0000-0000-000027830000}"/>
    <cellStyle name="Nota 2 7 2 5 2 2" xfId="33575" xr:uid="{00000000-0005-0000-0000-000028830000}"/>
    <cellStyle name="Nota 2 7 2 5 3" xfId="33576" xr:uid="{00000000-0005-0000-0000-000029830000}"/>
    <cellStyle name="Nota 2 7 2 5 4" xfId="33577" xr:uid="{00000000-0005-0000-0000-00002A830000}"/>
    <cellStyle name="Nota 2 7 2 6" xfId="33578" xr:uid="{00000000-0005-0000-0000-00002B830000}"/>
    <cellStyle name="Nota 2 7 2 6 2" xfId="33579" xr:uid="{00000000-0005-0000-0000-00002C830000}"/>
    <cellStyle name="Nota 2 7 2 7" xfId="33580" xr:uid="{00000000-0005-0000-0000-00002D830000}"/>
    <cellStyle name="Nota 2 7 2 8" xfId="33581" xr:uid="{00000000-0005-0000-0000-00002E830000}"/>
    <cellStyle name="Nota 2 7 3" xfId="33582" xr:uid="{00000000-0005-0000-0000-00002F830000}"/>
    <cellStyle name="Nota 2 7 3 2" xfId="33583" xr:uid="{00000000-0005-0000-0000-000030830000}"/>
    <cellStyle name="Nota 2 7 3 3" xfId="33584" xr:uid="{00000000-0005-0000-0000-000031830000}"/>
    <cellStyle name="Nota 2 7 3 3 2" xfId="33585" xr:uid="{00000000-0005-0000-0000-000032830000}"/>
    <cellStyle name="Nota 2 7 3 3 2 2" xfId="33586" xr:uid="{00000000-0005-0000-0000-000033830000}"/>
    <cellStyle name="Nota 2 7 3 3 3" xfId="33587" xr:uid="{00000000-0005-0000-0000-000034830000}"/>
    <cellStyle name="Nota 2 7 3 3 4" xfId="33588" xr:uid="{00000000-0005-0000-0000-000035830000}"/>
    <cellStyle name="Nota 2 7 3 4" xfId="33589" xr:uid="{00000000-0005-0000-0000-000036830000}"/>
    <cellStyle name="Nota 2 7 3 4 2" xfId="33590" xr:uid="{00000000-0005-0000-0000-000037830000}"/>
    <cellStyle name="Nota 2 7 3 4 2 2" xfId="33591" xr:uid="{00000000-0005-0000-0000-000038830000}"/>
    <cellStyle name="Nota 2 7 3 4 3" xfId="33592" xr:uid="{00000000-0005-0000-0000-000039830000}"/>
    <cellStyle name="Nota 2 7 3 4 4" xfId="33593" xr:uid="{00000000-0005-0000-0000-00003A830000}"/>
    <cellStyle name="Nota 2 7 3 5" xfId="33594" xr:uid="{00000000-0005-0000-0000-00003B830000}"/>
    <cellStyle name="Nota 2 7 3 5 2" xfId="33595" xr:uid="{00000000-0005-0000-0000-00003C830000}"/>
    <cellStyle name="Nota 2 7 3 6" xfId="33596" xr:uid="{00000000-0005-0000-0000-00003D830000}"/>
    <cellStyle name="Nota 2 7 3 7" xfId="33597" xr:uid="{00000000-0005-0000-0000-00003E830000}"/>
    <cellStyle name="Nota 2 7 4" xfId="33598" xr:uid="{00000000-0005-0000-0000-00003F830000}"/>
    <cellStyle name="Nota 2 7 5" xfId="33599" xr:uid="{00000000-0005-0000-0000-000040830000}"/>
    <cellStyle name="Nota 2 7 5 2" xfId="33600" xr:uid="{00000000-0005-0000-0000-000041830000}"/>
    <cellStyle name="Nota 2 7 5 2 2" xfId="33601" xr:uid="{00000000-0005-0000-0000-000042830000}"/>
    <cellStyle name="Nota 2 7 5 3" xfId="33602" xr:uid="{00000000-0005-0000-0000-000043830000}"/>
    <cellStyle name="Nota 2 7 5 4" xfId="33603" xr:uid="{00000000-0005-0000-0000-000044830000}"/>
    <cellStyle name="Nota 2 7 6" xfId="33604" xr:uid="{00000000-0005-0000-0000-000045830000}"/>
    <cellStyle name="Nota 2 7 6 2" xfId="33605" xr:uid="{00000000-0005-0000-0000-000046830000}"/>
    <cellStyle name="Nota 2 7 6 2 2" xfId="33606" xr:uid="{00000000-0005-0000-0000-000047830000}"/>
    <cellStyle name="Nota 2 7 6 3" xfId="33607" xr:uid="{00000000-0005-0000-0000-000048830000}"/>
    <cellStyle name="Nota 2 7 6 4" xfId="33608" xr:uid="{00000000-0005-0000-0000-000049830000}"/>
    <cellStyle name="Nota 2 7 7" xfId="33609" xr:uid="{00000000-0005-0000-0000-00004A830000}"/>
    <cellStyle name="Nota 2 7 7 2" xfId="33610" xr:uid="{00000000-0005-0000-0000-00004B830000}"/>
    <cellStyle name="Nota 2 7 8" xfId="33611" xr:uid="{00000000-0005-0000-0000-00004C830000}"/>
    <cellStyle name="Nota 2 7 9" xfId="33612" xr:uid="{00000000-0005-0000-0000-00004D830000}"/>
    <cellStyle name="Nota 2 8" xfId="33613" xr:uid="{00000000-0005-0000-0000-00004E830000}"/>
    <cellStyle name="Nota 2 8 2" xfId="33614" xr:uid="{00000000-0005-0000-0000-00004F830000}"/>
    <cellStyle name="Nota 2 8 2 2" xfId="33615" xr:uid="{00000000-0005-0000-0000-000050830000}"/>
    <cellStyle name="Nota 2 8 2 3" xfId="33616" xr:uid="{00000000-0005-0000-0000-000051830000}"/>
    <cellStyle name="Nota 2 8 2 3 2" xfId="33617" xr:uid="{00000000-0005-0000-0000-000052830000}"/>
    <cellStyle name="Nota 2 8 2 3 2 2" xfId="33618" xr:uid="{00000000-0005-0000-0000-000053830000}"/>
    <cellStyle name="Nota 2 8 2 3 3" xfId="33619" xr:uid="{00000000-0005-0000-0000-000054830000}"/>
    <cellStyle name="Nota 2 8 2 3 4" xfId="33620" xr:uid="{00000000-0005-0000-0000-000055830000}"/>
    <cellStyle name="Nota 2 8 2 4" xfId="33621" xr:uid="{00000000-0005-0000-0000-000056830000}"/>
    <cellStyle name="Nota 2 8 2 4 2" xfId="33622" xr:uid="{00000000-0005-0000-0000-000057830000}"/>
    <cellStyle name="Nota 2 8 2 4 2 2" xfId="33623" xr:uid="{00000000-0005-0000-0000-000058830000}"/>
    <cellStyle name="Nota 2 8 2 4 3" xfId="33624" xr:uid="{00000000-0005-0000-0000-000059830000}"/>
    <cellStyle name="Nota 2 8 2 4 4" xfId="33625" xr:uid="{00000000-0005-0000-0000-00005A830000}"/>
    <cellStyle name="Nota 2 8 2 5" xfId="33626" xr:uid="{00000000-0005-0000-0000-00005B830000}"/>
    <cellStyle name="Nota 2 8 2 5 2" xfId="33627" xr:uid="{00000000-0005-0000-0000-00005C830000}"/>
    <cellStyle name="Nota 2 8 2 6" xfId="33628" xr:uid="{00000000-0005-0000-0000-00005D830000}"/>
    <cellStyle name="Nota 2 8 2 7" xfId="33629" xr:uid="{00000000-0005-0000-0000-00005E830000}"/>
    <cellStyle name="Nota 2 8 3" xfId="33630" xr:uid="{00000000-0005-0000-0000-00005F830000}"/>
    <cellStyle name="Nota 2 8 4" xfId="33631" xr:uid="{00000000-0005-0000-0000-000060830000}"/>
    <cellStyle name="Nota 2 8 4 2" xfId="33632" xr:uid="{00000000-0005-0000-0000-000061830000}"/>
    <cellStyle name="Nota 2 8 4 2 2" xfId="33633" xr:uid="{00000000-0005-0000-0000-000062830000}"/>
    <cellStyle name="Nota 2 8 4 3" xfId="33634" xr:uid="{00000000-0005-0000-0000-000063830000}"/>
    <cellStyle name="Nota 2 8 4 4" xfId="33635" xr:uid="{00000000-0005-0000-0000-000064830000}"/>
    <cellStyle name="Nota 2 8 5" xfId="33636" xr:uid="{00000000-0005-0000-0000-000065830000}"/>
    <cellStyle name="Nota 2 8 5 2" xfId="33637" xr:uid="{00000000-0005-0000-0000-000066830000}"/>
    <cellStyle name="Nota 2 8 5 2 2" xfId="33638" xr:uid="{00000000-0005-0000-0000-000067830000}"/>
    <cellStyle name="Nota 2 8 5 3" xfId="33639" xr:uid="{00000000-0005-0000-0000-000068830000}"/>
    <cellStyle name="Nota 2 8 5 4" xfId="33640" xr:uid="{00000000-0005-0000-0000-000069830000}"/>
    <cellStyle name="Nota 2 8 6" xfId="33641" xr:uid="{00000000-0005-0000-0000-00006A830000}"/>
    <cellStyle name="Nota 2 8 6 2" xfId="33642" xr:uid="{00000000-0005-0000-0000-00006B830000}"/>
    <cellStyle name="Nota 2 8 7" xfId="33643" xr:uid="{00000000-0005-0000-0000-00006C830000}"/>
    <cellStyle name="Nota 2 8 8" xfId="33644" xr:uid="{00000000-0005-0000-0000-00006D830000}"/>
    <cellStyle name="Nota 2 9" xfId="33645" xr:uid="{00000000-0005-0000-0000-00006E830000}"/>
    <cellStyle name="Nota 2 9 2" xfId="33646" xr:uid="{00000000-0005-0000-0000-00006F830000}"/>
    <cellStyle name="Nota 2 9 3" xfId="33647" xr:uid="{00000000-0005-0000-0000-000070830000}"/>
    <cellStyle name="Nota 2 9 3 2" xfId="33648" xr:uid="{00000000-0005-0000-0000-000071830000}"/>
    <cellStyle name="Nota 2 9 3 2 2" xfId="33649" xr:uid="{00000000-0005-0000-0000-000072830000}"/>
    <cellStyle name="Nota 2 9 3 3" xfId="33650" xr:uid="{00000000-0005-0000-0000-000073830000}"/>
    <cellStyle name="Nota 2 9 3 4" xfId="33651" xr:uid="{00000000-0005-0000-0000-000074830000}"/>
    <cellStyle name="Nota 2 9 4" xfId="33652" xr:uid="{00000000-0005-0000-0000-000075830000}"/>
    <cellStyle name="Nota 2 9 4 2" xfId="33653" xr:uid="{00000000-0005-0000-0000-000076830000}"/>
    <cellStyle name="Nota 2 9 4 2 2" xfId="33654" xr:uid="{00000000-0005-0000-0000-000077830000}"/>
    <cellStyle name="Nota 2 9 4 3" xfId="33655" xr:uid="{00000000-0005-0000-0000-000078830000}"/>
    <cellStyle name="Nota 2 9 4 4" xfId="33656" xr:uid="{00000000-0005-0000-0000-000079830000}"/>
    <cellStyle name="Nota 2 9 5" xfId="33657" xr:uid="{00000000-0005-0000-0000-00007A830000}"/>
    <cellStyle name="Nota 2 9 5 2" xfId="33658" xr:uid="{00000000-0005-0000-0000-00007B830000}"/>
    <cellStyle name="Nota 2 9 6" xfId="33659" xr:uid="{00000000-0005-0000-0000-00007C830000}"/>
    <cellStyle name="Nota 2 9 7" xfId="33660" xr:uid="{00000000-0005-0000-0000-00007D830000}"/>
    <cellStyle name="Percentual" xfId="33661" xr:uid="{00000000-0005-0000-0000-00007E830000}"/>
    <cellStyle name="Ponto" xfId="33662" xr:uid="{00000000-0005-0000-0000-00007F830000}"/>
    <cellStyle name="Porcentagem" xfId="40953" builtinId="5"/>
    <cellStyle name="Porcentagem 2" xfId="33663" xr:uid="{00000000-0005-0000-0000-000081830000}"/>
    <cellStyle name="Porcentagem 2 10" xfId="40962" xr:uid="{642F0E9B-6F0D-4BCF-B94D-68072CEFE775}"/>
    <cellStyle name="Porcentagem 2 2" xfId="33664" xr:uid="{00000000-0005-0000-0000-000082830000}"/>
    <cellStyle name="Porcentagem 2 3" xfId="40951" xr:uid="{00000000-0005-0000-0000-000083830000}"/>
    <cellStyle name="Porcentagem 2 3 2" xfId="40952" xr:uid="{00000000-0005-0000-0000-000084830000}"/>
    <cellStyle name="Porcentagem 3" xfId="33665" xr:uid="{00000000-0005-0000-0000-000085830000}"/>
    <cellStyle name="Porcentagem 3 2" xfId="33666" xr:uid="{00000000-0005-0000-0000-000086830000}"/>
    <cellStyle name="Porcentagem 3 3" xfId="33667" xr:uid="{00000000-0005-0000-0000-000087830000}"/>
    <cellStyle name="Porcentagem 4" xfId="33668" xr:uid="{00000000-0005-0000-0000-000088830000}"/>
    <cellStyle name="Porcentagem 4 10" xfId="33669" xr:uid="{00000000-0005-0000-0000-000089830000}"/>
    <cellStyle name="Porcentagem 4 11" xfId="33670" xr:uid="{00000000-0005-0000-0000-00008A830000}"/>
    <cellStyle name="Porcentagem 4 11 2" xfId="33671" xr:uid="{00000000-0005-0000-0000-00008B830000}"/>
    <cellStyle name="Porcentagem 4 11 2 2" xfId="33672" xr:uid="{00000000-0005-0000-0000-00008C830000}"/>
    <cellStyle name="Porcentagem 4 11 3" xfId="33673" xr:uid="{00000000-0005-0000-0000-00008D830000}"/>
    <cellStyle name="Porcentagem 4 11 4" xfId="33674" xr:uid="{00000000-0005-0000-0000-00008E830000}"/>
    <cellStyle name="Porcentagem 4 12" xfId="33675" xr:uid="{00000000-0005-0000-0000-00008F830000}"/>
    <cellStyle name="Porcentagem 4 12 2" xfId="33676" xr:uid="{00000000-0005-0000-0000-000090830000}"/>
    <cellStyle name="Porcentagem 4 12 2 2" xfId="33677" xr:uid="{00000000-0005-0000-0000-000091830000}"/>
    <cellStyle name="Porcentagem 4 12 3" xfId="33678" xr:uid="{00000000-0005-0000-0000-000092830000}"/>
    <cellStyle name="Porcentagem 4 12 4" xfId="33679" xr:uid="{00000000-0005-0000-0000-000093830000}"/>
    <cellStyle name="Porcentagem 4 13" xfId="33680" xr:uid="{00000000-0005-0000-0000-000094830000}"/>
    <cellStyle name="Porcentagem 4 13 2" xfId="33681" xr:uid="{00000000-0005-0000-0000-000095830000}"/>
    <cellStyle name="Porcentagem 4 14" xfId="33682" xr:uid="{00000000-0005-0000-0000-000096830000}"/>
    <cellStyle name="Porcentagem 4 15" xfId="33683" xr:uid="{00000000-0005-0000-0000-000097830000}"/>
    <cellStyle name="Porcentagem 4 2" xfId="33684" xr:uid="{00000000-0005-0000-0000-000098830000}"/>
    <cellStyle name="Porcentagem 4 2 10" xfId="33685" xr:uid="{00000000-0005-0000-0000-000099830000}"/>
    <cellStyle name="Porcentagem 4 2 10 2" xfId="33686" xr:uid="{00000000-0005-0000-0000-00009A830000}"/>
    <cellStyle name="Porcentagem 4 2 10 2 2" xfId="33687" xr:uid="{00000000-0005-0000-0000-00009B830000}"/>
    <cellStyle name="Porcentagem 4 2 10 3" xfId="33688" xr:uid="{00000000-0005-0000-0000-00009C830000}"/>
    <cellStyle name="Porcentagem 4 2 10 4" xfId="33689" xr:uid="{00000000-0005-0000-0000-00009D830000}"/>
    <cellStyle name="Porcentagem 4 2 11" xfId="33690" xr:uid="{00000000-0005-0000-0000-00009E830000}"/>
    <cellStyle name="Porcentagem 4 2 11 2" xfId="33691" xr:uid="{00000000-0005-0000-0000-00009F830000}"/>
    <cellStyle name="Porcentagem 4 2 12" xfId="33692" xr:uid="{00000000-0005-0000-0000-0000A0830000}"/>
    <cellStyle name="Porcentagem 4 2 13" xfId="33693" xr:uid="{00000000-0005-0000-0000-0000A1830000}"/>
    <cellStyle name="Porcentagem 4 2 2" xfId="33694" xr:uid="{00000000-0005-0000-0000-0000A2830000}"/>
    <cellStyle name="Porcentagem 4 2 2 10" xfId="33695" xr:uid="{00000000-0005-0000-0000-0000A3830000}"/>
    <cellStyle name="Porcentagem 4 2 2 10 2" xfId="33696" xr:uid="{00000000-0005-0000-0000-0000A4830000}"/>
    <cellStyle name="Porcentagem 4 2 2 11" xfId="33697" xr:uid="{00000000-0005-0000-0000-0000A5830000}"/>
    <cellStyle name="Porcentagem 4 2 2 12" xfId="33698" xr:uid="{00000000-0005-0000-0000-0000A6830000}"/>
    <cellStyle name="Porcentagem 4 2 2 2" xfId="33699" xr:uid="{00000000-0005-0000-0000-0000A7830000}"/>
    <cellStyle name="Porcentagem 4 2 2 2 2" xfId="33700" xr:uid="{00000000-0005-0000-0000-0000A8830000}"/>
    <cellStyle name="Porcentagem 4 2 2 2 2 2" xfId="33701" xr:uid="{00000000-0005-0000-0000-0000A9830000}"/>
    <cellStyle name="Porcentagem 4 2 2 2 2 2 2" xfId="33702" xr:uid="{00000000-0005-0000-0000-0000AA830000}"/>
    <cellStyle name="Porcentagem 4 2 2 2 2 2 3" xfId="33703" xr:uid="{00000000-0005-0000-0000-0000AB830000}"/>
    <cellStyle name="Porcentagem 4 2 2 2 2 2 3 2" xfId="33704" xr:uid="{00000000-0005-0000-0000-0000AC830000}"/>
    <cellStyle name="Porcentagem 4 2 2 2 2 2 3 2 2" xfId="33705" xr:uid="{00000000-0005-0000-0000-0000AD830000}"/>
    <cellStyle name="Porcentagem 4 2 2 2 2 2 3 3" xfId="33706" xr:uid="{00000000-0005-0000-0000-0000AE830000}"/>
    <cellStyle name="Porcentagem 4 2 2 2 2 2 3 4" xfId="33707" xr:uid="{00000000-0005-0000-0000-0000AF830000}"/>
    <cellStyle name="Porcentagem 4 2 2 2 2 2 4" xfId="33708" xr:uid="{00000000-0005-0000-0000-0000B0830000}"/>
    <cellStyle name="Porcentagem 4 2 2 2 2 2 4 2" xfId="33709" xr:uid="{00000000-0005-0000-0000-0000B1830000}"/>
    <cellStyle name="Porcentagem 4 2 2 2 2 2 4 2 2" xfId="33710" xr:uid="{00000000-0005-0000-0000-0000B2830000}"/>
    <cellStyle name="Porcentagem 4 2 2 2 2 2 4 3" xfId="33711" xr:uid="{00000000-0005-0000-0000-0000B3830000}"/>
    <cellStyle name="Porcentagem 4 2 2 2 2 2 4 4" xfId="33712" xr:uid="{00000000-0005-0000-0000-0000B4830000}"/>
    <cellStyle name="Porcentagem 4 2 2 2 2 2 5" xfId="33713" xr:uid="{00000000-0005-0000-0000-0000B5830000}"/>
    <cellStyle name="Porcentagem 4 2 2 2 2 2 5 2" xfId="33714" xr:uid="{00000000-0005-0000-0000-0000B6830000}"/>
    <cellStyle name="Porcentagem 4 2 2 2 2 2 6" xfId="33715" xr:uid="{00000000-0005-0000-0000-0000B7830000}"/>
    <cellStyle name="Porcentagem 4 2 2 2 2 2 7" xfId="33716" xr:uid="{00000000-0005-0000-0000-0000B8830000}"/>
    <cellStyle name="Porcentagem 4 2 2 2 2 3" xfId="33717" xr:uid="{00000000-0005-0000-0000-0000B9830000}"/>
    <cellStyle name="Porcentagem 4 2 2 2 2 4" xfId="33718" xr:uid="{00000000-0005-0000-0000-0000BA830000}"/>
    <cellStyle name="Porcentagem 4 2 2 2 2 4 2" xfId="33719" xr:uid="{00000000-0005-0000-0000-0000BB830000}"/>
    <cellStyle name="Porcentagem 4 2 2 2 2 4 2 2" xfId="33720" xr:uid="{00000000-0005-0000-0000-0000BC830000}"/>
    <cellStyle name="Porcentagem 4 2 2 2 2 4 3" xfId="33721" xr:uid="{00000000-0005-0000-0000-0000BD830000}"/>
    <cellStyle name="Porcentagem 4 2 2 2 2 4 4" xfId="33722" xr:uid="{00000000-0005-0000-0000-0000BE830000}"/>
    <cellStyle name="Porcentagem 4 2 2 2 2 5" xfId="33723" xr:uid="{00000000-0005-0000-0000-0000BF830000}"/>
    <cellStyle name="Porcentagem 4 2 2 2 2 5 2" xfId="33724" xr:uid="{00000000-0005-0000-0000-0000C0830000}"/>
    <cellStyle name="Porcentagem 4 2 2 2 2 5 2 2" xfId="33725" xr:uid="{00000000-0005-0000-0000-0000C1830000}"/>
    <cellStyle name="Porcentagem 4 2 2 2 2 5 3" xfId="33726" xr:uid="{00000000-0005-0000-0000-0000C2830000}"/>
    <cellStyle name="Porcentagem 4 2 2 2 2 5 4" xfId="33727" xr:uid="{00000000-0005-0000-0000-0000C3830000}"/>
    <cellStyle name="Porcentagem 4 2 2 2 2 6" xfId="33728" xr:uid="{00000000-0005-0000-0000-0000C4830000}"/>
    <cellStyle name="Porcentagem 4 2 2 2 2 6 2" xfId="33729" xr:uid="{00000000-0005-0000-0000-0000C5830000}"/>
    <cellStyle name="Porcentagem 4 2 2 2 2 7" xfId="33730" xr:uid="{00000000-0005-0000-0000-0000C6830000}"/>
    <cellStyle name="Porcentagem 4 2 2 2 2 8" xfId="33731" xr:uid="{00000000-0005-0000-0000-0000C7830000}"/>
    <cellStyle name="Porcentagem 4 2 2 2 3" xfId="33732" xr:uid="{00000000-0005-0000-0000-0000C8830000}"/>
    <cellStyle name="Porcentagem 4 2 2 2 3 2" xfId="33733" xr:uid="{00000000-0005-0000-0000-0000C9830000}"/>
    <cellStyle name="Porcentagem 4 2 2 2 3 3" xfId="33734" xr:uid="{00000000-0005-0000-0000-0000CA830000}"/>
    <cellStyle name="Porcentagem 4 2 2 2 3 3 2" xfId="33735" xr:uid="{00000000-0005-0000-0000-0000CB830000}"/>
    <cellStyle name="Porcentagem 4 2 2 2 3 3 2 2" xfId="33736" xr:uid="{00000000-0005-0000-0000-0000CC830000}"/>
    <cellStyle name="Porcentagem 4 2 2 2 3 3 3" xfId="33737" xr:uid="{00000000-0005-0000-0000-0000CD830000}"/>
    <cellStyle name="Porcentagem 4 2 2 2 3 3 4" xfId="33738" xr:uid="{00000000-0005-0000-0000-0000CE830000}"/>
    <cellStyle name="Porcentagem 4 2 2 2 3 4" xfId="33739" xr:uid="{00000000-0005-0000-0000-0000CF830000}"/>
    <cellStyle name="Porcentagem 4 2 2 2 3 4 2" xfId="33740" xr:uid="{00000000-0005-0000-0000-0000D0830000}"/>
    <cellStyle name="Porcentagem 4 2 2 2 3 4 2 2" xfId="33741" xr:uid="{00000000-0005-0000-0000-0000D1830000}"/>
    <cellStyle name="Porcentagem 4 2 2 2 3 4 3" xfId="33742" xr:uid="{00000000-0005-0000-0000-0000D2830000}"/>
    <cellStyle name="Porcentagem 4 2 2 2 3 4 4" xfId="33743" xr:uid="{00000000-0005-0000-0000-0000D3830000}"/>
    <cellStyle name="Porcentagem 4 2 2 2 3 5" xfId="33744" xr:uid="{00000000-0005-0000-0000-0000D4830000}"/>
    <cellStyle name="Porcentagem 4 2 2 2 3 5 2" xfId="33745" xr:uid="{00000000-0005-0000-0000-0000D5830000}"/>
    <cellStyle name="Porcentagem 4 2 2 2 3 6" xfId="33746" xr:uid="{00000000-0005-0000-0000-0000D6830000}"/>
    <cellStyle name="Porcentagem 4 2 2 2 3 7" xfId="33747" xr:uid="{00000000-0005-0000-0000-0000D7830000}"/>
    <cellStyle name="Porcentagem 4 2 2 2 4" xfId="33748" xr:uid="{00000000-0005-0000-0000-0000D8830000}"/>
    <cellStyle name="Porcentagem 4 2 2 2 5" xfId="33749" xr:uid="{00000000-0005-0000-0000-0000D9830000}"/>
    <cellStyle name="Porcentagem 4 2 2 2 5 2" xfId="33750" xr:uid="{00000000-0005-0000-0000-0000DA830000}"/>
    <cellStyle name="Porcentagem 4 2 2 2 5 2 2" xfId="33751" xr:uid="{00000000-0005-0000-0000-0000DB830000}"/>
    <cellStyle name="Porcentagem 4 2 2 2 5 3" xfId="33752" xr:uid="{00000000-0005-0000-0000-0000DC830000}"/>
    <cellStyle name="Porcentagem 4 2 2 2 5 4" xfId="33753" xr:uid="{00000000-0005-0000-0000-0000DD830000}"/>
    <cellStyle name="Porcentagem 4 2 2 2 6" xfId="33754" xr:uid="{00000000-0005-0000-0000-0000DE830000}"/>
    <cellStyle name="Porcentagem 4 2 2 2 6 2" xfId="33755" xr:uid="{00000000-0005-0000-0000-0000DF830000}"/>
    <cellStyle name="Porcentagem 4 2 2 2 6 2 2" xfId="33756" xr:uid="{00000000-0005-0000-0000-0000E0830000}"/>
    <cellStyle name="Porcentagem 4 2 2 2 6 3" xfId="33757" xr:uid="{00000000-0005-0000-0000-0000E1830000}"/>
    <cellStyle name="Porcentagem 4 2 2 2 6 4" xfId="33758" xr:uid="{00000000-0005-0000-0000-0000E2830000}"/>
    <cellStyle name="Porcentagem 4 2 2 2 7" xfId="33759" xr:uid="{00000000-0005-0000-0000-0000E3830000}"/>
    <cellStyle name="Porcentagem 4 2 2 2 7 2" xfId="33760" xr:uid="{00000000-0005-0000-0000-0000E4830000}"/>
    <cellStyle name="Porcentagem 4 2 2 2 8" xfId="33761" xr:uid="{00000000-0005-0000-0000-0000E5830000}"/>
    <cellStyle name="Porcentagem 4 2 2 2 9" xfId="33762" xr:uid="{00000000-0005-0000-0000-0000E6830000}"/>
    <cellStyle name="Porcentagem 4 2 2 3" xfId="33763" xr:uid="{00000000-0005-0000-0000-0000E7830000}"/>
    <cellStyle name="Porcentagem 4 2 2 3 2" xfId="33764" xr:uid="{00000000-0005-0000-0000-0000E8830000}"/>
    <cellStyle name="Porcentagem 4 2 2 3 2 2" xfId="33765" xr:uid="{00000000-0005-0000-0000-0000E9830000}"/>
    <cellStyle name="Porcentagem 4 2 2 3 2 2 2" xfId="33766" xr:uid="{00000000-0005-0000-0000-0000EA830000}"/>
    <cellStyle name="Porcentagem 4 2 2 3 2 2 3" xfId="33767" xr:uid="{00000000-0005-0000-0000-0000EB830000}"/>
    <cellStyle name="Porcentagem 4 2 2 3 2 2 3 2" xfId="33768" xr:uid="{00000000-0005-0000-0000-0000EC830000}"/>
    <cellStyle name="Porcentagem 4 2 2 3 2 2 3 2 2" xfId="33769" xr:uid="{00000000-0005-0000-0000-0000ED830000}"/>
    <cellStyle name="Porcentagem 4 2 2 3 2 2 3 3" xfId="33770" xr:uid="{00000000-0005-0000-0000-0000EE830000}"/>
    <cellStyle name="Porcentagem 4 2 2 3 2 2 3 4" xfId="33771" xr:uid="{00000000-0005-0000-0000-0000EF830000}"/>
    <cellStyle name="Porcentagem 4 2 2 3 2 2 4" xfId="33772" xr:uid="{00000000-0005-0000-0000-0000F0830000}"/>
    <cellStyle name="Porcentagem 4 2 2 3 2 2 4 2" xfId="33773" xr:uid="{00000000-0005-0000-0000-0000F1830000}"/>
    <cellStyle name="Porcentagem 4 2 2 3 2 2 4 2 2" xfId="33774" xr:uid="{00000000-0005-0000-0000-0000F2830000}"/>
    <cellStyle name="Porcentagem 4 2 2 3 2 2 4 3" xfId="33775" xr:uid="{00000000-0005-0000-0000-0000F3830000}"/>
    <cellStyle name="Porcentagem 4 2 2 3 2 2 4 4" xfId="33776" xr:uid="{00000000-0005-0000-0000-0000F4830000}"/>
    <cellStyle name="Porcentagem 4 2 2 3 2 2 5" xfId="33777" xr:uid="{00000000-0005-0000-0000-0000F5830000}"/>
    <cellStyle name="Porcentagem 4 2 2 3 2 2 5 2" xfId="33778" xr:uid="{00000000-0005-0000-0000-0000F6830000}"/>
    <cellStyle name="Porcentagem 4 2 2 3 2 2 6" xfId="33779" xr:uid="{00000000-0005-0000-0000-0000F7830000}"/>
    <cellStyle name="Porcentagem 4 2 2 3 2 2 7" xfId="33780" xr:uid="{00000000-0005-0000-0000-0000F8830000}"/>
    <cellStyle name="Porcentagem 4 2 2 3 2 3" xfId="33781" xr:uid="{00000000-0005-0000-0000-0000F9830000}"/>
    <cellStyle name="Porcentagem 4 2 2 3 2 4" xfId="33782" xr:uid="{00000000-0005-0000-0000-0000FA830000}"/>
    <cellStyle name="Porcentagem 4 2 2 3 2 4 2" xfId="33783" xr:uid="{00000000-0005-0000-0000-0000FB830000}"/>
    <cellStyle name="Porcentagem 4 2 2 3 2 4 2 2" xfId="33784" xr:uid="{00000000-0005-0000-0000-0000FC830000}"/>
    <cellStyle name="Porcentagem 4 2 2 3 2 4 3" xfId="33785" xr:uid="{00000000-0005-0000-0000-0000FD830000}"/>
    <cellStyle name="Porcentagem 4 2 2 3 2 4 4" xfId="33786" xr:uid="{00000000-0005-0000-0000-0000FE830000}"/>
    <cellStyle name="Porcentagem 4 2 2 3 2 5" xfId="33787" xr:uid="{00000000-0005-0000-0000-0000FF830000}"/>
    <cellStyle name="Porcentagem 4 2 2 3 2 5 2" xfId="33788" xr:uid="{00000000-0005-0000-0000-000000840000}"/>
    <cellStyle name="Porcentagem 4 2 2 3 2 5 2 2" xfId="33789" xr:uid="{00000000-0005-0000-0000-000001840000}"/>
    <cellStyle name="Porcentagem 4 2 2 3 2 5 3" xfId="33790" xr:uid="{00000000-0005-0000-0000-000002840000}"/>
    <cellStyle name="Porcentagem 4 2 2 3 2 5 4" xfId="33791" xr:uid="{00000000-0005-0000-0000-000003840000}"/>
    <cellStyle name="Porcentagem 4 2 2 3 2 6" xfId="33792" xr:uid="{00000000-0005-0000-0000-000004840000}"/>
    <cellStyle name="Porcentagem 4 2 2 3 2 6 2" xfId="33793" xr:uid="{00000000-0005-0000-0000-000005840000}"/>
    <cellStyle name="Porcentagem 4 2 2 3 2 7" xfId="33794" xr:uid="{00000000-0005-0000-0000-000006840000}"/>
    <cellStyle name="Porcentagem 4 2 2 3 2 8" xfId="33795" xr:uid="{00000000-0005-0000-0000-000007840000}"/>
    <cellStyle name="Porcentagem 4 2 2 3 3" xfId="33796" xr:uid="{00000000-0005-0000-0000-000008840000}"/>
    <cellStyle name="Porcentagem 4 2 2 3 3 2" xfId="33797" xr:uid="{00000000-0005-0000-0000-000009840000}"/>
    <cellStyle name="Porcentagem 4 2 2 3 3 3" xfId="33798" xr:uid="{00000000-0005-0000-0000-00000A840000}"/>
    <cellStyle name="Porcentagem 4 2 2 3 3 3 2" xfId="33799" xr:uid="{00000000-0005-0000-0000-00000B840000}"/>
    <cellStyle name="Porcentagem 4 2 2 3 3 3 2 2" xfId="33800" xr:uid="{00000000-0005-0000-0000-00000C840000}"/>
    <cellStyle name="Porcentagem 4 2 2 3 3 3 3" xfId="33801" xr:uid="{00000000-0005-0000-0000-00000D840000}"/>
    <cellStyle name="Porcentagem 4 2 2 3 3 3 4" xfId="33802" xr:uid="{00000000-0005-0000-0000-00000E840000}"/>
    <cellStyle name="Porcentagem 4 2 2 3 3 4" xfId="33803" xr:uid="{00000000-0005-0000-0000-00000F840000}"/>
    <cellStyle name="Porcentagem 4 2 2 3 3 4 2" xfId="33804" xr:uid="{00000000-0005-0000-0000-000010840000}"/>
    <cellStyle name="Porcentagem 4 2 2 3 3 4 2 2" xfId="33805" xr:uid="{00000000-0005-0000-0000-000011840000}"/>
    <cellStyle name="Porcentagem 4 2 2 3 3 4 3" xfId="33806" xr:uid="{00000000-0005-0000-0000-000012840000}"/>
    <cellStyle name="Porcentagem 4 2 2 3 3 4 4" xfId="33807" xr:uid="{00000000-0005-0000-0000-000013840000}"/>
    <cellStyle name="Porcentagem 4 2 2 3 3 5" xfId="33808" xr:uid="{00000000-0005-0000-0000-000014840000}"/>
    <cellStyle name="Porcentagem 4 2 2 3 3 5 2" xfId="33809" xr:uid="{00000000-0005-0000-0000-000015840000}"/>
    <cellStyle name="Porcentagem 4 2 2 3 3 6" xfId="33810" xr:uid="{00000000-0005-0000-0000-000016840000}"/>
    <cellStyle name="Porcentagem 4 2 2 3 3 7" xfId="33811" xr:uid="{00000000-0005-0000-0000-000017840000}"/>
    <cellStyle name="Porcentagem 4 2 2 3 4" xfId="33812" xr:uid="{00000000-0005-0000-0000-000018840000}"/>
    <cellStyle name="Porcentagem 4 2 2 3 5" xfId="33813" xr:uid="{00000000-0005-0000-0000-000019840000}"/>
    <cellStyle name="Porcentagem 4 2 2 3 5 2" xfId="33814" xr:uid="{00000000-0005-0000-0000-00001A840000}"/>
    <cellStyle name="Porcentagem 4 2 2 3 5 2 2" xfId="33815" xr:uid="{00000000-0005-0000-0000-00001B840000}"/>
    <cellStyle name="Porcentagem 4 2 2 3 5 3" xfId="33816" xr:uid="{00000000-0005-0000-0000-00001C840000}"/>
    <cellStyle name="Porcentagem 4 2 2 3 5 4" xfId="33817" xr:uid="{00000000-0005-0000-0000-00001D840000}"/>
    <cellStyle name="Porcentagem 4 2 2 3 6" xfId="33818" xr:uid="{00000000-0005-0000-0000-00001E840000}"/>
    <cellStyle name="Porcentagem 4 2 2 3 6 2" xfId="33819" xr:uid="{00000000-0005-0000-0000-00001F840000}"/>
    <cellStyle name="Porcentagem 4 2 2 3 6 2 2" xfId="33820" xr:uid="{00000000-0005-0000-0000-000020840000}"/>
    <cellStyle name="Porcentagem 4 2 2 3 6 3" xfId="33821" xr:uid="{00000000-0005-0000-0000-000021840000}"/>
    <cellStyle name="Porcentagem 4 2 2 3 6 4" xfId="33822" xr:uid="{00000000-0005-0000-0000-000022840000}"/>
    <cellStyle name="Porcentagem 4 2 2 3 7" xfId="33823" xr:uid="{00000000-0005-0000-0000-000023840000}"/>
    <cellStyle name="Porcentagem 4 2 2 3 7 2" xfId="33824" xr:uid="{00000000-0005-0000-0000-000024840000}"/>
    <cellStyle name="Porcentagem 4 2 2 3 8" xfId="33825" xr:uid="{00000000-0005-0000-0000-000025840000}"/>
    <cellStyle name="Porcentagem 4 2 2 3 9" xfId="33826" xr:uid="{00000000-0005-0000-0000-000026840000}"/>
    <cellStyle name="Porcentagem 4 2 2 4" xfId="33827" xr:uid="{00000000-0005-0000-0000-000027840000}"/>
    <cellStyle name="Porcentagem 4 2 2 4 2" xfId="33828" xr:uid="{00000000-0005-0000-0000-000028840000}"/>
    <cellStyle name="Porcentagem 4 2 2 4 2 2" xfId="33829" xr:uid="{00000000-0005-0000-0000-000029840000}"/>
    <cellStyle name="Porcentagem 4 2 2 4 2 2 2" xfId="33830" xr:uid="{00000000-0005-0000-0000-00002A840000}"/>
    <cellStyle name="Porcentagem 4 2 2 4 2 2 3" xfId="33831" xr:uid="{00000000-0005-0000-0000-00002B840000}"/>
    <cellStyle name="Porcentagem 4 2 2 4 2 2 3 2" xfId="33832" xr:uid="{00000000-0005-0000-0000-00002C840000}"/>
    <cellStyle name="Porcentagem 4 2 2 4 2 2 3 2 2" xfId="33833" xr:uid="{00000000-0005-0000-0000-00002D840000}"/>
    <cellStyle name="Porcentagem 4 2 2 4 2 2 3 3" xfId="33834" xr:uid="{00000000-0005-0000-0000-00002E840000}"/>
    <cellStyle name="Porcentagem 4 2 2 4 2 2 3 4" xfId="33835" xr:uid="{00000000-0005-0000-0000-00002F840000}"/>
    <cellStyle name="Porcentagem 4 2 2 4 2 2 4" xfId="33836" xr:uid="{00000000-0005-0000-0000-000030840000}"/>
    <cellStyle name="Porcentagem 4 2 2 4 2 2 4 2" xfId="33837" xr:uid="{00000000-0005-0000-0000-000031840000}"/>
    <cellStyle name="Porcentagem 4 2 2 4 2 2 4 2 2" xfId="33838" xr:uid="{00000000-0005-0000-0000-000032840000}"/>
    <cellStyle name="Porcentagem 4 2 2 4 2 2 4 3" xfId="33839" xr:uid="{00000000-0005-0000-0000-000033840000}"/>
    <cellStyle name="Porcentagem 4 2 2 4 2 2 4 4" xfId="33840" xr:uid="{00000000-0005-0000-0000-000034840000}"/>
    <cellStyle name="Porcentagem 4 2 2 4 2 2 5" xfId="33841" xr:uid="{00000000-0005-0000-0000-000035840000}"/>
    <cellStyle name="Porcentagem 4 2 2 4 2 2 5 2" xfId="33842" xr:uid="{00000000-0005-0000-0000-000036840000}"/>
    <cellStyle name="Porcentagem 4 2 2 4 2 2 6" xfId="33843" xr:uid="{00000000-0005-0000-0000-000037840000}"/>
    <cellStyle name="Porcentagem 4 2 2 4 2 2 7" xfId="33844" xr:uid="{00000000-0005-0000-0000-000038840000}"/>
    <cellStyle name="Porcentagem 4 2 2 4 2 3" xfId="33845" xr:uid="{00000000-0005-0000-0000-000039840000}"/>
    <cellStyle name="Porcentagem 4 2 2 4 2 4" xfId="33846" xr:uid="{00000000-0005-0000-0000-00003A840000}"/>
    <cellStyle name="Porcentagem 4 2 2 4 2 4 2" xfId="33847" xr:uid="{00000000-0005-0000-0000-00003B840000}"/>
    <cellStyle name="Porcentagem 4 2 2 4 2 4 2 2" xfId="33848" xr:uid="{00000000-0005-0000-0000-00003C840000}"/>
    <cellStyle name="Porcentagem 4 2 2 4 2 4 3" xfId="33849" xr:uid="{00000000-0005-0000-0000-00003D840000}"/>
    <cellStyle name="Porcentagem 4 2 2 4 2 4 4" xfId="33850" xr:uid="{00000000-0005-0000-0000-00003E840000}"/>
    <cellStyle name="Porcentagem 4 2 2 4 2 5" xfId="33851" xr:uid="{00000000-0005-0000-0000-00003F840000}"/>
    <cellStyle name="Porcentagem 4 2 2 4 2 5 2" xfId="33852" xr:uid="{00000000-0005-0000-0000-000040840000}"/>
    <cellStyle name="Porcentagem 4 2 2 4 2 5 2 2" xfId="33853" xr:uid="{00000000-0005-0000-0000-000041840000}"/>
    <cellStyle name="Porcentagem 4 2 2 4 2 5 3" xfId="33854" xr:uid="{00000000-0005-0000-0000-000042840000}"/>
    <cellStyle name="Porcentagem 4 2 2 4 2 5 4" xfId="33855" xr:uid="{00000000-0005-0000-0000-000043840000}"/>
    <cellStyle name="Porcentagem 4 2 2 4 2 6" xfId="33856" xr:uid="{00000000-0005-0000-0000-000044840000}"/>
    <cellStyle name="Porcentagem 4 2 2 4 2 6 2" xfId="33857" xr:uid="{00000000-0005-0000-0000-000045840000}"/>
    <cellStyle name="Porcentagem 4 2 2 4 2 7" xfId="33858" xr:uid="{00000000-0005-0000-0000-000046840000}"/>
    <cellStyle name="Porcentagem 4 2 2 4 2 8" xfId="33859" xr:uid="{00000000-0005-0000-0000-000047840000}"/>
    <cellStyle name="Porcentagem 4 2 2 4 3" xfId="33860" xr:uid="{00000000-0005-0000-0000-000048840000}"/>
    <cellStyle name="Porcentagem 4 2 2 4 3 2" xfId="33861" xr:uid="{00000000-0005-0000-0000-000049840000}"/>
    <cellStyle name="Porcentagem 4 2 2 4 3 3" xfId="33862" xr:uid="{00000000-0005-0000-0000-00004A840000}"/>
    <cellStyle name="Porcentagem 4 2 2 4 3 3 2" xfId="33863" xr:uid="{00000000-0005-0000-0000-00004B840000}"/>
    <cellStyle name="Porcentagem 4 2 2 4 3 3 2 2" xfId="33864" xr:uid="{00000000-0005-0000-0000-00004C840000}"/>
    <cellStyle name="Porcentagem 4 2 2 4 3 3 3" xfId="33865" xr:uid="{00000000-0005-0000-0000-00004D840000}"/>
    <cellStyle name="Porcentagem 4 2 2 4 3 3 4" xfId="33866" xr:uid="{00000000-0005-0000-0000-00004E840000}"/>
    <cellStyle name="Porcentagem 4 2 2 4 3 4" xfId="33867" xr:uid="{00000000-0005-0000-0000-00004F840000}"/>
    <cellStyle name="Porcentagem 4 2 2 4 3 4 2" xfId="33868" xr:uid="{00000000-0005-0000-0000-000050840000}"/>
    <cellStyle name="Porcentagem 4 2 2 4 3 4 2 2" xfId="33869" xr:uid="{00000000-0005-0000-0000-000051840000}"/>
    <cellStyle name="Porcentagem 4 2 2 4 3 4 3" xfId="33870" xr:uid="{00000000-0005-0000-0000-000052840000}"/>
    <cellStyle name="Porcentagem 4 2 2 4 3 4 4" xfId="33871" xr:uid="{00000000-0005-0000-0000-000053840000}"/>
    <cellStyle name="Porcentagem 4 2 2 4 3 5" xfId="33872" xr:uid="{00000000-0005-0000-0000-000054840000}"/>
    <cellStyle name="Porcentagem 4 2 2 4 3 5 2" xfId="33873" xr:uid="{00000000-0005-0000-0000-000055840000}"/>
    <cellStyle name="Porcentagem 4 2 2 4 3 6" xfId="33874" xr:uid="{00000000-0005-0000-0000-000056840000}"/>
    <cellStyle name="Porcentagem 4 2 2 4 3 7" xfId="33875" xr:uid="{00000000-0005-0000-0000-000057840000}"/>
    <cellStyle name="Porcentagem 4 2 2 4 4" xfId="33876" xr:uid="{00000000-0005-0000-0000-000058840000}"/>
    <cellStyle name="Porcentagem 4 2 2 4 5" xfId="33877" xr:uid="{00000000-0005-0000-0000-000059840000}"/>
    <cellStyle name="Porcentagem 4 2 2 4 5 2" xfId="33878" xr:uid="{00000000-0005-0000-0000-00005A840000}"/>
    <cellStyle name="Porcentagem 4 2 2 4 5 2 2" xfId="33879" xr:uid="{00000000-0005-0000-0000-00005B840000}"/>
    <cellStyle name="Porcentagem 4 2 2 4 5 3" xfId="33880" xr:uid="{00000000-0005-0000-0000-00005C840000}"/>
    <cellStyle name="Porcentagem 4 2 2 4 5 4" xfId="33881" xr:uid="{00000000-0005-0000-0000-00005D840000}"/>
    <cellStyle name="Porcentagem 4 2 2 4 6" xfId="33882" xr:uid="{00000000-0005-0000-0000-00005E840000}"/>
    <cellStyle name="Porcentagem 4 2 2 4 6 2" xfId="33883" xr:uid="{00000000-0005-0000-0000-00005F840000}"/>
    <cellStyle name="Porcentagem 4 2 2 4 6 2 2" xfId="33884" xr:uid="{00000000-0005-0000-0000-000060840000}"/>
    <cellStyle name="Porcentagem 4 2 2 4 6 3" xfId="33885" xr:uid="{00000000-0005-0000-0000-000061840000}"/>
    <cellStyle name="Porcentagem 4 2 2 4 6 4" xfId="33886" xr:uid="{00000000-0005-0000-0000-000062840000}"/>
    <cellStyle name="Porcentagem 4 2 2 4 7" xfId="33887" xr:uid="{00000000-0005-0000-0000-000063840000}"/>
    <cellStyle name="Porcentagem 4 2 2 4 7 2" xfId="33888" xr:uid="{00000000-0005-0000-0000-000064840000}"/>
    <cellStyle name="Porcentagem 4 2 2 4 8" xfId="33889" xr:uid="{00000000-0005-0000-0000-000065840000}"/>
    <cellStyle name="Porcentagem 4 2 2 4 9" xfId="33890" xr:uid="{00000000-0005-0000-0000-000066840000}"/>
    <cellStyle name="Porcentagem 4 2 2 5" xfId="33891" xr:uid="{00000000-0005-0000-0000-000067840000}"/>
    <cellStyle name="Porcentagem 4 2 2 5 2" xfId="33892" xr:uid="{00000000-0005-0000-0000-000068840000}"/>
    <cellStyle name="Porcentagem 4 2 2 5 2 2" xfId="33893" xr:uid="{00000000-0005-0000-0000-000069840000}"/>
    <cellStyle name="Porcentagem 4 2 2 5 2 3" xfId="33894" xr:uid="{00000000-0005-0000-0000-00006A840000}"/>
    <cellStyle name="Porcentagem 4 2 2 5 2 3 2" xfId="33895" xr:uid="{00000000-0005-0000-0000-00006B840000}"/>
    <cellStyle name="Porcentagem 4 2 2 5 2 3 2 2" xfId="33896" xr:uid="{00000000-0005-0000-0000-00006C840000}"/>
    <cellStyle name="Porcentagem 4 2 2 5 2 3 3" xfId="33897" xr:uid="{00000000-0005-0000-0000-00006D840000}"/>
    <cellStyle name="Porcentagem 4 2 2 5 2 3 4" xfId="33898" xr:uid="{00000000-0005-0000-0000-00006E840000}"/>
    <cellStyle name="Porcentagem 4 2 2 5 2 4" xfId="33899" xr:uid="{00000000-0005-0000-0000-00006F840000}"/>
    <cellStyle name="Porcentagem 4 2 2 5 2 4 2" xfId="33900" xr:uid="{00000000-0005-0000-0000-000070840000}"/>
    <cellStyle name="Porcentagem 4 2 2 5 2 4 2 2" xfId="33901" xr:uid="{00000000-0005-0000-0000-000071840000}"/>
    <cellStyle name="Porcentagem 4 2 2 5 2 4 3" xfId="33902" xr:uid="{00000000-0005-0000-0000-000072840000}"/>
    <cellStyle name="Porcentagem 4 2 2 5 2 4 4" xfId="33903" xr:uid="{00000000-0005-0000-0000-000073840000}"/>
    <cellStyle name="Porcentagem 4 2 2 5 2 5" xfId="33904" xr:uid="{00000000-0005-0000-0000-000074840000}"/>
    <cellStyle name="Porcentagem 4 2 2 5 2 5 2" xfId="33905" xr:uid="{00000000-0005-0000-0000-000075840000}"/>
    <cellStyle name="Porcentagem 4 2 2 5 2 6" xfId="33906" xr:uid="{00000000-0005-0000-0000-000076840000}"/>
    <cellStyle name="Porcentagem 4 2 2 5 2 7" xfId="33907" xr:uid="{00000000-0005-0000-0000-000077840000}"/>
    <cellStyle name="Porcentagem 4 2 2 5 3" xfId="33908" xr:uid="{00000000-0005-0000-0000-000078840000}"/>
    <cellStyle name="Porcentagem 4 2 2 5 4" xfId="33909" xr:uid="{00000000-0005-0000-0000-000079840000}"/>
    <cellStyle name="Porcentagem 4 2 2 5 4 2" xfId="33910" xr:uid="{00000000-0005-0000-0000-00007A840000}"/>
    <cellStyle name="Porcentagem 4 2 2 5 4 2 2" xfId="33911" xr:uid="{00000000-0005-0000-0000-00007B840000}"/>
    <cellStyle name="Porcentagem 4 2 2 5 4 3" xfId="33912" xr:uid="{00000000-0005-0000-0000-00007C840000}"/>
    <cellStyle name="Porcentagem 4 2 2 5 4 4" xfId="33913" xr:uid="{00000000-0005-0000-0000-00007D840000}"/>
    <cellStyle name="Porcentagem 4 2 2 5 5" xfId="33914" xr:uid="{00000000-0005-0000-0000-00007E840000}"/>
    <cellStyle name="Porcentagem 4 2 2 5 5 2" xfId="33915" xr:uid="{00000000-0005-0000-0000-00007F840000}"/>
    <cellStyle name="Porcentagem 4 2 2 5 5 2 2" xfId="33916" xr:uid="{00000000-0005-0000-0000-000080840000}"/>
    <cellStyle name="Porcentagem 4 2 2 5 5 3" xfId="33917" xr:uid="{00000000-0005-0000-0000-000081840000}"/>
    <cellStyle name="Porcentagem 4 2 2 5 5 4" xfId="33918" xr:uid="{00000000-0005-0000-0000-000082840000}"/>
    <cellStyle name="Porcentagem 4 2 2 5 6" xfId="33919" xr:uid="{00000000-0005-0000-0000-000083840000}"/>
    <cellStyle name="Porcentagem 4 2 2 5 6 2" xfId="33920" xr:uid="{00000000-0005-0000-0000-000084840000}"/>
    <cellStyle name="Porcentagem 4 2 2 5 7" xfId="33921" xr:uid="{00000000-0005-0000-0000-000085840000}"/>
    <cellStyle name="Porcentagem 4 2 2 5 8" xfId="33922" xr:uid="{00000000-0005-0000-0000-000086840000}"/>
    <cellStyle name="Porcentagem 4 2 2 6" xfId="33923" xr:uid="{00000000-0005-0000-0000-000087840000}"/>
    <cellStyle name="Porcentagem 4 2 2 6 2" xfId="33924" xr:uid="{00000000-0005-0000-0000-000088840000}"/>
    <cellStyle name="Porcentagem 4 2 2 6 3" xfId="33925" xr:uid="{00000000-0005-0000-0000-000089840000}"/>
    <cellStyle name="Porcentagem 4 2 2 6 3 2" xfId="33926" xr:uid="{00000000-0005-0000-0000-00008A840000}"/>
    <cellStyle name="Porcentagem 4 2 2 6 3 2 2" xfId="33927" xr:uid="{00000000-0005-0000-0000-00008B840000}"/>
    <cellStyle name="Porcentagem 4 2 2 6 3 3" xfId="33928" xr:uid="{00000000-0005-0000-0000-00008C840000}"/>
    <cellStyle name="Porcentagem 4 2 2 6 3 4" xfId="33929" xr:uid="{00000000-0005-0000-0000-00008D840000}"/>
    <cellStyle name="Porcentagem 4 2 2 6 4" xfId="33930" xr:uid="{00000000-0005-0000-0000-00008E840000}"/>
    <cellStyle name="Porcentagem 4 2 2 6 4 2" xfId="33931" xr:uid="{00000000-0005-0000-0000-00008F840000}"/>
    <cellStyle name="Porcentagem 4 2 2 6 4 2 2" xfId="33932" xr:uid="{00000000-0005-0000-0000-000090840000}"/>
    <cellStyle name="Porcentagem 4 2 2 6 4 3" xfId="33933" xr:uid="{00000000-0005-0000-0000-000091840000}"/>
    <cellStyle name="Porcentagem 4 2 2 6 4 4" xfId="33934" xr:uid="{00000000-0005-0000-0000-000092840000}"/>
    <cellStyle name="Porcentagem 4 2 2 6 5" xfId="33935" xr:uid="{00000000-0005-0000-0000-000093840000}"/>
    <cellStyle name="Porcentagem 4 2 2 6 5 2" xfId="33936" xr:uid="{00000000-0005-0000-0000-000094840000}"/>
    <cellStyle name="Porcentagem 4 2 2 6 6" xfId="33937" xr:uid="{00000000-0005-0000-0000-000095840000}"/>
    <cellStyle name="Porcentagem 4 2 2 6 7" xfId="33938" xr:uid="{00000000-0005-0000-0000-000096840000}"/>
    <cellStyle name="Porcentagem 4 2 2 7" xfId="33939" xr:uid="{00000000-0005-0000-0000-000097840000}"/>
    <cellStyle name="Porcentagem 4 2 2 8" xfId="33940" xr:uid="{00000000-0005-0000-0000-000098840000}"/>
    <cellStyle name="Porcentagem 4 2 2 8 2" xfId="33941" xr:uid="{00000000-0005-0000-0000-000099840000}"/>
    <cellStyle name="Porcentagem 4 2 2 8 2 2" xfId="33942" xr:uid="{00000000-0005-0000-0000-00009A840000}"/>
    <cellStyle name="Porcentagem 4 2 2 8 3" xfId="33943" xr:uid="{00000000-0005-0000-0000-00009B840000}"/>
    <cellStyle name="Porcentagem 4 2 2 8 4" xfId="33944" xr:uid="{00000000-0005-0000-0000-00009C840000}"/>
    <cellStyle name="Porcentagem 4 2 2 9" xfId="33945" xr:uid="{00000000-0005-0000-0000-00009D840000}"/>
    <cellStyle name="Porcentagem 4 2 2 9 2" xfId="33946" xr:uid="{00000000-0005-0000-0000-00009E840000}"/>
    <cellStyle name="Porcentagem 4 2 2 9 2 2" xfId="33947" xr:uid="{00000000-0005-0000-0000-00009F840000}"/>
    <cellStyle name="Porcentagem 4 2 2 9 3" xfId="33948" xr:uid="{00000000-0005-0000-0000-0000A0840000}"/>
    <cellStyle name="Porcentagem 4 2 2 9 4" xfId="33949" xr:uid="{00000000-0005-0000-0000-0000A1840000}"/>
    <cellStyle name="Porcentagem 4 2 3" xfId="33950" xr:uid="{00000000-0005-0000-0000-0000A2840000}"/>
    <cellStyle name="Porcentagem 4 2 3 2" xfId="33951" xr:uid="{00000000-0005-0000-0000-0000A3840000}"/>
    <cellStyle name="Porcentagem 4 2 3 2 2" xfId="33952" xr:uid="{00000000-0005-0000-0000-0000A4840000}"/>
    <cellStyle name="Porcentagem 4 2 3 2 2 2" xfId="33953" xr:uid="{00000000-0005-0000-0000-0000A5840000}"/>
    <cellStyle name="Porcentagem 4 2 3 2 2 3" xfId="33954" xr:uid="{00000000-0005-0000-0000-0000A6840000}"/>
    <cellStyle name="Porcentagem 4 2 3 2 2 3 2" xfId="33955" xr:uid="{00000000-0005-0000-0000-0000A7840000}"/>
    <cellStyle name="Porcentagem 4 2 3 2 2 3 2 2" xfId="33956" xr:uid="{00000000-0005-0000-0000-0000A8840000}"/>
    <cellStyle name="Porcentagem 4 2 3 2 2 3 3" xfId="33957" xr:uid="{00000000-0005-0000-0000-0000A9840000}"/>
    <cellStyle name="Porcentagem 4 2 3 2 2 3 4" xfId="33958" xr:uid="{00000000-0005-0000-0000-0000AA840000}"/>
    <cellStyle name="Porcentagem 4 2 3 2 2 4" xfId="33959" xr:uid="{00000000-0005-0000-0000-0000AB840000}"/>
    <cellStyle name="Porcentagem 4 2 3 2 2 4 2" xfId="33960" xr:uid="{00000000-0005-0000-0000-0000AC840000}"/>
    <cellStyle name="Porcentagem 4 2 3 2 2 4 2 2" xfId="33961" xr:uid="{00000000-0005-0000-0000-0000AD840000}"/>
    <cellStyle name="Porcentagem 4 2 3 2 2 4 3" xfId="33962" xr:uid="{00000000-0005-0000-0000-0000AE840000}"/>
    <cellStyle name="Porcentagem 4 2 3 2 2 4 4" xfId="33963" xr:uid="{00000000-0005-0000-0000-0000AF840000}"/>
    <cellStyle name="Porcentagem 4 2 3 2 2 5" xfId="33964" xr:uid="{00000000-0005-0000-0000-0000B0840000}"/>
    <cellStyle name="Porcentagem 4 2 3 2 2 5 2" xfId="33965" xr:uid="{00000000-0005-0000-0000-0000B1840000}"/>
    <cellStyle name="Porcentagem 4 2 3 2 2 6" xfId="33966" xr:uid="{00000000-0005-0000-0000-0000B2840000}"/>
    <cellStyle name="Porcentagem 4 2 3 2 2 7" xfId="33967" xr:uid="{00000000-0005-0000-0000-0000B3840000}"/>
    <cellStyle name="Porcentagem 4 2 3 2 3" xfId="33968" xr:uid="{00000000-0005-0000-0000-0000B4840000}"/>
    <cellStyle name="Porcentagem 4 2 3 2 4" xfId="33969" xr:uid="{00000000-0005-0000-0000-0000B5840000}"/>
    <cellStyle name="Porcentagem 4 2 3 2 4 2" xfId="33970" xr:uid="{00000000-0005-0000-0000-0000B6840000}"/>
    <cellStyle name="Porcentagem 4 2 3 2 4 2 2" xfId="33971" xr:uid="{00000000-0005-0000-0000-0000B7840000}"/>
    <cellStyle name="Porcentagem 4 2 3 2 4 3" xfId="33972" xr:uid="{00000000-0005-0000-0000-0000B8840000}"/>
    <cellStyle name="Porcentagem 4 2 3 2 4 4" xfId="33973" xr:uid="{00000000-0005-0000-0000-0000B9840000}"/>
    <cellStyle name="Porcentagem 4 2 3 2 5" xfId="33974" xr:uid="{00000000-0005-0000-0000-0000BA840000}"/>
    <cellStyle name="Porcentagem 4 2 3 2 5 2" xfId="33975" xr:uid="{00000000-0005-0000-0000-0000BB840000}"/>
    <cellStyle name="Porcentagem 4 2 3 2 5 2 2" xfId="33976" xr:uid="{00000000-0005-0000-0000-0000BC840000}"/>
    <cellStyle name="Porcentagem 4 2 3 2 5 3" xfId="33977" xr:uid="{00000000-0005-0000-0000-0000BD840000}"/>
    <cellStyle name="Porcentagem 4 2 3 2 5 4" xfId="33978" xr:uid="{00000000-0005-0000-0000-0000BE840000}"/>
    <cellStyle name="Porcentagem 4 2 3 2 6" xfId="33979" xr:uid="{00000000-0005-0000-0000-0000BF840000}"/>
    <cellStyle name="Porcentagem 4 2 3 2 6 2" xfId="33980" xr:uid="{00000000-0005-0000-0000-0000C0840000}"/>
    <cellStyle name="Porcentagem 4 2 3 2 7" xfId="33981" xr:uid="{00000000-0005-0000-0000-0000C1840000}"/>
    <cellStyle name="Porcentagem 4 2 3 2 8" xfId="33982" xr:uid="{00000000-0005-0000-0000-0000C2840000}"/>
    <cellStyle name="Porcentagem 4 2 3 3" xfId="33983" xr:uid="{00000000-0005-0000-0000-0000C3840000}"/>
    <cellStyle name="Porcentagem 4 2 3 3 2" xfId="33984" xr:uid="{00000000-0005-0000-0000-0000C4840000}"/>
    <cellStyle name="Porcentagem 4 2 3 3 3" xfId="33985" xr:uid="{00000000-0005-0000-0000-0000C5840000}"/>
    <cellStyle name="Porcentagem 4 2 3 3 3 2" xfId="33986" xr:uid="{00000000-0005-0000-0000-0000C6840000}"/>
    <cellStyle name="Porcentagem 4 2 3 3 3 2 2" xfId="33987" xr:uid="{00000000-0005-0000-0000-0000C7840000}"/>
    <cellStyle name="Porcentagem 4 2 3 3 3 3" xfId="33988" xr:uid="{00000000-0005-0000-0000-0000C8840000}"/>
    <cellStyle name="Porcentagem 4 2 3 3 3 4" xfId="33989" xr:uid="{00000000-0005-0000-0000-0000C9840000}"/>
    <cellStyle name="Porcentagem 4 2 3 3 4" xfId="33990" xr:uid="{00000000-0005-0000-0000-0000CA840000}"/>
    <cellStyle name="Porcentagem 4 2 3 3 4 2" xfId="33991" xr:uid="{00000000-0005-0000-0000-0000CB840000}"/>
    <cellStyle name="Porcentagem 4 2 3 3 4 2 2" xfId="33992" xr:uid="{00000000-0005-0000-0000-0000CC840000}"/>
    <cellStyle name="Porcentagem 4 2 3 3 4 3" xfId="33993" xr:uid="{00000000-0005-0000-0000-0000CD840000}"/>
    <cellStyle name="Porcentagem 4 2 3 3 4 4" xfId="33994" xr:uid="{00000000-0005-0000-0000-0000CE840000}"/>
    <cellStyle name="Porcentagem 4 2 3 3 5" xfId="33995" xr:uid="{00000000-0005-0000-0000-0000CF840000}"/>
    <cellStyle name="Porcentagem 4 2 3 3 5 2" xfId="33996" xr:uid="{00000000-0005-0000-0000-0000D0840000}"/>
    <cellStyle name="Porcentagem 4 2 3 3 6" xfId="33997" xr:uid="{00000000-0005-0000-0000-0000D1840000}"/>
    <cellStyle name="Porcentagem 4 2 3 3 7" xfId="33998" xr:uid="{00000000-0005-0000-0000-0000D2840000}"/>
    <cellStyle name="Porcentagem 4 2 3 4" xfId="33999" xr:uid="{00000000-0005-0000-0000-0000D3840000}"/>
    <cellStyle name="Porcentagem 4 2 3 5" xfId="34000" xr:uid="{00000000-0005-0000-0000-0000D4840000}"/>
    <cellStyle name="Porcentagem 4 2 3 5 2" xfId="34001" xr:uid="{00000000-0005-0000-0000-0000D5840000}"/>
    <cellStyle name="Porcentagem 4 2 3 5 2 2" xfId="34002" xr:uid="{00000000-0005-0000-0000-0000D6840000}"/>
    <cellStyle name="Porcentagem 4 2 3 5 3" xfId="34003" xr:uid="{00000000-0005-0000-0000-0000D7840000}"/>
    <cellStyle name="Porcentagem 4 2 3 5 4" xfId="34004" xr:uid="{00000000-0005-0000-0000-0000D8840000}"/>
    <cellStyle name="Porcentagem 4 2 3 6" xfId="34005" xr:uid="{00000000-0005-0000-0000-0000D9840000}"/>
    <cellStyle name="Porcentagem 4 2 3 6 2" xfId="34006" xr:uid="{00000000-0005-0000-0000-0000DA840000}"/>
    <cellStyle name="Porcentagem 4 2 3 6 2 2" xfId="34007" xr:uid="{00000000-0005-0000-0000-0000DB840000}"/>
    <cellStyle name="Porcentagem 4 2 3 6 3" xfId="34008" xr:uid="{00000000-0005-0000-0000-0000DC840000}"/>
    <cellStyle name="Porcentagem 4 2 3 6 4" xfId="34009" xr:uid="{00000000-0005-0000-0000-0000DD840000}"/>
    <cellStyle name="Porcentagem 4 2 3 7" xfId="34010" xr:uid="{00000000-0005-0000-0000-0000DE840000}"/>
    <cellStyle name="Porcentagem 4 2 3 7 2" xfId="34011" xr:uid="{00000000-0005-0000-0000-0000DF840000}"/>
    <cellStyle name="Porcentagem 4 2 3 8" xfId="34012" xr:uid="{00000000-0005-0000-0000-0000E0840000}"/>
    <cellStyle name="Porcentagem 4 2 3 9" xfId="34013" xr:uid="{00000000-0005-0000-0000-0000E1840000}"/>
    <cellStyle name="Porcentagem 4 2 4" xfId="34014" xr:uid="{00000000-0005-0000-0000-0000E2840000}"/>
    <cellStyle name="Porcentagem 4 2 4 2" xfId="34015" xr:uid="{00000000-0005-0000-0000-0000E3840000}"/>
    <cellStyle name="Porcentagem 4 2 4 2 2" xfId="34016" xr:uid="{00000000-0005-0000-0000-0000E4840000}"/>
    <cellStyle name="Porcentagem 4 2 4 2 2 2" xfId="34017" xr:uid="{00000000-0005-0000-0000-0000E5840000}"/>
    <cellStyle name="Porcentagem 4 2 4 2 2 3" xfId="34018" xr:uid="{00000000-0005-0000-0000-0000E6840000}"/>
    <cellStyle name="Porcentagem 4 2 4 2 2 3 2" xfId="34019" xr:uid="{00000000-0005-0000-0000-0000E7840000}"/>
    <cellStyle name="Porcentagem 4 2 4 2 2 3 2 2" xfId="34020" xr:uid="{00000000-0005-0000-0000-0000E8840000}"/>
    <cellStyle name="Porcentagem 4 2 4 2 2 3 3" xfId="34021" xr:uid="{00000000-0005-0000-0000-0000E9840000}"/>
    <cellStyle name="Porcentagem 4 2 4 2 2 3 4" xfId="34022" xr:uid="{00000000-0005-0000-0000-0000EA840000}"/>
    <cellStyle name="Porcentagem 4 2 4 2 2 4" xfId="34023" xr:uid="{00000000-0005-0000-0000-0000EB840000}"/>
    <cellStyle name="Porcentagem 4 2 4 2 2 4 2" xfId="34024" xr:uid="{00000000-0005-0000-0000-0000EC840000}"/>
    <cellStyle name="Porcentagem 4 2 4 2 2 4 2 2" xfId="34025" xr:uid="{00000000-0005-0000-0000-0000ED840000}"/>
    <cellStyle name="Porcentagem 4 2 4 2 2 4 3" xfId="34026" xr:uid="{00000000-0005-0000-0000-0000EE840000}"/>
    <cellStyle name="Porcentagem 4 2 4 2 2 4 4" xfId="34027" xr:uid="{00000000-0005-0000-0000-0000EF840000}"/>
    <cellStyle name="Porcentagem 4 2 4 2 2 5" xfId="34028" xr:uid="{00000000-0005-0000-0000-0000F0840000}"/>
    <cellStyle name="Porcentagem 4 2 4 2 2 5 2" xfId="34029" xr:uid="{00000000-0005-0000-0000-0000F1840000}"/>
    <cellStyle name="Porcentagem 4 2 4 2 2 6" xfId="34030" xr:uid="{00000000-0005-0000-0000-0000F2840000}"/>
    <cellStyle name="Porcentagem 4 2 4 2 2 7" xfId="34031" xr:uid="{00000000-0005-0000-0000-0000F3840000}"/>
    <cellStyle name="Porcentagem 4 2 4 2 3" xfId="34032" xr:uid="{00000000-0005-0000-0000-0000F4840000}"/>
    <cellStyle name="Porcentagem 4 2 4 2 4" xfId="34033" xr:uid="{00000000-0005-0000-0000-0000F5840000}"/>
    <cellStyle name="Porcentagem 4 2 4 2 4 2" xfId="34034" xr:uid="{00000000-0005-0000-0000-0000F6840000}"/>
    <cellStyle name="Porcentagem 4 2 4 2 4 2 2" xfId="34035" xr:uid="{00000000-0005-0000-0000-0000F7840000}"/>
    <cellStyle name="Porcentagem 4 2 4 2 4 3" xfId="34036" xr:uid="{00000000-0005-0000-0000-0000F8840000}"/>
    <cellStyle name="Porcentagem 4 2 4 2 4 4" xfId="34037" xr:uid="{00000000-0005-0000-0000-0000F9840000}"/>
    <cellStyle name="Porcentagem 4 2 4 2 5" xfId="34038" xr:uid="{00000000-0005-0000-0000-0000FA840000}"/>
    <cellStyle name="Porcentagem 4 2 4 2 5 2" xfId="34039" xr:uid="{00000000-0005-0000-0000-0000FB840000}"/>
    <cellStyle name="Porcentagem 4 2 4 2 5 2 2" xfId="34040" xr:uid="{00000000-0005-0000-0000-0000FC840000}"/>
    <cellStyle name="Porcentagem 4 2 4 2 5 3" xfId="34041" xr:uid="{00000000-0005-0000-0000-0000FD840000}"/>
    <cellStyle name="Porcentagem 4 2 4 2 5 4" xfId="34042" xr:uid="{00000000-0005-0000-0000-0000FE840000}"/>
    <cellStyle name="Porcentagem 4 2 4 2 6" xfId="34043" xr:uid="{00000000-0005-0000-0000-0000FF840000}"/>
    <cellStyle name="Porcentagem 4 2 4 2 6 2" xfId="34044" xr:uid="{00000000-0005-0000-0000-000000850000}"/>
    <cellStyle name="Porcentagem 4 2 4 2 7" xfId="34045" xr:uid="{00000000-0005-0000-0000-000001850000}"/>
    <cellStyle name="Porcentagem 4 2 4 2 8" xfId="34046" xr:uid="{00000000-0005-0000-0000-000002850000}"/>
    <cellStyle name="Porcentagem 4 2 4 3" xfId="34047" xr:uid="{00000000-0005-0000-0000-000003850000}"/>
    <cellStyle name="Porcentagem 4 2 4 3 2" xfId="34048" xr:uid="{00000000-0005-0000-0000-000004850000}"/>
    <cellStyle name="Porcentagem 4 2 4 3 3" xfId="34049" xr:uid="{00000000-0005-0000-0000-000005850000}"/>
    <cellStyle name="Porcentagem 4 2 4 3 3 2" xfId="34050" xr:uid="{00000000-0005-0000-0000-000006850000}"/>
    <cellStyle name="Porcentagem 4 2 4 3 3 2 2" xfId="34051" xr:uid="{00000000-0005-0000-0000-000007850000}"/>
    <cellStyle name="Porcentagem 4 2 4 3 3 3" xfId="34052" xr:uid="{00000000-0005-0000-0000-000008850000}"/>
    <cellStyle name="Porcentagem 4 2 4 3 3 4" xfId="34053" xr:uid="{00000000-0005-0000-0000-000009850000}"/>
    <cellStyle name="Porcentagem 4 2 4 3 4" xfId="34054" xr:uid="{00000000-0005-0000-0000-00000A850000}"/>
    <cellStyle name="Porcentagem 4 2 4 3 4 2" xfId="34055" xr:uid="{00000000-0005-0000-0000-00000B850000}"/>
    <cellStyle name="Porcentagem 4 2 4 3 4 2 2" xfId="34056" xr:uid="{00000000-0005-0000-0000-00000C850000}"/>
    <cellStyle name="Porcentagem 4 2 4 3 4 3" xfId="34057" xr:uid="{00000000-0005-0000-0000-00000D850000}"/>
    <cellStyle name="Porcentagem 4 2 4 3 4 4" xfId="34058" xr:uid="{00000000-0005-0000-0000-00000E850000}"/>
    <cellStyle name="Porcentagem 4 2 4 3 5" xfId="34059" xr:uid="{00000000-0005-0000-0000-00000F850000}"/>
    <cellStyle name="Porcentagem 4 2 4 3 5 2" xfId="34060" xr:uid="{00000000-0005-0000-0000-000010850000}"/>
    <cellStyle name="Porcentagem 4 2 4 3 6" xfId="34061" xr:uid="{00000000-0005-0000-0000-000011850000}"/>
    <cellStyle name="Porcentagem 4 2 4 3 7" xfId="34062" xr:uid="{00000000-0005-0000-0000-000012850000}"/>
    <cellStyle name="Porcentagem 4 2 4 4" xfId="34063" xr:uid="{00000000-0005-0000-0000-000013850000}"/>
    <cellStyle name="Porcentagem 4 2 4 5" xfId="34064" xr:uid="{00000000-0005-0000-0000-000014850000}"/>
    <cellStyle name="Porcentagem 4 2 4 5 2" xfId="34065" xr:uid="{00000000-0005-0000-0000-000015850000}"/>
    <cellStyle name="Porcentagem 4 2 4 5 2 2" xfId="34066" xr:uid="{00000000-0005-0000-0000-000016850000}"/>
    <cellStyle name="Porcentagem 4 2 4 5 3" xfId="34067" xr:uid="{00000000-0005-0000-0000-000017850000}"/>
    <cellStyle name="Porcentagem 4 2 4 5 4" xfId="34068" xr:uid="{00000000-0005-0000-0000-000018850000}"/>
    <cellStyle name="Porcentagem 4 2 4 6" xfId="34069" xr:uid="{00000000-0005-0000-0000-000019850000}"/>
    <cellStyle name="Porcentagem 4 2 4 6 2" xfId="34070" xr:uid="{00000000-0005-0000-0000-00001A850000}"/>
    <cellStyle name="Porcentagem 4 2 4 6 2 2" xfId="34071" xr:uid="{00000000-0005-0000-0000-00001B850000}"/>
    <cellStyle name="Porcentagem 4 2 4 6 3" xfId="34072" xr:uid="{00000000-0005-0000-0000-00001C850000}"/>
    <cellStyle name="Porcentagem 4 2 4 6 4" xfId="34073" xr:uid="{00000000-0005-0000-0000-00001D850000}"/>
    <cellStyle name="Porcentagem 4 2 4 7" xfId="34074" xr:uid="{00000000-0005-0000-0000-00001E850000}"/>
    <cellStyle name="Porcentagem 4 2 4 7 2" xfId="34075" xr:uid="{00000000-0005-0000-0000-00001F850000}"/>
    <cellStyle name="Porcentagem 4 2 4 8" xfId="34076" xr:uid="{00000000-0005-0000-0000-000020850000}"/>
    <cellStyle name="Porcentagem 4 2 4 9" xfId="34077" xr:uid="{00000000-0005-0000-0000-000021850000}"/>
    <cellStyle name="Porcentagem 4 2 5" xfId="34078" xr:uid="{00000000-0005-0000-0000-000022850000}"/>
    <cellStyle name="Porcentagem 4 2 5 2" xfId="34079" xr:uid="{00000000-0005-0000-0000-000023850000}"/>
    <cellStyle name="Porcentagem 4 2 5 2 2" xfId="34080" xr:uid="{00000000-0005-0000-0000-000024850000}"/>
    <cellStyle name="Porcentagem 4 2 5 2 2 2" xfId="34081" xr:uid="{00000000-0005-0000-0000-000025850000}"/>
    <cellStyle name="Porcentagem 4 2 5 2 2 3" xfId="34082" xr:uid="{00000000-0005-0000-0000-000026850000}"/>
    <cellStyle name="Porcentagem 4 2 5 2 2 3 2" xfId="34083" xr:uid="{00000000-0005-0000-0000-000027850000}"/>
    <cellStyle name="Porcentagem 4 2 5 2 2 3 2 2" xfId="34084" xr:uid="{00000000-0005-0000-0000-000028850000}"/>
    <cellStyle name="Porcentagem 4 2 5 2 2 3 3" xfId="34085" xr:uid="{00000000-0005-0000-0000-000029850000}"/>
    <cellStyle name="Porcentagem 4 2 5 2 2 3 4" xfId="34086" xr:uid="{00000000-0005-0000-0000-00002A850000}"/>
    <cellStyle name="Porcentagem 4 2 5 2 2 4" xfId="34087" xr:uid="{00000000-0005-0000-0000-00002B850000}"/>
    <cellStyle name="Porcentagem 4 2 5 2 2 4 2" xfId="34088" xr:uid="{00000000-0005-0000-0000-00002C850000}"/>
    <cellStyle name="Porcentagem 4 2 5 2 2 4 2 2" xfId="34089" xr:uid="{00000000-0005-0000-0000-00002D850000}"/>
    <cellStyle name="Porcentagem 4 2 5 2 2 4 3" xfId="34090" xr:uid="{00000000-0005-0000-0000-00002E850000}"/>
    <cellStyle name="Porcentagem 4 2 5 2 2 4 4" xfId="34091" xr:uid="{00000000-0005-0000-0000-00002F850000}"/>
    <cellStyle name="Porcentagem 4 2 5 2 2 5" xfId="34092" xr:uid="{00000000-0005-0000-0000-000030850000}"/>
    <cellStyle name="Porcentagem 4 2 5 2 2 5 2" xfId="34093" xr:uid="{00000000-0005-0000-0000-000031850000}"/>
    <cellStyle name="Porcentagem 4 2 5 2 2 6" xfId="34094" xr:uid="{00000000-0005-0000-0000-000032850000}"/>
    <cellStyle name="Porcentagem 4 2 5 2 2 7" xfId="34095" xr:uid="{00000000-0005-0000-0000-000033850000}"/>
    <cellStyle name="Porcentagem 4 2 5 2 3" xfId="34096" xr:uid="{00000000-0005-0000-0000-000034850000}"/>
    <cellStyle name="Porcentagem 4 2 5 2 4" xfId="34097" xr:uid="{00000000-0005-0000-0000-000035850000}"/>
    <cellStyle name="Porcentagem 4 2 5 2 4 2" xfId="34098" xr:uid="{00000000-0005-0000-0000-000036850000}"/>
    <cellStyle name="Porcentagem 4 2 5 2 4 2 2" xfId="34099" xr:uid="{00000000-0005-0000-0000-000037850000}"/>
    <cellStyle name="Porcentagem 4 2 5 2 4 3" xfId="34100" xr:uid="{00000000-0005-0000-0000-000038850000}"/>
    <cellStyle name="Porcentagem 4 2 5 2 4 4" xfId="34101" xr:uid="{00000000-0005-0000-0000-000039850000}"/>
    <cellStyle name="Porcentagem 4 2 5 2 5" xfId="34102" xr:uid="{00000000-0005-0000-0000-00003A850000}"/>
    <cellStyle name="Porcentagem 4 2 5 2 5 2" xfId="34103" xr:uid="{00000000-0005-0000-0000-00003B850000}"/>
    <cellStyle name="Porcentagem 4 2 5 2 5 2 2" xfId="34104" xr:uid="{00000000-0005-0000-0000-00003C850000}"/>
    <cellStyle name="Porcentagem 4 2 5 2 5 3" xfId="34105" xr:uid="{00000000-0005-0000-0000-00003D850000}"/>
    <cellStyle name="Porcentagem 4 2 5 2 5 4" xfId="34106" xr:uid="{00000000-0005-0000-0000-00003E850000}"/>
    <cellStyle name="Porcentagem 4 2 5 2 6" xfId="34107" xr:uid="{00000000-0005-0000-0000-00003F850000}"/>
    <cellStyle name="Porcentagem 4 2 5 2 6 2" xfId="34108" xr:uid="{00000000-0005-0000-0000-000040850000}"/>
    <cellStyle name="Porcentagem 4 2 5 2 7" xfId="34109" xr:uid="{00000000-0005-0000-0000-000041850000}"/>
    <cellStyle name="Porcentagem 4 2 5 2 8" xfId="34110" xr:uid="{00000000-0005-0000-0000-000042850000}"/>
    <cellStyle name="Porcentagem 4 2 5 3" xfId="34111" xr:uid="{00000000-0005-0000-0000-000043850000}"/>
    <cellStyle name="Porcentagem 4 2 5 3 2" xfId="34112" xr:uid="{00000000-0005-0000-0000-000044850000}"/>
    <cellStyle name="Porcentagem 4 2 5 3 3" xfId="34113" xr:uid="{00000000-0005-0000-0000-000045850000}"/>
    <cellStyle name="Porcentagem 4 2 5 3 3 2" xfId="34114" xr:uid="{00000000-0005-0000-0000-000046850000}"/>
    <cellStyle name="Porcentagem 4 2 5 3 3 2 2" xfId="34115" xr:uid="{00000000-0005-0000-0000-000047850000}"/>
    <cellStyle name="Porcentagem 4 2 5 3 3 3" xfId="34116" xr:uid="{00000000-0005-0000-0000-000048850000}"/>
    <cellStyle name="Porcentagem 4 2 5 3 3 4" xfId="34117" xr:uid="{00000000-0005-0000-0000-000049850000}"/>
    <cellStyle name="Porcentagem 4 2 5 3 4" xfId="34118" xr:uid="{00000000-0005-0000-0000-00004A850000}"/>
    <cellStyle name="Porcentagem 4 2 5 3 4 2" xfId="34119" xr:uid="{00000000-0005-0000-0000-00004B850000}"/>
    <cellStyle name="Porcentagem 4 2 5 3 4 2 2" xfId="34120" xr:uid="{00000000-0005-0000-0000-00004C850000}"/>
    <cellStyle name="Porcentagem 4 2 5 3 4 3" xfId="34121" xr:uid="{00000000-0005-0000-0000-00004D850000}"/>
    <cellStyle name="Porcentagem 4 2 5 3 4 4" xfId="34122" xr:uid="{00000000-0005-0000-0000-00004E850000}"/>
    <cellStyle name="Porcentagem 4 2 5 3 5" xfId="34123" xr:uid="{00000000-0005-0000-0000-00004F850000}"/>
    <cellStyle name="Porcentagem 4 2 5 3 5 2" xfId="34124" xr:uid="{00000000-0005-0000-0000-000050850000}"/>
    <cellStyle name="Porcentagem 4 2 5 3 6" xfId="34125" xr:uid="{00000000-0005-0000-0000-000051850000}"/>
    <cellStyle name="Porcentagem 4 2 5 3 7" xfId="34126" xr:uid="{00000000-0005-0000-0000-000052850000}"/>
    <cellStyle name="Porcentagem 4 2 5 4" xfId="34127" xr:uid="{00000000-0005-0000-0000-000053850000}"/>
    <cellStyle name="Porcentagem 4 2 5 5" xfId="34128" xr:uid="{00000000-0005-0000-0000-000054850000}"/>
    <cellStyle name="Porcentagem 4 2 5 5 2" xfId="34129" xr:uid="{00000000-0005-0000-0000-000055850000}"/>
    <cellStyle name="Porcentagem 4 2 5 5 2 2" xfId="34130" xr:uid="{00000000-0005-0000-0000-000056850000}"/>
    <cellStyle name="Porcentagem 4 2 5 5 3" xfId="34131" xr:uid="{00000000-0005-0000-0000-000057850000}"/>
    <cellStyle name="Porcentagem 4 2 5 5 4" xfId="34132" xr:uid="{00000000-0005-0000-0000-000058850000}"/>
    <cellStyle name="Porcentagem 4 2 5 6" xfId="34133" xr:uid="{00000000-0005-0000-0000-000059850000}"/>
    <cellStyle name="Porcentagem 4 2 5 6 2" xfId="34134" xr:uid="{00000000-0005-0000-0000-00005A850000}"/>
    <cellStyle name="Porcentagem 4 2 5 6 2 2" xfId="34135" xr:uid="{00000000-0005-0000-0000-00005B850000}"/>
    <cellStyle name="Porcentagem 4 2 5 6 3" xfId="34136" xr:uid="{00000000-0005-0000-0000-00005C850000}"/>
    <cellStyle name="Porcentagem 4 2 5 6 4" xfId="34137" xr:uid="{00000000-0005-0000-0000-00005D850000}"/>
    <cellStyle name="Porcentagem 4 2 5 7" xfId="34138" xr:uid="{00000000-0005-0000-0000-00005E850000}"/>
    <cellStyle name="Porcentagem 4 2 5 7 2" xfId="34139" xr:uid="{00000000-0005-0000-0000-00005F850000}"/>
    <cellStyle name="Porcentagem 4 2 5 8" xfId="34140" xr:uid="{00000000-0005-0000-0000-000060850000}"/>
    <cellStyle name="Porcentagem 4 2 5 9" xfId="34141" xr:uid="{00000000-0005-0000-0000-000061850000}"/>
    <cellStyle name="Porcentagem 4 2 6" xfId="34142" xr:uid="{00000000-0005-0000-0000-000062850000}"/>
    <cellStyle name="Porcentagem 4 2 6 2" xfId="34143" xr:uid="{00000000-0005-0000-0000-000063850000}"/>
    <cellStyle name="Porcentagem 4 2 6 2 2" xfId="34144" xr:uid="{00000000-0005-0000-0000-000064850000}"/>
    <cellStyle name="Porcentagem 4 2 6 2 3" xfId="34145" xr:uid="{00000000-0005-0000-0000-000065850000}"/>
    <cellStyle name="Porcentagem 4 2 6 2 3 2" xfId="34146" xr:uid="{00000000-0005-0000-0000-000066850000}"/>
    <cellStyle name="Porcentagem 4 2 6 2 3 2 2" xfId="34147" xr:uid="{00000000-0005-0000-0000-000067850000}"/>
    <cellStyle name="Porcentagem 4 2 6 2 3 3" xfId="34148" xr:uid="{00000000-0005-0000-0000-000068850000}"/>
    <cellStyle name="Porcentagem 4 2 6 2 3 4" xfId="34149" xr:uid="{00000000-0005-0000-0000-000069850000}"/>
    <cellStyle name="Porcentagem 4 2 6 2 4" xfId="34150" xr:uid="{00000000-0005-0000-0000-00006A850000}"/>
    <cellStyle name="Porcentagem 4 2 6 2 4 2" xfId="34151" xr:uid="{00000000-0005-0000-0000-00006B850000}"/>
    <cellStyle name="Porcentagem 4 2 6 2 4 2 2" xfId="34152" xr:uid="{00000000-0005-0000-0000-00006C850000}"/>
    <cellStyle name="Porcentagem 4 2 6 2 4 3" xfId="34153" xr:uid="{00000000-0005-0000-0000-00006D850000}"/>
    <cellStyle name="Porcentagem 4 2 6 2 4 4" xfId="34154" xr:uid="{00000000-0005-0000-0000-00006E850000}"/>
    <cellStyle name="Porcentagem 4 2 6 2 5" xfId="34155" xr:uid="{00000000-0005-0000-0000-00006F850000}"/>
    <cellStyle name="Porcentagem 4 2 6 2 5 2" xfId="34156" xr:uid="{00000000-0005-0000-0000-000070850000}"/>
    <cellStyle name="Porcentagem 4 2 6 2 6" xfId="34157" xr:uid="{00000000-0005-0000-0000-000071850000}"/>
    <cellStyle name="Porcentagem 4 2 6 2 7" xfId="34158" xr:uid="{00000000-0005-0000-0000-000072850000}"/>
    <cellStyle name="Porcentagem 4 2 6 3" xfId="34159" xr:uid="{00000000-0005-0000-0000-000073850000}"/>
    <cellStyle name="Porcentagem 4 2 6 4" xfId="34160" xr:uid="{00000000-0005-0000-0000-000074850000}"/>
    <cellStyle name="Porcentagem 4 2 6 4 2" xfId="34161" xr:uid="{00000000-0005-0000-0000-000075850000}"/>
    <cellStyle name="Porcentagem 4 2 6 4 2 2" xfId="34162" xr:uid="{00000000-0005-0000-0000-000076850000}"/>
    <cellStyle name="Porcentagem 4 2 6 4 3" xfId="34163" xr:uid="{00000000-0005-0000-0000-000077850000}"/>
    <cellStyle name="Porcentagem 4 2 6 4 4" xfId="34164" xr:uid="{00000000-0005-0000-0000-000078850000}"/>
    <cellStyle name="Porcentagem 4 2 6 5" xfId="34165" xr:uid="{00000000-0005-0000-0000-000079850000}"/>
    <cellStyle name="Porcentagem 4 2 6 5 2" xfId="34166" xr:uid="{00000000-0005-0000-0000-00007A850000}"/>
    <cellStyle name="Porcentagem 4 2 6 5 2 2" xfId="34167" xr:uid="{00000000-0005-0000-0000-00007B850000}"/>
    <cellStyle name="Porcentagem 4 2 6 5 3" xfId="34168" xr:uid="{00000000-0005-0000-0000-00007C850000}"/>
    <cellStyle name="Porcentagem 4 2 6 5 4" xfId="34169" xr:uid="{00000000-0005-0000-0000-00007D850000}"/>
    <cellStyle name="Porcentagem 4 2 6 6" xfId="34170" xr:uid="{00000000-0005-0000-0000-00007E850000}"/>
    <cellStyle name="Porcentagem 4 2 6 6 2" xfId="34171" xr:uid="{00000000-0005-0000-0000-00007F850000}"/>
    <cellStyle name="Porcentagem 4 2 6 7" xfId="34172" xr:uid="{00000000-0005-0000-0000-000080850000}"/>
    <cellStyle name="Porcentagem 4 2 6 8" xfId="34173" xr:uid="{00000000-0005-0000-0000-000081850000}"/>
    <cellStyle name="Porcentagem 4 2 7" xfId="34174" xr:uid="{00000000-0005-0000-0000-000082850000}"/>
    <cellStyle name="Porcentagem 4 2 7 2" xfId="34175" xr:uid="{00000000-0005-0000-0000-000083850000}"/>
    <cellStyle name="Porcentagem 4 2 7 3" xfId="34176" xr:uid="{00000000-0005-0000-0000-000084850000}"/>
    <cellStyle name="Porcentagem 4 2 7 3 2" xfId="34177" xr:uid="{00000000-0005-0000-0000-000085850000}"/>
    <cellStyle name="Porcentagem 4 2 7 3 2 2" xfId="34178" xr:uid="{00000000-0005-0000-0000-000086850000}"/>
    <cellStyle name="Porcentagem 4 2 7 3 3" xfId="34179" xr:uid="{00000000-0005-0000-0000-000087850000}"/>
    <cellStyle name="Porcentagem 4 2 7 3 4" xfId="34180" xr:uid="{00000000-0005-0000-0000-000088850000}"/>
    <cellStyle name="Porcentagem 4 2 7 4" xfId="34181" xr:uid="{00000000-0005-0000-0000-000089850000}"/>
    <cellStyle name="Porcentagem 4 2 7 4 2" xfId="34182" xr:uid="{00000000-0005-0000-0000-00008A850000}"/>
    <cellStyle name="Porcentagem 4 2 7 4 2 2" xfId="34183" xr:uid="{00000000-0005-0000-0000-00008B850000}"/>
    <cellStyle name="Porcentagem 4 2 7 4 3" xfId="34184" xr:uid="{00000000-0005-0000-0000-00008C850000}"/>
    <cellStyle name="Porcentagem 4 2 7 4 4" xfId="34185" xr:uid="{00000000-0005-0000-0000-00008D850000}"/>
    <cellStyle name="Porcentagem 4 2 7 5" xfId="34186" xr:uid="{00000000-0005-0000-0000-00008E850000}"/>
    <cellStyle name="Porcentagem 4 2 7 5 2" xfId="34187" xr:uid="{00000000-0005-0000-0000-00008F850000}"/>
    <cellStyle name="Porcentagem 4 2 7 6" xfId="34188" xr:uid="{00000000-0005-0000-0000-000090850000}"/>
    <cellStyle name="Porcentagem 4 2 7 7" xfId="34189" xr:uid="{00000000-0005-0000-0000-000091850000}"/>
    <cellStyle name="Porcentagem 4 2 8" xfId="34190" xr:uid="{00000000-0005-0000-0000-000092850000}"/>
    <cellStyle name="Porcentagem 4 2 9" xfId="34191" xr:uid="{00000000-0005-0000-0000-000093850000}"/>
    <cellStyle name="Porcentagem 4 2 9 2" xfId="34192" xr:uid="{00000000-0005-0000-0000-000094850000}"/>
    <cellStyle name="Porcentagem 4 2 9 2 2" xfId="34193" xr:uid="{00000000-0005-0000-0000-000095850000}"/>
    <cellStyle name="Porcentagem 4 2 9 3" xfId="34194" xr:uid="{00000000-0005-0000-0000-000096850000}"/>
    <cellStyle name="Porcentagem 4 2 9 4" xfId="34195" xr:uid="{00000000-0005-0000-0000-000097850000}"/>
    <cellStyle name="Porcentagem 4 3" xfId="34196" xr:uid="{00000000-0005-0000-0000-000098850000}"/>
    <cellStyle name="Porcentagem 4 3 10" xfId="34197" xr:uid="{00000000-0005-0000-0000-000099850000}"/>
    <cellStyle name="Porcentagem 4 3 10 2" xfId="34198" xr:uid="{00000000-0005-0000-0000-00009A850000}"/>
    <cellStyle name="Porcentagem 4 3 10 2 2" xfId="34199" xr:uid="{00000000-0005-0000-0000-00009B850000}"/>
    <cellStyle name="Porcentagem 4 3 10 3" xfId="34200" xr:uid="{00000000-0005-0000-0000-00009C850000}"/>
    <cellStyle name="Porcentagem 4 3 10 4" xfId="34201" xr:uid="{00000000-0005-0000-0000-00009D850000}"/>
    <cellStyle name="Porcentagem 4 3 11" xfId="34202" xr:uid="{00000000-0005-0000-0000-00009E850000}"/>
    <cellStyle name="Porcentagem 4 3 11 2" xfId="34203" xr:uid="{00000000-0005-0000-0000-00009F850000}"/>
    <cellStyle name="Porcentagem 4 3 12" xfId="34204" xr:uid="{00000000-0005-0000-0000-0000A0850000}"/>
    <cellStyle name="Porcentagem 4 3 13" xfId="34205" xr:uid="{00000000-0005-0000-0000-0000A1850000}"/>
    <cellStyle name="Porcentagem 4 3 2" xfId="34206" xr:uid="{00000000-0005-0000-0000-0000A2850000}"/>
    <cellStyle name="Porcentagem 4 3 2 10" xfId="34207" xr:uid="{00000000-0005-0000-0000-0000A3850000}"/>
    <cellStyle name="Porcentagem 4 3 2 10 2" xfId="34208" xr:uid="{00000000-0005-0000-0000-0000A4850000}"/>
    <cellStyle name="Porcentagem 4 3 2 11" xfId="34209" xr:uid="{00000000-0005-0000-0000-0000A5850000}"/>
    <cellStyle name="Porcentagem 4 3 2 12" xfId="34210" xr:uid="{00000000-0005-0000-0000-0000A6850000}"/>
    <cellStyle name="Porcentagem 4 3 2 2" xfId="34211" xr:uid="{00000000-0005-0000-0000-0000A7850000}"/>
    <cellStyle name="Porcentagem 4 3 2 2 2" xfId="34212" xr:uid="{00000000-0005-0000-0000-0000A8850000}"/>
    <cellStyle name="Porcentagem 4 3 2 2 2 2" xfId="34213" xr:uid="{00000000-0005-0000-0000-0000A9850000}"/>
    <cellStyle name="Porcentagem 4 3 2 2 2 2 2" xfId="34214" xr:uid="{00000000-0005-0000-0000-0000AA850000}"/>
    <cellStyle name="Porcentagem 4 3 2 2 2 2 3" xfId="34215" xr:uid="{00000000-0005-0000-0000-0000AB850000}"/>
    <cellStyle name="Porcentagem 4 3 2 2 2 2 3 2" xfId="34216" xr:uid="{00000000-0005-0000-0000-0000AC850000}"/>
    <cellStyle name="Porcentagem 4 3 2 2 2 2 3 2 2" xfId="34217" xr:uid="{00000000-0005-0000-0000-0000AD850000}"/>
    <cellStyle name="Porcentagem 4 3 2 2 2 2 3 3" xfId="34218" xr:uid="{00000000-0005-0000-0000-0000AE850000}"/>
    <cellStyle name="Porcentagem 4 3 2 2 2 2 3 4" xfId="34219" xr:uid="{00000000-0005-0000-0000-0000AF850000}"/>
    <cellStyle name="Porcentagem 4 3 2 2 2 2 4" xfId="34220" xr:uid="{00000000-0005-0000-0000-0000B0850000}"/>
    <cellStyle name="Porcentagem 4 3 2 2 2 2 4 2" xfId="34221" xr:uid="{00000000-0005-0000-0000-0000B1850000}"/>
    <cellStyle name="Porcentagem 4 3 2 2 2 2 4 2 2" xfId="34222" xr:uid="{00000000-0005-0000-0000-0000B2850000}"/>
    <cellStyle name="Porcentagem 4 3 2 2 2 2 4 3" xfId="34223" xr:uid="{00000000-0005-0000-0000-0000B3850000}"/>
    <cellStyle name="Porcentagem 4 3 2 2 2 2 4 4" xfId="34224" xr:uid="{00000000-0005-0000-0000-0000B4850000}"/>
    <cellStyle name="Porcentagem 4 3 2 2 2 2 5" xfId="34225" xr:uid="{00000000-0005-0000-0000-0000B5850000}"/>
    <cellStyle name="Porcentagem 4 3 2 2 2 2 5 2" xfId="34226" xr:uid="{00000000-0005-0000-0000-0000B6850000}"/>
    <cellStyle name="Porcentagem 4 3 2 2 2 2 6" xfId="34227" xr:uid="{00000000-0005-0000-0000-0000B7850000}"/>
    <cellStyle name="Porcentagem 4 3 2 2 2 2 7" xfId="34228" xr:uid="{00000000-0005-0000-0000-0000B8850000}"/>
    <cellStyle name="Porcentagem 4 3 2 2 2 3" xfId="34229" xr:uid="{00000000-0005-0000-0000-0000B9850000}"/>
    <cellStyle name="Porcentagem 4 3 2 2 2 4" xfId="34230" xr:uid="{00000000-0005-0000-0000-0000BA850000}"/>
    <cellStyle name="Porcentagem 4 3 2 2 2 4 2" xfId="34231" xr:uid="{00000000-0005-0000-0000-0000BB850000}"/>
    <cellStyle name="Porcentagem 4 3 2 2 2 4 2 2" xfId="34232" xr:uid="{00000000-0005-0000-0000-0000BC850000}"/>
    <cellStyle name="Porcentagem 4 3 2 2 2 4 3" xfId="34233" xr:uid="{00000000-0005-0000-0000-0000BD850000}"/>
    <cellStyle name="Porcentagem 4 3 2 2 2 4 4" xfId="34234" xr:uid="{00000000-0005-0000-0000-0000BE850000}"/>
    <cellStyle name="Porcentagem 4 3 2 2 2 5" xfId="34235" xr:uid="{00000000-0005-0000-0000-0000BF850000}"/>
    <cellStyle name="Porcentagem 4 3 2 2 2 5 2" xfId="34236" xr:uid="{00000000-0005-0000-0000-0000C0850000}"/>
    <cellStyle name="Porcentagem 4 3 2 2 2 5 2 2" xfId="34237" xr:uid="{00000000-0005-0000-0000-0000C1850000}"/>
    <cellStyle name="Porcentagem 4 3 2 2 2 5 3" xfId="34238" xr:uid="{00000000-0005-0000-0000-0000C2850000}"/>
    <cellStyle name="Porcentagem 4 3 2 2 2 5 4" xfId="34239" xr:uid="{00000000-0005-0000-0000-0000C3850000}"/>
    <cellStyle name="Porcentagem 4 3 2 2 2 6" xfId="34240" xr:uid="{00000000-0005-0000-0000-0000C4850000}"/>
    <cellStyle name="Porcentagem 4 3 2 2 2 6 2" xfId="34241" xr:uid="{00000000-0005-0000-0000-0000C5850000}"/>
    <cellStyle name="Porcentagem 4 3 2 2 2 7" xfId="34242" xr:uid="{00000000-0005-0000-0000-0000C6850000}"/>
    <cellStyle name="Porcentagem 4 3 2 2 2 8" xfId="34243" xr:uid="{00000000-0005-0000-0000-0000C7850000}"/>
    <cellStyle name="Porcentagem 4 3 2 2 3" xfId="34244" xr:uid="{00000000-0005-0000-0000-0000C8850000}"/>
    <cellStyle name="Porcentagem 4 3 2 2 3 2" xfId="34245" xr:uid="{00000000-0005-0000-0000-0000C9850000}"/>
    <cellStyle name="Porcentagem 4 3 2 2 3 3" xfId="34246" xr:uid="{00000000-0005-0000-0000-0000CA850000}"/>
    <cellStyle name="Porcentagem 4 3 2 2 3 3 2" xfId="34247" xr:uid="{00000000-0005-0000-0000-0000CB850000}"/>
    <cellStyle name="Porcentagem 4 3 2 2 3 3 2 2" xfId="34248" xr:uid="{00000000-0005-0000-0000-0000CC850000}"/>
    <cellStyle name="Porcentagem 4 3 2 2 3 3 3" xfId="34249" xr:uid="{00000000-0005-0000-0000-0000CD850000}"/>
    <cellStyle name="Porcentagem 4 3 2 2 3 3 4" xfId="34250" xr:uid="{00000000-0005-0000-0000-0000CE850000}"/>
    <cellStyle name="Porcentagem 4 3 2 2 3 4" xfId="34251" xr:uid="{00000000-0005-0000-0000-0000CF850000}"/>
    <cellStyle name="Porcentagem 4 3 2 2 3 4 2" xfId="34252" xr:uid="{00000000-0005-0000-0000-0000D0850000}"/>
    <cellStyle name="Porcentagem 4 3 2 2 3 4 2 2" xfId="34253" xr:uid="{00000000-0005-0000-0000-0000D1850000}"/>
    <cellStyle name="Porcentagem 4 3 2 2 3 4 3" xfId="34254" xr:uid="{00000000-0005-0000-0000-0000D2850000}"/>
    <cellStyle name="Porcentagem 4 3 2 2 3 4 4" xfId="34255" xr:uid="{00000000-0005-0000-0000-0000D3850000}"/>
    <cellStyle name="Porcentagem 4 3 2 2 3 5" xfId="34256" xr:uid="{00000000-0005-0000-0000-0000D4850000}"/>
    <cellStyle name="Porcentagem 4 3 2 2 3 5 2" xfId="34257" xr:uid="{00000000-0005-0000-0000-0000D5850000}"/>
    <cellStyle name="Porcentagem 4 3 2 2 3 6" xfId="34258" xr:uid="{00000000-0005-0000-0000-0000D6850000}"/>
    <cellStyle name="Porcentagem 4 3 2 2 3 7" xfId="34259" xr:uid="{00000000-0005-0000-0000-0000D7850000}"/>
    <cellStyle name="Porcentagem 4 3 2 2 4" xfId="34260" xr:uid="{00000000-0005-0000-0000-0000D8850000}"/>
    <cellStyle name="Porcentagem 4 3 2 2 5" xfId="34261" xr:uid="{00000000-0005-0000-0000-0000D9850000}"/>
    <cellStyle name="Porcentagem 4 3 2 2 5 2" xfId="34262" xr:uid="{00000000-0005-0000-0000-0000DA850000}"/>
    <cellStyle name="Porcentagem 4 3 2 2 5 2 2" xfId="34263" xr:uid="{00000000-0005-0000-0000-0000DB850000}"/>
    <cellStyle name="Porcentagem 4 3 2 2 5 3" xfId="34264" xr:uid="{00000000-0005-0000-0000-0000DC850000}"/>
    <cellStyle name="Porcentagem 4 3 2 2 5 4" xfId="34265" xr:uid="{00000000-0005-0000-0000-0000DD850000}"/>
    <cellStyle name="Porcentagem 4 3 2 2 6" xfId="34266" xr:uid="{00000000-0005-0000-0000-0000DE850000}"/>
    <cellStyle name="Porcentagem 4 3 2 2 6 2" xfId="34267" xr:uid="{00000000-0005-0000-0000-0000DF850000}"/>
    <cellStyle name="Porcentagem 4 3 2 2 6 2 2" xfId="34268" xr:uid="{00000000-0005-0000-0000-0000E0850000}"/>
    <cellStyle name="Porcentagem 4 3 2 2 6 3" xfId="34269" xr:uid="{00000000-0005-0000-0000-0000E1850000}"/>
    <cellStyle name="Porcentagem 4 3 2 2 6 4" xfId="34270" xr:uid="{00000000-0005-0000-0000-0000E2850000}"/>
    <cellStyle name="Porcentagem 4 3 2 2 7" xfId="34271" xr:uid="{00000000-0005-0000-0000-0000E3850000}"/>
    <cellStyle name="Porcentagem 4 3 2 2 7 2" xfId="34272" xr:uid="{00000000-0005-0000-0000-0000E4850000}"/>
    <cellStyle name="Porcentagem 4 3 2 2 8" xfId="34273" xr:uid="{00000000-0005-0000-0000-0000E5850000}"/>
    <cellStyle name="Porcentagem 4 3 2 2 9" xfId="34274" xr:uid="{00000000-0005-0000-0000-0000E6850000}"/>
    <cellStyle name="Porcentagem 4 3 2 3" xfId="34275" xr:uid="{00000000-0005-0000-0000-0000E7850000}"/>
    <cellStyle name="Porcentagem 4 3 2 3 2" xfId="34276" xr:uid="{00000000-0005-0000-0000-0000E8850000}"/>
    <cellStyle name="Porcentagem 4 3 2 3 2 2" xfId="34277" xr:uid="{00000000-0005-0000-0000-0000E9850000}"/>
    <cellStyle name="Porcentagem 4 3 2 3 2 2 2" xfId="34278" xr:uid="{00000000-0005-0000-0000-0000EA850000}"/>
    <cellStyle name="Porcentagem 4 3 2 3 2 2 3" xfId="34279" xr:uid="{00000000-0005-0000-0000-0000EB850000}"/>
    <cellStyle name="Porcentagem 4 3 2 3 2 2 3 2" xfId="34280" xr:uid="{00000000-0005-0000-0000-0000EC850000}"/>
    <cellStyle name="Porcentagem 4 3 2 3 2 2 3 2 2" xfId="34281" xr:uid="{00000000-0005-0000-0000-0000ED850000}"/>
    <cellStyle name="Porcentagem 4 3 2 3 2 2 3 3" xfId="34282" xr:uid="{00000000-0005-0000-0000-0000EE850000}"/>
    <cellStyle name="Porcentagem 4 3 2 3 2 2 3 4" xfId="34283" xr:uid="{00000000-0005-0000-0000-0000EF850000}"/>
    <cellStyle name="Porcentagem 4 3 2 3 2 2 4" xfId="34284" xr:uid="{00000000-0005-0000-0000-0000F0850000}"/>
    <cellStyle name="Porcentagem 4 3 2 3 2 2 4 2" xfId="34285" xr:uid="{00000000-0005-0000-0000-0000F1850000}"/>
    <cellStyle name="Porcentagem 4 3 2 3 2 2 4 2 2" xfId="34286" xr:uid="{00000000-0005-0000-0000-0000F2850000}"/>
    <cellStyle name="Porcentagem 4 3 2 3 2 2 4 3" xfId="34287" xr:uid="{00000000-0005-0000-0000-0000F3850000}"/>
    <cellStyle name="Porcentagem 4 3 2 3 2 2 4 4" xfId="34288" xr:uid="{00000000-0005-0000-0000-0000F4850000}"/>
    <cellStyle name="Porcentagem 4 3 2 3 2 2 5" xfId="34289" xr:uid="{00000000-0005-0000-0000-0000F5850000}"/>
    <cellStyle name="Porcentagem 4 3 2 3 2 2 5 2" xfId="34290" xr:uid="{00000000-0005-0000-0000-0000F6850000}"/>
    <cellStyle name="Porcentagem 4 3 2 3 2 2 6" xfId="34291" xr:uid="{00000000-0005-0000-0000-0000F7850000}"/>
    <cellStyle name="Porcentagem 4 3 2 3 2 2 7" xfId="34292" xr:uid="{00000000-0005-0000-0000-0000F8850000}"/>
    <cellStyle name="Porcentagem 4 3 2 3 2 3" xfId="34293" xr:uid="{00000000-0005-0000-0000-0000F9850000}"/>
    <cellStyle name="Porcentagem 4 3 2 3 2 4" xfId="34294" xr:uid="{00000000-0005-0000-0000-0000FA850000}"/>
    <cellStyle name="Porcentagem 4 3 2 3 2 4 2" xfId="34295" xr:uid="{00000000-0005-0000-0000-0000FB850000}"/>
    <cellStyle name="Porcentagem 4 3 2 3 2 4 2 2" xfId="34296" xr:uid="{00000000-0005-0000-0000-0000FC850000}"/>
    <cellStyle name="Porcentagem 4 3 2 3 2 4 3" xfId="34297" xr:uid="{00000000-0005-0000-0000-0000FD850000}"/>
    <cellStyle name="Porcentagem 4 3 2 3 2 4 4" xfId="34298" xr:uid="{00000000-0005-0000-0000-0000FE850000}"/>
    <cellStyle name="Porcentagem 4 3 2 3 2 5" xfId="34299" xr:uid="{00000000-0005-0000-0000-0000FF850000}"/>
    <cellStyle name="Porcentagem 4 3 2 3 2 5 2" xfId="34300" xr:uid="{00000000-0005-0000-0000-000000860000}"/>
    <cellStyle name="Porcentagem 4 3 2 3 2 5 2 2" xfId="34301" xr:uid="{00000000-0005-0000-0000-000001860000}"/>
    <cellStyle name="Porcentagem 4 3 2 3 2 5 3" xfId="34302" xr:uid="{00000000-0005-0000-0000-000002860000}"/>
    <cellStyle name="Porcentagem 4 3 2 3 2 5 4" xfId="34303" xr:uid="{00000000-0005-0000-0000-000003860000}"/>
    <cellStyle name="Porcentagem 4 3 2 3 2 6" xfId="34304" xr:uid="{00000000-0005-0000-0000-000004860000}"/>
    <cellStyle name="Porcentagem 4 3 2 3 2 6 2" xfId="34305" xr:uid="{00000000-0005-0000-0000-000005860000}"/>
    <cellStyle name="Porcentagem 4 3 2 3 2 7" xfId="34306" xr:uid="{00000000-0005-0000-0000-000006860000}"/>
    <cellStyle name="Porcentagem 4 3 2 3 2 8" xfId="34307" xr:uid="{00000000-0005-0000-0000-000007860000}"/>
    <cellStyle name="Porcentagem 4 3 2 3 3" xfId="34308" xr:uid="{00000000-0005-0000-0000-000008860000}"/>
    <cellStyle name="Porcentagem 4 3 2 3 3 2" xfId="34309" xr:uid="{00000000-0005-0000-0000-000009860000}"/>
    <cellStyle name="Porcentagem 4 3 2 3 3 3" xfId="34310" xr:uid="{00000000-0005-0000-0000-00000A860000}"/>
    <cellStyle name="Porcentagem 4 3 2 3 3 3 2" xfId="34311" xr:uid="{00000000-0005-0000-0000-00000B860000}"/>
    <cellStyle name="Porcentagem 4 3 2 3 3 3 2 2" xfId="34312" xr:uid="{00000000-0005-0000-0000-00000C860000}"/>
    <cellStyle name="Porcentagem 4 3 2 3 3 3 3" xfId="34313" xr:uid="{00000000-0005-0000-0000-00000D860000}"/>
    <cellStyle name="Porcentagem 4 3 2 3 3 3 4" xfId="34314" xr:uid="{00000000-0005-0000-0000-00000E860000}"/>
    <cellStyle name="Porcentagem 4 3 2 3 3 4" xfId="34315" xr:uid="{00000000-0005-0000-0000-00000F860000}"/>
    <cellStyle name="Porcentagem 4 3 2 3 3 4 2" xfId="34316" xr:uid="{00000000-0005-0000-0000-000010860000}"/>
    <cellStyle name="Porcentagem 4 3 2 3 3 4 2 2" xfId="34317" xr:uid="{00000000-0005-0000-0000-000011860000}"/>
    <cellStyle name="Porcentagem 4 3 2 3 3 4 3" xfId="34318" xr:uid="{00000000-0005-0000-0000-000012860000}"/>
    <cellStyle name="Porcentagem 4 3 2 3 3 4 4" xfId="34319" xr:uid="{00000000-0005-0000-0000-000013860000}"/>
    <cellStyle name="Porcentagem 4 3 2 3 3 5" xfId="34320" xr:uid="{00000000-0005-0000-0000-000014860000}"/>
    <cellStyle name="Porcentagem 4 3 2 3 3 5 2" xfId="34321" xr:uid="{00000000-0005-0000-0000-000015860000}"/>
    <cellStyle name="Porcentagem 4 3 2 3 3 6" xfId="34322" xr:uid="{00000000-0005-0000-0000-000016860000}"/>
    <cellStyle name="Porcentagem 4 3 2 3 3 7" xfId="34323" xr:uid="{00000000-0005-0000-0000-000017860000}"/>
    <cellStyle name="Porcentagem 4 3 2 3 4" xfId="34324" xr:uid="{00000000-0005-0000-0000-000018860000}"/>
    <cellStyle name="Porcentagem 4 3 2 3 5" xfId="34325" xr:uid="{00000000-0005-0000-0000-000019860000}"/>
    <cellStyle name="Porcentagem 4 3 2 3 5 2" xfId="34326" xr:uid="{00000000-0005-0000-0000-00001A860000}"/>
    <cellStyle name="Porcentagem 4 3 2 3 5 2 2" xfId="34327" xr:uid="{00000000-0005-0000-0000-00001B860000}"/>
    <cellStyle name="Porcentagem 4 3 2 3 5 3" xfId="34328" xr:uid="{00000000-0005-0000-0000-00001C860000}"/>
    <cellStyle name="Porcentagem 4 3 2 3 5 4" xfId="34329" xr:uid="{00000000-0005-0000-0000-00001D860000}"/>
    <cellStyle name="Porcentagem 4 3 2 3 6" xfId="34330" xr:uid="{00000000-0005-0000-0000-00001E860000}"/>
    <cellStyle name="Porcentagem 4 3 2 3 6 2" xfId="34331" xr:uid="{00000000-0005-0000-0000-00001F860000}"/>
    <cellStyle name="Porcentagem 4 3 2 3 6 2 2" xfId="34332" xr:uid="{00000000-0005-0000-0000-000020860000}"/>
    <cellStyle name="Porcentagem 4 3 2 3 6 3" xfId="34333" xr:uid="{00000000-0005-0000-0000-000021860000}"/>
    <cellStyle name="Porcentagem 4 3 2 3 6 4" xfId="34334" xr:uid="{00000000-0005-0000-0000-000022860000}"/>
    <cellStyle name="Porcentagem 4 3 2 3 7" xfId="34335" xr:uid="{00000000-0005-0000-0000-000023860000}"/>
    <cellStyle name="Porcentagem 4 3 2 3 7 2" xfId="34336" xr:uid="{00000000-0005-0000-0000-000024860000}"/>
    <cellStyle name="Porcentagem 4 3 2 3 8" xfId="34337" xr:uid="{00000000-0005-0000-0000-000025860000}"/>
    <cellStyle name="Porcentagem 4 3 2 3 9" xfId="34338" xr:uid="{00000000-0005-0000-0000-000026860000}"/>
    <cellStyle name="Porcentagem 4 3 2 4" xfId="34339" xr:uid="{00000000-0005-0000-0000-000027860000}"/>
    <cellStyle name="Porcentagem 4 3 2 4 2" xfId="34340" xr:uid="{00000000-0005-0000-0000-000028860000}"/>
    <cellStyle name="Porcentagem 4 3 2 4 2 2" xfId="34341" xr:uid="{00000000-0005-0000-0000-000029860000}"/>
    <cellStyle name="Porcentagem 4 3 2 4 2 2 2" xfId="34342" xr:uid="{00000000-0005-0000-0000-00002A860000}"/>
    <cellStyle name="Porcentagem 4 3 2 4 2 2 3" xfId="34343" xr:uid="{00000000-0005-0000-0000-00002B860000}"/>
    <cellStyle name="Porcentagem 4 3 2 4 2 2 3 2" xfId="34344" xr:uid="{00000000-0005-0000-0000-00002C860000}"/>
    <cellStyle name="Porcentagem 4 3 2 4 2 2 3 2 2" xfId="34345" xr:uid="{00000000-0005-0000-0000-00002D860000}"/>
    <cellStyle name="Porcentagem 4 3 2 4 2 2 3 3" xfId="34346" xr:uid="{00000000-0005-0000-0000-00002E860000}"/>
    <cellStyle name="Porcentagem 4 3 2 4 2 2 3 4" xfId="34347" xr:uid="{00000000-0005-0000-0000-00002F860000}"/>
    <cellStyle name="Porcentagem 4 3 2 4 2 2 4" xfId="34348" xr:uid="{00000000-0005-0000-0000-000030860000}"/>
    <cellStyle name="Porcentagem 4 3 2 4 2 2 4 2" xfId="34349" xr:uid="{00000000-0005-0000-0000-000031860000}"/>
    <cellStyle name="Porcentagem 4 3 2 4 2 2 4 2 2" xfId="34350" xr:uid="{00000000-0005-0000-0000-000032860000}"/>
    <cellStyle name="Porcentagem 4 3 2 4 2 2 4 3" xfId="34351" xr:uid="{00000000-0005-0000-0000-000033860000}"/>
    <cellStyle name="Porcentagem 4 3 2 4 2 2 4 4" xfId="34352" xr:uid="{00000000-0005-0000-0000-000034860000}"/>
    <cellStyle name="Porcentagem 4 3 2 4 2 2 5" xfId="34353" xr:uid="{00000000-0005-0000-0000-000035860000}"/>
    <cellStyle name="Porcentagem 4 3 2 4 2 2 5 2" xfId="34354" xr:uid="{00000000-0005-0000-0000-000036860000}"/>
    <cellStyle name="Porcentagem 4 3 2 4 2 2 6" xfId="34355" xr:uid="{00000000-0005-0000-0000-000037860000}"/>
    <cellStyle name="Porcentagem 4 3 2 4 2 2 7" xfId="34356" xr:uid="{00000000-0005-0000-0000-000038860000}"/>
    <cellStyle name="Porcentagem 4 3 2 4 2 3" xfId="34357" xr:uid="{00000000-0005-0000-0000-000039860000}"/>
    <cellStyle name="Porcentagem 4 3 2 4 2 4" xfId="34358" xr:uid="{00000000-0005-0000-0000-00003A860000}"/>
    <cellStyle name="Porcentagem 4 3 2 4 2 4 2" xfId="34359" xr:uid="{00000000-0005-0000-0000-00003B860000}"/>
    <cellStyle name="Porcentagem 4 3 2 4 2 4 2 2" xfId="34360" xr:uid="{00000000-0005-0000-0000-00003C860000}"/>
    <cellStyle name="Porcentagem 4 3 2 4 2 4 3" xfId="34361" xr:uid="{00000000-0005-0000-0000-00003D860000}"/>
    <cellStyle name="Porcentagem 4 3 2 4 2 4 4" xfId="34362" xr:uid="{00000000-0005-0000-0000-00003E860000}"/>
    <cellStyle name="Porcentagem 4 3 2 4 2 5" xfId="34363" xr:uid="{00000000-0005-0000-0000-00003F860000}"/>
    <cellStyle name="Porcentagem 4 3 2 4 2 5 2" xfId="34364" xr:uid="{00000000-0005-0000-0000-000040860000}"/>
    <cellStyle name="Porcentagem 4 3 2 4 2 5 2 2" xfId="34365" xr:uid="{00000000-0005-0000-0000-000041860000}"/>
    <cellStyle name="Porcentagem 4 3 2 4 2 5 3" xfId="34366" xr:uid="{00000000-0005-0000-0000-000042860000}"/>
    <cellStyle name="Porcentagem 4 3 2 4 2 5 4" xfId="34367" xr:uid="{00000000-0005-0000-0000-000043860000}"/>
    <cellStyle name="Porcentagem 4 3 2 4 2 6" xfId="34368" xr:uid="{00000000-0005-0000-0000-000044860000}"/>
    <cellStyle name="Porcentagem 4 3 2 4 2 6 2" xfId="34369" xr:uid="{00000000-0005-0000-0000-000045860000}"/>
    <cellStyle name="Porcentagem 4 3 2 4 2 7" xfId="34370" xr:uid="{00000000-0005-0000-0000-000046860000}"/>
    <cellStyle name="Porcentagem 4 3 2 4 2 8" xfId="34371" xr:uid="{00000000-0005-0000-0000-000047860000}"/>
    <cellStyle name="Porcentagem 4 3 2 4 3" xfId="34372" xr:uid="{00000000-0005-0000-0000-000048860000}"/>
    <cellStyle name="Porcentagem 4 3 2 4 3 2" xfId="34373" xr:uid="{00000000-0005-0000-0000-000049860000}"/>
    <cellStyle name="Porcentagem 4 3 2 4 3 3" xfId="34374" xr:uid="{00000000-0005-0000-0000-00004A860000}"/>
    <cellStyle name="Porcentagem 4 3 2 4 3 3 2" xfId="34375" xr:uid="{00000000-0005-0000-0000-00004B860000}"/>
    <cellStyle name="Porcentagem 4 3 2 4 3 3 2 2" xfId="34376" xr:uid="{00000000-0005-0000-0000-00004C860000}"/>
    <cellStyle name="Porcentagem 4 3 2 4 3 3 3" xfId="34377" xr:uid="{00000000-0005-0000-0000-00004D860000}"/>
    <cellStyle name="Porcentagem 4 3 2 4 3 3 4" xfId="34378" xr:uid="{00000000-0005-0000-0000-00004E860000}"/>
    <cellStyle name="Porcentagem 4 3 2 4 3 4" xfId="34379" xr:uid="{00000000-0005-0000-0000-00004F860000}"/>
    <cellStyle name="Porcentagem 4 3 2 4 3 4 2" xfId="34380" xr:uid="{00000000-0005-0000-0000-000050860000}"/>
    <cellStyle name="Porcentagem 4 3 2 4 3 4 2 2" xfId="34381" xr:uid="{00000000-0005-0000-0000-000051860000}"/>
    <cellStyle name="Porcentagem 4 3 2 4 3 4 3" xfId="34382" xr:uid="{00000000-0005-0000-0000-000052860000}"/>
    <cellStyle name="Porcentagem 4 3 2 4 3 4 4" xfId="34383" xr:uid="{00000000-0005-0000-0000-000053860000}"/>
    <cellStyle name="Porcentagem 4 3 2 4 3 5" xfId="34384" xr:uid="{00000000-0005-0000-0000-000054860000}"/>
    <cellStyle name="Porcentagem 4 3 2 4 3 5 2" xfId="34385" xr:uid="{00000000-0005-0000-0000-000055860000}"/>
    <cellStyle name="Porcentagem 4 3 2 4 3 6" xfId="34386" xr:uid="{00000000-0005-0000-0000-000056860000}"/>
    <cellStyle name="Porcentagem 4 3 2 4 3 7" xfId="34387" xr:uid="{00000000-0005-0000-0000-000057860000}"/>
    <cellStyle name="Porcentagem 4 3 2 4 4" xfId="34388" xr:uid="{00000000-0005-0000-0000-000058860000}"/>
    <cellStyle name="Porcentagem 4 3 2 4 5" xfId="34389" xr:uid="{00000000-0005-0000-0000-000059860000}"/>
    <cellStyle name="Porcentagem 4 3 2 4 5 2" xfId="34390" xr:uid="{00000000-0005-0000-0000-00005A860000}"/>
    <cellStyle name="Porcentagem 4 3 2 4 5 2 2" xfId="34391" xr:uid="{00000000-0005-0000-0000-00005B860000}"/>
    <cellStyle name="Porcentagem 4 3 2 4 5 3" xfId="34392" xr:uid="{00000000-0005-0000-0000-00005C860000}"/>
    <cellStyle name="Porcentagem 4 3 2 4 5 4" xfId="34393" xr:uid="{00000000-0005-0000-0000-00005D860000}"/>
    <cellStyle name="Porcentagem 4 3 2 4 6" xfId="34394" xr:uid="{00000000-0005-0000-0000-00005E860000}"/>
    <cellStyle name="Porcentagem 4 3 2 4 6 2" xfId="34395" xr:uid="{00000000-0005-0000-0000-00005F860000}"/>
    <cellStyle name="Porcentagem 4 3 2 4 6 2 2" xfId="34396" xr:uid="{00000000-0005-0000-0000-000060860000}"/>
    <cellStyle name="Porcentagem 4 3 2 4 6 3" xfId="34397" xr:uid="{00000000-0005-0000-0000-000061860000}"/>
    <cellStyle name="Porcentagem 4 3 2 4 6 4" xfId="34398" xr:uid="{00000000-0005-0000-0000-000062860000}"/>
    <cellStyle name="Porcentagem 4 3 2 4 7" xfId="34399" xr:uid="{00000000-0005-0000-0000-000063860000}"/>
    <cellStyle name="Porcentagem 4 3 2 4 7 2" xfId="34400" xr:uid="{00000000-0005-0000-0000-000064860000}"/>
    <cellStyle name="Porcentagem 4 3 2 4 8" xfId="34401" xr:uid="{00000000-0005-0000-0000-000065860000}"/>
    <cellStyle name="Porcentagem 4 3 2 4 9" xfId="34402" xr:uid="{00000000-0005-0000-0000-000066860000}"/>
    <cellStyle name="Porcentagem 4 3 2 5" xfId="34403" xr:uid="{00000000-0005-0000-0000-000067860000}"/>
    <cellStyle name="Porcentagem 4 3 2 5 2" xfId="34404" xr:uid="{00000000-0005-0000-0000-000068860000}"/>
    <cellStyle name="Porcentagem 4 3 2 5 2 2" xfId="34405" xr:uid="{00000000-0005-0000-0000-000069860000}"/>
    <cellStyle name="Porcentagem 4 3 2 5 2 3" xfId="34406" xr:uid="{00000000-0005-0000-0000-00006A860000}"/>
    <cellStyle name="Porcentagem 4 3 2 5 2 3 2" xfId="34407" xr:uid="{00000000-0005-0000-0000-00006B860000}"/>
    <cellStyle name="Porcentagem 4 3 2 5 2 3 2 2" xfId="34408" xr:uid="{00000000-0005-0000-0000-00006C860000}"/>
    <cellStyle name="Porcentagem 4 3 2 5 2 3 3" xfId="34409" xr:uid="{00000000-0005-0000-0000-00006D860000}"/>
    <cellStyle name="Porcentagem 4 3 2 5 2 3 4" xfId="34410" xr:uid="{00000000-0005-0000-0000-00006E860000}"/>
    <cellStyle name="Porcentagem 4 3 2 5 2 4" xfId="34411" xr:uid="{00000000-0005-0000-0000-00006F860000}"/>
    <cellStyle name="Porcentagem 4 3 2 5 2 4 2" xfId="34412" xr:uid="{00000000-0005-0000-0000-000070860000}"/>
    <cellStyle name="Porcentagem 4 3 2 5 2 4 2 2" xfId="34413" xr:uid="{00000000-0005-0000-0000-000071860000}"/>
    <cellStyle name="Porcentagem 4 3 2 5 2 4 3" xfId="34414" xr:uid="{00000000-0005-0000-0000-000072860000}"/>
    <cellStyle name="Porcentagem 4 3 2 5 2 4 4" xfId="34415" xr:uid="{00000000-0005-0000-0000-000073860000}"/>
    <cellStyle name="Porcentagem 4 3 2 5 2 5" xfId="34416" xr:uid="{00000000-0005-0000-0000-000074860000}"/>
    <cellStyle name="Porcentagem 4 3 2 5 2 5 2" xfId="34417" xr:uid="{00000000-0005-0000-0000-000075860000}"/>
    <cellStyle name="Porcentagem 4 3 2 5 2 6" xfId="34418" xr:uid="{00000000-0005-0000-0000-000076860000}"/>
    <cellStyle name="Porcentagem 4 3 2 5 2 7" xfId="34419" xr:uid="{00000000-0005-0000-0000-000077860000}"/>
    <cellStyle name="Porcentagem 4 3 2 5 3" xfId="34420" xr:uid="{00000000-0005-0000-0000-000078860000}"/>
    <cellStyle name="Porcentagem 4 3 2 5 4" xfId="34421" xr:uid="{00000000-0005-0000-0000-000079860000}"/>
    <cellStyle name="Porcentagem 4 3 2 5 4 2" xfId="34422" xr:uid="{00000000-0005-0000-0000-00007A860000}"/>
    <cellStyle name="Porcentagem 4 3 2 5 4 2 2" xfId="34423" xr:uid="{00000000-0005-0000-0000-00007B860000}"/>
    <cellStyle name="Porcentagem 4 3 2 5 4 3" xfId="34424" xr:uid="{00000000-0005-0000-0000-00007C860000}"/>
    <cellStyle name="Porcentagem 4 3 2 5 4 4" xfId="34425" xr:uid="{00000000-0005-0000-0000-00007D860000}"/>
    <cellStyle name="Porcentagem 4 3 2 5 5" xfId="34426" xr:uid="{00000000-0005-0000-0000-00007E860000}"/>
    <cellStyle name="Porcentagem 4 3 2 5 5 2" xfId="34427" xr:uid="{00000000-0005-0000-0000-00007F860000}"/>
    <cellStyle name="Porcentagem 4 3 2 5 5 2 2" xfId="34428" xr:uid="{00000000-0005-0000-0000-000080860000}"/>
    <cellStyle name="Porcentagem 4 3 2 5 5 3" xfId="34429" xr:uid="{00000000-0005-0000-0000-000081860000}"/>
    <cellStyle name="Porcentagem 4 3 2 5 5 4" xfId="34430" xr:uid="{00000000-0005-0000-0000-000082860000}"/>
    <cellStyle name="Porcentagem 4 3 2 5 6" xfId="34431" xr:uid="{00000000-0005-0000-0000-000083860000}"/>
    <cellStyle name="Porcentagem 4 3 2 5 6 2" xfId="34432" xr:uid="{00000000-0005-0000-0000-000084860000}"/>
    <cellStyle name="Porcentagem 4 3 2 5 7" xfId="34433" xr:uid="{00000000-0005-0000-0000-000085860000}"/>
    <cellStyle name="Porcentagem 4 3 2 5 8" xfId="34434" xr:uid="{00000000-0005-0000-0000-000086860000}"/>
    <cellStyle name="Porcentagem 4 3 2 6" xfId="34435" xr:uid="{00000000-0005-0000-0000-000087860000}"/>
    <cellStyle name="Porcentagem 4 3 2 6 2" xfId="34436" xr:uid="{00000000-0005-0000-0000-000088860000}"/>
    <cellStyle name="Porcentagem 4 3 2 6 3" xfId="34437" xr:uid="{00000000-0005-0000-0000-000089860000}"/>
    <cellStyle name="Porcentagem 4 3 2 6 3 2" xfId="34438" xr:uid="{00000000-0005-0000-0000-00008A860000}"/>
    <cellStyle name="Porcentagem 4 3 2 6 3 2 2" xfId="34439" xr:uid="{00000000-0005-0000-0000-00008B860000}"/>
    <cellStyle name="Porcentagem 4 3 2 6 3 3" xfId="34440" xr:uid="{00000000-0005-0000-0000-00008C860000}"/>
    <cellStyle name="Porcentagem 4 3 2 6 3 4" xfId="34441" xr:uid="{00000000-0005-0000-0000-00008D860000}"/>
    <cellStyle name="Porcentagem 4 3 2 6 4" xfId="34442" xr:uid="{00000000-0005-0000-0000-00008E860000}"/>
    <cellStyle name="Porcentagem 4 3 2 6 4 2" xfId="34443" xr:uid="{00000000-0005-0000-0000-00008F860000}"/>
    <cellStyle name="Porcentagem 4 3 2 6 4 2 2" xfId="34444" xr:uid="{00000000-0005-0000-0000-000090860000}"/>
    <cellStyle name="Porcentagem 4 3 2 6 4 3" xfId="34445" xr:uid="{00000000-0005-0000-0000-000091860000}"/>
    <cellStyle name="Porcentagem 4 3 2 6 4 4" xfId="34446" xr:uid="{00000000-0005-0000-0000-000092860000}"/>
    <cellStyle name="Porcentagem 4 3 2 6 5" xfId="34447" xr:uid="{00000000-0005-0000-0000-000093860000}"/>
    <cellStyle name="Porcentagem 4 3 2 6 5 2" xfId="34448" xr:uid="{00000000-0005-0000-0000-000094860000}"/>
    <cellStyle name="Porcentagem 4 3 2 6 6" xfId="34449" xr:uid="{00000000-0005-0000-0000-000095860000}"/>
    <cellStyle name="Porcentagem 4 3 2 6 7" xfId="34450" xr:uid="{00000000-0005-0000-0000-000096860000}"/>
    <cellStyle name="Porcentagem 4 3 2 7" xfId="34451" xr:uid="{00000000-0005-0000-0000-000097860000}"/>
    <cellStyle name="Porcentagem 4 3 2 8" xfId="34452" xr:uid="{00000000-0005-0000-0000-000098860000}"/>
    <cellStyle name="Porcentagem 4 3 2 8 2" xfId="34453" xr:uid="{00000000-0005-0000-0000-000099860000}"/>
    <cellStyle name="Porcentagem 4 3 2 8 2 2" xfId="34454" xr:uid="{00000000-0005-0000-0000-00009A860000}"/>
    <cellStyle name="Porcentagem 4 3 2 8 3" xfId="34455" xr:uid="{00000000-0005-0000-0000-00009B860000}"/>
    <cellStyle name="Porcentagem 4 3 2 8 4" xfId="34456" xr:uid="{00000000-0005-0000-0000-00009C860000}"/>
    <cellStyle name="Porcentagem 4 3 2 9" xfId="34457" xr:uid="{00000000-0005-0000-0000-00009D860000}"/>
    <cellStyle name="Porcentagem 4 3 2 9 2" xfId="34458" xr:uid="{00000000-0005-0000-0000-00009E860000}"/>
    <cellStyle name="Porcentagem 4 3 2 9 2 2" xfId="34459" xr:uid="{00000000-0005-0000-0000-00009F860000}"/>
    <cellStyle name="Porcentagem 4 3 2 9 3" xfId="34460" xr:uid="{00000000-0005-0000-0000-0000A0860000}"/>
    <cellStyle name="Porcentagem 4 3 2 9 4" xfId="34461" xr:uid="{00000000-0005-0000-0000-0000A1860000}"/>
    <cellStyle name="Porcentagem 4 3 3" xfId="34462" xr:uid="{00000000-0005-0000-0000-0000A2860000}"/>
    <cellStyle name="Porcentagem 4 3 3 2" xfId="34463" xr:uid="{00000000-0005-0000-0000-0000A3860000}"/>
    <cellStyle name="Porcentagem 4 3 3 2 2" xfId="34464" xr:uid="{00000000-0005-0000-0000-0000A4860000}"/>
    <cellStyle name="Porcentagem 4 3 3 2 2 2" xfId="34465" xr:uid="{00000000-0005-0000-0000-0000A5860000}"/>
    <cellStyle name="Porcentagem 4 3 3 2 2 3" xfId="34466" xr:uid="{00000000-0005-0000-0000-0000A6860000}"/>
    <cellStyle name="Porcentagem 4 3 3 2 2 3 2" xfId="34467" xr:uid="{00000000-0005-0000-0000-0000A7860000}"/>
    <cellStyle name="Porcentagem 4 3 3 2 2 3 2 2" xfId="34468" xr:uid="{00000000-0005-0000-0000-0000A8860000}"/>
    <cellStyle name="Porcentagem 4 3 3 2 2 3 3" xfId="34469" xr:uid="{00000000-0005-0000-0000-0000A9860000}"/>
    <cellStyle name="Porcentagem 4 3 3 2 2 3 4" xfId="34470" xr:uid="{00000000-0005-0000-0000-0000AA860000}"/>
    <cellStyle name="Porcentagem 4 3 3 2 2 4" xfId="34471" xr:uid="{00000000-0005-0000-0000-0000AB860000}"/>
    <cellStyle name="Porcentagem 4 3 3 2 2 4 2" xfId="34472" xr:uid="{00000000-0005-0000-0000-0000AC860000}"/>
    <cellStyle name="Porcentagem 4 3 3 2 2 4 2 2" xfId="34473" xr:uid="{00000000-0005-0000-0000-0000AD860000}"/>
    <cellStyle name="Porcentagem 4 3 3 2 2 4 3" xfId="34474" xr:uid="{00000000-0005-0000-0000-0000AE860000}"/>
    <cellStyle name="Porcentagem 4 3 3 2 2 4 4" xfId="34475" xr:uid="{00000000-0005-0000-0000-0000AF860000}"/>
    <cellStyle name="Porcentagem 4 3 3 2 2 5" xfId="34476" xr:uid="{00000000-0005-0000-0000-0000B0860000}"/>
    <cellStyle name="Porcentagem 4 3 3 2 2 5 2" xfId="34477" xr:uid="{00000000-0005-0000-0000-0000B1860000}"/>
    <cellStyle name="Porcentagem 4 3 3 2 2 6" xfId="34478" xr:uid="{00000000-0005-0000-0000-0000B2860000}"/>
    <cellStyle name="Porcentagem 4 3 3 2 2 7" xfId="34479" xr:uid="{00000000-0005-0000-0000-0000B3860000}"/>
    <cellStyle name="Porcentagem 4 3 3 2 3" xfId="34480" xr:uid="{00000000-0005-0000-0000-0000B4860000}"/>
    <cellStyle name="Porcentagem 4 3 3 2 4" xfId="34481" xr:uid="{00000000-0005-0000-0000-0000B5860000}"/>
    <cellStyle name="Porcentagem 4 3 3 2 4 2" xfId="34482" xr:uid="{00000000-0005-0000-0000-0000B6860000}"/>
    <cellStyle name="Porcentagem 4 3 3 2 4 2 2" xfId="34483" xr:uid="{00000000-0005-0000-0000-0000B7860000}"/>
    <cellStyle name="Porcentagem 4 3 3 2 4 3" xfId="34484" xr:uid="{00000000-0005-0000-0000-0000B8860000}"/>
    <cellStyle name="Porcentagem 4 3 3 2 4 4" xfId="34485" xr:uid="{00000000-0005-0000-0000-0000B9860000}"/>
    <cellStyle name="Porcentagem 4 3 3 2 5" xfId="34486" xr:uid="{00000000-0005-0000-0000-0000BA860000}"/>
    <cellStyle name="Porcentagem 4 3 3 2 5 2" xfId="34487" xr:uid="{00000000-0005-0000-0000-0000BB860000}"/>
    <cellStyle name="Porcentagem 4 3 3 2 5 2 2" xfId="34488" xr:uid="{00000000-0005-0000-0000-0000BC860000}"/>
    <cellStyle name="Porcentagem 4 3 3 2 5 3" xfId="34489" xr:uid="{00000000-0005-0000-0000-0000BD860000}"/>
    <cellStyle name="Porcentagem 4 3 3 2 5 4" xfId="34490" xr:uid="{00000000-0005-0000-0000-0000BE860000}"/>
    <cellStyle name="Porcentagem 4 3 3 2 6" xfId="34491" xr:uid="{00000000-0005-0000-0000-0000BF860000}"/>
    <cellStyle name="Porcentagem 4 3 3 2 6 2" xfId="34492" xr:uid="{00000000-0005-0000-0000-0000C0860000}"/>
    <cellStyle name="Porcentagem 4 3 3 2 7" xfId="34493" xr:uid="{00000000-0005-0000-0000-0000C1860000}"/>
    <cellStyle name="Porcentagem 4 3 3 2 8" xfId="34494" xr:uid="{00000000-0005-0000-0000-0000C2860000}"/>
    <cellStyle name="Porcentagem 4 3 3 3" xfId="34495" xr:uid="{00000000-0005-0000-0000-0000C3860000}"/>
    <cellStyle name="Porcentagem 4 3 3 3 2" xfId="34496" xr:uid="{00000000-0005-0000-0000-0000C4860000}"/>
    <cellStyle name="Porcentagem 4 3 3 3 3" xfId="34497" xr:uid="{00000000-0005-0000-0000-0000C5860000}"/>
    <cellStyle name="Porcentagem 4 3 3 3 3 2" xfId="34498" xr:uid="{00000000-0005-0000-0000-0000C6860000}"/>
    <cellStyle name="Porcentagem 4 3 3 3 3 2 2" xfId="34499" xr:uid="{00000000-0005-0000-0000-0000C7860000}"/>
    <cellStyle name="Porcentagem 4 3 3 3 3 3" xfId="34500" xr:uid="{00000000-0005-0000-0000-0000C8860000}"/>
    <cellStyle name="Porcentagem 4 3 3 3 3 4" xfId="34501" xr:uid="{00000000-0005-0000-0000-0000C9860000}"/>
    <cellStyle name="Porcentagem 4 3 3 3 4" xfId="34502" xr:uid="{00000000-0005-0000-0000-0000CA860000}"/>
    <cellStyle name="Porcentagem 4 3 3 3 4 2" xfId="34503" xr:uid="{00000000-0005-0000-0000-0000CB860000}"/>
    <cellStyle name="Porcentagem 4 3 3 3 4 2 2" xfId="34504" xr:uid="{00000000-0005-0000-0000-0000CC860000}"/>
    <cellStyle name="Porcentagem 4 3 3 3 4 3" xfId="34505" xr:uid="{00000000-0005-0000-0000-0000CD860000}"/>
    <cellStyle name="Porcentagem 4 3 3 3 4 4" xfId="34506" xr:uid="{00000000-0005-0000-0000-0000CE860000}"/>
    <cellStyle name="Porcentagem 4 3 3 3 5" xfId="34507" xr:uid="{00000000-0005-0000-0000-0000CF860000}"/>
    <cellStyle name="Porcentagem 4 3 3 3 5 2" xfId="34508" xr:uid="{00000000-0005-0000-0000-0000D0860000}"/>
    <cellStyle name="Porcentagem 4 3 3 3 6" xfId="34509" xr:uid="{00000000-0005-0000-0000-0000D1860000}"/>
    <cellStyle name="Porcentagem 4 3 3 3 7" xfId="34510" xr:uid="{00000000-0005-0000-0000-0000D2860000}"/>
    <cellStyle name="Porcentagem 4 3 3 4" xfId="34511" xr:uid="{00000000-0005-0000-0000-0000D3860000}"/>
    <cellStyle name="Porcentagem 4 3 3 5" xfId="34512" xr:uid="{00000000-0005-0000-0000-0000D4860000}"/>
    <cellStyle name="Porcentagem 4 3 3 5 2" xfId="34513" xr:uid="{00000000-0005-0000-0000-0000D5860000}"/>
    <cellStyle name="Porcentagem 4 3 3 5 2 2" xfId="34514" xr:uid="{00000000-0005-0000-0000-0000D6860000}"/>
    <cellStyle name="Porcentagem 4 3 3 5 3" xfId="34515" xr:uid="{00000000-0005-0000-0000-0000D7860000}"/>
    <cellStyle name="Porcentagem 4 3 3 5 4" xfId="34516" xr:uid="{00000000-0005-0000-0000-0000D8860000}"/>
    <cellStyle name="Porcentagem 4 3 3 6" xfId="34517" xr:uid="{00000000-0005-0000-0000-0000D9860000}"/>
    <cellStyle name="Porcentagem 4 3 3 6 2" xfId="34518" xr:uid="{00000000-0005-0000-0000-0000DA860000}"/>
    <cellStyle name="Porcentagem 4 3 3 6 2 2" xfId="34519" xr:uid="{00000000-0005-0000-0000-0000DB860000}"/>
    <cellStyle name="Porcentagem 4 3 3 6 3" xfId="34520" xr:uid="{00000000-0005-0000-0000-0000DC860000}"/>
    <cellStyle name="Porcentagem 4 3 3 6 4" xfId="34521" xr:uid="{00000000-0005-0000-0000-0000DD860000}"/>
    <cellStyle name="Porcentagem 4 3 3 7" xfId="34522" xr:uid="{00000000-0005-0000-0000-0000DE860000}"/>
    <cellStyle name="Porcentagem 4 3 3 7 2" xfId="34523" xr:uid="{00000000-0005-0000-0000-0000DF860000}"/>
    <cellStyle name="Porcentagem 4 3 3 8" xfId="34524" xr:uid="{00000000-0005-0000-0000-0000E0860000}"/>
    <cellStyle name="Porcentagem 4 3 3 9" xfId="34525" xr:uid="{00000000-0005-0000-0000-0000E1860000}"/>
    <cellStyle name="Porcentagem 4 3 4" xfId="34526" xr:uid="{00000000-0005-0000-0000-0000E2860000}"/>
    <cellStyle name="Porcentagem 4 3 4 2" xfId="34527" xr:uid="{00000000-0005-0000-0000-0000E3860000}"/>
    <cellStyle name="Porcentagem 4 3 4 2 2" xfId="34528" xr:uid="{00000000-0005-0000-0000-0000E4860000}"/>
    <cellStyle name="Porcentagem 4 3 4 2 2 2" xfId="34529" xr:uid="{00000000-0005-0000-0000-0000E5860000}"/>
    <cellStyle name="Porcentagem 4 3 4 2 2 3" xfId="34530" xr:uid="{00000000-0005-0000-0000-0000E6860000}"/>
    <cellStyle name="Porcentagem 4 3 4 2 2 3 2" xfId="34531" xr:uid="{00000000-0005-0000-0000-0000E7860000}"/>
    <cellStyle name="Porcentagem 4 3 4 2 2 3 2 2" xfId="34532" xr:uid="{00000000-0005-0000-0000-0000E8860000}"/>
    <cellStyle name="Porcentagem 4 3 4 2 2 3 3" xfId="34533" xr:uid="{00000000-0005-0000-0000-0000E9860000}"/>
    <cellStyle name="Porcentagem 4 3 4 2 2 3 4" xfId="34534" xr:uid="{00000000-0005-0000-0000-0000EA860000}"/>
    <cellStyle name="Porcentagem 4 3 4 2 2 4" xfId="34535" xr:uid="{00000000-0005-0000-0000-0000EB860000}"/>
    <cellStyle name="Porcentagem 4 3 4 2 2 4 2" xfId="34536" xr:uid="{00000000-0005-0000-0000-0000EC860000}"/>
    <cellStyle name="Porcentagem 4 3 4 2 2 4 2 2" xfId="34537" xr:uid="{00000000-0005-0000-0000-0000ED860000}"/>
    <cellStyle name="Porcentagem 4 3 4 2 2 4 3" xfId="34538" xr:uid="{00000000-0005-0000-0000-0000EE860000}"/>
    <cellStyle name="Porcentagem 4 3 4 2 2 4 4" xfId="34539" xr:uid="{00000000-0005-0000-0000-0000EF860000}"/>
    <cellStyle name="Porcentagem 4 3 4 2 2 5" xfId="34540" xr:uid="{00000000-0005-0000-0000-0000F0860000}"/>
    <cellStyle name="Porcentagem 4 3 4 2 2 5 2" xfId="34541" xr:uid="{00000000-0005-0000-0000-0000F1860000}"/>
    <cellStyle name="Porcentagem 4 3 4 2 2 6" xfId="34542" xr:uid="{00000000-0005-0000-0000-0000F2860000}"/>
    <cellStyle name="Porcentagem 4 3 4 2 2 7" xfId="34543" xr:uid="{00000000-0005-0000-0000-0000F3860000}"/>
    <cellStyle name="Porcentagem 4 3 4 2 3" xfId="34544" xr:uid="{00000000-0005-0000-0000-0000F4860000}"/>
    <cellStyle name="Porcentagem 4 3 4 2 4" xfId="34545" xr:uid="{00000000-0005-0000-0000-0000F5860000}"/>
    <cellStyle name="Porcentagem 4 3 4 2 4 2" xfId="34546" xr:uid="{00000000-0005-0000-0000-0000F6860000}"/>
    <cellStyle name="Porcentagem 4 3 4 2 4 2 2" xfId="34547" xr:uid="{00000000-0005-0000-0000-0000F7860000}"/>
    <cellStyle name="Porcentagem 4 3 4 2 4 3" xfId="34548" xr:uid="{00000000-0005-0000-0000-0000F8860000}"/>
    <cellStyle name="Porcentagem 4 3 4 2 4 4" xfId="34549" xr:uid="{00000000-0005-0000-0000-0000F9860000}"/>
    <cellStyle name="Porcentagem 4 3 4 2 5" xfId="34550" xr:uid="{00000000-0005-0000-0000-0000FA860000}"/>
    <cellStyle name="Porcentagem 4 3 4 2 5 2" xfId="34551" xr:uid="{00000000-0005-0000-0000-0000FB860000}"/>
    <cellStyle name="Porcentagem 4 3 4 2 5 2 2" xfId="34552" xr:uid="{00000000-0005-0000-0000-0000FC860000}"/>
    <cellStyle name="Porcentagem 4 3 4 2 5 3" xfId="34553" xr:uid="{00000000-0005-0000-0000-0000FD860000}"/>
    <cellStyle name="Porcentagem 4 3 4 2 5 4" xfId="34554" xr:uid="{00000000-0005-0000-0000-0000FE860000}"/>
    <cellStyle name="Porcentagem 4 3 4 2 6" xfId="34555" xr:uid="{00000000-0005-0000-0000-0000FF860000}"/>
    <cellStyle name="Porcentagem 4 3 4 2 6 2" xfId="34556" xr:uid="{00000000-0005-0000-0000-000000870000}"/>
    <cellStyle name="Porcentagem 4 3 4 2 7" xfId="34557" xr:uid="{00000000-0005-0000-0000-000001870000}"/>
    <cellStyle name="Porcentagem 4 3 4 2 8" xfId="34558" xr:uid="{00000000-0005-0000-0000-000002870000}"/>
    <cellStyle name="Porcentagem 4 3 4 3" xfId="34559" xr:uid="{00000000-0005-0000-0000-000003870000}"/>
    <cellStyle name="Porcentagem 4 3 4 3 2" xfId="34560" xr:uid="{00000000-0005-0000-0000-000004870000}"/>
    <cellStyle name="Porcentagem 4 3 4 3 3" xfId="34561" xr:uid="{00000000-0005-0000-0000-000005870000}"/>
    <cellStyle name="Porcentagem 4 3 4 3 3 2" xfId="34562" xr:uid="{00000000-0005-0000-0000-000006870000}"/>
    <cellStyle name="Porcentagem 4 3 4 3 3 2 2" xfId="34563" xr:uid="{00000000-0005-0000-0000-000007870000}"/>
    <cellStyle name="Porcentagem 4 3 4 3 3 3" xfId="34564" xr:uid="{00000000-0005-0000-0000-000008870000}"/>
    <cellStyle name="Porcentagem 4 3 4 3 3 4" xfId="34565" xr:uid="{00000000-0005-0000-0000-000009870000}"/>
    <cellStyle name="Porcentagem 4 3 4 3 4" xfId="34566" xr:uid="{00000000-0005-0000-0000-00000A870000}"/>
    <cellStyle name="Porcentagem 4 3 4 3 4 2" xfId="34567" xr:uid="{00000000-0005-0000-0000-00000B870000}"/>
    <cellStyle name="Porcentagem 4 3 4 3 4 2 2" xfId="34568" xr:uid="{00000000-0005-0000-0000-00000C870000}"/>
    <cellStyle name="Porcentagem 4 3 4 3 4 3" xfId="34569" xr:uid="{00000000-0005-0000-0000-00000D870000}"/>
    <cellStyle name="Porcentagem 4 3 4 3 4 4" xfId="34570" xr:uid="{00000000-0005-0000-0000-00000E870000}"/>
    <cellStyle name="Porcentagem 4 3 4 3 5" xfId="34571" xr:uid="{00000000-0005-0000-0000-00000F870000}"/>
    <cellStyle name="Porcentagem 4 3 4 3 5 2" xfId="34572" xr:uid="{00000000-0005-0000-0000-000010870000}"/>
    <cellStyle name="Porcentagem 4 3 4 3 6" xfId="34573" xr:uid="{00000000-0005-0000-0000-000011870000}"/>
    <cellStyle name="Porcentagem 4 3 4 3 7" xfId="34574" xr:uid="{00000000-0005-0000-0000-000012870000}"/>
    <cellStyle name="Porcentagem 4 3 4 4" xfId="34575" xr:uid="{00000000-0005-0000-0000-000013870000}"/>
    <cellStyle name="Porcentagem 4 3 4 5" xfId="34576" xr:uid="{00000000-0005-0000-0000-000014870000}"/>
    <cellStyle name="Porcentagem 4 3 4 5 2" xfId="34577" xr:uid="{00000000-0005-0000-0000-000015870000}"/>
    <cellStyle name="Porcentagem 4 3 4 5 2 2" xfId="34578" xr:uid="{00000000-0005-0000-0000-000016870000}"/>
    <cellStyle name="Porcentagem 4 3 4 5 3" xfId="34579" xr:uid="{00000000-0005-0000-0000-000017870000}"/>
    <cellStyle name="Porcentagem 4 3 4 5 4" xfId="34580" xr:uid="{00000000-0005-0000-0000-000018870000}"/>
    <cellStyle name="Porcentagem 4 3 4 6" xfId="34581" xr:uid="{00000000-0005-0000-0000-000019870000}"/>
    <cellStyle name="Porcentagem 4 3 4 6 2" xfId="34582" xr:uid="{00000000-0005-0000-0000-00001A870000}"/>
    <cellStyle name="Porcentagem 4 3 4 6 2 2" xfId="34583" xr:uid="{00000000-0005-0000-0000-00001B870000}"/>
    <cellStyle name="Porcentagem 4 3 4 6 3" xfId="34584" xr:uid="{00000000-0005-0000-0000-00001C870000}"/>
    <cellStyle name="Porcentagem 4 3 4 6 4" xfId="34585" xr:uid="{00000000-0005-0000-0000-00001D870000}"/>
    <cellStyle name="Porcentagem 4 3 4 7" xfId="34586" xr:uid="{00000000-0005-0000-0000-00001E870000}"/>
    <cellStyle name="Porcentagem 4 3 4 7 2" xfId="34587" xr:uid="{00000000-0005-0000-0000-00001F870000}"/>
    <cellStyle name="Porcentagem 4 3 4 8" xfId="34588" xr:uid="{00000000-0005-0000-0000-000020870000}"/>
    <cellStyle name="Porcentagem 4 3 4 9" xfId="34589" xr:uid="{00000000-0005-0000-0000-000021870000}"/>
    <cellStyle name="Porcentagem 4 3 5" xfId="34590" xr:uid="{00000000-0005-0000-0000-000022870000}"/>
    <cellStyle name="Porcentagem 4 3 5 2" xfId="34591" xr:uid="{00000000-0005-0000-0000-000023870000}"/>
    <cellStyle name="Porcentagem 4 3 5 2 2" xfId="34592" xr:uid="{00000000-0005-0000-0000-000024870000}"/>
    <cellStyle name="Porcentagem 4 3 5 2 2 2" xfId="34593" xr:uid="{00000000-0005-0000-0000-000025870000}"/>
    <cellStyle name="Porcentagem 4 3 5 2 2 3" xfId="34594" xr:uid="{00000000-0005-0000-0000-000026870000}"/>
    <cellStyle name="Porcentagem 4 3 5 2 2 3 2" xfId="34595" xr:uid="{00000000-0005-0000-0000-000027870000}"/>
    <cellStyle name="Porcentagem 4 3 5 2 2 3 2 2" xfId="34596" xr:uid="{00000000-0005-0000-0000-000028870000}"/>
    <cellStyle name="Porcentagem 4 3 5 2 2 3 3" xfId="34597" xr:uid="{00000000-0005-0000-0000-000029870000}"/>
    <cellStyle name="Porcentagem 4 3 5 2 2 3 4" xfId="34598" xr:uid="{00000000-0005-0000-0000-00002A870000}"/>
    <cellStyle name="Porcentagem 4 3 5 2 2 4" xfId="34599" xr:uid="{00000000-0005-0000-0000-00002B870000}"/>
    <cellStyle name="Porcentagem 4 3 5 2 2 4 2" xfId="34600" xr:uid="{00000000-0005-0000-0000-00002C870000}"/>
    <cellStyle name="Porcentagem 4 3 5 2 2 4 2 2" xfId="34601" xr:uid="{00000000-0005-0000-0000-00002D870000}"/>
    <cellStyle name="Porcentagem 4 3 5 2 2 4 3" xfId="34602" xr:uid="{00000000-0005-0000-0000-00002E870000}"/>
    <cellStyle name="Porcentagem 4 3 5 2 2 4 4" xfId="34603" xr:uid="{00000000-0005-0000-0000-00002F870000}"/>
    <cellStyle name="Porcentagem 4 3 5 2 2 5" xfId="34604" xr:uid="{00000000-0005-0000-0000-000030870000}"/>
    <cellStyle name="Porcentagem 4 3 5 2 2 5 2" xfId="34605" xr:uid="{00000000-0005-0000-0000-000031870000}"/>
    <cellStyle name="Porcentagem 4 3 5 2 2 6" xfId="34606" xr:uid="{00000000-0005-0000-0000-000032870000}"/>
    <cellStyle name="Porcentagem 4 3 5 2 2 7" xfId="34607" xr:uid="{00000000-0005-0000-0000-000033870000}"/>
    <cellStyle name="Porcentagem 4 3 5 2 3" xfId="34608" xr:uid="{00000000-0005-0000-0000-000034870000}"/>
    <cellStyle name="Porcentagem 4 3 5 2 4" xfId="34609" xr:uid="{00000000-0005-0000-0000-000035870000}"/>
    <cellStyle name="Porcentagem 4 3 5 2 4 2" xfId="34610" xr:uid="{00000000-0005-0000-0000-000036870000}"/>
    <cellStyle name="Porcentagem 4 3 5 2 4 2 2" xfId="34611" xr:uid="{00000000-0005-0000-0000-000037870000}"/>
    <cellStyle name="Porcentagem 4 3 5 2 4 3" xfId="34612" xr:uid="{00000000-0005-0000-0000-000038870000}"/>
    <cellStyle name="Porcentagem 4 3 5 2 4 4" xfId="34613" xr:uid="{00000000-0005-0000-0000-000039870000}"/>
    <cellStyle name="Porcentagem 4 3 5 2 5" xfId="34614" xr:uid="{00000000-0005-0000-0000-00003A870000}"/>
    <cellStyle name="Porcentagem 4 3 5 2 5 2" xfId="34615" xr:uid="{00000000-0005-0000-0000-00003B870000}"/>
    <cellStyle name="Porcentagem 4 3 5 2 5 2 2" xfId="34616" xr:uid="{00000000-0005-0000-0000-00003C870000}"/>
    <cellStyle name="Porcentagem 4 3 5 2 5 3" xfId="34617" xr:uid="{00000000-0005-0000-0000-00003D870000}"/>
    <cellStyle name="Porcentagem 4 3 5 2 5 4" xfId="34618" xr:uid="{00000000-0005-0000-0000-00003E870000}"/>
    <cellStyle name="Porcentagem 4 3 5 2 6" xfId="34619" xr:uid="{00000000-0005-0000-0000-00003F870000}"/>
    <cellStyle name="Porcentagem 4 3 5 2 6 2" xfId="34620" xr:uid="{00000000-0005-0000-0000-000040870000}"/>
    <cellStyle name="Porcentagem 4 3 5 2 7" xfId="34621" xr:uid="{00000000-0005-0000-0000-000041870000}"/>
    <cellStyle name="Porcentagem 4 3 5 2 8" xfId="34622" xr:uid="{00000000-0005-0000-0000-000042870000}"/>
    <cellStyle name="Porcentagem 4 3 5 3" xfId="34623" xr:uid="{00000000-0005-0000-0000-000043870000}"/>
    <cellStyle name="Porcentagem 4 3 5 3 2" xfId="34624" xr:uid="{00000000-0005-0000-0000-000044870000}"/>
    <cellStyle name="Porcentagem 4 3 5 3 3" xfId="34625" xr:uid="{00000000-0005-0000-0000-000045870000}"/>
    <cellStyle name="Porcentagem 4 3 5 3 3 2" xfId="34626" xr:uid="{00000000-0005-0000-0000-000046870000}"/>
    <cellStyle name="Porcentagem 4 3 5 3 3 2 2" xfId="34627" xr:uid="{00000000-0005-0000-0000-000047870000}"/>
    <cellStyle name="Porcentagem 4 3 5 3 3 3" xfId="34628" xr:uid="{00000000-0005-0000-0000-000048870000}"/>
    <cellStyle name="Porcentagem 4 3 5 3 3 4" xfId="34629" xr:uid="{00000000-0005-0000-0000-000049870000}"/>
    <cellStyle name="Porcentagem 4 3 5 3 4" xfId="34630" xr:uid="{00000000-0005-0000-0000-00004A870000}"/>
    <cellStyle name="Porcentagem 4 3 5 3 4 2" xfId="34631" xr:uid="{00000000-0005-0000-0000-00004B870000}"/>
    <cellStyle name="Porcentagem 4 3 5 3 4 2 2" xfId="34632" xr:uid="{00000000-0005-0000-0000-00004C870000}"/>
    <cellStyle name="Porcentagem 4 3 5 3 4 3" xfId="34633" xr:uid="{00000000-0005-0000-0000-00004D870000}"/>
    <cellStyle name="Porcentagem 4 3 5 3 4 4" xfId="34634" xr:uid="{00000000-0005-0000-0000-00004E870000}"/>
    <cellStyle name="Porcentagem 4 3 5 3 5" xfId="34635" xr:uid="{00000000-0005-0000-0000-00004F870000}"/>
    <cellStyle name="Porcentagem 4 3 5 3 5 2" xfId="34636" xr:uid="{00000000-0005-0000-0000-000050870000}"/>
    <cellStyle name="Porcentagem 4 3 5 3 6" xfId="34637" xr:uid="{00000000-0005-0000-0000-000051870000}"/>
    <cellStyle name="Porcentagem 4 3 5 3 7" xfId="34638" xr:uid="{00000000-0005-0000-0000-000052870000}"/>
    <cellStyle name="Porcentagem 4 3 5 4" xfId="34639" xr:uid="{00000000-0005-0000-0000-000053870000}"/>
    <cellStyle name="Porcentagem 4 3 5 5" xfId="34640" xr:uid="{00000000-0005-0000-0000-000054870000}"/>
    <cellStyle name="Porcentagem 4 3 5 5 2" xfId="34641" xr:uid="{00000000-0005-0000-0000-000055870000}"/>
    <cellStyle name="Porcentagem 4 3 5 5 2 2" xfId="34642" xr:uid="{00000000-0005-0000-0000-000056870000}"/>
    <cellStyle name="Porcentagem 4 3 5 5 3" xfId="34643" xr:uid="{00000000-0005-0000-0000-000057870000}"/>
    <cellStyle name="Porcentagem 4 3 5 5 4" xfId="34644" xr:uid="{00000000-0005-0000-0000-000058870000}"/>
    <cellStyle name="Porcentagem 4 3 5 6" xfId="34645" xr:uid="{00000000-0005-0000-0000-000059870000}"/>
    <cellStyle name="Porcentagem 4 3 5 6 2" xfId="34646" xr:uid="{00000000-0005-0000-0000-00005A870000}"/>
    <cellStyle name="Porcentagem 4 3 5 6 2 2" xfId="34647" xr:uid="{00000000-0005-0000-0000-00005B870000}"/>
    <cellStyle name="Porcentagem 4 3 5 6 3" xfId="34648" xr:uid="{00000000-0005-0000-0000-00005C870000}"/>
    <cellStyle name="Porcentagem 4 3 5 6 4" xfId="34649" xr:uid="{00000000-0005-0000-0000-00005D870000}"/>
    <cellStyle name="Porcentagem 4 3 5 7" xfId="34650" xr:uid="{00000000-0005-0000-0000-00005E870000}"/>
    <cellStyle name="Porcentagem 4 3 5 7 2" xfId="34651" xr:uid="{00000000-0005-0000-0000-00005F870000}"/>
    <cellStyle name="Porcentagem 4 3 5 8" xfId="34652" xr:uid="{00000000-0005-0000-0000-000060870000}"/>
    <cellStyle name="Porcentagem 4 3 5 9" xfId="34653" xr:uid="{00000000-0005-0000-0000-000061870000}"/>
    <cellStyle name="Porcentagem 4 3 6" xfId="34654" xr:uid="{00000000-0005-0000-0000-000062870000}"/>
    <cellStyle name="Porcentagem 4 3 6 2" xfId="34655" xr:uid="{00000000-0005-0000-0000-000063870000}"/>
    <cellStyle name="Porcentagem 4 3 6 2 2" xfId="34656" xr:uid="{00000000-0005-0000-0000-000064870000}"/>
    <cellStyle name="Porcentagem 4 3 6 2 3" xfId="34657" xr:uid="{00000000-0005-0000-0000-000065870000}"/>
    <cellStyle name="Porcentagem 4 3 6 2 3 2" xfId="34658" xr:uid="{00000000-0005-0000-0000-000066870000}"/>
    <cellStyle name="Porcentagem 4 3 6 2 3 2 2" xfId="34659" xr:uid="{00000000-0005-0000-0000-000067870000}"/>
    <cellStyle name="Porcentagem 4 3 6 2 3 3" xfId="34660" xr:uid="{00000000-0005-0000-0000-000068870000}"/>
    <cellStyle name="Porcentagem 4 3 6 2 3 4" xfId="34661" xr:uid="{00000000-0005-0000-0000-000069870000}"/>
    <cellStyle name="Porcentagem 4 3 6 2 4" xfId="34662" xr:uid="{00000000-0005-0000-0000-00006A870000}"/>
    <cellStyle name="Porcentagem 4 3 6 2 4 2" xfId="34663" xr:uid="{00000000-0005-0000-0000-00006B870000}"/>
    <cellStyle name="Porcentagem 4 3 6 2 4 2 2" xfId="34664" xr:uid="{00000000-0005-0000-0000-00006C870000}"/>
    <cellStyle name="Porcentagem 4 3 6 2 4 3" xfId="34665" xr:uid="{00000000-0005-0000-0000-00006D870000}"/>
    <cellStyle name="Porcentagem 4 3 6 2 4 4" xfId="34666" xr:uid="{00000000-0005-0000-0000-00006E870000}"/>
    <cellStyle name="Porcentagem 4 3 6 2 5" xfId="34667" xr:uid="{00000000-0005-0000-0000-00006F870000}"/>
    <cellStyle name="Porcentagem 4 3 6 2 5 2" xfId="34668" xr:uid="{00000000-0005-0000-0000-000070870000}"/>
    <cellStyle name="Porcentagem 4 3 6 2 6" xfId="34669" xr:uid="{00000000-0005-0000-0000-000071870000}"/>
    <cellStyle name="Porcentagem 4 3 6 2 7" xfId="34670" xr:uid="{00000000-0005-0000-0000-000072870000}"/>
    <cellStyle name="Porcentagem 4 3 6 3" xfId="34671" xr:uid="{00000000-0005-0000-0000-000073870000}"/>
    <cellStyle name="Porcentagem 4 3 6 4" xfId="34672" xr:uid="{00000000-0005-0000-0000-000074870000}"/>
    <cellStyle name="Porcentagem 4 3 6 4 2" xfId="34673" xr:uid="{00000000-0005-0000-0000-000075870000}"/>
    <cellStyle name="Porcentagem 4 3 6 4 2 2" xfId="34674" xr:uid="{00000000-0005-0000-0000-000076870000}"/>
    <cellStyle name="Porcentagem 4 3 6 4 3" xfId="34675" xr:uid="{00000000-0005-0000-0000-000077870000}"/>
    <cellStyle name="Porcentagem 4 3 6 4 4" xfId="34676" xr:uid="{00000000-0005-0000-0000-000078870000}"/>
    <cellStyle name="Porcentagem 4 3 6 5" xfId="34677" xr:uid="{00000000-0005-0000-0000-000079870000}"/>
    <cellStyle name="Porcentagem 4 3 6 5 2" xfId="34678" xr:uid="{00000000-0005-0000-0000-00007A870000}"/>
    <cellStyle name="Porcentagem 4 3 6 5 2 2" xfId="34679" xr:uid="{00000000-0005-0000-0000-00007B870000}"/>
    <cellStyle name="Porcentagem 4 3 6 5 3" xfId="34680" xr:uid="{00000000-0005-0000-0000-00007C870000}"/>
    <cellStyle name="Porcentagem 4 3 6 5 4" xfId="34681" xr:uid="{00000000-0005-0000-0000-00007D870000}"/>
    <cellStyle name="Porcentagem 4 3 6 6" xfId="34682" xr:uid="{00000000-0005-0000-0000-00007E870000}"/>
    <cellStyle name="Porcentagem 4 3 6 6 2" xfId="34683" xr:uid="{00000000-0005-0000-0000-00007F870000}"/>
    <cellStyle name="Porcentagem 4 3 6 7" xfId="34684" xr:uid="{00000000-0005-0000-0000-000080870000}"/>
    <cellStyle name="Porcentagem 4 3 6 8" xfId="34685" xr:uid="{00000000-0005-0000-0000-000081870000}"/>
    <cellStyle name="Porcentagem 4 3 7" xfId="34686" xr:uid="{00000000-0005-0000-0000-000082870000}"/>
    <cellStyle name="Porcentagem 4 3 7 2" xfId="34687" xr:uid="{00000000-0005-0000-0000-000083870000}"/>
    <cellStyle name="Porcentagem 4 3 7 3" xfId="34688" xr:uid="{00000000-0005-0000-0000-000084870000}"/>
    <cellStyle name="Porcentagem 4 3 7 3 2" xfId="34689" xr:uid="{00000000-0005-0000-0000-000085870000}"/>
    <cellStyle name="Porcentagem 4 3 7 3 2 2" xfId="34690" xr:uid="{00000000-0005-0000-0000-000086870000}"/>
    <cellStyle name="Porcentagem 4 3 7 3 3" xfId="34691" xr:uid="{00000000-0005-0000-0000-000087870000}"/>
    <cellStyle name="Porcentagem 4 3 7 3 4" xfId="34692" xr:uid="{00000000-0005-0000-0000-000088870000}"/>
    <cellStyle name="Porcentagem 4 3 7 4" xfId="34693" xr:uid="{00000000-0005-0000-0000-000089870000}"/>
    <cellStyle name="Porcentagem 4 3 7 4 2" xfId="34694" xr:uid="{00000000-0005-0000-0000-00008A870000}"/>
    <cellStyle name="Porcentagem 4 3 7 4 2 2" xfId="34695" xr:uid="{00000000-0005-0000-0000-00008B870000}"/>
    <cellStyle name="Porcentagem 4 3 7 4 3" xfId="34696" xr:uid="{00000000-0005-0000-0000-00008C870000}"/>
    <cellStyle name="Porcentagem 4 3 7 4 4" xfId="34697" xr:uid="{00000000-0005-0000-0000-00008D870000}"/>
    <cellStyle name="Porcentagem 4 3 7 5" xfId="34698" xr:uid="{00000000-0005-0000-0000-00008E870000}"/>
    <cellStyle name="Porcentagem 4 3 7 5 2" xfId="34699" xr:uid="{00000000-0005-0000-0000-00008F870000}"/>
    <cellStyle name="Porcentagem 4 3 7 6" xfId="34700" xr:uid="{00000000-0005-0000-0000-000090870000}"/>
    <cellStyle name="Porcentagem 4 3 7 7" xfId="34701" xr:uid="{00000000-0005-0000-0000-000091870000}"/>
    <cellStyle name="Porcentagem 4 3 8" xfId="34702" xr:uid="{00000000-0005-0000-0000-000092870000}"/>
    <cellStyle name="Porcentagem 4 3 9" xfId="34703" xr:uid="{00000000-0005-0000-0000-000093870000}"/>
    <cellStyle name="Porcentagem 4 3 9 2" xfId="34704" xr:uid="{00000000-0005-0000-0000-000094870000}"/>
    <cellStyle name="Porcentagem 4 3 9 2 2" xfId="34705" xr:uid="{00000000-0005-0000-0000-000095870000}"/>
    <cellStyle name="Porcentagem 4 3 9 3" xfId="34706" xr:uid="{00000000-0005-0000-0000-000096870000}"/>
    <cellStyle name="Porcentagem 4 3 9 4" xfId="34707" xr:uid="{00000000-0005-0000-0000-000097870000}"/>
    <cellStyle name="Porcentagem 4 4" xfId="34708" xr:uid="{00000000-0005-0000-0000-000098870000}"/>
    <cellStyle name="Porcentagem 4 4 10" xfId="34709" xr:uid="{00000000-0005-0000-0000-000099870000}"/>
    <cellStyle name="Porcentagem 4 4 10 2" xfId="34710" xr:uid="{00000000-0005-0000-0000-00009A870000}"/>
    <cellStyle name="Porcentagem 4 4 11" xfId="34711" xr:uid="{00000000-0005-0000-0000-00009B870000}"/>
    <cellStyle name="Porcentagem 4 4 12" xfId="34712" xr:uid="{00000000-0005-0000-0000-00009C870000}"/>
    <cellStyle name="Porcentagem 4 4 2" xfId="34713" xr:uid="{00000000-0005-0000-0000-00009D870000}"/>
    <cellStyle name="Porcentagem 4 4 2 2" xfId="34714" xr:uid="{00000000-0005-0000-0000-00009E870000}"/>
    <cellStyle name="Porcentagem 4 4 2 2 2" xfId="34715" xr:uid="{00000000-0005-0000-0000-00009F870000}"/>
    <cellStyle name="Porcentagem 4 4 2 2 2 2" xfId="34716" xr:uid="{00000000-0005-0000-0000-0000A0870000}"/>
    <cellStyle name="Porcentagem 4 4 2 2 2 3" xfId="34717" xr:uid="{00000000-0005-0000-0000-0000A1870000}"/>
    <cellStyle name="Porcentagem 4 4 2 2 2 3 2" xfId="34718" xr:uid="{00000000-0005-0000-0000-0000A2870000}"/>
    <cellStyle name="Porcentagem 4 4 2 2 2 3 2 2" xfId="34719" xr:uid="{00000000-0005-0000-0000-0000A3870000}"/>
    <cellStyle name="Porcentagem 4 4 2 2 2 3 3" xfId="34720" xr:uid="{00000000-0005-0000-0000-0000A4870000}"/>
    <cellStyle name="Porcentagem 4 4 2 2 2 3 4" xfId="34721" xr:uid="{00000000-0005-0000-0000-0000A5870000}"/>
    <cellStyle name="Porcentagem 4 4 2 2 2 4" xfId="34722" xr:uid="{00000000-0005-0000-0000-0000A6870000}"/>
    <cellStyle name="Porcentagem 4 4 2 2 2 4 2" xfId="34723" xr:uid="{00000000-0005-0000-0000-0000A7870000}"/>
    <cellStyle name="Porcentagem 4 4 2 2 2 4 2 2" xfId="34724" xr:uid="{00000000-0005-0000-0000-0000A8870000}"/>
    <cellStyle name="Porcentagem 4 4 2 2 2 4 3" xfId="34725" xr:uid="{00000000-0005-0000-0000-0000A9870000}"/>
    <cellStyle name="Porcentagem 4 4 2 2 2 4 4" xfId="34726" xr:uid="{00000000-0005-0000-0000-0000AA870000}"/>
    <cellStyle name="Porcentagem 4 4 2 2 2 5" xfId="34727" xr:uid="{00000000-0005-0000-0000-0000AB870000}"/>
    <cellStyle name="Porcentagem 4 4 2 2 2 5 2" xfId="34728" xr:uid="{00000000-0005-0000-0000-0000AC870000}"/>
    <cellStyle name="Porcentagem 4 4 2 2 2 6" xfId="34729" xr:uid="{00000000-0005-0000-0000-0000AD870000}"/>
    <cellStyle name="Porcentagem 4 4 2 2 2 7" xfId="34730" xr:uid="{00000000-0005-0000-0000-0000AE870000}"/>
    <cellStyle name="Porcentagem 4 4 2 2 3" xfId="34731" xr:uid="{00000000-0005-0000-0000-0000AF870000}"/>
    <cellStyle name="Porcentagem 4 4 2 2 4" xfId="34732" xr:uid="{00000000-0005-0000-0000-0000B0870000}"/>
    <cellStyle name="Porcentagem 4 4 2 2 4 2" xfId="34733" xr:uid="{00000000-0005-0000-0000-0000B1870000}"/>
    <cellStyle name="Porcentagem 4 4 2 2 4 2 2" xfId="34734" xr:uid="{00000000-0005-0000-0000-0000B2870000}"/>
    <cellStyle name="Porcentagem 4 4 2 2 4 3" xfId="34735" xr:uid="{00000000-0005-0000-0000-0000B3870000}"/>
    <cellStyle name="Porcentagem 4 4 2 2 4 4" xfId="34736" xr:uid="{00000000-0005-0000-0000-0000B4870000}"/>
    <cellStyle name="Porcentagem 4 4 2 2 5" xfId="34737" xr:uid="{00000000-0005-0000-0000-0000B5870000}"/>
    <cellStyle name="Porcentagem 4 4 2 2 5 2" xfId="34738" xr:uid="{00000000-0005-0000-0000-0000B6870000}"/>
    <cellStyle name="Porcentagem 4 4 2 2 5 2 2" xfId="34739" xr:uid="{00000000-0005-0000-0000-0000B7870000}"/>
    <cellStyle name="Porcentagem 4 4 2 2 5 3" xfId="34740" xr:uid="{00000000-0005-0000-0000-0000B8870000}"/>
    <cellStyle name="Porcentagem 4 4 2 2 5 4" xfId="34741" xr:uid="{00000000-0005-0000-0000-0000B9870000}"/>
    <cellStyle name="Porcentagem 4 4 2 2 6" xfId="34742" xr:uid="{00000000-0005-0000-0000-0000BA870000}"/>
    <cellStyle name="Porcentagem 4 4 2 2 6 2" xfId="34743" xr:uid="{00000000-0005-0000-0000-0000BB870000}"/>
    <cellStyle name="Porcentagem 4 4 2 2 7" xfId="34744" xr:uid="{00000000-0005-0000-0000-0000BC870000}"/>
    <cellStyle name="Porcentagem 4 4 2 2 8" xfId="34745" xr:uid="{00000000-0005-0000-0000-0000BD870000}"/>
    <cellStyle name="Porcentagem 4 4 2 3" xfId="34746" xr:uid="{00000000-0005-0000-0000-0000BE870000}"/>
    <cellStyle name="Porcentagem 4 4 2 3 2" xfId="34747" xr:uid="{00000000-0005-0000-0000-0000BF870000}"/>
    <cellStyle name="Porcentagem 4 4 2 3 3" xfId="34748" xr:uid="{00000000-0005-0000-0000-0000C0870000}"/>
    <cellStyle name="Porcentagem 4 4 2 3 3 2" xfId="34749" xr:uid="{00000000-0005-0000-0000-0000C1870000}"/>
    <cellStyle name="Porcentagem 4 4 2 3 3 2 2" xfId="34750" xr:uid="{00000000-0005-0000-0000-0000C2870000}"/>
    <cellStyle name="Porcentagem 4 4 2 3 3 3" xfId="34751" xr:uid="{00000000-0005-0000-0000-0000C3870000}"/>
    <cellStyle name="Porcentagem 4 4 2 3 3 4" xfId="34752" xr:uid="{00000000-0005-0000-0000-0000C4870000}"/>
    <cellStyle name="Porcentagem 4 4 2 3 4" xfId="34753" xr:uid="{00000000-0005-0000-0000-0000C5870000}"/>
    <cellStyle name="Porcentagem 4 4 2 3 4 2" xfId="34754" xr:uid="{00000000-0005-0000-0000-0000C6870000}"/>
    <cellStyle name="Porcentagem 4 4 2 3 4 2 2" xfId="34755" xr:uid="{00000000-0005-0000-0000-0000C7870000}"/>
    <cellStyle name="Porcentagem 4 4 2 3 4 3" xfId="34756" xr:uid="{00000000-0005-0000-0000-0000C8870000}"/>
    <cellStyle name="Porcentagem 4 4 2 3 4 4" xfId="34757" xr:uid="{00000000-0005-0000-0000-0000C9870000}"/>
    <cellStyle name="Porcentagem 4 4 2 3 5" xfId="34758" xr:uid="{00000000-0005-0000-0000-0000CA870000}"/>
    <cellStyle name="Porcentagem 4 4 2 3 5 2" xfId="34759" xr:uid="{00000000-0005-0000-0000-0000CB870000}"/>
    <cellStyle name="Porcentagem 4 4 2 3 6" xfId="34760" xr:uid="{00000000-0005-0000-0000-0000CC870000}"/>
    <cellStyle name="Porcentagem 4 4 2 3 7" xfId="34761" xr:uid="{00000000-0005-0000-0000-0000CD870000}"/>
    <cellStyle name="Porcentagem 4 4 2 4" xfId="34762" xr:uid="{00000000-0005-0000-0000-0000CE870000}"/>
    <cellStyle name="Porcentagem 4 4 2 5" xfId="34763" xr:uid="{00000000-0005-0000-0000-0000CF870000}"/>
    <cellStyle name="Porcentagem 4 4 2 5 2" xfId="34764" xr:uid="{00000000-0005-0000-0000-0000D0870000}"/>
    <cellStyle name="Porcentagem 4 4 2 5 2 2" xfId="34765" xr:uid="{00000000-0005-0000-0000-0000D1870000}"/>
    <cellStyle name="Porcentagem 4 4 2 5 3" xfId="34766" xr:uid="{00000000-0005-0000-0000-0000D2870000}"/>
    <cellStyle name="Porcentagem 4 4 2 5 4" xfId="34767" xr:uid="{00000000-0005-0000-0000-0000D3870000}"/>
    <cellStyle name="Porcentagem 4 4 2 6" xfId="34768" xr:uid="{00000000-0005-0000-0000-0000D4870000}"/>
    <cellStyle name="Porcentagem 4 4 2 6 2" xfId="34769" xr:uid="{00000000-0005-0000-0000-0000D5870000}"/>
    <cellStyle name="Porcentagem 4 4 2 6 2 2" xfId="34770" xr:uid="{00000000-0005-0000-0000-0000D6870000}"/>
    <cellStyle name="Porcentagem 4 4 2 6 3" xfId="34771" xr:uid="{00000000-0005-0000-0000-0000D7870000}"/>
    <cellStyle name="Porcentagem 4 4 2 6 4" xfId="34772" xr:uid="{00000000-0005-0000-0000-0000D8870000}"/>
    <cellStyle name="Porcentagem 4 4 2 7" xfId="34773" xr:uid="{00000000-0005-0000-0000-0000D9870000}"/>
    <cellStyle name="Porcentagem 4 4 2 7 2" xfId="34774" xr:uid="{00000000-0005-0000-0000-0000DA870000}"/>
    <cellStyle name="Porcentagem 4 4 2 8" xfId="34775" xr:uid="{00000000-0005-0000-0000-0000DB870000}"/>
    <cellStyle name="Porcentagem 4 4 2 9" xfId="34776" xr:uid="{00000000-0005-0000-0000-0000DC870000}"/>
    <cellStyle name="Porcentagem 4 4 3" xfId="34777" xr:uid="{00000000-0005-0000-0000-0000DD870000}"/>
    <cellStyle name="Porcentagem 4 4 3 2" xfId="34778" xr:uid="{00000000-0005-0000-0000-0000DE870000}"/>
    <cellStyle name="Porcentagem 4 4 3 2 2" xfId="34779" xr:uid="{00000000-0005-0000-0000-0000DF870000}"/>
    <cellStyle name="Porcentagem 4 4 3 2 2 2" xfId="34780" xr:uid="{00000000-0005-0000-0000-0000E0870000}"/>
    <cellStyle name="Porcentagem 4 4 3 2 2 3" xfId="34781" xr:uid="{00000000-0005-0000-0000-0000E1870000}"/>
    <cellStyle name="Porcentagem 4 4 3 2 2 3 2" xfId="34782" xr:uid="{00000000-0005-0000-0000-0000E2870000}"/>
    <cellStyle name="Porcentagem 4 4 3 2 2 3 2 2" xfId="34783" xr:uid="{00000000-0005-0000-0000-0000E3870000}"/>
    <cellStyle name="Porcentagem 4 4 3 2 2 3 3" xfId="34784" xr:uid="{00000000-0005-0000-0000-0000E4870000}"/>
    <cellStyle name="Porcentagem 4 4 3 2 2 3 4" xfId="34785" xr:uid="{00000000-0005-0000-0000-0000E5870000}"/>
    <cellStyle name="Porcentagem 4 4 3 2 2 4" xfId="34786" xr:uid="{00000000-0005-0000-0000-0000E6870000}"/>
    <cellStyle name="Porcentagem 4 4 3 2 2 4 2" xfId="34787" xr:uid="{00000000-0005-0000-0000-0000E7870000}"/>
    <cellStyle name="Porcentagem 4 4 3 2 2 4 2 2" xfId="34788" xr:uid="{00000000-0005-0000-0000-0000E8870000}"/>
    <cellStyle name="Porcentagem 4 4 3 2 2 4 3" xfId="34789" xr:uid="{00000000-0005-0000-0000-0000E9870000}"/>
    <cellStyle name="Porcentagem 4 4 3 2 2 4 4" xfId="34790" xr:uid="{00000000-0005-0000-0000-0000EA870000}"/>
    <cellStyle name="Porcentagem 4 4 3 2 2 5" xfId="34791" xr:uid="{00000000-0005-0000-0000-0000EB870000}"/>
    <cellStyle name="Porcentagem 4 4 3 2 2 5 2" xfId="34792" xr:uid="{00000000-0005-0000-0000-0000EC870000}"/>
    <cellStyle name="Porcentagem 4 4 3 2 2 6" xfId="34793" xr:uid="{00000000-0005-0000-0000-0000ED870000}"/>
    <cellStyle name="Porcentagem 4 4 3 2 2 7" xfId="34794" xr:uid="{00000000-0005-0000-0000-0000EE870000}"/>
    <cellStyle name="Porcentagem 4 4 3 2 3" xfId="34795" xr:uid="{00000000-0005-0000-0000-0000EF870000}"/>
    <cellStyle name="Porcentagem 4 4 3 2 4" xfId="34796" xr:uid="{00000000-0005-0000-0000-0000F0870000}"/>
    <cellStyle name="Porcentagem 4 4 3 2 4 2" xfId="34797" xr:uid="{00000000-0005-0000-0000-0000F1870000}"/>
    <cellStyle name="Porcentagem 4 4 3 2 4 2 2" xfId="34798" xr:uid="{00000000-0005-0000-0000-0000F2870000}"/>
    <cellStyle name="Porcentagem 4 4 3 2 4 3" xfId="34799" xr:uid="{00000000-0005-0000-0000-0000F3870000}"/>
    <cellStyle name="Porcentagem 4 4 3 2 4 4" xfId="34800" xr:uid="{00000000-0005-0000-0000-0000F4870000}"/>
    <cellStyle name="Porcentagem 4 4 3 2 5" xfId="34801" xr:uid="{00000000-0005-0000-0000-0000F5870000}"/>
    <cellStyle name="Porcentagem 4 4 3 2 5 2" xfId="34802" xr:uid="{00000000-0005-0000-0000-0000F6870000}"/>
    <cellStyle name="Porcentagem 4 4 3 2 5 2 2" xfId="34803" xr:uid="{00000000-0005-0000-0000-0000F7870000}"/>
    <cellStyle name="Porcentagem 4 4 3 2 5 3" xfId="34804" xr:uid="{00000000-0005-0000-0000-0000F8870000}"/>
    <cellStyle name="Porcentagem 4 4 3 2 5 4" xfId="34805" xr:uid="{00000000-0005-0000-0000-0000F9870000}"/>
    <cellStyle name="Porcentagem 4 4 3 2 6" xfId="34806" xr:uid="{00000000-0005-0000-0000-0000FA870000}"/>
    <cellStyle name="Porcentagem 4 4 3 2 6 2" xfId="34807" xr:uid="{00000000-0005-0000-0000-0000FB870000}"/>
    <cellStyle name="Porcentagem 4 4 3 2 7" xfId="34808" xr:uid="{00000000-0005-0000-0000-0000FC870000}"/>
    <cellStyle name="Porcentagem 4 4 3 2 8" xfId="34809" xr:uid="{00000000-0005-0000-0000-0000FD870000}"/>
    <cellStyle name="Porcentagem 4 4 3 3" xfId="34810" xr:uid="{00000000-0005-0000-0000-0000FE870000}"/>
    <cellStyle name="Porcentagem 4 4 3 3 2" xfId="34811" xr:uid="{00000000-0005-0000-0000-0000FF870000}"/>
    <cellStyle name="Porcentagem 4 4 3 3 3" xfId="34812" xr:uid="{00000000-0005-0000-0000-000000880000}"/>
    <cellStyle name="Porcentagem 4 4 3 3 3 2" xfId="34813" xr:uid="{00000000-0005-0000-0000-000001880000}"/>
    <cellStyle name="Porcentagem 4 4 3 3 3 2 2" xfId="34814" xr:uid="{00000000-0005-0000-0000-000002880000}"/>
    <cellStyle name="Porcentagem 4 4 3 3 3 3" xfId="34815" xr:uid="{00000000-0005-0000-0000-000003880000}"/>
    <cellStyle name="Porcentagem 4 4 3 3 3 4" xfId="34816" xr:uid="{00000000-0005-0000-0000-000004880000}"/>
    <cellStyle name="Porcentagem 4 4 3 3 4" xfId="34817" xr:uid="{00000000-0005-0000-0000-000005880000}"/>
    <cellStyle name="Porcentagem 4 4 3 3 4 2" xfId="34818" xr:uid="{00000000-0005-0000-0000-000006880000}"/>
    <cellStyle name="Porcentagem 4 4 3 3 4 2 2" xfId="34819" xr:uid="{00000000-0005-0000-0000-000007880000}"/>
    <cellStyle name="Porcentagem 4 4 3 3 4 3" xfId="34820" xr:uid="{00000000-0005-0000-0000-000008880000}"/>
    <cellStyle name="Porcentagem 4 4 3 3 4 4" xfId="34821" xr:uid="{00000000-0005-0000-0000-000009880000}"/>
    <cellStyle name="Porcentagem 4 4 3 3 5" xfId="34822" xr:uid="{00000000-0005-0000-0000-00000A880000}"/>
    <cellStyle name="Porcentagem 4 4 3 3 5 2" xfId="34823" xr:uid="{00000000-0005-0000-0000-00000B880000}"/>
    <cellStyle name="Porcentagem 4 4 3 3 6" xfId="34824" xr:uid="{00000000-0005-0000-0000-00000C880000}"/>
    <cellStyle name="Porcentagem 4 4 3 3 7" xfId="34825" xr:uid="{00000000-0005-0000-0000-00000D880000}"/>
    <cellStyle name="Porcentagem 4 4 3 4" xfId="34826" xr:uid="{00000000-0005-0000-0000-00000E880000}"/>
    <cellStyle name="Porcentagem 4 4 3 5" xfId="34827" xr:uid="{00000000-0005-0000-0000-00000F880000}"/>
    <cellStyle name="Porcentagem 4 4 3 5 2" xfId="34828" xr:uid="{00000000-0005-0000-0000-000010880000}"/>
    <cellStyle name="Porcentagem 4 4 3 5 2 2" xfId="34829" xr:uid="{00000000-0005-0000-0000-000011880000}"/>
    <cellStyle name="Porcentagem 4 4 3 5 3" xfId="34830" xr:uid="{00000000-0005-0000-0000-000012880000}"/>
    <cellStyle name="Porcentagem 4 4 3 5 4" xfId="34831" xr:uid="{00000000-0005-0000-0000-000013880000}"/>
    <cellStyle name="Porcentagem 4 4 3 6" xfId="34832" xr:uid="{00000000-0005-0000-0000-000014880000}"/>
    <cellStyle name="Porcentagem 4 4 3 6 2" xfId="34833" xr:uid="{00000000-0005-0000-0000-000015880000}"/>
    <cellStyle name="Porcentagem 4 4 3 6 2 2" xfId="34834" xr:uid="{00000000-0005-0000-0000-000016880000}"/>
    <cellStyle name="Porcentagem 4 4 3 6 3" xfId="34835" xr:uid="{00000000-0005-0000-0000-000017880000}"/>
    <cellStyle name="Porcentagem 4 4 3 6 4" xfId="34836" xr:uid="{00000000-0005-0000-0000-000018880000}"/>
    <cellStyle name="Porcentagem 4 4 3 7" xfId="34837" xr:uid="{00000000-0005-0000-0000-000019880000}"/>
    <cellStyle name="Porcentagem 4 4 3 7 2" xfId="34838" xr:uid="{00000000-0005-0000-0000-00001A880000}"/>
    <cellStyle name="Porcentagem 4 4 3 8" xfId="34839" xr:uid="{00000000-0005-0000-0000-00001B880000}"/>
    <cellStyle name="Porcentagem 4 4 3 9" xfId="34840" xr:uid="{00000000-0005-0000-0000-00001C880000}"/>
    <cellStyle name="Porcentagem 4 4 4" xfId="34841" xr:uid="{00000000-0005-0000-0000-00001D880000}"/>
    <cellStyle name="Porcentagem 4 4 4 2" xfId="34842" xr:uid="{00000000-0005-0000-0000-00001E880000}"/>
    <cellStyle name="Porcentagem 4 4 4 2 2" xfId="34843" xr:uid="{00000000-0005-0000-0000-00001F880000}"/>
    <cellStyle name="Porcentagem 4 4 4 2 2 2" xfId="34844" xr:uid="{00000000-0005-0000-0000-000020880000}"/>
    <cellStyle name="Porcentagem 4 4 4 2 2 3" xfId="34845" xr:uid="{00000000-0005-0000-0000-000021880000}"/>
    <cellStyle name="Porcentagem 4 4 4 2 2 3 2" xfId="34846" xr:uid="{00000000-0005-0000-0000-000022880000}"/>
    <cellStyle name="Porcentagem 4 4 4 2 2 3 2 2" xfId="34847" xr:uid="{00000000-0005-0000-0000-000023880000}"/>
    <cellStyle name="Porcentagem 4 4 4 2 2 3 3" xfId="34848" xr:uid="{00000000-0005-0000-0000-000024880000}"/>
    <cellStyle name="Porcentagem 4 4 4 2 2 3 4" xfId="34849" xr:uid="{00000000-0005-0000-0000-000025880000}"/>
    <cellStyle name="Porcentagem 4 4 4 2 2 4" xfId="34850" xr:uid="{00000000-0005-0000-0000-000026880000}"/>
    <cellStyle name="Porcentagem 4 4 4 2 2 4 2" xfId="34851" xr:uid="{00000000-0005-0000-0000-000027880000}"/>
    <cellStyle name="Porcentagem 4 4 4 2 2 4 2 2" xfId="34852" xr:uid="{00000000-0005-0000-0000-000028880000}"/>
    <cellStyle name="Porcentagem 4 4 4 2 2 4 3" xfId="34853" xr:uid="{00000000-0005-0000-0000-000029880000}"/>
    <cellStyle name="Porcentagem 4 4 4 2 2 4 4" xfId="34854" xr:uid="{00000000-0005-0000-0000-00002A880000}"/>
    <cellStyle name="Porcentagem 4 4 4 2 2 5" xfId="34855" xr:uid="{00000000-0005-0000-0000-00002B880000}"/>
    <cellStyle name="Porcentagem 4 4 4 2 2 5 2" xfId="34856" xr:uid="{00000000-0005-0000-0000-00002C880000}"/>
    <cellStyle name="Porcentagem 4 4 4 2 2 6" xfId="34857" xr:uid="{00000000-0005-0000-0000-00002D880000}"/>
    <cellStyle name="Porcentagem 4 4 4 2 2 7" xfId="34858" xr:uid="{00000000-0005-0000-0000-00002E880000}"/>
    <cellStyle name="Porcentagem 4 4 4 2 3" xfId="34859" xr:uid="{00000000-0005-0000-0000-00002F880000}"/>
    <cellStyle name="Porcentagem 4 4 4 2 4" xfId="34860" xr:uid="{00000000-0005-0000-0000-000030880000}"/>
    <cellStyle name="Porcentagem 4 4 4 2 4 2" xfId="34861" xr:uid="{00000000-0005-0000-0000-000031880000}"/>
    <cellStyle name="Porcentagem 4 4 4 2 4 2 2" xfId="34862" xr:uid="{00000000-0005-0000-0000-000032880000}"/>
    <cellStyle name="Porcentagem 4 4 4 2 4 3" xfId="34863" xr:uid="{00000000-0005-0000-0000-000033880000}"/>
    <cellStyle name="Porcentagem 4 4 4 2 4 4" xfId="34864" xr:uid="{00000000-0005-0000-0000-000034880000}"/>
    <cellStyle name="Porcentagem 4 4 4 2 5" xfId="34865" xr:uid="{00000000-0005-0000-0000-000035880000}"/>
    <cellStyle name="Porcentagem 4 4 4 2 5 2" xfId="34866" xr:uid="{00000000-0005-0000-0000-000036880000}"/>
    <cellStyle name="Porcentagem 4 4 4 2 5 2 2" xfId="34867" xr:uid="{00000000-0005-0000-0000-000037880000}"/>
    <cellStyle name="Porcentagem 4 4 4 2 5 3" xfId="34868" xr:uid="{00000000-0005-0000-0000-000038880000}"/>
    <cellStyle name="Porcentagem 4 4 4 2 5 4" xfId="34869" xr:uid="{00000000-0005-0000-0000-000039880000}"/>
    <cellStyle name="Porcentagem 4 4 4 2 6" xfId="34870" xr:uid="{00000000-0005-0000-0000-00003A880000}"/>
    <cellStyle name="Porcentagem 4 4 4 2 6 2" xfId="34871" xr:uid="{00000000-0005-0000-0000-00003B880000}"/>
    <cellStyle name="Porcentagem 4 4 4 2 7" xfId="34872" xr:uid="{00000000-0005-0000-0000-00003C880000}"/>
    <cellStyle name="Porcentagem 4 4 4 2 8" xfId="34873" xr:uid="{00000000-0005-0000-0000-00003D880000}"/>
    <cellStyle name="Porcentagem 4 4 4 3" xfId="34874" xr:uid="{00000000-0005-0000-0000-00003E880000}"/>
    <cellStyle name="Porcentagem 4 4 4 3 2" xfId="34875" xr:uid="{00000000-0005-0000-0000-00003F880000}"/>
    <cellStyle name="Porcentagem 4 4 4 3 3" xfId="34876" xr:uid="{00000000-0005-0000-0000-000040880000}"/>
    <cellStyle name="Porcentagem 4 4 4 3 3 2" xfId="34877" xr:uid="{00000000-0005-0000-0000-000041880000}"/>
    <cellStyle name="Porcentagem 4 4 4 3 3 2 2" xfId="34878" xr:uid="{00000000-0005-0000-0000-000042880000}"/>
    <cellStyle name="Porcentagem 4 4 4 3 3 3" xfId="34879" xr:uid="{00000000-0005-0000-0000-000043880000}"/>
    <cellStyle name="Porcentagem 4 4 4 3 3 4" xfId="34880" xr:uid="{00000000-0005-0000-0000-000044880000}"/>
    <cellStyle name="Porcentagem 4 4 4 3 4" xfId="34881" xr:uid="{00000000-0005-0000-0000-000045880000}"/>
    <cellStyle name="Porcentagem 4 4 4 3 4 2" xfId="34882" xr:uid="{00000000-0005-0000-0000-000046880000}"/>
    <cellStyle name="Porcentagem 4 4 4 3 4 2 2" xfId="34883" xr:uid="{00000000-0005-0000-0000-000047880000}"/>
    <cellStyle name="Porcentagem 4 4 4 3 4 3" xfId="34884" xr:uid="{00000000-0005-0000-0000-000048880000}"/>
    <cellStyle name="Porcentagem 4 4 4 3 4 4" xfId="34885" xr:uid="{00000000-0005-0000-0000-000049880000}"/>
    <cellStyle name="Porcentagem 4 4 4 3 5" xfId="34886" xr:uid="{00000000-0005-0000-0000-00004A880000}"/>
    <cellStyle name="Porcentagem 4 4 4 3 5 2" xfId="34887" xr:uid="{00000000-0005-0000-0000-00004B880000}"/>
    <cellStyle name="Porcentagem 4 4 4 3 6" xfId="34888" xr:uid="{00000000-0005-0000-0000-00004C880000}"/>
    <cellStyle name="Porcentagem 4 4 4 3 7" xfId="34889" xr:uid="{00000000-0005-0000-0000-00004D880000}"/>
    <cellStyle name="Porcentagem 4 4 4 4" xfId="34890" xr:uid="{00000000-0005-0000-0000-00004E880000}"/>
    <cellStyle name="Porcentagem 4 4 4 5" xfId="34891" xr:uid="{00000000-0005-0000-0000-00004F880000}"/>
    <cellStyle name="Porcentagem 4 4 4 5 2" xfId="34892" xr:uid="{00000000-0005-0000-0000-000050880000}"/>
    <cellStyle name="Porcentagem 4 4 4 5 2 2" xfId="34893" xr:uid="{00000000-0005-0000-0000-000051880000}"/>
    <cellStyle name="Porcentagem 4 4 4 5 3" xfId="34894" xr:uid="{00000000-0005-0000-0000-000052880000}"/>
    <cellStyle name="Porcentagem 4 4 4 5 4" xfId="34895" xr:uid="{00000000-0005-0000-0000-000053880000}"/>
    <cellStyle name="Porcentagem 4 4 4 6" xfId="34896" xr:uid="{00000000-0005-0000-0000-000054880000}"/>
    <cellStyle name="Porcentagem 4 4 4 6 2" xfId="34897" xr:uid="{00000000-0005-0000-0000-000055880000}"/>
    <cellStyle name="Porcentagem 4 4 4 6 2 2" xfId="34898" xr:uid="{00000000-0005-0000-0000-000056880000}"/>
    <cellStyle name="Porcentagem 4 4 4 6 3" xfId="34899" xr:uid="{00000000-0005-0000-0000-000057880000}"/>
    <cellStyle name="Porcentagem 4 4 4 6 4" xfId="34900" xr:uid="{00000000-0005-0000-0000-000058880000}"/>
    <cellStyle name="Porcentagem 4 4 4 7" xfId="34901" xr:uid="{00000000-0005-0000-0000-000059880000}"/>
    <cellStyle name="Porcentagem 4 4 4 7 2" xfId="34902" xr:uid="{00000000-0005-0000-0000-00005A880000}"/>
    <cellStyle name="Porcentagem 4 4 4 8" xfId="34903" xr:uid="{00000000-0005-0000-0000-00005B880000}"/>
    <cellStyle name="Porcentagem 4 4 4 9" xfId="34904" xr:uid="{00000000-0005-0000-0000-00005C880000}"/>
    <cellStyle name="Porcentagem 4 4 5" xfId="34905" xr:uid="{00000000-0005-0000-0000-00005D880000}"/>
    <cellStyle name="Porcentagem 4 4 5 2" xfId="34906" xr:uid="{00000000-0005-0000-0000-00005E880000}"/>
    <cellStyle name="Porcentagem 4 4 5 2 2" xfId="34907" xr:uid="{00000000-0005-0000-0000-00005F880000}"/>
    <cellStyle name="Porcentagem 4 4 5 2 3" xfId="34908" xr:uid="{00000000-0005-0000-0000-000060880000}"/>
    <cellStyle name="Porcentagem 4 4 5 2 3 2" xfId="34909" xr:uid="{00000000-0005-0000-0000-000061880000}"/>
    <cellStyle name="Porcentagem 4 4 5 2 3 2 2" xfId="34910" xr:uid="{00000000-0005-0000-0000-000062880000}"/>
    <cellStyle name="Porcentagem 4 4 5 2 3 3" xfId="34911" xr:uid="{00000000-0005-0000-0000-000063880000}"/>
    <cellStyle name="Porcentagem 4 4 5 2 3 4" xfId="34912" xr:uid="{00000000-0005-0000-0000-000064880000}"/>
    <cellStyle name="Porcentagem 4 4 5 2 4" xfId="34913" xr:uid="{00000000-0005-0000-0000-000065880000}"/>
    <cellStyle name="Porcentagem 4 4 5 2 4 2" xfId="34914" xr:uid="{00000000-0005-0000-0000-000066880000}"/>
    <cellStyle name="Porcentagem 4 4 5 2 4 2 2" xfId="34915" xr:uid="{00000000-0005-0000-0000-000067880000}"/>
    <cellStyle name="Porcentagem 4 4 5 2 4 3" xfId="34916" xr:uid="{00000000-0005-0000-0000-000068880000}"/>
    <cellStyle name="Porcentagem 4 4 5 2 4 4" xfId="34917" xr:uid="{00000000-0005-0000-0000-000069880000}"/>
    <cellStyle name="Porcentagem 4 4 5 2 5" xfId="34918" xr:uid="{00000000-0005-0000-0000-00006A880000}"/>
    <cellStyle name="Porcentagem 4 4 5 2 5 2" xfId="34919" xr:uid="{00000000-0005-0000-0000-00006B880000}"/>
    <cellStyle name="Porcentagem 4 4 5 2 6" xfId="34920" xr:uid="{00000000-0005-0000-0000-00006C880000}"/>
    <cellStyle name="Porcentagem 4 4 5 2 7" xfId="34921" xr:uid="{00000000-0005-0000-0000-00006D880000}"/>
    <cellStyle name="Porcentagem 4 4 5 3" xfId="34922" xr:uid="{00000000-0005-0000-0000-00006E880000}"/>
    <cellStyle name="Porcentagem 4 4 5 4" xfId="34923" xr:uid="{00000000-0005-0000-0000-00006F880000}"/>
    <cellStyle name="Porcentagem 4 4 5 4 2" xfId="34924" xr:uid="{00000000-0005-0000-0000-000070880000}"/>
    <cellStyle name="Porcentagem 4 4 5 4 2 2" xfId="34925" xr:uid="{00000000-0005-0000-0000-000071880000}"/>
    <cellStyle name="Porcentagem 4 4 5 4 3" xfId="34926" xr:uid="{00000000-0005-0000-0000-000072880000}"/>
    <cellStyle name="Porcentagem 4 4 5 4 4" xfId="34927" xr:uid="{00000000-0005-0000-0000-000073880000}"/>
    <cellStyle name="Porcentagem 4 4 5 5" xfId="34928" xr:uid="{00000000-0005-0000-0000-000074880000}"/>
    <cellStyle name="Porcentagem 4 4 5 5 2" xfId="34929" xr:uid="{00000000-0005-0000-0000-000075880000}"/>
    <cellStyle name="Porcentagem 4 4 5 5 2 2" xfId="34930" xr:uid="{00000000-0005-0000-0000-000076880000}"/>
    <cellStyle name="Porcentagem 4 4 5 5 3" xfId="34931" xr:uid="{00000000-0005-0000-0000-000077880000}"/>
    <cellStyle name="Porcentagem 4 4 5 5 4" xfId="34932" xr:uid="{00000000-0005-0000-0000-000078880000}"/>
    <cellStyle name="Porcentagem 4 4 5 6" xfId="34933" xr:uid="{00000000-0005-0000-0000-000079880000}"/>
    <cellStyle name="Porcentagem 4 4 5 6 2" xfId="34934" xr:uid="{00000000-0005-0000-0000-00007A880000}"/>
    <cellStyle name="Porcentagem 4 4 5 7" xfId="34935" xr:uid="{00000000-0005-0000-0000-00007B880000}"/>
    <cellStyle name="Porcentagem 4 4 5 8" xfId="34936" xr:uid="{00000000-0005-0000-0000-00007C880000}"/>
    <cellStyle name="Porcentagem 4 4 6" xfId="34937" xr:uid="{00000000-0005-0000-0000-00007D880000}"/>
    <cellStyle name="Porcentagem 4 4 6 2" xfId="34938" xr:uid="{00000000-0005-0000-0000-00007E880000}"/>
    <cellStyle name="Porcentagem 4 4 6 3" xfId="34939" xr:uid="{00000000-0005-0000-0000-00007F880000}"/>
    <cellStyle name="Porcentagem 4 4 6 3 2" xfId="34940" xr:uid="{00000000-0005-0000-0000-000080880000}"/>
    <cellStyle name="Porcentagem 4 4 6 3 2 2" xfId="34941" xr:uid="{00000000-0005-0000-0000-000081880000}"/>
    <cellStyle name="Porcentagem 4 4 6 3 3" xfId="34942" xr:uid="{00000000-0005-0000-0000-000082880000}"/>
    <cellStyle name="Porcentagem 4 4 6 3 4" xfId="34943" xr:uid="{00000000-0005-0000-0000-000083880000}"/>
    <cellStyle name="Porcentagem 4 4 6 4" xfId="34944" xr:uid="{00000000-0005-0000-0000-000084880000}"/>
    <cellStyle name="Porcentagem 4 4 6 4 2" xfId="34945" xr:uid="{00000000-0005-0000-0000-000085880000}"/>
    <cellStyle name="Porcentagem 4 4 6 4 2 2" xfId="34946" xr:uid="{00000000-0005-0000-0000-000086880000}"/>
    <cellStyle name="Porcentagem 4 4 6 4 3" xfId="34947" xr:uid="{00000000-0005-0000-0000-000087880000}"/>
    <cellStyle name="Porcentagem 4 4 6 4 4" xfId="34948" xr:uid="{00000000-0005-0000-0000-000088880000}"/>
    <cellStyle name="Porcentagem 4 4 6 5" xfId="34949" xr:uid="{00000000-0005-0000-0000-000089880000}"/>
    <cellStyle name="Porcentagem 4 4 6 5 2" xfId="34950" xr:uid="{00000000-0005-0000-0000-00008A880000}"/>
    <cellStyle name="Porcentagem 4 4 6 6" xfId="34951" xr:uid="{00000000-0005-0000-0000-00008B880000}"/>
    <cellStyle name="Porcentagem 4 4 6 7" xfId="34952" xr:uid="{00000000-0005-0000-0000-00008C880000}"/>
    <cellStyle name="Porcentagem 4 4 7" xfId="34953" xr:uid="{00000000-0005-0000-0000-00008D880000}"/>
    <cellStyle name="Porcentagem 4 4 8" xfId="34954" xr:uid="{00000000-0005-0000-0000-00008E880000}"/>
    <cellStyle name="Porcentagem 4 4 8 2" xfId="34955" xr:uid="{00000000-0005-0000-0000-00008F880000}"/>
    <cellStyle name="Porcentagem 4 4 8 2 2" xfId="34956" xr:uid="{00000000-0005-0000-0000-000090880000}"/>
    <cellStyle name="Porcentagem 4 4 8 3" xfId="34957" xr:uid="{00000000-0005-0000-0000-000091880000}"/>
    <cellStyle name="Porcentagem 4 4 8 4" xfId="34958" xr:uid="{00000000-0005-0000-0000-000092880000}"/>
    <cellStyle name="Porcentagem 4 4 9" xfId="34959" xr:uid="{00000000-0005-0000-0000-000093880000}"/>
    <cellStyle name="Porcentagem 4 4 9 2" xfId="34960" xr:uid="{00000000-0005-0000-0000-000094880000}"/>
    <cellStyle name="Porcentagem 4 4 9 2 2" xfId="34961" xr:uid="{00000000-0005-0000-0000-000095880000}"/>
    <cellStyle name="Porcentagem 4 4 9 3" xfId="34962" xr:uid="{00000000-0005-0000-0000-000096880000}"/>
    <cellStyle name="Porcentagem 4 4 9 4" xfId="34963" xr:uid="{00000000-0005-0000-0000-000097880000}"/>
    <cellStyle name="Porcentagem 4 5" xfId="34964" xr:uid="{00000000-0005-0000-0000-000098880000}"/>
    <cellStyle name="Porcentagem 4 5 2" xfId="34965" xr:uid="{00000000-0005-0000-0000-000099880000}"/>
    <cellStyle name="Porcentagem 4 5 2 2" xfId="34966" xr:uid="{00000000-0005-0000-0000-00009A880000}"/>
    <cellStyle name="Porcentagem 4 5 2 2 2" xfId="34967" xr:uid="{00000000-0005-0000-0000-00009B880000}"/>
    <cellStyle name="Porcentagem 4 5 2 2 3" xfId="34968" xr:uid="{00000000-0005-0000-0000-00009C880000}"/>
    <cellStyle name="Porcentagem 4 5 2 2 3 2" xfId="34969" xr:uid="{00000000-0005-0000-0000-00009D880000}"/>
    <cellStyle name="Porcentagem 4 5 2 2 3 2 2" xfId="34970" xr:uid="{00000000-0005-0000-0000-00009E880000}"/>
    <cellStyle name="Porcentagem 4 5 2 2 3 3" xfId="34971" xr:uid="{00000000-0005-0000-0000-00009F880000}"/>
    <cellStyle name="Porcentagem 4 5 2 2 3 4" xfId="34972" xr:uid="{00000000-0005-0000-0000-0000A0880000}"/>
    <cellStyle name="Porcentagem 4 5 2 2 4" xfId="34973" xr:uid="{00000000-0005-0000-0000-0000A1880000}"/>
    <cellStyle name="Porcentagem 4 5 2 2 4 2" xfId="34974" xr:uid="{00000000-0005-0000-0000-0000A2880000}"/>
    <cellStyle name="Porcentagem 4 5 2 2 4 2 2" xfId="34975" xr:uid="{00000000-0005-0000-0000-0000A3880000}"/>
    <cellStyle name="Porcentagem 4 5 2 2 4 3" xfId="34976" xr:uid="{00000000-0005-0000-0000-0000A4880000}"/>
    <cellStyle name="Porcentagem 4 5 2 2 4 4" xfId="34977" xr:uid="{00000000-0005-0000-0000-0000A5880000}"/>
    <cellStyle name="Porcentagem 4 5 2 2 5" xfId="34978" xr:uid="{00000000-0005-0000-0000-0000A6880000}"/>
    <cellStyle name="Porcentagem 4 5 2 2 5 2" xfId="34979" xr:uid="{00000000-0005-0000-0000-0000A7880000}"/>
    <cellStyle name="Porcentagem 4 5 2 2 6" xfId="34980" xr:uid="{00000000-0005-0000-0000-0000A8880000}"/>
    <cellStyle name="Porcentagem 4 5 2 2 7" xfId="34981" xr:uid="{00000000-0005-0000-0000-0000A9880000}"/>
    <cellStyle name="Porcentagem 4 5 2 3" xfId="34982" xr:uid="{00000000-0005-0000-0000-0000AA880000}"/>
    <cellStyle name="Porcentagem 4 5 2 4" xfId="34983" xr:uid="{00000000-0005-0000-0000-0000AB880000}"/>
    <cellStyle name="Porcentagem 4 5 2 4 2" xfId="34984" xr:uid="{00000000-0005-0000-0000-0000AC880000}"/>
    <cellStyle name="Porcentagem 4 5 2 4 2 2" xfId="34985" xr:uid="{00000000-0005-0000-0000-0000AD880000}"/>
    <cellStyle name="Porcentagem 4 5 2 4 3" xfId="34986" xr:uid="{00000000-0005-0000-0000-0000AE880000}"/>
    <cellStyle name="Porcentagem 4 5 2 4 4" xfId="34987" xr:uid="{00000000-0005-0000-0000-0000AF880000}"/>
    <cellStyle name="Porcentagem 4 5 2 5" xfId="34988" xr:uid="{00000000-0005-0000-0000-0000B0880000}"/>
    <cellStyle name="Porcentagem 4 5 2 5 2" xfId="34989" xr:uid="{00000000-0005-0000-0000-0000B1880000}"/>
    <cellStyle name="Porcentagem 4 5 2 5 2 2" xfId="34990" xr:uid="{00000000-0005-0000-0000-0000B2880000}"/>
    <cellStyle name="Porcentagem 4 5 2 5 3" xfId="34991" xr:uid="{00000000-0005-0000-0000-0000B3880000}"/>
    <cellStyle name="Porcentagem 4 5 2 5 4" xfId="34992" xr:uid="{00000000-0005-0000-0000-0000B4880000}"/>
    <cellStyle name="Porcentagem 4 5 2 6" xfId="34993" xr:uid="{00000000-0005-0000-0000-0000B5880000}"/>
    <cellStyle name="Porcentagem 4 5 2 6 2" xfId="34994" xr:uid="{00000000-0005-0000-0000-0000B6880000}"/>
    <cellStyle name="Porcentagem 4 5 2 7" xfId="34995" xr:uid="{00000000-0005-0000-0000-0000B7880000}"/>
    <cellStyle name="Porcentagem 4 5 2 8" xfId="34996" xr:uid="{00000000-0005-0000-0000-0000B8880000}"/>
    <cellStyle name="Porcentagem 4 5 3" xfId="34997" xr:uid="{00000000-0005-0000-0000-0000B9880000}"/>
    <cellStyle name="Porcentagem 4 5 3 2" xfId="34998" xr:uid="{00000000-0005-0000-0000-0000BA880000}"/>
    <cellStyle name="Porcentagem 4 5 3 3" xfId="34999" xr:uid="{00000000-0005-0000-0000-0000BB880000}"/>
    <cellStyle name="Porcentagem 4 5 3 3 2" xfId="35000" xr:uid="{00000000-0005-0000-0000-0000BC880000}"/>
    <cellStyle name="Porcentagem 4 5 3 3 2 2" xfId="35001" xr:uid="{00000000-0005-0000-0000-0000BD880000}"/>
    <cellStyle name="Porcentagem 4 5 3 3 3" xfId="35002" xr:uid="{00000000-0005-0000-0000-0000BE880000}"/>
    <cellStyle name="Porcentagem 4 5 3 3 4" xfId="35003" xr:uid="{00000000-0005-0000-0000-0000BF880000}"/>
    <cellStyle name="Porcentagem 4 5 3 4" xfId="35004" xr:uid="{00000000-0005-0000-0000-0000C0880000}"/>
    <cellStyle name="Porcentagem 4 5 3 4 2" xfId="35005" xr:uid="{00000000-0005-0000-0000-0000C1880000}"/>
    <cellStyle name="Porcentagem 4 5 3 4 2 2" xfId="35006" xr:uid="{00000000-0005-0000-0000-0000C2880000}"/>
    <cellStyle name="Porcentagem 4 5 3 4 3" xfId="35007" xr:uid="{00000000-0005-0000-0000-0000C3880000}"/>
    <cellStyle name="Porcentagem 4 5 3 4 4" xfId="35008" xr:uid="{00000000-0005-0000-0000-0000C4880000}"/>
    <cellStyle name="Porcentagem 4 5 3 5" xfId="35009" xr:uid="{00000000-0005-0000-0000-0000C5880000}"/>
    <cellStyle name="Porcentagem 4 5 3 5 2" xfId="35010" xr:uid="{00000000-0005-0000-0000-0000C6880000}"/>
    <cellStyle name="Porcentagem 4 5 3 6" xfId="35011" xr:uid="{00000000-0005-0000-0000-0000C7880000}"/>
    <cellStyle name="Porcentagem 4 5 3 7" xfId="35012" xr:uid="{00000000-0005-0000-0000-0000C8880000}"/>
    <cellStyle name="Porcentagem 4 5 4" xfId="35013" xr:uid="{00000000-0005-0000-0000-0000C9880000}"/>
    <cellStyle name="Porcentagem 4 5 5" xfId="35014" xr:uid="{00000000-0005-0000-0000-0000CA880000}"/>
    <cellStyle name="Porcentagem 4 5 5 2" xfId="35015" xr:uid="{00000000-0005-0000-0000-0000CB880000}"/>
    <cellStyle name="Porcentagem 4 5 5 2 2" xfId="35016" xr:uid="{00000000-0005-0000-0000-0000CC880000}"/>
    <cellStyle name="Porcentagem 4 5 5 3" xfId="35017" xr:uid="{00000000-0005-0000-0000-0000CD880000}"/>
    <cellStyle name="Porcentagem 4 5 5 4" xfId="35018" xr:uid="{00000000-0005-0000-0000-0000CE880000}"/>
    <cellStyle name="Porcentagem 4 5 6" xfId="35019" xr:uid="{00000000-0005-0000-0000-0000CF880000}"/>
    <cellStyle name="Porcentagem 4 5 6 2" xfId="35020" xr:uid="{00000000-0005-0000-0000-0000D0880000}"/>
    <cellStyle name="Porcentagem 4 5 6 2 2" xfId="35021" xr:uid="{00000000-0005-0000-0000-0000D1880000}"/>
    <cellStyle name="Porcentagem 4 5 6 3" xfId="35022" xr:uid="{00000000-0005-0000-0000-0000D2880000}"/>
    <cellStyle name="Porcentagem 4 5 6 4" xfId="35023" xr:uid="{00000000-0005-0000-0000-0000D3880000}"/>
    <cellStyle name="Porcentagem 4 5 7" xfId="35024" xr:uid="{00000000-0005-0000-0000-0000D4880000}"/>
    <cellStyle name="Porcentagem 4 5 7 2" xfId="35025" xr:uid="{00000000-0005-0000-0000-0000D5880000}"/>
    <cellStyle name="Porcentagem 4 5 8" xfId="35026" xr:uid="{00000000-0005-0000-0000-0000D6880000}"/>
    <cellStyle name="Porcentagem 4 5 9" xfId="35027" xr:uid="{00000000-0005-0000-0000-0000D7880000}"/>
    <cellStyle name="Porcentagem 4 6" xfId="35028" xr:uid="{00000000-0005-0000-0000-0000D8880000}"/>
    <cellStyle name="Porcentagem 4 6 2" xfId="35029" xr:uid="{00000000-0005-0000-0000-0000D9880000}"/>
    <cellStyle name="Porcentagem 4 6 2 2" xfId="35030" xr:uid="{00000000-0005-0000-0000-0000DA880000}"/>
    <cellStyle name="Porcentagem 4 6 2 2 2" xfId="35031" xr:uid="{00000000-0005-0000-0000-0000DB880000}"/>
    <cellStyle name="Porcentagem 4 6 2 2 3" xfId="35032" xr:uid="{00000000-0005-0000-0000-0000DC880000}"/>
    <cellStyle name="Porcentagem 4 6 2 2 3 2" xfId="35033" xr:uid="{00000000-0005-0000-0000-0000DD880000}"/>
    <cellStyle name="Porcentagem 4 6 2 2 3 2 2" xfId="35034" xr:uid="{00000000-0005-0000-0000-0000DE880000}"/>
    <cellStyle name="Porcentagem 4 6 2 2 3 3" xfId="35035" xr:uid="{00000000-0005-0000-0000-0000DF880000}"/>
    <cellStyle name="Porcentagem 4 6 2 2 3 4" xfId="35036" xr:uid="{00000000-0005-0000-0000-0000E0880000}"/>
    <cellStyle name="Porcentagem 4 6 2 2 4" xfId="35037" xr:uid="{00000000-0005-0000-0000-0000E1880000}"/>
    <cellStyle name="Porcentagem 4 6 2 2 4 2" xfId="35038" xr:uid="{00000000-0005-0000-0000-0000E2880000}"/>
    <cellStyle name="Porcentagem 4 6 2 2 4 2 2" xfId="35039" xr:uid="{00000000-0005-0000-0000-0000E3880000}"/>
    <cellStyle name="Porcentagem 4 6 2 2 4 3" xfId="35040" xr:uid="{00000000-0005-0000-0000-0000E4880000}"/>
    <cellStyle name="Porcentagem 4 6 2 2 4 4" xfId="35041" xr:uid="{00000000-0005-0000-0000-0000E5880000}"/>
    <cellStyle name="Porcentagem 4 6 2 2 5" xfId="35042" xr:uid="{00000000-0005-0000-0000-0000E6880000}"/>
    <cellStyle name="Porcentagem 4 6 2 2 5 2" xfId="35043" xr:uid="{00000000-0005-0000-0000-0000E7880000}"/>
    <cellStyle name="Porcentagem 4 6 2 2 6" xfId="35044" xr:uid="{00000000-0005-0000-0000-0000E8880000}"/>
    <cellStyle name="Porcentagem 4 6 2 2 7" xfId="35045" xr:uid="{00000000-0005-0000-0000-0000E9880000}"/>
    <cellStyle name="Porcentagem 4 6 2 3" xfId="35046" xr:uid="{00000000-0005-0000-0000-0000EA880000}"/>
    <cellStyle name="Porcentagem 4 6 2 4" xfId="35047" xr:uid="{00000000-0005-0000-0000-0000EB880000}"/>
    <cellStyle name="Porcentagem 4 6 2 4 2" xfId="35048" xr:uid="{00000000-0005-0000-0000-0000EC880000}"/>
    <cellStyle name="Porcentagem 4 6 2 4 2 2" xfId="35049" xr:uid="{00000000-0005-0000-0000-0000ED880000}"/>
    <cellStyle name="Porcentagem 4 6 2 4 3" xfId="35050" xr:uid="{00000000-0005-0000-0000-0000EE880000}"/>
    <cellStyle name="Porcentagem 4 6 2 4 4" xfId="35051" xr:uid="{00000000-0005-0000-0000-0000EF880000}"/>
    <cellStyle name="Porcentagem 4 6 2 5" xfId="35052" xr:uid="{00000000-0005-0000-0000-0000F0880000}"/>
    <cellStyle name="Porcentagem 4 6 2 5 2" xfId="35053" xr:uid="{00000000-0005-0000-0000-0000F1880000}"/>
    <cellStyle name="Porcentagem 4 6 2 5 2 2" xfId="35054" xr:uid="{00000000-0005-0000-0000-0000F2880000}"/>
    <cellStyle name="Porcentagem 4 6 2 5 3" xfId="35055" xr:uid="{00000000-0005-0000-0000-0000F3880000}"/>
    <cellStyle name="Porcentagem 4 6 2 5 4" xfId="35056" xr:uid="{00000000-0005-0000-0000-0000F4880000}"/>
    <cellStyle name="Porcentagem 4 6 2 6" xfId="35057" xr:uid="{00000000-0005-0000-0000-0000F5880000}"/>
    <cellStyle name="Porcentagem 4 6 2 6 2" xfId="35058" xr:uid="{00000000-0005-0000-0000-0000F6880000}"/>
    <cellStyle name="Porcentagem 4 6 2 7" xfId="35059" xr:uid="{00000000-0005-0000-0000-0000F7880000}"/>
    <cellStyle name="Porcentagem 4 6 2 8" xfId="35060" xr:uid="{00000000-0005-0000-0000-0000F8880000}"/>
    <cellStyle name="Porcentagem 4 6 3" xfId="35061" xr:uid="{00000000-0005-0000-0000-0000F9880000}"/>
    <cellStyle name="Porcentagem 4 6 3 2" xfId="35062" xr:uid="{00000000-0005-0000-0000-0000FA880000}"/>
    <cellStyle name="Porcentagem 4 6 3 3" xfId="35063" xr:uid="{00000000-0005-0000-0000-0000FB880000}"/>
    <cellStyle name="Porcentagem 4 6 3 3 2" xfId="35064" xr:uid="{00000000-0005-0000-0000-0000FC880000}"/>
    <cellStyle name="Porcentagem 4 6 3 3 2 2" xfId="35065" xr:uid="{00000000-0005-0000-0000-0000FD880000}"/>
    <cellStyle name="Porcentagem 4 6 3 3 3" xfId="35066" xr:uid="{00000000-0005-0000-0000-0000FE880000}"/>
    <cellStyle name="Porcentagem 4 6 3 3 4" xfId="35067" xr:uid="{00000000-0005-0000-0000-0000FF880000}"/>
    <cellStyle name="Porcentagem 4 6 3 4" xfId="35068" xr:uid="{00000000-0005-0000-0000-000000890000}"/>
    <cellStyle name="Porcentagem 4 6 3 4 2" xfId="35069" xr:uid="{00000000-0005-0000-0000-000001890000}"/>
    <cellStyle name="Porcentagem 4 6 3 4 2 2" xfId="35070" xr:uid="{00000000-0005-0000-0000-000002890000}"/>
    <cellStyle name="Porcentagem 4 6 3 4 3" xfId="35071" xr:uid="{00000000-0005-0000-0000-000003890000}"/>
    <cellStyle name="Porcentagem 4 6 3 4 4" xfId="35072" xr:uid="{00000000-0005-0000-0000-000004890000}"/>
    <cellStyle name="Porcentagem 4 6 3 5" xfId="35073" xr:uid="{00000000-0005-0000-0000-000005890000}"/>
    <cellStyle name="Porcentagem 4 6 3 5 2" xfId="35074" xr:uid="{00000000-0005-0000-0000-000006890000}"/>
    <cellStyle name="Porcentagem 4 6 3 6" xfId="35075" xr:uid="{00000000-0005-0000-0000-000007890000}"/>
    <cellStyle name="Porcentagem 4 6 3 7" xfId="35076" xr:uid="{00000000-0005-0000-0000-000008890000}"/>
    <cellStyle name="Porcentagem 4 6 4" xfId="35077" xr:uid="{00000000-0005-0000-0000-000009890000}"/>
    <cellStyle name="Porcentagem 4 6 5" xfId="35078" xr:uid="{00000000-0005-0000-0000-00000A890000}"/>
    <cellStyle name="Porcentagem 4 6 5 2" xfId="35079" xr:uid="{00000000-0005-0000-0000-00000B890000}"/>
    <cellStyle name="Porcentagem 4 6 5 2 2" xfId="35080" xr:uid="{00000000-0005-0000-0000-00000C890000}"/>
    <cellStyle name="Porcentagem 4 6 5 3" xfId="35081" xr:uid="{00000000-0005-0000-0000-00000D890000}"/>
    <cellStyle name="Porcentagem 4 6 5 4" xfId="35082" xr:uid="{00000000-0005-0000-0000-00000E890000}"/>
    <cellStyle name="Porcentagem 4 6 6" xfId="35083" xr:uid="{00000000-0005-0000-0000-00000F890000}"/>
    <cellStyle name="Porcentagem 4 6 6 2" xfId="35084" xr:uid="{00000000-0005-0000-0000-000010890000}"/>
    <cellStyle name="Porcentagem 4 6 6 2 2" xfId="35085" xr:uid="{00000000-0005-0000-0000-000011890000}"/>
    <cellStyle name="Porcentagem 4 6 6 3" xfId="35086" xr:uid="{00000000-0005-0000-0000-000012890000}"/>
    <cellStyle name="Porcentagem 4 6 6 4" xfId="35087" xr:uid="{00000000-0005-0000-0000-000013890000}"/>
    <cellStyle name="Porcentagem 4 6 7" xfId="35088" xr:uid="{00000000-0005-0000-0000-000014890000}"/>
    <cellStyle name="Porcentagem 4 6 7 2" xfId="35089" xr:uid="{00000000-0005-0000-0000-000015890000}"/>
    <cellStyle name="Porcentagem 4 6 8" xfId="35090" xr:uid="{00000000-0005-0000-0000-000016890000}"/>
    <cellStyle name="Porcentagem 4 6 9" xfId="35091" xr:uid="{00000000-0005-0000-0000-000017890000}"/>
    <cellStyle name="Porcentagem 4 7" xfId="35092" xr:uid="{00000000-0005-0000-0000-000018890000}"/>
    <cellStyle name="Porcentagem 4 7 2" xfId="35093" xr:uid="{00000000-0005-0000-0000-000019890000}"/>
    <cellStyle name="Porcentagem 4 7 2 2" xfId="35094" xr:uid="{00000000-0005-0000-0000-00001A890000}"/>
    <cellStyle name="Porcentagem 4 7 2 2 2" xfId="35095" xr:uid="{00000000-0005-0000-0000-00001B890000}"/>
    <cellStyle name="Porcentagem 4 7 2 2 3" xfId="35096" xr:uid="{00000000-0005-0000-0000-00001C890000}"/>
    <cellStyle name="Porcentagem 4 7 2 2 3 2" xfId="35097" xr:uid="{00000000-0005-0000-0000-00001D890000}"/>
    <cellStyle name="Porcentagem 4 7 2 2 3 2 2" xfId="35098" xr:uid="{00000000-0005-0000-0000-00001E890000}"/>
    <cellStyle name="Porcentagem 4 7 2 2 3 3" xfId="35099" xr:uid="{00000000-0005-0000-0000-00001F890000}"/>
    <cellStyle name="Porcentagem 4 7 2 2 3 4" xfId="35100" xr:uid="{00000000-0005-0000-0000-000020890000}"/>
    <cellStyle name="Porcentagem 4 7 2 2 4" xfId="35101" xr:uid="{00000000-0005-0000-0000-000021890000}"/>
    <cellStyle name="Porcentagem 4 7 2 2 4 2" xfId="35102" xr:uid="{00000000-0005-0000-0000-000022890000}"/>
    <cellStyle name="Porcentagem 4 7 2 2 4 2 2" xfId="35103" xr:uid="{00000000-0005-0000-0000-000023890000}"/>
    <cellStyle name="Porcentagem 4 7 2 2 4 3" xfId="35104" xr:uid="{00000000-0005-0000-0000-000024890000}"/>
    <cellStyle name="Porcentagem 4 7 2 2 4 4" xfId="35105" xr:uid="{00000000-0005-0000-0000-000025890000}"/>
    <cellStyle name="Porcentagem 4 7 2 2 5" xfId="35106" xr:uid="{00000000-0005-0000-0000-000026890000}"/>
    <cellStyle name="Porcentagem 4 7 2 2 5 2" xfId="35107" xr:uid="{00000000-0005-0000-0000-000027890000}"/>
    <cellStyle name="Porcentagem 4 7 2 2 6" xfId="35108" xr:uid="{00000000-0005-0000-0000-000028890000}"/>
    <cellStyle name="Porcentagem 4 7 2 2 7" xfId="35109" xr:uid="{00000000-0005-0000-0000-000029890000}"/>
    <cellStyle name="Porcentagem 4 7 2 3" xfId="35110" xr:uid="{00000000-0005-0000-0000-00002A890000}"/>
    <cellStyle name="Porcentagem 4 7 2 4" xfId="35111" xr:uid="{00000000-0005-0000-0000-00002B890000}"/>
    <cellStyle name="Porcentagem 4 7 2 4 2" xfId="35112" xr:uid="{00000000-0005-0000-0000-00002C890000}"/>
    <cellStyle name="Porcentagem 4 7 2 4 2 2" xfId="35113" xr:uid="{00000000-0005-0000-0000-00002D890000}"/>
    <cellStyle name="Porcentagem 4 7 2 4 3" xfId="35114" xr:uid="{00000000-0005-0000-0000-00002E890000}"/>
    <cellStyle name="Porcentagem 4 7 2 4 4" xfId="35115" xr:uid="{00000000-0005-0000-0000-00002F890000}"/>
    <cellStyle name="Porcentagem 4 7 2 5" xfId="35116" xr:uid="{00000000-0005-0000-0000-000030890000}"/>
    <cellStyle name="Porcentagem 4 7 2 5 2" xfId="35117" xr:uid="{00000000-0005-0000-0000-000031890000}"/>
    <cellStyle name="Porcentagem 4 7 2 5 2 2" xfId="35118" xr:uid="{00000000-0005-0000-0000-000032890000}"/>
    <cellStyle name="Porcentagem 4 7 2 5 3" xfId="35119" xr:uid="{00000000-0005-0000-0000-000033890000}"/>
    <cellStyle name="Porcentagem 4 7 2 5 4" xfId="35120" xr:uid="{00000000-0005-0000-0000-000034890000}"/>
    <cellStyle name="Porcentagem 4 7 2 6" xfId="35121" xr:uid="{00000000-0005-0000-0000-000035890000}"/>
    <cellStyle name="Porcentagem 4 7 2 6 2" xfId="35122" xr:uid="{00000000-0005-0000-0000-000036890000}"/>
    <cellStyle name="Porcentagem 4 7 2 7" xfId="35123" xr:uid="{00000000-0005-0000-0000-000037890000}"/>
    <cellStyle name="Porcentagem 4 7 2 8" xfId="35124" xr:uid="{00000000-0005-0000-0000-000038890000}"/>
    <cellStyle name="Porcentagem 4 7 3" xfId="35125" xr:uid="{00000000-0005-0000-0000-000039890000}"/>
    <cellStyle name="Porcentagem 4 7 3 2" xfId="35126" xr:uid="{00000000-0005-0000-0000-00003A890000}"/>
    <cellStyle name="Porcentagem 4 7 3 3" xfId="35127" xr:uid="{00000000-0005-0000-0000-00003B890000}"/>
    <cellStyle name="Porcentagem 4 7 3 3 2" xfId="35128" xr:uid="{00000000-0005-0000-0000-00003C890000}"/>
    <cellStyle name="Porcentagem 4 7 3 3 2 2" xfId="35129" xr:uid="{00000000-0005-0000-0000-00003D890000}"/>
    <cellStyle name="Porcentagem 4 7 3 3 3" xfId="35130" xr:uid="{00000000-0005-0000-0000-00003E890000}"/>
    <cellStyle name="Porcentagem 4 7 3 3 4" xfId="35131" xr:uid="{00000000-0005-0000-0000-00003F890000}"/>
    <cellStyle name="Porcentagem 4 7 3 4" xfId="35132" xr:uid="{00000000-0005-0000-0000-000040890000}"/>
    <cellStyle name="Porcentagem 4 7 3 4 2" xfId="35133" xr:uid="{00000000-0005-0000-0000-000041890000}"/>
    <cellStyle name="Porcentagem 4 7 3 4 2 2" xfId="35134" xr:uid="{00000000-0005-0000-0000-000042890000}"/>
    <cellStyle name="Porcentagem 4 7 3 4 3" xfId="35135" xr:uid="{00000000-0005-0000-0000-000043890000}"/>
    <cellStyle name="Porcentagem 4 7 3 4 4" xfId="35136" xr:uid="{00000000-0005-0000-0000-000044890000}"/>
    <cellStyle name="Porcentagem 4 7 3 5" xfId="35137" xr:uid="{00000000-0005-0000-0000-000045890000}"/>
    <cellStyle name="Porcentagem 4 7 3 5 2" xfId="35138" xr:uid="{00000000-0005-0000-0000-000046890000}"/>
    <cellStyle name="Porcentagem 4 7 3 6" xfId="35139" xr:uid="{00000000-0005-0000-0000-000047890000}"/>
    <cellStyle name="Porcentagem 4 7 3 7" xfId="35140" xr:uid="{00000000-0005-0000-0000-000048890000}"/>
    <cellStyle name="Porcentagem 4 7 4" xfId="35141" xr:uid="{00000000-0005-0000-0000-000049890000}"/>
    <cellStyle name="Porcentagem 4 7 5" xfId="35142" xr:uid="{00000000-0005-0000-0000-00004A890000}"/>
    <cellStyle name="Porcentagem 4 7 5 2" xfId="35143" xr:uid="{00000000-0005-0000-0000-00004B890000}"/>
    <cellStyle name="Porcentagem 4 7 5 2 2" xfId="35144" xr:uid="{00000000-0005-0000-0000-00004C890000}"/>
    <cellStyle name="Porcentagem 4 7 5 3" xfId="35145" xr:uid="{00000000-0005-0000-0000-00004D890000}"/>
    <cellStyle name="Porcentagem 4 7 5 4" xfId="35146" xr:uid="{00000000-0005-0000-0000-00004E890000}"/>
    <cellStyle name="Porcentagem 4 7 6" xfId="35147" xr:uid="{00000000-0005-0000-0000-00004F890000}"/>
    <cellStyle name="Porcentagem 4 7 6 2" xfId="35148" xr:uid="{00000000-0005-0000-0000-000050890000}"/>
    <cellStyle name="Porcentagem 4 7 6 2 2" xfId="35149" xr:uid="{00000000-0005-0000-0000-000051890000}"/>
    <cellStyle name="Porcentagem 4 7 6 3" xfId="35150" xr:uid="{00000000-0005-0000-0000-000052890000}"/>
    <cellStyle name="Porcentagem 4 7 6 4" xfId="35151" xr:uid="{00000000-0005-0000-0000-000053890000}"/>
    <cellStyle name="Porcentagem 4 7 7" xfId="35152" xr:uid="{00000000-0005-0000-0000-000054890000}"/>
    <cellStyle name="Porcentagem 4 7 7 2" xfId="35153" xr:uid="{00000000-0005-0000-0000-000055890000}"/>
    <cellStyle name="Porcentagem 4 7 8" xfId="35154" xr:uid="{00000000-0005-0000-0000-000056890000}"/>
    <cellStyle name="Porcentagem 4 7 9" xfId="35155" xr:uid="{00000000-0005-0000-0000-000057890000}"/>
    <cellStyle name="Porcentagem 4 8" xfId="35156" xr:uid="{00000000-0005-0000-0000-000058890000}"/>
    <cellStyle name="Porcentagem 4 8 2" xfId="35157" xr:uid="{00000000-0005-0000-0000-000059890000}"/>
    <cellStyle name="Porcentagem 4 8 2 2" xfId="35158" xr:uid="{00000000-0005-0000-0000-00005A890000}"/>
    <cellStyle name="Porcentagem 4 8 2 3" xfId="35159" xr:uid="{00000000-0005-0000-0000-00005B890000}"/>
    <cellStyle name="Porcentagem 4 8 2 3 2" xfId="35160" xr:uid="{00000000-0005-0000-0000-00005C890000}"/>
    <cellStyle name="Porcentagem 4 8 2 3 2 2" xfId="35161" xr:uid="{00000000-0005-0000-0000-00005D890000}"/>
    <cellStyle name="Porcentagem 4 8 2 3 3" xfId="35162" xr:uid="{00000000-0005-0000-0000-00005E890000}"/>
    <cellStyle name="Porcentagem 4 8 2 3 4" xfId="35163" xr:uid="{00000000-0005-0000-0000-00005F890000}"/>
    <cellStyle name="Porcentagem 4 8 2 4" xfId="35164" xr:uid="{00000000-0005-0000-0000-000060890000}"/>
    <cellStyle name="Porcentagem 4 8 2 4 2" xfId="35165" xr:uid="{00000000-0005-0000-0000-000061890000}"/>
    <cellStyle name="Porcentagem 4 8 2 4 2 2" xfId="35166" xr:uid="{00000000-0005-0000-0000-000062890000}"/>
    <cellStyle name="Porcentagem 4 8 2 4 3" xfId="35167" xr:uid="{00000000-0005-0000-0000-000063890000}"/>
    <cellStyle name="Porcentagem 4 8 2 4 4" xfId="35168" xr:uid="{00000000-0005-0000-0000-000064890000}"/>
    <cellStyle name="Porcentagem 4 8 2 5" xfId="35169" xr:uid="{00000000-0005-0000-0000-000065890000}"/>
    <cellStyle name="Porcentagem 4 8 2 5 2" xfId="35170" xr:uid="{00000000-0005-0000-0000-000066890000}"/>
    <cellStyle name="Porcentagem 4 8 2 6" xfId="35171" xr:uid="{00000000-0005-0000-0000-000067890000}"/>
    <cellStyle name="Porcentagem 4 8 2 7" xfId="35172" xr:uid="{00000000-0005-0000-0000-000068890000}"/>
    <cellStyle name="Porcentagem 4 8 3" xfId="35173" xr:uid="{00000000-0005-0000-0000-000069890000}"/>
    <cellStyle name="Porcentagem 4 8 4" xfId="35174" xr:uid="{00000000-0005-0000-0000-00006A890000}"/>
    <cellStyle name="Porcentagem 4 8 4 2" xfId="35175" xr:uid="{00000000-0005-0000-0000-00006B890000}"/>
    <cellStyle name="Porcentagem 4 8 4 2 2" xfId="35176" xr:uid="{00000000-0005-0000-0000-00006C890000}"/>
    <cellStyle name="Porcentagem 4 8 4 3" xfId="35177" xr:uid="{00000000-0005-0000-0000-00006D890000}"/>
    <cellStyle name="Porcentagem 4 8 4 4" xfId="35178" xr:uid="{00000000-0005-0000-0000-00006E890000}"/>
    <cellStyle name="Porcentagem 4 8 5" xfId="35179" xr:uid="{00000000-0005-0000-0000-00006F890000}"/>
    <cellStyle name="Porcentagem 4 8 5 2" xfId="35180" xr:uid="{00000000-0005-0000-0000-000070890000}"/>
    <cellStyle name="Porcentagem 4 8 5 2 2" xfId="35181" xr:uid="{00000000-0005-0000-0000-000071890000}"/>
    <cellStyle name="Porcentagem 4 8 5 3" xfId="35182" xr:uid="{00000000-0005-0000-0000-000072890000}"/>
    <cellStyle name="Porcentagem 4 8 5 4" xfId="35183" xr:uid="{00000000-0005-0000-0000-000073890000}"/>
    <cellStyle name="Porcentagem 4 8 6" xfId="35184" xr:uid="{00000000-0005-0000-0000-000074890000}"/>
    <cellStyle name="Porcentagem 4 8 6 2" xfId="35185" xr:uid="{00000000-0005-0000-0000-000075890000}"/>
    <cellStyle name="Porcentagem 4 8 7" xfId="35186" xr:uid="{00000000-0005-0000-0000-000076890000}"/>
    <cellStyle name="Porcentagem 4 8 8" xfId="35187" xr:uid="{00000000-0005-0000-0000-000077890000}"/>
    <cellStyle name="Porcentagem 4 9" xfId="35188" xr:uid="{00000000-0005-0000-0000-000078890000}"/>
    <cellStyle name="Porcentagem 4 9 2" xfId="35189" xr:uid="{00000000-0005-0000-0000-000079890000}"/>
    <cellStyle name="Porcentagem 4 9 3" xfId="35190" xr:uid="{00000000-0005-0000-0000-00007A890000}"/>
    <cellStyle name="Porcentagem 4 9 3 2" xfId="35191" xr:uid="{00000000-0005-0000-0000-00007B890000}"/>
    <cellStyle name="Porcentagem 4 9 3 2 2" xfId="35192" xr:uid="{00000000-0005-0000-0000-00007C890000}"/>
    <cellStyle name="Porcentagem 4 9 3 3" xfId="35193" xr:uid="{00000000-0005-0000-0000-00007D890000}"/>
    <cellStyle name="Porcentagem 4 9 3 4" xfId="35194" xr:uid="{00000000-0005-0000-0000-00007E890000}"/>
    <cellStyle name="Porcentagem 4 9 4" xfId="35195" xr:uid="{00000000-0005-0000-0000-00007F890000}"/>
    <cellStyle name="Porcentagem 4 9 4 2" xfId="35196" xr:uid="{00000000-0005-0000-0000-000080890000}"/>
    <cellStyle name="Porcentagem 4 9 4 2 2" xfId="35197" xr:uid="{00000000-0005-0000-0000-000081890000}"/>
    <cellStyle name="Porcentagem 4 9 4 3" xfId="35198" xr:uid="{00000000-0005-0000-0000-000082890000}"/>
    <cellStyle name="Porcentagem 4 9 4 4" xfId="35199" xr:uid="{00000000-0005-0000-0000-000083890000}"/>
    <cellStyle name="Porcentagem 4 9 5" xfId="35200" xr:uid="{00000000-0005-0000-0000-000084890000}"/>
    <cellStyle name="Porcentagem 4 9 5 2" xfId="35201" xr:uid="{00000000-0005-0000-0000-000085890000}"/>
    <cellStyle name="Porcentagem 4 9 6" xfId="35202" xr:uid="{00000000-0005-0000-0000-000086890000}"/>
    <cellStyle name="Porcentagem 4 9 7" xfId="35203" xr:uid="{00000000-0005-0000-0000-000087890000}"/>
    <cellStyle name="Porcentagem 5" xfId="35204" xr:uid="{00000000-0005-0000-0000-000088890000}"/>
    <cellStyle name="Porcentagem 5 2" xfId="35205" xr:uid="{00000000-0005-0000-0000-000089890000}"/>
    <cellStyle name="Porcentagem 5 2 2" xfId="35206" xr:uid="{00000000-0005-0000-0000-00008A890000}"/>
    <cellStyle name="Porcentagem 5 2 2 2" xfId="35207" xr:uid="{00000000-0005-0000-0000-00008B890000}"/>
    <cellStyle name="Porcentagem 5 2 2 2 2" xfId="35208" xr:uid="{00000000-0005-0000-0000-00008C890000}"/>
    <cellStyle name="Porcentagem 5 2 2 3" xfId="35209" xr:uid="{00000000-0005-0000-0000-00008D890000}"/>
    <cellStyle name="Porcentagem 5 2 2 4" xfId="35210" xr:uid="{00000000-0005-0000-0000-00008E890000}"/>
    <cellStyle name="Porcentagem 5 2 3" xfId="35211" xr:uid="{00000000-0005-0000-0000-00008F890000}"/>
    <cellStyle name="Porcentagem 5 2 3 2" xfId="35212" xr:uid="{00000000-0005-0000-0000-000090890000}"/>
    <cellStyle name="Porcentagem 5 2 4" xfId="35213" xr:uid="{00000000-0005-0000-0000-000091890000}"/>
    <cellStyle name="Porcentagem 5 2 5" xfId="35214" xr:uid="{00000000-0005-0000-0000-000092890000}"/>
    <cellStyle name="Porcentagem 5 3" xfId="35215" xr:uid="{00000000-0005-0000-0000-000093890000}"/>
    <cellStyle name="Porcentagem 5 3 2" xfId="35216" xr:uid="{00000000-0005-0000-0000-000094890000}"/>
    <cellStyle name="Porcentagem 5 3 2 2" xfId="35217" xr:uid="{00000000-0005-0000-0000-000095890000}"/>
    <cellStyle name="Porcentagem 5 3 3" xfId="35218" xr:uid="{00000000-0005-0000-0000-000096890000}"/>
    <cellStyle name="Porcentagem 5 3 4" xfId="35219" xr:uid="{00000000-0005-0000-0000-000097890000}"/>
    <cellStyle name="Porcentagem 5 4" xfId="35220" xr:uid="{00000000-0005-0000-0000-000098890000}"/>
    <cellStyle name="Porcentagem 5 4 2" xfId="35221" xr:uid="{00000000-0005-0000-0000-000099890000}"/>
    <cellStyle name="Porcentagem 5 5" xfId="35222" xr:uid="{00000000-0005-0000-0000-00009A890000}"/>
    <cellStyle name="Porcentagem 5 6" xfId="35223" xr:uid="{00000000-0005-0000-0000-00009B890000}"/>
    <cellStyle name="Porcentagem 6" xfId="35224" xr:uid="{00000000-0005-0000-0000-00009C890000}"/>
    <cellStyle name="Separador de m" xfId="35225" xr:uid="{00000000-0005-0000-0000-00009D890000}"/>
    <cellStyle name="Separador de milhares 10" xfId="35226" xr:uid="{00000000-0005-0000-0000-00009F890000}"/>
    <cellStyle name="Separador de milhares 11" xfId="35227" xr:uid="{00000000-0005-0000-0000-0000A0890000}"/>
    <cellStyle name="Separador de milhares 12" xfId="35228" xr:uid="{00000000-0005-0000-0000-0000A1890000}"/>
    <cellStyle name="Separador de milhares 13" xfId="35229" xr:uid="{00000000-0005-0000-0000-0000A2890000}"/>
    <cellStyle name="Separador de milhares 13 2" xfId="35230" xr:uid="{00000000-0005-0000-0000-0000A3890000}"/>
    <cellStyle name="Separador de milhares 14" xfId="35231" xr:uid="{00000000-0005-0000-0000-0000A4890000}"/>
    <cellStyle name="Separador de milhares 15" xfId="35232" xr:uid="{00000000-0005-0000-0000-0000A5890000}"/>
    <cellStyle name="Separador de milhares 16" xfId="35233" xr:uid="{00000000-0005-0000-0000-0000A6890000}"/>
    <cellStyle name="Separador de milhares 16 2" xfId="35234" xr:uid="{00000000-0005-0000-0000-0000A7890000}"/>
    <cellStyle name="Separador de milhares 16 2 2" xfId="35235" xr:uid="{00000000-0005-0000-0000-0000A8890000}"/>
    <cellStyle name="Separador de milhares 16 3" xfId="35236" xr:uid="{00000000-0005-0000-0000-0000A9890000}"/>
    <cellStyle name="Separador de milhares 16 4" xfId="35237" xr:uid="{00000000-0005-0000-0000-0000AA890000}"/>
    <cellStyle name="Separador de milhares 17" xfId="35238" xr:uid="{00000000-0005-0000-0000-0000AB890000}"/>
    <cellStyle name="Separador de milhares 18" xfId="35239" xr:uid="{00000000-0005-0000-0000-0000AC890000}"/>
    <cellStyle name="Separador de milhares 18 2" xfId="35240" xr:uid="{00000000-0005-0000-0000-0000AD890000}"/>
    <cellStyle name="Separador de milhares 19" xfId="35241" xr:uid="{00000000-0005-0000-0000-0000AE890000}"/>
    <cellStyle name="Separador de milhares 2" xfId="35242" xr:uid="{00000000-0005-0000-0000-0000AF890000}"/>
    <cellStyle name="Separador de milhares 2 2" xfId="35243" xr:uid="{00000000-0005-0000-0000-0000B0890000}"/>
    <cellStyle name="Separador de milhares 2 2 2" xfId="35244" xr:uid="{00000000-0005-0000-0000-0000B1890000}"/>
    <cellStyle name="Separador de milhares 2 2 2 2" xfId="35245" xr:uid="{00000000-0005-0000-0000-0000B2890000}"/>
    <cellStyle name="Separador de milhares 2 2 2 2 2" xfId="35246" xr:uid="{00000000-0005-0000-0000-0000B3890000}"/>
    <cellStyle name="Separador de milhares 2 2 2 2 2 2" xfId="35247" xr:uid="{00000000-0005-0000-0000-0000B4890000}"/>
    <cellStyle name="Separador de milhares 2 2 2 3" xfId="35248" xr:uid="{00000000-0005-0000-0000-0000B5890000}"/>
    <cellStyle name="Separador de milhares 2 2 2 3 2" xfId="35249" xr:uid="{00000000-0005-0000-0000-0000B6890000}"/>
    <cellStyle name="Separador de milhares 2 2 3" xfId="35250" xr:uid="{00000000-0005-0000-0000-0000B7890000}"/>
    <cellStyle name="Separador de milhares 2 2 4" xfId="35251" xr:uid="{00000000-0005-0000-0000-0000B8890000}"/>
    <cellStyle name="Separador de milhares 2 2 4 2" xfId="35252" xr:uid="{00000000-0005-0000-0000-0000B9890000}"/>
    <cellStyle name="Separador de milhares 2 3" xfId="35253" xr:uid="{00000000-0005-0000-0000-0000BA890000}"/>
    <cellStyle name="Separador de milhares 2 3 2" xfId="35254" xr:uid="{00000000-0005-0000-0000-0000BB890000}"/>
    <cellStyle name="Separador de milhares 2 3 2 2" xfId="35255" xr:uid="{00000000-0005-0000-0000-0000BC890000}"/>
    <cellStyle name="Separador de milhares 2 3 2 2 2" xfId="35256" xr:uid="{00000000-0005-0000-0000-0000BD890000}"/>
    <cellStyle name="Separador de milhares 2 3 3" xfId="35257" xr:uid="{00000000-0005-0000-0000-0000BE890000}"/>
    <cellStyle name="Separador de milhares 2 3 3 2" xfId="35258" xr:uid="{00000000-0005-0000-0000-0000BF890000}"/>
    <cellStyle name="Separador de milhares 2 4" xfId="35259" xr:uid="{00000000-0005-0000-0000-0000C0890000}"/>
    <cellStyle name="Separador de milhares 2 5" xfId="35260" xr:uid="{00000000-0005-0000-0000-0000C1890000}"/>
    <cellStyle name="Separador de milhares 2 5 2" xfId="35261" xr:uid="{00000000-0005-0000-0000-0000C2890000}"/>
    <cellStyle name="Separador de milhares 2 5 2 2" xfId="35262" xr:uid="{00000000-0005-0000-0000-0000C3890000}"/>
    <cellStyle name="Separador de milhares 2 6" xfId="35263" xr:uid="{00000000-0005-0000-0000-0000C4890000}"/>
    <cellStyle name="Separador de milhares 2 6 2" xfId="35264" xr:uid="{00000000-0005-0000-0000-0000C5890000}"/>
    <cellStyle name="Separador de milhares 20" xfId="35265" xr:uid="{00000000-0005-0000-0000-0000C6890000}"/>
    <cellStyle name="Separador de milhares 21" xfId="35266" xr:uid="{00000000-0005-0000-0000-0000C7890000}"/>
    <cellStyle name="Separador de milhares 22" xfId="35267" xr:uid="{00000000-0005-0000-0000-0000C8890000}"/>
    <cellStyle name="Separador de milhares 23" xfId="35268" xr:uid="{00000000-0005-0000-0000-0000C9890000}"/>
    <cellStyle name="Separador de milhares 3" xfId="3" xr:uid="{00000000-0005-0000-0000-0000CA890000}"/>
    <cellStyle name="Separador de milhares 3 10" xfId="35269" xr:uid="{00000000-0005-0000-0000-0000CB890000}"/>
    <cellStyle name="Separador de milhares 3 10 2" xfId="35270" xr:uid="{00000000-0005-0000-0000-0000CC890000}"/>
    <cellStyle name="Separador de milhares 3 10 2 2" xfId="35271" xr:uid="{00000000-0005-0000-0000-0000CD890000}"/>
    <cellStyle name="Separador de milhares 3 10 2 2 2" xfId="35272" xr:uid="{00000000-0005-0000-0000-0000CE890000}"/>
    <cellStyle name="Separador de milhares 3 10 2 2 2 2" xfId="35273" xr:uid="{00000000-0005-0000-0000-0000CF890000}"/>
    <cellStyle name="Separador de milhares 3 10 2 2 3" xfId="35274" xr:uid="{00000000-0005-0000-0000-0000D0890000}"/>
    <cellStyle name="Separador de milhares 3 10 2 2 4" xfId="35275" xr:uid="{00000000-0005-0000-0000-0000D1890000}"/>
    <cellStyle name="Separador de milhares 3 10 2 3" xfId="35276" xr:uid="{00000000-0005-0000-0000-0000D2890000}"/>
    <cellStyle name="Separador de milhares 3 10 2 3 2" xfId="35277" xr:uid="{00000000-0005-0000-0000-0000D3890000}"/>
    <cellStyle name="Separador de milhares 3 10 2 3 2 2" xfId="35278" xr:uid="{00000000-0005-0000-0000-0000D4890000}"/>
    <cellStyle name="Separador de milhares 3 10 2 3 3" xfId="35279" xr:uid="{00000000-0005-0000-0000-0000D5890000}"/>
    <cellStyle name="Separador de milhares 3 10 2 3 4" xfId="35280" xr:uid="{00000000-0005-0000-0000-0000D6890000}"/>
    <cellStyle name="Separador de milhares 3 10 2 4" xfId="35281" xr:uid="{00000000-0005-0000-0000-0000D7890000}"/>
    <cellStyle name="Separador de milhares 3 10 2 4 2" xfId="35282" xr:uid="{00000000-0005-0000-0000-0000D8890000}"/>
    <cellStyle name="Separador de milhares 3 10 2 4 2 2" xfId="35283" xr:uid="{00000000-0005-0000-0000-0000D9890000}"/>
    <cellStyle name="Separador de milhares 3 10 2 4 3" xfId="35284" xr:uid="{00000000-0005-0000-0000-0000DA890000}"/>
    <cellStyle name="Separador de milhares 3 10 2 4 4" xfId="35285" xr:uid="{00000000-0005-0000-0000-0000DB890000}"/>
    <cellStyle name="Separador de milhares 3 10 2 5" xfId="35286" xr:uid="{00000000-0005-0000-0000-0000DC890000}"/>
    <cellStyle name="Separador de milhares 3 10 2 5 2" xfId="35287" xr:uid="{00000000-0005-0000-0000-0000DD890000}"/>
    <cellStyle name="Separador de milhares 3 10 2 6" xfId="35288" xr:uid="{00000000-0005-0000-0000-0000DE890000}"/>
    <cellStyle name="Separador de milhares 3 10 2 7" xfId="35289" xr:uid="{00000000-0005-0000-0000-0000DF890000}"/>
    <cellStyle name="Separador de milhares 3 10 3" xfId="35290" xr:uid="{00000000-0005-0000-0000-0000E0890000}"/>
    <cellStyle name="Separador de milhares 3 10 3 2" xfId="35291" xr:uid="{00000000-0005-0000-0000-0000E1890000}"/>
    <cellStyle name="Separador de milhares 3 10 3 2 2" xfId="35292" xr:uid="{00000000-0005-0000-0000-0000E2890000}"/>
    <cellStyle name="Separador de milhares 3 10 3 3" xfId="35293" xr:uid="{00000000-0005-0000-0000-0000E3890000}"/>
    <cellStyle name="Separador de milhares 3 10 3 4" xfId="35294" xr:uid="{00000000-0005-0000-0000-0000E4890000}"/>
    <cellStyle name="Separador de milhares 3 10 4" xfId="35295" xr:uid="{00000000-0005-0000-0000-0000E5890000}"/>
    <cellStyle name="Separador de milhares 3 10 4 2" xfId="35296" xr:uid="{00000000-0005-0000-0000-0000E6890000}"/>
    <cellStyle name="Separador de milhares 3 10 4 2 2" xfId="35297" xr:uid="{00000000-0005-0000-0000-0000E7890000}"/>
    <cellStyle name="Separador de milhares 3 10 4 3" xfId="35298" xr:uid="{00000000-0005-0000-0000-0000E8890000}"/>
    <cellStyle name="Separador de milhares 3 10 4 4" xfId="35299" xr:uid="{00000000-0005-0000-0000-0000E9890000}"/>
    <cellStyle name="Separador de milhares 3 10 5" xfId="35300" xr:uid="{00000000-0005-0000-0000-0000EA890000}"/>
    <cellStyle name="Separador de milhares 3 10 5 2" xfId="35301" xr:uid="{00000000-0005-0000-0000-0000EB890000}"/>
    <cellStyle name="Separador de milhares 3 10 5 2 2" xfId="35302" xr:uid="{00000000-0005-0000-0000-0000EC890000}"/>
    <cellStyle name="Separador de milhares 3 10 5 3" xfId="35303" xr:uid="{00000000-0005-0000-0000-0000ED890000}"/>
    <cellStyle name="Separador de milhares 3 10 5 4" xfId="35304" xr:uid="{00000000-0005-0000-0000-0000EE890000}"/>
    <cellStyle name="Separador de milhares 3 10 6" xfId="35305" xr:uid="{00000000-0005-0000-0000-0000EF890000}"/>
    <cellStyle name="Separador de milhares 3 10 6 2" xfId="35306" xr:uid="{00000000-0005-0000-0000-0000F0890000}"/>
    <cellStyle name="Separador de milhares 3 10 7" xfId="35307" xr:uid="{00000000-0005-0000-0000-0000F1890000}"/>
    <cellStyle name="Separador de milhares 3 10 8" xfId="35308" xr:uid="{00000000-0005-0000-0000-0000F2890000}"/>
    <cellStyle name="Separador de milhares 3 11" xfId="35309" xr:uid="{00000000-0005-0000-0000-0000F3890000}"/>
    <cellStyle name="Separador de milhares 3 11 2" xfId="35310" xr:uid="{00000000-0005-0000-0000-0000F4890000}"/>
    <cellStyle name="Separador de milhares 3 11 2 2" xfId="35311" xr:uid="{00000000-0005-0000-0000-0000F5890000}"/>
    <cellStyle name="Separador de milhares 3 11 2 2 2" xfId="35312" xr:uid="{00000000-0005-0000-0000-0000F6890000}"/>
    <cellStyle name="Separador de milhares 3 11 2 3" xfId="35313" xr:uid="{00000000-0005-0000-0000-0000F7890000}"/>
    <cellStyle name="Separador de milhares 3 11 2 4" xfId="35314" xr:uid="{00000000-0005-0000-0000-0000F8890000}"/>
    <cellStyle name="Separador de milhares 3 11 3" xfId="35315" xr:uid="{00000000-0005-0000-0000-0000F9890000}"/>
    <cellStyle name="Separador de milhares 3 11 3 2" xfId="35316" xr:uid="{00000000-0005-0000-0000-0000FA890000}"/>
    <cellStyle name="Separador de milhares 3 11 3 2 2" xfId="35317" xr:uid="{00000000-0005-0000-0000-0000FB890000}"/>
    <cellStyle name="Separador de milhares 3 11 3 3" xfId="35318" xr:uid="{00000000-0005-0000-0000-0000FC890000}"/>
    <cellStyle name="Separador de milhares 3 11 3 4" xfId="35319" xr:uid="{00000000-0005-0000-0000-0000FD890000}"/>
    <cellStyle name="Separador de milhares 3 11 4" xfId="35320" xr:uid="{00000000-0005-0000-0000-0000FE890000}"/>
    <cellStyle name="Separador de milhares 3 11 4 2" xfId="35321" xr:uid="{00000000-0005-0000-0000-0000FF890000}"/>
    <cellStyle name="Separador de milhares 3 11 4 2 2" xfId="35322" xr:uid="{00000000-0005-0000-0000-0000008A0000}"/>
    <cellStyle name="Separador de milhares 3 11 4 3" xfId="35323" xr:uid="{00000000-0005-0000-0000-0000018A0000}"/>
    <cellStyle name="Separador de milhares 3 11 4 4" xfId="35324" xr:uid="{00000000-0005-0000-0000-0000028A0000}"/>
    <cellStyle name="Separador de milhares 3 11 5" xfId="35325" xr:uid="{00000000-0005-0000-0000-0000038A0000}"/>
    <cellStyle name="Separador de milhares 3 11 5 2" xfId="35326" xr:uid="{00000000-0005-0000-0000-0000048A0000}"/>
    <cellStyle name="Separador de milhares 3 11 6" xfId="35327" xr:uid="{00000000-0005-0000-0000-0000058A0000}"/>
    <cellStyle name="Separador de milhares 3 11 7" xfId="35328" xr:uid="{00000000-0005-0000-0000-0000068A0000}"/>
    <cellStyle name="Separador de milhares 3 12" xfId="35329" xr:uid="{00000000-0005-0000-0000-0000078A0000}"/>
    <cellStyle name="Separador de milhares 3 12 2" xfId="35330" xr:uid="{00000000-0005-0000-0000-0000088A0000}"/>
    <cellStyle name="Separador de milhares 3 12 2 2" xfId="35331" xr:uid="{00000000-0005-0000-0000-0000098A0000}"/>
    <cellStyle name="Separador de milhares 3 12 3" xfId="35332" xr:uid="{00000000-0005-0000-0000-00000A8A0000}"/>
    <cellStyle name="Separador de milhares 3 12 4" xfId="35333" xr:uid="{00000000-0005-0000-0000-00000B8A0000}"/>
    <cellStyle name="Separador de milhares 3 13" xfId="8" xr:uid="{00000000-0005-0000-0000-00000C8A0000}"/>
    <cellStyle name="Separador de milhares 3 13 2" xfId="35334" xr:uid="{00000000-0005-0000-0000-00000D8A0000}"/>
    <cellStyle name="Separador de milhares 3 2" xfId="35335" xr:uid="{00000000-0005-0000-0000-00000E8A0000}"/>
    <cellStyle name="Separador de milhares 3 2 2" xfId="35336" xr:uid="{00000000-0005-0000-0000-00000F8A0000}"/>
    <cellStyle name="Separador de milhares 3 2 2 2" xfId="35337" xr:uid="{00000000-0005-0000-0000-0000108A0000}"/>
    <cellStyle name="Separador de milhares 3 2 3" xfId="6" xr:uid="{00000000-0005-0000-0000-0000118A0000}"/>
    <cellStyle name="Separador de milhares 3 2 3 2" xfId="35338" xr:uid="{00000000-0005-0000-0000-0000128A0000}"/>
    <cellStyle name="Separador de milhares 3 2 3 2 2" xfId="35339" xr:uid="{00000000-0005-0000-0000-0000138A0000}"/>
    <cellStyle name="Separador de milhares 3 2 4" xfId="35340" xr:uid="{00000000-0005-0000-0000-0000148A0000}"/>
    <cellStyle name="Separador de milhares 3 2 4 2" xfId="35341" xr:uid="{00000000-0005-0000-0000-0000158A0000}"/>
    <cellStyle name="Separador de milhares 3 2 4 3" xfId="35342" xr:uid="{00000000-0005-0000-0000-0000168A0000}"/>
    <cellStyle name="Separador de milhares 3 3" xfId="35343" xr:uid="{00000000-0005-0000-0000-0000178A0000}"/>
    <cellStyle name="Separador de milhares 3 3 2" xfId="35344" xr:uid="{00000000-0005-0000-0000-0000188A0000}"/>
    <cellStyle name="Separador de milhares 3 3 2 2" xfId="35345" xr:uid="{00000000-0005-0000-0000-0000198A0000}"/>
    <cellStyle name="Separador de milhares 3 3 2 2 2" xfId="35346" xr:uid="{00000000-0005-0000-0000-00001A8A0000}"/>
    <cellStyle name="Separador de milhares 3 3 3" xfId="35347" xr:uid="{00000000-0005-0000-0000-00001B8A0000}"/>
    <cellStyle name="Separador de milhares 3 3 3 2" xfId="35348" xr:uid="{00000000-0005-0000-0000-00001C8A0000}"/>
    <cellStyle name="Separador de milhares 3 4" xfId="35349" xr:uid="{00000000-0005-0000-0000-00001D8A0000}"/>
    <cellStyle name="Separador de milhares 3 4 10" xfId="35350" xr:uid="{00000000-0005-0000-0000-00001E8A0000}"/>
    <cellStyle name="Separador de milhares 3 4 10 2" xfId="35351" xr:uid="{00000000-0005-0000-0000-00001F8A0000}"/>
    <cellStyle name="Separador de milhares 3 4 10 2 2" xfId="35352" xr:uid="{00000000-0005-0000-0000-0000208A0000}"/>
    <cellStyle name="Separador de milhares 3 4 10 3" xfId="35353" xr:uid="{00000000-0005-0000-0000-0000218A0000}"/>
    <cellStyle name="Separador de milhares 3 4 10 4" xfId="35354" xr:uid="{00000000-0005-0000-0000-0000228A0000}"/>
    <cellStyle name="Separador de milhares 3 4 11" xfId="35355" xr:uid="{00000000-0005-0000-0000-0000238A0000}"/>
    <cellStyle name="Separador de milhares 3 4 11 2" xfId="35356" xr:uid="{00000000-0005-0000-0000-0000248A0000}"/>
    <cellStyle name="Separador de milhares 3 4 12" xfId="35357" xr:uid="{00000000-0005-0000-0000-0000258A0000}"/>
    <cellStyle name="Separador de milhares 3 4 13" xfId="35358" xr:uid="{00000000-0005-0000-0000-0000268A0000}"/>
    <cellStyle name="Separador de milhares 3 4 2" xfId="35359" xr:uid="{00000000-0005-0000-0000-0000278A0000}"/>
    <cellStyle name="Separador de milhares 3 4 2 10" xfId="35360" xr:uid="{00000000-0005-0000-0000-0000288A0000}"/>
    <cellStyle name="Separador de milhares 3 4 2 10 2" xfId="35361" xr:uid="{00000000-0005-0000-0000-0000298A0000}"/>
    <cellStyle name="Separador de milhares 3 4 2 11" xfId="35362" xr:uid="{00000000-0005-0000-0000-00002A8A0000}"/>
    <cellStyle name="Separador de milhares 3 4 2 12" xfId="35363" xr:uid="{00000000-0005-0000-0000-00002B8A0000}"/>
    <cellStyle name="Separador de milhares 3 4 2 2" xfId="35364" xr:uid="{00000000-0005-0000-0000-00002C8A0000}"/>
    <cellStyle name="Separador de milhares 3 4 2 2 2" xfId="35365" xr:uid="{00000000-0005-0000-0000-00002D8A0000}"/>
    <cellStyle name="Separador de milhares 3 4 2 2 2 2" xfId="35366" xr:uid="{00000000-0005-0000-0000-00002E8A0000}"/>
    <cellStyle name="Separador de milhares 3 4 2 2 2 2 2" xfId="35367" xr:uid="{00000000-0005-0000-0000-00002F8A0000}"/>
    <cellStyle name="Separador de milhares 3 4 2 2 2 2 2 2" xfId="35368" xr:uid="{00000000-0005-0000-0000-0000308A0000}"/>
    <cellStyle name="Separador de milhares 3 4 2 2 2 2 2 2 2" xfId="35369" xr:uid="{00000000-0005-0000-0000-0000318A0000}"/>
    <cellStyle name="Separador de milhares 3 4 2 2 2 2 2 3" xfId="35370" xr:uid="{00000000-0005-0000-0000-0000328A0000}"/>
    <cellStyle name="Separador de milhares 3 4 2 2 2 2 2 4" xfId="35371" xr:uid="{00000000-0005-0000-0000-0000338A0000}"/>
    <cellStyle name="Separador de milhares 3 4 2 2 2 2 3" xfId="35372" xr:uid="{00000000-0005-0000-0000-0000348A0000}"/>
    <cellStyle name="Separador de milhares 3 4 2 2 2 2 3 2" xfId="35373" xr:uid="{00000000-0005-0000-0000-0000358A0000}"/>
    <cellStyle name="Separador de milhares 3 4 2 2 2 2 3 2 2" xfId="35374" xr:uid="{00000000-0005-0000-0000-0000368A0000}"/>
    <cellStyle name="Separador de milhares 3 4 2 2 2 2 3 3" xfId="35375" xr:uid="{00000000-0005-0000-0000-0000378A0000}"/>
    <cellStyle name="Separador de milhares 3 4 2 2 2 2 3 4" xfId="35376" xr:uid="{00000000-0005-0000-0000-0000388A0000}"/>
    <cellStyle name="Separador de milhares 3 4 2 2 2 2 4" xfId="35377" xr:uid="{00000000-0005-0000-0000-0000398A0000}"/>
    <cellStyle name="Separador de milhares 3 4 2 2 2 2 4 2" xfId="35378" xr:uid="{00000000-0005-0000-0000-00003A8A0000}"/>
    <cellStyle name="Separador de milhares 3 4 2 2 2 2 4 2 2" xfId="35379" xr:uid="{00000000-0005-0000-0000-00003B8A0000}"/>
    <cellStyle name="Separador de milhares 3 4 2 2 2 2 4 3" xfId="35380" xr:uid="{00000000-0005-0000-0000-00003C8A0000}"/>
    <cellStyle name="Separador de milhares 3 4 2 2 2 2 4 4" xfId="35381" xr:uid="{00000000-0005-0000-0000-00003D8A0000}"/>
    <cellStyle name="Separador de milhares 3 4 2 2 2 2 5" xfId="35382" xr:uid="{00000000-0005-0000-0000-00003E8A0000}"/>
    <cellStyle name="Separador de milhares 3 4 2 2 2 2 5 2" xfId="35383" xr:uid="{00000000-0005-0000-0000-00003F8A0000}"/>
    <cellStyle name="Separador de milhares 3 4 2 2 2 2 6" xfId="35384" xr:uid="{00000000-0005-0000-0000-0000408A0000}"/>
    <cellStyle name="Separador de milhares 3 4 2 2 2 2 7" xfId="35385" xr:uid="{00000000-0005-0000-0000-0000418A0000}"/>
    <cellStyle name="Separador de milhares 3 4 2 2 2 3" xfId="35386" xr:uid="{00000000-0005-0000-0000-0000428A0000}"/>
    <cellStyle name="Separador de milhares 3 4 2 2 2 3 2" xfId="35387" xr:uid="{00000000-0005-0000-0000-0000438A0000}"/>
    <cellStyle name="Separador de milhares 3 4 2 2 2 3 2 2" xfId="35388" xr:uid="{00000000-0005-0000-0000-0000448A0000}"/>
    <cellStyle name="Separador de milhares 3 4 2 2 2 3 3" xfId="35389" xr:uid="{00000000-0005-0000-0000-0000458A0000}"/>
    <cellStyle name="Separador de milhares 3 4 2 2 2 3 4" xfId="35390" xr:uid="{00000000-0005-0000-0000-0000468A0000}"/>
    <cellStyle name="Separador de milhares 3 4 2 2 2 4" xfId="35391" xr:uid="{00000000-0005-0000-0000-0000478A0000}"/>
    <cellStyle name="Separador de milhares 3 4 2 2 2 4 2" xfId="35392" xr:uid="{00000000-0005-0000-0000-0000488A0000}"/>
    <cellStyle name="Separador de milhares 3 4 2 2 2 4 2 2" xfId="35393" xr:uid="{00000000-0005-0000-0000-0000498A0000}"/>
    <cellStyle name="Separador de milhares 3 4 2 2 2 4 3" xfId="35394" xr:uid="{00000000-0005-0000-0000-00004A8A0000}"/>
    <cellStyle name="Separador de milhares 3 4 2 2 2 4 4" xfId="35395" xr:uid="{00000000-0005-0000-0000-00004B8A0000}"/>
    <cellStyle name="Separador de milhares 3 4 2 2 2 5" xfId="35396" xr:uid="{00000000-0005-0000-0000-00004C8A0000}"/>
    <cellStyle name="Separador de milhares 3 4 2 2 2 5 2" xfId="35397" xr:uid="{00000000-0005-0000-0000-00004D8A0000}"/>
    <cellStyle name="Separador de milhares 3 4 2 2 2 5 2 2" xfId="35398" xr:uid="{00000000-0005-0000-0000-00004E8A0000}"/>
    <cellStyle name="Separador de milhares 3 4 2 2 2 5 3" xfId="35399" xr:uid="{00000000-0005-0000-0000-00004F8A0000}"/>
    <cellStyle name="Separador de milhares 3 4 2 2 2 5 4" xfId="35400" xr:uid="{00000000-0005-0000-0000-0000508A0000}"/>
    <cellStyle name="Separador de milhares 3 4 2 2 2 6" xfId="35401" xr:uid="{00000000-0005-0000-0000-0000518A0000}"/>
    <cellStyle name="Separador de milhares 3 4 2 2 2 6 2" xfId="35402" xr:uid="{00000000-0005-0000-0000-0000528A0000}"/>
    <cellStyle name="Separador de milhares 3 4 2 2 2 7" xfId="35403" xr:uid="{00000000-0005-0000-0000-0000538A0000}"/>
    <cellStyle name="Separador de milhares 3 4 2 2 2 8" xfId="35404" xr:uid="{00000000-0005-0000-0000-0000548A0000}"/>
    <cellStyle name="Separador de milhares 3 4 2 2 3" xfId="35405" xr:uid="{00000000-0005-0000-0000-0000558A0000}"/>
    <cellStyle name="Separador de milhares 3 4 2 2 3 2" xfId="35406" xr:uid="{00000000-0005-0000-0000-0000568A0000}"/>
    <cellStyle name="Separador de milhares 3 4 2 2 3 2 2" xfId="35407" xr:uid="{00000000-0005-0000-0000-0000578A0000}"/>
    <cellStyle name="Separador de milhares 3 4 2 2 3 2 2 2" xfId="35408" xr:uid="{00000000-0005-0000-0000-0000588A0000}"/>
    <cellStyle name="Separador de milhares 3 4 2 2 3 2 3" xfId="35409" xr:uid="{00000000-0005-0000-0000-0000598A0000}"/>
    <cellStyle name="Separador de milhares 3 4 2 2 3 2 4" xfId="35410" xr:uid="{00000000-0005-0000-0000-00005A8A0000}"/>
    <cellStyle name="Separador de milhares 3 4 2 2 3 3" xfId="35411" xr:uid="{00000000-0005-0000-0000-00005B8A0000}"/>
    <cellStyle name="Separador de milhares 3 4 2 2 3 3 2" xfId="35412" xr:uid="{00000000-0005-0000-0000-00005C8A0000}"/>
    <cellStyle name="Separador de milhares 3 4 2 2 3 3 2 2" xfId="35413" xr:uid="{00000000-0005-0000-0000-00005D8A0000}"/>
    <cellStyle name="Separador de milhares 3 4 2 2 3 3 3" xfId="35414" xr:uid="{00000000-0005-0000-0000-00005E8A0000}"/>
    <cellStyle name="Separador de milhares 3 4 2 2 3 3 4" xfId="35415" xr:uid="{00000000-0005-0000-0000-00005F8A0000}"/>
    <cellStyle name="Separador de milhares 3 4 2 2 3 4" xfId="35416" xr:uid="{00000000-0005-0000-0000-0000608A0000}"/>
    <cellStyle name="Separador de milhares 3 4 2 2 3 4 2" xfId="35417" xr:uid="{00000000-0005-0000-0000-0000618A0000}"/>
    <cellStyle name="Separador de milhares 3 4 2 2 3 4 2 2" xfId="35418" xr:uid="{00000000-0005-0000-0000-0000628A0000}"/>
    <cellStyle name="Separador de milhares 3 4 2 2 3 4 3" xfId="35419" xr:uid="{00000000-0005-0000-0000-0000638A0000}"/>
    <cellStyle name="Separador de milhares 3 4 2 2 3 4 4" xfId="35420" xr:uid="{00000000-0005-0000-0000-0000648A0000}"/>
    <cellStyle name="Separador de milhares 3 4 2 2 3 5" xfId="35421" xr:uid="{00000000-0005-0000-0000-0000658A0000}"/>
    <cellStyle name="Separador de milhares 3 4 2 2 3 5 2" xfId="35422" xr:uid="{00000000-0005-0000-0000-0000668A0000}"/>
    <cellStyle name="Separador de milhares 3 4 2 2 3 6" xfId="35423" xr:uid="{00000000-0005-0000-0000-0000678A0000}"/>
    <cellStyle name="Separador de milhares 3 4 2 2 3 7" xfId="35424" xr:uid="{00000000-0005-0000-0000-0000688A0000}"/>
    <cellStyle name="Separador de milhares 3 4 2 2 4" xfId="35425" xr:uid="{00000000-0005-0000-0000-0000698A0000}"/>
    <cellStyle name="Separador de milhares 3 4 2 2 4 2" xfId="35426" xr:uid="{00000000-0005-0000-0000-00006A8A0000}"/>
    <cellStyle name="Separador de milhares 3 4 2 2 4 2 2" xfId="35427" xr:uid="{00000000-0005-0000-0000-00006B8A0000}"/>
    <cellStyle name="Separador de milhares 3 4 2 2 4 3" xfId="35428" xr:uid="{00000000-0005-0000-0000-00006C8A0000}"/>
    <cellStyle name="Separador de milhares 3 4 2 2 4 4" xfId="35429" xr:uid="{00000000-0005-0000-0000-00006D8A0000}"/>
    <cellStyle name="Separador de milhares 3 4 2 2 5" xfId="35430" xr:uid="{00000000-0005-0000-0000-00006E8A0000}"/>
    <cellStyle name="Separador de milhares 3 4 2 2 5 2" xfId="35431" xr:uid="{00000000-0005-0000-0000-00006F8A0000}"/>
    <cellStyle name="Separador de milhares 3 4 2 2 5 2 2" xfId="35432" xr:uid="{00000000-0005-0000-0000-0000708A0000}"/>
    <cellStyle name="Separador de milhares 3 4 2 2 5 3" xfId="35433" xr:uid="{00000000-0005-0000-0000-0000718A0000}"/>
    <cellStyle name="Separador de milhares 3 4 2 2 5 4" xfId="35434" xr:uid="{00000000-0005-0000-0000-0000728A0000}"/>
    <cellStyle name="Separador de milhares 3 4 2 2 6" xfId="35435" xr:uid="{00000000-0005-0000-0000-0000738A0000}"/>
    <cellStyle name="Separador de milhares 3 4 2 2 6 2" xfId="35436" xr:uid="{00000000-0005-0000-0000-0000748A0000}"/>
    <cellStyle name="Separador de milhares 3 4 2 2 6 2 2" xfId="35437" xr:uid="{00000000-0005-0000-0000-0000758A0000}"/>
    <cellStyle name="Separador de milhares 3 4 2 2 6 3" xfId="35438" xr:uid="{00000000-0005-0000-0000-0000768A0000}"/>
    <cellStyle name="Separador de milhares 3 4 2 2 6 4" xfId="35439" xr:uid="{00000000-0005-0000-0000-0000778A0000}"/>
    <cellStyle name="Separador de milhares 3 4 2 2 7" xfId="35440" xr:uid="{00000000-0005-0000-0000-0000788A0000}"/>
    <cellStyle name="Separador de milhares 3 4 2 2 7 2" xfId="35441" xr:uid="{00000000-0005-0000-0000-0000798A0000}"/>
    <cellStyle name="Separador de milhares 3 4 2 2 8" xfId="35442" xr:uid="{00000000-0005-0000-0000-00007A8A0000}"/>
    <cellStyle name="Separador de milhares 3 4 2 2 9" xfId="35443" xr:uid="{00000000-0005-0000-0000-00007B8A0000}"/>
    <cellStyle name="Separador de milhares 3 4 2 3" xfId="35444" xr:uid="{00000000-0005-0000-0000-00007C8A0000}"/>
    <cellStyle name="Separador de milhares 3 4 2 3 2" xfId="35445" xr:uid="{00000000-0005-0000-0000-00007D8A0000}"/>
    <cellStyle name="Separador de milhares 3 4 2 3 2 2" xfId="35446" xr:uid="{00000000-0005-0000-0000-00007E8A0000}"/>
    <cellStyle name="Separador de milhares 3 4 2 3 2 2 2" xfId="35447" xr:uid="{00000000-0005-0000-0000-00007F8A0000}"/>
    <cellStyle name="Separador de milhares 3 4 2 3 2 2 2 2" xfId="35448" xr:uid="{00000000-0005-0000-0000-0000808A0000}"/>
    <cellStyle name="Separador de milhares 3 4 2 3 2 2 2 2 2" xfId="35449" xr:uid="{00000000-0005-0000-0000-0000818A0000}"/>
    <cellStyle name="Separador de milhares 3 4 2 3 2 2 2 3" xfId="35450" xr:uid="{00000000-0005-0000-0000-0000828A0000}"/>
    <cellStyle name="Separador de milhares 3 4 2 3 2 2 2 4" xfId="35451" xr:uid="{00000000-0005-0000-0000-0000838A0000}"/>
    <cellStyle name="Separador de milhares 3 4 2 3 2 2 3" xfId="35452" xr:uid="{00000000-0005-0000-0000-0000848A0000}"/>
    <cellStyle name="Separador de milhares 3 4 2 3 2 2 3 2" xfId="35453" xr:uid="{00000000-0005-0000-0000-0000858A0000}"/>
    <cellStyle name="Separador de milhares 3 4 2 3 2 2 3 2 2" xfId="35454" xr:uid="{00000000-0005-0000-0000-0000868A0000}"/>
    <cellStyle name="Separador de milhares 3 4 2 3 2 2 3 3" xfId="35455" xr:uid="{00000000-0005-0000-0000-0000878A0000}"/>
    <cellStyle name="Separador de milhares 3 4 2 3 2 2 3 4" xfId="35456" xr:uid="{00000000-0005-0000-0000-0000888A0000}"/>
    <cellStyle name="Separador de milhares 3 4 2 3 2 2 4" xfId="35457" xr:uid="{00000000-0005-0000-0000-0000898A0000}"/>
    <cellStyle name="Separador de milhares 3 4 2 3 2 2 4 2" xfId="35458" xr:uid="{00000000-0005-0000-0000-00008A8A0000}"/>
    <cellStyle name="Separador de milhares 3 4 2 3 2 2 4 2 2" xfId="35459" xr:uid="{00000000-0005-0000-0000-00008B8A0000}"/>
    <cellStyle name="Separador de milhares 3 4 2 3 2 2 4 3" xfId="35460" xr:uid="{00000000-0005-0000-0000-00008C8A0000}"/>
    <cellStyle name="Separador de milhares 3 4 2 3 2 2 4 4" xfId="35461" xr:uid="{00000000-0005-0000-0000-00008D8A0000}"/>
    <cellStyle name="Separador de milhares 3 4 2 3 2 2 5" xfId="35462" xr:uid="{00000000-0005-0000-0000-00008E8A0000}"/>
    <cellStyle name="Separador de milhares 3 4 2 3 2 2 5 2" xfId="35463" xr:uid="{00000000-0005-0000-0000-00008F8A0000}"/>
    <cellStyle name="Separador de milhares 3 4 2 3 2 2 6" xfId="35464" xr:uid="{00000000-0005-0000-0000-0000908A0000}"/>
    <cellStyle name="Separador de milhares 3 4 2 3 2 2 7" xfId="35465" xr:uid="{00000000-0005-0000-0000-0000918A0000}"/>
    <cellStyle name="Separador de milhares 3 4 2 3 2 3" xfId="35466" xr:uid="{00000000-0005-0000-0000-0000928A0000}"/>
    <cellStyle name="Separador de milhares 3 4 2 3 2 3 2" xfId="35467" xr:uid="{00000000-0005-0000-0000-0000938A0000}"/>
    <cellStyle name="Separador de milhares 3 4 2 3 2 3 2 2" xfId="35468" xr:uid="{00000000-0005-0000-0000-0000948A0000}"/>
    <cellStyle name="Separador de milhares 3 4 2 3 2 3 3" xfId="35469" xr:uid="{00000000-0005-0000-0000-0000958A0000}"/>
    <cellStyle name="Separador de milhares 3 4 2 3 2 3 4" xfId="35470" xr:uid="{00000000-0005-0000-0000-0000968A0000}"/>
    <cellStyle name="Separador de milhares 3 4 2 3 2 4" xfId="35471" xr:uid="{00000000-0005-0000-0000-0000978A0000}"/>
    <cellStyle name="Separador de milhares 3 4 2 3 2 4 2" xfId="35472" xr:uid="{00000000-0005-0000-0000-0000988A0000}"/>
    <cellStyle name="Separador de milhares 3 4 2 3 2 4 2 2" xfId="35473" xr:uid="{00000000-0005-0000-0000-0000998A0000}"/>
    <cellStyle name="Separador de milhares 3 4 2 3 2 4 3" xfId="35474" xr:uid="{00000000-0005-0000-0000-00009A8A0000}"/>
    <cellStyle name="Separador de milhares 3 4 2 3 2 4 4" xfId="35475" xr:uid="{00000000-0005-0000-0000-00009B8A0000}"/>
    <cellStyle name="Separador de milhares 3 4 2 3 2 5" xfId="35476" xr:uid="{00000000-0005-0000-0000-00009C8A0000}"/>
    <cellStyle name="Separador de milhares 3 4 2 3 2 5 2" xfId="35477" xr:uid="{00000000-0005-0000-0000-00009D8A0000}"/>
    <cellStyle name="Separador de milhares 3 4 2 3 2 5 2 2" xfId="35478" xr:uid="{00000000-0005-0000-0000-00009E8A0000}"/>
    <cellStyle name="Separador de milhares 3 4 2 3 2 5 3" xfId="35479" xr:uid="{00000000-0005-0000-0000-00009F8A0000}"/>
    <cellStyle name="Separador de milhares 3 4 2 3 2 5 4" xfId="35480" xr:uid="{00000000-0005-0000-0000-0000A08A0000}"/>
    <cellStyle name="Separador de milhares 3 4 2 3 2 6" xfId="35481" xr:uid="{00000000-0005-0000-0000-0000A18A0000}"/>
    <cellStyle name="Separador de milhares 3 4 2 3 2 6 2" xfId="35482" xr:uid="{00000000-0005-0000-0000-0000A28A0000}"/>
    <cellStyle name="Separador de milhares 3 4 2 3 2 7" xfId="35483" xr:uid="{00000000-0005-0000-0000-0000A38A0000}"/>
    <cellStyle name="Separador de milhares 3 4 2 3 2 8" xfId="35484" xr:uid="{00000000-0005-0000-0000-0000A48A0000}"/>
    <cellStyle name="Separador de milhares 3 4 2 3 3" xfId="35485" xr:uid="{00000000-0005-0000-0000-0000A58A0000}"/>
    <cellStyle name="Separador de milhares 3 4 2 3 3 2" xfId="35486" xr:uid="{00000000-0005-0000-0000-0000A68A0000}"/>
    <cellStyle name="Separador de milhares 3 4 2 3 3 2 2" xfId="35487" xr:uid="{00000000-0005-0000-0000-0000A78A0000}"/>
    <cellStyle name="Separador de milhares 3 4 2 3 3 2 2 2" xfId="35488" xr:uid="{00000000-0005-0000-0000-0000A88A0000}"/>
    <cellStyle name="Separador de milhares 3 4 2 3 3 2 3" xfId="35489" xr:uid="{00000000-0005-0000-0000-0000A98A0000}"/>
    <cellStyle name="Separador de milhares 3 4 2 3 3 2 4" xfId="35490" xr:uid="{00000000-0005-0000-0000-0000AA8A0000}"/>
    <cellStyle name="Separador de milhares 3 4 2 3 3 3" xfId="35491" xr:uid="{00000000-0005-0000-0000-0000AB8A0000}"/>
    <cellStyle name="Separador de milhares 3 4 2 3 3 3 2" xfId="35492" xr:uid="{00000000-0005-0000-0000-0000AC8A0000}"/>
    <cellStyle name="Separador de milhares 3 4 2 3 3 3 2 2" xfId="35493" xr:uid="{00000000-0005-0000-0000-0000AD8A0000}"/>
    <cellStyle name="Separador de milhares 3 4 2 3 3 3 3" xfId="35494" xr:uid="{00000000-0005-0000-0000-0000AE8A0000}"/>
    <cellStyle name="Separador de milhares 3 4 2 3 3 3 4" xfId="35495" xr:uid="{00000000-0005-0000-0000-0000AF8A0000}"/>
    <cellStyle name="Separador de milhares 3 4 2 3 3 4" xfId="35496" xr:uid="{00000000-0005-0000-0000-0000B08A0000}"/>
    <cellStyle name="Separador de milhares 3 4 2 3 3 4 2" xfId="35497" xr:uid="{00000000-0005-0000-0000-0000B18A0000}"/>
    <cellStyle name="Separador de milhares 3 4 2 3 3 4 2 2" xfId="35498" xr:uid="{00000000-0005-0000-0000-0000B28A0000}"/>
    <cellStyle name="Separador de milhares 3 4 2 3 3 4 3" xfId="35499" xr:uid="{00000000-0005-0000-0000-0000B38A0000}"/>
    <cellStyle name="Separador de milhares 3 4 2 3 3 4 4" xfId="35500" xr:uid="{00000000-0005-0000-0000-0000B48A0000}"/>
    <cellStyle name="Separador de milhares 3 4 2 3 3 5" xfId="35501" xr:uid="{00000000-0005-0000-0000-0000B58A0000}"/>
    <cellStyle name="Separador de milhares 3 4 2 3 3 5 2" xfId="35502" xr:uid="{00000000-0005-0000-0000-0000B68A0000}"/>
    <cellStyle name="Separador de milhares 3 4 2 3 3 6" xfId="35503" xr:uid="{00000000-0005-0000-0000-0000B78A0000}"/>
    <cellStyle name="Separador de milhares 3 4 2 3 3 7" xfId="35504" xr:uid="{00000000-0005-0000-0000-0000B88A0000}"/>
    <cellStyle name="Separador de milhares 3 4 2 3 4" xfId="35505" xr:uid="{00000000-0005-0000-0000-0000B98A0000}"/>
    <cellStyle name="Separador de milhares 3 4 2 3 4 2" xfId="35506" xr:uid="{00000000-0005-0000-0000-0000BA8A0000}"/>
    <cellStyle name="Separador de milhares 3 4 2 3 4 2 2" xfId="35507" xr:uid="{00000000-0005-0000-0000-0000BB8A0000}"/>
    <cellStyle name="Separador de milhares 3 4 2 3 4 3" xfId="35508" xr:uid="{00000000-0005-0000-0000-0000BC8A0000}"/>
    <cellStyle name="Separador de milhares 3 4 2 3 4 4" xfId="35509" xr:uid="{00000000-0005-0000-0000-0000BD8A0000}"/>
    <cellStyle name="Separador de milhares 3 4 2 3 5" xfId="35510" xr:uid="{00000000-0005-0000-0000-0000BE8A0000}"/>
    <cellStyle name="Separador de milhares 3 4 2 3 5 2" xfId="35511" xr:uid="{00000000-0005-0000-0000-0000BF8A0000}"/>
    <cellStyle name="Separador de milhares 3 4 2 3 5 2 2" xfId="35512" xr:uid="{00000000-0005-0000-0000-0000C08A0000}"/>
    <cellStyle name="Separador de milhares 3 4 2 3 5 3" xfId="35513" xr:uid="{00000000-0005-0000-0000-0000C18A0000}"/>
    <cellStyle name="Separador de milhares 3 4 2 3 5 4" xfId="35514" xr:uid="{00000000-0005-0000-0000-0000C28A0000}"/>
    <cellStyle name="Separador de milhares 3 4 2 3 6" xfId="35515" xr:uid="{00000000-0005-0000-0000-0000C38A0000}"/>
    <cellStyle name="Separador de milhares 3 4 2 3 6 2" xfId="35516" xr:uid="{00000000-0005-0000-0000-0000C48A0000}"/>
    <cellStyle name="Separador de milhares 3 4 2 3 6 2 2" xfId="35517" xr:uid="{00000000-0005-0000-0000-0000C58A0000}"/>
    <cellStyle name="Separador de milhares 3 4 2 3 6 3" xfId="35518" xr:uid="{00000000-0005-0000-0000-0000C68A0000}"/>
    <cellStyle name="Separador de milhares 3 4 2 3 6 4" xfId="35519" xr:uid="{00000000-0005-0000-0000-0000C78A0000}"/>
    <cellStyle name="Separador de milhares 3 4 2 3 7" xfId="35520" xr:uid="{00000000-0005-0000-0000-0000C88A0000}"/>
    <cellStyle name="Separador de milhares 3 4 2 3 7 2" xfId="35521" xr:uid="{00000000-0005-0000-0000-0000C98A0000}"/>
    <cellStyle name="Separador de milhares 3 4 2 3 8" xfId="35522" xr:uid="{00000000-0005-0000-0000-0000CA8A0000}"/>
    <cellStyle name="Separador de milhares 3 4 2 3 9" xfId="35523" xr:uid="{00000000-0005-0000-0000-0000CB8A0000}"/>
    <cellStyle name="Separador de milhares 3 4 2 4" xfId="35524" xr:uid="{00000000-0005-0000-0000-0000CC8A0000}"/>
    <cellStyle name="Separador de milhares 3 4 2 4 2" xfId="35525" xr:uid="{00000000-0005-0000-0000-0000CD8A0000}"/>
    <cellStyle name="Separador de milhares 3 4 2 4 2 2" xfId="35526" xr:uid="{00000000-0005-0000-0000-0000CE8A0000}"/>
    <cellStyle name="Separador de milhares 3 4 2 4 2 2 2" xfId="35527" xr:uid="{00000000-0005-0000-0000-0000CF8A0000}"/>
    <cellStyle name="Separador de milhares 3 4 2 4 2 2 2 2" xfId="35528" xr:uid="{00000000-0005-0000-0000-0000D08A0000}"/>
    <cellStyle name="Separador de milhares 3 4 2 4 2 2 2 2 2" xfId="35529" xr:uid="{00000000-0005-0000-0000-0000D18A0000}"/>
    <cellStyle name="Separador de milhares 3 4 2 4 2 2 2 3" xfId="35530" xr:uid="{00000000-0005-0000-0000-0000D28A0000}"/>
    <cellStyle name="Separador de milhares 3 4 2 4 2 2 2 4" xfId="35531" xr:uid="{00000000-0005-0000-0000-0000D38A0000}"/>
    <cellStyle name="Separador de milhares 3 4 2 4 2 2 3" xfId="35532" xr:uid="{00000000-0005-0000-0000-0000D48A0000}"/>
    <cellStyle name="Separador de milhares 3 4 2 4 2 2 3 2" xfId="35533" xr:uid="{00000000-0005-0000-0000-0000D58A0000}"/>
    <cellStyle name="Separador de milhares 3 4 2 4 2 2 3 2 2" xfId="35534" xr:uid="{00000000-0005-0000-0000-0000D68A0000}"/>
    <cellStyle name="Separador de milhares 3 4 2 4 2 2 3 3" xfId="35535" xr:uid="{00000000-0005-0000-0000-0000D78A0000}"/>
    <cellStyle name="Separador de milhares 3 4 2 4 2 2 3 4" xfId="35536" xr:uid="{00000000-0005-0000-0000-0000D88A0000}"/>
    <cellStyle name="Separador de milhares 3 4 2 4 2 2 4" xfId="35537" xr:uid="{00000000-0005-0000-0000-0000D98A0000}"/>
    <cellStyle name="Separador de milhares 3 4 2 4 2 2 4 2" xfId="35538" xr:uid="{00000000-0005-0000-0000-0000DA8A0000}"/>
    <cellStyle name="Separador de milhares 3 4 2 4 2 2 4 2 2" xfId="35539" xr:uid="{00000000-0005-0000-0000-0000DB8A0000}"/>
    <cellStyle name="Separador de milhares 3 4 2 4 2 2 4 3" xfId="35540" xr:uid="{00000000-0005-0000-0000-0000DC8A0000}"/>
    <cellStyle name="Separador de milhares 3 4 2 4 2 2 4 4" xfId="35541" xr:uid="{00000000-0005-0000-0000-0000DD8A0000}"/>
    <cellStyle name="Separador de milhares 3 4 2 4 2 2 5" xfId="35542" xr:uid="{00000000-0005-0000-0000-0000DE8A0000}"/>
    <cellStyle name="Separador de milhares 3 4 2 4 2 2 5 2" xfId="35543" xr:uid="{00000000-0005-0000-0000-0000DF8A0000}"/>
    <cellStyle name="Separador de milhares 3 4 2 4 2 2 6" xfId="35544" xr:uid="{00000000-0005-0000-0000-0000E08A0000}"/>
    <cellStyle name="Separador de milhares 3 4 2 4 2 2 7" xfId="35545" xr:uid="{00000000-0005-0000-0000-0000E18A0000}"/>
    <cellStyle name="Separador de milhares 3 4 2 4 2 3" xfId="35546" xr:uid="{00000000-0005-0000-0000-0000E28A0000}"/>
    <cellStyle name="Separador de milhares 3 4 2 4 2 3 2" xfId="35547" xr:uid="{00000000-0005-0000-0000-0000E38A0000}"/>
    <cellStyle name="Separador de milhares 3 4 2 4 2 3 2 2" xfId="35548" xr:uid="{00000000-0005-0000-0000-0000E48A0000}"/>
    <cellStyle name="Separador de milhares 3 4 2 4 2 3 3" xfId="35549" xr:uid="{00000000-0005-0000-0000-0000E58A0000}"/>
    <cellStyle name="Separador de milhares 3 4 2 4 2 3 4" xfId="35550" xr:uid="{00000000-0005-0000-0000-0000E68A0000}"/>
    <cellStyle name="Separador de milhares 3 4 2 4 2 4" xfId="35551" xr:uid="{00000000-0005-0000-0000-0000E78A0000}"/>
    <cellStyle name="Separador de milhares 3 4 2 4 2 4 2" xfId="35552" xr:uid="{00000000-0005-0000-0000-0000E88A0000}"/>
    <cellStyle name="Separador de milhares 3 4 2 4 2 4 2 2" xfId="35553" xr:uid="{00000000-0005-0000-0000-0000E98A0000}"/>
    <cellStyle name="Separador de milhares 3 4 2 4 2 4 3" xfId="35554" xr:uid="{00000000-0005-0000-0000-0000EA8A0000}"/>
    <cellStyle name="Separador de milhares 3 4 2 4 2 4 4" xfId="35555" xr:uid="{00000000-0005-0000-0000-0000EB8A0000}"/>
    <cellStyle name="Separador de milhares 3 4 2 4 2 5" xfId="35556" xr:uid="{00000000-0005-0000-0000-0000EC8A0000}"/>
    <cellStyle name="Separador de milhares 3 4 2 4 2 5 2" xfId="35557" xr:uid="{00000000-0005-0000-0000-0000ED8A0000}"/>
    <cellStyle name="Separador de milhares 3 4 2 4 2 5 2 2" xfId="35558" xr:uid="{00000000-0005-0000-0000-0000EE8A0000}"/>
    <cellStyle name="Separador de milhares 3 4 2 4 2 5 3" xfId="35559" xr:uid="{00000000-0005-0000-0000-0000EF8A0000}"/>
    <cellStyle name="Separador de milhares 3 4 2 4 2 5 4" xfId="35560" xr:uid="{00000000-0005-0000-0000-0000F08A0000}"/>
    <cellStyle name="Separador de milhares 3 4 2 4 2 6" xfId="35561" xr:uid="{00000000-0005-0000-0000-0000F18A0000}"/>
    <cellStyle name="Separador de milhares 3 4 2 4 2 6 2" xfId="35562" xr:uid="{00000000-0005-0000-0000-0000F28A0000}"/>
    <cellStyle name="Separador de milhares 3 4 2 4 2 7" xfId="35563" xr:uid="{00000000-0005-0000-0000-0000F38A0000}"/>
    <cellStyle name="Separador de milhares 3 4 2 4 2 8" xfId="35564" xr:uid="{00000000-0005-0000-0000-0000F48A0000}"/>
    <cellStyle name="Separador de milhares 3 4 2 4 3" xfId="35565" xr:uid="{00000000-0005-0000-0000-0000F58A0000}"/>
    <cellStyle name="Separador de milhares 3 4 2 4 3 2" xfId="35566" xr:uid="{00000000-0005-0000-0000-0000F68A0000}"/>
    <cellStyle name="Separador de milhares 3 4 2 4 3 2 2" xfId="35567" xr:uid="{00000000-0005-0000-0000-0000F78A0000}"/>
    <cellStyle name="Separador de milhares 3 4 2 4 3 2 2 2" xfId="35568" xr:uid="{00000000-0005-0000-0000-0000F88A0000}"/>
    <cellStyle name="Separador de milhares 3 4 2 4 3 2 3" xfId="35569" xr:uid="{00000000-0005-0000-0000-0000F98A0000}"/>
    <cellStyle name="Separador de milhares 3 4 2 4 3 2 4" xfId="35570" xr:uid="{00000000-0005-0000-0000-0000FA8A0000}"/>
    <cellStyle name="Separador de milhares 3 4 2 4 3 3" xfId="35571" xr:uid="{00000000-0005-0000-0000-0000FB8A0000}"/>
    <cellStyle name="Separador de milhares 3 4 2 4 3 3 2" xfId="35572" xr:uid="{00000000-0005-0000-0000-0000FC8A0000}"/>
    <cellStyle name="Separador de milhares 3 4 2 4 3 3 2 2" xfId="35573" xr:uid="{00000000-0005-0000-0000-0000FD8A0000}"/>
    <cellStyle name="Separador de milhares 3 4 2 4 3 3 3" xfId="35574" xr:uid="{00000000-0005-0000-0000-0000FE8A0000}"/>
    <cellStyle name="Separador de milhares 3 4 2 4 3 3 4" xfId="35575" xr:uid="{00000000-0005-0000-0000-0000FF8A0000}"/>
    <cellStyle name="Separador de milhares 3 4 2 4 3 4" xfId="35576" xr:uid="{00000000-0005-0000-0000-0000008B0000}"/>
    <cellStyle name="Separador de milhares 3 4 2 4 3 4 2" xfId="35577" xr:uid="{00000000-0005-0000-0000-0000018B0000}"/>
    <cellStyle name="Separador de milhares 3 4 2 4 3 4 2 2" xfId="35578" xr:uid="{00000000-0005-0000-0000-0000028B0000}"/>
    <cellStyle name="Separador de milhares 3 4 2 4 3 4 3" xfId="35579" xr:uid="{00000000-0005-0000-0000-0000038B0000}"/>
    <cellStyle name="Separador de milhares 3 4 2 4 3 4 4" xfId="35580" xr:uid="{00000000-0005-0000-0000-0000048B0000}"/>
    <cellStyle name="Separador de milhares 3 4 2 4 3 5" xfId="35581" xr:uid="{00000000-0005-0000-0000-0000058B0000}"/>
    <cellStyle name="Separador de milhares 3 4 2 4 3 5 2" xfId="35582" xr:uid="{00000000-0005-0000-0000-0000068B0000}"/>
    <cellStyle name="Separador de milhares 3 4 2 4 3 6" xfId="35583" xr:uid="{00000000-0005-0000-0000-0000078B0000}"/>
    <cellStyle name="Separador de milhares 3 4 2 4 3 7" xfId="35584" xr:uid="{00000000-0005-0000-0000-0000088B0000}"/>
    <cellStyle name="Separador de milhares 3 4 2 4 4" xfId="35585" xr:uid="{00000000-0005-0000-0000-0000098B0000}"/>
    <cellStyle name="Separador de milhares 3 4 2 4 4 2" xfId="35586" xr:uid="{00000000-0005-0000-0000-00000A8B0000}"/>
    <cellStyle name="Separador de milhares 3 4 2 4 4 2 2" xfId="35587" xr:uid="{00000000-0005-0000-0000-00000B8B0000}"/>
    <cellStyle name="Separador de milhares 3 4 2 4 4 3" xfId="35588" xr:uid="{00000000-0005-0000-0000-00000C8B0000}"/>
    <cellStyle name="Separador de milhares 3 4 2 4 4 4" xfId="35589" xr:uid="{00000000-0005-0000-0000-00000D8B0000}"/>
    <cellStyle name="Separador de milhares 3 4 2 4 5" xfId="35590" xr:uid="{00000000-0005-0000-0000-00000E8B0000}"/>
    <cellStyle name="Separador de milhares 3 4 2 4 5 2" xfId="35591" xr:uid="{00000000-0005-0000-0000-00000F8B0000}"/>
    <cellStyle name="Separador de milhares 3 4 2 4 5 2 2" xfId="35592" xr:uid="{00000000-0005-0000-0000-0000108B0000}"/>
    <cellStyle name="Separador de milhares 3 4 2 4 5 3" xfId="35593" xr:uid="{00000000-0005-0000-0000-0000118B0000}"/>
    <cellStyle name="Separador de milhares 3 4 2 4 5 4" xfId="35594" xr:uid="{00000000-0005-0000-0000-0000128B0000}"/>
    <cellStyle name="Separador de milhares 3 4 2 4 6" xfId="35595" xr:uid="{00000000-0005-0000-0000-0000138B0000}"/>
    <cellStyle name="Separador de milhares 3 4 2 4 6 2" xfId="35596" xr:uid="{00000000-0005-0000-0000-0000148B0000}"/>
    <cellStyle name="Separador de milhares 3 4 2 4 6 2 2" xfId="35597" xr:uid="{00000000-0005-0000-0000-0000158B0000}"/>
    <cellStyle name="Separador de milhares 3 4 2 4 6 3" xfId="35598" xr:uid="{00000000-0005-0000-0000-0000168B0000}"/>
    <cellStyle name="Separador de milhares 3 4 2 4 6 4" xfId="35599" xr:uid="{00000000-0005-0000-0000-0000178B0000}"/>
    <cellStyle name="Separador de milhares 3 4 2 4 7" xfId="35600" xr:uid="{00000000-0005-0000-0000-0000188B0000}"/>
    <cellStyle name="Separador de milhares 3 4 2 4 7 2" xfId="35601" xr:uid="{00000000-0005-0000-0000-0000198B0000}"/>
    <cellStyle name="Separador de milhares 3 4 2 4 8" xfId="35602" xr:uid="{00000000-0005-0000-0000-00001A8B0000}"/>
    <cellStyle name="Separador de milhares 3 4 2 4 9" xfId="35603" xr:uid="{00000000-0005-0000-0000-00001B8B0000}"/>
    <cellStyle name="Separador de milhares 3 4 2 5" xfId="35604" xr:uid="{00000000-0005-0000-0000-00001C8B0000}"/>
    <cellStyle name="Separador de milhares 3 4 2 5 2" xfId="35605" xr:uid="{00000000-0005-0000-0000-00001D8B0000}"/>
    <cellStyle name="Separador de milhares 3 4 2 5 2 2" xfId="35606" xr:uid="{00000000-0005-0000-0000-00001E8B0000}"/>
    <cellStyle name="Separador de milhares 3 4 2 5 2 2 2" xfId="35607" xr:uid="{00000000-0005-0000-0000-00001F8B0000}"/>
    <cellStyle name="Separador de milhares 3 4 2 5 2 2 2 2" xfId="35608" xr:uid="{00000000-0005-0000-0000-0000208B0000}"/>
    <cellStyle name="Separador de milhares 3 4 2 5 2 2 3" xfId="35609" xr:uid="{00000000-0005-0000-0000-0000218B0000}"/>
    <cellStyle name="Separador de milhares 3 4 2 5 2 2 4" xfId="35610" xr:uid="{00000000-0005-0000-0000-0000228B0000}"/>
    <cellStyle name="Separador de milhares 3 4 2 5 2 3" xfId="35611" xr:uid="{00000000-0005-0000-0000-0000238B0000}"/>
    <cellStyle name="Separador de milhares 3 4 2 5 2 3 2" xfId="35612" xr:uid="{00000000-0005-0000-0000-0000248B0000}"/>
    <cellStyle name="Separador de milhares 3 4 2 5 2 3 2 2" xfId="35613" xr:uid="{00000000-0005-0000-0000-0000258B0000}"/>
    <cellStyle name="Separador de milhares 3 4 2 5 2 3 3" xfId="35614" xr:uid="{00000000-0005-0000-0000-0000268B0000}"/>
    <cellStyle name="Separador de milhares 3 4 2 5 2 3 4" xfId="35615" xr:uid="{00000000-0005-0000-0000-0000278B0000}"/>
    <cellStyle name="Separador de milhares 3 4 2 5 2 4" xfId="35616" xr:uid="{00000000-0005-0000-0000-0000288B0000}"/>
    <cellStyle name="Separador de milhares 3 4 2 5 2 4 2" xfId="35617" xr:uid="{00000000-0005-0000-0000-0000298B0000}"/>
    <cellStyle name="Separador de milhares 3 4 2 5 2 4 2 2" xfId="35618" xr:uid="{00000000-0005-0000-0000-00002A8B0000}"/>
    <cellStyle name="Separador de milhares 3 4 2 5 2 4 3" xfId="35619" xr:uid="{00000000-0005-0000-0000-00002B8B0000}"/>
    <cellStyle name="Separador de milhares 3 4 2 5 2 4 4" xfId="35620" xr:uid="{00000000-0005-0000-0000-00002C8B0000}"/>
    <cellStyle name="Separador de milhares 3 4 2 5 2 5" xfId="35621" xr:uid="{00000000-0005-0000-0000-00002D8B0000}"/>
    <cellStyle name="Separador de milhares 3 4 2 5 2 5 2" xfId="35622" xr:uid="{00000000-0005-0000-0000-00002E8B0000}"/>
    <cellStyle name="Separador de milhares 3 4 2 5 2 6" xfId="35623" xr:uid="{00000000-0005-0000-0000-00002F8B0000}"/>
    <cellStyle name="Separador de milhares 3 4 2 5 2 7" xfId="35624" xr:uid="{00000000-0005-0000-0000-0000308B0000}"/>
    <cellStyle name="Separador de milhares 3 4 2 5 3" xfId="35625" xr:uid="{00000000-0005-0000-0000-0000318B0000}"/>
    <cellStyle name="Separador de milhares 3 4 2 5 3 2" xfId="35626" xr:uid="{00000000-0005-0000-0000-0000328B0000}"/>
    <cellStyle name="Separador de milhares 3 4 2 5 3 2 2" xfId="35627" xr:uid="{00000000-0005-0000-0000-0000338B0000}"/>
    <cellStyle name="Separador de milhares 3 4 2 5 3 3" xfId="35628" xr:uid="{00000000-0005-0000-0000-0000348B0000}"/>
    <cellStyle name="Separador de milhares 3 4 2 5 3 4" xfId="35629" xr:uid="{00000000-0005-0000-0000-0000358B0000}"/>
    <cellStyle name="Separador de milhares 3 4 2 5 4" xfId="35630" xr:uid="{00000000-0005-0000-0000-0000368B0000}"/>
    <cellStyle name="Separador de milhares 3 4 2 5 4 2" xfId="35631" xr:uid="{00000000-0005-0000-0000-0000378B0000}"/>
    <cellStyle name="Separador de milhares 3 4 2 5 4 2 2" xfId="35632" xr:uid="{00000000-0005-0000-0000-0000388B0000}"/>
    <cellStyle name="Separador de milhares 3 4 2 5 4 3" xfId="35633" xr:uid="{00000000-0005-0000-0000-0000398B0000}"/>
    <cellStyle name="Separador de milhares 3 4 2 5 4 4" xfId="35634" xr:uid="{00000000-0005-0000-0000-00003A8B0000}"/>
    <cellStyle name="Separador de milhares 3 4 2 5 5" xfId="35635" xr:uid="{00000000-0005-0000-0000-00003B8B0000}"/>
    <cellStyle name="Separador de milhares 3 4 2 5 5 2" xfId="35636" xr:uid="{00000000-0005-0000-0000-00003C8B0000}"/>
    <cellStyle name="Separador de milhares 3 4 2 5 5 2 2" xfId="35637" xr:uid="{00000000-0005-0000-0000-00003D8B0000}"/>
    <cellStyle name="Separador de milhares 3 4 2 5 5 3" xfId="35638" xr:uid="{00000000-0005-0000-0000-00003E8B0000}"/>
    <cellStyle name="Separador de milhares 3 4 2 5 5 4" xfId="35639" xr:uid="{00000000-0005-0000-0000-00003F8B0000}"/>
    <cellStyle name="Separador de milhares 3 4 2 5 6" xfId="35640" xr:uid="{00000000-0005-0000-0000-0000408B0000}"/>
    <cellStyle name="Separador de milhares 3 4 2 5 6 2" xfId="35641" xr:uid="{00000000-0005-0000-0000-0000418B0000}"/>
    <cellStyle name="Separador de milhares 3 4 2 5 7" xfId="35642" xr:uid="{00000000-0005-0000-0000-0000428B0000}"/>
    <cellStyle name="Separador de milhares 3 4 2 5 8" xfId="35643" xr:uid="{00000000-0005-0000-0000-0000438B0000}"/>
    <cellStyle name="Separador de milhares 3 4 2 6" xfId="35644" xr:uid="{00000000-0005-0000-0000-0000448B0000}"/>
    <cellStyle name="Separador de milhares 3 4 2 6 2" xfId="35645" xr:uid="{00000000-0005-0000-0000-0000458B0000}"/>
    <cellStyle name="Separador de milhares 3 4 2 6 2 2" xfId="35646" xr:uid="{00000000-0005-0000-0000-0000468B0000}"/>
    <cellStyle name="Separador de milhares 3 4 2 6 2 2 2" xfId="35647" xr:uid="{00000000-0005-0000-0000-0000478B0000}"/>
    <cellStyle name="Separador de milhares 3 4 2 6 2 3" xfId="35648" xr:uid="{00000000-0005-0000-0000-0000488B0000}"/>
    <cellStyle name="Separador de milhares 3 4 2 6 2 4" xfId="35649" xr:uid="{00000000-0005-0000-0000-0000498B0000}"/>
    <cellStyle name="Separador de milhares 3 4 2 6 3" xfId="35650" xr:uid="{00000000-0005-0000-0000-00004A8B0000}"/>
    <cellStyle name="Separador de milhares 3 4 2 6 3 2" xfId="35651" xr:uid="{00000000-0005-0000-0000-00004B8B0000}"/>
    <cellStyle name="Separador de milhares 3 4 2 6 3 2 2" xfId="35652" xr:uid="{00000000-0005-0000-0000-00004C8B0000}"/>
    <cellStyle name="Separador de milhares 3 4 2 6 3 3" xfId="35653" xr:uid="{00000000-0005-0000-0000-00004D8B0000}"/>
    <cellStyle name="Separador de milhares 3 4 2 6 3 4" xfId="35654" xr:uid="{00000000-0005-0000-0000-00004E8B0000}"/>
    <cellStyle name="Separador de milhares 3 4 2 6 4" xfId="35655" xr:uid="{00000000-0005-0000-0000-00004F8B0000}"/>
    <cellStyle name="Separador de milhares 3 4 2 6 4 2" xfId="35656" xr:uid="{00000000-0005-0000-0000-0000508B0000}"/>
    <cellStyle name="Separador de milhares 3 4 2 6 4 2 2" xfId="35657" xr:uid="{00000000-0005-0000-0000-0000518B0000}"/>
    <cellStyle name="Separador de milhares 3 4 2 6 4 3" xfId="35658" xr:uid="{00000000-0005-0000-0000-0000528B0000}"/>
    <cellStyle name="Separador de milhares 3 4 2 6 4 4" xfId="35659" xr:uid="{00000000-0005-0000-0000-0000538B0000}"/>
    <cellStyle name="Separador de milhares 3 4 2 6 5" xfId="35660" xr:uid="{00000000-0005-0000-0000-0000548B0000}"/>
    <cellStyle name="Separador de milhares 3 4 2 6 5 2" xfId="35661" xr:uid="{00000000-0005-0000-0000-0000558B0000}"/>
    <cellStyle name="Separador de milhares 3 4 2 6 6" xfId="35662" xr:uid="{00000000-0005-0000-0000-0000568B0000}"/>
    <cellStyle name="Separador de milhares 3 4 2 6 7" xfId="35663" xr:uid="{00000000-0005-0000-0000-0000578B0000}"/>
    <cellStyle name="Separador de milhares 3 4 2 7" xfId="35664" xr:uid="{00000000-0005-0000-0000-0000588B0000}"/>
    <cellStyle name="Separador de milhares 3 4 2 7 2" xfId="35665" xr:uid="{00000000-0005-0000-0000-0000598B0000}"/>
    <cellStyle name="Separador de milhares 3 4 2 7 2 2" xfId="35666" xr:uid="{00000000-0005-0000-0000-00005A8B0000}"/>
    <cellStyle name="Separador de milhares 3 4 2 7 3" xfId="35667" xr:uid="{00000000-0005-0000-0000-00005B8B0000}"/>
    <cellStyle name="Separador de milhares 3 4 2 7 4" xfId="35668" xr:uid="{00000000-0005-0000-0000-00005C8B0000}"/>
    <cellStyle name="Separador de milhares 3 4 2 8" xfId="35669" xr:uid="{00000000-0005-0000-0000-00005D8B0000}"/>
    <cellStyle name="Separador de milhares 3 4 2 8 2" xfId="35670" xr:uid="{00000000-0005-0000-0000-00005E8B0000}"/>
    <cellStyle name="Separador de milhares 3 4 2 8 2 2" xfId="35671" xr:uid="{00000000-0005-0000-0000-00005F8B0000}"/>
    <cellStyle name="Separador de milhares 3 4 2 8 3" xfId="35672" xr:uid="{00000000-0005-0000-0000-0000608B0000}"/>
    <cellStyle name="Separador de milhares 3 4 2 8 4" xfId="35673" xr:uid="{00000000-0005-0000-0000-0000618B0000}"/>
    <cellStyle name="Separador de milhares 3 4 2 9" xfId="35674" xr:uid="{00000000-0005-0000-0000-0000628B0000}"/>
    <cellStyle name="Separador de milhares 3 4 2 9 2" xfId="35675" xr:uid="{00000000-0005-0000-0000-0000638B0000}"/>
    <cellStyle name="Separador de milhares 3 4 2 9 2 2" xfId="35676" xr:uid="{00000000-0005-0000-0000-0000648B0000}"/>
    <cellStyle name="Separador de milhares 3 4 2 9 3" xfId="35677" xr:uid="{00000000-0005-0000-0000-0000658B0000}"/>
    <cellStyle name="Separador de milhares 3 4 2 9 4" xfId="35678" xr:uid="{00000000-0005-0000-0000-0000668B0000}"/>
    <cellStyle name="Separador de milhares 3 4 3" xfId="35679" xr:uid="{00000000-0005-0000-0000-0000678B0000}"/>
    <cellStyle name="Separador de milhares 3 4 3 2" xfId="35680" xr:uid="{00000000-0005-0000-0000-0000688B0000}"/>
    <cellStyle name="Separador de milhares 3 4 3 2 2" xfId="35681" xr:uid="{00000000-0005-0000-0000-0000698B0000}"/>
    <cellStyle name="Separador de milhares 3 4 3 2 2 2" xfId="35682" xr:uid="{00000000-0005-0000-0000-00006A8B0000}"/>
    <cellStyle name="Separador de milhares 3 4 3 2 2 2 2" xfId="35683" xr:uid="{00000000-0005-0000-0000-00006B8B0000}"/>
    <cellStyle name="Separador de milhares 3 4 3 2 2 2 2 2" xfId="35684" xr:uid="{00000000-0005-0000-0000-00006C8B0000}"/>
    <cellStyle name="Separador de milhares 3 4 3 2 2 2 3" xfId="35685" xr:uid="{00000000-0005-0000-0000-00006D8B0000}"/>
    <cellStyle name="Separador de milhares 3 4 3 2 2 2 4" xfId="35686" xr:uid="{00000000-0005-0000-0000-00006E8B0000}"/>
    <cellStyle name="Separador de milhares 3 4 3 2 2 3" xfId="35687" xr:uid="{00000000-0005-0000-0000-00006F8B0000}"/>
    <cellStyle name="Separador de milhares 3 4 3 2 2 3 2" xfId="35688" xr:uid="{00000000-0005-0000-0000-0000708B0000}"/>
    <cellStyle name="Separador de milhares 3 4 3 2 2 3 2 2" xfId="35689" xr:uid="{00000000-0005-0000-0000-0000718B0000}"/>
    <cellStyle name="Separador de milhares 3 4 3 2 2 3 3" xfId="35690" xr:uid="{00000000-0005-0000-0000-0000728B0000}"/>
    <cellStyle name="Separador de milhares 3 4 3 2 2 3 4" xfId="35691" xr:uid="{00000000-0005-0000-0000-0000738B0000}"/>
    <cellStyle name="Separador de milhares 3 4 3 2 2 4" xfId="35692" xr:uid="{00000000-0005-0000-0000-0000748B0000}"/>
    <cellStyle name="Separador de milhares 3 4 3 2 2 4 2" xfId="35693" xr:uid="{00000000-0005-0000-0000-0000758B0000}"/>
    <cellStyle name="Separador de milhares 3 4 3 2 2 4 2 2" xfId="35694" xr:uid="{00000000-0005-0000-0000-0000768B0000}"/>
    <cellStyle name="Separador de milhares 3 4 3 2 2 4 3" xfId="35695" xr:uid="{00000000-0005-0000-0000-0000778B0000}"/>
    <cellStyle name="Separador de milhares 3 4 3 2 2 4 4" xfId="35696" xr:uid="{00000000-0005-0000-0000-0000788B0000}"/>
    <cellStyle name="Separador de milhares 3 4 3 2 2 5" xfId="35697" xr:uid="{00000000-0005-0000-0000-0000798B0000}"/>
    <cellStyle name="Separador de milhares 3 4 3 2 2 5 2" xfId="35698" xr:uid="{00000000-0005-0000-0000-00007A8B0000}"/>
    <cellStyle name="Separador de milhares 3 4 3 2 2 6" xfId="35699" xr:uid="{00000000-0005-0000-0000-00007B8B0000}"/>
    <cellStyle name="Separador de milhares 3 4 3 2 2 7" xfId="35700" xr:uid="{00000000-0005-0000-0000-00007C8B0000}"/>
    <cellStyle name="Separador de milhares 3 4 3 2 3" xfId="35701" xr:uid="{00000000-0005-0000-0000-00007D8B0000}"/>
    <cellStyle name="Separador de milhares 3 4 3 2 3 2" xfId="35702" xr:uid="{00000000-0005-0000-0000-00007E8B0000}"/>
    <cellStyle name="Separador de milhares 3 4 3 2 3 2 2" xfId="35703" xr:uid="{00000000-0005-0000-0000-00007F8B0000}"/>
    <cellStyle name="Separador de milhares 3 4 3 2 3 3" xfId="35704" xr:uid="{00000000-0005-0000-0000-0000808B0000}"/>
    <cellStyle name="Separador de milhares 3 4 3 2 3 4" xfId="35705" xr:uid="{00000000-0005-0000-0000-0000818B0000}"/>
    <cellStyle name="Separador de milhares 3 4 3 2 4" xfId="35706" xr:uid="{00000000-0005-0000-0000-0000828B0000}"/>
    <cellStyle name="Separador de milhares 3 4 3 2 4 2" xfId="35707" xr:uid="{00000000-0005-0000-0000-0000838B0000}"/>
    <cellStyle name="Separador de milhares 3 4 3 2 4 2 2" xfId="35708" xr:uid="{00000000-0005-0000-0000-0000848B0000}"/>
    <cellStyle name="Separador de milhares 3 4 3 2 4 3" xfId="35709" xr:uid="{00000000-0005-0000-0000-0000858B0000}"/>
    <cellStyle name="Separador de milhares 3 4 3 2 4 4" xfId="35710" xr:uid="{00000000-0005-0000-0000-0000868B0000}"/>
    <cellStyle name="Separador de milhares 3 4 3 2 5" xfId="35711" xr:uid="{00000000-0005-0000-0000-0000878B0000}"/>
    <cellStyle name="Separador de milhares 3 4 3 2 5 2" xfId="35712" xr:uid="{00000000-0005-0000-0000-0000888B0000}"/>
    <cellStyle name="Separador de milhares 3 4 3 2 5 2 2" xfId="35713" xr:uid="{00000000-0005-0000-0000-0000898B0000}"/>
    <cellStyle name="Separador de milhares 3 4 3 2 5 3" xfId="35714" xr:uid="{00000000-0005-0000-0000-00008A8B0000}"/>
    <cellStyle name="Separador de milhares 3 4 3 2 5 4" xfId="35715" xr:uid="{00000000-0005-0000-0000-00008B8B0000}"/>
    <cellStyle name="Separador de milhares 3 4 3 2 6" xfId="35716" xr:uid="{00000000-0005-0000-0000-00008C8B0000}"/>
    <cellStyle name="Separador de milhares 3 4 3 2 6 2" xfId="35717" xr:uid="{00000000-0005-0000-0000-00008D8B0000}"/>
    <cellStyle name="Separador de milhares 3 4 3 2 7" xfId="35718" xr:uid="{00000000-0005-0000-0000-00008E8B0000}"/>
    <cellStyle name="Separador de milhares 3 4 3 2 8" xfId="35719" xr:uid="{00000000-0005-0000-0000-00008F8B0000}"/>
    <cellStyle name="Separador de milhares 3 4 3 3" xfId="35720" xr:uid="{00000000-0005-0000-0000-0000908B0000}"/>
    <cellStyle name="Separador de milhares 3 4 3 3 2" xfId="35721" xr:uid="{00000000-0005-0000-0000-0000918B0000}"/>
    <cellStyle name="Separador de milhares 3 4 3 3 2 2" xfId="35722" xr:uid="{00000000-0005-0000-0000-0000928B0000}"/>
    <cellStyle name="Separador de milhares 3 4 3 3 2 2 2" xfId="35723" xr:uid="{00000000-0005-0000-0000-0000938B0000}"/>
    <cellStyle name="Separador de milhares 3 4 3 3 2 3" xfId="35724" xr:uid="{00000000-0005-0000-0000-0000948B0000}"/>
    <cellStyle name="Separador de milhares 3 4 3 3 2 4" xfId="35725" xr:uid="{00000000-0005-0000-0000-0000958B0000}"/>
    <cellStyle name="Separador de milhares 3 4 3 3 3" xfId="35726" xr:uid="{00000000-0005-0000-0000-0000968B0000}"/>
    <cellStyle name="Separador de milhares 3 4 3 3 3 2" xfId="35727" xr:uid="{00000000-0005-0000-0000-0000978B0000}"/>
    <cellStyle name="Separador de milhares 3 4 3 3 3 2 2" xfId="35728" xr:uid="{00000000-0005-0000-0000-0000988B0000}"/>
    <cellStyle name="Separador de milhares 3 4 3 3 3 3" xfId="35729" xr:uid="{00000000-0005-0000-0000-0000998B0000}"/>
    <cellStyle name="Separador de milhares 3 4 3 3 3 4" xfId="35730" xr:uid="{00000000-0005-0000-0000-00009A8B0000}"/>
    <cellStyle name="Separador de milhares 3 4 3 3 4" xfId="35731" xr:uid="{00000000-0005-0000-0000-00009B8B0000}"/>
    <cellStyle name="Separador de milhares 3 4 3 3 4 2" xfId="35732" xr:uid="{00000000-0005-0000-0000-00009C8B0000}"/>
    <cellStyle name="Separador de milhares 3 4 3 3 4 2 2" xfId="35733" xr:uid="{00000000-0005-0000-0000-00009D8B0000}"/>
    <cellStyle name="Separador de milhares 3 4 3 3 4 3" xfId="35734" xr:uid="{00000000-0005-0000-0000-00009E8B0000}"/>
    <cellStyle name="Separador de milhares 3 4 3 3 4 4" xfId="35735" xr:uid="{00000000-0005-0000-0000-00009F8B0000}"/>
    <cellStyle name="Separador de milhares 3 4 3 3 5" xfId="35736" xr:uid="{00000000-0005-0000-0000-0000A08B0000}"/>
    <cellStyle name="Separador de milhares 3 4 3 3 5 2" xfId="35737" xr:uid="{00000000-0005-0000-0000-0000A18B0000}"/>
    <cellStyle name="Separador de milhares 3 4 3 3 6" xfId="35738" xr:uid="{00000000-0005-0000-0000-0000A28B0000}"/>
    <cellStyle name="Separador de milhares 3 4 3 3 7" xfId="35739" xr:uid="{00000000-0005-0000-0000-0000A38B0000}"/>
    <cellStyle name="Separador de milhares 3 4 3 4" xfId="35740" xr:uid="{00000000-0005-0000-0000-0000A48B0000}"/>
    <cellStyle name="Separador de milhares 3 4 3 4 2" xfId="35741" xr:uid="{00000000-0005-0000-0000-0000A58B0000}"/>
    <cellStyle name="Separador de milhares 3 4 3 4 2 2" xfId="35742" xr:uid="{00000000-0005-0000-0000-0000A68B0000}"/>
    <cellStyle name="Separador de milhares 3 4 3 4 3" xfId="35743" xr:uid="{00000000-0005-0000-0000-0000A78B0000}"/>
    <cellStyle name="Separador de milhares 3 4 3 4 4" xfId="35744" xr:uid="{00000000-0005-0000-0000-0000A88B0000}"/>
    <cellStyle name="Separador de milhares 3 4 3 5" xfId="35745" xr:uid="{00000000-0005-0000-0000-0000A98B0000}"/>
    <cellStyle name="Separador de milhares 3 4 3 5 2" xfId="35746" xr:uid="{00000000-0005-0000-0000-0000AA8B0000}"/>
    <cellStyle name="Separador de milhares 3 4 3 5 2 2" xfId="35747" xr:uid="{00000000-0005-0000-0000-0000AB8B0000}"/>
    <cellStyle name="Separador de milhares 3 4 3 5 3" xfId="35748" xr:uid="{00000000-0005-0000-0000-0000AC8B0000}"/>
    <cellStyle name="Separador de milhares 3 4 3 5 4" xfId="35749" xr:uid="{00000000-0005-0000-0000-0000AD8B0000}"/>
    <cellStyle name="Separador de milhares 3 4 3 6" xfId="35750" xr:uid="{00000000-0005-0000-0000-0000AE8B0000}"/>
    <cellStyle name="Separador de milhares 3 4 3 6 2" xfId="35751" xr:uid="{00000000-0005-0000-0000-0000AF8B0000}"/>
    <cellStyle name="Separador de milhares 3 4 3 6 2 2" xfId="35752" xr:uid="{00000000-0005-0000-0000-0000B08B0000}"/>
    <cellStyle name="Separador de milhares 3 4 3 6 3" xfId="35753" xr:uid="{00000000-0005-0000-0000-0000B18B0000}"/>
    <cellStyle name="Separador de milhares 3 4 3 6 4" xfId="35754" xr:uid="{00000000-0005-0000-0000-0000B28B0000}"/>
    <cellStyle name="Separador de milhares 3 4 3 7" xfId="35755" xr:uid="{00000000-0005-0000-0000-0000B38B0000}"/>
    <cellStyle name="Separador de milhares 3 4 3 7 2" xfId="35756" xr:uid="{00000000-0005-0000-0000-0000B48B0000}"/>
    <cellStyle name="Separador de milhares 3 4 3 8" xfId="35757" xr:uid="{00000000-0005-0000-0000-0000B58B0000}"/>
    <cellStyle name="Separador de milhares 3 4 3 9" xfId="35758" xr:uid="{00000000-0005-0000-0000-0000B68B0000}"/>
    <cellStyle name="Separador de milhares 3 4 4" xfId="35759" xr:uid="{00000000-0005-0000-0000-0000B78B0000}"/>
    <cellStyle name="Separador de milhares 3 4 4 2" xfId="35760" xr:uid="{00000000-0005-0000-0000-0000B88B0000}"/>
    <cellStyle name="Separador de milhares 3 4 4 2 2" xfId="35761" xr:uid="{00000000-0005-0000-0000-0000B98B0000}"/>
    <cellStyle name="Separador de milhares 3 4 4 2 2 2" xfId="35762" xr:uid="{00000000-0005-0000-0000-0000BA8B0000}"/>
    <cellStyle name="Separador de milhares 3 4 4 2 2 2 2" xfId="35763" xr:uid="{00000000-0005-0000-0000-0000BB8B0000}"/>
    <cellStyle name="Separador de milhares 3 4 4 2 2 2 2 2" xfId="35764" xr:uid="{00000000-0005-0000-0000-0000BC8B0000}"/>
    <cellStyle name="Separador de milhares 3 4 4 2 2 2 3" xfId="35765" xr:uid="{00000000-0005-0000-0000-0000BD8B0000}"/>
    <cellStyle name="Separador de milhares 3 4 4 2 2 2 4" xfId="35766" xr:uid="{00000000-0005-0000-0000-0000BE8B0000}"/>
    <cellStyle name="Separador de milhares 3 4 4 2 2 3" xfId="35767" xr:uid="{00000000-0005-0000-0000-0000BF8B0000}"/>
    <cellStyle name="Separador de milhares 3 4 4 2 2 3 2" xfId="35768" xr:uid="{00000000-0005-0000-0000-0000C08B0000}"/>
    <cellStyle name="Separador de milhares 3 4 4 2 2 3 2 2" xfId="35769" xr:uid="{00000000-0005-0000-0000-0000C18B0000}"/>
    <cellStyle name="Separador de milhares 3 4 4 2 2 3 3" xfId="35770" xr:uid="{00000000-0005-0000-0000-0000C28B0000}"/>
    <cellStyle name="Separador de milhares 3 4 4 2 2 3 4" xfId="35771" xr:uid="{00000000-0005-0000-0000-0000C38B0000}"/>
    <cellStyle name="Separador de milhares 3 4 4 2 2 4" xfId="35772" xr:uid="{00000000-0005-0000-0000-0000C48B0000}"/>
    <cellStyle name="Separador de milhares 3 4 4 2 2 4 2" xfId="35773" xr:uid="{00000000-0005-0000-0000-0000C58B0000}"/>
    <cellStyle name="Separador de milhares 3 4 4 2 2 4 2 2" xfId="35774" xr:uid="{00000000-0005-0000-0000-0000C68B0000}"/>
    <cellStyle name="Separador de milhares 3 4 4 2 2 4 3" xfId="35775" xr:uid="{00000000-0005-0000-0000-0000C78B0000}"/>
    <cellStyle name="Separador de milhares 3 4 4 2 2 4 4" xfId="35776" xr:uid="{00000000-0005-0000-0000-0000C88B0000}"/>
    <cellStyle name="Separador de milhares 3 4 4 2 2 5" xfId="35777" xr:uid="{00000000-0005-0000-0000-0000C98B0000}"/>
    <cellStyle name="Separador de milhares 3 4 4 2 2 5 2" xfId="35778" xr:uid="{00000000-0005-0000-0000-0000CA8B0000}"/>
    <cellStyle name="Separador de milhares 3 4 4 2 2 6" xfId="35779" xr:uid="{00000000-0005-0000-0000-0000CB8B0000}"/>
    <cellStyle name="Separador de milhares 3 4 4 2 2 7" xfId="35780" xr:uid="{00000000-0005-0000-0000-0000CC8B0000}"/>
    <cellStyle name="Separador de milhares 3 4 4 2 3" xfId="35781" xr:uid="{00000000-0005-0000-0000-0000CD8B0000}"/>
    <cellStyle name="Separador de milhares 3 4 4 2 3 2" xfId="35782" xr:uid="{00000000-0005-0000-0000-0000CE8B0000}"/>
    <cellStyle name="Separador de milhares 3 4 4 2 3 2 2" xfId="35783" xr:uid="{00000000-0005-0000-0000-0000CF8B0000}"/>
    <cellStyle name="Separador de milhares 3 4 4 2 3 3" xfId="35784" xr:uid="{00000000-0005-0000-0000-0000D08B0000}"/>
    <cellStyle name="Separador de milhares 3 4 4 2 3 4" xfId="35785" xr:uid="{00000000-0005-0000-0000-0000D18B0000}"/>
    <cellStyle name="Separador de milhares 3 4 4 2 4" xfId="35786" xr:uid="{00000000-0005-0000-0000-0000D28B0000}"/>
    <cellStyle name="Separador de milhares 3 4 4 2 4 2" xfId="35787" xr:uid="{00000000-0005-0000-0000-0000D38B0000}"/>
    <cellStyle name="Separador de milhares 3 4 4 2 4 2 2" xfId="35788" xr:uid="{00000000-0005-0000-0000-0000D48B0000}"/>
    <cellStyle name="Separador de milhares 3 4 4 2 4 3" xfId="35789" xr:uid="{00000000-0005-0000-0000-0000D58B0000}"/>
    <cellStyle name="Separador de milhares 3 4 4 2 4 4" xfId="35790" xr:uid="{00000000-0005-0000-0000-0000D68B0000}"/>
    <cellStyle name="Separador de milhares 3 4 4 2 5" xfId="35791" xr:uid="{00000000-0005-0000-0000-0000D78B0000}"/>
    <cellStyle name="Separador de milhares 3 4 4 2 5 2" xfId="35792" xr:uid="{00000000-0005-0000-0000-0000D88B0000}"/>
    <cellStyle name="Separador de milhares 3 4 4 2 5 2 2" xfId="35793" xr:uid="{00000000-0005-0000-0000-0000D98B0000}"/>
    <cellStyle name="Separador de milhares 3 4 4 2 5 3" xfId="35794" xr:uid="{00000000-0005-0000-0000-0000DA8B0000}"/>
    <cellStyle name="Separador de milhares 3 4 4 2 5 4" xfId="35795" xr:uid="{00000000-0005-0000-0000-0000DB8B0000}"/>
    <cellStyle name="Separador de milhares 3 4 4 2 6" xfId="35796" xr:uid="{00000000-0005-0000-0000-0000DC8B0000}"/>
    <cellStyle name="Separador de milhares 3 4 4 2 6 2" xfId="35797" xr:uid="{00000000-0005-0000-0000-0000DD8B0000}"/>
    <cellStyle name="Separador de milhares 3 4 4 2 7" xfId="35798" xr:uid="{00000000-0005-0000-0000-0000DE8B0000}"/>
    <cellStyle name="Separador de milhares 3 4 4 2 8" xfId="35799" xr:uid="{00000000-0005-0000-0000-0000DF8B0000}"/>
    <cellStyle name="Separador de milhares 3 4 4 3" xfId="35800" xr:uid="{00000000-0005-0000-0000-0000E08B0000}"/>
    <cellStyle name="Separador de milhares 3 4 4 3 2" xfId="35801" xr:uid="{00000000-0005-0000-0000-0000E18B0000}"/>
    <cellStyle name="Separador de milhares 3 4 4 3 2 2" xfId="35802" xr:uid="{00000000-0005-0000-0000-0000E28B0000}"/>
    <cellStyle name="Separador de milhares 3 4 4 3 2 2 2" xfId="35803" xr:uid="{00000000-0005-0000-0000-0000E38B0000}"/>
    <cellStyle name="Separador de milhares 3 4 4 3 2 3" xfId="35804" xr:uid="{00000000-0005-0000-0000-0000E48B0000}"/>
    <cellStyle name="Separador de milhares 3 4 4 3 2 4" xfId="35805" xr:uid="{00000000-0005-0000-0000-0000E58B0000}"/>
    <cellStyle name="Separador de milhares 3 4 4 3 3" xfId="35806" xr:uid="{00000000-0005-0000-0000-0000E68B0000}"/>
    <cellStyle name="Separador de milhares 3 4 4 3 3 2" xfId="35807" xr:uid="{00000000-0005-0000-0000-0000E78B0000}"/>
    <cellStyle name="Separador de milhares 3 4 4 3 3 2 2" xfId="35808" xr:uid="{00000000-0005-0000-0000-0000E88B0000}"/>
    <cellStyle name="Separador de milhares 3 4 4 3 3 3" xfId="35809" xr:uid="{00000000-0005-0000-0000-0000E98B0000}"/>
    <cellStyle name="Separador de milhares 3 4 4 3 3 4" xfId="35810" xr:uid="{00000000-0005-0000-0000-0000EA8B0000}"/>
    <cellStyle name="Separador de milhares 3 4 4 3 4" xfId="35811" xr:uid="{00000000-0005-0000-0000-0000EB8B0000}"/>
    <cellStyle name="Separador de milhares 3 4 4 3 4 2" xfId="35812" xr:uid="{00000000-0005-0000-0000-0000EC8B0000}"/>
    <cellStyle name="Separador de milhares 3 4 4 3 4 2 2" xfId="35813" xr:uid="{00000000-0005-0000-0000-0000ED8B0000}"/>
    <cellStyle name="Separador de milhares 3 4 4 3 4 3" xfId="35814" xr:uid="{00000000-0005-0000-0000-0000EE8B0000}"/>
    <cellStyle name="Separador de milhares 3 4 4 3 4 4" xfId="35815" xr:uid="{00000000-0005-0000-0000-0000EF8B0000}"/>
    <cellStyle name="Separador de milhares 3 4 4 3 5" xfId="35816" xr:uid="{00000000-0005-0000-0000-0000F08B0000}"/>
    <cellStyle name="Separador de milhares 3 4 4 3 5 2" xfId="35817" xr:uid="{00000000-0005-0000-0000-0000F18B0000}"/>
    <cellStyle name="Separador de milhares 3 4 4 3 6" xfId="35818" xr:uid="{00000000-0005-0000-0000-0000F28B0000}"/>
    <cellStyle name="Separador de milhares 3 4 4 3 7" xfId="35819" xr:uid="{00000000-0005-0000-0000-0000F38B0000}"/>
    <cellStyle name="Separador de milhares 3 4 4 4" xfId="35820" xr:uid="{00000000-0005-0000-0000-0000F48B0000}"/>
    <cellStyle name="Separador de milhares 3 4 4 4 2" xfId="35821" xr:uid="{00000000-0005-0000-0000-0000F58B0000}"/>
    <cellStyle name="Separador de milhares 3 4 4 4 2 2" xfId="35822" xr:uid="{00000000-0005-0000-0000-0000F68B0000}"/>
    <cellStyle name="Separador de milhares 3 4 4 4 3" xfId="35823" xr:uid="{00000000-0005-0000-0000-0000F78B0000}"/>
    <cellStyle name="Separador de milhares 3 4 4 4 4" xfId="35824" xr:uid="{00000000-0005-0000-0000-0000F88B0000}"/>
    <cellStyle name="Separador de milhares 3 4 4 5" xfId="35825" xr:uid="{00000000-0005-0000-0000-0000F98B0000}"/>
    <cellStyle name="Separador de milhares 3 4 4 5 2" xfId="35826" xr:uid="{00000000-0005-0000-0000-0000FA8B0000}"/>
    <cellStyle name="Separador de milhares 3 4 4 5 2 2" xfId="35827" xr:uid="{00000000-0005-0000-0000-0000FB8B0000}"/>
    <cellStyle name="Separador de milhares 3 4 4 5 3" xfId="35828" xr:uid="{00000000-0005-0000-0000-0000FC8B0000}"/>
    <cellStyle name="Separador de milhares 3 4 4 5 4" xfId="35829" xr:uid="{00000000-0005-0000-0000-0000FD8B0000}"/>
    <cellStyle name="Separador de milhares 3 4 4 6" xfId="35830" xr:uid="{00000000-0005-0000-0000-0000FE8B0000}"/>
    <cellStyle name="Separador de milhares 3 4 4 6 2" xfId="35831" xr:uid="{00000000-0005-0000-0000-0000FF8B0000}"/>
    <cellStyle name="Separador de milhares 3 4 4 6 2 2" xfId="35832" xr:uid="{00000000-0005-0000-0000-0000008C0000}"/>
    <cellStyle name="Separador de milhares 3 4 4 6 3" xfId="35833" xr:uid="{00000000-0005-0000-0000-0000018C0000}"/>
    <cellStyle name="Separador de milhares 3 4 4 6 4" xfId="35834" xr:uid="{00000000-0005-0000-0000-0000028C0000}"/>
    <cellStyle name="Separador de milhares 3 4 4 7" xfId="35835" xr:uid="{00000000-0005-0000-0000-0000038C0000}"/>
    <cellStyle name="Separador de milhares 3 4 4 7 2" xfId="35836" xr:uid="{00000000-0005-0000-0000-0000048C0000}"/>
    <cellStyle name="Separador de milhares 3 4 4 8" xfId="35837" xr:uid="{00000000-0005-0000-0000-0000058C0000}"/>
    <cellStyle name="Separador de milhares 3 4 4 9" xfId="35838" xr:uid="{00000000-0005-0000-0000-0000068C0000}"/>
    <cellStyle name="Separador de milhares 3 4 5" xfId="35839" xr:uid="{00000000-0005-0000-0000-0000078C0000}"/>
    <cellStyle name="Separador de milhares 3 4 5 2" xfId="35840" xr:uid="{00000000-0005-0000-0000-0000088C0000}"/>
    <cellStyle name="Separador de milhares 3 4 5 2 2" xfId="35841" xr:uid="{00000000-0005-0000-0000-0000098C0000}"/>
    <cellStyle name="Separador de milhares 3 4 5 2 2 2" xfId="35842" xr:uid="{00000000-0005-0000-0000-00000A8C0000}"/>
    <cellStyle name="Separador de milhares 3 4 5 2 2 2 2" xfId="35843" xr:uid="{00000000-0005-0000-0000-00000B8C0000}"/>
    <cellStyle name="Separador de milhares 3 4 5 2 2 2 2 2" xfId="35844" xr:uid="{00000000-0005-0000-0000-00000C8C0000}"/>
    <cellStyle name="Separador de milhares 3 4 5 2 2 2 3" xfId="35845" xr:uid="{00000000-0005-0000-0000-00000D8C0000}"/>
    <cellStyle name="Separador de milhares 3 4 5 2 2 2 4" xfId="35846" xr:uid="{00000000-0005-0000-0000-00000E8C0000}"/>
    <cellStyle name="Separador de milhares 3 4 5 2 2 3" xfId="35847" xr:uid="{00000000-0005-0000-0000-00000F8C0000}"/>
    <cellStyle name="Separador de milhares 3 4 5 2 2 3 2" xfId="35848" xr:uid="{00000000-0005-0000-0000-0000108C0000}"/>
    <cellStyle name="Separador de milhares 3 4 5 2 2 3 2 2" xfId="35849" xr:uid="{00000000-0005-0000-0000-0000118C0000}"/>
    <cellStyle name="Separador de milhares 3 4 5 2 2 3 3" xfId="35850" xr:uid="{00000000-0005-0000-0000-0000128C0000}"/>
    <cellStyle name="Separador de milhares 3 4 5 2 2 3 4" xfId="35851" xr:uid="{00000000-0005-0000-0000-0000138C0000}"/>
    <cellStyle name="Separador de milhares 3 4 5 2 2 4" xfId="35852" xr:uid="{00000000-0005-0000-0000-0000148C0000}"/>
    <cellStyle name="Separador de milhares 3 4 5 2 2 4 2" xfId="35853" xr:uid="{00000000-0005-0000-0000-0000158C0000}"/>
    <cellStyle name="Separador de milhares 3 4 5 2 2 4 2 2" xfId="35854" xr:uid="{00000000-0005-0000-0000-0000168C0000}"/>
    <cellStyle name="Separador de milhares 3 4 5 2 2 4 3" xfId="35855" xr:uid="{00000000-0005-0000-0000-0000178C0000}"/>
    <cellStyle name="Separador de milhares 3 4 5 2 2 4 4" xfId="35856" xr:uid="{00000000-0005-0000-0000-0000188C0000}"/>
    <cellStyle name="Separador de milhares 3 4 5 2 2 5" xfId="35857" xr:uid="{00000000-0005-0000-0000-0000198C0000}"/>
    <cellStyle name="Separador de milhares 3 4 5 2 2 5 2" xfId="35858" xr:uid="{00000000-0005-0000-0000-00001A8C0000}"/>
    <cellStyle name="Separador de milhares 3 4 5 2 2 6" xfId="35859" xr:uid="{00000000-0005-0000-0000-00001B8C0000}"/>
    <cellStyle name="Separador de milhares 3 4 5 2 2 7" xfId="35860" xr:uid="{00000000-0005-0000-0000-00001C8C0000}"/>
    <cellStyle name="Separador de milhares 3 4 5 2 3" xfId="35861" xr:uid="{00000000-0005-0000-0000-00001D8C0000}"/>
    <cellStyle name="Separador de milhares 3 4 5 2 3 2" xfId="35862" xr:uid="{00000000-0005-0000-0000-00001E8C0000}"/>
    <cellStyle name="Separador de milhares 3 4 5 2 3 2 2" xfId="35863" xr:uid="{00000000-0005-0000-0000-00001F8C0000}"/>
    <cellStyle name="Separador de milhares 3 4 5 2 3 3" xfId="35864" xr:uid="{00000000-0005-0000-0000-0000208C0000}"/>
    <cellStyle name="Separador de milhares 3 4 5 2 3 4" xfId="35865" xr:uid="{00000000-0005-0000-0000-0000218C0000}"/>
    <cellStyle name="Separador de milhares 3 4 5 2 4" xfId="35866" xr:uid="{00000000-0005-0000-0000-0000228C0000}"/>
    <cellStyle name="Separador de milhares 3 4 5 2 4 2" xfId="35867" xr:uid="{00000000-0005-0000-0000-0000238C0000}"/>
    <cellStyle name="Separador de milhares 3 4 5 2 4 2 2" xfId="35868" xr:uid="{00000000-0005-0000-0000-0000248C0000}"/>
    <cellStyle name="Separador de milhares 3 4 5 2 4 3" xfId="35869" xr:uid="{00000000-0005-0000-0000-0000258C0000}"/>
    <cellStyle name="Separador de milhares 3 4 5 2 4 4" xfId="35870" xr:uid="{00000000-0005-0000-0000-0000268C0000}"/>
    <cellStyle name="Separador de milhares 3 4 5 2 5" xfId="35871" xr:uid="{00000000-0005-0000-0000-0000278C0000}"/>
    <cellStyle name="Separador de milhares 3 4 5 2 5 2" xfId="35872" xr:uid="{00000000-0005-0000-0000-0000288C0000}"/>
    <cellStyle name="Separador de milhares 3 4 5 2 5 2 2" xfId="35873" xr:uid="{00000000-0005-0000-0000-0000298C0000}"/>
    <cellStyle name="Separador de milhares 3 4 5 2 5 3" xfId="35874" xr:uid="{00000000-0005-0000-0000-00002A8C0000}"/>
    <cellStyle name="Separador de milhares 3 4 5 2 5 4" xfId="35875" xr:uid="{00000000-0005-0000-0000-00002B8C0000}"/>
    <cellStyle name="Separador de milhares 3 4 5 2 6" xfId="35876" xr:uid="{00000000-0005-0000-0000-00002C8C0000}"/>
    <cellStyle name="Separador de milhares 3 4 5 2 6 2" xfId="35877" xr:uid="{00000000-0005-0000-0000-00002D8C0000}"/>
    <cellStyle name="Separador de milhares 3 4 5 2 7" xfId="35878" xr:uid="{00000000-0005-0000-0000-00002E8C0000}"/>
    <cellStyle name="Separador de milhares 3 4 5 2 8" xfId="35879" xr:uid="{00000000-0005-0000-0000-00002F8C0000}"/>
    <cellStyle name="Separador de milhares 3 4 5 3" xfId="35880" xr:uid="{00000000-0005-0000-0000-0000308C0000}"/>
    <cellStyle name="Separador de milhares 3 4 5 3 2" xfId="35881" xr:uid="{00000000-0005-0000-0000-0000318C0000}"/>
    <cellStyle name="Separador de milhares 3 4 5 3 2 2" xfId="35882" xr:uid="{00000000-0005-0000-0000-0000328C0000}"/>
    <cellStyle name="Separador de milhares 3 4 5 3 2 2 2" xfId="35883" xr:uid="{00000000-0005-0000-0000-0000338C0000}"/>
    <cellStyle name="Separador de milhares 3 4 5 3 2 3" xfId="35884" xr:uid="{00000000-0005-0000-0000-0000348C0000}"/>
    <cellStyle name="Separador de milhares 3 4 5 3 2 4" xfId="35885" xr:uid="{00000000-0005-0000-0000-0000358C0000}"/>
    <cellStyle name="Separador de milhares 3 4 5 3 3" xfId="35886" xr:uid="{00000000-0005-0000-0000-0000368C0000}"/>
    <cellStyle name="Separador de milhares 3 4 5 3 3 2" xfId="35887" xr:uid="{00000000-0005-0000-0000-0000378C0000}"/>
    <cellStyle name="Separador de milhares 3 4 5 3 3 2 2" xfId="35888" xr:uid="{00000000-0005-0000-0000-0000388C0000}"/>
    <cellStyle name="Separador de milhares 3 4 5 3 3 3" xfId="35889" xr:uid="{00000000-0005-0000-0000-0000398C0000}"/>
    <cellStyle name="Separador de milhares 3 4 5 3 3 4" xfId="35890" xr:uid="{00000000-0005-0000-0000-00003A8C0000}"/>
    <cellStyle name="Separador de milhares 3 4 5 3 4" xfId="35891" xr:uid="{00000000-0005-0000-0000-00003B8C0000}"/>
    <cellStyle name="Separador de milhares 3 4 5 3 4 2" xfId="35892" xr:uid="{00000000-0005-0000-0000-00003C8C0000}"/>
    <cellStyle name="Separador de milhares 3 4 5 3 4 2 2" xfId="35893" xr:uid="{00000000-0005-0000-0000-00003D8C0000}"/>
    <cellStyle name="Separador de milhares 3 4 5 3 4 3" xfId="35894" xr:uid="{00000000-0005-0000-0000-00003E8C0000}"/>
    <cellStyle name="Separador de milhares 3 4 5 3 4 4" xfId="35895" xr:uid="{00000000-0005-0000-0000-00003F8C0000}"/>
    <cellStyle name="Separador de milhares 3 4 5 3 5" xfId="35896" xr:uid="{00000000-0005-0000-0000-0000408C0000}"/>
    <cellStyle name="Separador de milhares 3 4 5 3 5 2" xfId="35897" xr:uid="{00000000-0005-0000-0000-0000418C0000}"/>
    <cellStyle name="Separador de milhares 3 4 5 3 6" xfId="35898" xr:uid="{00000000-0005-0000-0000-0000428C0000}"/>
    <cellStyle name="Separador de milhares 3 4 5 3 7" xfId="35899" xr:uid="{00000000-0005-0000-0000-0000438C0000}"/>
    <cellStyle name="Separador de milhares 3 4 5 4" xfId="35900" xr:uid="{00000000-0005-0000-0000-0000448C0000}"/>
    <cellStyle name="Separador de milhares 3 4 5 4 2" xfId="35901" xr:uid="{00000000-0005-0000-0000-0000458C0000}"/>
    <cellStyle name="Separador de milhares 3 4 5 4 2 2" xfId="35902" xr:uid="{00000000-0005-0000-0000-0000468C0000}"/>
    <cellStyle name="Separador de milhares 3 4 5 4 3" xfId="35903" xr:uid="{00000000-0005-0000-0000-0000478C0000}"/>
    <cellStyle name="Separador de milhares 3 4 5 4 4" xfId="35904" xr:uid="{00000000-0005-0000-0000-0000488C0000}"/>
    <cellStyle name="Separador de milhares 3 4 5 5" xfId="35905" xr:uid="{00000000-0005-0000-0000-0000498C0000}"/>
    <cellStyle name="Separador de milhares 3 4 5 5 2" xfId="35906" xr:uid="{00000000-0005-0000-0000-00004A8C0000}"/>
    <cellStyle name="Separador de milhares 3 4 5 5 2 2" xfId="35907" xr:uid="{00000000-0005-0000-0000-00004B8C0000}"/>
    <cellStyle name="Separador de milhares 3 4 5 5 3" xfId="35908" xr:uid="{00000000-0005-0000-0000-00004C8C0000}"/>
    <cellStyle name="Separador de milhares 3 4 5 5 4" xfId="35909" xr:uid="{00000000-0005-0000-0000-00004D8C0000}"/>
    <cellStyle name="Separador de milhares 3 4 5 6" xfId="35910" xr:uid="{00000000-0005-0000-0000-00004E8C0000}"/>
    <cellStyle name="Separador de milhares 3 4 5 6 2" xfId="35911" xr:uid="{00000000-0005-0000-0000-00004F8C0000}"/>
    <cellStyle name="Separador de milhares 3 4 5 6 2 2" xfId="35912" xr:uid="{00000000-0005-0000-0000-0000508C0000}"/>
    <cellStyle name="Separador de milhares 3 4 5 6 3" xfId="35913" xr:uid="{00000000-0005-0000-0000-0000518C0000}"/>
    <cellStyle name="Separador de milhares 3 4 5 6 4" xfId="35914" xr:uid="{00000000-0005-0000-0000-0000528C0000}"/>
    <cellStyle name="Separador de milhares 3 4 5 7" xfId="35915" xr:uid="{00000000-0005-0000-0000-0000538C0000}"/>
    <cellStyle name="Separador de milhares 3 4 5 7 2" xfId="35916" xr:uid="{00000000-0005-0000-0000-0000548C0000}"/>
    <cellStyle name="Separador de milhares 3 4 5 8" xfId="35917" xr:uid="{00000000-0005-0000-0000-0000558C0000}"/>
    <cellStyle name="Separador de milhares 3 4 5 9" xfId="35918" xr:uid="{00000000-0005-0000-0000-0000568C0000}"/>
    <cellStyle name="Separador de milhares 3 4 6" xfId="35919" xr:uid="{00000000-0005-0000-0000-0000578C0000}"/>
    <cellStyle name="Separador de milhares 3 4 6 2" xfId="35920" xr:uid="{00000000-0005-0000-0000-0000588C0000}"/>
    <cellStyle name="Separador de milhares 3 4 6 2 2" xfId="35921" xr:uid="{00000000-0005-0000-0000-0000598C0000}"/>
    <cellStyle name="Separador de milhares 3 4 6 2 2 2" xfId="35922" xr:uid="{00000000-0005-0000-0000-00005A8C0000}"/>
    <cellStyle name="Separador de milhares 3 4 6 2 2 2 2" xfId="35923" xr:uid="{00000000-0005-0000-0000-00005B8C0000}"/>
    <cellStyle name="Separador de milhares 3 4 6 2 2 3" xfId="35924" xr:uid="{00000000-0005-0000-0000-00005C8C0000}"/>
    <cellStyle name="Separador de milhares 3 4 6 2 2 4" xfId="35925" xr:uid="{00000000-0005-0000-0000-00005D8C0000}"/>
    <cellStyle name="Separador de milhares 3 4 6 2 3" xfId="35926" xr:uid="{00000000-0005-0000-0000-00005E8C0000}"/>
    <cellStyle name="Separador de milhares 3 4 6 2 3 2" xfId="35927" xr:uid="{00000000-0005-0000-0000-00005F8C0000}"/>
    <cellStyle name="Separador de milhares 3 4 6 2 3 2 2" xfId="35928" xr:uid="{00000000-0005-0000-0000-0000608C0000}"/>
    <cellStyle name="Separador de milhares 3 4 6 2 3 3" xfId="35929" xr:uid="{00000000-0005-0000-0000-0000618C0000}"/>
    <cellStyle name="Separador de milhares 3 4 6 2 3 4" xfId="35930" xr:uid="{00000000-0005-0000-0000-0000628C0000}"/>
    <cellStyle name="Separador de milhares 3 4 6 2 4" xfId="35931" xr:uid="{00000000-0005-0000-0000-0000638C0000}"/>
    <cellStyle name="Separador de milhares 3 4 6 2 4 2" xfId="35932" xr:uid="{00000000-0005-0000-0000-0000648C0000}"/>
    <cellStyle name="Separador de milhares 3 4 6 2 4 2 2" xfId="35933" xr:uid="{00000000-0005-0000-0000-0000658C0000}"/>
    <cellStyle name="Separador de milhares 3 4 6 2 4 3" xfId="35934" xr:uid="{00000000-0005-0000-0000-0000668C0000}"/>
    <cellStyle name="Separador de milhares 3 4 6 2 4 4" xfId="35935" xr:uid="{00000000-0005-0000-0000-0000678C0000}"/>
    <cellStyle name="Separador de milhares 3 4 6 2 5" xfId="35936" xr:uid="{00000000-0005-0000-0000-0000688C0000}"/>
    <cellStyle name="Separador de milhares 3 4 6 2 5 2" xfId="35937" xr:uid="{00000000-0005-0000-0000-0000698C0000}"/>
    <cellStyle name="Separador de milhares 3 4 6 2 6" xfId="35938" xr:uid="{00000000-0005-0000-0000-00006A8C0000}"/>
    <cellStyle name="Separador de milhares 3 4 6 2 7" xfId="35939" xr:uid="{00000000-0005-0000-0000-00006B8C0000}"/>
    <cellStyle name="Separador de milhares 3 4 6 3" xfId="35940" xr:uid="{00000000-0005-0000-0000-00006C8C0000}"/>
    <cellStyle name="Separador de milhares 3 4 6 3 2" xfId="35941" xr:uid="{00000000-0005-0000-0000-00006D8C0000}"/>
    <cellStyle name="Separador de milhares 3 4 6 3 2 2" xfId="35942" xr:uid="{00000000-0005-0000-0000-00006E8C0000}"/>
    <cellStyle name="Separador de milhares 3 4 6 3 3" xfId="35943" xr:uid="{00000000-0005-0000-0000-00006F8C0000}"/>
    <cellStyle name="Separador de milhares 3 4 6 3 4" xfId="35944" xr:uid="{00000000-0005-0000-0000-0000708C0000}"/>
    <cellStyle name="Separador de milhares 3 4 6 4" xfId="35945" xr:uid="{00000000-0005-0000-0000-0000718C0000}"/>
    <cellStyle name="Separador de milhares 3 4 6 4 2" xfId="35946" xr:uid="{00000000-0005-0000-0000-0000728C0000}"/>
    <cellStyle name="Separador de milhares 3 4 6 4 2 2" xfId="35947" xr:uid="{00000000-0005-0000-0000-0000738C0000}"/>
    <cellStyle name="Separador de milhares 3 4 6 4 3" xfId="35948" xr:uid="{00000000-0005-0000-0000-0000748C0000}"/>
    <cellStyle name="Separador de milhares 3 4 6 4 4" xfId="35949" xr:uid="{00000000-0005-0000-0000-0000758C0000}"/>
    <cellStyle name="Separador de milhares 3 4 6 5" xfId="35950" xr:uid="{00000000-0005-0000-0000-0000768C0000}"/>
    <cellStyle name="Separador de milhares 3 4 6 5 2" xfId="35951" xr:uid="{00000000-0005-0000-0000-0000778C0000}"/>
    <cellStyle name="Separador de milhares 3 4 6 5 2 2" xfId="35952" xr:uid="{00000000-0005-0000-0000-0000788C0000}"/>
    <cellStyle name="Separador de milhares 3 4 6 5 3" xfId="35953" xr:uid="{00000000-0005-0000-0000-0000798C0000}"/>
    <cellStyle name="Separador de milhares 3 4 6 5 4" xfId="35954" xr:uid="{00000000-0005-0000-0000-00007A8C0000}"/>
    <cellStyle name="Separador de milhares 3 4 6 6" xfId="35955" xr:uid="{00000000-0005-0000-0000-00007B8C0000}"/>
    <cellStyle name="Separador de milhares 3 4 6 6 2" xfId="35956" xr:uid="{00000000-0005-0000-0000-00007C8C0000}"/>
    <cellStyle name="Separador de milhares 3 4 6 7" xfId="35957" xr:uid="{00000000-0005-0000-0000-00007D8C0000}"/>
    <cellStyle name="Separador de milhares 3 4 6 8" xfId="35958" xr:uid="{00000000-0005-0000-0000-00007E8C0000}"/>
    <cellStyle name="Separador de milhares 3 4 7" xfId="35959" xr:uid="{00000000-0005-0000-0000-00007F8C0000}"/>
    <cellStyle name="Separador de milhares 3 4 7 2" xfId="35960" xr:uid="{00000000-0005-0000-0000-0000808C0000}"/>
    <cellStyle name="Separador de milhares 3 4 7 2 2" xfId="35961" xr:uid="{00000000-0005-0000-0000-0000818C0000}"/>
    <cellStyle name="Separador de milhares 3 4 7 2 2 2" xfId="35962" xr:uid="{00000000-0005-0000-0000-0000828C0000}"/>
    <cellStyle name="Separador de milhares 3 4 7 2 3" xfId="35963" xr:uid="{00000000-0005-0000-0000-0000838C0000}"/>
    <cellStyle name="Separador de milhares 3 4 7 2 4" xfId="35964" xr:uid="{00000000-0005-0000-0000-0000848C0000}"/>
    <cellStyle name="Separador de milhares 3 4 7 3" xfId="35965" xr:uid="{00000000-0005-0000-0000-0000858C0000}"/>
    <cellStyle name="Separador de milhares 3 4 7 3 2" xfId="35966" xr:uid="{00000000-0005-0000-0000-0000868C0000}"/>
    <cellStyle name="Separador de milhares 3 4 7 3 2 2" xfId="35967" xr:uid="{00000000-0005-0000-0000-0000878C0000}"/>
    <cellStyle name="Separador de milhares 3 4 7 3 3" xfId="35968" xr:uid="{00000000-0005-0000-0000-0000888C0000}"/>
    <cellStyle name="Separador de milhares 3 4 7 3 4" xfId="35969" xr:uid="{00000000-0005-0000-0000-0000898C0000}"/>
    <cellStyle name="Separador de milhares 3 4 7 4" xfId="35970" xr:uid="{00000000-0005-0000-0000-00008A8C0000}"/>
    <cellStyle name="Separador de milhares 3 4 7 4 2" xfId="35971" xr:uid="{00000000-0005-0000-0000-00008B8C0000}"/>
    <cellStyle name="Separador de milhares 3 4 7 4 2 2" xfId="35972" xr:uid="{00000000-0005-0000-0000-00008C8C0000}"/>
    <cellStyle name="Separador de milhares 3 4 7 4 3" xfId="35973" xr:uid="{00000000-0005-0000-0000-00008D8C0000}"/>
    <cellStyle name="Separador de milhares 3 4 7 4 4" xfId="35974" xr:uid="{00000000-0005-0000-0000-00008E8C0000}"/>
    <cellStyle name="Separador de milhares 3 4 7 5" xfId="35975" xr:uid="{00000000-0005-0000-0000-00008F8C0000}"/>
    <cellStyle name="Separador de milhares 3 4 7 5 2" xfId="35976" xr:uid="{00000000-0005-0000-0000-0000908C0000}"/>
    <cellStyle name="Separador de milhares 3 4 7 6" xfId="35977" xr:uid="{00000000-0005-0000-0000-0000918C0000}"/>
    <cellStyle name="Separador de milhares 3 4 7 7" xfId="35978" xr:uid="{00000000-0005-0000-0000-0000928C0000}"/>
    <cellStyle name="Separador de milhares 3 4 8" xfId="35979" xr:uid="{00000000-0005-0000-0000-0000938C0000}"/>
    <cellStyle name="Separador de milhares 3 4 8 2" xfId="35980" xr:uid="{00000000-0005-0000-0000-0000948C0000}"/>
    <cellStyle name="Separador de milhares 3 4 8 2 2" xfId="35981" xr:uid="{00000000-0005-0000-0000-0000958C0000}"/>
    <cellStyle name="Separador de milhares 3 4 8 3" xfId="35982" xr:uid="{00000000-0005-0000-0000-0000968C0000}"/>
    <cellStyle name="Separador de milhares 3 4 8 4" xfId="35983" xr:uid="{00000000-0005-0000-0000-0000978C0000}"/>
    <cellStyle name="Separador de milhares 3 4 9" xfId="35984" xr:uid="{00000000-0005-0000-0000-0000988C0000}"/>
    <cellStyle name="Separador de milhares 3 4 9 2" xfId="35985" xr:uid="{00000000-0005-0000-0000-0000998C0000}"/>
    <cellStyle name="Separador de milhares 3 4 9 2 2" xfId="35986" xr:uid="{00000000-0005-0000-0000-00009A8C0000}"/>
    <cellStyle name="Separador de milhares 3 4 9 3" xfId="35987" xr:uid="{00000000-0005-0000-0000-00009B8C0000}"/>
    <cellStyle name="Separador de milhares 3 4 9 4" xfId="35988" xr:uid="{00000000-0005-0000-0000-00009C8C0000}"/>
    <cellStyle name="Separador de milhares 3 5" xfId="35989" xr:uid="{00000000-0005-0000-0000-00009D8C0000}"/>
    <cellStyle name="Separador de milhares 3 5 10" xfId="35990" xr:uid="{00000000-0005-0000-0000-00009E8C0000}"/>
    <cellStyle name="Separador de milhares 3 5 10 2" xfId="35991" xr:uid="{00000000-0005-0000-0000-00009F8C0000}"/>
    <cellStyle name="Separador de milhares 3 5 10 2 2" xfId="35992" xr:uid="{00000000-0005-0000-0000-0000A08C0000}"/>
    <cellStyle name="Separador de milhares 3 5 10 3" xfId="35993" xr:uid="{00000000-0005-0000-0000-0000A18C0000}"/>
    <cellStyle name="Separador de milhares 3 5 10 4" xfId="35994" xr:uid="{00000000-0005-0000-0000-0000A28C0000}"/>
    <cellStyle name="Separador de milhares 3 5 11" xfId="35995" xr:uid="{00000000-0005-0000-0000-0000A38C0000}"/>
    <cellStyle name="Separador de milhares 3 5 11 2" xfId="35996" xr:uid="{00000000-0005-0000-0000-0000A48C0000}"/>
    <cellStyle name="Separador de milhares 3 5 12" xfId="35997" xr:uid="{00000000-0005-0000-0000-0000A58C0000}"/>
    <cellStyle name="Separador de milhares 3 5 13" xfId="35998" xr:uid="{00000000-0005-0000-0000-0000A68C0000}"/>
    <cellStyle name="Separador de milhares 3 5 2" xfId="35999" xr:uid="{00000000-0005-0000-0000-0000A78C0000}"/>
    <cellStyle name="Separador de milhares 3 5 2 10" xfId="36000" xr:uid="{00000000-0005-0000-0000-0000A88C0000}"/>
    <cellStyle name="Separador de milhares 3 5 2 10 2" xfId="36001" xr:uid="{00000000-0005-0000-0000-0000A98C0000}"/>
    <cellStyle name="Separador de milhares 3 5 2 11" xfId="36002" xr:uid="{00000000-0005-0000-0000-0000AA8C0000}"/>
    <cellStyle name="Separador de milhares 3 5 2 12" xfId="36003" xr:uid="{00000000-0005-0000-0000-0000AB8C0000}"/>
    <cellStyle name="Separador de milhares 3 5 2 2" xfId="36004" xr:uid="{00000000-0005-0000-0000-0000AC8C0000}"/>
    <cellStyle name="Separador de milhares 3 5 2 2 2" xfId="36005" xr:uid="{00000000-0005-0000-0000-0000AD8C0000}"/>
    <cellStyle name="Separador de milhares 3 5 2 2 2 2" xfId="36006" xr:uid="{00000000-0005-0000-0000-0000AE8C0000}"/>
    <cellStyle name="Separador de milhares 3 5 2 2 2 2 2" xfId="36007" xr:uid="{00000000-0005-0000-0000-0000AF8C0000}"/>
    <cellStyle name="Separador de milhares 3 5 2 2 2 2 2 2" xfId="36008" xr:uid="{00000000-0005-0000-0000-0000B08C0000}"/>
    <cellStyle name="Separador de milhares 3 5 2 2 2 2 2 2 2" xfId="36009" xr:uid="{00000000-0005-0000-0000-0000B18C0000}"/>
    <cellStyle name="Separador de milhares 3 5 2 2 2 2 2 3" xfId="36010" xr:uid="{00000000-0005-0000-0000-0000B28C0000}"/>
    <cellStyle name="Separador de milhares 3 5 2 2 2 2 2 4" xfId="36011" xr:uid="{00000000-0005-0000-0000-0000B38C0000}"/>
    <cellStyle name="Separador de milhares 3 5 2 2 2 2 3" xfId="36012" xr:uid="{00000000-0005-0000-0000-0000B48C0000}"/>
    <cellStyle name="Separador de milhares 3 5 2 2 2 2 3 2" xfId="36013" xr:uid="{00000000-0005-0000-0000-0000B58C0000}"/>
    <cellStyle name="Separador de milhares 3 5 2 2 2 2 3 2 2" xfId="36014" xr:uid="{00000000-0005-0000-0000-0000B68C0000}"/>
    <cellStyle name="Separador de milhares 3 5 2 2 2 2 3 3" xfId="36015" xr:uid="{00000000-0005-0000-0000-0000B78C0000}"/>
    <cellStyle name="Separador de milhares 3 5 2 2 2 2 3 4" xfId="36016" xr:uid="{00000000-0005-0000-0000-0000B88C0000}"/>
    <cellStyle name="Separador de milhares 3 5 2 2 2 2 4" xfId="36017" xr:uid="{00000000-0005-0000-0000-0000B98C0000}"/>
    <cellStyle name="Separador de milhares 3 5 2 2 2 2 4 2" xfId="36018" xr:uid="{00000000-0005-0000-0000-0000BA8C0000}"/>
    <cellStyle name="Separador de milhares 3 5 2 2 2 2 4 2 2" xfId="36019" xr:uid="{00000000-0005-0000-0000-0000BB8C0000}"/>
    <cellStyle name="Separador de milhares 3 5 2 2 2 2 4 3" xfId="36020" xr:uid="{00000000-0005-0000-0000-0000BC8C0000}"/>
    <cellStyle name="Separador de milhares 3 5 2 2 2 2 4 4" xfId="36021" xr:uid="{00000000-0005-0000-0000-0000BD8C0000}"/>
    <cellStyle name="Separador de milhares 3 5 2 2 2 2 5" xfId="36022" xr:uid="{00000000-0005-0000-0000-0000BE8C0000}"/>
    <cellStyle name="Separador de milhares 3 5 2 2 2 2 5 2" xfId="36023" xr:uid="{00000000-0005-0000-0000-0000BF8C0000}"/>
    <cellStyle name="Separador de milhares 3 5 2 2 2 2 6" xfId="36024" xr:uid="{00000000-0005-0000-0000-0000C08C0000}"/>
    <cellStyle name="Separador de milhares 3 5 2 2 2 2 7" xfId="36025" xr:uid="{00000000-0005-0000-0000-0000C18C0000}"/>
    <cellStyle name="Separador de milhares 3 5 2 2 2 3" xfId="36026" xr:uid="{00000000-0005-0000-0000-0000C28C0000}"/>
    <cellStyle name="Separador de milhares 3 5 2 2 2 3 2" xfId="36027" xr:uid="{00000000-0005-0000-0000-0000C38C0000}"/>
    <cellStyle name="Separador de milhares 3 5 2 2 2 3 2 2" xfId="36028" xr:uid="{00000000-0005-0000-0000-0000C48C0000}"/>
    <cellStyle name="Separador de milhares 3 5 2 2 2 3 3" xfId="36029" xr:uid="{00000000-0005-0000-0000-0000C58C0000}"/>
    <cellStyle name="Separador de milhares 3 5 2 2 2 3 4" xfId="36030" xr:uid="{00000000-0005-0000-0000-0000C68C0000}"/>
    <cellStyle name="Separador de milhares 3 5 2 2 2 4" xfId="36031" xr:uid="{00000000-0005-0000-0000-0000C78C0000}"/>
    <cellStyle name="Separador de milhares 3 5 2 2 2 4 2" xfId="36032" xr:uid="{00000000-0005-0000-0000-0000C88C0000}"/>
    <cellStyle name="Separador de milhares 3 5 2 2 2 4 2 2" xfId="36033" xr:uid="{00000000-0005-0000-0000-0000C98C0000}"/>
    <cellStyle name="Separador de milhares 3 5 2 2 2 4 3" xfId="36034" xr:uid="{00000000-0005-0000-0000-0000CA8C0000}"/>
    <cellStyle name="Separador de milhares 3 5 2 2 2 4 4" xfId="36035" xr:uid="{00000000-0005-0000-0000-0000CB8C0000}"/>
    <cellStyle name="Separador de milhares 3 5 2 2 2 5" xfId="36036" xr:uid="{00000000-0005-0000-0000-0000CC8C0000}"/>
    <cellStyle name="Separador de milhares 3 5 2 2 2 5 2" xfId="36037" xr:uid="{00000000-0005-0000-0000-0000CD8C0000}"/>
    <cellStyle name="Separador de milhares 3 5 2 2 2 5 2 2" xfId="36038" xr:uid="{00000000-0005-0000-0000-0000CE8C0000}"/>
    <cellStyle name="Separador de milhares 3 5 2 2 2 5 3" xfId="36039" xr:uid="{00000000-0005-0000-0000-0000CF8C0000}"/>
    <cellStyle name="Separador de milhares 3 5 2 2 2 5 4" xfId="36040" xr:uid="{00000000-0005-0000-0000-0000D08C0000}"/>
    <cellStyle name="Separador de milhares 3 5 2 2 2 6" xfId="36041" xr:uid="{00000000-0005-0000-0000-0000D18C0000}"/>
    <cellStyle name="Separador de milhares 3 5 2 2 2 6 2" xfId="36042" xr:uid="{00000000-0005-0000-0000-0000D28C0000}"/>
    <cellStyle name="Separador de milhares 3 5 2 2 2 7" xfId="36043" xr:uid="{00000000-0005-0000-0000-0000D38C0000}"/>
    <cellStyle name="Separador de milhares 3 5 2 2 2 8" xfId="36044" xr:uid="{00000000-0005-0000-0000-0000D48C0000}"/>
    <cellStyle name="Separador de milhares 3 5 2 2 3" xfId="36045" xr:uid="{00000000-0005-0000-0000-0000D58C0000}"/>
    <cellStyle name="Separador de milhares 3 5 2 2 3 2" xfId="36046" xr:uid="{00000000-0005-0000-0000-0000D68C0000}"/>
    <cellStyle name="Separador de milhares 3 5 2 2 3 2 2" xfId="36047" xr:uid="{00000000-0005-0000-0000-0000D78C0000}"/>
    <cellStyle name="Separador de milhares 3 5 2 2 3 2 2 2" xfId="36048" xr:uid="{00000000-0005-0000-0000-0000D88C0000}"/>
    <cellStyle name="Separador de milhares 3 5 2 2 3 2 3" xfId="36049" xr:uid="{00000000-0005-0000-0000-0000D98C0000}"/>
    <cellStyle name="Separador de milhares 3 5 2 2 3 2 4" xfId="36050" xr:uid="{00000000-0005-0000-0000-0000DA8C0000}"/>
    <cellStyle name="Separador de milhares 3 5 2 2 3 3" xfId="36051" xr:uid="{00000000-0005-0000-0000-0000DB8C0000}"/>
    <cellStyle name="Separador de milhares 3 5 2 2 3 3 2" xfId="36052" xr:uid="{00000000-0005-0000-0000-0000DC8C0000}"/>
    <cellStyle name="Separador de milhares 3 5 2 2 3 3 2 2" xfId="36053" xr:uid="{00000000-0005-0000-0000-0000DD8C0000}"/>
    <cellStyle name="Separador de milhares 3 5 2 2 3 3 3" xfId="36054" xr:uid="{00000000-0005-0000-0000-0000DE8C0000}"/>
    <cellStyle name="Separador de milhares 3 5 2 2 3 3 4" xfId="36055" xr:uid="{00000000-0005-0000-0000-0000DF8C0000}"/>
    <cellStyle name="Separador de milhares 3 5 2 2 3 4" xfId="36056" xr:uid="{00000000-0005-0000-0000-0000E08C0000}"/>
    <cellStyle name="Separador de milhares 3 5 2 2 3 4 2" xfId="36057" xr:uid="{00000000-0005-0000-0000-0000E18C0000}"/>
    <cellStyle name="Separador de milhares 3 5 2 2 3 4 2 2" xfId="36058" xr:uid="{00000000-0005-0000-0000-0000E28C0000}"/>
    <cellStyle name="Separador de milhares 3 5 2 2 3 4 3" xfId="36059" xr:uid="{00000000-0005-0000-0000-0000E38C0000}"/>
    <cellStyle name="Separador de milhares 3 5 2 2 3 4 4" xfId="36060" xr:uid="{00000000-0005-0000-0000-0000E48C0000}"/>
    <cellStyle name="Separador de milhares 3 5 2 2 3 5" xfId="36061" xr:uid="{00000000-0005-0000-0000-0000E58C0000}"/>
    <cellStyle name="Separador de milhares 3 5 2 2 3 5 2" xfId="36062" xr:uid="{00000000-0005-0000-0000-0000E68C0000}"/>
    <cellStyle name="Separador de milhares 3 5 2 2 3 6" xfId="36063" xr:uid="{00000000-0005-0000-0000-0000E78C0000}"/>
    <cellStyle name="Separador de milhares 3 5 2 2 3 7" xfId="36064" xr:uid="{00000000-0005-0000-0000-0000E88C0000}"/>
    <cellStyle name="Separador de milhares 3 5 2 2 4" xfId="36065" xr:uid="{00000000-0005-0000-0000-0000E98C0000}"/>
    <cellStyle name="Separador de milhares 3 5 2 2 4 2" xfId="36066" xr:uid="{00000000-0005-0000-0000-0000EA8C0000}"/>
    <cellStyle name="Separador de milhares 3 5 2 2 4 2 2" xfId="36067" xr:uid="{00000000-0005-0000-0000-0000EB8C0000}"/>
    <cellStyle name="Separador de milhares 3 5 2 2 4 3" xfId="36068" xr:uid="{00000000-0005-0000-0000-0000EC8C0000}"/>
    <cellStyle name="Separador de milhares 3 5 2 2 4 4" xfId="36069" xr:uid="{00000000-0005-0000-0000-0000ED8C0000}"/>
    <cellStyle name="Separador de milhares 3 5 2 2 5" xfId="36070" xr:uid="{00000000-0005-0000-0000-0000EE8C0000}"/>
    <cellStyle name="Separador de milhares 3 5 2 2 5 2" xfId="36071" xr:uid="{00000000-0005-0000-0000-0000EF8C0000}"/>
    <cellStyle name="Separador de milhares 3 5 2 2 5 2 2" xfId="36072" xr:uid="{00000000-0005-0000-0000-0000F08C0000}"/>
    <cellStyle name="Separador de milhares 3 5 2 2 5 3" xfId="36073" xr:uid="{00000000-0005-0000-0000-0000F18C0000}"/>
    <cellStyle name="Separador de milhares 3 5 2 2 5 4" xfId="36074" xr:uid="{00000000-0005-0000-0000-0000F28C0000}"/>
    <cellStyle name="Separador de milhares 3 5 2 2 6" xfId="36075" xr:uid="{00000000-0005-0000-0000-0000F38C0000}"/>
    <cellStyle name="Separador de milhares 3 5 2 2 6 2" xfId="36076" xr:uid="{00000000-0005-0000-0000-0000F48C0000}"/>
    <cellStyle name="Separador de milhares 3 5 2 2 6 2 2" xfId="36077" xr:uid="{00000000-0005-0000-0000-0000F58C0000}"/>
    <cellStyle name="Separador de milhares 3 5 2 2 6 3" xfId="36078" xr:uid="{00000000-0005-0000-0000-0000F68C0000}"/>
    <cellStyle name="Separador de milhares 3 5 2 2 6 4" xfId="36079" xr:uid="{00000000-0005-0000-0000-0000F78C0000}"/>
    <cellStyle name="Separador de milhares 3 5 2 2 7" xfId="36080" xr:uid="{00000000-0005-0000-0000-0000F88C0000}"/>
    <cellStyle name="Separador de milhares 3 5 2 2 7 2" xfId="36081" xr:uid="{00000000-0005-0000-0000-0000F98C0000}"/>
    <cellStyle name="Separador de milhares 3 5 2 2 8" xfId="36082" xr:uid="{00000000-0005-0000-0000-0000FA8C0000}"/>
    <cellStyle name="Separador de milhares 3 5 2 2 9" xfId="36083" xr:uid="{00000000-0005-0000-0000-0000FB8C0000}"/>
    <cellStyle name="Separador de milhares 3 5 2 3" xfId="36084" xr:uid="{00000000-0005-0000-0000-0000FC8C0000}"/>
    <cellStyle name="Separador de milhares 3 5 2 3 2" xfId="36085" xr:uid="{00000000-0005-0000-0000-0000FD8C0000}"/>
    <cellStyle name="Separador de milhares 3 5 2 3 2 2" xfId="36086" xr:uid="{00000000-0005-0000-0000-0000FE8C0000}"/>
    <cellStyle name="Separador de milhares 3 5 2 3 2 2 2" xfId="36087" xr:uid="{00000000-0005-0000-0000-0000FF8C0000}"/>
    <cellStyle name="Separador de milhares 3 5 2 3 2 2 2 2" xfId="36088" xr:uid="{00000000-0005-0000-0000-0000008D0000}"/>
    <cellStyle name="Separador de milhares 3 5 2 3 2 2 2 2 2" xfId="36089" xr:uid="{00000000-0005-0000-0000-0000018D0000}"/>
    <cellStyle name="Separador de milhares 3 5 2 3 2 2 2 3" xfId="36090" xr:uid="{00000000-0005-0000-0000-0000028D0000}"/>
    <cellStyle name="Separador de milhares 3 5 2 3 2 2 2 4" xfId="36091" xr:uid="{00000000-0005-0000-0000-0000038D0000}"/>
    <cellStyle name="Separador de milhares 3 5 2 3 2 2 3" xfId="36092" xr:uid="{00000000-0005-0000-0000-0000048D0000}"/>
    <cellStyle name="Separador de milhares 3 5 2 3 2 2 3 2" xfId="36093" xr:uid="{00000000-0005-0000-0000-0000058D0000}"/>
    <cellStyle name="Separador de milhares 3 5 2 3 2 2 3 2 2" xfId="36094" xr:uid="{00000000-0005-0000-0000-0000068D0000}"/>
    <cellStyle name="Separador de milhares 3 5 2 3 2 2 3 3" xfId="36095" xr:uid="{00000000-0005-0000-0000-0000078D0000}"/>
    <cellStyle name="Separador de milhares 3 5 2 3 2 2 3 4" xfId="36096" xr:uid="{00000000-0005-0000-0000-0000088D0000}"/>
    <cellStyle name="Separador de milhares 3 5 2 3 2 2 4" xfId="36097" xr:uid="{00000000-0005-0000-0000-0000098D0000}"/>
    <cellStyle name="Separador de milhares 3 5 2 3 2 2 4 2" xfId="36098" xr:uid="{00000000-0005-0000-0000-00000A8D0000}"/>
    <cellStyle name="Separador de milhares 3 5 2 3 2 2 4 2 2" xfId="36099" xr:uid="{00000000-0005-0000-0000-00000B8D0000}"/>
    <cellStyle name="Separador de milhares 3 5 2 3 2 2 4 3" xfId="36100" xr:uid="{00000000-0005-0000-0000-00000C8D0000}"/>
    <cellStyle name="Separador de milhares 3 5 2 3 2 2 4 4" xfId="36101" xr:uid="{00000000-0005-0000-0000-00000D8D0000}"/>
    <cellStyle name="Separador de milhares 3 5 2 3 2 2 5" xfId="36102" xr:uid="{00000000-0005-0000-0000-00000E8D0000}"/>
    <cellStyle name="Separador de milhares 3 5 2 3 2 2 5 2" xfId="36103" xr:uid="{00000000-0005-0000-0000-00000F8D0000}"/>
    <cellStyle name="Separador de milhares 3 5 2 3 2 2 6" xfId="36104" xr:uid="{00000000-0005-0000-0000-0000108D0000}"/>
    <cellStyle name="Separador de milhares 3 5 2 3 2 2 7" xfId="36105" xr:uid="{00000000-0005-0000-0000-0000118D0000}"/>
    <cellStyle name="Separador de milhares 3 5 2 3 2 3" xfId="36106" xr:uid="{00000000-0005-0000-0000-0000128D0000}"/>
    <cellStyle name="Separador de milhares 3 5 2 3 2 3 2" xfId="36107" xr:uid="{00000000-0005-0000-0000-0000138D0000}"/>
    <cellStyle name="Separador de milhares 3 5 2 3 2 3 2 2" xfId="36108" xr:uid="{00000000-0005-0000-0000-0000148D0000}"/>
    <cellStyle name="Separador de milhares 3 5 2 3 2 3 3" xfId="36109" xr:uid="{00000000-0005-0000-0000-0000158D0000}"/>
    <cellStyle name="Separador de milhares 3 5 2 3 2 3 4" xfId="36110" xr:uid="{00000000-0005-0000-0000-0000168D0000}"/>
    <cellStyle name="Separador de milhares 3 5 2 3 2 4" xfId="36111" xr:uid="{00000000-0005-0000-0000-0000178D0000}"/>
    <cellStyle name="Separador de milhares 3 5 2 3 2 4 2" xfId="36112" xr:uid="{00000000-0005-0000-0000-0000188D0000}"/>
    <cellStyle name="Separador de milhares 3 5 2 3 2 4 2 2" xfId="36113" xr:uid="{00000000-0005-0000-0000-0000198D0000}"/>
    <cellStyle name="Separador de milhares 3 5 2 3 2 4 3" xfId="36114" xr:uid="{00000000-0005-0000-0000-00001A8D0000}"/>
    <cellStyle name="Separador de milhares 3 5 2 3 2 4 4" xfId="36115" xr:uid="{00000000-0005-0000-0000-00001B8D0000}"/>
    <cellStyle name="Separador de milhares 3 5 2 3 2 5" xfId="36116" xr:uid="{00000000-0005-0000-0000-00001C8D0000}"/>
    <cellStyle name="Separador de milhares 3 5 2 3 2 5 2" xfId="36117" xr:uid="{00000000-0005-0000-0000-00001D8D0000}"/>
    <cellStyle name="Separador de milhares 3 5 2 3 2 5 2 2" xfId="36118" xr:uid="{00000000-0005-0000-0000-00001E8D0000}"/>
    <cellStyle name="Separador de milhares 3 5 2 3 2 5 3" xfId="36119" xr:uid="{00000000-0005-0000-0000-00001F8D0000}"/>
    <cellStyle name="Separador de milhares 3 5 2 3 2 5 4" xfId="36120" xr:uid="{00000000-0005-0000-0000-0000208D0000}"/>
    <cellStyle name="Separador de milhares 3 5 2 3 2 6" xfId="36121" xr:uid="{00000000-0005-0000-0000-0000218D0000}"/>
    <cellStyle name="Separador de milhares 3 5 2 3 2 6 2" xfId="36122" xr:uid="{00000000-0005-0000-0000-0000228D0000}"/>
    <cellStyle name="Separador de milhares 3 5 2 3 2 7" xfId="36123" xr:uid="{00000000-0005-0000-0000-0000238D0000}"/>
    <cellStyle name="Separador de milhares 3 5 2 3 2 8" xfId="36124" xr:uid="{00000000-0005-0000-0000-0000248D0000}"/>
    <cellStyle name="Separador de milhares 3 5 2 3 3" xfId="36125" xr:uid="{00000000-0005-0000-0000-0000258D0000}"/>
    <cellStyle name="Separador de milhares 3 5 2 3 3 2" xfId="36126" xr:uid="{00000000-0005-0000-0000-0000268D0000}"/>
    <cellStyle name="Separador de milhares 3 5 2 3 3 2 2" xfId="36127" xr:uid="{00000000-0005-0000-0000-0000278D0000}"/>
    <cellStyle name="Separador de milhares 3 5 2 3 3 2 2 2" xfId="36128" xr:uid="{00000000-0005-0000-0000-0000288D0000}"/>
    <cellStyle name="Separador de milhares 3 5 2 3 3 2 3" xfId="36129" xr:uid="{00000000-0005-0000-0000-0000298D0000}"/>
    <cellStyle name="Separador de milhares 3 5 2 3 3 2 4" xfId="36130" xr:uid="{00000000-0005-0000-0000-00002A8D0000}"/>
    <cellStyle name="Separador de milhares 3 5 2 3 3 3" xfId="36131" xr:uid="{00000000-0005-0000-0000-00002B8D0000}"/>
    <cellStyle name="Separador de milhares 3 5 2 3 3 3 2" xfId="36132" xr:uid="{00000000-0005-0000-0000-00002C8D0000}"/>
    <cellStyle name="Separador de milhares 3 5 2 3 3 3 2 2" xfId="36133" xr:uid="{00000000-0005-0000-0000-00002D8D0000}"/>
    <cellStyle name="Separador de milhares 3 5 2 3 3 3 3" xfId="36134" xr:uid="{00000000-0005-0000-0000-00002E8D0000}"/>
    <cellStyle name="Separador de milhares 3 5 2 3 3 3 4" xfId="36135" xr:uid="{00000000-0005-0000-0000-00002F8D0000}"/>
    <cellStyle name="Separador de milhares 3 5 2 3 3 4" xfId="36136" xr:uid="{00000000-0005-0000-0000-0000308D0000}"/>
    <cellStyle name="Separador de milhares 3 5 2 3 3 4 2" xfId="36137" xr:uid="{00000000-0005-0000-0000-0000318D0000}"/>
    <cellStyle name="Separador de milhares 3 5 2 3 3 4 2 2" xfId="36138" xr:uid="{00000000-0005-0000-0000-0000328D0000}"/>
    <cellStyle name="Separador de milhares 3 5 2 3 3 4 3" xfId="36139" xr:uid="{00000000-0005-0000-0000-0000338D0000}"/>
    <cellStyle name="Separador de milhares 3 5 2 3 3 4 4" xfId="36140" xr:uid="{00000000-0005-0000-0000-0000348D0000}"/>
    <cellStyle name="Separador de milhares 3 5 2 3 3 5" xfId="36141" xr:uid="{00000000-0005-0000-0000-0000358D0000}"/>
    <cellStyle name="Separador de milhares 3 5 2 3 3 5 2" xfId="36142" xr:uid="{00000000-0005-0000-0000-0000368D0000}"/>
    <cellStyle name="Separador de milhares 3 5 2 3 3 6" xfId="36143" xr:uid="{00000000-0005-0000-0000-0000378D0000}"/>
    <cellStyle name="Separador de milhares 3 5 2 3 3 7" xfId="36144" xr:uid="{00000000-0005-0000-0000-0000388D0000}"/>
    <cellStyle name="Separador de milhares 3 5 2 3 4" xfId="36145" xr:uid="{00000000-0005-0000-0000-0000398D0000}"/>
    <cellStyle name="Separador de milhares 3 5 2 3 4 2" xfId="36146" xr:uid="{00000000-0005-0000-0000-00003A8D0000}"/>
    <cellStyle name="Separador de milhares 3 5 2 3 4 2 2" xfId="36147" xr:uid="{00000000-0005-0000-0000-00003B8D0000}"/>
    <cellStyle name="Separador de milhares 3 5 2 3 4 3" xfId="36148" xr:uid="{00000000-0005-0000-0000-00003C8D0000}"/>
    <cellStyle name="Separador de milhares 3 5 2 3 4 4" xfId="36149" xr:uid="{00000000-0005-0000-0000-00003D8D0000}"/>
    <cellStyle name="Separador de milhares 3 5 2 3 5" xfId="36150" xr:uid="{00000000-0005-0000-0000-00003E8D0000}"/>
    <cellStyle name="Separador de milhares 3 5 2 3 5 2" xfId="36151" xr:uid="{00000000-0005-0000-0000-00003F8D0000}"/>
    <cellStyle name="Separador de milhares 3 5 2 3 5 2 2" xfId="36152" xr:uid="{00000000-0005-0000-0000-0000408D0000}"/>
    <cellStyle name="Separador de milhares 3 5 2 3 5 3" xfId="36153" xr:uid="{00000000-0005-0000-0000-0000418D0000}"/>
    <cellStyle name="Separador de milhares 3 5 2 3 5 4" xfId="36154" xr:uid="{00000000-0005-0000-0000-0000428D0000}"/>
    <cellStyle name="Separador de milhares 3 5 2 3 6" xfId="36155" xr:uid="{00000000-0005-0000-0000-0000438D0000}"/>
    <cellStyle name="Separador de milhares 3 5 2 3 6 2" xfId="36156" xr:uid="{00000000-0005-0000-0000-0000448D0000}"/>
    <cellStyle name="Separador de milhares 3 5 2 3 6 2 2" xfId="36157" xr:uid="{00000000-0005-0000-0000-0000458D0000}"/>
    <cellStyle name="Separador de milhares 3 5 2 3 6 3" xfId="36158" xr:uid="{00000000-0005-0000-0000-0000468D0000}"/>
    <cellStyle name="Separador de milhares 3 5 2 3 6 4" xfId="36159" xr:uid="{00000000-0005-0000-0000-0000478D0000}"/>
    <cellStyle name="Separador de milhares 3 5 2 3 7" xfId="36160" xr:uid="{00000000-0005-0000-0000-0000488D0000}"/>
    <cellStyle name="Separador de milhares 3 5 2 3 7 2" xfId="36161" xr:uid="{00000000-0005-0000-0000-0000498D0000}"/>
    <cellStyle name="Separador de milhares 3 5 2 3 8" xfId="36162" xr:uid="{00000000-0005-0000-0000-00004A8D0000}"/>
    <cellStyle name="Separador de milhares 3 5 2 3 9" xfId="36163" xr:uid="{00000000-0005-0000-0000-00004B8D0000}"/>
    <cellStyle name="Separador de milhares 3 5 2 4" xfId="36164" xr:uid="{00000000-0005-0000-0000-00004C8D0000}"/>
    <cellStyle name="Separador de milhares 3 5 2 4 2" xfId="36165" xr:uid="{00000000-0005-0000-0000-00004D8D0000}"/>
    <cellStyle name="Separador de milhares 3 5 2 4 2 2" xfId="36166" xr:uid="{00000000-0005-0000-0000-00004E8D0000}"/>
    <cellStyle name="Separador de milhares 3 5 2 4 2 2 2" xfId="36167" xr:uid="{00000000-0005-0000-0000-00004F8D0000}"/>
    <cellStyle name="Separador de milhares 3 5 2 4 2 2 2 2" xfId="36168" xr:uid="{00000000-0005-0000-0000-0000508D0000}"/>
    <cellStyle name="Separador de milhares 3 5 2 4 2 2 2 2 2" xfId="36169" xr:uid="{00000000-0005-0000-0000-0000518D0000}"/>
    <cellStyle name="Separador de milhares 3 5 2 4 2 2 2 3" xfId="36170" xr:uid="{00000000-0005-0000-0000-0000528D0000}"/>
    <cellStyle name="Separador de milhares 3 5 2 4 2 2 2 4" xfId="36171" xr:uid="{00000000-0005-0000-0000-0000538D0000}"/>
    <cellStyle name="Separador de milhares 3 5 2 4 2 2 3" xfId="36172" xr:uid="{00000000-0005-0000-0000-0000548D0000}"/>
    <cellStyle name="Separador de milhares 3 5 2 4 2 2 3 2" xfId="36173" xr:uid="{00000000-0005-0000-0000-0000558D0000}"/>
    <cellStyle name="Separador de milhares 3 5 2 4 2 2 3 2 2" xfId="36174" xr:uid="{00000000-0005-0000-0000-0000568D0000}"/>
    <cellStyle name="Separador de milhares 3 5 2 4 2 2 3 3" xfId="36175" xr:uid="{00000000-0005-0000-0000-0000578D0000}"/>
    <cellStyle name="Separador de milhares 3 5 2 4 2 2 3 4" xfId="36176" xr:uid="{00000000-0005-0000-0000-0000588D0000}"/>
    <cellStyle name="Separador de milhares 3 5 2 4 2 2 4" xfId="36177" xr:uid="{00000000-0005-0000-0000-0000598D0000}"/>
    <cellStyle name="Separador de milhares 3 5 2 4 2 2 4 2" xfId="36178" xr:uid="{00000000-0005-0000-0000-00005A8D0000}"/>
    <cellStyle name="Separador de milhares 3 5 2 4 2 2 4 2 2" xfId="36179" xr:uid="{00000000-0005-0000-0000-00005B8D0000}"/>
    <cellStyle name="Separador de milhares 3 5 2 4 2 2 4 3" xfId="36180" xr:uid="{00000000-0005-0000-0000-00005C8D0000}"/>
    <cellStyle name="Separador de milhares 3 5 2 4 2 2 4 4" xfId="36181" xr:uid="{00000000-0005-0000-0000-00005D8D0000}"/>
    <cellStyle name="Separador de milhares 3 5 2 4 2 2 5" xfId="36182" xr:uid="{00000000-0005-0000-0000-00005E8D0000}"/>
    <cellStyle name="Separador de milhares 3 5 2 4 2 2 5 2" xfId="36183" xr:uid="{00000000-0005-0000-0000-00005F8D0000}"/>
    <cellStyle name="Separador de milhares 3 5 2 4 2 2 6" xfId="36184" xr:uid="{00000000-0005-0000-0000-0000608D0000}"/>
    <cellStyle name="Separador de milhares 3 5 2 4 2 2 7" xfId="36185" xr:uid="{00000000-0005-0000-0000-0000618D0000}"/>
    <cellStyle name="Separador de milhares 3 5 2 4 2 3" xfId="36186" xr:uid="{00000000-0005-0000-0000-0000628D0000}"/>
    <cellStyle name="Separador de milhares 3 5 2 4 2 3 2" xfId="36187" xr:uid="{00000000-0005-0000-0000-0000638D0000}"/>
    <cellStyle name="Separador de milhares 3 5 2 4 2 3 2 2" xfId="36188" xr:uid="{00000000-0005-0000-0000-0000648D0000}"/>
    <cellStyle name="Separador de milhares 3 5 2 4 2 3 3" xfId="36189" xr:uid="{00000000-0005-0000-0000-0000658D0000}"/>
    <cellStyle name="Separador de milhares 3 5 2 4 2 3 4" xfId="36190" xr:uid="{00000000-0005-0000-0000-0000668D0000}"/>
    <cellStyle name="Separador de milhares 3 5 2 4 2 4" xfId="36191" xr:uid="{00000000-0005-0000-0000-0000678D0000}"/>
    <cellStyle name="Separador de milhares 3 5 2 4 2 4 2" xfId="36192" xr:uid="{00000000-0005-0000-0000-0000688D0000}"/>
    <cellStyle name="Separador de milhares 3 5 2 4 2 4 2 2" xfId="36193" xr:uid="{00000000-0005-0000-0000-0000698D0000}"/>
    <cellStyle name="Separador de milhares 3 5 2 4 2 4 3" xfId="36194" xr:uid="{00000000-0005-0000-0000-00006A8D0000}"/>
    <cellStyle name="Separador de milhares 3 5 2 4 2 4 4" xfId="36195" xr:uid="{00000000-0005-0000-0000-00006B8D0000}"/>
    <cellStyle name="Separador de milhares 3 5 2 4 2 5" xfId="36196" xr:uid="{00000000-0005-0000-0000-00006C8D0000}"/>
    <cellStyle name="Separador de milhares 3 5 2 4 2 5 2" xfId="36197" xr:uid="{00000000-0005-0000-0000-00006D8D0000}"/>
    <cellStyle name="Separador de milhares 3 5 2 4 2 5 2 2" xfId="36198" xr:uid="{00000000-0005-0000-0000-00006E8D0000}"/>
    <cellStyle name="Separador de milhares 3 5 2 4 2 5 3" xfId="36199" xr:uid="{00000000-0005-0000-0000-00006F8D0000}"/>
    <cellStyle name="Separador de milhares 3 5 2 4 2 5 4" xfId="36200" xr:uid="{00000000-0005-0000-0000-0000708D0000}"/>
    <cellStyle name="Separador de milhares 3 5 2 4 2 6" xfId="36201" xr:uid="{00000000-0005-0000-0000-0000718D0000}"/>
    <cellStyle name="Separador de milhares 3 5 2 4 2 6 2" xfId="36202" xr:uid="{00000000-0005-0000-0000-0000728D0000}"/>
    <cellStyle name="Separador de milhares 3 5 2 4 2 7" xfId="36203" xr:uid="{00000000-0005-0000-0000-0000738D0000}"/>
    <cellStyle name="Separador de milhares 3 5 2 4 2 8" xfId="36204" xr:uid="{00000000-0005-0000-0000-0000748D0000}"/>
    <cellStyle name="Separador de milhares 3 5 2 4 3" xfId="36205" xr:uid="{00000000-0005-0000-0000-0000758D0000}"/>
    <cellStyle name="Separador de milhares 3 5 2 4 3 2" xfId="36206" xr:uid="{00000000-0005-0000-0000-0000768D0000}"/>
    <cellStyle name="Separador de milhares 3 5 2 4 3 2 2" xfId="36207" xr:uid="{00000000-0005-0000-0000-0000778D0000}"/>
    <cellStyle name="Separador de milhares 3 5 2 4 3 2 2 2" xfId="36208" xr:uid="{00000000-0005-0000-0000-0000788D0000}"/>
    <cellStyle name="Separador de milhares 3 5 2 4 3 2 3" xfId="36209" xr:uid="{00000000-0005-0000-0000-0000798D0000}"/>
    <cellStyle name="Separador de milhares 3 5 2 4 3 2 4" xfId="36210" xr:uid="{00000000-0005-0000-0000-00007A8D0000}"/>
    <cellStyle name="Separador de milhares 3 5 2 4 3 3" xfId="36211" xr:uid="{00000000-0005-0000-0000-00007B8D0000}"/>
    <cellStyle name="Separador de milhares 3 5 2 4 3 3 2" xfId="36212" xr:uid="{00000000-0005-0000-0000-00007C8D0000}"/>
    <cellStyle name="Separador de milhares 3 5 2 4 3 3 2 2" xfId="36213" xr:uid="{00000000-0005-0000-0000-00007D8D0000}"/>
    <cellStyle name="Separador de milhares 3 5 2 4 3 3 3" xfId="36214" xr:uid="{00000000-0005-0000-0000-00007E8D0000}"/>
    <cellStyle name="Separador de milhares 3 5 2 4 3 3 4" xfId="36215" xr:uid="{00000000-0005-0000-0000-00007F8D0000}"/>
    <cellStyle name="Separador de milhares 3 5 2 4 3 4" xfId="36216" xr:uid="{00000000-0005-0000-0000-0000808D0000}"/>
    <cellStyle name="Separador de milhares 3 5 2 4 3 4 2" xfId="36217" xr:uid="{00000000-0005-0000-0000-0000818D0000}"/>
    <cellStyle name="Separador de milhares 3 5 2 4 3 4 2 2" xfId="36218" xr:uid="{00000000-0005-0000-0000-0000828D0000}"/>
    <cellStyle name="Separador de milhares 3 5 2 4 3 4 3" xfId="36219" xr:uid="{00000000-0005-0000-0000-0000838D0000}"/>
    <cellStyle name="Separador de milhares 3 5 2 4 3 4 4" xfId="36220" xr:uid="{00000000-0005-0000-0000-0000848D0000}"/>
    <cellStyle name="Separador de milhares 3 5 2 4 3 5" xfId="36221" xr:uid="{00000000-0005-0000-0000-0000858D0000}"/>
    <cellStyle name="Separador de milhares 3 5 2 4 3 5 2" xfId="36222" xr:uid="{00000000-0005-0000-0000-0000868D0000}"/>
    <cellStyle name="Separador de milhares 3 5 2 4 3 6" xfId="36223" xr:uid="{00000000-0005-0000-0000-0000878D0000}"/>
    <cellStyle name="Separador de milhares 3 5 2 4 3 7" xfId="36224" xr:uid="{00000000-0005-0000-0000-0000888D0000}"/>
    <cellStyle name="Separador de milhares 3 5 2 4 4" xfId="36225" xr:uid="{00000000-0005-0000-0000-0000898D0000}"/>
    <cellStyle name="Separador de milhares 3 5 2 4 4 2" xfId="36226" xr:uid="{00000000-0005-0000-0000-00008A8D0000}"/>
    <cellStyle name="Separador de milhares 3 5 2 4 4 2 2" xfId="36227" xr:uid="{00000000-0005-0000-0000-00008B8D0000}"/>
    <cellStyle name="Separador de milhares 3 5 2 4 4 3" xfId="36228" xr:uid="{00000000-0005-0000-0000-00008C8D0000}"/>
    <cellStyle name="Separador de milhares 3 5 2 4 4 4" xfId="36229" xr:uid="{00000000-0005-0000-0000-00008D8D0000}"/>
    <cellStyle name="Separador de milhares 3 5 2 4 5" xfId="36230" xr:uid="{00000000-0005-0000-0000-00008E8D0000}"/>
    <cellStyle name="Separador de milhares 3 5 2 4 5 2" xfId="36231" xr:uid="{00000000-0005-0000-0000-00008F8D0000}"/>
    <cellStyle name="Separador de milhares 3 5 2 4 5 2 2" xfId="36232" xr:uid="{00000000-0005-0000-0000-0000908D0000}"/>
    <cellStyle name="Separador de milhares 3 5 2 4 5 3" xfId="36233" xr:uid="{00000000-0005-0000-0000-0000918D0000}"/>
    <cellStyle name="Separador de milhares 3 5 2 4 5 4" xfId="36234" xr:uid="{00000000-0005-0000-0000-0000928D0000}"/>
    <cellStyle name="Separador de milhares 3 5 2 4 6" xfId="36235" xr:uid="{00000000-0005-0000-0000-0000938D0000}"/>
    <cellStyle name="Separador de milhares 3 5 2 4 6 2" xfId="36236" xr:uid="{00000000-0005-0000-0000-0000948D0000}"/>
    <cellStyle name="Separador de milhares 3 5 2 4 6 2 2" xfId="36237" xr:uid="{00000000-0005-0000-0000-0000958D0000}"/>
    <cellStyle name="Separador de milhares 3 5 2 4 6 3" xfId="36238" xr:uid="{00000000-0005-0000-0000-0000968D0000}"/>
    <cellStyle name="Separador de milhares 3 5 2 4 6 4" xfId="36239" xr:uid="{00000000-0005-0000-0000-0000978D0000}"/>
    <cellStyle name="Separador de milhares 3 5 2 4 7" xfId="36240" xr:uid="{00000000-0005-0000-0000-0000988D0000}"/>
    <cellStyle name="Separador de milhares 3 5 2 4 7 2" xfId="36241" xr:uid="{00000000-0005-0000-0000-0000998D0000}"/>
    <cellStyle name="Separador de milhares 3 5 2 4 8" xfId="36242" xr:uid="{00000000-0005-0000-0000-00009A8D0000}"/>
    <cellStyle name="Separador de milhares 3 5 2 4 9" xfId="36243" xr:uid="{00000000-0005-0000-0000-00009B8D0000}"/>
    <cellStyle name="Separador de milhares 3 5 2 5" xfId="36244" xr:uid="{00000000-0005-0000-0000-00009C8D0000}"/>
    <cellStyle name="Separador de milhares 3 5 2 5 2" xfId="36245" xr:uid="{00000000-0005-0000-0000-00009D8D0000}"/>
    <cellStyle name="Separador de milhares 3 5 2 5 2 2" xfId="36246" xr:uid="{00000000-0005-0000-0000-00009E8D0000}"/>
    <cellStyle name="Separador de milhares 3 5 2 5 2 2 2" xfId="36247" xr:uid="{00000000-0005-0000-0000-00009F8D0000}"/>
    <cellStyle name="Separador de milhares 3 5 2 5 2 2 2 2" xfId="36248" xr:uid="{00000000-0005-0000-0000-0000A08D0000}"/>
    <cellStyle name="Separador de milhares 3 5 2 5 2 2 3" xfId="36249" xr:uid="{00000000-0005-0000-0000-0000A18D0000}"/>
    <cellStyle name="Separador de milhares 3 5 2 5 2 2 4" xfId="36250" xr:uid="{00000000-0005-0000-0000-0000A28D0000}"/>
    <cellStyle name="Separador de milhares 3 5 2 5 2 3" xfId="36251" xr:uid="{00000000-0005-0000-0000-0000A38D0000}"/>
    <cellStyle name="Separador de milhares 3 5 2 5 2 3 2" xfId="36252" xr:uid="{00000000-0005-0000-0000-0000A48D0000}"/>
    <cellStyle name="Separador de milhares 3 5 2 5 2 3 2 2" xfId="36253" xr:uid="{00000000-0005-0000-0000-0000A58D0000}"/>
    <cellStyle name="Separador de milhares 3 5 2 5 2 3 3" xfId="36254" xr:uid="{00000000-0005-0000-0000-0000A68D0000}"/>
    <cellStyle name="Separador de milhares 3 5 2 5 2 3 4" xfId="36255" xr:uid="{00000000-0005-0000-0000-0000A78D0000}"/>
    <cellStyle name="Separador de milhares 3 5 2 5 2 4" xfId="36256" xr:uid="{00000000-0005-0000-0000-0000A88D0000}"/>
    <cellStyle name="Separador de milhares 3 5 2 5 2 4 2" xfId="36257" xr:uid="{00000000-0005-0000-0000-0000A98D0000}"/>
    <cellStyle name="Separador de milhares 3 5 2 5 2 4 2 2" xfId="36258" xr:uid="{00000000-0005-0000-0000-0000AA8D0000}"/>
    <cellStyle name="Separador de milhares 3 5 2 5 2 4 3" xfId="36259" xr:uid="{00000000-0005-0000-0000-0000AB8D0000}"/>
    <cellStyle name="Separador de milhares 3 5 2 5 2 4 4" xfId="36260" xr:uid="{00000000-0005-0000-0000-0000AC8D0000}"/>
    <cellStyle name="Separador de milhares 3 5 2 5 2 5" xfId="36261" xr:uid="{00000000-0005-0000-0000-0000AD8D0000}"/>
    <cellStyle name="Separador de milhares 3 5 2 5 2 5 2" xfId="36262" xr:uid="{00000000-0005-0000-0000-0000AE8D0000}"/>
    <cellStyle name="Separador de milhares 3 5 2 5 2 6" xfId="36263" xr:uid="{00000000-0005-0000-0000-0000AF8D0000}"/>
    <cellStyle name="Separador de milhares 3 5 2 5 2 7" xfId="36264" xr:uid="{00000000-0005-0000-0000-0000B08D0000}"/>
    <cellStyle name="Separador de milhares 3 5 2 5 3" xfId="36265" xr:uid="{00000000-0005-0000-0000-0000B18D0000}"/>
    <cellStyle name="Separador de milhares 3 5 2 5 3 2" xfId="36266" xr:uid="{00000000-0005-0000-0000-0000B28D0000}"/>
    <cellStyle name="Separador de milhares 3 5 2 5 3 2 2" xfId="36267" xr:uid="{00000000-0005-0000-0000-0000B38D0000}"/>
    <cellStyle name="Separador de milhares 3 5 2 5 3 3" xfId="36268" xr:uid="{00000000-0005-0000-0000-0000B48D0000}"/>
    <cellStyle name="Separador de milhares 3 5 2 5 3 4" xfId="36269" xr:uid="{00000000-0005-0000-0000-0000B58D0000}"/>
    <cellStyle name="Separador de milhares 3 5 2 5 4" xfId="36270" xr:uid="{00000000-0005-0000-0000-0000B68D0000}"/>
    <cellStyle name="Separador de milhares 3 5 2 5 4 2" xfId="36271" xr:uid="{00000000-0005-0000-0000-0000B78D0000}"/>
    <cellStyle name="Separador de milhares 3 5 2 5 4 2 2" xfId="36272" xr:uid="{00000000-0005-0000-0000-0000B88D0000}"/>
    <cellStyle name="Separador de milhares 3 5 2 5 4 3" xfId="36273" xr:uid="{00000000-0005-0000-0000-0000B98D0000}"/>
    <cellStyle name="Separador de milhares 3 5 2 5 4 4" xfId="36274" xr:uid="{00000000-0005-0000-0000-0000BA8D0000}"/>
    <cellStyle name="Separador de milhares 3 5 2 5 5" xfId="36275" xr:uid="{00000000-0005-0000-0000-0000BB8D0000}"/>
    <cellStyle name="Separador de milhares 3 5 2 5 5 2" xfId="36276" xr:uid="{00000000-0005-0000-0000-0000BC8D0000}"/>
    <cellStyle name="Separador de milhares 3 5 2 5 5 2 2" xfId="36277" xr:uid="{00000000-0005-0000-0000-0000BD8D0000}"/>
    <cellStyle name="Separador de milhares 3 5 2 5 5 3" xfId="36278" xr:uid="{00000000-0005-0000-0000-0000BE8D0000}"/>
    <cellStyle name="Separador de milhares 3 5 2 5 5 4" xfId="36279" xr:uid="{00000000-0005-0000-0000-0000BF8D0000}"/>
    <cellStyle name="Separador de milhares 3 5 2 5 6" xfId="36280" xr:uid="{00000000-0005-0000-0000-0000C08D0000}"/>
    <cellStyle name="Separador de milhares 3 5 2 5 6 2" xfId="36281" xr:uid="{00000000-0005-0000-0000-0000C18D0000}"/>
    <cellStyle name="Separador de milhares 3 5 2 5 7" xfId="36282" xr:uid="{00000000-0005-0000-0000-0000C28D0000}"/>
    <cellStyle name="Separador de milhares 3 5 2 5 8" xfId="36283" xr:uid="{00000000-0005-0000-0000-0000C38D0000}"/>
    <cellStyle name="Separador de milhares 3 5 2 6" xfId="36284" xr:uid="{00000000-0005-0000-0000-0000C48D0000}"/>
    <cellStyle name="Separador de milhares 3 5 2 6 2" xfId="36285" xr:uid="{00000000-0005-0000-0000-0000C58D0000}"/>
    <cellStyle name="Separador de milhares 3 5 2 6 2 2" xfId="36286" xr:uid="{00000000-0005-0000-0000-0000C68D0000}"/>
    <cellStyle name="Separador de milhares 3 5 2 6 2 2 2" xfId="36287" xr:uid="{00000000-0005-0000-0000-0000C78D0000}"/>
    <cellStyle name="Separador de milhares 3 5 2 6 2 3" xfId="36288" xr:uid="{00000000-0005-0000-0000-0000C88D0000}"/>
    <cellStyle name="Separador de milhares 3 5 2 6 2 4" xfId="36289" xr:uid="{00000000-0005-0000-0000-0000C98D0000}"/>
    <cellStyle name="Separador de milhares 3 5 2 6 3" xfId="36290" xr:uid="{00000000-0005-0000-0000-0000CA8D0000}"/>
    <cellStyle name="Separador de milhares 3 5 2 6 3 2" xfId="36291" xr:uid="{00000000-0005-0000-0000-0000CB8D0000}"/>
    <cellStyle name="Separador de milhares 3 5 2 6 3 2 2" xfId="36292" xr:uid="{00000000-0005-0000-0000-0000CC8D0000}"/>
    <cellStyle name="Separador de milhares 3 5 2 6 3 3" xfId="36293" xr:uid="{00000000-0005-0000-0000-0000CD8D0000}"/>
    <cellStyle name="Separador de milhares 3 5 2 6 3 4" xfId="36294" xr:uid="{00000000-0005-0000-0000-0000CE8D0000}"/>
    <cellStyle name="Separador de milhares 3 5 2 6 4" xfId="36295" xr:uid="{00000000-0005-0000-0000-0000CF8D0000}"/>
    <cellStyle name="Separador de milhares 3 5 2 6 4 2" xfId="36296" xr:uid="{00000000-0005-0000-0000-0000D08D0000}"/>
    <cellStyle name="Separador de milhares 3 5 2 6 4 2 2" xfId="36297" xr:uid="{00000000-0005-0000-0000-0000D18D0000}"/>
    <cellStyle name="Separador de milhares 3 5 2 6 4 3" xfId="36298" xr:uid="{00000000-0005-0000-0000-0000D28D0000}"/>
    <cellStyle name="Separador de milhares 3 5 2 6 4 4" xfId="36299" xr:uid="{00000000-0005-0000-0000-0000D38D0000}"/>
    <cellStyle name="Separador de milhares 3 5 2 6 5" xfId="36300" xr:uid="{00000000-0005-0000-0000-0000D48D0000}"/>
    <cellStyle name="Separador de milhares 3 5 2 6 5 2" xfId="36301" xr:uid="{00000000-0005-0000-0000-0000D58D0000}"/>
    <cellStyle name="Separador de milhares 3 5 2 6 6" xfId="36302" xr:uid="{00000000-0005-0000-0000-0000D68D0000}"/>
    <cellStyle name="Separador de milhares 3 5 2 6 7" xfId="36303" xr:uid="{00000000-0005-0000-0000-0000D78D0000}"/>
    <cellStyle name="Separador de milhares 3 5 2 7" xfId="36304" xr:uid="{00000000-0005-0000-0000-0000D88D0000}"/>
    <cellStyle name="Separador de milhares 3 5 2 7 2" xfId="36305" xr:uid="{00000000-0005-0000-0000-0000D98D0000}"/>
    <cellStyle name="Separador de milhares 3 5 2 7 2 2" xfId="36306" xr:uid="{00000000-0005-0000-0000-0000DA8D0000}"/>
    <cellStyle name="Separador de milhares 3 5 2 7 3" xfId="36307" xr:uid="{00000000-0005-0000-0000-0000DB8D0000}"/>
    <cellStyle name="Separador de milhares 3 5 2 7 4" xfId="36308" xr:uid="{00000000-0005-0000-0000-0000DC8D0000}"/>
    <cellStyle name="Separador de milhares 3 5 2 8" xfId="36309" xr:uid="{00000000-0005-0000-0000-0000DD8D0000}"/>
    <cellStyle name="Separador de milhares 3 5 2 8 2" xfId="36310" xr:uid="{00000000-0005-0000-0000-0000DE8D0000}"/>
    <cellStyle name="Separador de milhares 3 5 2 8 2 2" xfId="36311" xr:uid="{00000000-0005-0000-0000-0000DF8D0000}"/>
    <cellStyle name="Separador de milhares 3 5 2 8 3" xfId="36312" xr:uid="{00000000-0005-0000-0000-0000E08D0000}"/>
    <cellStyle name="Separador de milhares 3 5 2 8 4" xfId="36313" xr:uid="{00000000-0005-0000-0000-0000E18D0000}"/>
    <cellStyle name="Separador de milhares 3 5 2 9" xfId="36314" xr:uid="{00000000-0005-0000-0000-0000E28D0000}"/>
    <cellStyle name="Separador de milhares 3 5 2 9 2" xfId="36315" xr:uid="{00000000-0005-0000-0000-0000E38D0000}"/>
    <cellStyle name="Separador de milhares 3 5 2 9 2 2" xfId="36316" xr:uid="{00000000-0005-0000-0000-0000E48D0000}"/>
    <cellStyle name="Separador de milhares 3 5 2 9 3" xfId="36317" xr:uid="{00000000-0005-0000-0000-0000E58D0000}"/>
    <cellStyle name="Separador de milhares 3 5 2 9 4" xfId="36318" xr:uid="{00000000-0005-0000-0000-0000E68D0000}"/>
    <cellStyle name="Separador de milhares 3 5 3" xfId="36319" xr:uid="{00000000-0005-0000-0000-0000E78D0000}"/>
    <cellStyle name="Separador de milhares 3 5 3 2" xfId="36320" xr:uid="{00000000-0005-0000-0000-0000E88D0000}"/>
    <cellStyle name="Separador de milhares 3 5 3 2 2" xfId="36321" xr:uid="{00000000-0005-0000-0000-0000E98D0000}"/>
    <cellStyle name="Separador de milhares 3 5 3 2 2 2" xfId="36322" xr:uid="{00000000-0005-0000-0000-0000EA8D0000}"/>
    <cellStyle name="Separador de milhares 3 5 3 2 2 2 2" xfId="36323" xr:uid="{00000000-0005-0000-0000-0000EB8D0000}"/>
    <cellStyle name="Separador de milhares 3 5 3 2 2 2 2 2" xfId="36324" xr:uid="{00000000-0005-0000-0000-0000EC8D0000}"/>
    <cellStyle name="Separador de milhares 3 5 3 2 2 2 3" xfId="36325" xr:uid="{00000000-0005-0000-0000-0000ED8D0000}"/>
    <cellStyle name="Separador de milhares 3 5 3 2 2 2 4" xfId="36326" xr:uid="{00000000-0005-0000-0000-0000EE8D0000}"/>
    <cellStyle name="Separador de milhares 3 5 3 2 2 3" xfId="36327" xr:uid="{00000000-0005-0000-0000-0000EF8D0000}"/>
    <cellStyle name="Separador de milhares 3 5 3 2 2 3 2" xfId="36328" xr:uid="{00000000-0005-0000-0000-0000F08D0000}"/>
    <cellStyle name="Separador de milhares 3 5 3 2 2 3 2 2" xfId="36329" xr:uid="{00000000-0005-0000-0000-0000F18D0000}"/>
    <cellStyle name="Separador de milhares 3 5 3 2 2 3 3" xfId="36330" xr:uid="{00000000-0005-0000-0000-0000F28D0000}"/>
    <cellStyle name="Separador de milhares 3 5 3 2 2 3 4" xfId="36331" xr:uid="{00000000-0005-0000-0000-0000F38D0000}"/>
    <cellStyle name="Separador de milhares 3 5 3 2 2 4" xfId="36332" xr:uid="{00000000-0005-0000-0000-0000F48D0000}"/>
    <cellStyle name="Separador de milhares 3 5 3 2 2 4 2" xfId="36333" xr:uid="{00000000-0005-0000-0000-0000F58D0000}"/>
    <cellStyle name="Separador de milhares 3 5 3 2 2 4 2 2" xfId="36334" xr:uid="{00000000-0005-0000-0000-0000F68D0000}"/>
    <cellStyle name="Separador de milhares 3 5 3 2 2 4 3" xfId="36335" xr:uid="{00000000-0005-0000-0000-0000F78D0000}"/>
    <cellStyle name="Separador de milhares 3 5 3 2 2 4 4" xfId="36336" xr:uid="{00000000-0005-0000-0000-0000F88D0000}"/>
    <cellStyle name="Separador de milhares 3 5 3 2 2 5" xfId="36337" xr:uid="{00000000-0005-0000-0000-0000F98D0000}"/>
    <cellStyle name="Separador de milhares 3 5 3 2 2 5 2" xfId="36338" xr:uid="{00000000-0005-0000-0000-0000FA8D0000}"/>
    <cellStyle name="Separador de milhares 3 5 3 2 2 6" xfId="36339" xr:uid="{00000000-0005-0000-0000-0000FB8D0000}"/>
    <cellStyle name="Separador de milhares 3 5 3 2 2 7" xfId="36340" xr:uid="{00000000-0005-0000-0000-0000FC8D0000}"/>
    <cellStyle name="Separador de milhares 3 5 3 2 3" xfId="36341" xr:uid="{00000000-0005-0000-0000-0000FD8D0000}"/>
    <cellStyle name="Separador de milhares 3 5 3 2 3 2" xfId="36342" xr:uid="{00000000-0005-0000-0000-0000FE8D0000}"/>
    <cellStyle name="Separador de milhares 3 5 3 2 3 2 2" xfId="36343" xr:uid="{00000000-0005-0000-0000-0000FF8D0000}"/>
    <cellStyle name="Separador de milhares 3 5 3 2 3 3" xfId="36344" xr:uid="{00000000-0005-0000-0000-0000008E0000}"/>
    <cellStyle name="Separador de milhares 3 5 3 2 3 4" xfId="36345" xr:uid="{00000000-0005-0000-0000-0000018E0000}"/>
    <cellStyle name="Separador de milhares 3 5 3 2 4" xfId="36346" xr:uid="{00000000-0005-0000-0000-0000028E0000}"/>
    <cellStyle name="Separador de milhares 3 5 3 2 4 2" xfId="36347" xr:uid="{00000000-0005-0000-0000-0000038E0000}"/>
    <cellStyle name="Separador de milhares 3 5 3 2 4 2 2" xfId="36348" xr:uid="{00000000-0005-0000-0000-0000048E0000}"/>
    <cellStyle name="Separador de milhares 3 5 3 2 4 3" xfId="36349" xr:uid="{00000000-0005-0000-0000-0000058E0000}"/>
    <cellStyle name="Separador de milhares 3 5 3 2 4 4" xfId="36350" xr:uid="{00000000-0005-0000-0000-0000068E0000}"/>
    <cellStyle name="Separador de milhares 3 5 3 2 5" xfId="36351" xr:uid="{00000000-0005-0000-0000-0000078E0000}"/>
    <cellStyle name="Separador de milhares 3 5 3 2 5 2" xfId="36352" xr:uid="{00000000-0005-0000-0000-0000088E0000}"/>
    <cellStyle name="Separador de milhares 3 5 3 2 5 2 2" xfId="36353" xr:uid="{00000000-0005-0000-0000-0000098E0000}"/>
    <cellStyle name="Separador de milhares 3 5 3 2 5 3" xfId="36354" xr:uid="{00000000-0005-0000-0000-00000A8E0000}"/>
    <cellStyle name="Separador de milhares 3 5 3 2 5 4" xfId="36355" xr:uid="{00000000-0005-0000-0000-00000B8E0000}"/>
    <cellStyle name="Separador de milhares 3 5 3 2 6" xfId="36356" xr:uid="{00000000-0005-0000-0000-00000C8E0000}"/>
    <cellStyle name="Separador de milhares 3 5 3 2 6 2" xfId="36357" xr:uid="{00000000-0005-0000-0000-00000D8E0000}"/>
    <cellStyle name="Separador de milhares 3 5 3 2 7" xfId="36358" xr:uid="{00000000-0005-0000-0000-00000E8E0000}"/>
    <cellStyle name="Separador de milhares 3 5 3 2 8" xfId="36359" xr:uid="{00000000-0005-0000-0000-00000F8E0000}"/>
    <cellStyle name="Separador de milhares 3 5 3 3" xfId="36360" xr:uid="{00000000-0005-0000-0000-0000108E0000}"/>
    <cellStyle name="Separador de milhares 3 5 3 3 2" xfId="36361" xr:uid="{00000000-0005-0000-0000-0000118E0000}"/>
    <cellStyle name="Separador de milhares 3 5 3 3 2 2" xfId="36362" xr:uid="{00000000-0005-0000-0000-0000128E0000}"/>
    <cellStyle name="Separador de milhares 3 5 3 3 2 2 2" xfId="36363" xr:uid="{00000000-0005-0000-0000-0000138E0000}"/>
    <cellStyle name="Separador de milhares 3 5 3 3 2 3" xfId="36364" xr:uid="{00000000-0005-0000-0000-0000148E0000}"/>
    <cellStyle name="Separador de milhares 3 5 3 3 2 4" xfId="36365" xr:uid="{00000000-0005-0000-0000-0000158E0000}"/>
    <cellStyle name="Separador de milhares 3 5 3 3 3" xfId="36366" xr:uid="{00000000-0005-0000-0000-0000168E0000}"/>
    <cellStyle name="Separador de milhares 3 5 3 3 3 2" xfId="36367" xr:uid="{00000000-0005-0000-0000-0000178E0000}"/>
    <cellStyle name="Separador de milhares 3 5 3 3 3 2 2" xfId="36368" xr:uid="{00000000-0005-0000-0000-0000188E0000}"/>
    <cellStyle name="Separador de milhares 3 5 3 3 3 3" xfId="36369" xr:uid="{00000000-0005-0000-0000-0000198E0000}"/>
    <cellStyle name="Separador de milhares 3 5 3 3 3 4" xfId="36370" xr:uid="{00000000-0005-0000-0000-00001A8E0000}"/>
    <cellStyle name="Separador de milhares 3 5 3 3 4" xfId="36371" xr:uid="{00000000-0005-0000-0000-00001B8E0000}"/>
    <cellStyle name="Separador de milhares 3 5 3 3 4 2" xfId="36372" xr:uid="{00000000-0005-0000-0000-00001C8E0000}"/>
    <cellStyle name="Separador de milhares 3 5 3 3 4 2 2" xfId="36373" xr:uid="{00000000-0005-0000-0000-00001D8E0000}"/>
    <cellStyle name="Separador de milhares 3 5 3 3 4 3" xfId="36374" xr:uid="{00000000-0005-0000-0000-00001E8E0000}"/>
    <cellStyle name="Separador de milhares 3 5 3 3 4 4" xfId="36375" xr:uid="{00000000-0005-0000-0000-00001F8E0000}"/>
    <cellStyle name="Separador de milhares 3 5 3 3 5" xfId="36376" xr:uid="{00000000-0005-0000-0000-0000208E0000}"/>
    <cellStyle name="Separador de milhares 3 5 3 3 5 2" xfId="36377" xr:uid="{00000000-0005-0000-0000-0000218E0000}"/>
    <cellStyle name="Separador de milhares 3 5 3 3 6" xfId="36378" xr:uid="{00000000-0005-0000-0000-0000228E0000}"/>
    <cellStyle name="Separador de milhares 3 5 3 3 7" xfId="36379" xr:uid="{00000000-0005-0000-0000-0000238E0000}"/>
    <cellStyle name="Separador de milhares 3 5 3 4" xfId="36380" xr:uid="{00000000-0005-0000-0000-0000248E0000}"/>
    <cellStyle name="Separador de milhares 3 5 3 4 2" xfId="36381" xr:uid="{00000000-0005-0000-0000-0000258E0000}"/>
    <cellStyle name="Separador de milhares 3 5 3 4 2 2" xfId="36382" xr:uid="{00000000-0005-0000-0000-0000268E0000}"/>
    <cellStyle name="Separador de milhares 3 5 3 4 3" xfId="36383" xr:uid="{00000000-0005-0000-0000-0000278E0000}"/>
    <cellStyle name="Separador de milhares 3 5 3 4 4" xfId="36384" xr:uid="{00000000-0005-0000-0000-0000288E0000}"/>
    <cellStyle name="Separador de milhares 3 5 3 5" xfId="36385" xr:uid="{00000000-0005-0000-0000-0000298E0000}"/>
    <cellStyle name="Separador de milhares 3 5 3 5 2" xfId="36386" xr:uid="{00000000-0005-0000-0000-00002A8E0000}"/>
    <cellStyle name="Separador de milhares 3 5 3 5 2 2" xfId="36387" xr:uid="{00000000-0005-0000-0000-00002B8E0000}"/>
    <cellStyle name="Separador de milhares 3 5 3 5 3" xfId="36388" xr:uid="{00000000-0005-0000-0000-00002C8E0000}"/>
    <cellStyle name="Separador de milhares 3 5 3 5 4" xfId="36389" xr:uid="{00000000-0005-0000-0000-00002D8E0000}"/>
    <cellStyle name="Separador de milhares 3 5 3 6" xfId="36390" xr:uid="{00000000-0005-0000-0000-00002E8E0000}"/>
    <cellStyle name="Separador de milhares 3 5 3 6 2" xfId="36391" xr:uid="{00000000-0005-0000-0000-00002F8E0000}"/>
    <cellStyle name="Separador de milhares 3 5 3 6 2 2" xfId="36392" xr:uid="{00000000-0005-0000-0000-0000308E0000}"/>
    <cellStyle name="Separador de milhares 3 5 3 6 3" xfId="36393" xr:uid="{00000000-0005-0000-0000-0000318E0000}"/>
    <cellStyle name="Separador de milhares 3 5 3 6 4" xfId="36394" xr:uid="{00000000-0005-0000-0000-0000328E0000}"/>
    <cellStyle name="Separador de milhares 3 5 3 7" xfId="36395" xr:uid="{00000000-0005-0000-0000-0000338E0000}"/>
    <cellStyle name="Separador de milhares 3 5 3 7 2" xfId="36396" xr:uid="{00000000-0005-0000-0000-0000348E0000}"/>
    <cellStyle name="Separador de milhares 3 5 3 8" xfId="36397" xr:uid="{00000000-0005-0000-0000-0000358E0000}"/>
    <cellStyle name="Separador de milhares 3 5 3 9" xfId="36398" xr:uid="{00000000-0005-0000-0000-0000368E0000}"/>
    <cellStyle name="Separador de milhares 3 5 4" xfId="36399" xr:uid="{00000000-0005-0000-0000-0000378E0000}"/>
    <cellStyle name="Separador de milhares 3 5 4 2" xfId="36400" xr:uid="{00000000-0005-0000-0000-0000388E0000}"/>
    <cellStyle name="Separador de milhares 3 5 4 2 2" xfId="36401" xr:uid="{00000000-0005-0000-0000-0000398E0000}"/>
    <cellStyle name="Separador de milhares 3 5 4 2 2 2" xfId="36402" xr:uid="{00000000-0005-0000-0000-00003A8E0000}"/>
    <cellStyle name="Separador de milhares 3 5 4 2 2 2 2" xfId="36403" xr:uid="{00000000-0005-0000-0000-00003B8E0000}"/>
    <cellStyle name="Separador de milhares 3 5 4 2 2 2 2 2" xfId="36404" xr:uid="{00000000-0005-0000-0000-00003C8E0000}"/>
    <cellStyle name="Separador de milhares 3 5 4 2 2 2 3" xfId="36405" xr:uid="{00000000-0005-0000-0000-00003D8E0000}"/>
    <cellStyle name="Separador de milhares 3 5 4 2 2 2 4" xfId="36406" xr:uid="{00000000-0005-0000-0000-00003E8E0000}"/>
    <cellStyle name="Separador de milhares 3 5 4 2 2 3" xfId="36407" xr:uid="{00000000-0005-0000-0000-00003F8E0000}"/>
    <cellStyle name="Separador de milhares 3 5 4 2 2 3 2" xfId="36408" xr:uid="{00000000-0005-0000-0000-0000408E0000}"/>
    <cellStyle name="Separador de milhares 3 5 4 2 2 3 2 2" xfId="36409" xr:uid="{00000000-0005-0000-0000-0000418E0000}"/>
    <cellStyle name="Separador de milhares 3 5 4 2 2 3 3" xfId="36410" xr:uid="{00000000-0005-0000-0000-0000428E0000}"/>
    <cellStyle name="Separador de milhares 3 5 4 2 2 3 4" xfId="36411" xr:uid="{00000000-0005-0000-0000-0000438E0000}"/>
    <cellStyle name="Separador de milhares 3 5 4 2 2 4" xfId="36412" xr:uid="{00000000-0005-0000-0000-0000448E0000}"/>
    <cellStyle name="Separador de milhares 3 5 4 2 2 4 2" xfId="36413" xr:uid="{00000000-0005-0000-0000-0000458E0000}"/>
    <cellStyle name="Separador de milhares 3 5 4 2 2 4 2 2" xfId="36414" xr:uid="{00000000-0005-0000-0000-0000468E0000}"/>
    <cellStyle name="Separador de milhares 3 5 4 2 2 4 3" xfId="36415" xr:uid="{00000000-0005-0000-0000-0000478E0000}"/>
    <cellStyle name="Separador de milhares 3 5 4 2 2 4 4" xfId="36416" xr:uid="{00000000-0005-0000-0000-0000488E0000}"/>
    <cellStyle name="Separador de milhares 3 5 4 2 2 5" xfId="36417" xr:uid="{00000000-0005-0000-0000-0000498E0000}"/>
    <cellStyle name="Separador de milhares 3 5 4 2 2 5 2" xfId="36418" xr:uid="{00000000-0005-0000-0000-00004A8E0000}"/>
    <cellStyle name="Separador de milhares 3 5 4 2 2 6" xfId="36419" xr:uid="{00000000-0005-0000-0000-00004B8E0000}"/>
    <cellStyle name="Separador de milhares 3 5 4 2 2 7" xfId="36420" xr:uid="{00000000-0005-0000-0000-00004C8E0000}"/>
    <cellStyle name="Separador de milhares 3 5 4 2 3" xfId="36421" xr:uid="{00000000-0005-0000-0000-00004D8E0000}"/>
    <cellStyle name="Separador de milhares 3 5 4 2 3 2" xfId="36422" xr:uid="{00000000-0005-0000-0000-00004E8E0000}"/>
    <cellStyle name="Separador de milhares 3 5 4 2 3 2 2" xfId="36423" xr:uid="{00000000-0005-0000-0000-00004F8E0000}"/>
    <cellStyle name="Separador de milhares 3 5 4 2 3 3" xfId="36424" xr:uid="{00000000-0005-0000-0000-0000508E0000}"/>
    <cellStyle name="Separador de milhares 3 5 4 2 3 4" xfId="36425" xr:uid="{00000000-0005-0000-0000-0000518E0000}"/>
    <cellStyle name="Separador de milhares 3 5 4 2 4" xfId="36426" xr:uid="{00000000-0005-0000-0000-0000528E0000}"/>
    <cellStyle name="Separador de milhares 3 5 4 2 4 2" xfId="36427" xr:uid="{00000000-0005-0000-0000-0000538E0000}"/>
    <cellStyle name="Separador de milhares 3 5 4 2 4 2 2" xfId="36428" xr:uid="{00000000-0005-0000-0000-0000548E0000}"/>
    <cellStyle name="Separador de milhares 3 5 4 2 4 3" xfId="36429" xr:uid="{00000000-0005-0000-0000-0000558E0000}"/>
    <cellStyle name="Separador de milhares 3 5 4 2 4 4" xfId="36430" xr:uid="{00000000-0005-0000-0000-0000568E0000}"/>
    <cellStyle name="Separador de milhares 3 5 4 2 5" xfId="36431" xr:uid="{00000000-0005-0000-0000-0000578E0000}"/>
    <cellStyle name="Separador de milhares 3 5 4 2 5 2" xfId="36432" xr:uid="{00000000-0005-0000-0000-0000588E0000}"/>
    <cellStyle name="Separador de milhares 3 5 4 2 5 2 2" xfId="36433" xr:uid="{00000000-0005-0000-0000-0000598E0000}"/>
    <cellStyle name="Separador de milhares 3 5 4 2 5 3" xfId="36434" xr:uid="{00000000-0005-0000-0000-00005A8E0000}"/>
    <cellStyle name="Separador de milhares 3 5 4 2 5 4" xfId="36435" xr:uid="{00000000-0005-0000-0000-00005B8E0000}"/>
    <cellStyle name="Separador de milhares 3 5 4 2 6" xfId="36436" xr:uid="{00000000-0005-0000-0000-00005C8E0000}"/>
    <cellStyle name="Separador de milhares 3 5 4 2 6 2" xfId="36437" xr:uid="{00000000-0005-0000-0000-00005D8E0000}"/>
    <cellStyle name="Separador de milhares 3 5 4 2 7" xfId="36438" xr:uid="{00000000-0005-0000-0000-00005E8E0000}"/>
    <cellStyle name="Separador de milhares 3 5 4 2 8" xfId="36439" xr:uid="{00000000-0005-0000-0000-00005F8E0000}"/>
    <cellStyle name="Separador de milhares 3 5 4 3" xfId="36440" xr:uid="{00000000-0005-0000-0000-0000608E0000}"/>
    <cellStyle name="Separador de milhares 3 5 4 3 2" xfId="36441" xr:uid="{00000000-0005-0000-0000-0000618E0000}"/>
    <cellStyle name="Separador de milhares 3 5 4 3 2 2" xfId="36442" xr:uid="{00000000-0005-0000-0000-0000628E0000}"/>
    <cellStyle name="Separador de milhares 3 5 4 3 2 2 2" xfId="36443" xr:uid="{00000000-0005-0000-0000-0000638E0000}"/>
    <cellStyle name="Separador de milhares 3 5 4 3 2 3" xfId="36444" xr:uid="{00000000-0005-0000-0000-0000648E0000}"/>
    <cellStyle name="Separador de milhares 3 5 4 3 2 4" xfId="36445" xr:uid="{00000000-0005-0000-0000-0000658E0000}"/>
    <cellStyle name="Separador de milhares 3 5 4 3 3" xfId="36446" xr:uid="{00000000-0005-0000-0000-0000668E0000}"/>
    <cellStyle name="Separador de milhares 3 5 4 3 3 2" xfId="36447" xr:uid="{00000000-0005-0000-0000-0000678E0000}"/>
    <cellStyle name="Separador de milhares 3 5 4 3 3 2 2" xfId="36448" xr:uid="{00000000-0005-0000-0000-0000688E0000}"/>
    <cellStyle name="Separador de milhares 3 5 4 3 3 3" xfId="36449" xr:uid="{00000000-0005-0000-0000-0000698E0000}"/>
    <cellStyle name="Separador de milhares 3 5 4 3 3 4" xfId="36450" xr:uid="{00000000-0005-0000-0000-00006A8E0000}"/>
    <cellStyle name="Separador de milhares 3 5 4 3 4" xfId="36451" xr:uid="{00000000-0005-0000-0000-00006B8E0000}"/>
    <cellStyle name="Separador de milhares 3 5 4 3 4 2" xfId="36452" xr:uid="{00000000-0005-0000-0000-00006C8E0000}"/>
    <cellStyle name="Separador de milhares 3 5 4 3 4 2 2" xfId="36453" xr:uid="{00000000-0005-0000-0000-00006D8E0000}"/>
    <cellStyle name="Separador de milhares 3 5 4 3 4 3" xfId="36454" xr:uid="{00000000-0005-0000-0000-00006E8E0000}"/>
    <cellStyle name="Separador de milhares 3 5 4 3 4 4" xfId="36455" xr:uid="{00000000-0005-0000-0000-00006F8E0000}"/>
    <cellStyle name="Separador de milhares 3 5 4 3 5" xfId="36456" xr:uid="{00000000-0005-0000-0000-0000708E0000}"/>
    <cellStyle name="Separador de milhares 3 5 4 3 5 2" xfId="36457" xr:uid="{00000000-0005-0000-0000-0000718E0000}"/>
    <cellStyle name="Separador de milhares 3 5 4 3 6" xfId="36458" xr:uid="{00000000-0005-0000-0000-0000728E0000}"/>
    <cellStyle name="Separador de milhares 3 5 4 3 7" xfId="36459" xr:uid="{00000000-0005-0000-0000-0000738E0000}"/>
    <cellStyle name="Separador de milhares 3 5 4 4" xfId="36460" xr:uid="{00000000-0005-0000-0000-0000748E0000}"/>
    <cellStyle name="Separador de milhares 3 5 4 4 2" xfId="36461" xr:uid="{00000000-0005-0000-0000-0000758E0000}"/>
    <cellStyle name="Separador de milhares 3 5 4 4 2 2" xfId="36462" xr:uid="{00000000-0005-0000-0000-0000768E0000}"/>
    <cellStyle name="Separador de milhares 3 5 4 4 3" xfId="36463" xr:uid="{00000000-0005-0000-0000-0000778E0000}"/>
    <cellStyle name="Separador de milhares 3 5 4 4 4" xfId="36464" xr:uid="{00000000-0005-0000-0000-0000788E0000}"/>
    <cellStyle name="Separador de milhares 3 5 4 5" xfId="36465" xr:uid="{00000000-0005-0000-0000-0000798E0000}"/>
    <cellStyle name="Separador de milhares 3 5 4 5 2" xfId="36466" xr:uid="{00000000-0005-0000-0000-00007A8E0000}"/>
    <cellStyle name="Separador de milhares 3 5 4 5 2 2" xfId="36467" xr:uid="{00000000-0005-0000-0000-00007B8E0000}"/>
    <cellStyle name="Separador de milhares 3 5 4 5 3" xfId="36468" xr:uid="{00000000-0005-0000-0000-00007C8E0000}"/>
    <cellStyle name="Separador de milhares 3 5 4 5 4" xfId="36469" xr:uid="{00000000-0005-0000-0000-00007D8E0000}"/>
    <cellStyle name="Separador de milhares 3 5 4 6" xfId="36470" xr:uid="{00000000-0005-0000-0000-00007E8E0000}"/>
    <cellStyle name="Separador de milhares 3 5 4 6 2" xfId="36471" xr:uid="{00000000-0005-0000-0000-00007F8E0000}"/>
    <cellStyle name="Separador de milhares 3 5 4 6 2 2" xfId="36472" xr:uid="{00000000-0005-0000-0000-0000808E0000}"/>
    <cellStyle name="Separador de milhares 3 5 4 6 3" xfId="36473" xr:uid="{00000000-0005-0000-0000-0000818E0000}"/>
    <cellStyle name="Separador de milhares 3 5 4 6 4" xfId="36474" xr:uid="{00000000-0005-0000-0000-0000828E0000}"/>
    <cellStyle name="Separador de milhares 3 5 4 7" xfId="36475" xr:uid="{00000000-0005-0000-0000-0000838E0000}"/>
    <cellStyle name="Separador de milhares 3 5 4 7 2" xfId="36476" xr:uid="{00000000-0005-0000-0000-0000848E0000}"/>
    <cellStyle name="Separador de milhares 3 5 4 8" xfId="36477" xr:uid="{00000000-0005-0000-0000-0000858E0000}"/>
    <cellStyle name="Separador de milhares 3 5 4 9" xfId="36478" xr:uid="{00000000-0005-0000-0000-0000868E0000}"/>
    <cellStyle name="Separador de milhares 3 5 5" xfId="36479" xr:uid="{00000000-0005-0000-0000-0000878E0000}"/>
    <cellStyle name="Separador de milhares 3 5 5 2" xfId="36480" xr:uid="{00000000-0005-0000-0000-0000888E0000}"/>
    <cellStyle name="Separador de milhares 3 5 5 2 2" xfId="36481" xr:uid="{00000000-0005-0000-0000-0000898E0000}"/>
    <cellStyle name="Separador de milhares 3 5 5 2 2 2" xfId="36482" xr:uid="{00000000-0005-0000-0000-00008A8E0000}"/>
    <cellStyle name="Separador de milhares 3 5 5 2 2 2 2" xfId="36483" xr:uid="{00000000-0005-0000-0000-00008B8E0000}"/>
    <cellStyle name="Separador de milhares 3 5 5 2 2 2 2 2" xfId="36484" xr:uid="{00000000-0005-0000-0000-00008C8E0000}"/>
    <cellStyle name="Separador de milhares 3 5 5 2 2 2 3" xfId="36485" xr:uid="{00000000-0005-0000-0000-00008D8E0000}"/>
    <cellStyle name="Separador de milhares 3 5 5 2 2 2 4" xfId="36486" xr:uid="{00000000-0005-0000-0000-00008E8E0000}"/>
    <cellStyle name="Separador de milhares 3 5 5 2 2 3" xfId="36487" xr:uid="{00000000-0005-0000-0000-00008F8E0000}"/>
    <cellStyle name="Separador de milhares 3 5 5 2 2 3 2" xfId="36488" xr:uid="{00000000-0005-0000-0000-0000908E0000}"/>
    <cellStyle name="Separador de milhares 3 5 5 2 2 3 2 2" xfId="36489" xr:uid="{00000000-0005-0000-0000-0000918E0000}"/>
    <cellStyle name="Separador de milhares 3 5 5 2 2 3 3" xfId="36490" xr:uid="{00000000-0005-0000-0000-0000928E0000}"/>
    <cellStyle name="Separador de milhares 3 5 5 2 2 3 4" xfId="36491" xr:uid="{00000000-0005-0000-0000-0000938E0000}"/>
    <cellStyle name="Separador de milhares 3 5 5 2 2 4" xfId="36492" xr:uid="{00000000-0005-0000-0000-0000948E0000}"/>
    <cellStyle name="Separador de milhares 3 5 5 2 2 4 2" xfId="36493" xr:uid="{00000000-0005-0000-0000-0000958E0000}"/>
    <cellStyle name="Separador de milhares 3 5 5 2 2 4 2 2" xfId="36494" xr:uid="{00000000-0005-0000-0000-0000968E0000}"/>
    <cellStyle name="Separador de milhares 3 5 5 2 2 4 3" xfId="36495" xr:uid="{00000000-0005-0000-0000-0000978E0000}"/>
    <cellStyle name="Separador de milhares 3 5 5 2 2 4 4" xfId="36496" xr:uid="{00000000-0005-0000-0000-0000988E0000}"/>
    <cellStyle name="Separador de milhares 3 5 5 2 2 5" xfId="36497" xr:uid="{00000000-0005-0000-0000-0000998E0000}"/>
    <cellStyle name="Separador de milhares 3 5 5 2 2 5 2" xfId="36498" xr:uid="{00000000-0005-0000-0000-00009A8E0000}"/>
    <cellStyle name="Separador de milhares 3 5 5 2 2 6" xfId="36499" xr:uid="{00000000-0005-0000-0000-00009B8E0000}"/>
    <cellStyle name="Separador de milhares 3 5 5 2 2 7" xfId="36500" xr:uid="{00000000-0005-0000-0000-00009C8E0000}"/>
    <cellStyle name="Separador de milhares 3 5 5 2 3" xfId="36501" xr:uid="{00000000-0005-0000-0000-00009D8E0000}"/>
    <cellStyle name="Separador de milhares 3 5 5 2 3 2" xfId="36502" xr:uid="{00000000-0005-0000-0000-00009E8E0000}"/>
    <cellStyle name="Separador de milhares 3 5 5 2 3 2 2" xfId="36503" xr:uid="{00000000-0005-0000-0000-00009F8E0000}"/>
    <cellStyle name="Separador de milhares 3 5 5 2 3 3" xfId="36504" xr:uid="{00000000-0005-0000-0000-0000A08E0000}"/>
    <cellStyle name="Separador de milhares 3 5 5 2 3 4" xfId="36505" xr:uid="{00000000-0005-0000-0000-0000A18E0000}"/>
    <cellStyle name="Separador de milhares 3 5 5 2 4" xfId="36506" xr:uid="{00000000-0005-0000-0000-0000A28E0000}"/>
    <cellStyle name="Separador de milhares 3 5 5 2 4 2" xfId="36507" xr:uid="{00000000-0005-0000-0000-0000A38E0000}"/>
    <cellStyle name="Separador de milhares 3 5 5 2 4 2 2" xfId="36508" xr:uid="{00000000-0005-0000-0000-0000A48E0000}"/>
    <cellStyle name="Separador de milhares 3 5 5 2 4 3" xfId="36509" xr:uid="{00000000-0005-0000-0000-0000A58E0000}"/>
    <cellStyle name="Separador de milhares 3 5 5 2 4 4" xfId="36510" xr:uid="{00000000-0005-0000-0000-0000A68E0000}"/>
    <cellStyle name="Separador de milhares 3 5 5 2 5" xfId="36511" xr:uid="{00000000-0005-0000-0000-0000A78E0000}"/>
    <cellStyle name="Separador de milhares 3 5 5 2 5 2" xfId="36512" xr:uid="{00000000-0005-0000-0000-0000A88E0000}"/>
    <cellStyle name="Separador de milhares 3 5 5 2 5 2 2" xfId="36513" xr:uid="{00000000-0005-0000-0000-0000A98E0000}"/>
    <cellStyle name="Separador de milhares 3 5 5 2 5 3" xfId="36514" xr:uid="{00000000-0005-0000-0000-0000AA8E0000}"/>
    <cellStyle name="Separador de milhares 3 5 5 2 5 4" xfId="36515" xr:uid="{00000000-0005-0000-0000-0000AB8E0000}"/>
    <cellStyle name="Separador de milhares 3 5 5 2 6" xfId="36516" xr:uid="{00000000-0005-0000-0000-0000AC8E0000}"/>
    <cellStyle name="Separador de milhares 3 5 5 2 6 2" xfId="36517" xr:uid="{00000000-0005-0000-0000-0000AD8E0000}"/>
    <cellStyle name="Separador de milhares 3 5 5 2 7" xfId="36518" xr:uid="{00000000-0005-0000-0000-0000AE8E0000}"/>
    <cellStyle name="Separador de milhares 3 5 5 2 8" xfId="36519" xr:uid="{00000000-0005-0000-0000-0000AF8E0000}"/>
    <cellStyle name="Separador de milhares 3 5 5 3" xfId="36520" xr:uid="{00000000-0005-0000-0000-0000B08E0000}"/>
    <cellStyle name="Separador de milhares 3 5 5 3 2" xfId="36521" xr:uid="{00000000-0005-0000-0000-0000B18E0000}"/>
    <cellStyle name="Separador de milhares 3 5 5 3 2 2" xfId="36522" xr:uid="{00000000-0005-0000-0000-0000B28E0000}"/>
    <cellStyle name="Separador de milhares 3 5 5 3 2 2 2" xfId="36523" xr:uid="{00000000-0005-0000-0000-0000B38E0000}"/>
    <cellStyle name="Separador de milhares 3 5 5 3 2 3" xfId="36524" xr:uid="{00000000-0005-0000-0000-0000B48E0000}"/>
    <cellStyle name="Separador de milhares 3 5 5 3 2 4" xfId="36525" xr:uid="{00000000-0005-0000-0000-0000B58E0000}"/>
    <cellStyle name="Separador de milhares 3 5 5 3 3" xfId="36526" xr:uid="{00000000-0005-0000-0000-0000B68E0000}"/>
    <cellStyle name="Separador de milhares 3 5 5 3 3 2" xfId="36527" xr:uid="{00000000-0005-0000-0000-0000B78E0000}"/>
    <cellStyle name="Separador de milhares 3 5 5 3 3 2 2" xfId="36528" xr:uid="{00000000-0005-0000-0000-0000B88E0000}"/>
    <cellStyle name="Separador de milhares 3 5 5 3 3 3" xfId="36529" xr:uid="{00000000-0005-0000-0000-0000B98E0000}"/>
    <cellStyle name="Separador de milhares 3 5 5 3 3 4" xfId="36530" xr:uid="{00000000-0005-0000-0000-0000BA8E0000}"/>
    <cellStyle name="Separador de milhares 3 5 5 3 4" xfId="36531" xr:uid="{00000000-0005-0000-0000-0000BB8E0000}"/>
    <cellStyle name="Separador de milhares 3 5 5 3 4 2" xfId="36532" xr:uid="{00000000-0005-0000-0000-0000BC8E0000}"/>
    <cellStyle name="Separador de milhares 3 5 5 3 4 2 2" xfId="36533" xr:uid="{00000000-0005-0000-0000-0000BD8E0000}"/>
    <cellStyle name="Separador de milhares 3 5 5 3 4 3" xfId="36534" xr:uid="{00000000-0005-0000-0000-0000BE8E0000}"/>
    <cellStyle name="Separador de milhares 3 5 5 3 4 4" xfId="36535" xr:uid="{00000000-0005-0000-0000-0000BF8E0000}"/>
    <cellStyle name="Separador de milhares 3 5 5 3 5" xfId="36536" xr:uid="{00000000-0005-0000-0000-0000C08E0000}"/>
    <cellStyle name="Separador de milhares 3 5 5 3 5 2" xfId="36537" xr:uid="{00000000-0005-0000-0000-0000C18E0000}"/>
    <cellStyle name="Separador de milhares 3 5 5 3 6" xfId="36538" xr:uid="{00000000-0005-0000-0000-0000C28E0000}"/>
    <cellStyle name="Separador de milhares 3 5 5 3 7" xfId="36539" xr:uid="{00000000-0005-0000-0000-0000C38E0000}"/>
    <cellStyle name="Separador de milhares 3 5 5 4" xfId="36540" xr:uid="{00000000-0005-0000-0000-0000C48E0000}"/>
    <cellStyle name="Separador de milhares 3 5 5 4 2" xfId="36541" xr:uid="{00000000-0005-0000-0000-0000C58E0000}"/>
    <cellStyle name="Separador de milhares 3 5 5 4 2 2" xfId="36542" xr:uid="{00000000-0005-0000-0000-0000C68E0000}"/>
    <cellStyle name="Separador de milhares 3 5 5 4 3" xfId="36543" xr:uid="{00000000-0005-0000-0000-0000C78E0000}"/>
    <cellStyle name="Separador de milhares 3 5 5 4 4" xfId="36544" xr:uid="{00000000-0005-0000-0000-0000C88E0000}"/>
    <cellStyle name="Separador de milhares 3 5 5 5" xfId="36545" xr:uid="{00000000-0005-0000-0000-0000C98E0000}"/>
    <cellStyle name="Separador de milhares 3 5 5 5 2" xfId="36546" xr:uid="{00000000-0005-0000-0000-0000CA8E0000}"/>
    <cellStyle name="Separador de milhares 3 5 5 5 2 2" xfId="36547" xr:uid="{00000000-0005-0000-0000-0000CB8E0000}"/>
    <cellStyle name="Separador de milhares 3 5 5 5 3" xfId="36548" xr:uid="{00000000-0005-0000-0000-0000CC8E0000}"/>
    <cellStyle name="Separador de milhares 3 5 5 5 4" xfId="36549" xr:uid="{00000000-0005-0000-0000-0000CD8E0000}"/>
    <cellStyle name="Separador de milhares 3 5 5 6" xfId="36550" xr:uid="{00000000-0005-0000-0000-0000CE8E0000}"/>
    <cellStyle name="Separador de milhares 3 5 5 6 2" xfId="36551" xr:uid="{00000000-0005-0000-0000-0000CF8E0000}"/>
    <cellStyle name="Separador de milhares 3 5 5 6 2 2" xfId="36552" xr:uid="{00000000-0005-0000-0000-0000D08E0000}"/>
    <cellStyle name="Separador de milhares 3 5 5 6 3" xfId="36553" xr:uid="{00000000-0005-0000-0000-0000D18E0000}"/>
    <cellStyle name="Separador de milhares 3 5 5 6 4" xfId="36554" xr:uid="{00000000-0005-0000-0000-0000D28E0000}"/>
    <cellStyle name="Separador de milhares 3 5 5 7" xfId="36555" xr:uid="{00000000-0005-0000-0000-0000D38E0000}"/>
    <cellStyle name="Separador de milhares 3 5 5 7 2" xfId="36556" xr:uid="{00000000-0005-0000-0000-0000D48E0000}"/>
    <cellStyle name="Separador de milhares 3 5 5 8" xfId="36557" xr:uid="{00000000-0005-0000-0000-0000D58E0000}"/>
    <cellStyle name="Separador de milhares 3 5 5 9" xfId="36558" xr:uid="{00000000-0005-0000-0000-0000D68E0000}"/>
    <cellStyle name="Separador de milhares 3 5 6" xfId="36559" xr:uid="{00000000-0005-0000-0000-0000D78E0000}"/>
    <cellStyle name="Separador de milhares 3 5 6 2" xfId="36560" xr:uid="{00000000-0005-0000-0000-0000D88E0000}"/>
    <cellStyle name="Separador de milhares 3 5 6 2 2" xfId="36561" xr:uid="{00000000-0005-0000-0000-0000D98E0000}"/>
    <cellStyle name="Separador de milhares 3 5 6 2 2 2" xfId="36562" xr:uid="{00000000-0005-0000-0000-0000DA8E0000}"/>
    <cellStyle name="Separador de milhares 3 5 6 2 2 2 2" xfId="36563" xr:uid="{00000000-0005-0000-0000-0000DB8E0000}"/>
    <cellStyle name="Separador de milhares 3 5 6 2 2 3" xfId="36564" xr:uid="{00000000-0005-0000-0000-0000DC8E0000}"/>
    <cellStyle name="Separador de milhares 3 5 6 2 2 4" xfId="36565" xr:uid="{00000000-0005-0000-0000-0000DD8E0000}"/>
    <cellStyle name="Separador de milhares 3 5 6 2 3" xfId="36566" xr:uid="{00000000-0005-0000-0000-0000DE8E0000}"/>
    <cellStyle name="Separador de milhares 3 5 6 2 3 2" xfId="36567" xr:uid="{00000000-0005-0000-0000-0000DF8E0000}"/>
    <cellStyle name="Separador de milhares 3 5 6 2 3 2 2" xfId="36568" xr:uid="{00000000-0005-0000-0000-0000E08E0000}"/>
    <cellStyle name="Separador de milhares 3 5 6 2 3 3" xfId="36569" xr:uid="{00000000-0005-0000-0000-0000E18E0000}"/>
    <cellStyle name="Separador de milhares 3 5 6 2 3 4" xfId="36570" xr:uid="{00000000-0005-0000-0000-0000E28E0000}"/>
    <cellStyle name="Separador de milhares 3 5 6 2 4" xfId="36571" xr:uid="{00000000-0005-0000-0000-0000E38E0000}"/>
    <cellStyle name="Separador de milhares 3 5 6 2 4 2" xfId="36572" xr:uid="{00000000-0005-0000-0000-0000E48E0000}"/>
    <cellStyle name="Separador de milhares 3 5 6 2 4 2 2" xfId="36573" xr:uid="{00000000-0005-0000-0000-0000E58E0000}"/>
    <cellStyle name="Separador de milhares 3 5 6 2 4 3" xfId="36574" xr:uid="{00000000-0005-0000-0000-0000E68E0000}"/>
    <cellStyle name="Separador de milhares 3 5 6 2 4 4" xfId="36575" xr:uid="{00000000-0005-0000-0000-0000E78E0000}"/>
    <cellStyle name="Separador de milhares 3 5 6 2 5" xfId="36576" xr:uid="{00000000-0005-0000-0000-0000E88E0000}"/>
    <cellStyle name="Separador de milhares 3 5 6 2 5 2" xfId="36577" xr:uid="{00000000-0005-0000-0000-0000E98E0000}"/>
    <cellStyle name="Separador de milhares 3 5 6 2 6" xfId="36578" xr:uid="{00000000-0005-0000-0000-0000EA8E0000}"/>
    <cellStyle name="Separador de milhares 3 5 6 2 7" xfId="36579" xr:uid="{00000000-0005-0000-0000-0000EB8E0000}"/>
    <cellStyle name="Separador de milhares 3 5 6 3" xfId="36580" xr:uid="{00000000-0005-0000-0000-0000EC8E0000}"/>
    <cellStyle name="Separador de milhares 3 5 6 3 2" xfId="36581" xr:uid="{00000000-0005-0000-0000-0000ED8E0000}"/>
    <cellStyle name="Separador de milhares 3 5 6 3 2 2" xfId="36582" xr:uid="{00000000-0005-0000-0000-0000EE8E0000}"/>
    <cellStyle name="Separador de milhares 3 5 6 3 3" xfId="36583" xr:uid="{00000000-0005-0000-0000-0000EF8E0000}"/>
    <cellStyle name="Separador de milhares 3 5 6 3 4" xfId="36584" xr:uid="{00000000-0005-0000-0000-0000F08E0000}"/>
    <cellStyle name="Separador de milhares 3 5 6 4" xfId="36585" xr:uid="{00000000-0005-0000-0000-0000F18E0000}"/>
    <cellStyle name="Separador de milhares 3 5 6 4 2" xfId="36586" xr:uid="{00000000-0005-0000-0000-0000F28E0000}"/>
    <cellStyle name="Separador de milhares 3 5 6 4 2 2" xfId="36587" xr:uid="{00000000-0005-0000-0000-0000F38E0000}"/>
    <cellStyle name="Separador de milhares 3 5 6 4 3" xfId="36588" xr:uid="{00000000-0005-0000-0000-0000F48E0000}"/>
    <cellStyle name="Separador de milhares 3 5 6 4 4" xfId="36589" xr:uid="{00000000-0005-0000-0000-0000F58E0000}"/>
    <cellStyle name="Separador de milhares 3 5 6 5" xfId="36590" xr:uid="{00000000-0005-0000-0000-0000F68E0000}"/>
    <cellStyle name="Separador de milhares 3 5 6 5 2" xfId="36591" xr:uid="{00000000-0005-0000-0000-0000F78E0000}"/>
    <cellStyle name="Separador de milhares 3 5 6 5 2 2" xfId="36592" xr:uid="{00000000-0005-0000-0000-0000F88E0000}"/>
    <cellStyle name="Separador de milhares 3 5 6 5 3" xfId="36593" xr:uid="{00000000-0005-0000-0000-0000F98E0000}"/>
    <cellStyle name="Separador de milhares 3 5 6 5 4" xfId="36594" xr:uid="{00000000-0005-0000-0000-0000FA8E0000}"/>
    <cellStyle name="Separador de milhares 3 5 6 6" xfId="36595" xr:uid="{00000000-0005-0000-0000-0000FB8E0000}"/>
    <cellStyle name="Separador de milhares 3 5 6 6 2" xfId="36596" xr:uid="{00000000-0005-0000-0000-0000FC8E0000}"/>
    <cellStyle name="Separador de milhares 3 5 6 7" xfId="36597" xr:uid="{00000000-0005-0000-0000-0000FD8E0000}"/>
    <cellStyle name="Separador de milhares 3 5 6 8" xfId="36598" xr:uid="{00000000-0005-0000-0000-0000FE8E0000}"/>
    <cellStyle name="Separador de milhares 3 5 7" xfId="36599" xr:uid="{00000000-0005-0000-0000-0000FF8E0000}"/>
    <cellStyle name="Separador de milhares 3 5 7 2" xfId="36600" xr:uid="{00000000-0005-0000-0000-0000008F0000}"/>
    <cellStyle name="Separador de milhares 3 5 7 2 2" xfId="36601" xr:uid="{00000000-0005-0000-0000-0000018F0000}"/>
    <cellStyle name="Separador de milhares 3 5 7 2 2 2" xfId="36602" xr:uid="{00000000-0005-0000-0000-0000028F0000}"/>
    <cellStyle name="Separador de milhares 3 5 7 2 3" xfId="36603" xr:uid="{00000000-0005-0000-0000-0000038F0000}"/>
    <cellStyle name="Separador de milhares 3 5 7 2 4" xfId="36604" xr:uid="{00000000-0005-0000-0000-0000048F0000}"/>
    <cellStyle name="Separador de milhares 3 5 7 3" xfId="36605" xr:uid="{00000000-0005-0000-0000-0000058F0000}"/>
    <cellStyle name="Separador de milhares 3 5 7 3 2" xfId="36606" xr:uid="{00000000-0005-0000-0000-0000068F0000}"/>
    <cellStyle name="Separador de milhares 3 5 7 3 2 2" xfId="36607" xr:uid="{00000000-0005-0000-0000-0000078F0000}"/>
    <cellStyle name="Separador de milhares 3 5 7 3 3" xfId="36608" xr:uid="{00000000-0005-0000-0000-0000088F0000}"/>
    <cellStyle name="Separador de milhares 3 5 7 3 4" xfId="36609" xr:uid="{00000000-0005-0000-0000-0000098F0000}"/>
    <cellStyle name="Separador de milhares 3 5 7 4" xfId="36610" xr:uid="{00000000-0005-0000-0000-00000A8F0000}"/>
    <cellStyle name="Separador de milhares 3 5 7 4 2" xfId="36611" xr:uid="{00000000-0005-0000-0000-00000B8F0000}"/>
    <cellStyle name="Separador de milhares 3 5 7 4 2 2" xfId="36612" xr:uid="{00000000-0005-0000-0000-00000C8F0000}"/>
    <cellStyle name="Separador de milhares 3 5 7 4 3" xfId="36613" xr:uid="{00000000-0005-0000-0000-00000D8F0000}"/>
    <cellStyle name="Separador de milhares 3 5 7 4 4" xfId="36614" xr:uid="{00000000-0005-0000-0000-00000E8F0000}"/>
    <cellStyle name="Separador de milhares 3 5 7 5" xfId="36615" xr:uid="{00000000-0005-0000-0000-00000F8F0000}"/>
    <cellStyle name="Separador de milhares 3 5 7 5 2" xfId="36616" xr:uid="{00000000-0005-0000-0000-0000108F0000}"/>
    <cellStyle name="Separador de milhares 3 5 7 6" xfId="36617" xr:uid="{00000000-0005-0000-0000-0000118F0000}"/>
    <cellStyle name="Separador de milhares 3 5 7 7" xfId="36618" xr:uid="{00000000-0005-0000-0000-0000128F0000}"/>
    <cellStyle name="Separador de milhares 3 5 8" xfId="36619" xr:uid="{00000000-0005-0000-0000-0000138F0000}"/>
    <cellStyle name="Separador de milhares 3 5 8 2" xfId="36620" xr:uid="{00000000-0005-0000-0000-0000148F0000}"/>
    <cellStyle name="Separador de milhares 3 5 8 2 2" xfId="36621" xr:uid="{00000000-0005-0000-0000-0000158F0000}"/>
    <cellStyle name="Separador de milhares 3 5 8 3" xfId="36622" xr:uid="{00000000-0005-0000-0000-0000168F0000}"/>
    <cellStyle name="Separador de milhares 3 5 8 4" xfId="36623" xr:uid="{00000000-0005-0000-0000-0000178F0000}"/>
    <cellStyle name="Separador de milhares 3 5 9" xfId="36624" xr:uid="{00000000-0005-0000-0000-0000188F0000}"/>
    <cellStyle name="Separador de milhares 3 5 9 2" xfId="36625" xr:uid="{00000000-0005-0000-0000-0000198F0000}"/>
    <cellStyle name="Separador de milhares 3 5 9 2 2" xfId="36626" xr:uid="{00000000-0005-0000-0000-00001A8F0000}"/>
    <cellStyle name="Separador de milhares 3 5 9 3" xfId="36627" xr:uid="{00000000-0005-0000-0000-00001B8F0000}"/>
    <cellStyle name="Separador de milhares 3 5 9 4" xfId="36628" xr:uid="{00000000-0005-0000-0000-00001C8F0000}"/>
    <cellStyle name="Separador de milhares 3 6" xfId="36629" xr:uid="{00000000-0005-0000-0000-00001D8F0000}"/>
    <cellStyle name="Separador de milhares 3 6 10" xfId="36630" xr:uid="{00000000-0005-0000-0000-00001E8F0000}"/>
    <cellStyle name="Separador de milhares 3 6 10 2" xfId="36631" xr:uid="{00000000-0005-0000-0000-00001F8F0000}"/>
    <cellStyle name="Separador de milhares 3 6 11" xfId="36632" xr:uid="{00000000-0005-0000-0000-0000208F0000}"/>
    <cellStyle name="Separador de milhares 3 6 12" xfId="36633" xr:uid="{00000000-0005-0000-0000-0000218F0000}"/>
    <cellStyle name="Separador de milhares 3 6 2" xfId="36634" xr:uid="{00000000-0005-0000-0000-0000228F0000}"/>
    <cellStyle name="Separador de milhares 3 6 2 2" xfId="36635" xr:uid="{00000000-0005-0000-0000-0000238F0000}"/>
    <cellStyle name="Separador de milhares 3 6 2 2 2" xfId="36636" xr:uid="{00000000-0005-0000-0000-0000248F0000}"/>
    <cellStyle name="Separador de milhares 3 6 2 2 2 2" xfId="36637" xr:uid="{00000000-0005-0000-0000-0000258F0000}"/>
    <cellStyle name="Separador de milhares 3 6 2 2 2 2 2" xfId="36638" xr:uid="{00000000-0005-0000-0000-0000268F0000}"/>
    <cellStyle name="Separador de milhares 3 6 2 2 2 2 2 2" xfId="36639" xr:uid="{00000000-0005-0000-0000-0000278F0000}"/>
    <cellStyle name="Separador de milhares 3 6 2 2 2 2 3" xfId="36640" xr:uid="{00000000-0005-0000-0000-0000288F0000}"/>
    <cellStyle name="Separador de milhares 3 6 2 2 2 2 4" xfId="36641" xr:uid="{00000000-0005-0000-0000-0000298F0000}"/>
    <cellStyle name="Separador de milhares 3 6 2 2 2 3" xfId="36642" xr:uid="{00000000-0005-0000-0000-00002A8F0000}"/>
    <cellStyle name="Separador de milhares 3 6 2 2 2 3 2" xfId="36643" xr:uid="{00000000-0005-0000-0000-00002B8F0000}"/>
    <cellStyle name="Separador de milhares 3 6 2 2 2 3 2 2" xfId="36644" xr:uid="{00000000-0005-0000-0000-00002C8F0000}"/>
    <cellStyle name="Separador de milhares 3 6 2 2 2 3 3" xfId="36645" xr:uid="{00000000-0005-0000-0000-00002D8F0000}"/>
    <cellStyle name="Separador de milhares 3 6 2 2 2 3 4" xfId="36646" xr:uid="{00000000-0005-0000-0000-00002E8F0000}"/>
    <cellStyle name="Separador de milhares 3 6 2 2 2 4" xfId="36647" xr:uid="{00000000-0005-0000-0000-00002F8F0000}"/>
    <cellStyle name="Separador de milhares 3 6 2 2 2 4 2" xfId="36648" xr:uid="{00000000-0005-0000-0000-0000308F0000}"/>
    <cellStyle name="Separador de milhares 3 6 2 2 2 4 2 2" xfId="36649" xr:uid="{00000000-0005-0000-0000-0000318F0000}"/>
    <cellStyle name="Separador de milhares 3 6 2 2 2 4 3" xfId="36650" xr:uid="{00000000-0005-0000-0000-0000328F0000}"/>
    <cellStyle name="Separador de milhares 3 6 2 2 2 4 4" xfId="36651" xr:uid="{00000000-0005-0000-0000-0000338F0000}"/>
    <cellStyle name="Separador de milhares 3 6 2 2 2 5" xfId="36652" xr:uid="{00000000-0005-0000-0000-0000348F0000}"/>
    <cellStyle name="Separador de milhares 3 6 2 2 2 5 2" xfId="36653" xr:uid="{00000000-0005-0000-0000-0000358F0000}"/>
    <cellStyle name="Separador de milhares 3 6 2 2 2 6" xfId="36654" xr:uid="{00000000-0005-0000-0000-0000368F0000}"/>
    <cellStyle name="Separador de milhares 3 6 2 2 2 7" xfId="36655" xr:uid="{00000000-0005-0000-0000-0000378F0000}"/>
    <cellStyle name="Separador de milhares 3 6 2 2 3" xfId="36656" xr:uid="{00000000-0005-0000-0000-0000388F0000}"/>
    <cellStyle name="Separador de milhares 3 6 2 2 3 2" xfId="36657" xr:uid="{00000000-0005-0000-0000-0000398F0000}"/>
    <cellStyle name="Separador de milhares 3 6 2 2 3 2 2" xfId="36658" xr:uid="{00000000-0005-0000-0000-00003A8F0000}"/>
    <cellStyle name="Separador de milhares 3 6 2 2 3 3" xfId="36659" xr:uid="{00000000-0005-0000-0000-00003B8F0000}"/>
    <cellStyle name="Separador de milhares 3 6 2 2 3 4" xfId="36660" xr:uid="{00000000-0005-0000-0000-00003C8F0000}"/>
    <cellStyle name="Separador de milhares 3 6 2 2 4" xfId="36661" xr:uid="{00000000-0005-0000-0000-00003D8F0000}"/>
    <cellStyle name="Separador de milhares 3 6 2 2 4 2" xfId="36662" xr:uid="{00000000-0005-0000-0000-00003E8F0000}"/>
    <cellStyle name="Separador de milhares 3 6 2 2 4 2 2" xfId="36663" xr:uid="{00000000-0005-0000-0000-00003F8F0000}"/>
    <cellStyle name="Separador de milhares 3 6 2 2 4 3" xfId="36664" xr:uid="{00000000-0005-0000-0000-0000408F0000}"/>
    <cellStyle name="Separador de milhares 3 6 2 2 4 4" xfId="36665" xr:uid="{00000000-0005-0000-0000-0000418F0000}"/>
    <cellStyle name="Separador de milhares 3 6 2 2 5" xfId="36666" xr:uid="{00000000-0005-0000-0000-0000428F0000}"/>
    <cellStyle name="Separador de milhares 3 6 2 2 5 2" xfId="36667" xr:uid="{00000000-0005-0000-0000-0000438F0000}"/>
    <cellStyle name="Separador de milhares 3 6 2 2 5 2 2" xfId="36668" xr:uid="{00000000-0005-0000-0000-0000448F0000}"/>
    <cellStyle name="Separador de milhares 3 6 2 2 5 3" xfId="36669" xr:uid="{00000000-0005-0000-0000-0000458F0000}"/>
    <cellStyle name="Separador de milhares 3 6 2 2 5 4" xfId="36670" xr:uid="{00000000-0005-0000-0000-0000468F0000}"/>
    <cellStyle name="Separador de milhares 3 6 2 2 6" xfId="36671" xr:uid="{00000000-0005-0000-0000-0000478F0000}"/>
    <cellStyle name="Separador de milhares 3 6 2 2 6 2" xfId="36672" xr:uid="{00000000-0005-0000-0000-0000488F0000}"/>
    <cellStyle name="Separador de milhares 3 6 2 2 7" xfId="36673" xr:uid="{00000000-0005-0000-0000-0000498F0000}"/>
    <cellStyle name="Separador de milhares 3 6 2 2 8" xfId="36674" xr:uid="{00000000-0005-0000-0000-00004A8F0000}"/>
    <cellStyle name="Separador de milhares 3 6 2 3" xfId="36675" xr:uid="{00000000-0005-0000-0000-00004B8F0000}"/>
    <cellStyle name="Separador de milhares 3 6 2 3 2" xfId="36676" xr:uid="{00000000-0005-0000-0000-00004C8F0000}"/>
    <cellStyle name="Separador de milhares 3 6 2 3 2 2" xfId="36677" xr:uid="{00000000-0005-0000-0000-00004D8F0000}"/>
    <cellStyle name="Separador de milhares 3 6 2 3 2 2 2" xfId="36678" xr:uid="{00000000-0005-0000-0000-00004E8F0000}"/>
    <cellStyle name="Separador de milhares 3 6 2 3 2 3" xfId="36679" xr:uid="{00000000-0005-0000-0000-00004F8F0000}"/>
    <cellStyle name="Separador de milhares 3 6 2 3 2 4" xfId="36680" xr:uid="{00000000-0005-0000-0000-0000508F0000}"/>
    <cellStyle name="Separador de milhares 3 6 2 3 3" xfId="36681" xr:uid="{00000000-0005-0000-0000-0000518F0000}"/>
    <cellStyle name="Separador de milhares 3 6 2 3 3 2" xfId="36682" xr:uid="{00000000-0005-0000-0000-0000528F0000}"/>
    <cellStyle name="Separador de milhares 3 6 2 3 3 2 2" xfId="36683" xr:uid="{00000000-0005-0000-0000-0000538F0000}"/>
    <cellStyle name="Separador de milhares 3 6 2 3 3 3" xfId="36684" xr:uid="{00000000-0005-0000-0000-0000548F0000}"/>
    <cellStyle name="Separador de milhares 3 6 2 3 3 4" xfId="36685" xr:uid="{00000000-0005-0000-0000-0000558F0000}"/>
    <cellStyle name="Separador de milhares 3 6 2 3 4" xfId="36686" xr:uid="{00000000-0005-0000-0000-0000568F0000}"/>
    <cellStyle name="Separador de milhares 3 6 2 3 4 2" xfId="36687" xr:uid="{00000000-0005-0000-0000-0000578F0000}"/>
    <cellStyle name="Separador de milhares 3 6 2 3 4 2 2" xfId="36688" xr:uid="{00000000-0005-0000-0000-0000588F0000}"/>
    <cellStyle name="Separador de milhares 3 6 2 3 4 3" xfId="36689" xr:uid="{00000000-0005-0000-0000-0000598F0000}"/>
    <cellStyle name="Separador de milhares 3 6 2 3 4 4" xfId="36690" xr:uid="{00000000-0005-0000-0000-00005A8F0000}"/>
    <cellStyle name="Separador de milhares 3 6 2 3 5" xfId="36691" xr:uid="{00000000-0005-0000-0000-00005B8F0000}"/>
    <cellStyle name="Separador de milhares 3 6 2 3 5 2" xfId="36692" xr:uid="{00000000-0005-0000-0000-00005C8F0000}"/>
    <cellStyle name="Separador de milhares 3 6 2 3 6" xfId="36693" xr:uid="{00000000-0005-0000-0000-00005D8F0000}"/>
    <cellStyle name="Separador de milhares 3 6 2 3 7" xfId="36694" xr:uid="{00000000-0005-0000-0000-00005E8F0000}"/>
    <cellStyle name="Separador de milhares 3 6 2 4" xfId="36695" xr:uid="{00000000-0005-0000-0000-00005F8F0000}"/>
    <cellStyle name="Separador de milhares 3 6 2 4 2" xfId="36696" xr:uid="{00000000-0005-0000-0000-0000608F0000}"/>
    <cellStyle name="Separador de milhares 3 6 2 4 2 2" xfId="36697" xr:uid="{00000000-0005-0000-0000-0000618F0000}"/>
    <cellStyle name="Separador de milhares 3 6 2 4 3" xfId="36698" xr:uid="{00000000-0005-0000-0000-0000628F0000}"/>
    <cellStyle name="Separador de milhares 3 6 2 4 4" xfId="36699" xr:uid="{00000000-0005-0000-0000-0000638F0000}"/>
    <cellStyle name="Separador de milhares 3 6 2 5" xfId="36700" xr:uid="{00000000-0005-0000-0000-0000648F0000}"/>
    <cellStyle name="Separador de milhares 3 6 2 5 2" xfId="36701" xr:uid="{00000000-0005-0000-0000-0000658F0000}"/>
    <cellStyle name="Separador de milhares 3 6 2 5 2 2" xfId="36702" xr:uid="{00000000-0005-0000-0000-0000668F0000}"/>
    <cellStyle name="Separador de milhares 3 6 2 5 3" xfId="36703" xr:uid="{00000000-0005-0000-0000-0000678F0000}"/>
    <cellStyle name="Separador de milhares 3 6 2 5 4" xfId="36704" xr:uid="{00000000-0005-0000-0000-0000688F0000}"/>
    <cellStyle name="Separador de milhares 3 6 2 6" xfId="36705" xr:uid="{00000000-0005-0000-0000-0000698F0000}"/>
    <cellStyle name="Separador de milhares 3 6 2 6 2" xfId="36706" xr:uid="{00000000-0005-0000-0000-00006A8F0000}"/>
    <cellStyle name="Separador de milhares 3 6 2 6 2 2" xfId="36707" xr:uid="{00000000-0005-0000-0000-00006B8F0000}"/>
    <cellStyle name="Separador de milhares 3 6 2 6 3" xfId="36708" xr:uid="{00000000-0005-0000-0000-00006C8F0000}"/>
    <cellStyle name="Separador de milhares 3 6 2 6 4" xfId="36709" xr:uid="{00000000-0005-0000-0000-00006D8F0000}"/>
    <cellStyle name="Separador de milhares 3 6 2 7" xfId="36710" xr:uid="{00000000-0005-0000-0000-00006E8F0000}"/>
    <cellStyle name="Separador de milhares 3 6 2 7 2" xfId="36711" xr:uid="{00000000-0005-0000-0000-00006F8F0000}"/>
    <cellStyle name="Separador de milhares 3 6 2 8" xfId="36712" xr:uid="{00000000-0005-0000-0000-0000708F0000}"/>
    <cellStyle name="Separador de milhares 3 6 2 9" xfId="36713" xr:uid="{00000000-0005-0000-0000-0000718F0000}"/>
    <cellStyle name="Separador de milhares 3 6 3" xfId="36714" xr:uid="{00000000-0005-0000-0000-0000728F0000}"/>
    <cellStyle name="Separador de milhares 3 6 3 2" xfId="36715" xr:uid="{00000000-0005-0000-0000-0000738F0000}"/>
    <cellStyle name="Separador de milhares 3 6 3 2 2" xfId="36716" xr:uid="{00000000-0005-0000-0000-0000748F0000}"/>
    <cellStyle name="Separador de milhares 3 6 3 2 2 2" xfId="36717" xr:uid="{00000000-0005-0000-0000-0000758F0000}"/>
    <cellStyle name="Separador de milhares 3 6 3 2 2 2 2" xfId="36718" xr:uid="{00000000-0005-0000-0000-0000768F0000}"/>
    <cellStyle name="Separador de milhares 3 6 3 2 2 2 2 2" xfId="36719" xr:uid="{00000000-0005-0000-0000-0000778F0000}"/>
    <cellStyle name="Separador de milhares 3 6 3 2 2 2 3" xfId="36720" xr:uid="{00000000-0005-0000-0000-0000788F0000}"/>
    <cellStyle name="Separador de milhares 3 6 3 2 2 2 4" xfId="36721" xr:uid="{00000000-0005-0000-0000-0000798F0000}"/>
    <cellStyle name="Separador de milhares 3 6 3 2 2 3" xfId="36722" xr:uid="{00000000-0005-0000-0000-00007A8F0000}"/>
    <cellStyle name="Separador de milhares 3 6 3 2 2 3 2" xfId="36723" xr:uid="{00000000-0005-0000-0000-00007B8F0000}"/>
    <cellStyle name="Separador de milhares 3 6 3 2 2 3 2 2" xfId="36724" xr:uid="{00000000-0005-0000-0000-00007C8F0000}"/>
    <cellStyle name="Separador de milhares 3 6 3 2 2 3 3" xfId="36725" xr:uid="{00000000-0005-0000-0000-00007D8F0000}"/>
    <cellStyle name="Separador de milhares 3 6 3 2 2 3 4" xfId="36726" xr:uid="{00000000-0005-0000-0000-00007E8F0000}"/>
    <cellStyle name="Separador de milhares 3 6 3 2 2 4" xfId="36727" xr:uid="{00000000-0005-0000-0000-00007F8F0000}"/>
    <cellStyle name="Separador de milhares 3 6 3 2 2 4 2" xfId="36728" xr:uid="{00000000-0005-0000-0000-0000808F0000}"/>
    <cellStyle name="Separador de milhares 3 6 3 2 2 4 2 2" xfId="36729" xr:uid="{00000000-0005-0000-0000-0000818F0000}"/>
    <cellStyle name="Separador de milhares 3 6 3 2 2 4 3" xfId="36730" xr:uid="{00000000-0005-0000-0000-0000828F0000}"/>
    <cellStyle name="Separador de milhares 3 6 3 2 2 4 4" xfId="36731" xr:uid="{00000000-0005-0000-0000-0000838F0000}"/>
    <cellStyle name="Separador de milhares 3 6 3 2 2 5" xfId="36732" xr:uid="{00000000-0005-0000-0000-0000848F0000}"/>
    <cellStyle name="Separador de milhares 3 6 3 2 2 5 2" xfId="36733" xr:uid="{00000000-0005-0000-0000-0000858F0000}"/>
    <cellStyle name="Separador de milhares 3 6 3 2 2 6" xfId="36734" xr:uid="{00000000-0005-0000-0000-0000868F0000}"/>
    <cellStyle name="Separador de milhares 3 6 3 2 2 7" xfId="36735" xr:uid="{00000000-0005-0000-0000-0000878F0000}"/>
    <cellStyle name="Separador de milhares 3 6 3 2 3" xfId="36736" xr:uid="{00000000-0005-0000-0000-0000888F0000}"/>
    <cellStyle name="Separador de milhares 3 6 3 2 3 2" xfId="36737" xr:uid="{00000000-0005-0000-0000-0000898F0000}"/>
    <cellStyle name="Separador de milhares 3 6 3 2 3 2 2" xfId="36738" xr:uid="{00000000-0005-0000-0000-00008A8F0000}"/>
    <cellStyle name="Separador de milhares 3 6 3 2 3 3" xfId="36739" xr:uid="{00000000-0005-0000-0000-00008B8F0000}"/>
    <cellStyle name="Separador de milhares 3 6 3 2 3 4" xfId="36740" xr:uid="{00000000-0005-0000-0000-00008C8F0000}"/>
    <cellStyle name="Separador de milhares 3 6 3 2 4" xfId="36741" xr:uid="{00000000-0005-0000-0000-00008D8F0000}"/>
    <cellStyle name="Separador de milhares 3 6 3 2 4 2" xfId="36742" xr:uid="{00000000-0005-0000-0000-00008E8F0000}"/>
    <cellStyle name="Separador de milhares 3 6 3 2 4 2 2" xfId="36743" xr:uid="{00000000-0005-0000-0000-00008F8F0000}"/>
    <cellStyle name="Separador de milhares 3 6 3 2 4 3" xfId="36744" xr:uid="{00000000-0005-0000-0000-0000908F0000}"/>
    <cellStyle name="Separador de milhares 3 6 3 2 4 4" xfId="36745" xr:uid="{00000000-0005-0000-0000-0000918F0000}"/>
    <cellStyle name="Separador de milhares 3 6 3 2 5" xfId="36746" xr:uid="{00000000-0005-0000-0000-0000928F0000}"/>
    <cellStyle name="Separador de milhares 3 6 3 2 5 2" xfId="36747" xr:uid="{00000000-0005-0000-0000-0000938F0000}"/>
    <cellStyle name="Separador de milhares 3 6 3 2 5 2 2" xfId="36748" xr:uid="{00000000-0005-0000-0000-0000948F0000}"/>
    <cellStyle name="Separador de milhares 3 6 3 2 5 3" xfId="36749" xr:uid="{00000000-0005-0000-0000-0000958F0000}"/>
    <cellStyle name="Separador de milhares 3 6 3 2 5 4" xfId="36750" xr:uid="{00000000-0005-0000-0000-0000968F0000}"/>
    <cellStyle name="Separador de milhares 3 6 3 2 6" xfId="36751" xr:uid="{00000000-0005-0000-0000-0000978F0000}"/>
    <cellStyle name="Separador de milhares 3 6 3 2 6 2" xfId="36752" xr:uid="{00000000-0005-0000-0000-0000988F0000}"/>
    <cellStyle name="Separador de milhares 3 6 3 2 7" xfId="36753" xr:uid="{00000000-0005-0000-0000-0000998F0000}"/>
    <cellStyle name="Separador de milhares 3 6 3 2 8" xfId="36754" xr:uid="{00000000-0005-0000-0000-00009A8F0000}"/>
    <cellStyle name="Separador de milhares 3 6 3 3" xfId="36755" xr:uid="{00000000-0005-0000-0000-00009B8F0000}"/>
    <cellStyle name="Separador de milhares 3 6 3 3 2" xfId="36756" xr:uid="{00000000-0005-0000-0000-00009C8F0000}"/>
    <cellStyle name="Separador de milhares 3 6 3 3 2 2" xfId="36757" xr:uid="{00000000-0005-0000-0000-00009D8F0000}"/>
    <cellStyle name="Separador de milhares 3 6 3 3 2 2 2" xfId="36758" xr:uid="{00000000-0005-0000-0000-00009E8F0000}"/>
    <cellStyle name="Separador de milhares 3 6 3 3 2 3" xfId="36759" xr:uid="{00000000-0005-0000-0000-00009F8F0000}"/>
    <cellStyle name="Separador de milhares 3 6 3 3 2 4" xfId="36760" xr:uid="{00000000-0005-0000-0000-0000A08F0000}"/>
    <cellStyle name="Separador de milhares 3 6 3 3 3" xfId="36761" xr:uid="{00000000-0005-0000-0000-0000A18F0000}"/>
    <cellStyle name="Separador de milhares 3 6 3 3 3 2" xfId="36762" xr:uid="{00000000-0005-0000-0000-0000A28F0000}"/>
    <cellStyle name="Separador de milhares 3 6 3 3 3 2 2" xfId="36763" xr:uid="{00000000-0005-0000-0000-0000A38F0000}"/>
    <cellStyle name="Separador de milhares 3 6 3 3 3 3" xfId="36764" xr:uid="{00000000-0005-0000-0000-0000A48F0000}"/>
    <cellStyle name="Separador de milhares 3 6 3 3 3 4" xfId="36765" xr:uid="{00000000-0005-0000-0000-0000A58F0000}"/>
    <cellStyle name="Separador de milhares 3 6 3 3 4" xfId="36766" xr:uid="{00000000-0005-0000-0000-0000A68F0000}"/>
    <cellStyle name="Separador de milhares 3 6 3 3 4 2" xfId="36767" xr:uid="{00000000-0005-0000-0000-0000A78F0000}"/>
    <cellStyle name="Separador de milhares 3 6 3 3 4 2 2" xfId="36768" xr:uid="{00000000-0005-0000-0000-0000A88F0000}"/>
    <cellStyle name="Separador de milhares 3 6 3 3 4 3" xfId="36769" xr:uid="{00000000-0005-0000-0000-0000A98F0000}"/>
    <cellStyle name="Separador de milhares 3 6 3 3 4 4" xfId="36770" xr:uid="{00000000-0005-0000-0000-0000AA8F0000}"/>
    <cellStyle name="Separador de milhares 3 6 3 3 5" xfId="36771" xr:uid="{00000000-0005-0000-0000-0000AB8F0000}"/>
    <cellStyle name="Separador de milhares 3 6 3 3 5 2" xfId="36772" xr:uid="{00000000-0005-0000-0000-0000AC8F0000}"/>
    <cellStyle name="Separador de milhares 3 6 3 3 6" xfId="36773" xr:uid="{00000000-0005-0000-0000-0000AD8F0000}"/>
    <cellStyle name="Separador de milhares 3 6 3 3 7" xfId="36774" xr:uid="{00000000-0005-0000-0000-0000AE8F0000}"/>
    <cellStyle name="Separador de milhares 3 6 3 4" xfId="36775" xr:uid="{00000000-0005-0000-0000-0000AF8F0000}"/>
    <cellStyle name="Separador de milhares 3 6 3 4 2" xfId="36776" xr:uid="{00000000-0005-0000-0000-0000B08F0000}"/>
    <cellStyle name="Separador de milhares 3 6 3 4 2 2" xfId="36777" xr:uid="{00000000-0005-0000-0000-0000B18F0000}"/>
    <cellStyle name="Separador de milhares 3 6 3 4 3" xfId="36778" xr:uid="{00000000-0005-0000-0000-0000B28F0000}"/>
    <cellStyle name="Separador de milhares 3 6 3 4 4" xfId="36779" xr:uid="{00000000-0005-0000-0000-0000B38F0000}"/>
    <cellStyle name="Separador de milhares 3 6 3 5" xfId="36780" xr:uid="{00000000-0005-0000-0000-0000B48F0000}"/>
    <cellStyle name="Separador de milhares 3 6 3 5 2" xfId="36781" xr:uid="{00000000-0005-0000-0000-0000B58F0000}"/>
    <cellStyle name="Separador de milhares 3 6 3 5 2 2" xfId="36782" xr:uid="{00000000-0005-0000-0000-0000B68F0000}"/>
    <cellStyle name="Separador de milhares 3 6 3 5 3" xfId="36783" xr:uid="{00000000-0005-0000-0000-0000B78F0000}"/>
    <cellStyle name="Separador de milhares 3 6 3 5 4" xfId="36784" xr:uid="{00000000-0005-0000-0000-0000B88F0000}"/>
    <cellStyle name="Separador de milhares 3 6 3 6" xfId="36785" xr:uid="{00000000-0005-0000-0000-0000B98F0000}"/>
    <cellStyle name="Separador de milhares 3 6 3 6 2" xfId="36786" xr:uid="{00000000-0005-0000-0000-0000BA8F0000}"/>
    <cellStyle name="Separador de milhares 3 6 3 6 2 2" xfId="36787" xr:uid="{00000000-0005-0000-0000-0000BB8F0000}"/>
    <cellStyle name="Separador de milhares 3 6 3 6 3" xfId="36788" xr:uid="{00000000-0005-0000-0000-0000BC8F0000}"/>
    <cellStyle name="Separador de milhares 3 6 3 6 4" xfId="36789" xr:uid="{00000000-0005-0000-0000-0000BD8F0000}"/>
    <cellStyle name="Separador de milhares 3 6 3 7" xfId="36790" xr:uid="{00000000-0005-0000-0000-0000BE8F0000}"/>
    <cellStyle name="Separador de milhares 3 6 3 7 2" xfId="36791" xr:uid="{00000000-0005-0000-0000-0000BF8F0000}"/>
    <cellStyle name="Separador de milhares 3 6 3 8" xfId="36792" xr:uid="{00000000-0005-0000-0000-0000C08F0000}"/>
    <cellStyle name="Separador de milhares 3 6 3 9" xfId="36793" xr:uid="{00000000-0005-0000-0000-0000C18F0000}"/>
    <cellStyle name="Separador de milhares 3 6 4" xfId="36794" xr:uid="{00000000-0005-0000-0000-0000C28F0000}"/>
    <cellStyle name="Separador de milhares 3 6 4 2" xfId="36795" xr:uid="{00000000-0005-0000-0000-0000C38F0000}"/>
    <cellStyle name="Separador de milhares 3 6 4 2 2" xfId="36796" xr:uid="{00000000-0005-0000-0000-0000C48F0000}"/>
    <cellStyle name="Separador de milhares 3 6 4 2 2 2" xfId="36797" xr:uid="{00000000-0005-0000-0000-0000C58F0000}"/>
    <cellStyle name="Separador de milhares 3 6 4 2 2 2 2" xfId="36798" xr:uid="{00000000-0005-0000-0000-0000C68F0000}"/>
    <cellStyle name="Separador de milhares 3 6 4 2 2 2 2 2" xfId="36799" xr:uid="{00000000-0005-0000-0000-0000C78F0000}"/>
    <cellStyle name="Separador de milhares 3 6 4 2 2 2 3" xfId="36800" xr:uid="{00000000-0005-0000-0000-0000C88F0000}"/>
    <cellStyle name="Separador de milhares 3 6 4 2 2 2 4" xfId="36801" xr:uid="{00000000-0005-0000-0000-0000C98F0000}"/>
    <cellStyle name="Separador de milhares 3 6 4 2 2 3" xfId="36802" xr:uid="{00000000-0005-0000-0000-0000CA8F0000}"/>
    <cellStyle name="Separador de milhares 3 6 4 2 2 3 2" xfId="36803" xr:uid="{00000000-0005-0000-0000-0000CB8F0000}"/>
    <cellStyle name="Separador de milhares 3 6 4 2 2 3 2 2" xfId="36804" xr:uid="{00000000-0005-0000-0000-0000CC8F0000}"/>
    <cellStyle name="Separador de milhares 3 6 4 2 2 3 3" xfId="36805" xr:uid="{00000000-0005-0000-0000-0000CD8F0000}"/>
    <cellStyle name="Separador de milhares 3 6 4 2 2 3 4" xfId="36806" xr:uid="{00000000-0005-0000-0000-0000CE8F0000}"/>
    <cellStyle name="Separador de milhares 3 6 4 2 2 4" xfId="36807" xr:uid="{00000000-0005-0000-0000-0000CF8F0000}"/>
    <cellStyle name="Separador de milhares 3 6 4 2 2 4 2" xfId="36808" xr:uid="{00000000-0005-0000-0000-0000D08F0000}"/>
    <cellStyle name="Separador de milhares 3 6 4 2 2 4 2 2" xfId="36809" xr:uid="{00000000-0005-0000-0000-0000D18F0000}"/>
    <cellStyle name="Separador de milhares 3 6 4 2 2 4 3" xfId="36810" xr:uid="{00000000-0005-0000-0000-0000D28F0000}"/>
    <cellStyle name="Separador de milhares 3 6 4 2 2 4 4" xfId="36811" xr:uid="{00000000-0005-0000-0000-0000D38F0000}"/>
    <cellStyle name="Separador de milhares 3 6 4 2 2 5" xfId="36812" xr:uid="{00000000-0005-0000-0000-0000D48F0000}"/>
    <cellStyle name="Separador de milhares 3 6 4 2 2 5 2" xfId="36813" xr:uid="{00000000-0005-0000-0000-0000D58F0000}"/>
    <cellStyle name="Separador de milhares 3 6 4 2 2 6" xfId="36814" xr:uid="{00000000-0005-0000-0000-0000D68F0000}"/>
    <cellStyle name="Separador de milhares 3 6 4 2 2 7" xfId="36815" xr:uid="{00000000-0005-0000-0000-0000D78F0000}"/>
    <cellStyle name="Separador de milhares 3 6 4 2 3" xfId="36816" xr:uid="{00000000-0005-0000-0000-0000D88F0000}"/>
    <cellStyle name="Separador de milhares 3 6 4 2 3 2" xfId="36817" xr:uid="{00000000-0005-0000-0000-0000D98F0000}"/>
    <cellStyle name="Separador de milhares 3 6 4 2 3 2 2" xfId="36818" xr:uid="{00000000-0005-0000-0000-0000DA8F0000}"/>
    <cellStyle name="Separador de milhares 3 6 4 2 3 3" xfId="36819" xr:uid="{00000000-0005-0000-0000-0000DB8F0000}"/>
    <cellStyle name="Separador de milhares 3 6 4 2 3 4" xfId="36820" xr:uid="{00000000-0005-0000-0000-0000DC8F0000}"/>
    <cellStyle name="Separador de milhares 3 6 4 2 4" xfId="36821" xr:uid="{00000000-0005-0000-0000-0000DD8F0000}"/>
    <cellStyle name="Separador de milhares 3 6 4 2 4 2" xfId="36822" xr:uid="{00000000-0005-0000-0000-0000DE8F0000}"/>
    <cellStyle name="Separador de milhares 3 6 4 2 4 2 2" xfId="36823" xr:uid="{00000000-0005-0000-0000-0000DF8F0000}"/>
    <cellStyle name="Separador de milhares 3 6 4 2 4 3" xfId="36824" xr:uid="{00000000-0005-0000-0000-0000E08F0000}"/>
    <cellStyle name="Separador de milhares 3 6 4 2 4 4" xfId="36825" xr:uid="{00000000-0005-0000-0000-0000E18F0000}"/>
    <cellStyle name="Separador de milhares 3 6 4 2 5" xfId="36826" xr:uid="{00000000-0005-0000-0000-0000E28F0000}"/>
    <cellStyle name="Separador de milhares 3 6 4 2 5 2" xfId="36827" xr:uid="{00000000-0005-0000-0000-0000E38F0000}"/>
    <cellStyle name="Separador de milhares 3 6 4 2 5 2 2" xfId="36828" xr:uid="{00000000-0005-0000-0000-0000E48F0000}"/>
    <cellStyle name="Separador de milhares 3 6 4 2 5 3" xfId="36829" xr:uid="{00000000-0005-0000-0000-0000E58F0000}"/>
    <cellStyle name="Separador de milhares 3 6 4 2 5 4" xfId="36830" xr:uid="{00000000-0005-0000-0000-0000E68F0000}"/>
    <cellStyle name="Separador de milhares 3 6 4 2 6" xfId="36831" xr:uid="{00000000-0005-0000-0000-0000E78F0000}"/>
    <cellStyle name="Separador de milhares 3 6 4 2 6 2" xfId="36832" xr:uid="{00000000-0005-0000-0000-0000E88F0000}"/>
    <cellStyle name="Separador de milhares 3 6 4 2 7" xfId="36833" xr:uid="{00000000-0005-0000-0000-0000E98F0000}"/>
    <cellStyle name="Separador de milhares 3 6 4 2 8" xfId="36834" xr:uid="{00000000-0005-0000-0000-0000EA8F0000}"/>
    <cellStyle name="Separador de milhares 3 6 4 3" xfId="36835" xr:uid="{00000000-0005-0000-0000-0000EB8F0000}"/>
    <cellStyle name="Separador de milhares 3 6 4 3 2" xfId="36836" xr:uid="{00000000-0005-0000-0000-0000EC8F0000}"/>
    <cellStyle name="Separador de milhares 3 6 4 3 2 2" xfId="36837" xr:uid="{00000000-0005-0000-0000-0000ED8F0000}"/>
    <cellStyle name="Separador de milhares 3 6 4 3 2 2 2" xfId="36838" xr:uid="{00000000-0005-0000-0000-0000EE8F0000}"/>
    <cellStyle name="Separador de milhares 3 6 4 3 2 3" xfId="36839" xr:uid="{00000000-0005-0000-0000-0000EF8F0000}"/>
    <cellStyle name="Separador de milhares 3 6 4 3 2 4" xfId="36840" xr:uid="{00000000-0005-0000-0000-0000F08F0000}"/>
    <cellStyle name="Separador de milhares 3 6 4 3 3" xfId="36841" xr:uid="{00000000-0005-0000-0000-0000F18F0000}"/>
    <cellStyle name="Separador de milhares 3 6 4 3 3 2" xfId="36842" xr:uid="{00000000-0005-0000-0000-0000F28F0000}"/>
    <cellStyle name="Separador de milhares 3 6 4 3 3 2 2" xfId="36843" xr:uid="{00000000-0005-0000-0000-0000F38F0000}"/>
    <cellStyle name="Separador de milhares 3 6 4 3 3 3" xfId="36844" xr:uid="{00000000-0005-0000-0000-0000F48F0000}"/>
    <cellStyle name="Separador de milhares 3 6 4 3 3 4" xfId="36845" xr:uid="{00000000-0005-0000-0000-0000F58F0000}"/>
    <cellStyle name="Separador de milhares 3 6 4 3 4" xfId="36846" xr:uid="{00000000-0005-0000-0000-0000F68F0000}"/>
    <cellStyle name="Separador de milhares 3 6 4 3 4 2" xfId="36847" xr:uid="{00000000-0005-0000-0000-0000F78F0000}"/>
    <cellStyle name="Separador de milhares 3 6 4 3 4 2 2" xfId="36848" xr:uid="{00000000-0005-0000-0000-0000F88F0000}"/>
    <cellStyle name="Separador de milhares 3 6 4 3 4 3" xfId="36849" xr:uid="{00000000-0005-0000-0000-0000F98F0000}"/>
    <cellStyle name="Separador de milhares 3 6 4 3 4 4" xfId="36850" xr:uid="{00000000-0005-0000-0000-0000FA8F0000}"/>
    <cellStyle name="Separador de milhares 3 6 4 3 5" xfId="36851" xr:uid="{00000000-0005-0000-0000-0000FB8F0000}"/>
    <cellStyle name="Separador de milhares 3 6 4 3 5 2" xfId="36852" xr:uid="{00000000-0005-0000-0000-0000FC8F0000}"/>
    <cellStyle name="Separador de milhares 3 6 4 3 6" xfId="36853" xr:uid="{00000000-0005-0000-0000-0000FD8F0000}"/>
    <cellStyle name="Separador de milhares 3 6 4 3 7" xfId="36854" xr:uid="{00000000-0005-0000-0000-0000FE8F0000}"/>
    <cellStyle name="Separador de milhares 3 6 4 4" xfId="36855" xr:uid="{00000000-0005-0000-0000-0000FF8F0000}"/>
    <cellStyle name="Separador de milhares 3 6 4 4 2" xfId="36856" xr:uid="{00000000-0005-0000-0000-000000900000}"/>
    <cellStyle name="Separador de milhares 3 6 4 4 2 2" xfId="36857" xr:uid="{00000000-0005-0000-0000-000001900000}"/>
    <cellStyle name="Separador de milhares 3 6 4 4 3" xfId="36858" xr:uid="{00000000-0005-0000-0000-000002900000}"/>
    <cellStyle name="Separador de milhares 3 6 4 4 4" xfId="36859" xr:uid="{00000000-0005-0000-0000-000003900000}"/>
    <cellStyle name="Separador de milhares 3 6 4 5" xfId="36860" xr:uid="{00000000-0005-0000-0000-000004900000}"/>
    <cellStyle name="Separador de milhares 3 6 4 5 2" xfId="36861" xr:uid="{00000000-0005-0000-0000-000005900000}"/>
    <cellStyle name="Separador de milhares 3 6 4 5 2 2" xfId="36862" xr:uid="{00000000-0005-0000-0000-000006900000}"/>
    <cellStyle name="Separador de milhares 3 6 4 5 3" xfId="36863" xr:uid="{00000000-0005-0000-0000-000007900000}"/>
    <cellStyle name="Separador de milhares 3 6 4 5 4" xfId="36864" xr:uid="{00000000-0005-0000-0000-000008900000}"/>
    <cellStyle name="Separador de milhares 3 6 4 6" xfId="36865" xr:uid="{00000000-0005-0000-0000-000009900000}"/>
    <cellStyle name="Separador de milhares 3 6 4 6 2" xfId="36866" xr:uid="{00000000-0005-0000-0000-00000A900000}"/>
    <cellStyle name="Separador de milhares 3 6 4 6 2 2" xfId="36867" xr:uid="{00000000-0005-0000-0000-00000B900000}"/>
    <cellStyle name="Separador de milhares 3 6 4 6 3" xfId="36868" xr:uid="{00000000-0005-0000-0000-00000C900000}"/>
    <cellStyle name="Separador de milhares 3 6 4 6 4" xfId="36869" xr:uid="{00000000-0005-0000-0000-00000D900000}"/>
    <cellStyle name="Separador de milhares 3 6 4 7" xfId="36870" xr:uid="{00000000-0005-0000-0000-00000E900000}"/>
    <cellStyle name="Separador de milhares 3 6 4 7 2" xfId="36871" xr:uid="{00000000-0005-0000-0000-00000F900000}"/>
    <cellStyle name="Separador de milhares 3 6 4 8" xfId="36872" xr:uid="{00000000-0005-0000-0000-000010900000}"/>
    <cellStyle name="Separador de milhares 3 6 4 9" xfId="36873" xr:uid="{00000000-0005-0000-0000-000011900000}"/>
    <cellStyle name="Separador de milhares 3 6 5" xfId="36874" xr:uid="{00000000-0005-0000-0000-000012900000}"/>
    <cellStyle name="Separador de milhares 3 6 5 2" xfId="36875" xr:uid="{00000000-0005-0000-0000-000013900000}"/>
    <cellStyle name="Separador de milhares 3 6 5 2 2" xfId="36876" xr:uid="{00000000-0005-0000-0000-000014900000}"/>
    <cellStyle name="Separador de milhares 3 6 5 2 2 2" xfId="36877" xr:uid="{00000000-0005-0000-0000-000015900000}"/>
    <cellStyle name="Separador de milhares 3 6 5 2 2 2 2" xfId="36878" xr:uid="{00000000-0005-0000-0000-000016900000}"/>
    <cellStyle name="Separador de milhares 3 6 5 2 2 3" xfId="36879" xr:uid="{00000000-0005-0000-0000-000017900000}"/>
    <cellStyle name="Separador de milhares 3 6 5 2 2 4" xfId="36880" xr:uid="{00000000-0005-0000-0000-000018900000}"/>
    <cellStyle name="Separador de milhares 3 6 5 2 3" xfId="36881" xr:uid="{00000000-0005-0000-0000-000019900000}"/>
    <cellStyle name="Separador de milhares 3 6 5 2 3 2" xfId="36882" xr:uid="{00000000-0005-0000-0000-00001A900000}"/>
    <cellStyle name="Separador de milhares 3 6 5 2 3 2 2" xfId="36883" xr:uid="{00000000-0005-0000-0000-00001B900000}"/>
    <cellStyle name="Separador de milhares 3 6 5 2 3 3" xfId="36884" xr:uid="{00000000-0005-0000-0000-00001C900000}"/>
    <cellStyle name="Separador de milhares 3 6 5 2 3 4" xfId="36885" xr:uid="{00000000-0005-0000-0000-00001D900000}"/>
    <cellStyle name="Separador de milhares 3 6 5 2 4" xfId="36886" xr:uid="{00000000-0005-0000-0000-00001E900000}"/>
    <cellStyle name="Separador de milhares 3 6 5 2 4 2" xfId="36887" xr:uid="{00000000-0005-0000-0000-00001F900000}"/>
    <cellStyle name="Separador de milhares 3 6 5 2 4 2 2" xfId="36888" xr:uid="{00000000-0005-0000-0000-000020900000}"/>
    <cellStyle name="Separador de milhares 3 6 5 2 4 3" xfId="36889" xr:uid="{00000000-0005-0000-0000-000021900000}"/>
    <cellStyle name="Separador de milhares 3 6 5 2 4 4" xfId="36890" xr:uid="{00000000-0005-0000-0000-000022900000}"/>
    <cellStyle name="Separador de milhares 3 6 5 2 5" xfId="36891" xr:uid="{00000000-0005-0000-0000-000023900000}"/>
    <cellStyle name="Separador de milhares 3 6 5 2 5 2" xfId="36892" xr:uid="{00000000-0005-0000-0000-000024900000}"/>
    <cellStyle name="Separador de milhares 3 6 5 2 6" xfId="36893" xr:uid="{00000000-0005-0000-0000-000025900000}"/>
    <cellStyle name="Separador de milhares 3 6 5 2 7" xfId="36894" xr:uid="{00000000-0005-0000-0000-000026900000}"/>
    <cellStyle name="Separador de milhares 3 6 5 3" xfId="36895" xr:uid="{00000000-0005-0000-0000-000027900000}"/>
    <cellStyle name="Separador de milhares 3 6 5 3 2" xfId="36896" xr:uid="{00000000-0005-0000-0000-000028900000}"/>
    <cellStyle name="Separador de milhares 3 6 5 3 2 2" xfId="36897" xr:uid="{00000000-0005-0000-0000-000029900000}"/>
    <cellStyle name="Separador de milhares 3 6 5 3 3" xfId="36898" xr:uid="{00000000-0005-0000-0000-00002A900000}"/>
    <cellStyle name="Separador de milhares 3 6 5 3 4" xfId="36899" xr:uid="{00000000-0005-0000-0000-00002B900000}"/>
    <cellStyle name="Separador de milhares 3 6 5 4" xfId="36900" xr:uid="{00000000-0005-0000-0000-00002C900000}"/>
    <cellStyle name="Separador de milhares 3 6 5 4 2" xfId="36901" xr:uid="{00000000-0005-0000-0000-00002D900000}"/>
    <cellStyle name="Separador de milhares 3 6 5 4 2 2" xfId="36902" xr:uid="{00000000-0005-0000-0000-00002E900000}"/>
    <cellStyle name="Separador de milhares 3 6 5 4 3" xfId="36903" xr:uid="{00000000-0005-0000-0000-00002F900000}"/>
    <cellStyle name="Separador de milhares 3 6 5 4 4" xfId="36904" xr:uid="{00000000-0005-0000-0000-000030900000}"/>
    <cellStyle name="Separador de milhares 3 6 5 5" xfId="36905" xr:uid="{00000000-0005-0000-0000-000031900000}"/>
    <cellStyle name="Separador de milhares 3 6 5 5 2" xfId="36906" xr:uid="{00000000-0005-0000-0000-000032900000}"/>
    <cellStyle name="Separador de milhares 3 6 5 5 2 2" xfId="36907" xr:uid="{00000000-0005-0000-0000-000033900000}"/>
    <cellStyle name="Separador de milhares 3 6 5 5 3" xfId="36908" xr:uid="{00000000-0005-0000-0000-000034900000}"/>
    <cellStyle name="Separador de milhares 3 6 5 5 4" xfId="36909" xr:uid="{00000000-0005-0000-0000-000035900000}"/>
    <cellStyle name="Separador de milhares 3 6 5 6" xfId="36910" xr:uid="{00000000-0005-0000-0000-000036900000}"/>
    <cellStyle name="Separador de milhares 3 6 5 6 2" xfId="36911" xr:uid="{00000000-0005-0000-0000-000037900000}"/>
    <cellStyle name="Separador de milhares 3 6 5 7" xfId="36912" xr:uid="{00000000-0005-0000-0000-000038900000}"/>
    <cellStyle name="Separador de milhares 3 6 5 8" xfId="36913" xr:uid="{00000000-0005-0000-0000-000039900000}"/>
    <cellStyle name="Separador de milhares 3 6 6" xfId="36914" xr:uid="{00000000-0005-0000-0000-00003A900000}"/>
    <cellStyle name="Separador de milhares 3 6 6 2" xfId="36915" xr:uid="{00000000-0005-0000-0000-00003B900000}"/>
    <cellStyle name="Separador de milhares 3 6 6 2 2" xfId="36916" xr:uid="{00000000-0005-0000-0000-00003C900000}"/>
    <cellStyle name="Separador de milhares 3 6 6 2 2 2" xfId="36917" xr:uid="{00000000-0005-0000-0000-00003D900000}"/>
    <cellStyle name="Separador de milhares 3 6 6 2 3" xfId="36918" xr:uid="{00000000-0005-0000-0000-00003E900000}"/>
    <cellStyle name="Separador de milhares 3 6 6 2 4" xfId="36919" xr:uid="{00000000-0005-0000-0000-00003F900000}"/>
    <cellStyle name="Separador de milhares 3 6 6 3" xfId="36920" xr:uid="{00000000-0005-0000-0000-000040900000}"/>
    <cellStyle name="Separador de milhares 3 6 6 3 2" xfId="36921" xr:uid="{00000000-0005-0000-0000-000041900000}"/>
    <cellStyle name="Separador de milhares 3 6 6 3 2 2" xfId="36922" xr:uid="{00000000-0005-0000-0000-000042900000}"/>
    <cellStyle name="Separador de milhares 3 6 6 3 3" xfId="36923" xr:uid="{00000000-0005-0000-0000-000043900000}"/>
    <cellStyle name="Separador de milhares 3 6 6 3 4" xfId="36924" xr:uid="{00000000-0005-0000-0000-000044900000}"/>
    <cellStyle name="Separador de milhares 3 6 6 4" xfId="36925" xr:uid="{00000000-0005-0000-0000-000045900000}"/>
    <cellStyle name="Separador de milhares 3 6 6 4 2" xfId="36926" xr:uid="{00000000-0005-0000-0000-000046900000}"/>
    <cellStyle name="Separador de milhares 3 6 6 4 2 2" xfId="36927" xr:uid="{00000000-0005-0000-0000-000047900000}"/>
    <cellStyle name="Separador de milhares 3 6 6 4 3" xfId="36928" xr:uid="{00000000-0005-0000-0000-000048900000}"/>
    <cellStyle name="Separador de milhares 3 6 6 4 4" xfId="36929" xr:uid="{00000000-0005-0000-0000-000049900000}"/>
    <cellStyle name="Separador de milhares 3 6 6 5" xfId="36930" xr:uid="{00000000-0005-0000-0000-00004A900000}"/>
    <cellStyle name="Separador de milhares 3 6 6 5 2" xfId="36931" xr:uid="{00000000-0005-0000-0000-00004B900000}"/>
    <cellStyle name="Separador de milhares 3 6 6 6" xfId="36932" xr:uid="{00000000-0005-0000-0000-00004C900000}"/>
    <cellStyle name="Separador de milhares 3 6 6 7" xfId="36933" xr:uid="{00000000-0005-0000-0000-00004D900000}"/>
    <cellStyle name="Separador de milhares 3 6 7" xfId="36934" xr:uid="{00000000-0005-0000-0000-00004E900000}"/>
    <cellStyle name="Separador de milhares 3 6 7 2" xfId="36935" xr:uid="{00000000-0005-0000-0000-00004F900000}"/>
    <cellStyle name="Separador de milhares 3 6 7 2 2" xfId="36936" xr:uid="{00000000-0005-0000-0000-000050900000}"/>
    <cellStyle name="Separador de milhares 3 6 7 3" xfId="36937" xr:uid="{00000000-0005-0000-0000-000051900000}"/>
    <cellStyle name="Separador de milhares 3 6 7 4" xfId="36938" xr:uid="{00000000-0005-0000-0000-000052900000}"/>
    <cellStyle name="Separador de milhares 3 6 8" xfId="36939" xr:uid="{00000000-0005-0000-0000-000053900000}"/>
    <cellStyle name="Separador de milhares 3 6 8 2" xfId="36940" xr:uid="{00000000-0005-0000-0000-000054900000}"/>
    <cellStyle name="Separador de milhares 3 6 8 2 2" xfId="36941" xr:uid="{00000000-0005-0000-0000-000055900000}"/>
    <cellStyle name="Separador de milhares 3 6 8 3" xfId="36942" xr:uid="{00000000-0005-0000-0000-000056900000}"/>
    <cellStyle name="Separador de milhares 3 6 8 4" xfId="36943" xr:uid="{00000000-0005-0000-0000-000057900000}"/>
    <cellStyle name="Separador de milhares 3 6 9" xfId="36944" xr:uid="{00000000-0005-0000-0000-000058900000}"/>
    <cellStyle name="Separador de milhares 3 6 9 2" xfId="36945" xr:uid="{00000000-0005-0000-0000-000059900000}"/>
    <cellStyle name="Separador de milhares 3 6 9 2 2" xfId="36946" xr:uid="{00000000-0005-0000-0000-00005A900000}"/>
    <cellStyle name="Separador de milhares 3 6 9 3" xfId="36947" xr:uid="{00000000-0005-0000-0000-00005B900000}"/>
    <cellStyle name="Separador de milhares 3 6 9 4" xfId="36948" xr:uid="{00000000-0005-0000-0000-00005C900000}"/>
    <cellStyle name="Separador de milhares 3 7" xfId="36949" xr:uid="{00000000-0005-0000-0000-00005D900000}"/>
    <cellStyle name="Separador de milhares 3 7 2" xfId="36950" xr:uid="{00000000-0005-0000-0000-00005E900000}"/>
    <cellStyle name="Separador de milhares 3 7 2 2" xfId="36951" xr:uid="{00000000-0005-0000-0000-00005F900000}"/>
    <cellStyle name="Separador de milhares 3 7 2 2 2" xfId="36952" xr:uid="{00000000-0005-0000-0000-000060900000}"/>
    <cellStyle name="Separador de milhares 3 7 2 2 2 2" xfId="36953" xr:uid="{00000000-0005-0000-0000-000061900000}"/>
    <cellStyle name="Separador de milhares 3 7 2 2 2 2 2" xfId="36954" xr:uid="{00000000-0005-0000-0000-000062900000}"/>
    <cellStyle name="Separador de milhares 3 7 2 2 2 3" xfId="36955" xr:uid="{00000000-0005-0000-0000-000063900000}"/>
    <cellStyle name="Separador de milhares 3 7 2 2 2 4" xfId="36956" xr:uid="{00000000-0005-0000-0000-000064900000}"/>
    <cellStyle name="Separador de milhares 3 7 2 2 3" xfId="36957" xr:uid="{00000000-0005-0000-0000-000065900000}"/>
    <cellStyle name="Separador de milhares 3 7 2 2 3 2" xfId="36958" xr:uid="{00000000-0005-0000-0000-000066900000}"/>
    <cellStyle name="Separador de milhares 3 7 2 2 3 2 2" xfId="36959" xr:uid="{00000000-0005-0000-0000-000067900000}"/>
    <cellStyle name="Separador de milhares 3 7 2 2 3 3" xfId="36960" xr:uid="{00000000-0005-0000-0000-000068900000}"/>
    <cellStyle name="Separador de milhares 3 7 2 2 3 4" xfId="36961" xr:uid="{00000000-0005-0000-0000-000069900000}"/>
    <cellStyle name="Separador de milhares 3 7 2 2 4" xfId="36962" xr:uid="{00000000-0005-0000-0000-00006A900000}"/>
    <cellStyle name="Separador de milhares 3 7 2 2 4 2" xfId="36963" xr:uid="{00000000-0005-0000-0000-00006B900000}"/>
    <cellStyle name="Separador de milhares 3 7 2 2 4 2 2" xfId="36964" xr:uid="{00000000-0005-0000-0000-00006C900000}"/>
    <cellStyle name="Separador de milhares 3 7 2 2 4 3" xfId="36965" xr:uid="{00000000-0005-0000-0000-00006D900000}"/>
    <cellStyle name="Separador de milhares 3 7 2 2 4 4" xfId="36966" xr:uid="{00000000-0005-0000-0000-00006E900000}"/>
    <cellStyle name="Separador de milhares 3 7 2 2 5" xfId="36967" xr:uid="{00000000-0005-0000-0000-00006F900000}"/>
    <cellStyle name="Separador de milhares 3 7 2 2 5 2" xfId="36968" xr:uid="{00000000-0005-0000-0000-000070900000}"/>
    <cellStyle name="Separador de milhares 3 7 2 2 6" xfId="36969" xr:uid="{00000000-0005-0000-0000-000071900000}"/>
    <cellStyle name="Separador de milhares 3 7 2 2 7" xfId="36970" xr:uid="{00000000-0005-0000-0000-000072900000}"/>
    <cellStyle name="Separador de milhares 3 7 2 3" xfId="36971" xr:uid="{00000000-0005-0000-0000-000073900000}"/>
    <cellStyle name="Separador de milhares 3 7 2 3 2" xfId="36972" xr:uid="{00000000-0005-0000-0000-000074900000}"/>
    <cellStyle name="Separador de milhares 3 7 2 3 2 2" xfId="36973" xr:uid="{00000000-0005-0000-0000-000075900000}"/>
    <cellStyle name="Separador de milhares 3 7 2 3 3" xfId="36974" xr:uid="{00000000-0005-0000-0000-000076900000}"/>
    <cellStyle name="Separador de milhares 3 7 2 3 4" xfId="36975" xr:uid="{00000000-0005-0000-0000-000077900000}"/>
    <cellStyle name="Separador de milhares 3 7 2 4" xfId="36976" xr:uid="{00000000-0005-0000-0000-000078900000}"/>
    <cellStyle name="Separador de milhares 3 7 2 4 2" xfId="36977" xr:uid="{00000000-0005-0000-0000-000079900000}"/>
    <cellStyle name="Separador de milhares 3 7 2 4 2 2" xfId="36978" xr:uid="{00000000-0005-0000-0000-00007A900000}"/>
    <cellStyle name="Separador de milhares 3 7 2 4 3" xfId="36979" xr:uid="{00000000-0005-0000-0000-00007B900000}"/>
    <cellStyle name="Separador de milhares 3 7 2 4 4" xfId="36980" xr:uid="{00000000-0005-0000-0000-00007C900000}"/>
    <cellStyle name="Separador de milhares 3 7 2 5" xfId="36981" xr:uid="{00000000-0005-0000-0000-00007D900000}"/>
    <cellStyle name="Separador de milhares 3 7 2 5 2" xfId="36982" xr:uid="{00000000-0005-0000-0000-00007E900000}"/>
    <cellStyle name="Separador de milhares 3 7 2 5 2 2" xfId="36983" xr:uid="{00000000-0005-0000-0000-00007F900000}"/>
    <cellStyle name="Separador de milhares 3 7 2 5 3" xfId="36984" xr:uid="{00000000-0005-0000-0000-000080900000}"/>
    <cellStyle name="Separador de milhares 3 7 2 5 4" xfId="36985" xr:uid="{00000000-0005-0000-0000-000081900000}"/>
    <cellStyle name="Separador de milhares 3 7 2 6" xfId="36986" xr:uid="{00000000-0005-0000-0000-000082900000}"/>
    <cellStyle name="Separador de milhares 3 7 2 6 2" xfId="36987" xr:uid="{00000000-0005-0000-0000-000083900000}"/>
    <cellStyle name="Separador de milhares 3 7 2 7" xfId="36988" xr:uid="{00000000-0005-0000-0000-000084900000}"/>
    <cellStyle name="Separador de milhares 3 7 2 8" xfId="36989" xr:uid="{00000000-0005-0000-0000-000085900000}"/>
    <cellStyle name="Separador de milhares 3 7 3" xfId="36990" xr:uid="{00000000-0005-0000-0000-000086900000}"/>
    <cellStyle name="Separador de milhares 3 7 3 2" xfId="36991" xr:uid="{00000000-0005-0000-0000-000087900000}"/>
    <cellStyle name="Separador de milhares 3 7 3 2 2" xfId="36992" xr:uid="{00000000-0005-0000-0000-000088900000}"/>
    <cellStyle name="Separador de milhares 3 7 3 2 2 2" xfId="36993" xr:uid="{00000000-0005-0000-0000-000089900000}"/>
    <cellStyle name="Separador de milhares 3 7 3 2 3" xfId="36994" xr:uid="{00000000-0005-0000-0000-00008A900000}"/>
    <cellStyle name="Separador de milhares 3 7 3 2 4" xfId="36995" xr:uid="{00000000-0005-0000-0000-00008B900000}"/>
    <cellStyle name="Separador de milhares 3 7 3 3" xfId="36996" xr:uid="{00000000-0005-0000-0000-00008C900000}"/>
    <cellStyle name="Separador de milhares 3 7 3 3 2" xfId="36997" xr:uid="{00000000-0005-0000-0000-00008D900000}"/>
    <cellStyle name="Separador de milhares 3 7 3 3 2 2" xfId="36998" xr:uid="{00000000-0005-0000-0000-00008E900000}"/>
    <cellStyle name="Separador de milhares 3 7 3 3 3" xfId="36999" xr:uid="{00000000-0005-0000-0000-00008F900000}"/>
    <cellStyle name="Separador de milhares 3 7 3 3 4" xfId="37000" xr:uid="{00000000-0005-0000-0000-000090900000}"/>
    <cellStyle name="Separador de milhares 3 7 3 4" xfId="37001" xr:uid="{00000000-0005-0000-0000-000091900000}"/>
    <cellStyle name="Separador de milhares 3 7 3 4 2" xfId="37002" xr:uid="{00000000-0005-0000-0000-000092900000}"/>
    <cellStyle name="Separador de milhares 3 7 3 4 2 2" xfId="37003" xr:uid="{00000000-0005-0000-0000-000093900000}"/>
    <cellStyle name="Separador de milhares 3 7 3 4 3" xfId="37004" xr:uid="{00000000-0005-0000-0000-000094900000}"/>
    <cellStyle name="Separador de milhares 3 7 3 4 4" xfId="37005" xr:uid="{00000000-0005-0000-0000-000095900000}"/>
    <cellStyle name="Separador de milhares 3 7 3 5" xfId="37006" xr:uid="{00000000-0005-0000-0000-000096900000}"/>
    <cellStyle name="Separador de milhares 3 7 3 5 2" xfId="37007" xr:uid="{00000000-0005-0000-0000-000097900000}"/>
    <cellStyle name="Separador de milhares 3 7 3 6" xfId="37008" xr:uid="{00000000-0005-0000-0000-000098900000}"/>
    <cellStyle name="Separador de milhares 3 7 3 7" xfId="37009" xr:uid="{00000000-0005-0000-0000-000099900000}"/>
    <cellStyle name="Separador de milhares 3 7 4" xfId="37010" xr:uid="{00000000-0005-0000-0000-00009A900000}"/>
    <cellStyle name="Separador de milhares 3 7 4 2" xfId="37011" xr:uid="{00000000-0005-0000-0000-00009B900000}"/>
    <cellStyle name="Separador de milhares 3 7 4 2 2" xfId="37012" xr:uid="{00000000-0005-0000-0000-00009C900000}"/>
    <cellStyle name="Separador de milhares 3 7 4 3" xfId="37013" xr:uid="{00000000-0005-0000-0000-00009D900000}"/>
    <cellStyle name="Separador de milhares 3 7 4 4" xfId="37014" xr:uid="{00000000-0005-0000-0000-00009E900000}"/>
    <cellStyle name="Separador de milhares 3 7 5" xfId="37015" xr:uid="{00000000-0005-0000-0000-00009F900000}"/>
    <cellStyle name="Separador de milhares 3 7 5 2" xfId="37016" xr:uid="{00000000-0005-0000-0000-0000A0900000}"/>
    <cellStyle name="Separador de milhares 3 7 5 2 2" xfId="37017" xr:uid="{00000000-0005-0000-0000-0000A1900000}"/>
    <cellStyle name="Separador de milhares 3 7 5 3" xfId="37018" xr:uid="{00000000-0005-0000-0000-0000A2900000}"/>
    <cellStyle name="Separador de milhares 3 7 5 4" xfId="37019" xr:uid="{00000000-0005-0000-0000-0000A3900000}"/>
    <cellStyle name="Separador de milhares 3 7 6" xfId="37020" xr:uid="{00000000-0005-0000-0000-0000A4900000}"/>
    <cellStyle name="Separador de milhares 3 7 6 2" xfId="37021" xr:uid="{00000000-0005-0000-0000-0000A5900000}"/>
    <cellStyle name="Separador de milhares 3 7 6 2 2" xfId="37022" xr:uid="{00000000-0005-0000-0000-0000A6900000}"/>
    <cellStyle name="Separador de milhares 3 7 6 3" xfId="37023" xr:uid="{00000000-0005-0000-0000-0000A7900000}"/>
    <cellStyle name="Separador de milhares 3 7 6 4" xfId="37024" xr:uid="{00000000-0005-0000-0000-0000A8900000}"/>
    <cellStyle name="Separador de milhares 3 7 7" xfId="37025" xr:uid="{00000000-0005-0000-0000-0000A9900000}"/>
    <cellStyle name="Separador de milhares 3 7 7 2" xfId="37026" xr:uid="{00000000-0005-0000-0000-0000AA900000}"/>
    <cellStyle name="Separador de milhares 3 7 8" xfId="37027" xr:uid="{00000000-0005-0000-0000-0000AB900000}"/>
    <cellStyle name="Separador de milhares 3 7 9" xfId="37028" xr:uid="{00000000-0005-0000-0000-0000AC900000}"/>
    <cellStyle name="Separador de milhares 3 8" xfId="37029" xr:uid="{00000000-0005-0000-0000-0000AD900000}"/>
    <cellStyle name="Separador de milhares 3 8 2" xfId="37030" xr:uid="{00000000-0005-0000-0000-0000AE900000}"/>
    <cellStyle name="Separador de milhares 3 8 2 2" xfId="37031" xr:uid="{00000000-0005-0000-0000-0000AF900000}"/>
    <cellStyle name="Separador de milhares 3 8 2 2 2" xfId="37032" xr:uid="{00000000-0005-0000-0000-0000B0900000}"/>
    <cellStyle name="Separador de milhares 3 8 2 2 2 2" xfId="37033" xr:uid="{00000000-0005-0000-0000-0000B1900000}"/>
    <cellStyle name="Separador de milhares 3 8 2 2 2 2 2" xfId="37034" xr:uid="{00000000-0005-0000-0000-0000B2900000}"/>
    <cellStyle name="Separador de milhares 3 8 2 2 2 3" xfId="37035" xr:uid="{00000000-0005-0000-0000-0000B3900000}"/>
    <cellStyle name="Separador de milhares 3 8 2 2 2 4" xfId="37036" xr:uid="{00000000-0005-0000-0000-0000B4900000}"/>
    <cellStyle name="Separador de milhares 3 8 2 2 3" xfId="37037" xr:uid="{00000000-0005-0000-0000-0000B5900000}"/>
    <cellStyle name="Separador de milhares 3 8 2 2 3 2" xfId="37038" xr:uid="{00000000-0005-0000-0000-0000B6900000}"/>
    <cellStyle name="Separador de milhares 3 8 2 2 3 2 2" xfId="37039" xr:uid="{00000000-0005-0000-0000-0000B7900000}"/>
    <cellStyle name="Separador de milhares 3 8 2 2 3 3" xfId="37040" xr:uid="{00000000-0005-0000-0000-0000B8900000}"/>
    <cellStyle name="Separador de milhares 3 8 2 2 3 4" xfId="37041" xr:uid="{00000000-0005-0000-0000-0000B9900000}"/>
    <cellStyle name="Separador de milhares 3 8 2 2 4" xfId="37042" xr:uid="{00000000-0005-0000-0000-0000BA900000}"/>
    <cellStyle name="Separador de milhares 3 8 2 2 4 2" xfId="37043" xr:uid="{00000000-0005-0000-0000-0000BB900000}"/>
    <cellStyle name="Separador de milhares 3 8 2 2 4 2 2" xfId="37044" xr:uid="{00000000-0005-0000-0000-0000BC900000}"/>
    <cellStyle name="Separador de milhares 3 8 2 2 4 3" xfId="37045" xr:uid="{00000000-0005-0000-0000-0000BD900000}"/>
    <cellStyle name="Separador de milhares 3 8 2 2 4 4" xfId="37046" xr:uid="{00000000-0005-0000-0000-0000BE900000}"/>
    <cellStyle name="Separador de milhares 3 8 2 2 5" xfId="37047" xr:uid="{00000000-0005-0000-0000-0000BF900000}"/>
    <cellStyle name="Separador de milhares 3 8 2 2 5 2" xfId="37048" xr:uid="{00000000-0005-0000-0000-0000C0900000}"/>
    <cellStyle name="Separador de milhares 3 8 2 2 6" xfId="37049" xr:uid="{00000000-0005-0000-0000-0000C1900000}"/>
    <cellStyle name="Separador de milhares 3 8 2 2 7" xfId="37050" xr:uid="{00000000-0005-0000-0000-0000C2900000}"/>
    <cellStyle name="Separador de milhares 3 8 2 3" xfId="37051" xr:uid="{00000000-0005-0000-0000-0000C3900000}"/>
    <cellStyle name="Separador de milhares 3 8 2 3 2" xfId="37052" xr:uid="{00000000-0005-0000-0000-0000C4900000}"/>
    <cellStyle name="Separador de milhares 3 8 2 3 2 2" xfId="37053" xr:uid="{00000000-0005-0000-0000-0000C5900000}"/>
    <cellStyle name="Separador de milhares 3 8 2 3 3" xfId="37054" xr:uid="{00000000-0005-0000-0000-0000C6900000}"/>
    <cellStyle name="Separador de milhares 3 8 2 3 4" xfId="37055" xr:uid="{00000000-0005-0000-0000-0000C7900000}"/>
    <cellStyle name="Separador de milhares 3 8 2 4" xfId="37056" xr:uid="{00000000-0005-0000-0000-0000C8900000}"/>
    <cellStyle name="Separador de milhares 3 8 2 4 2" xfId="37057" xr:uid="{00000000-0005-0000-0000-0000C9900000}"/>
    <cellStyle name="Separador de milhares 3 8 2 4 2 2" xfId="37058" xr:uid="{00000000-0005-0000-0000-0000CA900000}"/>
    <cellStyle name="Separador de milhares 3 8 2 4 3" xfId="37059" xr:uid="{00000000-0005-0000-0000-0000CB900000}"/>
    <cellStyle name="Separador de milhares 3 8 2 4 4" xfId="37060" xr:uid="{00000000-0005-0000-0000-0000CC900000}"/>
    <cellStyle name="Separador de milhares 3 8 2 5" xfId="37061" xr:uid="{00000000-0005-0000-0000-0000CD900000}"/>
    <cellStyle name="Separador de milhares 3 8 2 5 2" xfId="37062" xr:uid="{00000000-0005-0000-0000-0000CE900000}"/>
    <cellStyle name="Separador de milhares 3 8 2 5 2 2" xfId="37063" xr:uid="{00000000-0005-0000-0000-0000CF900000}"/>
    <cellStyle name="Separador de milhares 3 8 2 5 3" xfId="37064" xr:uid="{00000000-0005-0000-0000-0000D0900000}"/>
    <cellStyle name="Separador de milhares 3 8 2 5 4" xfId="37065" xr:uid="{00000000-0005-0000-0000-0000D1900000}"/>
    <cellStyle name="Separador de milhares 3 8 2 6" xfId="37066" xr:uid="{00000000-0005-0000-0000-0000D2900000}"/>
    <cellStyle name="Separador de milhares 3 8 2 6 2" xfId="37067" xr:uid="{00000000-0005-0000-0000-0000D3900000}"/>
    <cellStyle name="Separador de milhares 3 8 2 7" xfId="37068" xr:uid="{00000000-0005-0000-0000-0000D4900000}"/>
    <cellStyle name="Separador de milhares 3 8 2 8" xfId="37069" xr:uid="{00000000-0005-0000-0000-0000D5900000}"/>
    <cellStyle name="Separador de milhares 3 8 3" xfId="37070" xr:uid="{00000000-0005-0000-0000-0000D6900000}"/>
    <cellStyle name="Separador de milhares 3 8 3 2" xfId="37071" xr:uid="{00000000-0005-0000-0000-0000D7900000}"/>
    <cellStyle name="Separador de milhares 3 8 3 2 2" xfId="37072" xr:uid="{00000000-0005-0000-0000-0000D8900000}"/>
    <cellStyle name="Separador de milhares 3 8 3 2 2 2" xfId="37073" xr:uid="{00000000-0005-0000-0000-0000D9900000}"/>
    <cellStyle name="Separador de milhares 3 8 3 2 3" xfId="37074" xr:uid="{00000000-0005-0000-0000-0000DA900000}"/>
    <cellStyle name="Separador de milhares 3 8 3 2 4" xfId="37075" xr:uid="{00000000-0005-0000-0000-0000DB900000}"/>
    <cellStyle name="Separador de milhares 3 8 3 3" xfId="37076" xr:uid="{00000000-0005-0000-0000-0000DC900000}"/>
    <cellStyle name="Separador de milhares 3 8 3 3 2" xfId="37077" xr:uid="{00000000-0005-0000-0000-0000DD900000}"/>
    <cellStyle name="Separador de milhares 3 8 3 3 2 2" xfId="37078" xr:uid="{00000000-0005-0000-0000-0000DE900000}"/>
    <cellStyle name="Separador de milhares 3 8 3 3 3" xfId="37079" xr:uid="{00000000-0005-0000-0000-0000DF900000}"/>
    <cellStyle name="Separador de milhares 3 8 3 3 4" xfId="37080" xr:uid="{00000000-0005-0000-0000-0000E0900000}"/>
    <cellStyle name="Separador de milhares 3 8 3 4" xfId="37081" xr:uid="{00000000-0005-0000-0000-0000E1900000}"/>
    <cellStyle name="Separador de milhares 3 8 3 4 2" xfId="37082" xr:uid="{00000000-0005-0000-0000-0000E2900000}"/>
    <cellStyle name="Separador de milhares 3 8 3 4 2 2" xfId="37083" xr:uid="{00000000-0005-0000-0000-0000E3900000}"/>
    <cellStyle name="Separador de milhares 3 8 3 4 3" xfId="37084" xr:uid="{00000000-0005-0000-0000-0000E4900000}"/>
    <cellStyle name="Separador de milhares 3 8 3 4 4" xfId="37085" xr:uid="{00000000-0005-0000-0000-0000E5900000}"/>
    <cellStyle name="Separador de milhares 3 8 3 5" xfId="37086" xr:uid="{00000000-0005-0000-0000-0000E6900000}"/>
    <cellStyle name="Separador de milhares 3 8 3 5 2" xfId="37087" xr:uid="{00000000-0005-0000-0000-0000E7900000}"/>
    <cellStyle name="Separador de milhares 3 8 3 6" xfId="37088" xr:uid="{00000000-0005-0000-0000-0000E8900000}"/>
    <cellStyle name="Separador de milhares 3 8 3 7" xfId="37089" xr:uid="{00000000-0005-0000-0000-0000E9900000}"/>
    <cellStyle name="Separador de milhares 3 8 4" xfId="37090" xr:uid="{00000000-0005-0000-0000-0000EA900000}"/>
    <cellStyle name="Separador de milhares 3 8 4 2" xfId="37091" xr:uid="{00000000-0005-0000-0000-0000EB900000}"/>
    <cellStyle name="Separador de milhares 3 8 4 2 2" xfId="37092" xr:uid="{00000000-0005-0000-0000-0000EC900000}"/>
    <cellStyle name="Separador de milhares 3 8 4 3" xfId="37093" xr:uid="{00000000-0005-0000-0000-0000ED900000}"/>
    <cellStyle name="Separador de milhares 3 8 4 4" xfId="37094" xr:uid="{00000000-0005-0000-0000-0000EE900000}"/>
    <cellStyle name="Separador de milhares 3 8 5" xfId="37095" xr:uid="{00000000-0005-0000-0000-0000EF900000}"/>
    <cellStyle name="Separador de milhares 3 8 5 2" xfId="37096" xr:uid="{00000000-0005-0000-0000-0000F0900000}"/>
    <cellStyle name="Separador de milhares 3 8 5 2 2" xfId="37097" xr:uid="{00000000-0005-0000-0000-0000F1900000}"/>
    <cellStyle name="Separador de milhares 3 8 5 3" xfId="37098" xr:uid="{00000000-0005-0000-0000-0000F2900000}"/>
    <cellStyle name="Separador de milhares 3 8 5 4" xfId="37099" xr:uid="{00000000-0005-0000-0000-0000F3900000}"/>
    <cellStyle name="Separador de milhares 3 8 6" xfId="37100" xr:uid="{00000000-0005-0000-0000-0000F4900000}"/>
    <cellStyle name="Separador de milhares 3 8 6 2" xfId="37101" xr:uid="{00000000-0005-0000-0000-0000F5900000}"/>
    <cellStyle name="Separador de milhares 3 8 6 2 2" xfId="37102" xr:uid="{00000000-0005-0000-0000-0000F6900000}"/>
    <cellStyle name="Separador de milhares 3 8 6 3" xfId="37103" xr:uid="{00000000-0005-0000-0000-0000F7900000}"/>
    <cellStyle name="Separador de milhares 3 8 6 4" xfId="37104" xr:uid="{00000000-0005-0000-0000-0000F8900000}"/>
    <cellStyle name="Separador de milhares 3 8 7" xfId="37105" xr:uid="{00000000-0005-0000-0000-0000F9900000}"/>
    <cellStyle name="Separador de milhares 3 8 7 2" xfId="37106" xr:uid="{00000000-0005-0000-0000-0000FA900000}"/>
    <cellStyle name="Separador de milhares 3 8 8" xfId="37107" xr:uid="{00000000-0005-0000-0000-0000FB900000}"/>
    <cellStyle name="Separador de milhares 3 8 9" xfId="37108" xr:uid="{00000000-0005-0000-0000-0000FC900000}"/>
    <cellStyle name="Separador de milhares 3 9" xfId="37109" xr:uid="{00000000-0005-0000-0000-0000FD900000}"/>
    <cellStyle name="Separador de milhares 3 9 2" xfId="37110" xr:uid="{00000000-0005-0000-0000-0000FE900000}"/>
    <cellStyle name="Separador de milhares 3 9 2 2" xfId="37111" xr:uid="{00000000-0005-0000-0000-0000FF900000}"/>
    <cellStyle name="Separador de milhares 3 9 2 2 2" xfId="37112" xr:uid="{00000000-0005-0000-0000-000000910000}"/>
    <cellStyle name="Separador de milhares 3 9 2 2 2 2" xfId="37113" xr:uid="{00000000-0005-0000-0000-000001910000}"/>
    <cellStyle name="Separador de milhares 3 9 2 2 2 2 2" xfId="37114" xr:uid="{00000000-0005-0000-0000-000002910000}"/>
    <cellStyle name="Separador de milhares 3 9 2 2 2 3" xfId="37115" xr:uid="{00000000-0005-0000-0000-000003910000}"/>
    <cellStyle name="Separador de milhares 3 9 2 2 2 4" xfId="37116" xr:uid="{00000000-0005-0000-0000-000004910000}"/>
    <cellStyle name="Separador de milhares 3 9 2 2 3" xfId="37117" xr:uid="{00000000-0005-0000-0000-000005910000}"/>
    <cellStyle name="Separador de milhares 3 9 2 2 3 2" xfId="37118" xr:uid="{00000000-0005-0000-0000-000006910000}"/>
    <cellStyle name="Separador de milhares 3 9 2 2 3 2 2" xfId="37119" xr:uid="{00000000-0005-0000-0000-000007910000}"/>
    <cellStyle name="Separador de milhares 3 9 2 2 3 3" xfId="37120" xr:uid="{00000000-0005-0000-0000-000008910000}"/>
    <cellStyle name="Separador de milhares 3 9 2 2 3 4" xfId="37121" xr:uid="{00000000-0005-0000-0000-000009910000}"/>
    <cellStyle name="Separador de milhares 3 9 2 2 4" xfId="37122" xr:uid="{00000000-0005-0000-0000-00000A910000}"/>
    <cellStyle name="Separador de milhares 3 9 2 2 4 2" xfId="37123" xr:uid="{00000000-0005-0000-0000-00000B910000}"/>
    <cellStyle name="Separador de milhares 3 9 2 2 4 2 2" xfId="37124" xr:uid="{00000000-0005-0000-0000-00000C910000}"/>
    <cellStyle name="Separador de milhares 3 9 2 2 4 3" xfId="37125" xr:uid="{00000000-0005-0000-0000-00000D910000}"/>
    <cellStyle name="Separador de milhares 3 9 2 2 4 4" xfId="37126" xr:uid="{00000000-0005-0000-0000-00000E910000}"/>
    <cellStyle name="Separador de milhares 3 9 2 2 5" xfId="37127" xr:uid="{00000000-0005-0000-0000-00000F910000}"/>
    <cellStyle name="Separador de milhares 3 9 2 2 5 2" xfId="37128" xr:uid="{00000000-0005-0000-0000-000010910000}"/>
    <cellStyle name="Separador de milhares 3 9 2 2 6" xfId="37129" xr:uid="{00000000-0005-0000-0000-000011910000}"/>
    <cellStyle name="Separador de milhares 3 9 2 2 7" xfId="37130" xr:uid="{00000000-0005-0000-0000-000012910000}"/>
    <cellStyle name="Separador de milhares 3 9 2 3" xfId="37131" xr:uid="{00000000-0005-0000-0000-000013910000}"/>
    <cellStyle name="Separador de milhares 3 9 2 3 2" xfId="37132" xr:uid="{00000000-0005-0000-0000-000014910000}"/>
    <cellStyle name="Separador de milhares 3 9 2 3 2 2" xfId="37133" xr:uid="{00000000-0005-0000-0000-000015910000}"/>
    <cellStyle name="Separador de milhares 3 9 2 3 3" xfId="37134" xr:uid="{00000000-0005-0000-0000-000016910000}"/>
    <cellStyle name="Separador de milhares 3 9 2 3 4" xfId="37135" xr:uid="{00000000-0005-0000-0000-000017910000}"/>
    <cellStyle name="Separador de milhares 3 9 2 4" xfId="37136" xr:uid="{00000000-0005-0000-0000-000018910000}"/>
    <cellStyle name="Separador de milhares 3 9 2 4 2" xfId="37137" xr:uid="{00000000-0005-0000-0000-000019910000}"/>
    <cellStyle name="Separador de milhares 3 9 2 4 2 2" xfId="37138" xr:uid="{00000000-0005-0000-0000-00001A910000}"/>
    <cellStyle name="Separador de milhares 3 9 2 4 3" xfId="37139" xr:uid="{00000000-0005-0000-0000-00001B910000}"/>
    <cellStyle name="Separador de milhares 3 9 2 4 4" xfId="37140" xr:uid="{00000000-0005-0000-0000-00001C910000}"/>
    <cellStyle name="Separador de milhares 3 9 2 5" xfId="37141" xr:uid="{00000000-0005-0000-0000-00001D910000}"/>
    <cellStyle name="Separador de milhares 3 9 2 5 2" xfId="37142" xr:uid="{00000000-0005-0000-0000-00001E910000}"/>
    <cellStyle name="Separador de milhares 3 9 2 5 2 2" xfId="37143" xr:uid="{00000000-0005-0000-0000-00001F910000}"/>
    <cellStyle name="Separador de milhares 3 9 2 5 3" xfId="37144" xr:uid="{00000000-0005-0000-0000-000020910000}"/>
    <cellStyle name="Separador de milhares 3 9 2 5 4" xfId="37145" xr:uid="{00000000-0005-0000-0000-000021910000}"/>
    <cellStyle name="Separador de milhares 3 9 2 6" xfId="37146" xr:uid="{00000000-0005-0000-0000-000022910000}"/>
    <cellStyle name="Separador de milhares 3 9 2 6 2" xfId="37147" xr:uid="{00000000-0005-0000-0000-000023910000}"/>
    <cellStyle name="Separador de milhares 3 9 2 7" xfId="37148" xr:uid="{00000000-0005-0000-0000-000024910000}"/>
    <cellStyle name="Separador de milhares 3 9 2 8" xfId="37149" xr:uid="{00000000-0005-0000-0000-000025910000}"/>
    <cellStyle name="Separador de milhares 3 9 3" xfId="37150" xr:uid="{00000000-0005-0000-0000-000026910000}"/>
    <cellStyle name="Separador de milhares 3 9 3 2" xfId="37151" xr:uid="{00000000-0005-0000-0000-000027910000}"/>
    <cellStyle name="Separador de milhares 3 9 3 2 2" xfId="37152" xr:uid="{00000000-0005-0000-0000-000028910000}"/>
    <cellStyle name="Separador de milhares 3 9 3 2 2 2" xfId="37153" xr:uid="{00000000-0005-0000-0000-000029910000}"/>
    <cellStyle name="Separador de milhares 3 9 3 2 3" xfId="37154" xr:uid="{00000000-0005-0000-0000-00002A910000}"/>
    <cellStyle name="Separador de milhares 3 9 3 2 4" xfId="37155" xr:uid="{00000000-0005-0000-0000-00002B910000}"/>
    <cellStyle name="Separador de milhares 3 9 3 3" xfId="37156" xr:uid="{00000000-0005-0000-0000-00002C910000}"/>
    <cellStyle name="Separador de milhares 3 9 3 3 2" xfId="37157" xr:uid="{00000000-0005-0000-0000-00002D910000}"/>
    <cellStyle name="Separador de milhares 3 9 3 3 2 2" xfId="37158" xr:uid="{00000000-0005-0000-0000-00002E910000}"/>
    <cellStyle name="Separador de milhares 3 9 3 3 3" xfId="37159" xr:uid="{00000000-0005-0000-0000-00002F910000}"/>
    <cellStyle name="Separador de milhares 3 9 3 3 4" xfId="37160" xr:uid="{00000000-0005-0000-0000-000030910000}"/>
    <cellStyle name="Separador de milhares 3 9 3 4" xfId="37161" xr:uid="{00000000-0005-0000-0000-000031910000}"/>
    <cellStyle name="Separador de milhares 3 9 3 4 2" xfId="37162" xr:uid="{00000000-0005-0000-0000-000032910000}"/>
    <cellStyle name="Separador de milhares 3 9 3 4 2 2" xfId="37163" xr:uid="{00000000-0005-0000-0000-000033910000}"/>
    <cellStyle name="Separador de milhares 3 9 3 4 3" xfId="37164" xr:uid="{00000000-0005-0000-0000-000034910000}"/>
    <cellStyle name="Separador de milhares 3 9 3 4 4" xfId="37165" xr:uid="{00000000-0005-0000-0000-000035910000}"/>
    <cellStyle name="Separador de milhares 3 9 3 5" xfId="37166" xr:uid="{00000000-0005-0000-0000-000036910000}"/>
    <cellStyle name="Separador de milhares 3 9 3 5 2" xfId="37167" xr:uid="{00000000-0005-0000-0000-000037910000}"/>
    <cellStyle name="Separador de milhares 3 9 3 6" xfId="37168" xr:uid="{00000000-0005-0000-0000-000038910000}"/>
    <cellStyle name="Separador de milhares 3 9 3 7" xfId="37169" xr:uid="{00000000-0005-0000-0000-000039910000}"/>
    <cellStyle name="Separador de milhares 3 9 4" xfId="37170" xr:uid="{00000000-0005-0000-0000-00003A910000}"/>
    <cellStyle name="Separador de milhares 3 9 4 2" xfId="37171" xr:uid="{00000000-0005-0000-0000-00003B910000}"/>
    <cellStyle name="Separador de milhares 3 9 4 2 2" xfId="37172" xr:uid="{00000000-0005-0000-0000-00003C910000}"/>
    <cellStyle name="Separador de milhares 3 9 4 3" xfId="37173" xr:uid="{00000000-0005-0000-0000-00003D910000}"/>
    <cellStyle name="Separador de milhares 3 9 4 4" xfId="37174" xr:uid="{00000000-0005-0000-0000-00003E910000}"/>
    <cellStyle name="Separador de milhares 3 9 5" xfId="37175" xr:uid="{00000000-0005-0000-0000-00003F910000}"/>
    <cellStyle name="Separador de milhares 3 9 5 2" xfId="37176" xr:uid="{00000000-0005-0000-0000-000040910000}"/>
    <cellStyle name="Separador de milhares 3 9 5 2 2" xfId="37177" xr:uid="{00000000-0005-0000-0000-000041910000}"/>
    <cellStyle name="Separador de milhares 3 9 5 3" xfId="37178" xr:uid="{00000000-0005-0000-0000-000042910000}"/>
    <cellStyle name="Separador de milhares 3 9 5 4" xfId="37179" xr:uid="{00000000-0005-0000-0000-000043910000}"/>
    <cellStyle name="Separador de milhares 3 9 6" xfId="37180" xr:uid="{00000000-0005-0000-0000-000044910000}"/>
    <cellStyle name="Separador de milhares 3 9 6 2" xfId="37181" xr:uid="{00000000-0005-0000-0000-000045910000}"/>
    <cellStyle name="Separador de milhares 3 9 6 2 2" xfId="37182" xr:uid="{00000000-0005-0000-0000-000046910000}"/>
    <cellStyle name="Separador de milhares 3 9 6 3" xfId="37183" xr:uid="{00000000-0005-0000-0000-000047910000}"/>
    <cellStyle name="Separador de milhares 3 9 6 4" xfId="37184" xr:uid="{00000000-0005-0000-0000-000048910000}"/>
    <cellStyle name="Separador de milhares 3 9 7" xfId="37185" xr:uid="{00000000-0005-0000-0000-000049910000}"/>
    <cellStyle name="Separador de milhares 3 9 7 2" xfId="37186" xr:uid="{00000000-0005-0000-0000-00004A910000}"/>
    <cellStyle name="Separador de milhares 3 9 8" xfId="37187" xr:uid="{00000000-0005-0000-0000-00004B910000}"/>
    <cellStyle name="Separador de milhares 3 9 9" xfId="37188" xr:uid="{00000000-0005-0000-0000-00004C910000}"/>
    <cellStyle name="Separador de milhares 4" xfId="37189" xr:uid="{00000000-0005-0000-0000-00004D910000}"/>
    <cellStyle name="Separador de milhares 4 10" xfId="37190" xr:uid="{00000000-0005-0000-0000-00004E910000}"/>
    <cellStyle name="Separador de milhares 4 10 2" xfId="37191" xr:uid="{00000000-0005-0000-0000-00004F910000}"/>
    <cellStyle name="Separador de milhares 4 10 2 2" xfId="37192" xr:uid="{00000000-0005-0000-0000-000050910000}"/>
    <cellStyle name="Separador de milhares 4 10 2 2 2" xfId="37193" xr:uid="{00000000-0005-0000-0000-000051910000}"/>
    <cellStyle name="Separador de milhares 4 10 3" xfId="37194" xr:uid="{00000000-0005-0000-0000-000052910000}"/>
    <cellStyle name="Separador de milhares 4 10 3 2" xfId="37195" xr:uid="{00000000-0005-0000-0000-000053910000}"/>
    <cellStyle name="Separador de milhares 4 10 3 2 2" xfId="37196" xr:uid="{00000000-0005-0000-0000-000054910000}"/>
    <cellStyle name="Separador de milhares 4 10 3 3" xfId="37197" xr:uid="{00000000-0005-0000-0000-000055910000}"/>
    <cellStyle name="Separador de milhares 4 10 3 4" xfId="37198" xr:uid="{00000000-0005-0000-0000-000056910000}"/>
    <cellStyle name="Separador de milhares 4 10 4" xfId="37199" xr:uid="{00000000-0005-0000-0000-000057910000}"/>
    <cellStyle name="Separador de milhares 4 10 4 2" xfId="37200" xr:uid="{00000000-0005-0000-0000-000058910000}"/>
    <cellStyle name="Separador de milhares 4 10 4 2 2" xfId="37201" xr:uid="{00000000-0005-0000-0000-000059910000}"/>
    <cellStyle name="Separador de milhares 4 10 4 3" xfId="37202" xr:uid="{00000000-0005-0000-0000-00005A910000}"/>
    <cellStyle name="Separador de milhares 4 10 4 4" xfId="37203" xr:uid="{00000000-0005-0000-0000-00005B910000}"/>
    <cellStyle name="Separador de milhares 4 10 5" xfId="37204" xr:uid="{00000000-0005-0000-0000-00005C910000}"/>
    <cellStyle name="Separador de milhares 4 10 5 2" xfId="37205" xr:uid="{00000000-0005-0000-0000-00005D910000}"/>
    <cellStyle name="Separador de milhares 4 10 6" xfId="37206" xr:uid="{00000000-0005-0000-0000-00005E910000}"/>
    <cellStyle name="Separador de milhares 4 10 7" xfId="37207" xr:uid="{00000000-0005-0000-0000-00005F910000}"/>
    <cellStyle name="Separador de milhares 4 11" xfId="37208" xr:uid="{00000000-0005-0000-0000-000060910000}"/>
    <cellStyle name="Separador de milhares 4 11 2" xfId="37209" xr:uid="{00000000-0005-0000-0000-000061910000}"/>
    <cellStyle name="Separador de milhares 4 11 2 2" xfId="37210" xr:uid="{00000000-0005-0000-0000-000062910000}"/>
    <cellStyle name="Separador de milhares 4 12" xfId="37211" xr:uid="{00000000-0005-0000-0000-000063910000}"/>
    <cellStyle name="Separador de milhares 4 12 2" xfId="37212" xr:uid="{00000000-0005-0000-0000-000064910000}"/>
    <cellStyle name="Separador de milhares 4 2" xfId="37213" xr:uid="{00000000-0005-0000-0000-000065910000}"/>
    <cellStyle name="Separador de milhares 4 2 2" xfId="37214" xr:uid="{00000000-0005-0000-0000-000066910000}"/>
    <cellStyle name="Separador de milhares 4 2 2 2" xfId="37215" xr:uid="{00000000-0005-0000-0000-000067910000}"/>
    <cellStyle name="Separador de milhares 4 2 2 2 2" xfId="37216" xr:uid="{00000000-0005-0000-0000-000068910000}"/>
    <cellStyle name="Separador de milhares 4 2 3" xfId="37217" xr:uid="{00000000-0005-0000-0000-000069910000}"/>
    <cellStyle name="Separador de milhares 4 2 3 2" xfId="37218" xr:uid="{00000000-0005-0000-0000-00006A910000}"/>
    <cellStyle name="Separador de milhares 4 3" xfId="37219" xr:uid="{00000000-0005-0000-0000-00006B910000}"/>
    <cellStyle name="Separador de milhares 4 3 10" xfId="37220" xr:uid="{00000000-0005-0000-0000-00006C910000}"/>
    <cellStyle name="Separador de milhares 4 3 10 2" xfId="37221" xr:uid="{00000000-0005-0000-0000-00006D910000}"/>
    <cellStyle name="Separador de milhares 4 3 10 2 2" xfId="37222" xr:uid="{00000000-0005-0000-0000-00006E910000}"/>
    <cellStyle name="Separador de milhares 4 3 10 3" xfId="37223" xr:uid="{00000000-0005-0000-0000-00006F910000}"/>
    <cellStyle name="Separador de milhares 4 3 10 4" xfId="37224" xr:uid="{00000000-0005-0000-0000-000070910000}"/>
    <cellStyle name="Separador de milhares 4 3 11" xfId="37225" xr:uid="{00000000-0005-0000-0000-000071910000}"/>
    <cellStyle name="Separador de milhares 4 3 11 2" xfId="37226" xr:uid="{00000000-0005-0000-0000-000072910000}"/>
    <cellStyle name="Separador de milhares 4 3 12" xfId="37227" xr:uid="{00000000-0005-0000-0000-000073910000}"/>
    <cellStyle name="Separador de milhares 4 3 13" xfId="37228" xr:uid="{00000000-0005-0000-0000-000074910000}"/>
    <cellStyle name="Separador de milhares 4 3 2" xfId="37229" xr:uid="{00000000-0005-0000-0000-000075910000}"/>
    <cellStyle name="Separador de milhares 4 3 2 10" xfId="37230" xr:uid="{00000000-0005-0000-0000-000076910000}"/>
    <cellStyle name="Separador de milhares 4 3 2 10 2" xfId="37231" xr:uid="{00000000-0005-0000-0000-000077910000}"/>
    <cellStyle name="Separador de milhares 4 3 2 11" xfId="37232" xr:uid="{00000000-0005-0000-0000-000078910000}"/>
    <cellStyle name="Separador de milhares 4 3 2 12" xfId="37233" xr:uid="{00000000-0005-0000-0000-000079910000}"/>
    <cellStyle name="Separador de milhares 4 3 2 2" xfId="37234" xr:uid="{00000000-0005-0000-0000-00007A910000}"/>
    <cellStyle name="Separador de milhares 4 3 2 2 2" xfId="37235" xr:uid="{00000000-0005-0000-0000-00007B910000}"/>
    <cellStyle name="Separador de milhares 4 3 2 2 2 2" xfId="37236" xr:uid="{00000000-0005-0000-0000-00007C910000}"/>
    <cellStyle name="Separador de milhares 4 3 2 2 2 2 2" xfId="37237" xr:uid="{00000000-0005-0000-0000-00007D910000}"/>
    <cellStyle name="Separador de milhares 4 3 2 2 2 2 2 2" xfId="37238" xr:uid="{00000000-0005-0000-0000-00007E910000}"/>
    <cellStyle name="Separador de milhares 4 3 2 2 2 2 2 2 2" xfId="37239" xr:uid="{00000000-0005-0000-0000-00007F910000}"/>
    <cellStyle name="Separador de milhares 4 3 2 2 2 2 3" xfId="37240" xr:uid="{00000000-0005-0000-0000-000080910000}"/>
    <cellStyle name="Separador de milhares 4 3 2 2 2 2 3 2" xfId="37241" xr:uid="{00000000-0005-0000-0000-000081910000}"/>
    <cellStyle name="Separador de milhares 4 3 2 2 2 2 3 2 2" xfId="37242" xr:uid="{00000000-0005-0000-0000-000082910000}"/>
    <cellStyle name="Separador de milhares 4 3 2 2 2 2 3 3" xfId="37243" xr:uid="{00000000-0005-0000-0000-000083910000}"/>
    <cellStyle name="Separador de milhares 4 3 2 2 2 2 3 4" xfId="37244" xr:uid="{00000000-0005-0000-0000-000084910000}"/>
    <cellStyle name="Separador de milhares 4 3 2 2 2 2 4" xfId="37245" xr:uid="{00000000-0005-0000-0000-000085910000}"/>
    <cellStyle name="Separador de milhares 4 3 2 2 2 2 4 2" xfId="37246" xr:uid="{00000000-0005-0000-0000-000086910000}"/>
    <cellStyle name="Separador de milhares 4 3 2 2 2 2 4 2 2" xfId="37247" xr:uid="{00000000-0005-0000-0000-000087910000}"/>
    <cellStyle name="Separador de milhares 4 3 2 2 2 2 4 3" xfId="37248" xr:uid="{00000000-0005-0000-0000-000088910000}"/>
    <cellStyle name="Separador de milhares 4 3 2 2 2 2 4 4" xfId="37249" xr:uid="{00000000-0005-0000-0000-000089910000}"/>
    <cellStyle name="Separador de milhares 4 3 2 2 2 2 5" xfId="37250" xr:uid="{00000000-0005-0000-0000-00008A910000}"/>
    <cellStyle name="Separador de milhares 4 3 2 2 2 2 5 2" xfId="37251" xr:uid="{00000000-0005-0000-0000-00008B910000}"/>
    <cellStyle name="Separador de milhares 4 3 2 2 2 2 6" xfId="37252" xr:uid="{00000000-0005-0000-0000-00008C910000}"/>
    <cellStyle name="Separador de milhares 4 3 2 2 2 2 7" xfId="37253" xr:uid="{00000000-0005-0000-0000-00008D910000}"/>
    <cellStyle name="Separador de milhares 4 3 2 2 2 3" xfId="37254" xr:uid="{00000000-0005-0000-0000-00008E910000}"/>
    <cellStyle name="Separador de milhares 4 3 2 2 2 3 2" xfId="37255" xr:uid="{00000000-0005-0000-0000-00008F910000}"/>
    <cellStyle name="Separador de milhares 4 3 2 2 2 3 2 2" xfId="37256" xr:uid="{00000000-0005-0000-0000-000090910000}"/>
    <cellStyle name="Separador de milhares 4 3 2 2 2 4" xfId="37257" xr:uid="{00000000-0005-0000-0000-000091910000}"/>
    <cellStyle name="Separador de milhares 4 3 2 2 2 4 2" xfId="37258" xr:uid="{00000000-0005-0000-0000-000092910000}"/>
    <cellStyle name="Separador de milhares 4 3 2 2 2 4 2 2" xfId="37259" xr:uid="{00000000-0005-0000-0000-000093910000}"/>
    <cellStyle name="Separador de milhares 4 3 2 2 2 4 3" xfId="37260" xr:uid="{00000000-0005-0000-0000-000094910000}"/>
    <cellStyle name="Separador de milhares 4 3 2 2 2 4 4" xfId="37261" xr:uid="{00000000-0005-0000-0000-000095910000}"/>
    <cellStyle name="Separador de milhares 4 3 2 2 2 5" xfId="37262" xr:uid="{00000000-0005-0000-0000-000096910000}"/>
    <cellStyle name="Separador de milhares 4 3 2 2 2 5 2" xfId="37263" xr:uid="{00000000-0005-0000-0000-000097910000}"/>
    <cellStyle name="Separador de milhares 4 3 2 2 2 5 2 2" xfId="37264" xr:uid="{00000000-0005-0000-0000-000098910000}"/>
    <cellStyle name="Separador de milhares 4 3 2 2 2 5 3" xfId="37265" xr:uid="{00000000-0005-0000-0000-000099910000}"/>
    <cellStyle name="Separador de milhares 4 3 2 2 2 5 4" xfId="37266" xr:uid="{00000000-0005-0000-0000-00009A910000}"/>
    <cellStyle name="Separador de milhares 4 3 2 2 2 6" xfId="37267" xr:uid="{00000000-0005-0000-0000-00009B910000}"/>
    <cellStyle name="Separador de milhares 4 3 2 2 2 6 2" xfId="37268" xr:uid="{00000000-0005-0000-0000-00009C910000}"/>
    <cellStyle name="Separador de milhares 4 3 2 2 2 7" xfId="37269" xr:uid="{00000000-0005-0000-0000-00009D910000}"/>
    <cellStyle name="Separador de milhares 4 3 2 2 2 8" xfId="37270" xr:uid="{00000000-0005-0000-0000-00009E910000}"/>
    <cellStyle name="Separador de milhares 4 3 2 2 3" xfId="37271" xr:uid="{00000000-0005-0000-0000-00009F910000}"/>
    <cellStyle name="Separador de milhares 4 3 2 2 3 2" xfId="37272" xr:uid="{00000000-0005-0000-0000-0000A0910000}"/>
    <cellStyle name="Separador de milhares 4 3 2 2 3 2 2" xfId="37273" xr:uid="{00000000-0005-0000-0000-0000A1910000}"/>
    <cellStyle name="Separador de milhares 4 3 2 2 3 2 2 2" xfId="37274" xr:uid="{00000000-0005-0000-0000-0000A2910000}"/>
    <cellStyle name="Separador de milhares 4 3 2 2 3 3" xfId="37275" xr:uid="{00000000-0005-0000-0000-0000A3910000}"/>
    <cellStyle name="Separador de milhares 4 3 2 2 3 3 2" xfId="37276" xr:uid="{00000000-0005-0000-0000-0000A4910000}"/>
    <cellStyle name="Separador de milhares 4 3 2 2 3 3 2 2" xfId="37277" xr:uid="{00000000-0005-0000-0000-0000A5910000}"/>
    <cellStyle name="Separador de milhares 4 3 2 2 3 3 3" xfId="37278" xr:uid="{00000000-0005-0000-0000-0000A6910000}"/>
    <cellStyle name="Separador de milhares 4 3 2 2 3 3 4" xfId="37279" xr:uid="{00000000-0005-0000-0000-0000A7910000}"/>
    <cellStyle name="Separador de milhares 4 3 2 2 3 4" xfId="37280" xr:uid="{00000000-0005-0000-0000-0000A8910000}"/>
    <cellStyle name="Separador de milhares 4 3 2 2 3 4 2" xfId="37281" xr:uid="{00000000-0005-0000-0000-0000A9910000}"/>
    <cellStyle name="Separador de milhares 4 3 2 2 3 4 2 2" xfId="37282" xr:uid="{00000000-0005-0000-0000-0000AA910000}"/>
    <cellStyle name="Separador de milhares 4 3 2 2 3 4 3" xfId="37283" xr:uid="{00000000-0005-0000-0000-0000AB910000}"/>
    <cellStyle name="Separador de milhares 4 3 2 2 3 4 4" xfId="37284" xr:uid="{00000000-0005-0000-0000-0000AC910000}"/>
    <cellStyle name="Separador de milhares 4 3 2 2 3 5" xfId="37285" xr:uid="{00000000-0005-0000-0000-0000AD910000}"/>
    <cellStyle name="Separador de milhares 4 3 2 2 3 5 2" xfId="37286" xr:uid="{00000000-0005-0000-0000-0000AE910000}"/>
    <cellStyle name="Separador de milhares 4 3 2 2 3 6" xfId="37287" xr:uid="{00000000-0005-0000-0000-0000AF910000}"/>
    <cellStyle name="Separador de milhares 4 3 2 2 3 7" xfId="37288" xr:uid="{00000000-0005-0000-0000-0000B0910000}"/>
    <cellStyle name="Separador de milhares 4 3 2 2 4" xfId="37289" xr:uid="{00000000-0005-0000-0000-0000B1910000}"/>
    <cellStyle name="Separador de milhares 4 3 2 2 4 2" xfId="37290" xr:uid="{00000000-0005-0000-0000-0000B2910000}"/>
    <cellStyle name="Separador de milhares 4 3 2 2 4 2 2" xfId="37291" xr:uid="{00000000-0005-0000-0000-0000B3910000}"/>
    <cellStyle name="Separador de milhares 4 3 2 2 5" xfId="37292" xr:uid="{00000000-0005-0000-0000-0000B4910000}"/>
    <cellStyle name="Separador de milhares 4 3 2 2 5 2" xfId="37293" xr:uid="{00000000-0005-0000-0000-0000B5910000}"/>
    <cellStyle name="Separador de milhares 4 3 2 2 5 2 2" xfId="37294" xr:uid="{00000000-0005-0000-0000-0000B6910000}"/>
    <cellStyle name="Separador de milhares 4 3 2 2 5 3" xfId="37295" xr:uid="{00000000-0005-0000-0000-0000B7910000}"/>
    <cellStyle name="Separador de milhares 4 3 2 2 5 4" xfId="37296" xr:uid="{00000000-0005-0000-0000-0000B8910000}"/>
    <cellStyle name="Separador de milhares 4 3 2 2 6" xfId="37297" xr:uid="{00000000-0005-0000-0000-0000B9910000}"/>
    <cellStyle name="Separador de milhares 4 3 2 2 6 2" xfId="37298" xr:uid="{00000000-0005-0000-0000-0000BA910000}"/>
    <cellStyle name="Separador de milhares 4 3 2 2 6 2 2" xfId="37299" xr:uid="{00000000-0005-0000-0000-0000BB910000}"/>
    <cellStyle name="Separador de milhares 4 3 2 2 6 3" xfId="37300" xr:uid="{00000000-0005-0000-0000-0000BC910000}"/>
    <cellStyle name="Separador de milhares 4 3 2 2 6 4" xfId="37301" xr:uid="{00000000-0005-0000-0000-0000BD910000}"/>
    <cellStyle name="Separador de milhares 4 3 2 2 7" xfId="37302" xr:uid="{00000000-0005-0000-0000-0000BE910000}"/>
    <cellStyle name="Separador de milhares 4 3 2 2 7 2" xfId="37303" xr:uid="{00000000-0005-0000-0000-0000BF910000}"/>
    <cellStyle name="Separador de milhares 4 3 2 2 8" xfId="37304" xr:uid="{00000000-0005-0000-0000-0000C0910000}"/>
    <cellStyle name="Separador de milhares 4 3 2 2 9" xfId="37305" xr:uid="{00000000-0005-0000-0000-0000C1910000}"/>
    <cellStyle name="Separador de milhares 4 3 2 3" xfId="37306" xr:uid="{00000000-0005-0000-0000-0000C2910000}"/>
    <cellStyle name="Separador de milhares 4 3 2 3 2" xfId="37307" xr:uid="{00000000-0005-0000-0000-0000C3910000}"/>
    <cellStyle name="Separador de milhares 4 3 2 3 2 2" xfId="37308" xr:uid="{00000000-0005-0000-0000-0000C4910000}"/>
    <cellStyle name="Separador de milhares 4 3 2 3 2 2 2" xfId="37309" xr:uid="{00000000-0005-0000-0000-0000C5910000}"/>
    <cellStyle name="Separador de milhares 4 3 2 3 2 2 2 2" xfId="37310" xr:uid="{00000000-0005-0000-0000-0000C6910000}"/>
    <cellStyle name="Separador de milhares 4 3 2 3 2 2 2 2 2" xfId="37311" xr:uid="{00000000-0005-0000-0000-0000C7910000}"/>
    <cellStyle name="Separador de milhares 4 3 2 3 2 2 3" xfId="37312" xr:uid="{00000000-0005-0000-0000-0000C8910000}"/>
    <cellStyle name="Separador de milhares 4 3 2 3 2 2 3 2" xfId="37313" xr:uid="{00000000-0005-0000-0000-0000C9910000}"/>
    <cellStyle name="Separador de milhares 4 3 2 3 2 2 3 2 2" xfId="37314" xr:uid="{00000000-0005-0000-0000-0000CA910000}"/>
    <cellStyle name="Separador de milhares 4 3 2 3 2 2 3 3" xfId="37315" xr:uid="{00000000-0005-0000-0000-0000CB910000}"/>
    <cellStyle name="Separador de milhares 4 3 2 3 2 2 3 4" xfId="37316" xr:uid="{00000000-0005-0000-0000-0000CC910000}"/>
    <cellStyle name="Separador de milhares 4 3 2 3 2 2 4" xfId="37317" xr:uid="{00000000-0005-0000-0000-0000CD910000}"/>
    <cellStyle name="Separador de milhares 4 3 2 3 2 2 4 2" xfId="37318" xr:uid="{00000000-0005-0000-0000-0000CE910000}"/>
    <cellStyle name="Separador de milhares 4 3 2 3 2 2 4 2 2" xfId="37319" xr:uid="{00000000-0005-0000-0000-0000CF910000}"/>
    <cellStyle name="Separador de milhares 4 3 2 3 2 2 4 3" xfId="37320" xr:uid="{00000000-0005-0000-0000-0000D0910000}"/>
    <cellStyle name="Separador de milhares 4 3 2 3 2 2 4 4" xfId="37321" xr:uid="{00000000-0005-0000-0000-0000D1910000}"/>
    <cellStyle name="Separador de milhares 4 3 2 3 2 2 5" xfId="37322" xr:uid="{00000000-0005-0000-0000-0000D2910000}"/>
    <cellStyle name="Separador de milhares 4 3 2 3 2 2 5 2" xfId="37323" xr:uid="{00000000-0005-0000-0000-0000D3910000}"/>
    <cellStyle name="Separador de milhares 4 3 2 3 2 2 6" xfId="37324" xr:uid="{00000000-0005-0000-0000-0000D4910000}"/>
    <cellStyle name="Separador de milhares 4 3 2 3 2 2 7" xfId="37325" xr:uid="{00000000-0005-0000-0000-0000D5910000}"/>
    <cellStyle name="Separador de milhares 4 3 2 3 2 3" xfId="37326" xr:uid="{00000000-0005-0000-0000-0000D6910000}"/>
    <cellStyle name="Separador de milhares 4 3 2 3 2 3 2" xfId="37327" xr:uid="{00000000-0005-0000-0000-0000D7910000}"/>
    <cellStyle name="Separador de milhares 4 3 2 3 2 3 2 2" xfId="37328" xr:uid="{00000000-0005-0000-0000-0000D8910000}"/>
    <cellStyle name="Separador de milhares 4 3 2 3 2 4" xfId="37329" xr:uid="{00000000-0005-0000-0000-0000D9910000}"/>
    <cellStyle name="Separador de milhares 4 3 2 3 2 4 2" xfId="37330" xr:uid="{00000000-0005-0000-0000-0000DA910000}"/>
    <cellStyle name="Separador de milhares 4 3 2 3 2 4 2 2" xfId="37331" xr:uid="{00000000-0005-0000-0000-0000DB910000}"/>
    <cellStyle name="Separador de milhares 4 3 2 3 2 4 3" xfId="37332" xr:uid="{00000000-0005-0000-0000-0000DC910000}"/>
    <cellStyle name="Separador de milhares 4 3 2 3 2 4 4" xfId="37333" xr:uid="{00000000-0005-0000-0000-0000DD910000}"/>
    <cellStyle name="Separador de milhares 4 3 2 3 2 5" xfId="37334" xr:uid="{00000000-0005-0000-0000-0000DE910000}"/>
    <cellStyle name="Separador de milhares 4 3 2 3 2 5 2" xfId="37335" xr:uid="{00000000-0005-0000-0000-0000DF910000}"/>
    <cellStyle name="Separador de milhares 4 3 2 3 2 5 2 2" xfId="37336" xr:uid="{00000000-0005-0000-0000-0000E0910000}"/>
    <cellStyle name="Separador de milhares 4 3 2 3 2 5 3" xfId="37337" xr:uid="{00000000-0005-0000-0000-0000E1910000}"/>
    <cellStyle name="Separador de milhares 4 3 2 3 2 5 4" xfId="37338" xr:uid="{00000000-0005-0000-0000-0000E2910000}"/>
    <cellStyle name="Separador de milhares 4 3 2 3 2 6" xfId="37339" xr:uid="{00000000-0005-0000-0000-0000E3910000}"/>
    <cellStyle name="Separador de milhares 4 3 2 3 2 6 2" xfId="37340" xr:uid="{00000000-0005-0000-0000-0000E4910000}"/>
    <cellStyle name="Separador de milhares 4 3 2 3 2 7" xfId="37341" xr:uid="{00000000-0005-0000-0000-0000E5910000}"/>
    <cellStyle name="Separador de milhares 4 3 2 3 2 8" xfId="37342" xr:uid="{00000000-0005-0000-0000-0000E6910000}"/>
    <cellStyle name="Separador de milhares 4 3 2 3 3" xfId="37343" xr:uid="{00000000-0005-0000-0000-0000E7910000}"/>
    <cellStyle name="Separador de milhares 4 3 2 3 3 2" xfId="37344" xr:uid="{00000000-0005-0000-0000-0000E8910000}"/>
    <cellStyle name="Separador de milhares 4 3 2 3 3 2 2" xfId="37345" xr:uid="{00000000-0005-0000-0000-0000E9910000}"/>
    <cellStyle name="Separador de milhares 4 3 2 3 3 2 2 2" xfId="37346" xr:uid="{00000000-0005-0000-0000-0000EA910000}"/>
    <cellStyle name="Separador de milhares 4 3 2 3 3 3" xfId="37347" xr:uid="{00000000-0005-0000-0000-0000EB910000}"/>
    <cellStyle name="Separador de milhares 4 3 2 3 3 3 2" xfId="37348" xr:uid="{00000000-0005-0000-0000-0000EC910000}"/>
    <cellStyle name="Separador de milhares 4 3 2 3 3 3 2 2" xfId="37349" xr:uid="{00000000-0005-0000-0000-0000ED910000}"/>
    <cellStyle name="Separador de milhares 4 3 2 3 3 3 3" xfId="37350" xr:uid="{00000000-0005-0000-0000-0000EE910000}"/>
    <cellStyle name="Separador de milhares 4 3 2 3 3 3 4" xfId="37351" xr:uid="{00000000-0005-0000-0000-0000EF910000}"/>
    <cellStyle name="Separador de milhares 4 3 2 3 3 4" xfId="37352" xr:uid="{00000000-0005-0000-0000-0000F0910000}"/>
    <cellStyle name="Separador de milhares 4 3 2 3 3 4 2" xfId="37353" xr:uid="{00000000-0005-0000-0000-0000F1910000}"/>
    <cellStyle name="Separador de milhares 4 3 2 3 3 4 2 2" xfId="37354" xr:uid="{00000000-0005-0000-0000-0000F2910000}"/>
    <cellStyle name="Separador de milhares 4 3 2 3 3 4 3" xfId="37355" xr:uid="{00000000-0005-0000-0000-0000F3910000}"/>
    <cellStyle name="Separador de milhares 4 3 2 3 3 4 4" xfId="37356" xr:uid="{00000000-0005-0000-0000-0000F4910000}"/>
    <cellStyle name="Separador de milhares 4 3 2 3 3 5" xfId="37357" xr:uid="{00000000-0005-0000-0000-0000F5910000}"/>
    <cellStyle name="Separador de milhares 4 3 2 3 3 5 2" xfId="37358" xr:uid="{00000000-0005-0000-0000-0000F6910000}"/>
    <cellStyle name="Separador de milhares 4 3 2 3 3 6" xfId="37359" xr:uid="{00000000-0005-0000-0000-0000F7910000}"/>
    <cellStyle name="Separador de milhares 4 3 2 3 3 7" xfId="37360" xr:uid="{00000000-0005-0000-0000-0000F8910000}"/>
    <cellStyle name="Separador de milhares 4 3 2 3 4" xfId="37361" xr:uid="{00000000-0005-0000-0000-0000F9910000}"/>
    <cellStyle name="Separador de milhares 4 3 2 3 4 2" xfId="37362" xr:uid="{00000000-0005-0000-0000-0000FA910000}"/>
    <cellStyle name="Separador de milhares 4 3 2 3 4 2 2" xfId="37363" xr:uid="{00000000-0005-0000-0000-0000FB910000}"/>
    <cellStyle name="Separador de milhares 4 3 2 3 5" xfId="37364" xr:uid="{00000000-0005-0000-0000-0000FC910000}"/>
    <cellStyle name="Separador de milhares 4 3 2 3 5 2" xfId="37365" xr:uid="{00000000-0005-0000-0000-0000FD910000}"/>
    <cellStyle name="Separador de milhares 4 3 2 3 5 2 2" xfId="37366" xr:uid="{00000000-0005-0000-0000-0000FE910000}"/>
    <cellStyle name="Separador de milhares 4 3 2 3 5 3" xfId="37367" xr:uid="{00000000-0005-0000-0000-0000FF910000}"/>
    <cellStyle name="Separador de milhares 4 3 2 3 5 4" xfId="37368" xr:uid="{00000000-0005-0000-0000-000000920000}"/>
    <cellStyle name="Separador de milhares 4 3 2 3 6" xfId="37369" xr:uid="{00000000-0005-0000-0000-000001920000}"/>
    <cellStyle name="Separador de milhares 4 3 2 3 6 2" xfId="37370" xr:uid="{00000000-0005-0000-0000-000002920000}"/>
    <cellStyle name="Separador de milhares 4 3 2 3 6 2 2" xfId="37371" xr:uid="{00000000-0005-0000-0000-000003920000}"/>
    <cellStyle name="Separador de milhares 4 3 2 3 6 3" xfId="37372" xr:uid="{00000000-0005-0000-0000-000004920000}"/>
    <cellStyle name="Separador de milhares 4 3 2 3 6 4" xfId="37373" xr:uid="{00000000-0005-0000-0000-000005920000}"/>
    <cellStyle name="Separador de milhares 4 3 2 3 7" xfId="37374" xr:uid="{00000000-0005-0000-0000-000006920000}"/>
    <cellStyle name="Separador de milhares 4 3 2 3 7 2" xfId="37375" xr:uid="{00000000-0005-0000-0000-000007920000}"/>
    <cellStyle name="Separador de milhares 4 3 2 3 8" xfId="37376" xr:uid="{00000000-0005-0000-0000-000008920000}"/>
    <cellStyle name="Separador de milhares 4 3 2 3 9" xfId="37377" xr:uid="{00000000-0005-0000-0000-000009920000}"/>
    <cellStyle name="Separador de milhares 4 3 2 4" xfId="37378" xr:uid="{00000000-0005-0000-0000-00000A920000}"/>
    <cellStyle name="Separador de milhares 4 3 2 4 2" xfId="37379" xr:uid="{00000000-0005-0000-0000-00000B920000}"/>
    <cellStyle name="Separador de milhares 4 3 2 4 2 2" xfId="37380" xr:uid="{00000000-0005-0000-0000-00000C920000}"/>
    <cellStyle name="Separador de milhares 4 3 2 4 2 2 2" xfId="37381" xr:uid="{00000000-0005-0000-0000-00000D920000}"/>
    <cellStyle name="Separador de milhares 4 3 2 4 2 2 2 2" xfId="37382" xr:uid="{00000000-0005-0000-0000-00000E920000}"/>
    <cellStyle name="Separador de milhares 4 3 2 4 2 2 2 2 2" xfId="37383" xr:uid="{00000000-0005-0000-0000-00000F920000}"/>
    <cellStyle name="Separador de milhares 4 3 2 4 2 2 3" xfId="37384" xr:uid="{00000000-0005-0000-0000-000010920000}"/>
    <cellStyle name="Separador de milhares 4 3 2 4 2 2 3 2" xfId="37385" xr:uid="{00000000-0005-0000-0000-000011920000}"/>
    <cellStyle name="Separador de milhares 4 3 2 4 2 2 3 2 2" xfId="37386" xr:uid="{00000000-0005-0000-0000-000012920000}"/>
    <cellStyle name="Separador de milhares 4 3 2 4 2 2 3 3" xfId="37387" xr:uid="{00000000-0005-0000-0000-000013920000}"/>
    <cellStyle name="Separador de milhares 4 3 2 4 2 2 3 4" xfId="37388" xr:uid="{00000000-0005-0000-0000-000014920000}"/>
    <cellStyle name="Separador de milhares 4 3 2 4 2 2 4" xfId="37389" xr:uid="{00000000-0005-0000-0000-000015920000}"/>
    <cellStyle name="Separador de milhares 4 3 2 4 2 2 4 2" xfId="37390" xr:uid="{00000000-0005-0000-0000-000016920000}"/>
    <cellStyle name="Separador de milhares 4 3 2 4 2 2 4 2 2" xfId="37391" xr:uid="{00000000-0005-0000-0000-000017920000}"/>
    <cellStyle name="Separador de milhares 4 3 2 4 2 2 4 3" xfId="37392" xr:uid="{00000000-0005-0000-0000-000018920000}"/>
    <cellStyle name="Separador de milhares 4 3 2 4 2 2 4 4" xfId="37393" xr:uid="{00000000-0005-0000-0000-000019920000}"/>
    <cellStyle name="Separador de milhares 4 3 2 4 2 2 5" xfId="37394" xr:uid="{00000000-0005-0000-0000-00001A920000}"/>
    <cellStyle name="Separador de milhares 4 3 2 4 2 2 5 2" xfId="37395" xr:uid="{00000000-0005-0000-0000-00001B920000}"/>
    <cellStyle name="Separador de milhares 4 3 2 4 2 2 6" xfId="37396" xr:uid="{00000000-0005-0000-0000-00001C920000}"/>
    <cellStyle name="Separador de milhares 4 3 2 4 2 2 7" xfId="37397" xr:uid="{00000000-0005-0000-0000-00001D920000}"/>
    <cellStyle name="Separador de milhares 4 3 2 4 2 3" xfId="37398" xr:uid="{00000000-0005-0000-0000-00001E920000}"/>
    <cellStyle name="Separador de milhares 4 3 2 4 2 3 2" xfId="37399" xr:uid="{00000000-0005-0000-0000-00001F920000}"/>
    <cellStyle name="Separador de milhares 4 3 2 4 2 3 2 2" xfId="37400" xr:uid="{00000000-0005-0000-0000-000020920000}"/>
    <cellStyle name="Separador de milhares 4 3 2 4 2 4" xfId="37401" xr:uid="{00000000-0005-0000-0000-000021920000}"/>
    <cellStyle name="Separador de milhares 4 3 2 4 2 4 2" xfId="37402" xr:uid="{00000000-0005-0000-0000-000022920000}"/>
    <cellStyle name="Separador de milhares 4 3 2 4 2 4 2 2" xfId="37403" xr:uid="{00000000-0005-0000-0000-000023920000}"/>
    <cellStyle name="Separador de milhares 4 3 2 4 2 4 3" xfId="37404" xr:uid="{00000000-0005-0000-0000-000024920000}"/>
    <cellStyle name="Separador de milhares 4 3 2 4 2 4 4" xfId="37405" xr:uid="{00000000-0005-0000-0000-000025920000}"/>
    <cellStyle name="Separador de milhares 4 3 2 4 2 5" xfId="37406" xr:uid="{00000000-0005-0000-0000-000026920000}"/>
    <cellStyle name="Separador de milhares 4 3 2 4 2 5 2" xfId="37407" xr:uid="{00000000-0005-0000-0000-000027920000}"/>
    <cellStyle name="Separador de milhares 4 3 2 4 2 5 2 2" xfId="37408" xr:uid="{00000000-0005-0000-0000-000028920000}"/>
    <cellStyle name="Separador de milhares 4 3 2 4 2 5 3" xfId="37409" xr:uid="{00000000-0005-0000-0000-000029920000}"/>
    <cellStyle name="Separador de milhares 4 3 2 4 2 5 4" xfId="37410" xr:uid="{00000000-0005-0000-0000-00002A920000}"/>
    <cellStyle name="Separador de milhares 4 3 2 4 2 6" xfId="37411" xr:uid="{00000000-0005-0000-0000-00002B920000}"/>
    <cellStyle name="Separador de milhares 4 3 2 4 2 6 2" xfId="37412" xr:uid="{00000000-0005-0000-0000-00002C920000}"/>
    <cellStyle name="Separador de milhares 4 3 2 4 2 7" xfId="37413" xr:uid="{00000000-0005-0000-0000-00002D920000}"/>
    <cellStyle name="Separador de milhares 4 3 2 4 2 8" xfId="37414" xr:uid="{00000000-0005-0000-0000-00002E920000}"/>
    <cellStyle name="Separador de milhares 4 3 2 4 3" xfId="37415" xr:uid="{00000000-0005-0000-0000-00002F920000}"/>
    <cellStyle name="Separador de milhares 4 3 2 4 3 2" xfId="37416" xr:uid="{00000000-0005-0000-0000-000030920000}"/>
    <cellStyle name="Separador de milhares 4 3 2 4 3 2 2" xfId="37417" xr:uid="{00000000-0005-0000-0000-000031920000}"/>
    <cellStyle name="Separador de milhares 4 3 2 4 3 2 2 2" xfId="37418" xr:uid="{00000000-0005-0000-0000-000032920000}"/>
    <cellStyle name="Separador de milhares 4 3 2 4 3 3" xfId="37419" xr:uid="{00000000-0005-0000-0000-000033920000}"/>
    <cellStyle name="Separador de milhares 4 3 2 4 3 3 2" xfId="37420" xr:uid="{00000000-0005-0000-0000-000034920000}"/>
    <cellStyle name="Separador de milhares 4 3 2 4 3 3 2 2" xfId="37421" xr:uid="{00000000-0005-0000-0000-000035920000}"/>
    <cellStyle name="Separador de milhares 4 3 2 4 3 3 3" xfId="37422" xr:uid="{00000000-0005-0000-0000-000036920000}"/>
    <cellStyle name="Separador de milhares 4 3 2 4 3 3 4" xfId="37423" xr:uid="{00000000-0005-0000-0000-000037920000}"/>
    <cellStyle name="Separador de milhares 4 3 2 4 3 4" xfId="37424" xr:uid="{00000000-0005-0000-0000-000038920000}"/>
    <cellStyle name="Separador de milhares 4 3 2 4 3 4 2" xfId="37425" xr:uid="{00000000-0005-0000-0000-000039920000}"/>
    <cellStyle name="Separador de milhares 4 3 2 4 3 4 2 2" xfId="37426" xr:uid="{00000000-0005-0000-0000-00003A920000}"/>
    <cellStyle name="Separador de milhares 4 3 2 4 3 4 3" xfId="37427" xr:uid="{00000000-0005-0000-0000-00003B920000}"/>
    <cellStyle name="Separador de milhares 4 3 2 4 3 4 4" xfId="37428" xr:uid="{00000000-0005-0000-0000-00003C920000}"/>
    <cellStyle name="Separador de milhares 4 3 2 4 3 5" xfId="37429" xr:uid="{00000000-0005-0000-0000-00003D920000}"/>
    <cellStyle name="Separador de milhares 4 3 2 4 3 5 2" xfId="37430" xr:uid="{00000000-0005-0000-0000-00003E920000}"/>
    <cellStyle name="Separador de milhares 4 3 2 4 3 6" xfId="37431" xr:uid="{00000000-0005-0000-0000-00003F920000}"/>
    <cellStyle name="Separador de milhares 4 3 2 4 3 7" xfId="37432" xr:uid="{00000000-0005-0000-0000-000040920000}"/>
    <cellStyle name="Separador de milhares 4 3 2 4 4" xfId="37433" xr:uid="{00000000-0005-0000-0000-000041920000}"/>
    <cellStyle name="Separador de milhares 4 3 2 4 4 2" xfId="37434" xr:uid="{00000000-0005-0000-0000-000042920000}"/>
    <cellStyle name="Separador de milhares 4 3 2 4 4 2 2" xfId="37435" xr:uid="{00000000-0005-0000-0000-000043920000}"/>
    <cellStyle name="Separador de milhares 4 3 2 4 5" xfId="37436" xr:uid="{00000000-0005-0000-0000-000044920000}"/>
    <cellStyle name="Separador de milhares 4 3 2 4 5 2" xfId="37437" xr:uid="{00000000-0005-0000-0000-000045920000}"/>
    <cellStyle name="Separador de milhares 4 3 2 4 5 2 2" xfId="37438" xr:uid="{00000000-0005-0000-0000-000046920000}"/>
    <cellStyle name="Separador de milhares 4 3 2 4 5 3" xfId="37439" xr:uid="{00000000-0005-0000-0000-000047920000}"/>
    <cellStyle name="Separador de milhares 4 3 2 4 5 4" xfId="37440" xr:uid="{00000000-0005-0000-0000-000048920000}"/>
    <cellStyle name="Separador de milhares 4 3 2 4 6" xfId="37441" xr:uid="{00000000-0005-0000-0000-000049920000}"/>
    <cellStyle name="Separador de milhares 4 3 2 4 6 2" xfId="37442" xr:uid="{00000000-0005-0000-0000-00004A920000}"/>
    <cellStyle name="Separador de milhares 4 3 2 4 6 2 2" xfId="37443" xr:uid="{00000000-0005-0000-0000-00004B920000}"/>
    <cellStyle name="Separador de milhares 4 3 2 4 6 3" xfId="37444" xr:uid="{00000000-0005-0000-0000-00004C920000}"/>
    <cellStyle name="Separador de milhares 4 3 2 4 6 4" xfId="37445" xr:uid="{00000000-0005-0000-0000-00004D920000}"/>
    <cellStyle name="Separador de milhares 4 3 2 4 7" xfId="37446" xr:uid="{00000000-0005-0000-0000-00004E920000}"/>
    <cellStyle name="Separador de milhares 4 3 2 4 7 2" xfId="37447" xr:uid="{00000000-0005-0000-0000-00004F920000}"/>
    <cellStyle name="Separador de milhares 4 3 2 4 8" xfId="37448" xr:uid="{00000000-0005-0000-0000-000050920000}"/>
    <cellStyle name="Separador de milhares 4 3 2 4 9" xfId="37449" xr:uid="{00000000-0005-0000-0000-000051920000}"/>
    <cellStyle name="Separador de milhares 4 3 2 5" xfId="37450" xr:uid="{00000000-0005-0000-0000-000052920000}"/>
    <cellStyle name="Separador de milhares 4 3 2 5 2" xfId="37451" xr:uid="{00000000-0005-0000-0000-000053920000}"/>
    <cellStyle name="Separador de milhares 4 3 2 5 2 2" xfId="37452" xr:uid="{00000000-0005-0000-0000-000054920000}"/>
    <cellStyle name="Separador de milhares 4 3 2 5 2 2 2" xfId="37453" xr:uid="{00000000-0005-0000-0000-000055920000}"/>
    <cellStyle name="Separador de milhares 4 3 2 5 2 2 2 2" xfId="37454" xr:uid="{00000000-0005-0000-0000-000056920000}"/>
    <cellStyle name="Separador de milhares 4 3 2 5 2 3" xfId="37455" xr:uid="{00000000-0005-0000-0000-000057920000}"/>
    <cellStyle name="Separador de milhares 4 3 2 5 2 3 2" xfId="37456" xr:uid="{00000000-0005-0000-0000-000058920000}"/>
    <cellStyle name="Separador de milhares 4 3 2 5 2 3 2 2" xfId="37457" xr:uid="{00000000-0005-0000-0000-000059920000}"/>
    <cellStyle name="Separador de milhares 4 3 2 5 2 3 3" xfId="37458" xr:uid="{00000000-0005-0000-0000-00005A920000}"/>
    <cellStyle name="Separador de milhares 4 3 2 5 2 3 4" xfId="37459" xr:uid="{00000000-0005-0000-0000-00005B920000}"/>
    <cellStyle name="Separador de milhares 4 3 2 5 2 4" xfId="37460" xr:uid="{00000000-0005-0000-0000-00005C920000}"/>
    <cellStyle name="Separador de milhares 4 3 2 5 2 4 2" xfId="37461" xr:uid="{00000000-0005-0000-0000-00005D920000}"/>
    <cellStyle name="Separador de milhares 4 3 2 5 2 4 2 2" xfId="37462" xr:uid="{00000000-0005-0000-0000-00005E920000}"/>
    <cellStyle name="Separador de milhares 4 3 2 5 2 4 3" xfId="37463" xr:uid="{00000000-0005-0000-0000-00005F920000}"/>
    <cellStyle name="Separador de milhares 4 3 2 5 2 4 4" xfId="37464" xr:uid="{00000000-0005-0000-0000-000060920000}"/>
    <cellStyle name="Separador de milhares 4 3 2 5 2 5" xfId="37465" xr:uid="{00000000-0005-0000-0000-000061920000}"/>
    <cellStyle name="Separador de milhares 4 3 2 5 2 5 2" xfId="37466" xr:uid="{00000000-0005-0000-0000-000062920000}"/>
    <cellStyle name="Separador de milhares 4 3 2 5 2 6" xfId="37467" xr:uid="{00000000-0005-0000-0000-000063920000}"/>
    <cellStyle name="Separador de milhares 4 3 2 5 2 7" xfId="37468" xr:uid="{00000000-0005-0000-0000-000064920000}"/>
    <cellStyle name="Separador de milhares 4 3 2 5 3" xfId="37469" xr:uid="{00000000-0005-0000-0000-000065920000}"/>
    <cellStyle name="Separador de milhares 4 3 2 5 3 2" xfId="37470" xr:uid="{00000000-0005-0000-0000-000066920000}"/>
    <cellStyle name="Separador de milhares 4 3 2 5 3 2 2" xfId="37471" xr:uid="{00000000-0005-0000-0000-000067920000}"/>
    <cellStyle name="Separador de milhares 4 3 2 5 4" xfId="37472" xr:uid="{00000000-0005-0000-0000-000068920000}"/>
    <cellStyle name="Separador de milhares 4 3 2 5 4 2" xfId="37473" xr:uid="{00000000-0005-0000-0000-000069920000}"/>
    <cellStyle name="Separador de milhares 4 3 2 5 4 2 2" xfId="37474" xr:uid="{00000000-0005-0000-0000-00006A920000}"/>
    <cellStyle name="Separador de milhares 4 3 2 5 4 3" xfId="37475" xr:uid="{00000000-0005-0000-0000-00006B920000}"/>
    <cellStyle name="Separador de milhares 4 3 2 5 4 4" xfId="37476" xr:uid="{00000000-0005-0000-0000-00006C920000}"/>
    <cellStyle name="Separador de milhares 4 3 2 5 5" xfId="37477" xr:uid="{00000000-0005-0000-0000-00006D920000}"/>
    <cellStyle name="Separador de milhares 4 3 2 5 5 2" xfId="37478" xr:uid="{00000000-0005-0000-0000-00006E920000}"/>
    <cellStyle name="Separador de milhares 4 3 2 5 5 2 2" xfId="37479" xr:uid="{00000000-0005-0000-0000-00006F920000}"/>
    <cellStyle name="Separador de milhares 4 3 2 5 5 3" xfId="37480" xr:uid="{00000000-0005-0000-0000-000070920000}"/>
    <cellStyle name="Separador de milhares 4 3 2 5 5 4" xfId="37481" xr:uid="{00000000-0005-0000-0000-000071920000}"/>
    <cellStyle name="Separador de milhares 4 3 2 5 6" xfId="37482" xr:uid="{00000000-0005-0000-0000-000072920000}"/>
    <cellStyle name="Separador de milhares 4 3 2 5 6 2" xfId="37483" xr:uid="{00000000-0005-0000-0000-000073920000}"/>
    <cellStyle name="Separador de milhares 4 3 2 5 7" xfId="37484" xr:uid="{00000000-0005-0000-0000-000074920000}"/>
    <cellStyle name="Separador de milhares 4 3 2 5 8" xfId="37485" xr:uid="{00000000-0005-0000-0000-000075920000}"/>
    <cellStyle name="Separador de milhares 4 3 2 6" xfId="37486" xr:uid="{00000000-0005-0000-0000-000076920000}"/>
    <cellStyle name="Separador de milhares 4 3 2 6 2" xfId="37487" xr:uid="{00000000-0005-0000-0000-000077920000}"/>
    <cellStyle name="Separador de milhares 4 3 2 6 2 2" xfId="37488" xr:uid="{00000000-0005-0000-0000-000078920000}"/>
    <cellStyle name="Separador de milhares 4 3 2 6 2 2 2" xfId="37489" xr:uid="{00000000-0005-0000-0000-000079920000}"/>
    <cellStyle name="Separador de milhares 4 3 2 6 3" xfId="37490" xr:uid="{00000000-0005-0000-0000-00007A920000}"/>
    <cellStyle name="Separador de milhares 4 3 2 6 3 2" xfId="37491" xr:uid="{00000000-0005-0000-0000-00007B920000}"/>
    <cellStyle name="Separador de milhares 4 3 2 6 3 2 2" xfId="37492" xr:uid="{00000000-0005-0000-0000-00007C920000}"/>
    <cellStyle name="Separador de milhares 4 3 2 6 3 3" xfId="37493" xr:uid="{00000000-0005-0000-0000-00007D920000}"/>
    <cellStyle name="Separador de milhares 4 3 2 6 3 4" xfId="37494" xr:uid="{00000000-0005-0000-0000-00007E920000}"/>
    <cellStyle name="Separador de milhares 4 3 2 6 4" xfId="37495" xr:uid="{00000000-0005-0000-0000-00007F920000}"/>
    <cellStyle name="Separador de milhares 4 3 2 6 4 2" xfId="37496" xr:uid="{00000000-0005-0000-0000-000080920000}"/>
    <cellStyle name="Separador de milhares 4 3 2 6 4 2 2" xfId="37497" xr:uid="{00000000-0005-0000-0000-000081920000}"/>
    <cellStyle name="Separador de milhares 4 3 2 6 4 3" xfId="37498" xr:uid="{00000000-0005-0000-0000-000082920000}"/>
    <cellStyle name="Separador de milhares 4 3 2 6 4 4" xfId="37499" xr:uid="{00000000-0005-0000-0000-000083920000}"/>
    <cellStyle name="Separador de milhares 4 3 2 6 5" xfId="37500" xr:uid="{00000000-0005-0000-0000-000084920000}"/>
    <cellStyle name="Separador de milhares 4 3 2 6 5 2" xfId="37501" xr:uid="{00000000-0005-0000-0000-000085920000}"/>
    <cellStyle name="Separador de milhares 4 3 2 6 6" xfId="37502" xr:uid="{00000000-0005-0000-0000-000086920000}"/>
    <cellStyle name="Separador de milhares 4 3 2 6 7" xfId="37503" xr:uid="{00000000-0005-0000-0000-000087920000}"/>
    <cellStyle name="Separador de milhares 4 3 2 7" xfId="37504" xr:uid="{00000000-0005-0000-0000-000088920000}"/>
    <cellStyle name="Separador de milhares 4 3 2 7 2" xfId="37505" xr:uid="{00000000-0005-0000-0000-000089920000}"/>
    <cellStyle name="Separador de milhares 4 3 2 7 2 2" xfId="37506" xr:uid="{00000000-0005-0000-0000-00008A920000}"/>
    <cellStyle name="Separador de milhares 4 3 2 8" xfId="37507" xr:uid="{00000000-0005-0000-0000-00008B920000}"/>
    <cellStyle name="Separador de milhares 4 3 2 8 2" xfId="37508" xr:uid="{00000000-0005-0000-0000-00008C920000}"/>
    <cellStyle name="Separador de milhares 4 3 2 8 2 2" xfId="37509" xr:uid="{00000000-0005-0000-0000-00008D920000}"/>
    <cellStyle name="Separador de milhares 4 3 2 8 3" xfId="37510" xr:uid="{00000000-0005-0000-0000-00008E920000}"/>
    <cellStyle name="Separador de milhares 4 3 2 8 4" xfId="37511" xr:uid="{00000000-0005-0000-0000-00008F920000}"/>
    <cellStyle name="Separador de milhares 4 3 2 9" xfId="37512" xr:uid="{00000000-0005-0000-0000-000090920000}"/>
    <cellStyle name="Separador de milhares 4 3 2 9 2" xfId="37513" xr:uid="{00000000-0005-0000-0000-000091920000}"/>
    <cellStyle name="Separador de milhares 4 3 2 9 2 2" xfId="37514" xr:uid="{00000000-0005-0000-0000-000092920000}"/>
    <cellStyle name="Separador de milhares 4 3 2 9 3" xfId="37515" xr:uid="{00000000-0005-0000-0000-000093920000}"/>
    <cellStyle name="Separador de milhares 4 3 2 9 4" xfId="37516" xr:uid="{00000000-0005-0000-0000-000094920000}"/>
    <cellStyle name="Separador de milhares 4 3 3" xfId="37517" xr:uid="{00000000-0005-0000-0000-000095920000}"/>
    <cellStyle name="Separador de milhares 4 3 3 2" xfId="37518" xr:uid="{00000000-0005-0000-0000-000096920000}"/>
    <cellStyle name="Separador de milhares 4 3 3 2 2" xfId="37519" xr:uid="{00000000-0005-0000-0000-000097920000}"/>
    <cellStyle name="Separador de milhares 4 3 3 2 2 2" xfId="37520" xr:uid="{00000000-0005-0000-0000-000098920000}"/>
    <cellStyle name="Separador de milhares 4 3 3 2 2 2 2" xfId="37521" xr:uid="{00000000-0005-0000-0000-000099920000}"/>
    <cellStyle name="Separador de milhares 4 3 3 2 2 2 2 2" xfId="37522" xr:uid="{00000000-0005-0000-0000-00009A920000}"/>
    <cellStyle name="Separador de milhares 4 3 3 2 2 3" xfId="37523" xr:uid="{00000000-0005-0000-0000-00009B920000}"/>
    <cellStyle name="Separador de milhares 4 3 3 2 2 3 2" xfId="37524" xr:uid="{00000000-0005-0000-0000-00009C920000}"/>
    <cellStyle name="Separador de milhares 4 3 3 2 2 3 2 2" xfId="37525" xr:uid="{00000000-0005-0000-0000-00009D920000}"/>
    <cellStyle name="Separador de milhares 4 3 3 2 2 3 3" xfId="37526" xr:uid="{00000000-0005-0000-0000-00009E920000}"/>
    <cellStyle name="Separador de milhares 4 3 3 2 2 3 4" xfId="37527" xr:uid="{00000000-0005-0000-0000-00009F920000}"/>
    <cellStyle name="Separador de milhares 4 3 3 2 2 4" xfId="37528" xr:uid="{00000000-0005-0000-0000-0000A0920000}"/>
    <cellStyle name="Separador de milhares 4 3 3 2 2 4 2" xfId="37529" xr:uid="{00000000-0005-0000-0000-0000A1920000}"/>
    <cellStyle name="Separador de milhares 4 3 3 2 2 4 2 2" xfId="37530" xr:uid="{00000000-0005-0000-0000-0000A2920000}"/>
    <cellStyle name="Separador de milhares 4 3 3 2 2 4 3" xfId="37531" xr:uid="{00000000-0005-0000-0000-0000A3920000}"/>
    <cellStyle name="Separador de milhares 4 3 3 2 2 4 4" xfId="37532" xr:uid="{00000000-0005-0000-0000-0000A4920000}"/>
    <cellStyle name="Separador de milhares 4 3 3 2 2 5" xfId="37533" xr:uid="{00000000-0005-0000-0000-0000A5920000}"/>
    <cellStyle name="Separador de milhares 4 3 3 2 2 5 2" xfId="37534" xr:uid="{00000000-0005-0000-0000-0000A6920000}"/>
    <cellStyle name="Separador de milhares 4 3 3 2 2 6" xfId="37535" xr:uid="{00000000-0005-0000-0000-0000A7920000}"/>
    <cellStyle name="Separador de milhares 4 3 3 2 2 7" xfId="37536" xr:uid="{00000000-0005-0000-0000-0000A8920000}"/>
    <cellStyle name="Separador de milhares 4 3 3 2 3" xfId="37537" xr:uid="{00000000-0005-0000-0000-0000A9920000}"/>
    <cellStyle name="Separador de milhares 4 3 3 2 3 2" xfId="37538" xr:uid="{00000000-0005-0000-0000-0000AA920000}"/>
    <cellStyle name="Separador de milhares 4 3 3 2 3 2 2" xfId="37539" xr:uid="{00000000-0005-0000-0000-0000AB920000}"/>
    <cellStyle name="Separador de milhares 4 3 3 2 4" xfId="37540" xr:uid="{00000000-0005-0000-0000-0000AC920000}"/>
    <cellStyle name="Separador de milhares 4 3 3 2 4 2" xfId="37541" xr:uid="{00000000-0005-0000-0000-0000AD920000}"/>
    <cellStyle name="Separador de milhares 4 3 3 2 4 2 2" xfId="37542" xr:uid="{00000000-0005-0000-0000-0000AE920000}"/>
    <cellStyle name="Separador de milhares 4 3 3 2 4 3" xfId="37543" xr:uid="{00000000-0005-0000-0000-0000AF920000}"/>
    <cellStyle name="Separador de milhares 4 3 3 2 4 4" xfId="37544" xr:uid="{00000000-0005-0000-0000-0000B0920000}"/>
    <cellStyle name="Separador de milhares 4 3 3 2 5" xfId="37545" xr:uid="{00000000-0005-0000-0000-0000B1920000}"/>
    <cellStyle name="Separador de milhares 4 3 3 2 5 2" xfId="37546" xr:uid="{00000000-0005-0000-0000-0000B2920000}"/>
    <cellStyle name="Separador de milhares 4 3 3 2 5 2 2" xfId="37547" xr:uid="{00000000-0005-0000-0000-0000B3920000}"/>
    <cellStyle name="Separador de milhares 4 3 3 2 5 3" xfId="37548" xr:uid="{00000000-0005-0000-0000-0000B4920000}"/>
    <cellStyle name="Separador de milhares 4 3 3 2 5 4" xfId="37549" xr:uid="{00000000-0005-0000-0000-0000B5920000}"/>
    <cellStyle name="Separador de milhares 4 3 3 2 6" xfId="37550" xr:uid="{00000000-0005-0000-0000-0000B6920000}"/>
    <cellStyle name="Separador de milhares 4 3 3 2 6 2" xfId="37551" xr:uid="{00000000-0005-0000-0000-0000B7920000}"/>
    <cellStyle name="Separador de milhares 4 3 3 2 7" xfId="37552" xr:uid="{00000000-0005-0000-0000-0000B8920000}"/>
    <cellStyle name="Separador de milhares 4 3 3 2 8" xfId="37553" xr:uid="{00000000-0005-0000-0000-0000B9920000}"/>
    <cellStyle name="Separador de milhares 4 3 3 3" xfId="37554" xr:uid="{00000000-0005-0000-0000-0000BA920000}"/>
    <cellStyle name="Separador de milhares 4 3 3 3 2" xfId="37555" xr:uid="{00000000-0005-0000-0000-0000BB920000}"/>
    <cellStyle name="Separador de milhares 4 3 3 3 2 2" xfId="37556" xr:uid="{00000000-0005-0000-0000-0000BC920000}"/>
    <cellStyle name="Separador de milhares 4 3 3 3 2 2 2" xfId="37557" xr:uid="{00000000-0005-0000-0000-0000BD920000}"/>
    <cellStyle name="Separador de milhares 4 3 3 3 3" xfId="37558" xr:uid="{00000000-0005-0000-0000-0000BE920000}"/>
    <cellStyle name="Separador de milhares 4 3 3 3 3 2" xfId="37559" xr:uid="{00000000-0005-0000-0000-0000BF920000}"/>
    <cellStyle name="Separador de milhares 4 3 3 3 3 2 2" xfId="37560" xr:uid="{00000000-0005-0000-0000-0000C0920000}"/>
    <cellStyle name="Separador de milhares 4 3 3 3 3 3" xfId="37561" xr:uid="{00000000-0005-0000-0000-0000C1920000}"/>
    <cellStyle name="Separador de milhares 4 3 3 3 3 4" xfId="37562" xr:uid="{00000000-0005-0000-0000-0000C2920000}"/>
    <cellStyle name="Separador de milhares 4 3 3 3 4" xfId="37563" xr:uid="{00000000-0005-0000-0000-0000C3920000}"/>
    <cellStyle name="Separador de milhares 4 3 3 3 4 2" xfId="37564" xr:uid="{00000000-0005-0000-0000-0000C4920000}"/>
    <cellStyle name="Separador de milhares 4 3 3 3 4 2 2" xfId="37565" xr:uid="{00000000-0005-0000-0000-0000C5920000}"/>
    <cellStyle name="Separador de milhares 4 3 3 3 4 3" xfId="37566" xr:uid="{00000000-0005-0000-0000-0000C6920000}"/>
    <cellStyle name="Separador de milhares 4 3 3 3 4 4" xfId="37567" xr:uid="{00000000-0005-0000-0000-0000C7920000}"/>
    <cellStyle name="Separador de milhares 4 3 3 3 5" xfId="37568" xr:uid="{00000000-0005-0000-0000-0000C8920000}"/>
    <cellStyle name="Separador de milhares 4 3 3 3 5 2" xfId="37569" xr:uid="{00000000-0005-0000-0000-0000C9920000}"/>
    <cellStyle name="Separador de milhares 4 3 3 3 6" xfId="37570" xr:uid="{00000000-0005-0000-0000-0000CA920000}"/>
    <cellStyle name="Separador de milhares 4 3 3 3 7" xfId="37571" xr:uid="{00000000-0005-0000-0000-0000CB920000}"/>
    <cellStyle name="Separador de milhares 4 3 3 4" xfId="37572" xr:uid="{00000000-0005-0000-0000-0000CC920000}"/>
    <cellStyle name="Separador de milhares 4 3 3 4 2" xfId="37573" xr:uid="{00000000-0005-0000-0000-0000CD920000}"/>
    <cellStyle name="Separador de milhares 4 3 3 4 2 2" xfId="37574" xr:uid="{00000000-0005-0000-0000-0000CE920000}"/>
    <cellStyle name="Separador de milhares 4 3 3 5" xfId="37575" xr:uid="{00000000-0005-0000-0000-0000CF920000}"/>
    <cellStyle name="Separador de milhares 4 3 3 5 2" xfId="37576" xr:uid="{00000000-0005-0000-0000-0000D0920000}"/>
    <cellStyle name="Separador de milhares 4 3 3 5 2 2" xfId="37577" xr:uid="{00000000-0005-0000-0000-0000D1920000}"/>
    <cellStyle name="Separador de milhares 4 3 3 5 3" xfId="37578" xr:uid="{00000000-0005-0000-0000-0000D2920000}"/>
    <cellStyle name="Separador de milhares 4 3 3 5 4" xfId="37579" xr:uid="{00000000-0005-0000-0000-0000D3920000}"/>
    <cellStyle name="Separador de milhares 4 3 3 6" xfId="37580" xr:uid="{00000000-0005-0000-0000-0000D4920000}"/>
    <cellStyle name="Separador de milhares 4 3 3 6 2" xfId="37581" xr:uid="{00000000-0005-0000-0000-0000D5920000}"/>
    <cellStyle name="Separador de milhares 4 3 3 6 2 2" xfId="37582" xr:uid="{00000000-0005-0000-0000-0000D6920000}"/>
    <cellStyle name="Separador de milhares 4 3 3 6 3" xfId="37583" xr:uid="{00000000-0005-0000-0000-0000D7920000}"/>
    <cellStyle name="Separador de milhares 4 3 3 6 4" xfId="37584" xr:uid="{00000000-0005-0000-0000-0000D8920000}"/>
    <cellStyle name="Separador de milhares 4 3 3 7" xfId="37585" xr:uid="{00000000-0005-0000-0000-0000D9920000}"/>
    <cellStyle name="Separador de milhares 4 3 3 7 2" xfId="37586" xr:uid="{00000000-0005-0000-0000-0000DA920000}"/>
    <cellStyle name="Separador de milhares 4 3 3 8" xfId="37587" xr:uid="{00000000-0005-0000-0000-0000DB920000}"/>
    <cellStyle name="Separador de milhares 4 3 3 9" xfId="37588" xr:uid="{00000000-0005-0000-0000-0000DC920000}"/>
    <cellStyle name="Separador de milhares 4 3 4" xfId="37589" xr:uid="{00000000-0005-0000-0000-0000DD920000}"/>
    <cellStyle name="Separador de milhares 4 3 4 2" xfId="37590" xr:uid="{00000000-0005-0000-0000-0000DE920000}"/>
    <cellStyle name="Separador de milhares 4 3 4 2 2" xfId="37591" xr:uid="{00000000-0005-0000-0000-0000DF920000}"/>
    <cellStyle name="Separador de milhares 4 3 4 2 2 2" xfId="37592" xr:uid="{00000000-0005-0000-0000-0000E0920000}"/>
    <cellStyle name="Separador de milhares 4 3 4 2 2 2 2" xfId="37593" xr:uid="{00000000-0005-0000-0000-0000E1920000}"/>
    <cellStyle name="Separador de milhares 4 3 4 2 2 2 2 2" xfId="37594" xr:uid="{00000000-0005-0000-0000-0000E2920000}"/>
    <cellStyle name="Separador de milhares 4 3 4 2 2 3" xfId="37595" xr:uid="{00000000-0005-0000-0000-0000E3920000}"/>
    <cellStyle name="Separador de milhares 4 3 4 2 2 3 2" xfId="37596" xr:uid="{00000000-0005-0000-0000-0000E4920000}"/>
    <cellStyle name="Separador de milhares 4 3 4 2 2 3 2 2" xfId="37597" xr:uid="{00000000-0005-0000-0000-0000E5920000}"/>
    <cellStyle name="Separador de milhares 4 3 4 2 2 3 3" xfId="37598" xr:uid="{00000000-0005-0000-0000-0000E6920000}"/>
    <cellStyle name="Separador de milhares 4 3 4 2 2 3 4" xfId="37599" xr:uid="{00000000-0005-0000-0000-0000E7920000}"/>
    <cellStyle name="Separador de milhares 4 3 4 2 2 4" xfId="37600" xr:uid="{00000000-0005-0000-0000-0000E8920000}"/>
    <cellStyle name="Separador de milhares 4 3 4 2 2 4 2" xfId="37601" xr:uid="{00000000-0005-0000-0000-0000E9920000}"/>
    <cellStyle name="Separador de milhares 4 3 4 2 2 4 2 2" xfId="37602" xr:uid="{00000000-0005-0000-0000-0000EA920000}"/>
    <cellStyle name="Separador de milhares 4 3 4 2 2 4 3" xfId="37603" xr:uid="{00000000-0005-0000-0000-0000EB920000}"/>
    <cellStyle name="Separador de milhares 4 3 4 2 2 4 4" xfId="37604" xr:uid="{00000000-0005-0000-0000-0000EC920000}"/>
    <cellStyle name="Separador de milhares 4 3 4 2 2 5" xfId="37605" xr:uid="{00000000-0005-0000-0000-0000ED920000}"/>
    <cellStyle name="Separador de milhares 4 3 4 2 2 5 2" xfId="37606" xr:uid="{00000000-0005-0000-0000-0000EE920000}"/>
    <cellStyle name="Separador de milhares 4 3 4 2 2 6" xfId="37607" xr:uid="{00000000-0005-0000-0000-0000EF920000}"/>
    <cellStyle name="Separador de milhares 4 3 4 2 2 7" xfId="37608" xr:uid="{00000000-0005-0000-0000-0000F0920000}"/>
    <cellStyle name="Separador de milhares 4 3 4 2 3" xfId="37609" xr:uid="{00000000-0005-0000-0000-0000F1920000}"/>
    <cellStyle name="Separador de milhares 4 3 4 2 3 2" xfId="37610" xr:uid="{00000000-0005-0000-0000-0000F2920000}"/>
    <cellStyle name="Separador de milhares 4 3 4 2 3 2 2" xfId="37611" xr:uid="{00000000-0005-0000-0000-0000F3920000}"/>
    <cellStyle name="Separador de milhares 4 3 4 2 4" xfId="37612" xr:uid="{00000000-0005-0000-0000-0000F4920000}"/>
    <cellStyle name="Separador de milhares 4 3 4 2 4 2" xfId="37613" xr:uid="{00000000-0005-0000-0000-0000F5920000}"/>
    <cellStyle name="Separador de milhares 4 3 4 2 4 2 2" xfId="37614" xr:uid="{00000000-0005-0000-0000-0000F6920000}"/>
    <cellStyle name="Separador de milhares 4 3 4 2 4 3" xfId="37615" xr:uid="{00000000-0005-0000-0000-0000F7920000}"/>
    <cellStyle name="Separador de milhares 4 3 4 2 4 4" xfId="37616" xr:uid="{00000000-0005-0000-0000-0000F8920000}"/>
    <cellStyle name="Separador de milhares 4 3 4 2 5" xfId="37617" xr:uid="{00000000-0005-0000-0000-0000F9920000}"/>
    <cellStyle name="Separador de milhares 4 3 4 2 5 2" xfId="37618" xr:uid="{00000000-0005-0000-0000-0000FA920000}"/>
    <cellStyle name="Separador de milhares 4 3 4 2 5 2 2" xfId="37619" xr:uid="{00000000-0005-0000-0000-0000FB920000}"/>
    <cellStyle name="Separador de milhares 4 3 4 2 5 3" xfId="37620" xr:uid="{00000000-0005-0000-0000-0000FC920000}"/>
    <cellStyle name="Separador de milhares 4 3 4 2 5 4" xfId="37621" xr:uid="{00000000-0005-0000-0000-0000FD920000}"/>
    <cellStyle name="Separador de milhares 4 3 4 2 6" xfId="37622" xr:uid="{00000000-0005-0000-0000-0000FE920000}"/>
    <cellStyle name="Separador de milhares 4 3 4 2 6 2" xfId="37623" xr:uid="{00000000-0005-0000-0000-0000FF920000}"/>
    <cellStyle name="Separador de milhares 4 3 4 2 7" xfId="37624" xr:uid="{00000000-0005-0000-0000-000000930000}"/>
    <cellStyle name="Separador de milhares 4 3 4 2 8" xfId="37625" xr:uid="{00000000-0005-0000-0000-000001930000}"/>
    <cellStyle name="Separador de milhares 4 3 4 3" xfId="37626" xr:uid="{00000000-0005-0000-0000-000002930000}"/>
    <cellStyle name="Separador de milhares 4 3 4 3 2" xfId="37627" xr:uid="{00000000-0005-0000-0000-000003930000}"/>
    <cellStyle name="Separador de milhares 4 3 4 3 2 2" xfId="37628" xr:uid="{00000000-0005-0000-0000-000004930000}"/>
    <cellStyle name="Separador de milhares 4 3 4 3 2 2 2" xfId="37629" xr:uid="{00000000-0005-0000-0000-000005930000}"/>
    <cellStyle name="Separador de milhares 4 3 4 3 3" xfId="37630" xr:uid="{00000000-0005-0000-0000-000006930000}"/>
    <cellStyle name="Separador de milhares 4 3 4 3 3 2" xfId="37631" xr:uid="{00000000-0005-0000-0000-000007930000}"/>
    <cellStyle name="Separador de milhares 4 3 4 3 3 2 2" xfId="37632" xr:uid="{00000000-0005-0000-0000-000008930000}"/>
    <cellStyle name="Separador de milhares 4 3 4 3 3 3" xfId="37633" xr:uid="{00000000-0005-0000-0000-000009930000}"/>
    <cellStyle name="Separador de milhares 4 3 4 3 3 4" xfId="37634" xr:uid="{00000000-0005-0000-0000-00000A930000}"/>
    <cellStyle name="Separador de milhares 4 3 4 3 4" xfId="37635" xr:uid="{00000000-0005-0000-0000-00000B930000}"/>
    <cellStyle name="Separador de milhares 4 3 4 3 4 2" xfId="37636" xr:uid="{00000000-0005-0000-0000-00000C930000}"/>
    <cellStyle name="Separador de milhares 4 3 4 3 4 2 2" xfId="37637" xr:uid="{00000000-0005-0000-0000-00000D930000}"/>
    <cellStyle name="Separador de milhares 4 3 4 3 4 3" xfId="37638" xr:uid="{00000000-0005-0000-0000-00000E930000}"/>
    <cellStyle name="Separador de milhares 4 3 4 3 4 4" xfId="37639" xr:uid="{00000000-0005-0000-0000-00000F930000}"/>
    <cellStyle name="Separador de milhares 4 3 4 3 5" xfId="37640" xr:uid="{00000000-0005-0000-0000-000010930000}"/>
    <cellStyle name="Separador de milhares 4 3 4 3 5 2" xfId="37641" xr:uid="{00000000-0005-0000-0000-000011930000}"/>
    <cellStyle name="Separador de milhares 4 3 4 3 6" xfId="37642" xr:uid="{00000000-0005-0000-0000-000012930000}"/>
    <cellStyle name="Separador de milhares 4 3 4 3 7" xfId="37643" xr:uid="{00000000-0005-0000-0000-000013930000}"/>
    <cellStyle name="Separador de milhares 4 3 4 4" xfId="37644" xr:uid="{00000000-0005-0000-0000-000014930000}"/>
    <cellStyle name="Separador de milhares 4 3 4 4 2" xfId="37645" xr:uid="{00000000-0005-0000-0000-000015930000}"/>
    <cellStyle name="Separador de milhares 4 3 4 4 2 2" xfId="37646" xr:uid="{00000000-0005-0000-0000-000016930000}"/>
    <cellStyle name="Separador de milhares 4 3 4 5" xfId="37647" xr:uid="{00000000-0005-0000-0000-000017930000}"/>
    <cellStyle name="Separador de milhares 4 3 4 5 2" xfId="37648" xr:uid="{00000000-0005-0000-0000-000018930000}"/>
    <cellStyle name="Separador de milhares 4 3 4 5 2 2" xfId="37649" xr:uid="{00000000-0005-0000-0000-000019930000}"/>
    <cellStyle name="Separador de milhares 4 3 4 5 3" xfId="37650" xr:uid="{00000000-0005-0000-0000-00001A930000}"/>
    <cellStyle name="Separador de milhares 4 3 4 5 4" xfId="37651" xr:uid="{00000000-0005-0000-0000-00001B930000}"/>
    <cellStyle name="Separador de milhares 4 3 4 6" xfId="37652" xr:uid="{00000000-0005-0000-0000-00001C930000}"/>
    <cellStyle name="Separador de milhares 4 3 4 6 2" xfId="37653" xr:uid="{00000000-0005-0000-0000-00001D930000}"/>
    <cellStyle name="Separador de milhares 4 3 4 6 2 2" xfId="37654" xr:uid="{00000000-0005-0000-0000-00001E930000}"/>
    <cellStyle name="Separador de milhares 4 3 4 6 3" xfId="37655" xr:uid="{00000000-0005-0000-0000-00001F930000}"/>
    <cellStyle name="Separador de milhares 4 3 4 6 4" xfId="37656" xr:uid="{00000000-0005-0000-0000-000020930000}"/>
    <cellStyle name="Separador de milhares 4 3 4 7" xfId="37657" xr:uid="{00000000-0005-0000-0000-000021930000}"/>
    <cellStyle name="Separador de milhares 4 3 4 7 2" xfId="37658" xr:uid="{00000000-0005-0000-0000-000022930000}"/>
    <cellStyle name="Separador de milhares 4 3 4 8" xfId="37659" xr:uid="{00000000-0005-0000-0000-000023930000}"/>
    <cellStyle name="Separador de milhares 4 3 4 9" xfId="37660" xr:uid="{00000000-0005-0000-0000-000024930000}"/>
    <cellStyle name="Separador de milhares 4 3 5" xfId="37661" xr:uid="{00000000-0005-0000-0000-000025930000}"/>
    <cellStyle name="Separador de milhares 4 3 5 2" xfId="37662" xr:uid="{00000000-0005-0000-0000-000026930000}"/>
    <cellStyle name="Separador de milhares 4 3 5 2 2" xfId="37663" xr:uid="{00000000-0005-0000-0000-000027930000}"/>
    <cellStyle name="Separador de milhares 4 3 5 2 2 2" xfId="37664" xr:uid="{00000000-0005-0000-0000-000028930000}"/>
    <cellStyle name="Separador de milhares 4 3 5 2 2 2 2" xfId="37665" xr:uid="{00000000-0005-0000-0000-000029930000}"/>
    <cellStyle name="Separador de milhares 4 3 5 2 2 2 2 2" xfId="37666" xr:uid="{00000000-0005-0000-0000-00002A930000}"/>
    <cellStyle name="Separador de milhares 4 3 5 2 2 3" xfId="37667" xr:uid="{00000000-0005-0000-0000-00002B930000}"/>
    <cellStyle name="Separador de milhares 4 3 5 2 2 3 2" xfId="37668" xr:uid="{00000000-0005-0000-0000-00002C930000}"/>
    <cellStyle name="Separador de milhares 4 3 5 2 2 3 2 2" xfId="37669" xr:uid="{00000000-0005-0000-0000-00002D930000}"/>
    <cellStyle name="Separador de milhares 4 3 5 2 2 3 3" xfId="37670" xr:uid="{00000000-0005-0000-0000-00002E930000}"/>
    <cellStyle name="Separador de milhares 4 3 5 2 2 3 4" xfId="37671" xr:uid="{00000000-0005-0000-0000-00002F930000}"/>
    <cellStyle name="Separador de milhares 4 3 5 2 2 4" xfId="37672" xr:uid="{00000000-0005-0000-0000-000030930000}"/>
    <cellStyle name="Separador de milhares 4 3 5 2 2 4 2" xfId="37673" xr:uid="{00000000-0005-0000-0000-000031930000}"/>
    <cellStyle name="Separador de milhares 4 3 5 2 2 4 2 2" xfId="37674" xr:uid="{00000000-0005-0000-0000-000032930000}"/>
    <cellStyle name="Separador de milhares 4 3 5 2 2 4 3" xfId="37675" xr:uid="{00000000-0005-0000-0000-000033930000}"/>
    <cellStyle name="Separador de milhares 4 3 5 2 2 4 4" xfId="37676" xr:uid="{00000000-0005-0000-0000-000034930000}"/>
    <cellStyle name="Separador de milhares 4 3 5 2 2 5" xfId="37677" xr:uid="{00000000-0005-0000-0000-000035930000}"/>
    <cellStyle name="Separador de milhares 4 3 5 2 2 5 2" xfId="37678" xr:uid="{00000000-0005-0000-0000-000036930000}"/>
    <cellStyle name="Separador de milhares 4 3 5 2 2 6" xfId="37679" xr:uid="{00000000-0005-0000-0000-000037930000}"/>
    <cellStyle name="Separador de milhares 4 3 5 2 2 7" xfId="37680" xr:uid="{00000000-0005-0000-0000-000038930000}"/>
    <cellStyle name="Separador de milhares 4 3 5 2 3" xfId="37681" xr:uid="{00000000-0005-0000-0000-000039930000}"/>
    <cellStyle name="Separador de milhares 4 3 5 2 3 2" xfId="37682" xr:uid="{00000000-0005-0000-0000-00003A930000}"/>
    <cellStyle name="Separador de milhares 4 3 5 2 3 2 2" xfId="37683" xr:uid="{00000000-0005-0000-0000-00003B930000}"/>
    <cellStyle name="Separador de milhares 4 3 5 2 4" xfId="37684" xr:uid="{00000000-0005-0000-0000-00003C930000}"/>
    <cellStyle name="Separador de milhares 4 3 5 2 4 2" xfId="37685" xr:uid="{00000000-0005-0000-0000-00003D930000}"/>
    <cellStyle name="Separador de milhares 4 3 5 2 4 2 2" xfId="37686" xr:uid="{00000000-0005-0000-0000-00003E930000}"/>
    <cellStyle name="Separador de milhares 4 3 5 2 4 3" xfId="37687" xr:uid="{00000000-0005-0000-0000-00003F930000}"/>
    <cellStyle name="Separador de milhares 4 3 5 2 4 4" xfId="37688" xr:uid="{00000000-0005-0000-0000-000040930000}"/>
    <cellStyle name="Separador de milhares 4 3 5 2 5" xfId="37689" xr:uid="{00000000-0005-0000-0000-000041930000}"/>
    <cellStyle name="Separador de milhares 4 3 5 2 5 2" xfId="37690" xr:uid="{00000000-0005-0000-0000-000042930000}"/>
    <cellStyle name="Separador de milhares 4 3 5 2 5 2 2" xfId="37691" xr:uid="{00000000-0005-0000-0000-000043930000}"/>
    <cellStyle name="Separador de milhares 4 3 5 2 5 3" xfId="37692" xr:uid="{00000000-0005-0000-0000-000044930000}"/>
    <cellStyle name="Separador de milhares 4 3 5 2 5 4" xfId="37693" xr:uid="{00000000-0005-0000-0000-000045930000}"/>
    <cellStyle name="Separador de milhares 4 3 5 2 6" xfId="37694" xr:uid="{00000000-0005-0000-0000-000046930000}"/>
    <cellStyle name="Separador de milhares 4 3 5 2 6 2" xfId="37695" xr:uid="{00000000-0005-0000-0000-000047930000}"/>
    <cellStyle name="Separador de milhares 4 3 5 2 7" xfId="37696" xr:uid="{00000000-0005-0000-0000-000048930000}"/>
    <cellStyle name="Separador de milhares 4 3 5 2 8" xfId="37697" xr:uid="{00000000-0005-0000-0000-000049930000}"/>
    <cellStyle name="Separador de milhares 4 3 5 3" xfId="37698" xr:uid="{00000000-0005-0000-0000-00004A930000}"/>
    <cellStyle name="Separador de milhares 4 3 5 3 2" xfId="37699" xr:uid="{00000000-0005-0000-0000-00004B930000}"/>
    <cellStyle name="Separador de milhares 4 3 5 3 2 2" xfId="37700" xr:uid="{00000000-0005-0000-0000-00004C930000}"/>
    <cellStyle name="Separador de milhares 4 3 5 3 2 2 2" xfId="37701" xr:uid="{00000000-0005-0000-0000-00004D930000}"/>
    <cellStyle name="Separador de milhares 4 3 5 3 3" xfId="37702" xr:uid="{00000000-0005-0000-0000-00004E930000}"/>
    <cellStyle name="Separador de milhares 4 3 5 3 3 2" xfId="37703" xr:uid="{00000000-0005-0000-0000-00004F930000}"/>
    <cellStyle name="Separador de milhares 4 3 5 3 3 2 2" xfId="37704" xr:uid="{00000000-0005-0000-0000-000050930000}"/>
    <cellStyle name="Separador de milhares 4 3 5 3 3 3" xfId="37705" xr:uid="{00000000-0005-0000-0000-000051930000}"/>
    <cellStyle name="Separador de milhares 4 3 5 3 3 4" xfId="37706" xr:uid="{00000000-0005-0000-0000-000052930000}"/>
    <cellStyle name="Separador de milhares 4 3 5 3 4" xfId="37707" xr:uid="{00000000-0005-0000-0000-000053930000}"/>
    <cellStyle name="Separador de milhares 4 3 5 3 4 2" xfId="37708" xr:uid="{00000000-0005-0000-0000-000054930000}"/>
    <cellStyle name="Separador de milhares 4 3 5 3 4 2 2" xfId="37709" xr:uid="{00000000-0005-0000-0000-000055930000}"/>
    <cellStyle name="Separador de milhares 4 3 5 3 4 3" xfId="37710" xr:uid="{00000000-0005-0000-0000-000056930000}"/>
    <cellStyle name="Separador de milhares 4 3 5 3 4 4" xfId="37711" xr:uid="{00000000-0005-0000-0000-000057930000}"/>
    <cellStyle name="Separador de milhares 4 3 5 3 5" xfId="37712" xr:uid="{00000000-0005-0000-0000-000058930000}"/>
    <cellStyle name="Separador de milhares 4 3 5 3 5 2" xfId="37713" xr:uid="{00000000-0005-0000-0000-000059930000}"/>
    <cellStyle name="Separador de milhares 4 3 5 3 6" xfId="37714" xr:uid="{00000000-0005-0000-0000-00005A930000}"/>
    <cellStyle name="Separador de milhares 4 3 5 3 7" xfId="37715" xr:uid="{00000000-0005-0000-0000-00005B930000}"/>
    <cellStyle name="Separador de milhares 4 3 5 4" xfId="37716" xr:uid="{00000000-0005-0000-0000-00005C930000}"/>
    <cellStyle name="Separador de milhares 4 3 5 4 2" xfId="37717" xr:uid="{00000000-0005-0000-0000-00005D930000}"/>
    <cellStyle name="Separador de milhares 4 3 5 4 2 2" xfId="37718" xr:uid="{00000000-0005-0000-0000-00005E930000}"/>
    <cellStyle name="Separador de milhares 4 3 5 5" xfId="37719" xr:uid="{00000000-0005-0000-0000-00005F930000}"/>
    <cellStyle name="Separador de milhares 4 3 5 5 2" xfId="37720" xr:uid="{00000000-0005-0000-0000-000060930000}"/>
    <cellStyle name="Separador de milhares 4 3 5 5 2 2" xfId="37721" xr:uid="{00000000-0005-0000-0000-000061930000}"/>
    <cellStyle name="Separador de milhares 4 3 5 5 3" xfId="37722" xr:uid="{00000000-0005-0000-0000-000062930000}"/>
    <cellStyle name="Separador de milhares 4 3 5 5 4" xfId="37723" xr:uid="{00000000-0005-0000-0000-000063930000}"/>
    <cellStyle name="Separador de milhares 4 3 5 6" xfId="37724" xr:uid="{00000000-0005-0000-0000-000064930000}"/>
    <cellStyle name="Separador de milhares 4 3 5 6 2" xfId="37725" xr:uid="{00000000-0005-0000-0000-000065930000}"/>
    <cellStyle name="Separador de milhares 4 3 5 6 2 2" xfId="37726" xr:uid="{00000000-0005-0000-0000-000066930000}"/>
    <cellStyle name="Separador de milhares 4 3 5 6 3" xfId="37727" xr:uid="{00000000-0005-0000-0000-000067930000}"/>
    <cellStyle name="Separador de milhares 4 3 5 6 4" xfId="37728" xr:uid="{00000000-0005-0000-0000-000068930000}"/>
    <cellStyle name="Separador de milhares 4 3 5 7" xfId="37729" xr:uid="{00000000-0005-0000-0000-000069930000}"/>
    <cellStyle name="Separador de milhares 4 3 5 7 2" xfId="37730" xr:uid="{00000000-0005-0000-0000-00006A930000}"/>
    <cellStyle name="Separador de milhares 4 3 5 8" xfId="37731" xr:uid="{00000000-0005-0000-0000-00006B930000}"/>
    <cellStyle name="Separador de milhares 4 3 5 9" xfId="37732" xr:uid="{00000000-0005-0000-0000-00006C930000}"/>
    <cellStyle name="Separador de milhares 4 3 6" xfId="37733" xr:uid="{00000000-0005-0000-0000-00006D930000}"/>
    <cellStyle name="Separador de milhares 4 3 6 2" xfId="37734" xr:uid="{00000000-0005-0000-0000-00006E930000}"/>
    <cellStyle name="Separador de milhares 4 3 6 2 2" xfId="37735" xr:uid="{00000000-0005-0000-0000-00006F930000}"/>
    <cellStyle name="Separador de milhares 4 3 6 2 2 2" xfId="37736" xr:uid="{00000000-0005-0000-0000-000070930000}"/>
    <cellStyle name="Separador de milhares 4 3 6 2 2 2 2" xfId="37737" xr:uid="{00000000-0005-0000-0000-000071930000}"/>
    <cellStyle name="Separador de milhares 4 3 6 2 3" xfId="37738" xr:uid="{00000000-0005-0000-0000-000072930000}"/>
    <cellStyle name="Separador de milhares 4 3 6 2 3 2" xfId="37739" xr:uid="{00000000-0005-0000-0000-000073930000}"/>
    <cellStyle name="Separador de milhares 4 3 6 2 3 2 2" xfId="37740" xr:uid="{00000000-0005-0000-0000-000074930000}"/>
    <cellStyle name="Separador de milhares 4 3 6 2 3 3" xfId="37741" xr:uid="{00000000-0005-0000-0000-000075930000}"/>
    <cellStyle name="Separador de milhares 4 3 6 2 3 4" xfId="37742" xr:uid="{00000000-0005-0000-0000-000076930000}"/>
    <cellStyle name="Separador de milhares 4 3 6 2 4" xfId="37743" xr:uid="{00000000-0005-0000-0000-000077930000}"/>
    <cellStyle name="Separador de milhares 4 3 6 2 4 2" xfId="37744" xr:uid="{00000000-0005-0000-0000-000078930000}"/>
    <cellStyle name="Separador de milhares 4 3 6 2 4 2 2" xfId="37745" xr:uid="{00000000-0005-0000-0000-000079930000}"/>
    <cellStyle name="Separador de milhares 4 3 6 2 4 3" xfId="37746" xr:uid="{00000000-0005-0000-0000-00007A930000}"/>
    <cellStyle name="Separador de milhares 4 3 6 2 4 4" xfId="37747" xr:uid="{00000000-0005-0000-0000-00007B930000}"/>
    <cellStyle name="Separador de milhares 4 3 6 2 5" xfId="37748" xr:uid="{00000000-0005-0000-0000-00007C930000}"/>
    <cellStyle name="Separador de milhares 4 3 6 2 5 2" xfId="37749" xr:uid="{00000000-0005-0000-0000-00007D930000}"/>
    <cellStyle name="Separador de milhares 4 3 6 2 6" xfId="37750" xr:uid="{00000000-0005-0000-0000-00007E930000}"/>
    <cellStyle name="Separador de milhares 4 3 6 2 7" xfId="37751" xr:uid="{00000000-0005-0000-0000-00007F930000}"/>
    <cellStyle name="Separador de milhares 4 3 6 3" xfId="37752" xr:uid="{00000000-0005-0000-0000-000080930000}"/>
    <cellStyle name="Separador de milhares 4 3 6 3 2" xfId="37753" xr:uid="{00000000-0005-0000-0000-000081930000}"/>
    <cellStyle name="Separador de milhares 4 3 6 3 2 2" xfId="37754" xr:uid="{00000000-0005-0000-0000-000082930000}"/>
    <cellStyle name="Separador de milhares 4 3 6 4" xfId="37755" xr:uid="{00000000-0005-0000-0000-000083930000}"/>
    <cellStyle name="Separador de milhares 4 3 6 4 2" xfId="37756" xr:uid="{00000000-0005-0000-0000-000084930000}"/>
    <cellStyle name="Separador de milhares 4 3 6 4 2 2" xfId="37757" xr:uid="{00000000-0005-0000-0000-000085930000}"/>
    <cellStyle name="Separador de milhares 4 3 6 4 3" xfId="37758" xr:uid="{00000000-0005-0000-0000-000086930000}"/>
    <cellStyle name="Separador de milhares 4 3 6 4 4" xfId="37759" xr:uid="{00000000-0005-0000-0000-000087930000}"/>
    <cellStyle name="Separador de milhares 4 3 6 5" xfId="37760" xr:uid="{00000000-0005-0000-0000-000088930000}"/>
    <cellStyle name="Separador de milhares 4 3 6 5 2" xfId="37761" xr:uid="{00000000-0005-0000-0000-000089930000}"/>
    <cellStyle name="Separador de milhares 4 3 6 5 2 2" xfId="37762" xr:uid="{00000000-0005-0000-0000-00008A930000}"/>
    <cellStyle name="Separador de milhares 4 3 6 5 3" xfId="37763" xr:uid="{00000000-0005-0000-0000-00008B930000}"/>
    <cellStyle name="Separador de milhares 4 3 6 5 4" xfId="37764" xr:uid="{00000000-0005-0000-0000-00008C930000}"/>
    <cellStyle name="Separador de milhares 4 3 6 6" xfId="37765" xr:uid="{00000000-0005-0000-0000-00008D930000}"/>
    <cellStyle name="Separador de milhares 4 3 6 6 2" xfId="37766" xr:uid="{00000000-0005-0000-0000-00008E930000}"/>
    <cellStyle name="Separador de milhares 4 3 6 7" xfId="37767" xr:uid="{00000000-0005-0000-0000-00008F930000}"/>
    <cellStyle name="Separador de milhares 4 3 6 8" xfId="37768" xr:uid="{00000000-0005-0000-0000-000090930000}"/>
    <cellStyle name="Separador de milhares 4 3 7" xfId="37769" xr:uid="{00000000-0005-0000-0000-000091930000}"/>
    <cellStyle name="Separador de milhares 4 3 7 2" xfId="37770" xr:uid="{00000000-0005-0000-0000-000092930000}"/>
    <cellStyle name="Separador de milhares 4 3 7 2 2" xfId="37771" xr:uid="{00000000-0005-0000-0000-000093930000}"/>
    <cellStyle name="Separador de milhares 4 3 7 2 2 2" xfId="37772" xr:uid="{00000000-0005-0000-0000-000094930000}"/>
    <cellStyle name="Separador de milhares 4 3 7 3" xfId="37773" xr:uid="{00000000-0005-0000-0000-000095930000}"/>
    <cellStyle name="Separador de milhares 4 3 7 3 2" xfId="37774" xr:uid="{00000000-0005-0000-0000-000096930000}"/>
    <cellStyle name="Separador de milhares 4 3 7 3 2 2" xfId="37775" xr:uid="{00000000-0005-0000-0000-000097930000}"/>
    <cellStyle name="Separador de milhares 4 3 7 3 3" xfId="37776" xr:uid="{00000000-0005-0000-0000-000098930000}"/>
    <cellStyle name="Separador de milhares 4 3 7 3 4" xfId="37777" xr:uid="{00000000-0005-0000-0000-000099930000}"/>
    <cellStyle name="Separador de milhares 4 3 7 4" xfId="37778" xr:uid="{00000000-0005-0000-0000-00009A930000}"/>
    <cellStyle name="Separador de milhares 4 3 7 4 2" xfId="37779" xr:uid="{00000000-0005-0000-0000-00009B930000}"/>
    <cellStyle name="Separador de milhares 4 3 7 4 2 2" xfId="37780" xr:uid="{00000000-0005-0000-0000-00009C930000}"/>
    <cellStyle name="Separador de milhares 4 3 7 4 3" xfId="37781" xr:uid="{00000000-0005-0000-0000-00009D930000}"/>
    <cellStyle name="Separador de milhares 4 3 7 4 4" xfId="37782" xr:uid="{00000000-0005-0000-0000-00009E930000}"/>
    <cellStyle name="Separador de milhares 4 3 7 5" xfId="37783" xr:uid="{00000000-0005-0000-0000-00009F930000}"/>
    <cellStyle name="Separador de milhares 4 3 7 5 2" xfId="37784" xr:uid="{00000000-0005-0000-0000-0000A0930000}"/>
    <cellStyle name="Separador de milhares 4 3 7 6" xfId="37785" xr:uid="{00000000-0005-0000-0000-0000A1930000}"/>
    <cellStyle name="Separador de milhares 4 3 7 7" xfId="37786" xr:uid="{00000000-0005-0000-0000-0000A2930000}"/>
    <cellStyle name="Separador de milhares 4 3 8" xfId="37787" xr:uid="{00000000-0005-0000-0000-0000A3930000}"/>
    <cellStyle name="Separador de milhares 4 3 8 2" xfId="37788" xr:uid="{00000000-0005-0000-0000-0000A4930000}"/>
    <cellStyle name="Separador de milhares 4 3 8 2 2" xfId="37789" xr:uid="{00000000-0005-0000-0000-0000A5930000}"/>
    <cellStyle name="Separador de milhares 4 3 9" xfId="37790" xr:uid="{00000000-0005-0000-0000-0000A6930000}"/>
    <cellStyle name="Separador de milhares 4 3 9 2" xfId="37791" xr:uid="{00000000-0005-0000-0000-0000A7930000}"/>
    <cellStyle name="Separador de milhares 4 3 9 2 2" xfId="37792" xr:uid="{00000000-0005-0000-0000-0000A8930000}"/>
    <cellStyle name="Separador de milhares 4 3 9 3" xfId="37793" xr:uid="{00000000-0005-0000-0000-0000A9930000}"/>
    <cellStyle name="Separador de milhares 4 3 9 4" xfId="37794" xr:uid="{00000000-0005-0000-0000-0000AA930000}"/>
    <cellStyle name="Separador de milhares 4 4" xfId="37795" xr:uid="{00000000-0005-0000-0000-0000AB930000}"/>
    <cellStyle name="Separador de milhares 4 4 10" xfId="37796" xr:uid="{00000000-0005-0000-0000-0000AC930000}"/>
    <cellStyle name="Separador de milhares 4 4 10 2" xfId="37797" xr:uid="{00000000-0005-0000-0000-0000AD930000}"/>
    <cellStyle name="Separador de milhares 4 4 10 2 2" xfId="37798" xr:uid="{00000000-0005-0000-0000-0000AE930000}"/>
    <cellStyle name="Separador de milhares 4 4 10 3" xfId="37799" xr:uid="{00000000-0005-0000-0000-0000AF930000}"/>
    <cellStyle name="Separador de milhares 4 4 10 4" xfId="37800" xr:uid="{00000000-0005-0000-0000-0000B0930000}"/>
    <cellStyle name="Separador de milhares 4 4 11" xfId="37801" xr:uid="{00000000-0005-0000-0000-0000B1930000}"/>
    <cellStyle name="Separador de milhares 4 4 11 2" xfId="37802" xr:uid="{00000000-0005-0000-0000-0000B2930000}"/>
    <cellStyle name="Separador de milhares 4 4 12" xfId="37803" xr:uid="{00000000-0005-0000-0000-0000B3930000}"/>
    <cellStyle name="Separador de milhares 4 4 13" xfId="37804" xr:uid="{00000000-0005-0000-0000-0000B4930000}"/>
    <cellStyle name="Separador de milhares 4 4 2" xfId="37805" xr:uid="{00000000-0005-0000-0000-0000B5930000}"/>
    <cellStyle name="Separador de milhares 4 4 2 10" xfId="37806" xr:uid="{00000000-0005-0000-0000-0000B6930000}"/>
    <cellStyle name="Separador de milhares 4 4 2 10 2" xfId="37807" xr:uid="{00000000-0005-0000-0000-0000B7930000}"/>
    <cellStyle name="Separador de milhares 4 4 2 11" xfId="37808" xr:uid="{00000000-0005-0000-0000-0000B8930000}"/>
    <cellStyle name="Separador de milhares 4 4 2 12" xfId="37809" xr:uid="{00000000-0005-0000-0000-0000B9930000}"/>
    <cellStyle name="Separador de milhares 4 4 2 2" xfId="37810" xr:uid="{00000000-0005-0000-0000-0000BA930000}"/>
    <cellStyle name="Separador de milhares 4 4 2 2 2" xfId="37811" xr:uid="{00000000-0005-0000-0000-0000BB930000}"/>
    <cellStyle name="Separador de milhares 4 4 2 2 2 2" xfId="37812" xr:uid="{00000000-0005-0000-0000-0000BC930000}"/>
    <cellStyle name="Separador de milhares 4 4 2 2 2 2 2" xfId="37813" xr:uid="{00000000-0005-0000-0000-0000BD930000}"/>
    <cellStyle name="Separador de milhares 4 4 2 2 2 2 2 2" xfId="37814" xr:uid="{00000000-0005-0000-0000-0000BE930000}"/>
    <cellStyle name="Separador de milhares 4 4 2 2 2 2 2 2 2" xfId="37815" xr:uid="{00000000-0005-0000-0000-0000BF930000}"/>
    <cellStyle name="Separador de milhares 4 4 2 2 2 2 3" xfId="37816" xr:uid="{00000000-0005-0000-0000-0000C0930000}"/>
    <cellStyle name="Separador de milhares 4 4 2 2 2 2 3 2" xfId="37817" xr:uid="{00000000-0005-0000-0000-0000C1930000}"/>
    <cellStyle name="Separador de milhares 4 4 2 2 2 2 3 2 2" xfId="37818" xr:uid="{00000000-0005-0000-0000-0000C2930000}"/>
    <cellStyle name="Separador de milhares 4 4 2 2 2 2 3 3" xfId="37819" xr:uid="{00000000-0005-0000-0000-0000C3930000}"/>
    <cellStyle name="Separador de milhares 4 4 2 2 2 2 3 4" xfId="37820" xr:uid="{00000000-0005-0000-0000-0000C4930000}"/>
    <cellStyle name="Separador de milhares 4 4 2 2 2 2 4" xfId="37821" xr:uid="{00000000-0005-0000-0000-0000C5930000}"/>
    <cellStyle name="Separador de milhares 4 4 2 2 2 2 4 2" xfId="37822" xr:uid="{00000000-0005-0000-0000-0000C6930000}"/>
    <cellStyle name="Separador de milhares 4 4 2 2 2 2 4 2 2" xfId="37823" xr:uid="{00000000-0005-0000-0000-0000C7930000}"/>
    <cellStyle name="Separador de milhares 4 4 2 2 2 2 4 3" xfId="37824" xr:uid="{00000000-0005-0000-0000-0000C8930000}"/>
    <cellStyle name="Separador de milhares 4 4 2 2 2 2 4 4" xfId="37825" xr:uid="{00000000-0005-0000-0000-0000C9930000}"/>
    <cellStyle name="Separador de milhares 4 4 2 2 2 2 5" xfId="37826" xr:uid="{00000000-0005-0000-0000-0000CA930000}"/>
    <cellStyle name="Separador de milhares 4 4 2 2 2 2 5 2" xfId="37827" xr:uid="{00000000-0005-0000-0000-0000CB930000}"/>
    <cellStyle name="Separador de milhares 4 4 2 2 2 2 6" xfId="37828" xr:uid="{00000000-0005-0000-0000-0000CC930000}"/>
    <cellStyle name="Separador de milhares 4 4 2 2 2 2 7" xfId="37829" xr:uid="{00000000-0005-0000-0000-0000CD930000}"/>
    <cellStyle name="Separador de milhares 4 4 2 2 2 3" xfId="37830" xr:uid="{00000000-0005-0000-0000-0000CE930000}"/>
    <cellStyle name="Separador de milhares 4 4 2 2 2 3 2" xfId="37831" xr:uid="{00000000-0005-0000-0000-0000CF930000}"/>
    <cellStyle name="Separador de milhares 4 4 2 2 2 3 2 2" xfId="37832" xr:uid="{00000000-0005-0000-0000-0000D0930000}"/>
    <cellStyle name="Separador de milhares 4 4 2 2 2 4" xfId="37833" xr:uid="{00000000-0005-0000-0000-0000D1930000}"/>
    <cellStyle name="Separador de milhares 4 4 2 2 2 4 2" xfId="37834" xr:uid="{00000000-0005-0000-0000-0000D2930000}"/>
    <cellStyle name="Separador de milhares 4 4 2 2 2 4 2 2" xfId="37835" xr:uid="{00000000-0005-0000-0000-0000D3930000}"/>
    <cellStyle name="Separador de milhares 4 4 2 2 2 4 3" xfId="37836" xr:uid="{00000000-0005-0000-0000-0000D4930000}"/>
    <cellStyle name="Separador de milhares 4 4 2 2 2 4 4" xfId="37837" xr:uid="{00000000-0005-0000-0000-0000D5930000}"/>
    <cellStyle name="Separador de milhares 4 4 2 2 2 5" xfId="37838" xr:uid="{00000000-0005-0000-0000-0000D6930000}"/>
    <cellStyle name="Separador de milhares 4 4 2 2 2 5 2" xfId="37839" xr:uid="{00000000-0005-0000-0000-0000D7930000}"/>
    <cellStyle name="Separador de milhares 4 4 2 2 2 5 2 2" xfId="37840" xr:uid="{00000000-0005-0000-0000-0000D8930000}"/>
    <cellStyle name="Separador de milhares 4 4 2 2 2 5 3" xfId="37841" xr:uid="{00000000-0005-0000-0000-0000D9930000}"/>
    <cellStyle name="Separador de milhares 4 4 2 2 2 5 4" xfId="37842" xr:uid="{00000000-0005-0000-0000-0000DA930000}"/>
    <cellStyle name="Separador de milhares 4 4 2 2 2 6" xfId="37843" xr:uid="{00000000-0005-0000-0000-0000DB930000}"/>
    <cellStyle name="Separador de milhares 4 4 2 2 2 6 2" xfId="37844" xr:uid="{00000000-0005-0000-0000-0000DC930000}"/>
    <cellStyle name="Separador de milhares 4 4 2 2 2 7" xfId="37845" xr:uid="{00000000-0005-0000-0000-0000DD930000}"/>
    <cellStyle name="Separador de milhares 4 4 2 2 2 8" xfId="37846" xr:uid="{00000000-0005-0000-0000-0000DE930000}"/>
    <cellStyle name="Separador de milhares 4 4 2 2 3" xfId="37847" xr:uid="{00000000-0005-0000-0000-0000DF930000}"/>
    <cellStyle name="Separador de milhares 4 4 2 2 3 2" xfId="37848" xr:uid="{00000000-0005-0000-0000-0000E0930000}"/>
    <cellStyle name="Separador de milhares 4 4 2 2 3 2 2" xfId="37849" xr:uid="{00000000-0005-0000-0000-0000E1930000}"/>
    <cellStyle name="Separador de milhares 4 4 2 2 3 2 2 2" xfId="37850" xr:uid="{00000000-0005-0000-0000-0000E2930000}"/>
    <cellStyle name="Separador de milhares 4 4 2 2 3 3" xfId="37851" xr:uid="{00000000-0005-0000-0000-0000E3930000}"/>
    <cellStyle name="Separador de milhares 4 4 2 2 3 3 2" xfId="37852" xr:uid="{00000000-0005-0000-0000-0000E4930000}"/>
    <cellStyle name="Separador de milhares 4 4 2 2 3 3 2 2" xfId="37853" xr:uid="{00000000-0005-0000-0000-0000E5930000}"/>
    <cellStyle name="Separador de milhares 4 4 2 2 3 3 3" xfId="37854" xr:uid="{00000000-0005-0000-0000-0000E6930000}"/>
    <cellStyle name="Separador de milhares 4 4 2 2 3 3 4" xfId="37855" xr:uid="{00000000-0005-0000-0000-0000E7930000}"/>
    <cellStyle name="Separador de milhares 4 4 2 2 3 4" xfId="37856" xr:uid="{00000000-0005-0000-0000-0000E8930000}"/>
    <cellStyle name="Separador de milhares 4 4 2 2 3 4 2" xfId="37857" xr:uid="{00000000-0005-0000-0000-0000E9930000}"/>
    <cellStyle name="Separador de milhares 4 4 2 2 3 4 2 2" xfId="37858" xr:uid="{00000000-0005-0000-0000-0000EA930000}"/>
    <cellStyle name="Separador de milhares 4 4 2 2 3 4 3" xfId="37859" xr:uid="{00000000-0005-0000-0000-0000EB930000}"/>
    <cellStyle name="Separador de milhares 4 4 2 2 3 4 4" xfId="37860" xr:uid="{00000000-0005-0000-0000-0000EC930000}"/>
    <cellStyle name="Separador de milhares 4 4 2 2 3 5" xfId="37861" xr:uid="{00000000-0005-0000-0000-0000ED930000}"/>
    <cellStyle name="Separador de milhares 4 4 2 2 3 5 2" xfId="37862" xr:uid="{00000000-0005-0000-0000-0000EE930000}"/>
    <cellStyle name="Separador de milhares 4 4 2 2 3 6" xfId="37863" xr:uid="{00000000-0005-0000-0000-0000EF930000}"/>
    <cellStyle name="Separador de milhares 4 4 2 2 3 7" xfId="37864" xr:uid="{00000000-0005-0000-0000-0000F0930000}"/>
    <cellStyle name="Separador de milhares 4 4 2 2 4" xfId="37865" xr:uid="{00000000-0005-0000-0000-0000F1930000}"/>
    <cellStyle name="Separador de milhares 4 4 2 2 4 2" xfId="37866" xr:uid="{00000000-0005-0000-0000-0000F2930000}"/>
    <cellStyle name="Separador de milhares 4 4 2 2 4 2 2" xfId="37867" xr:uid="{00000000-0005-0000-0000-0000F3930000}"/>
    <cellStyle name="Separador de milhares 4 4 2 2 5" xfId="37868" xr:uid="{00000000-0005-0000-0000-0000F4930000}"/>
    <cellStyle name="Separador de milhares 4 4 2 2 5 2" xfId="37869" xr:uid="{00000000-0005-0000-0000-0000F5930000}"/>
    <cellStyle name="Separador de milhares 4 4 2 2 5 2 2" xfId="37870" xr:uid="{00000000-0005-0000-0000-0000F6930000}"/>
    <cellStyle name="Separador de milhares 4 4 2 2 5 3" xfId="37871" xr:uid="{00000000-0005-0000-0000-0000F7930000}"/>
    <cellStyle name="Separador de milhares 4 4 2 2 5 4" xfId="37872" xr:uid="{00000000-0005-0000-0000-0000F8930000}"/>
    <cellStyle name="Separador de milhares 4 4 2 2 6" xfId="37873" xr:uid="{00000000-0005-0000-0000-0000F9930000}"/>
    <cellStyle name="Separador de milhares 4 4 2 2 6 2" xfId="37874" xr:uid="{00000000-0005-0000-0000-0000FA930000}"/>
    <cellStyle name="Separador de milhares 4 4 2 2 6 2 2" xfId="37875" xr:uid="{00000000-0005-0000-0000-0000FB930000}"/>
    <cellStyle name="Separador de milhares 4 4 2 2 6 3" xfId="37876" xr:uid="{00000000-0005-0000-0000-0000FC930000}"/>
    <cellStyle name="Separador de milhares 4 4 2 2 6 4" xfId="37877" xr:uid="{00000000-0005-0000-0000-0000FD930000}"/>
    <cellStyle name="Separador de milhares 4 4 2 2 7" xfId="37878" xr:uid="{00000000-0005-0000-0000-0000FE930000}"/>
    <cellStyle name="Separador de milhares 4 4 2 2 7 2" xfId="37879" xr:uid="{00000000-0005-0000-0000-0000FF930000}"/>
    <cellStyle name="Separador de milhares 4 4 2 2 8" xfId="37880" xr:uid="{00000000-0005-0000-0000-000000940000}"/>
    <cellStyle name="Separador de milhares 4 4 2 2 9" xfId="37881" xr:uid="{00000000-0005-0000-0000-000001940000}"/>
    <cellStyle name="Separador de milhares 4 4 2 3" xfId="37882" xr:uid="{00000000-0005-0000-0000-000002940000}"/>
    <cellStyle name="Separador de milhares 4 4 2 3 2" xfId="37883" xr:uid="{00000000-0005-0000-0000-000003940000}"/>
    <cellStyle name="Separador de milhares 4 4 2 3 2 2" xfId="37884" xr:uid="{00000000-0005-0000-0000-000004940000}"/>
    <cellStyle name="Separador de milhares 4 4 2 3 2 2 2" xfId="37885" xr:uid="{00000000-0005-0000-0000-000005940000}"/>
    <cellStyle name="Separador de milhares 4 4 2 3 2 2 2 2" xfId="37886" xr:uid="{00000000-0005-0000-0000-000006940000}"/>
    <cellStyle name="Separador de milhares 4 4 2 3 2 2 2 2 2" xfId="37887" xr:uid="{00000000-0005-0000-0000-000007940000}"/>
    <cellStyle name="Separador de milhares 4 4 2 3 2 2 3" xfId="37888" xr:uid="{00000000-0005-0000-0000-000008940000}"/>
    <cellStyle name="Separador de milhares 4 4 2 3 2 2 3 2" xfId="37889" xr:uid="{00000000-0005-0000-0000-000009940000}"/>
    <cellStyle name="Separador de milhares 4 4 2 3 2 2 3 2 2" xfId="37890" xr:uid="{00000000-0005-0000-0000-00000A940000}"/>
    <cellStyle name="Separador de milhares 4 4 2 3 2 2 3 3" xfId="37891" xr:uid="{00000000-0005-0000-0000-00000B940000}"/>
    <cellStyle name="Separador de milhares 4 4 2 3 2 2 3 4" xfId="37892" xr:uid="{00000000-0005-0000-0000-00000C940000}"/>
    <cellStyle name="Separador de milhares 4 4 2 3 2 2 4" xfId="37893" xr:uid="{00000000-0005-0000-0000-00000D940000}"/>
    <cellStyle name="Separador de milhares 4 4 2 3 2 2 4 2" xfId="37894" xr:uid="{00000000-0005-0000-0000-00000E940000}"/>
    <cellStyle name="Separador de milhares 4 4 2 3 2 2 4 2 2" xfId="37895" xr:uid="{00000000-0005-0000-0000-00000F940000}"/>
    <cellStyle name="Separador de milhares 4 4 2 3 2 2 4 3" xfId="37896" xr:uid="{00000000-0005-0000-0000-000010940000}"/>
    <cellStyle name="Separador de milhares 4 4 2 3 2 2 4 4" xfId="37897" xr:uid="{00000000-0005-0000-0000-000011940000}"/>
    <cellStyle name="Separador de milhares 4 4 2 3 2 2 5" xfId="37898" xr:uid="{00000000-0005-0000-0000-000012940000}"/>
    <cellStyle name="Separador de milhares 4 4 2 3 2 2 5 2" xfId="37899" xr:uid="{00000000-0005-0000-0000-000013940000}"/>
    <cellStyle name="Separador de milhares 4 4 2 3 2 2 6" xfId="37900" xr:uid="{00000000-0005-0000-0000-000014940000}"/>
    <cellStyle name="Separador de milhares 4 4 2 3 2 2 7" xfId="37901" xr:uid="{00000000-0005-0000-0000-000015940000}"/>
    <cellStyle name="Separador de milhares 4 4 2 3 2 3" xfId="37902" xr:uid="{00000000-0005-0000-0000-000016940000}"/>
    <cellStyle name="Separador de milhares 4 4 2 3 2 3 2" xfId="37903" xr:uid="{00000000-0005-0000-0000-000017940000}"/>
    <cellStyle name="Separador de milhares 4 4 2 3 2 3 2 2" xfId="37904" xr:uid="{00000000-0005-0000-0000-000018940000}"/>
    <cellStyle name="Separador de milhares 4 4 2 3 2 4" xfId="37905" xr:uid="{00000000-0005-0000-0000-000019940000}"/>
    <cellStyle name="Separador de milhares 4 4 2 3 2 4 2" xfId="37906" xr:uid="{00000000-0005-0000-0000-00001A940000}"/>
    <cellStyle name="Separador de milhares 4 4 2 3 2 4 2 2" xfId="37907" xr:uid="{00000000-0005-0000-0000-00001B940000}"/>
    <cellStyle name="Separador de milhares 4 4 2 3 2 4 3" xfId="37908" xr:uid="{00000000-0005-0000-0000-00001C940000}"/>
    <cellStyle name="Separador de milhares 4 4 2 3 2 4 4" xfId="37909" xr:uid="{00000000-0005-0000-0000-00001D940000}"/>
    <cellStyle name="Separador de milhares 4 4 2 3 2 5" xfId="37910" xr:uid="{00000000-0005-0000-0000-00001E940000}"/>
    <cellStyle name="Separador de milhares 4 4 2 3 2 5 2" xfId="37911" xr:uid="{00000000-0005-0000-0000-00001F940000}"/>
    <cellStyle name="Separador de milhares 4 4 2 3 2 5 2 2" xfId="37912" xr:uid="{00000000-0005-0000-0000-000020940000}"/>
    <cellStyle name="Separador de milhares 4 4 2 3 2 5 3" xfId="37913" xr:uid="{00000000-0005-0000-0000-000021940000}"/>
    <cellStyle name="Separador de milhares 4 4 2 3 2 5 4" xfId="37914" xr:uid="{00000000-0005-0000-0000-000022940000}"/>
    <cellStyle name="Separador de milhares 4 4 2 3 2 6" xfId="37915" xr:uid="{00000000-0005-0000-0000-000023940000}"/>
    <cellStyle name="Separador de milhares 4 4 2 3 2 6 2" xfId="37916" xr:uid="{00000000-0005-0000-0000-000024940000}"/>
    <cellStyle name="Separador de milhares 4 4 2 3 2 7" xfId="37917" xr:uid="{00000000-0005-0000-0000-000025940000}"/>
    <cellStyle name="Separador de milhares 4 4 2 3 2 8" xfId="37918" xr:uid="{00000000-0005-0000-0000-000026940000}"/>
    <cellStyle name="Separador de milhares 4 4 2 3 3" xfId="37919" xr:uid="{00000000-0005-0000-0000-000027940000}"/>
    <cellStyle name="Separador de milhares 4 4 2 3 3 2" xfId="37920" xr:uid="{00000000-0005-0000-0000-000028940000}"/>
    <cellStyle name="Separador de milhares 4 4 2 3 3 2 2" xfId="37921" xr:uid="{00000000-0005-0000-0000-000029940000}"/>
    <cellStyle name="Separador de milhares 4 4 2 3 3 2 2 2" xfId="37922" xr:uid="{00000000-0005-0000-0000-00002A940000}"/>
    <cellStyle name="Separador de milhares 4 4 2 3 3 3" xfId="37923" xr:uid="{00000000-0005-0000-0000-00002B940000}"/>
    <cellStyle name="Separador de milhares 4 4 2 3 3 3 2" xfId="37924" xr:uid="{00000000-0005-0000-0000-00002C940000}"/>
    <cellStyle name="Separador de milhares 4 4 2 3 3 3 2 2" xfId="37925" xr:uid="{00000000-0005-0000-0000-00002D940000}"/>
    <cellStyle name="Separador de milhares 4 4 2 3 3 3 3" xfId="37926" xr:uid="{00000000-0005-0000-0000-00002E940000}"/>
    <cellStyle name="Separador de milhares 4 4 2 3 3 3 4" xfId="37927" xr:uid="{00000000-0005-0000-0000-00002F940000}"/>
    <cellStyle name="Separador de milhares 4 4 2 3 3 4" xfId="37928" xr:uid="{00000000-0005-0000-0000-000030940000}"/>
    <cellStyle name="Separador de milhares 4 4 2 3 3 4 2" xfId="37929" xr:uid="{00000000-0005-0000-0000-000031940000}"/>
    <cellStyle name="Separador de milhares 4 4 2 3 3 4 2 2" xfId="37930" xr:uid="{00000000-0005-0000-0000-000032940000}"/>
    <cellStyle name="Separador de milhares 4 4 2 3 3 4 3" xfId="37931" xr:uid="{00000000-0005-0000-0000-000033940000}"/>
    <cellStyle name="Separador de milhares 4 4 2 3 3 4 4" xfId="37932" xr:uid="{00000000-0005-0000-0000-000034940000}"/>
    <cellStyle name="Separador de milhares 4 4 2 3 3 5" xfId="37933" xr:uid="{00000000-0005-0000-0000-000035940000}"/>
    <cellStyle name="Separador de milhares 4 4 2 3 3 5 2" xfId="37934" xr:uid="{00000000-0005-0000-0000-000036940000}"/>
    <cellStyle name="Separador de milhares 4 4 2 3 3 6" xfId="37935" xr:uid="{00000000-0005-0000-0000-000037940000}"/>
    <cellStyle name="Separador de milhares 4 4 2 3 3 7" xfId="37936" xr:uid="{00000000-0005-0000-0000-000038940000}"/>
    <cellStyle name="Separador de milhares 4 4 2 3 4" xfId="37937" xr:uid="{00000000-0005-0000-0000-000039940000}"/>
    <cellStyle name="Separador de milhares 4 4 2 3 4 2" xfId="37938" xr:uid="{00000000-0005-0000-0000-00003A940000}"/>
    <cellStyle name="Separador de milhares 4 4 2 3 4 2 2" xfId="37939" xr:uid="{00000000-0005-0000-0000-00003B940000}"/>
    <cellStyle name="Separador de milhares 4 4 2 3 5" xfId="37940" xr:uid="{00000000-0005-0000-0000-00003C940000}"/>
    <cellStyle name="Separador de milhares 4 4 2 3 5 2" xfId="37941" xr:uid="{00000000-0005-0000-0000-00003D940000}"/>
    <cellStyle name="Separador de milhares 4 4 2 3 5 2 2" xfId="37942" xr:uid="{00000000-0005-0000-0000-00003E940000}"/>
    <cellStyle name="Separador de milhares 4 4 2 3 5 3" xfId="37943" xr:uid="{00000000-0005-0000-0000-00003F940000}"/>
    <cellStyle name="Separador de milhares 4 4 2 3 5 4" xfId="37944" xr:uid="{00000000-0005-0000-0000-000040940000}"/>
    <cellStyle name="Separador de milhares 4 4 2 3 6" xfId="37945" xr:uid="{00000000-0005-0000-0000-000041940000}"/>
    <cellStyle name="Separador de milhares 4 4 2 3 6 2" xfId="37946" xr:uid="{00000000-0005-0000-0000-000042940000}"/>
    <cellStyle name="Separador de milhares 4 4 2 3 6 2 2" xfId="37947" xr:uid="{00000000-0005-0000-0000-000043940000}"/>
    <cellStyle name="Separador de milhares 4 4 2 3 6 3" xfId="37948" xr:uid="{00000000-0005-0000-0000-000044940000}"/>
    <cellStyle name="Separador de milhares 4 4 2 3 6 4" xfId="37949" xr:uid="{00000000-0005-0000-0000-000045940000}"/>
    <cellStyle name="Separador de milhares 4 4 2 3 7" xfId="37950" xr:uid="{00000000-0005-0000-0000-000046940000}"/>
    <cellStyle name="Separador de milhares 4 4 2 3 7 2" xfId="37951" xr:uid="{00000000-0005-0000-0000-000047940000}"/>
    <cellStyle name="Separador de milhares 4 4 2 3 8" xfId="37952" xr:uid="{00000000-0005-0000-0000-000048940000}"/>
    <cellStyle name="Separador de milhares 4 4 2 3 9" xfId="37953" xr:uid="{00000000-0005-0000-0000-000049940000}"/>
    <cellStyle name="Separador de milhares 4 4 2 4" xfId="37954" xr:uid="{00000000-0005-0000-0000-00004A940000}"/>
    <cellStyle name="Separador de milhares 4 4 2 4 2" xfId="37955" xr:uid="{00000000-0005-0000-0000-00004B940000}"/>
    <cellStyle name="Separador de milhares 4 4 2 4 2 2" xfId="37956" xr:uid="{00000000-0005-0000-0000-00004C940000}"/>
    <cellStyle name="Separador de milhares 4 4 2 4 2 2 2" xfId="37957" xr:uid="{00000000-0005-0000-0000-00004D940000}"/>
    <cellStyle name="Separador de milhares 4 4 2 4 2 2 2 2" xfId="37958" xr:uid="{00000000-0005-0000-0000-00004E940000}"/>
    <cellStyle name="Separador de milhares 4 4 2 4 2 2 2 2 2" xfId="37959" xr:uid="{00000000-0005-0000-0000-00004F940000}"/>
    <cellStyle name="Separador de milhares 4 4 2 4 2 2 3" xfId="37960" xr:uid="{00000000-0005-0000-0000-000050940000}"/>
    <cellStyle name="Separador de milhares 4 4 2 4 2 2 3 2" xfId="37961" xr:uid="{00000000-0005-0000-0000-000051940000}"/>
    <cellStyle name="Separador de milhares 4 4 2 4 2 2 3 2 2" xfId="37962" xr:uid="{00000000-0005-0000-0000-000052940000}"/>
    <cellStyle name="Separador de milhares 4 4 2 4 2 2 3 3" xfId="37963" xr:uid="{00000000-0005-0000-0000-000053940000}"/>
    <cellStyle name="Separador de milhares 4 4 2 4 2 2 3 4" xfId="37964" xr:uid="{00000000-0005-0000-0000-000054940000}"/>
    <cellStyle name="Separador de milhares 4 4 2 4 2 2 4" xfId="37965" xr:uid="{00000000-0005-0000-0000-000055940000}"/>
    <cellStyle name="Separador de milhares 4 4 2 4 2 2 4 2" xfId="37966" xr:uid="{00000000-0005-0000-0000-000056940000}"/>
    <cellStyle name="Separador de milhares 4 4 2 4 2 2 4 2 2" xfId="37967" xr:uid="{00000000-0005-0000-0000-000057940000}"/>
    <cellStyle name="Separador de milhares 4 4 2 4 2 2 4 3" xfId="37968" xr:uid="{00000000-0005-0000-0000-000058940000}"/>
    <cellStyle name="Separador de milhares 4 4 2 4 2 2 4 4" xfId="37969" xr:uid="{00000000-0005-0000-0000-000059940000}"/>
    <cellStyle name="Separador de milhares 4 4 2 4 2 2 5" xfId="37970" xr:uid="{00000000-0005-0000-0000-00005A940000}"/>
    <cellStyle name="Separador de milhares 4 4 2 4 2 2 5 2" xfId="37971" xr:uid="{00000000-0005-0000-0000-00005B940000}"/>
    <cellStyle name="Separador de milhares 4 4 2 4 2 2 6" xfId="37972" xr:uid="{00000000-0005-0000-0000-00005C940000}"/>
    <cellStyle name="Separador de milhares 4 4 2 4 2 2 7" xfId="37973" xr:uid="{00000000-0005-0000-0000-00005D940000}"/>
    <cellStyle name="Separador de milhares 4 4 2 4 2 3" xfId="37974" xr:uid="{00000000-0005-0000-0000-00005E940000}"/>
    <cellStyle name="Separador de milhares 4 4 2 4 2 3 2" xfId="37975" xr:uid="{00000000-0005-0000-0000-00005F940000}"/>
    <cellStyle name="Separador de milhares 4 4 2 4 2 3 2 2" xfId="37976" xr:uid="{00000000-0005-0000-0000-000060940000}"/>
    <cellStyle name="Separador de milhares 4 4 2 4 2 4" xfId="37977" xr:uid="{00000000-0005-0000-0000-000061940000}"/>
    <cellStyle name="Separador de milhares 4 4 2 4 2 4 2" xfId="37978" xr:uid="{00000000-0005-0000-0000-000062940000}"/>
    <cellStyle name="Separador de milhares 4 4 2 4 2 4 2 2" xfId="37979" xr:uid="{00000000-0005-0000-0000-000063940000}"/>
    <cellStyle name="Separador de milhares 4 4 2 4 2 4 3" xfId="37980" xr:uid="{00000000-0005-0000-0000-000064940000}"/>
    <cellStyle name="Separador de milhares 4 4 2 4 2 4 4" xfId="37981" xr:uid="{00000000-0005-0000-0000-000065940000}"/>
    <cellStyle name="Separador de milhares 4 4 2 4 2 5" xfId="37982" xr:uid="{00000000-0005-0000-0000-000066940000}"/>
    <cellStyle name="Separador de milhares 4 4 2 4 2 5 2" xfId="37983" xr:uid="{00000000-0005-0000-0000-000067940000}"/>
    <cellStyle name="Separador de milhares 4 4 2 4 2 5 2 2" xfId="37984" xr:uid="{00000000-0005-0000-0000-000068940000}"/>
    <cellStyle name="Separador de milhares 4 4 2 4 2 5 3" xfId="37985" xr:uid="{00000000-0005-0000-0000-000069940000}"/>
    <cellStyle name="Separador de milhares 4 4 2 4 2 5 4" xfId="37986" xr:uid="{00000000-0005-0000-0000-00006A940000}"/>
    <cellStyle name="Separador de milhares 4 4 2 4 2 6" xfId="37987" xr:uid="{00000000-0005-0000-0000-00006B940000}"/>
    <cellStyle name="Separador de milhares 4 4 2 4 2 6 2" xfId="37988" xr:uid="{00000000-0005-0000-0000-00006C940000}"/>
    <cellStyle name="Separador de milhares 4 4 2 4 2 7" xfId="37989" xr:uid="{00000000-0005-0000-0000-00006D940000}"/>
    <cellStyle name="Separador de milhares 4 4 2 4 2 8" xfId="37990" xr:uid="{00000000-0005-0000-0000-00006E940000}"/>
    <cellStyle name="Separador de milhares 4 4 2 4 3" xfId="37991" xr:uid="{00000000-0005-0000-0000-00006F940000}"/>
    <cellStyle name="Separador de milhares 4 4 2 4 3 2" xfId="37992" xr:uid="{00000000-0005-0000-0000-000070940000}"/>
    <cellStyle name="Separador de milhares 4 4 2 4 3 2 2" xfId="37993" xr:uid="{00000000-0005-0000-0000-000071940000}"/>
    <cellStyle name="Separador de milhares 4 4 2 4 3 2 2 2" xfId="37994" xr:uid="{00000000-0005-0000-0000-000072940000}"/>
    <cellStyle name="Separador de milhares 4 4 2 4 3 3" xfId="37995" xr:uid="{00000000-0005-0000-0000-000073940000}"/>
    <cellStyle name="Separador de milhares 4 4 2 4 3 3 2" xfId="37996" xr:uid="{00000000-0005-0000-0000-000074940000}"/>
    <cellStyle name="Separador de milhares 4 4 2 4 3 3 2 2" xfId="37997" xr:uid="{00000000-0005-0000-0000-000075940000}"/>
    <cellStyle name="Separador de milhares 4 4 2 4 3 3 3" xfId="37998" xr:uid="{00000000-0005-0000-0000-000076940000}"/>
    <cellStyle name="Separador de milhares 4 4 2 4 3 3 4" xfId="37999" xr:uid="{00000000-0005-0000-0000-000077940000}"/>
    <cellStyle name="Separador de milhares 4 4 2 4 3 4" xfId="38000" xr:uid="{00000000-0005-0000-0000-000078940000}"/>
    <cellStyle name="Separador de milhares 4 4 2 4 3 4 2" xfId="38001" xr:uid="{00000000-0005-0000-0000-000079940000}"/>
    <cellStyle name="Separador de milhares 4 4 2 4 3 4 2 2" xfId="38002" xr:uid="{00000000-0005-0000-0000-00007A940000}"/>
    <cellStyle name="Separador de milhares 4 4 2 4 3 4 3" xfId="38003" xr:uid="{00000000-0005-0000-0000-00007B940000}"/>
    <cellStyle name="Separador de milhares 4 4 2 4 3 4 4" xfId="38004" xr:uid="{00000000-0005-0000-0000-00007C940000}"/>
    <cellStyle name="Separador de milhares 4 4 2 4 3 5" xfId="38005" xr:uid="{00000000-0005-0000-0000-00007D940000}"/>
    <cellStyle name="Separador de milhares 4 4 2 4 3 5 2" xfId="38006" xr:uid="{00000000-0005-0000-0000-00007E940000}"/>
    <cellStyle name="Separador de milhares 4 4 2 4 3 6" xfId="38007" xr:uid="{00000000-0005-0000-0000-00007F940000}"/>
    <cellStyle name="Separador de milhares 4 4 2 4 3 7" xfId="38008" xr:uid="{00000000-0005-0000-0000-000080940000}"/>
    <cellStyle name="Separador de milhares 4 4 2 4 4" xfId="38009" xr:uid="{00000000-0005-0000-0000-000081940000}"/>
    <cellStyle name="Separador de milhares 4 4 2 4 4 2" xfId="38010" xr:uid="{00000000-0005-0000-0000-000082940000}"/>
    <cellStyle name="Separador de milhares 4 4 2 4 4 2 2" xfId="38011" xr:uid="{00000000-0005-0000-0000-000083940000}"/>
    <cellStyle name="Separador de milhares 4 4 2 4 5" xfId="38012" xr:uid="{00000000-0005-0000-0000-000084940000}"/>
    <cellStyle name="Separador de milhares 4 4 2 4 5 2" xfId="38013" xr:uid="{00000000-0005-0000-0000-000085940000}"/>
    <cellStyle name="Separador de milhares 4 4 2 4 5 2 2" xfId="38014" xr:uid="{00000000-0005-0000-0000-000086940000}"/>
    <cellStyle name="Separador de milhares 4 4 2 4 5 3" xfId="38015" xr:uid="{00000000-0005-0000-0000-000087940000}"/>
    <cellStyle name="Separador de milhares 4 4 2 4 5 4" xfId="38016" xr:uid="{00000000-0005-0000-0000-000088940000}"/>
    <cellStyle name="Separador de milhares 4 4 2 4 6" xfId="38017" xr:uid="{00000000-0005-0000-0000-000089940000}"/>
    <cellStyle name="Separador de milhares 4 4 2 4 6 2" xfId="38018" xr:uid="{00000000-0005-0000-0000-00008A940000}"/>
    <cellStyle name="Separador de milhares 4 4 2 4 6 2 2" xfId="38019" xr:uid="{00000000-0005-0000-0000-00008B940000}"/>
    <cellStyle name="Separador de milhares 4 4 2 4 6 3" xfId="38020" xr:uid="{00000000-0005-0000-0000-00008C940000}"/>
    <cellStyle name="Separador de milhares 4 4 2 4 6 4" xfId="38021" xr:uid="{00000000-0005-0000-0000-00008D940000}"/>
    <cellStyle name="Separador de milhares 4 4 2 4 7" xfId="38022" xr:uid="{00000000-0005-0000-0000-00008E940000}"/>
    <cellStyle name="Separador de milhares 4 4 2 4 7 2" xfId="38023" xr:uid="{00000000-0005-0000-0000-00008F940000}"/>
    <cellStyle name="Separador de milhares 4 4 2 4 8" xfId="38024" xr:uid="{00000000-0005-0000-0000-000090940000}"/>
    <cellStyle name="Separador de milhares 4 4 2 4 9" xfId="38025" xr:uid="{00000000-0005-0000-0000-000091940000}"/>
    <cellStyle name="Separador de milhares 4 4 2 5" xfId="38026" xr:uid="{00000000-0005-0000-0000-000092940000}"/>
    <cellStyle name="Separador de milhares 4 4 2 5 2" xfId="38027" xr:uid="{00000000-0005-0000-0000-000093940000}"/>
    <cellStyle name="Separador de milhares 4 4 2 5 2 2" xfId="38028" xr:uid="{00000000-0005-0000-0000-000094940000}"/>
    <cellStyle name="Separador de milhares 4 4 2 5 2 2 2" xfId="38029" xr:uid="{00000000-0005-0000-0000-000095940000}"/>
    <cellStyle name="Separador de milhares 4 4 2 5 2 2 2 2" xfId="38030" xr:uid="{00000000-0005-0000-0000-000096940000}"/>
    <cellStyle name="Separador de milhares 4 4 2 5 2 3" xfId="38031" xr:uid="{00000000-0005-0000-0000-000097940000}"/>
    <cellStyle name="Separador de milhares 4 4 2 5 2 3 2" xfId="38032" xr:uid="{00000000-0005-0000-0000-000098940000}"/>
    <cellStyle name="Separador de milhares 4 4 2 5 2 3 2 2" xfId="38033" xr:uid="{00000000-0005-0000-0000-000099940000}"/>
    <cellStyle name="Separador de milhares 4 4 2 5 2 3 3" xfId="38034" xr:uid="{00000000-0005-0000-0000-00009A940000}"/>
    <cellStyle name="Separador de milhares 4 4 2 5 2 3 4" xfId="38035" xr:uid="{00000000-0005-0000-0000-00009B940000}"/>
    <cellStyle name="Separador de milhares 4 4 2 5 2 4" xfId="38036" xr:uid="{00000000-0005-0000-0000-00009C940000}"/>
    <cellStyle name="Separador de milhares 4 4 2 5 2 4 2" xfId="38037" xr:uid="{00000000-0005-0000-0000-00009D940000}"/>
    <cellStyle name="Separador de milhares 4 4 2 5 2 4 2 2" xfId="38038" xr:uid="{00000000-0005-0000-0000-00009E940000}"/>
    <cellStyle name="Separador de milhares 4 4 2 5 2 4 3" xfId="38039" xr:uid="{00000000-0005-0000-0000-00009F940000}"/>
    <cellStyle name="Separador de milhares 4 4 2 5 2 4 4" xfId="38040" xr:uid="{00000000-0005-0000-0000-0000A0940000}"/>
    <cellStyle name="Separador de milhares 4 4 2 5 2 5" xfId="38041" xr:uid="{00000000-0005-0000-0000-0000A1940000}"/>
    <cellStyle name="Separador de milhares 4 4 2 5 2 5 2" xfId="38042" xr:uid="{00000000-0005-0000-0000-0000A2940000}"/>
    <cellStyle name="Separador de milhares 4 4 2 5 2 6" xfId="38043" xr:uid="{00000000-0005-0000-0000-0000A3940000}"/>
    <cellStyle name="Separador de milhares 4 4 2 5 2 7" xfId="38044" xr:uid="{00000000-0005-0000-0000-0000A4940000}"/>
    <cellStyle name="Separador de milhares 4 4 2 5 3" xfId="38045" xr:uid="{00000000-0005-0000-0000-0000A5940000}"/>
    <cellStyle name="Separador de milhares 4 4 2 5 3 2" xfId="38046" xr:uid="{00000000-0005-0000-0000-0000A6940000}"/>
    <cellStyle name="Separador de milhares 4 4 2 5 3 2 2" xfId="38047" xr:uid="{00000000-0005-0000-0000-0000A7940000}"/>
    <cellStyle name="Separador de milhares 4 4 2 5 4" xfId="38048" xr:uid="{00000000-0005-0000-0000-0000A8940000}"/>
    <cellStyle name="Separador de milhares 4 4 2 5 4 2" xfId="38049" xr:uid="{00000000-0005-0000-0000-0000A9940000}"/>
    <cellStyle name="Separador de milhares 4 4 2 5 4 2 2" xfId="38050" xr:uid="{00000000-0005-0000-0000-0000AA940000}"/>
    <cellStyle name="Separador de milhares 4 4 2 5 4 3" xfId="38051" xr:uid="{00000000-0005-0000-0000-0000AB940000}"/>
    <cellStyle name="Separador de milhares 4 4 2 5 4 4" xfId="38052" xr:uid="{00000000-0005-0000-0000-0000AC940000}"/>
    <cellStyle name="Separador de milhares 4 4 2 5 5" xfId="38053" xr:uid="{00000000-0005-0000-0000-0000AD940000}"/>
    <cellStyle name="Separador de milhares 4 4 2 5 5 2" xfId="38054" xr:uid="{00000000-0005-0000-0000-0000AE940000}"/>
    <cellStyle name="Separador de milhares 4 4 2 5 5 2 2" xfId="38055" xr:uid="{00000000-0005-0000-0000-0000AF940000}"/>
    <cellStyle name="Separador de milhares 4 4 2 5 5 3" xfId="38056" xr:uid="{00000000-0005-0000-0000-0000B0940000}"/>
    <cellStyle name="Separador de milhares 4 4 2 5 5 4" xfId="38057" xr:uid="{00000000-0005-0000-0000-0000B1940000}"/>
    <cellStyle name="Separador de milhares 4 4 2 5 6" xfId="38058" xr:uid="{00000000-0005-0000-0000-0000B2940000}"/>
    <cellStyle name="Separador de milhares 4 4 2 5 6 2" xfId="38059" xr:uid="{00000000-0005-0000-0000-0000B3940000}"/>
    <cellStyle name="Separador de milhares 4 4 2 5 7" xfId="38060" xr:uid="{00000000-0005-0000-0000-0000B4940000}"/>
    <cellStyle name="Separador de milhares 4 4 2 5 8" xfId="38061" xr:uid="{00000000-0005-0000-0000-0000B5940000}"/>
    <cellStyle name="Separador de milhares 4 4 2 6" xfId="38062" xr:uid="{00000000-0005-0000-0000-0000B6940000}"/>
    <cellStyle name="Separador de milhares 4 4 2 6 2" xfId="38063" xr:uid="{00000000-0005-0000-0000-0000B7940000}"/>
    <cellStyle name="Separador de milhares 4 4 2 6 2 2" xfId="38064" xr:uid="{00000000-0005-0000-0000-0000B8940000}"/>
    <cellStyle name="Separador de milhares 4 4 2 6 2 2 2" xfId="38065" xr:uid="{00000000-0005-0000-0000-0000B9940000}"/>
    <cellStyle name="Separador de milhares 4 4 2 6 3" xfId="38066" xr:uid="{00000000-0005-0000-0000-0000BA940000}"/>
    <cellStyle name="Separador de milhares 4 4 2 6 3 2" xfId="38067" xr:uid="{00000000-0005-0000-0000-0000BB940000}"/>
    <cellStyle name="Separador de milhares 4 4 2 6 3 2 2" xfId="38068" xr:uid="{00000000-0005-0000-0000-0000BC940000}"/>
    <cellStyle name="Separador de milhares 4 4 2 6 3 3" xfId="38069" xr:uid="{00000000-0005-0000-0000-0000BD940000}"/>
    <cellStyle name="Separador de milhares 4 4 2 6 3 4" xfId="38070" xr:uid="{00000000-0005-0000-0000-0000BE940000}"/>
    <cellStyle name="Separador de milhares 4 4 2 6 4" xfId="38071" xr:uid="{00000000-0005-0000-0000-0000BF940000}"/>
    <cellStyle name="Separador de milhares 4 4 2 6 4 2" xfId="38072" xr:uid="{00000000-0005-0000-0000-0000C0940000}"/>
    <cellStyle name="Separador de milhares 4 4 2 6 4 2 2" xfId="38073" xr:uid="{00000000-0005-0000-0000-0000C1940000}"/>
    <cellStyle name="Separador de milhares 4 4 2 6 4 3" xfId="38074" xr:uid="{00000000-0005-0000-0000-0000C2940000}"/>
    <cellStyle name="Separador de milhares 4 4 2 6 4 4" xfId="38075" xr:uid="{00000000-0005-0000-0000-0000C3940000}"/>
    <cellStyle name="Separador de milhares 4 4 2 6 5" xfId="38076" xr:uid="{00000000-0005-0000-0000-0000C4940000}"/>
    <cellStyle name="Separador de milhares 4 4 2 6 5 2" xfId="38077" xr:uid="{00000000-0005-0000-0000-0000C5940000}"/>
    <cellStyle name="Separador de milhares 4 4 2 6 6" xfId="38078" xr:uid="{00000000-0005-0000-0000-0000C6940000}"/>
    <cellStyle name="Separador de milhares 4 4 2 6 7" xfId="38079" xr:uid="{00000000-0005-0000-0000-0000C7940000}"/>
    <cellStyle name="Separador de milhares 4 4 2 7" xfId="38080" xr:uid="{00000000-0005-0000-0000-0000C8940000}"/>
    <cellStyle name="Separador de milhares 4 4 2 7 2" xfId="38081" xr:uid="{00000000-0005-0000-0000-0000C9940000}"/>
    <cellStyle name="Separador de milhares 4 4 2 7 2 2" xfId="38082" xr:uid="{00000000-0005-0000-0000-0000CA940000}"/>
    <cellStyle name="Separador de milhares 4 4 2 8" xfId="38083" xr:uid="{00000000-0005-0000-0000-0000CB940000}"/>
    <cellStyle name="Separador de milhares 4 4 2 8 2" xfId="38084" xr:uid="{00000000-0005-0000-0000-0000CC940000}"/>
    <cellStyle name="Separador de milhares 4 4 2 8 2 2" xfId="38085" xr:uid="{00000000-0005-0000-0000-0000CD940000}"/>
    <cellStyle name="Separador de milhares 4 4 2 8 3" xfId="38086" xr:uid="{00000000-0005-0000-0000-0000CE940000}"/>
    <cellStyle name="Separador de milhares 4 4 2 8 4" xfId="38087" xr:uid="{00000000-0005-0000-0000-0000CF940000}"/>
    <cellStyle name="Separador de milhares 4 4 2 9" xfId="38088" xr:uid="{00000000-0005-0000-0000-0000D0940000}"/>
    <cellStyle name="Separador de milhares 4 4 2 9 2" xfId="38089" xr:uid="{00000000-0005-0000-0000-0000D1940000}"/>
    <cellStyle name="Separador de milhares 4 4 2 9 2 2" xfId="38090" xr:uid="{00000000-0005-0000-0000-0000D2940000}"/>
    <cellStyle name="Separador de milhares 4 4 2 9 3" xfId="38091" xr:uid="{00000000-0005-0000-0000-0000D3940000}"/>
    <cellStyle name="Separador de milhares 4 4 2 9 4" xfId="38092" xr:uid="{00000000-0005-0000-0000-0000D4940000}"/>
    <cellStyle name="Separador de milhares 4 4 3" xfId="38093" xr:uid="{00000000-0005-0000-0000-0000D5940000}"/>
    <cellStyle name="Separador de milhares 4 4 3 2" xfId="38094" xr:uid="{00000000-0005-0000-0000-0000D6940000}"/>
    <cellStyle name="Separador de milhares 4 4 3 2 2" xfId="38095" xr:uid="{00000000-0005-0000-0000-0000D7940000}"/>
    <cellStyle name="Separador de milhares 4 4 3 2 2 2" xfId="38096" xr:uid="{00000000-0005-0000-0000-0000D8940000}"/>
    <cellStyle name="Separador de milhares 4 4 3 2 2 2 2" xfId="38097" xr:uid="{00000000-0005-0000-0000-0000D9940000}"/>
    <cellStyle name="Separador de milhares 4 4 3 2 2 2 2 2" xfId="38098" xr:uid="{00000000-0005-0000-0000-0000DA940000}"/>
    <cellStyle name="Separador de milhares 4 4 3 2 2 3" xfId="38099" xr:uid="{00000000-0005-0000-0000-0000DB940000}"/>
    <cellStyle name="Separador de milhares 4 4 3 2 2 3 2" xfId="38100" xr:uid="{00000000-0005-0000-0000-0000DC940000}"/>
    <cellStyle name="Separador de milhares 4 4 3 2 2 3 2 2" xfId="38101" xr:uid="{00000000-0005-0000-0000-0000DD940000}"/>
    <cellStyle name="Separador de milhares 4 4 3 2 2 3 3" xfId="38102" xr:uid="{00000000-0005-0000-0000-0000DE940000}"/>
    <cellStyle name="Separador de milhares 4 4 3 2 2 3 4" xfId="38103" xr:uid="{00000000-0005-0000-0000-0000DF940000}"/>
    <cellStyle name="Separador de milhares 4 4 3 2 2 4" xfId="38104" xr:uid="{00000000-0005-0000-0000-0000E0940000}"/>
    <cellStyle name="Separador de milhares 4 4 3 2 2 4 2" xfId="38105" xr:uid="{00000000-0005-0000-0000-0000E1940000}"/>
    <cellStyle name="Separador de milhares 4 4 3 2 2 4 2 2" xfId="38106" xr:uid="{00000000-0005-0000-0000-0000E2940000}"/>
    <cellStyle name="Separador de milhares 4 4 3 2 2 4 3" xfId="38107" xr:uid="{00000000-0005-0000-0000-0000E3940000}"/>
    <cellStyle name="Separador de milhares 4 4 3 2 2 4 4" xfId="38108" xr:uid="{00000000-0005-0000-0000-0000E4940000}"/>
    <cellStyle name="Separador de milhares 4 4 3 2 2 5" xfId="38109" xr:uid="{00000000-0005-0000-0000-0000E5940000}"/>
    <cellStyle name="Separador de milhares 4 4 3 2 2 5 2" xfId="38110" xr:uid="{00000000-0005-0000-0000-0000E6940000}"/>
    <cellStyle name="Separador de milhares 4 4 3 2 2 6" xfId="38111" xr:uid="{00000000-0005-0000-0000-0000E7940000}"/>
    <cellStyle name="Separador de milhares 4 4 3 2 2 7" xfId="38112" xr:uid="{00000000-0005-0000-0000-0000E8940000}"/>
    <cellStyle name="Separador de milhares 4 4 3 2 3" xfId="38113" xr:uid="{00000000-0005-0000-0000-0000E9940000}"/>
    <cellStyle name="Separador de milhares 4 4 3 2 3 2" xfId="38114" xr:uid="{00000000-0005-0000-0000-0000EA940000}"/>
    <cellStyle name="Separador de milhares 4 4 3 2 3 2 2" xfId="38115" xr:uid="{00000000-0005-0000-0000-0000EB940000}"/>
    <cellStyle name="Separador de milhares 4 4 3 2 4" xfId="38116" xr:uid="{00000000-0005-0000-0000-0000EC940000}"/>
    <cellStyle name="Separador de milhares 4 4 3 2 4 2" xfId="38117" xr:uid="{00000000-0005-0000-0000-0000ED940000}"/>
    <cellStyle name="Separador de milhares 4 4 3 2 4 2 2" xfId="38118" xr:uid="{00000000-0005-0000-0000-0000EE940000}"/>
    <cellStyle name="Separador de milhares 4 4 3 2 4 3" xfId="38119" xr:uid="{00000000-0005-0000-0000-0000EF940000}"/>
    <cellStyle name="Separador de milhares 4 4 3 2 4 4" xfId="38120" xr:uid="{00000000-0005-0000-0000-0000F0940000}"/>
    <cellStyle name="Separador de milhares 4 4 3 2 5" xfId="38121" xr:uid="{00000000-0005-0000-0000-0000F1940000}"/>
    <cellStyle name="Separador de milhares 4 4 3 2 5 2" xfId="38122" xr:uid="{00000000-0005-0000-0000-0000F2940000}"/>
    <cellStyle name="Separador de milhares 4 4 3 2 5 2 2" xfId="38123" xr:uid="{00000000-0005-0000-0000-0000F3940000}"/>
    <cellStyle name="Separador de milhares 4 4 3 2 5 3" xfId="38124" xr:uid="{00000000-0005-0000-0000-0000F4940000}"/>
    <cellStyle name="Separador de milhares 4 4 3 2 5 4" xfId="38125" xr:uid="{00000000-0005-0000-0000-0000F5940000}"/>
    <cellStyle name="Separador de milhares 4 4 3 2 6" xfId="38126" xr:uid="{00000000-0005-0000-0000-0000F6940000}"/>
    <cellStyle name="Separador de milhares 4 4 3 2 6 2" xfId="38127" xr:uid="{00000000-0005-0000-0000-0000F7940000}"/>
    <cellStyle name="Separador de milhares 4 4 3 2 7" xfId="38128" xr:uid="{00000000-0005-0000-0000-0000F8940000}"/>
    <cellStyle name="Separador de milhares 4 4 3 2 8" xfId="38129" xr:uid="{00000000-0005-0000-0000-0000F9940000}"/>
    <cellStyle name="Separador de milhares 4 4 3 3" xfId="38130" xr:uid="{00000000-0005-0000-0000-0000FA940000}"/>
    <cellStyle name="Separador de milhares 4 4 3 3 2" xfId="38131" xr:uid="{00000000-0005-0000-0000-0000FB940000}"/>
    <cellStyle name="Separador de milhares 4 4 3 3 2 2" xfId="38132" xr:uid="{00000000-0005-0000-0000-0000FC940000}"/>
    <cellStyle name="Separador de milhares 4 4 3 3 2 2 2" xfId="38133" xr:uid="{00000000-0005-0000-0000-0000FD940000}"/>
    <cellStyle name="Separador de milhares 4 4 3 3 3" xfId="38134" xr:uid="{00000000-0005-0000-0000-0000FE940000}"/>
    <cellStyle name="Separador de milhares 4 4 3 3 3 2" xfId="38135" xr:uid="{00000000-0005-0000-0000-0000FF940000}"/>
    <cellStyle name="Separador de milhares 4 4 3 3 3 2 2" xfId="38136" xr:uid="{00000000-0005-0000-0000-000000950000}"/>
    <cellStyle name="Separador de milhares 4 4 3 3 3 3" xfId="38137" xr:uid="{00000000-0005-0000-0000-000001950000}"/>
    <cellStyle name="Separador de milhares 4 4 3 3 3 4" xfId="38138" xr:uid="{00000000-0005-0000-0000-000002950000}"/>
    <cellStyle name="Separador de milhares 4 4 3 3 4" xfId="38139" xr:uid="{00000000-0005-0000-0000-000003950000}"/>
    <cellStyle name="Separador de milhares 4 4 3 3 4 2" xfId="38140" xr:uid="{00000000-0005-0000-0000-000004950000}"/>
    <cellStyle name="Separador de milhares 4 4 3 3 4 2 2" xfId="38141" xr:uid="{00000000-0005-0000-0000-000005950000}"/>
    <cellStyle name="Separador de milhares 4 4 3 3 4 3" xfId="38142" xr:uid="{00000000-0005-0000-0000-000006950000}"/>
    <cellStyle name="Separador de milhares 4 4 3 3 4 4" xfId="38143" xr:uid="{00000000-0005-0000-0000-000007950000}"/>
    <cellStyle name="Separador de milhares 4 4 3 3 5" xfId="38144" xr:uid="{00000000-0005-0000-0000-000008950000}"/>
    <cellStyle name="Separador de milhares 4 4 3 3 5 2" xfId="38145" xr:uid="{00000000-0005-0000-0000-000009950000}"/>
    <cellStyle name="Separador de milhares 4 4 3 3 6" xfId="38146" xr:uid="{00000000-0005-0000-0000-00000A950000}"/>
    <cellStyle name="Separador de milhares 4 4 3 3 7" xfId="38147" xr:uid="{00000000-0005-0000-0000-00000B950000}"/>
    <cellStyle name="Separador de milhares 4 4 3 4" xfId="38148" xr:uid="{00000000-0005-0000-0000-00000C950000}"/>
    <cellStyle name="Separador de milhares 4 4 3 4 2" xfId="38149" xr:uid="{00000000-0005-0000-0000-00000D950000}"/>
    <cellStyle name="Separador de milhares 4 4 3 4 2 2" xfId="38150" xr:uid="{00000000-0005-0000-0000-00000E950000}"/>
    <cellStyle name="Separador de milhares 4 4 3 5" xfId="38151" xr:uid="{00000000-0005-0000-0000-00000F950000}"/>
    <cellStyle name="Separador de milhares 4 4 3 5 2" xfId="38152" xr:uid="{00000000-0005-0000-0000-000010950000}"/>
    <cellStyle name="Separador de milhares 4 4 3 5 2 2" xfId="38153" xr:uid="{00000000-0005-0000-0000-000011950000}"/>
    <cellStyle name="Separador de milhares 4 4 3 5 3" xfId="38154" xr:uid="{00000000-0005-0000-0000-000012950000}"/>
    <cellStyle name="Separador de milhares 4 4 3 5 4" xfId="38155" xr:uid="{00000000-0005-0000-0000-000013950000}"/>
    <cellStyle name="Separador de milhares 4 4 3 6" xfId="38156" xr:uid="{00000000-0005-0000-0000-000014950000}"/>
    <cellStyle name="Separador de milhares 4 4 3 6 2" xfId="38157" xr:uid="{00000000-0005-0000-0000-000015950000}"/>
    <cellStyle name="Separador de milhares 4 4 3 6 2 2" xfId="38158" xr:uid="{00000000-0005-0000-0000-000016950000}"/>
    <cellStyle name="Separador de milhares 4 4 3 6 3" xfId="38159" xr:uid="{00000000-0005-0000-0000-000017950000}"/>
    <cellStyle name="Separador de milhares 4 4 3 6 4" xfId="38160" xr:uid="{00000000-0005-0000-0000-000018950000}"/>
    <cellStyle name="Separador de milhares 4 4 3 7" xfId="38161" xr:uid="{00000000-0005-0000-0000-000019950000}"/>
    <cellStyle name="Separador de milhares 4 4 3 7 2" xfId="38162" xr:uid="{00000000-0005-0000-0000-00001A950000}"/>
    <cellStyle name="Separador de milhares 4 4 3 8" xfId="38163" xr:uid="{00000000-0005-0000-0000-00001B950000}"/>
    <cellStyle name="Separador de milhares 4 4 3 9" xfId="38164" xr:uid="{00000000-0005-0000-0000-00001C950000}"/>
    <cellStyle name="Separador de milhares 4 4 4" xfId="38165" xr:uid="{00000000-0005-0000-0000-00001D950000}"/>
    <cellStyle name="Separador de milhares 4 4 4 2" xfId="38166" xr:uid="{00000000-0005-0000-0000-00001E950000}"/>
    <cellStyle name="Separador de milhares 4 4 4 2 2" xfId="38167" xr:uid="{00000000-0005-0000-0000-00001F950000}"/>
    <cellStyle name="Separador de milhares 4 4 4 2 2 2" xfId="38168" xr:uid="{00000000-0005-0000-0000-000020950000}"/>
    <cellStyle name="Separador de milhares 4 4 4 2 2 2 2" xfId="38169" xr:uid="{00000000-0005-0000-0000-000021950000}"/>
    <cellStyle name="Separador de milhares 4 4 4 2 2 2 2 2" xfId="38170" xr:uid="{00000000-0005-0000-0000-000022950000}"/>
    <cellStyle name="Separador de milhares 4 4 4 2 2 3" xfId="38171" xr:uid="{00000000-0005-0000-0000-000023950000}"/>
    <cellStyle name="Separador de milhares 4 4 4 2 2 3 2" xfId="38172" xr:uid="{00000000-0005-0000-0000-000024950000}"/>
    <cellStyle name="Separador de milhares 4 4 4 2 2 3 2 2" xfId="38173" xr:uid="{00000000-0005-0000-0000-000025950000}"/>
    <cellStyle name="Separador de milhares 4 4 4 2 2 3 3" xfId="38174" xr:uid="{00000000-0005-0000-0000-000026950000}"/>
    <cellStyle name="Separador de milhares 4 4 4 2 2 3 4" xfId="38175" xr:uid="{00000000-0005-0000-0000-000027950000}"/>
    <cellStyle name="Separador de milhares 4 4 4 2 2 4" xfId="38176" xr:uid="{00000000-0005-0000-0000-000028950000}"/>
    <cellStyle name="Separador de milhares 4 4 4 2 2 4 2" xfId="38177" xr:uid="{00000000-0005-0000-0000-000029950000}"/>
    <cellStyle name="Separador de milhares 4 4 4 2 2 4 2 2" xfId="38178" xr:uid="{00000000-0005-0000-0000-00002A950000}"/>
    <cellStyle name="Separador de milhares 4 4 4 2 2 4 3" xfId="38179" xr:uid="{00000000-0005-0000-0000-00002B950000}"/>
    <cellStyle name="Separador de milhares 4 4 4 2 2 4 4" xfId="38180" xr:uid="{00000000-0005-0000-0000-00002C950000}"/>
    <cellStyle name="Separador de milhares 4 4 4 2 2 5" xfId="38181" xr:uid="{00000000-0005-0000-0000-00002D950000}"/>
    <cellStyle name="Separador de milhares 4 4 4 2 2 5 2" xfId="38182" xr:uid="{00000000-0005-0000-0000-00002E950000}"/>
    <cellStyle name="Separador de milhares 4 4 4 2 2 6" xfId="38183" xr:uid="{00000000-0005-0000-0000-00002F950000}"/>
    <cellStyle name="Separador de milhares 4 4 4 2 2 7" xfId="38184" xr:uid="{00000000-0005-0000-0000-000030950000}"/>
    <cellStyle name="Separador de milhares 4 4 4 2 3" xfId="38185" xr:uid="{00000000-0005-0000-0000-000031950000}"/>
    <cellStyle name="Separador de milhares 4 4 4 2 3 2" xfId="38186" xr:uid="{00000000-0005-0000-0000-000032950000}"/>
    <cellStyle name="Separador de milhares 4 4 4 2 3 2 2" xfId="38187" xr:uid="{00000000-0005-0000-0000-000033950000}"/>
    <cellStyle name="Separador de milhares 4 4 4 2 4" xfId="38188" xr:uid="{00000000-0005-0000-0000-000034950000}"/>
    <cellStyle name="Separador de milhares 4 4 4 2 4 2" xfId="38189" xr:uid="{00000000-0005-0000-0000-000035950000}"/>
    <cellStyle name="Separador de milhares 4 4 4 2 4 2 2" xfId="38190" xr:uid="{00000000-0005-0000-0000-000036950000}"/>
    <cellStyle name="Separador de milhares 4 4 4 2 4 3" xfId="38191" xr:uid="{00000000-0005-0000-0000-000037950000}"/>
    <cellStyle name="Separador de milhares 4 4 4 2 4 4" xfId="38192" xr:uid="{00000000-0005-0000-0000-000038950000}"/>
    <cellStyle name="Separador de milhares 4 4 4 2 5" xfId="38193" xr:uid="{00000000-0005-0000-0000-000039950000}"/>
    <cellStyle name="Separador de milhares 4 4 4 2 5 2" xfId="38194" xr:uid="{00000000-0005-0000-0000-00003A950000}"/>
    <cellStyle name="Separador de milhares 4 4 4 2 5 2 2" xfId="38195" xr:uid="{00000000-0005-0000-0000-00003B950000}"/>
    <cellStyle name="Separador de milhares 4 4 4 2 5 3" xfId="38196" xr:uid="{00000000-0005-0000-0000-00003C950000}"/>
    <cellStyle name="Separador de milhares 4 4 4 2 5 4" xfId="38197" xr:uid="{00000000-0005-0000-0000-00003D950000}"/>
    <cellStyle name="Separador de milhares 4 4 4 2 6" xfId="38198" xr:uid="{00000000-0005-0000-0000-00003E950000}"/>
    <cellStyle name="Separador de milhares 4 4 4 2 6 2" xfId="38199" xr:uid="{00000000-0005-0000-0000-00003F950000}"/>
    <cellStyle name="Separador de milhares 4 4 4 2 7" xfId="38200" xr:uid="{00000000-0005-0000-0000-000040950000}"/>
    <cellStyle name="Separador de milhares 4 4 4 2 8" xfId="38201" xr:uid="{00000000-0005-0000-0000-000041950000}"/>
    <cellStyle name="Separador de milhares 4 4 4 3" xfId="38202" xr:uid="{00000000-0005-0000-0000-000042950000}"/>
    <cellStyle name="Separador de milhares 4 4 4 3 2" xfId="38203" xr:uid="{00000000-0005-0000-0000-000043950000}"/>
    <cellStyle name="Separador de milhares 4 4 4 3 2 2" xfId="38204" xr:uid="{00000000-0005-0000-0000-000044950000}"/>
    <cellStyle name="Separador de milhares 4 4 4 3 2 2 2" xfId="38205" xr:uid="{00000000-0005-0000-0000-000045950000}"/>
    <cellStyle name="Separador de milhares 4 4 4 3 3" xfId="38206" xr:uid="{00000000-0005-0000-0000-000046950000}"/>
    <cellStyle name="Separador de milhares 4 4 4 3 3 2" xfId="38207" xr:uid="{00000000-0005-0000-0000-000047950000}"/>
    <cellStyle name="Separador de milhares 4 4 4 3 3 2 2" xfId="38208" xr:uid="{00000000-0005-0000-0000-000048950000}"/>
    <cellStyle name="Separador de milhares 4 4 4 3 3 3" xfId="38209" xr:uid="{00000000-0005-0000-0000-000049950000}"/>
    <cellStyle name="Separador de milhares 4 4 4 3 3 4" xfId="38210" xr:uid="{00000000-0005-0000-0000-00004A950000}"/>
    <cellStyle name="Separador de milhares 4 4 4 3 4" xfId="38211" xr:uid="{00000000-0005-0000-0000-00004B950000}"/>
    <cellStyle name="Separador de milhares 4 4 4 3 4 2" xfId="38212" xr:uid="{00000000-0005-0000-0000-00004C950000}"/>
    <cellStyle name="Separador de milhares 4 4 4 3 4 2 2" xfId="38213" xr:uid="{00000000-0005-0000-0000-00004D950000}"/>
    <cellStyle name="Separador de milhares 4 4 4 3 4 3" xfId="38214" xr:uid="{00000000-0005-0000-0000-00004E950000}"/>
    <cellStyle name="Separador de milhares 4 4 4 3 4 4" xfId="38215" xr:uid="{00000000-0005-0000-0000-00004F950000}"/>
    <cellStyle name="Separador de milhares 4 4 4 3 5" xfId="38216" xr:uid="{00000000-0005-0000-0000-000050950000}"/>
    <cellStyle name="Separador de milhares 4 4 4 3 5 2" xfId="38217" xr:uid="{00000000-0005-0000-0000-000051950000}"/>
    <cellStyle name="Separador de milhares 4 4 4 3 6" xfId="38218" xr:uid="{00000000-0005-0000-0000-000052950000}"/>
    <cellStyle name="Separador de milhares 4 4 4 3 7" xfId="38219" xr:uid="{00000000-0005-0000-0000-000053950000}"/>
    <cellStyle name="Separador de milhares 4 4 4 4" xfId="38220" xr:uid="{00000000-0005-0000-0000-000054950000}"/>
    <cellStyle name="Separador de milhares 4 4 4 4 2" xfId="38221" xr:uid="{00000000-0005-0000-0000-000055950000}"/>
    <cellStyle name="Separador de milhares 4 4 4 4 2 2" xfId="38222" xr:uid="{00000000-0005-0000-0000-000056950000}"/>
    <cellStyle name="Separador de milhares 4 4 4 5" xfId="38223" xr:uid="{00000000-0005-0000-0000-000057950000}"/>
    <cellStyle name="Separador de milhares 4 4 4 5 2" xfId="38224" xr:uid="{00000000-0005-0000-0000-000058950000}"/>
    <cellStyle name="Separador de milhares 4 4 4 5 2 2" xfId="38225" xr:uid="{00000000-0005-0000-0000-000059950000}"/>
    <cellStyle name="Separador de milhares 4 4 4 5 3" xfId="38226" xr:uid="{00000000-0005-0000-0000-00005A950000}"/>
    <cellStyle name="Separador de milhares 4 4 4 5 4" xfId="38227" xr:uid="{00000000-0005-0000-0000-00005B950000}"/>
    <cellStyle name="Separador de milhares 4 4 4 6" xfId="38228" xr:uid="{00000000-0005-0000-0000-00005C950000}"/>
    <cellStyle name="Separador de milhares 4 4 4 6 2" xfId="38229" xr:uid="{00000000-0005-0000-0000-00005D950000}"/>
    <cellStyle name="Separador de milhares 4 4 4 6 2 2" xfId="38230" xr:uid="{00000000-0005-0000-0000-00005E950000}"/>
    <cellStyle name="Separador de milhares 4 4 4 6 3" xfId="38231" xr:uid="{00000000-0005-0000-0000-00005F950000}"/>
    <cellStyle name="Separador de milhares 4 4 4 6 4" xfId="38232" xr:uid="{00000000-0005-0000-0000-000060950000}"/>
    <cellStyle name="Separador de milhares 4 4 4 7" xfId="38233" xr:uid="{00000000-0005-0000-0000-000061950000}"/>
    <cellStyle name="Separador de milhares 4 4 4 7 2" xfId="38234" xr:uid="{00000000-0005-0000-0000-000062950000}"/>
    <cellStyle name="Separador de milhares 4 4 4 8" xfId="38235" xr:uid="{00000000-0005-0000-0000-000063950000}"/>
    <cellStyle name="Separador de milhares 4 4 4 9" xfId="38236" xr:uid="{00000000-0005-0000-0000-000064950000}"/>
    <cellStyle name="Separador de milhares 4 4 5" xfId="38237" xr:uid="{00000000-0005-0000-0000-000065950000}"/>
    <cellStyle name="Separador de milhares 4 4 5 2" xfId="38238" xr:uid="{00000000-0005-0000-0000-000066950000}"/>
    <cellStyle name="Separador de milhares 4 4 5 2 2" xfId="38239" xr:uid="{00000000-0005-0000-0000-000067950000}"/>
    <cellStyle name="Separador de milhares 4 4 5 2 2 2" xfId="38240" xr:uid="{00000000-0005-0000-0000-000068950000}"/>
    <cellStyle name="Separador de milhares 4 4 5 2 2 2 2" xfId="38241" xr:uid="{00000000-0005-0000-0000-000069950000}"/>
    <cellStyle name="Separador de milhares 4 4 5 2 2 2 2 2" xfId="38242" xr:uid="{00000000-0005-0000-0000-00006A950000}"/>
    <cellStyle name="Separador de milhares 4 4 5 2 2 3" xfId="38243" xr:uid="{00000000-0005-0000-0000-00006B950000}"/>
    <cellStyle name="Separador de milhares 4 4 5 2 2 3 2" xfId="38244" xr:uid="{00000000-0005-0000-0000-00006C950000}"/>
    <cellStyle name="Separador de milhares 4 4 5 2 2 3 2 2" xfId="38245" xr:uid="{00000000-0005-0000-0000-00006D950000}"/>
    <cellStyle name="Separador de milhares 4 4 5 2 2 3 3" xfId="38246" xr:uid="{00000000-0005-0000-0000-00006E950000}"/>
    <cellStyle name="Separador de milhares 4 4 5 2 2 3 4" xfId="38247" xr:uid="{00000000-0005-0000-0000-00006F950000}"/>
    <cellStyle name="Separador de milhares 4 4 5 2 2 4" xfId="38248" xr:uid="{00000000-0005-0000-0000-000070950000}"/>
    <cellStyle name="Separador de milhares 4 4 5 2 2 4 2" xfId="38249" xr:uid="{00000000-0005-0000-0000-000071950000}"/>
    <cellStyle name="Separador de milhares 4 4 5 2 2 4 2 2" xfId="38250" xr:uid="{00000000-0005-0000-0000-000072950000}"/>
    <cellStyle name="Separador de milhares 4 4 5 2 2 4 3" xfId="38251" xr:uid="{00000000-0005-0000-0000-000073950000}"/>
    <cellStyle name="Separador de milhares 4 4 5 2 2 4 4" xfId="38252" xr:uid="{00000000-0005-0000-0000-000074950000}"/>
    <cellStyle name="Separador de milhares 4 4 5 2 2 5" xfId="38253" xr:uid="{00000000-0005-0000-0000-000075950000}"/>
    <cellStyle name="Separador de milhares 4 4 5 2 2 5 2" xfId="38254" xr:uid="{00000000-0005-0000-0000-000076950000}"/>
    <cellStyle name="Separador de milhares 4 4 5 2 2 6" xfId="38255" xr:uid="{00000000-0005-0000-0000-000077950000}"/>
    <cellStyle name="Separador de milhares 4 4 5 2 2 7" xfId="38256" xr:uid="{00000000-0005-0000-0000-000078950000}"/>
    <cellStyle name="Separador de milhares 4 4 5 2 3" xfId="38257" xr:uid="{00000000-0005-0000-0000-000079950000}"/>
    <cellStyle name="Separador de milhares 4 4 5 2 3 2" xfId="38258" xr:uid="{00000000-0005-0000-0000-00007A950000}"/>
    <cellStyle name="Separador de milhares 4 4 5 2 3 2 2" xfId="38259" xr:uid="{00000000-0005-0000-0000-00007B950000}"/>
    <cellStyle name="Separador de milhares 4 4 5 2 4" xfId="38260" xr:uid="{00000000-0005-0000-0000-00007C950000}"/>
    <cellStyle name="Separador de milhares 4 4 5 2 4 2" xfId="38261" xr:uid="{00000000-0005-0000-0000-00007D950000}"/>
    <cellStyle name="Separador de milhares 4 4 5 2 4 2 2" xfId="38262" xr:uid="{00000000-0005-0000-0000-00007E950000}"/>
    <cellStyle name="Separador de milhares 4 4 5 2 4 3" xfId="38263" xr:uid="{00000000-0005-0000-0000-00007F950000}"/>
    <cellStyle name="Separador de milhares 4 4 5 2 4 4" xfId="38264" xr:uid="{00000000-0005-0000-0000-000080950000}"/>
    <cellStyle name="Separador de milhares 4 4 5 2 5" xfId="38265" xr:uid="{00000000-0005-0000-0000-000081950000}"/>
    <cellStyle name="Separador de milhares 4 4 5 2 5 2" xfId="38266" xr:uid="{00000000-0005-0000-0000-000082950000}"/>
    <cellStyle name="Separador de milhares 4 4 5 2 5 2 2" xfId="38267" xr:uid="{00000000-0005-0000-0000-000083950000}"/>
    <cellStyle name="Separador de milhares 4 4 5 2 5 3" xfId="38268" xr:uid="{00000000-0005-0000-0000-000084950000}"/>
    <cellStyle name="Separador de milhares 4 4 5 2 5 4" xfId="38269" xr:uid="{00000000-0005-0000-0000-000085950000}"/>
    <cellStyle name="Separador de milhares 4 4 5 2 6" xfId="38270" xr:uid="{00000000-0005-0000-0000-000086950000}"/>
    <cellStyle name="Separador de milhares 4 4 5 2 6 2" xfId="38271" xr:uid="{00000000-0005-0000-0000-000087950000}"/>
    <cellStyle name="Separador de milhares 4 4 5 2 7" xfId="38272" xr:uid="{00000000-0005-0000-0000-000088950000}"/>
    <cellStyle name="Separador de milhares 4 4 5 2 8" xfId="38273" xr:uid="{00000000-0005-0000-0000-000089950000}"/>
    <cellStyle name="Separador de milhares 4 4 5 3" xfId="38274" xr:uid="{00000000-0005-0000-0000-00008A950000}"/>
    <cellStyle name="Separador de milhares 4 4 5 3 2" xfId="38275" xr:uid="{00000000-0005-0000-0000-00008B950000}"/>
    <cellStyle name="Separador de milhares 4 4 5 3 2 2" xfId="38276" xr:uid="{00000000-0005-0000-0000-00008C950000}"/>
    <cellStyle name="Separador de milhares 4 4 5 3 2 2 2" xfId="38277" xr:uid="{00000000-0005-0000-0000-00008D950000}"/>
    <cellStyle name="Separador de milhares 4 4 5 3 3" xfId="38278" xr:uid="{00000000-0005-0000-0000-00008E950000}"/>
    <cellStyle name="Separador de milhares 4 4 5 3 3 2" xfId="38279" xr:uid="{00000000-0005-0000-0000-00008F950000}"/>
    <cellStyle name="Separador de milhares 4 4 5 3 3 2 2" xfId="38280" xr:uid="{00000000-0005-0000-0000-000090950000}"/>
    <cellStyle name="Separador de milhares 4 4 5 3 3 3" xfId="38281" xr:uid="{00000000-0005-0000-0000-000091950000}"/>
    <cellStyle name="Separador de milhares 4 4 5 3 3 4" xfId="38282" xr:uid="{00000000-0005-0000-0000-000092950000}"/>
    <cellStyle name="Separador de milhares 4 4 5 3 4" xfId="38283" xr:uid="{00000000-0005-0000-0000-000093950000}"/>
    <cellStyle name="Separador de milhares 4 4 5 3 4 2" xfId="38284" xr:uid="{00000000-0005-0000-0000-000094950000}"/>
    <cellStyle name="Separador de milhares 4 4 5 3 4 2 2" xfId="38285" xr:uid="{00000000-0005-0000-0000-000095950000}"/>
    <cellStyle name="Separador de milhares 4 4 5 3 4 3" xfId="38286" xr:uid="{00000000-0005-0000-0000-000096950000}"/>
    <cellStyle name="Separador de milhares 4 4 5 3 4 4" xfId="38287" xr:uid="{00000000-0005-0000-0000-000097950000}"/>
    <cellStyle name="Separador de milhares 4 4 5 3 5" xfId="38288" xr:uid="{00000000-0005-0000-0000-000098950000}"/>
    <cellStyle name="Separador de milhares 4 4 5 3 5 2" xfId="38289" xr:uid="{00000000-0005-0000-0000-000099950000}"/>
    <cellStyle name="Separador de milhares 4 4 5 3 6" xfId="38290" xr:uid="{00000000-0005-0000-0000-00009A950000}"/>
    <cellStyle name="Separador de milhares 4 4 5 3 7" xfId="38291" xr:uid="{00000000-0005-0000-0000-00009B950000}"/>
    <cellStyle name="Separador de milhares 4 4 5 4" xfId="38292" xr:uid="{00000000-0005-0000-0000-00009C950000}"/>
    <cellStyle name="Separador de milhares 4 4 5 4 2" xfId="38293" xr:uid="{00000000-0005-0000-0000-00009D950000}"/>
    <cellStyle name="Separador de milhares 4 4 5 4 2 2" xfId="38294" xr:uid="{00000000-0005-0000-0000-00009E950000}"/>
    <cellStyle name="Separador de milhares 4 4 5 5" xfId="38295" xr:uid="{00000000-0005-0000-0000-00009F950000}"/>
    <cellStyle name="Separador de milhares 4 4 5 5 2" xfId="38296" xr:uid="{00000000-0005-0000-0000-0000A0950000}"/>
    <cellStyle name="Separador de milhares 4 4 5 5 2 2" xfId="38297" xr:uid="{00000000-0005-0000-0000-0000A1950000}"/>
    <cellStyle name="Separador de milhares 4 4 5 5 3" xfId="38298" xr:uid="{00000000-0005-0000-0000-0000A2950000}"/>
    <cellStyle name="Separador de milhares 4 4 5 5 4" xfId="38299" xr:uid="{00000000-0005-0000-0000-0000A3950000}"/>
    <cellStyle name="Separador de milhares 4 4 5 6" xfId="38300" xr:uid="{00000000-0005-0000-0000-0000A4950000}"/>
    <cellStyle name="Separador de milhares 4 4 5 6 2" xfId="38301" xr:uid="{00000000-0005-0000-0000-0000A5950000}"/>
    <cellStyle name="Separador de milhares 4 4 5 6 2 2" xfId="38302" xr:uid="{00000000-0005-0000-0000-0000A6950000}"/>
    <cellStyle name="Separador de milhares 4 4 5 6 3" xfId="38303" xr:uid="{00000000-0005-0000-0000-0000A7950000}"/>
    <cellStyle name="Separador de milhares 4 4 5 6 4" xfId="38304" xr:uid="{00000000-0005-0000-0000-0000A8950000}"/>
    <cellStyle name="Separador de milhares 4 4 5 7" xfId="38305" xr:uid="{00000000-0005-0000-0000-0000A9950000}"/>
    <cellStyle name="Separador de milhares 4 4 5 7 2" xfId="38306" xr:uid="{00000000-0005-0000-0000-0000AA950000}"/>
    <cellStyle name="Separador de milhares 4 4 5 8" xfId="38307" xr:uid="{00000000-0005-0000-0000-0000AB950000}"/>
    <cellStyle name="Separador de milhares 4 4 5 9" xfId="38308" xr:uid="{00000000-0005-0000-0000-0000AC950000}"/>
    <cellStyle name="Separador de milhares 4 4 6" xfId="38309" xr:uid="{00000000-0005-0000-0000-0000AD950000}"/>
    <cellStyle name="Separador de milhares 4 4 6 2" xfId="38310" xr:uid="{00000000-0005-0000-0000-0000AE950000}"/>
    <cellStyle name="Separador de milhares 4 4 6 2 2" xfId="38311" xr:uid="{00000000-0005-0000-0000-0000AF950000}"/>
    <cellStyle name="Separador de milhares 4 4 6 2 2 2" xfId="38312" xr:uid="{00000000-0005-0000-0000-0000B0950000}"/>
    <cellStyle name="Separador de milhares 4 4 6 2 2 2 2" xfId="38313" xr:uid="{00000000-0005-0000-0000-0000B1950000}"/>
    <cellStyle name="Separador de milhares 4 4 6 2 3" xfId="38314" xr:uid="{00000000-0005-0000-0000-0000B2950000}"/>
    <cellStyle name="Separador de milhares 4 4 6 2 3 2" xfId="38315" xr:uid="{00000000-0005-0000-0000-0000B3950000}"/>
    <cellStyle name="Separador de milhares 4 4 6 2 3 2 2" xfId="38316" xr:uid="{00000000-0005-0000-0000-0000B4950000}"/>
    <cellStyle name="Separador de milhares 4 4 6 2 3 3" xfId="38317" xr:uid="{00000000-0005-0000-0000-0000B5950000}"/>
    <cellStyle name="Separador de milhares 4 4 6 2 3 4" xfId="38318" xr:uid="{00000000-0005-0000-0000-0000B6950000}"/>
    <cellStyle name="Separador de milhares 4 4 6 2 4" xfId="38319" xr:uid="{00000000-0005-0000-0000-0000B7950000}"/>
    <cellStyle name="Separador de milhares 4 4 6 2 4 2" xfId="38320" xr:uid="{00000000-0005-0000-0000-0000B8950000}"/>
    <cellStyle name="Separador de milhares 4 4 6 2 4 2 2" xfId="38321" xr:uid="{00000000-0005-0000-0000-0000B9950000}"/>
    <cellStyle name="Separador de milhares 4 4 6 2 4 3" xfId="38322" xr:uid="{00000000-0005-0000-0000-0000BA950000}"/>
    <cellStyle name="Separador de milhares 4 4 6 2 4 4" xfId="38323" xr:uid="{00000000-0005-0000-0000-0000BB950000}"/>
    <cellStyle name="Separador de milhares 4 4 6 2 5" xfId="38324" xr:uid="{00000000-0005-0000-0000-0000BC950000}"/>
    <cellStyle name="Separador de milhares 4 4 6 2 5 2" xfId="38325" xr:uid="{00000000-0005-0000-0000-0000BD950000}"/>
    <cellStyle name="Separador de milhares 4 4 6 2 6" xfId="38326" xr:uid="{00000000-0005-0000-0000-0000BE950000}"/>
    <cellStyle name="Separador de milhares 4 4 6 2 7" xfId="38327" xr:uid="{00000000-0005-0000-0000-0000BF950000}"/>
    <cellStyle name="Separador de milhares 4 4 6 3" xfId="38328" xr:uid="{00000000-0005-0000-0000-0000C0950000}"/>
    <cellStyle name="Separador de milhares 4 4 6 3 2" xfId="38329" xr:uid="{00000000-0005-0000-0000-0000C1950000}"/>
    <cellStyle name="Separador de milhares 4 4 6 3 2 2" xfId="38330" xr:uid="{00000000-0005-0000-0000-0000C2950000}"/>
    <cellStyle name="Separador de milhares 4 4 6 4" xfId="38331" xr:uid="{00000000-0005-0000-0000-0000C3950000}"/>
    <cellStyle name="Separador de milhares 4 4 6 4 2" xfId="38332" xr:uid="{00000000-0005-0000-0000-0000C4950000}"/>
    <cellStyle name="Separador de milhares 4 4 6 4 2 2" xfId="38333" xr:uid="{00000000-0005-0000-0000-0000C5950000}"/>
    <cellStyle name="Separador de milhares 4 4 6 4 3" xfId="38334" xr:uid="{00000000-0005-0000-0000-0000C6950000}"/>
    <cellStyle name="Separador de milhares 4 4 6 4 4" xfId="38335" xr:uid="{00000000-0005-0000-0000-0000C7950000}"/>
    <cellStyle name="Separador de milhares 4 4 6 5" xfId="38336" xr:uid="{00000000-0005-0000-0000-0000C8950000}"/>
    <cellStyle name="Separador de milhares 4 4 6 5 2" xfId="38337" xr:uid="{00000000-0005-0000-0000-0000C9950000}"/>
    <cellStyle name="Separador de milhares 4 4 6 5 2 2" xfId="38338" xr:uid="{00000000-0005-0000-0000-0000CA950000}"/>
    <cellStyle name="Separador de milhares 4 4 6 5 3" xfId="38339" xr:uid="{00000000-0005-0000-0000-0000CB950000}"/>
    <cellStyle name="Separador de milhares 4 4 6 5 4" xfId="38340" xr:uid="{00000000-0005-0000-0000-0000CC950000}"/>
    <cellStyle name="Separador de milhares 4 4 6 6" xfId="38341" xr:uid="{00000000-0005-0000-0000-0000CD950000}"/>
    <cellStyle name="Separador de milhares 4 4 6 6 2" xfId="38342" xr:uid="{00000000-0005-0000-0000-0000CE950000}"/>
    <cellStyle name="Separador de milhares 4 4 6 7" xfId="38343" xr:uid="{00000000-0005-0000-0000-0000CF950000}"/>
    <cellStyle name="Separador de milhares 4 4 6 8" xfId="38344" xr:uid="{00000000-0005-0000-0000-0000D0950000}"/>
    <cellStyle name="Separador de milhares 4 4 7" xfId="38345" xr:uid="{00000000-0005-0000-0000-0000D1950000}"/>
    <cellStyle name="Separador de milhares 4 4 7 2" xfId="38346" xr:uid="{00000000-0005-0000-0000-0000D2950000}"/>
    <cellStyle name="Separador de milhares 4 4 7 2 2" xfId="38347" xr:uid="{00000000-0005-0000-0000-0000D3950000}"/>
    <cellStyle name="Separador de milhares 4 4 7 2 2 2" xfId="38348" xr:uid="{00000000-0005-0000-0000-0000D4950000}"/>
    <cellStyle name="Separador de milhares 4 4 7 3" xfId="38349" xr:uid="{00000000-0005-0000-0000-0000D5950000}"/>
    <cellStyle name="Separador de milhares 4 4 7 3 2" xfId="38350" xr:uid="{00000000-0005-0000-0000-0000D6950000}"/>
    <cellStyle name="Separador de milhares 4 4 7 3 2 2" xfId="38351" xr:uid="{00000000-0005-0000-0000-0000D7950000}"/>
    <cellStyle name="Separador de milhares 4 4 7 3 3" xfId="38352" xr:uid="{00000000-0005-0000-0000-0000D8950000}"/>
    <cellStyle name="Separador de milhares 4 4 7 3 4" xfId="38353" xr:uid="{00000000-0005-0000-0000-0000D9950000}"/>
    <cellStyle name="Separador de milhares 4 4 7 4" xfId="38354" xr:uid="{00000000-0005-0000-0000-0000DA950000}"/>
    <cellStyle name="Separador de milhares 4 4 7 4 2" xfId="38355" xr:uid="{00000000-0005-0000-0000-0000DB950000}"/>
    <cellStyle name="Separador de milhares 4 4 7 4 2 2" xfId="38356" xr:uid="{00000000-0005-0000-0000-0000DC950000}"/>
    <cellStyle name="Separador de milhares 4 4 7 4 3" xfId="38357" xr:uid="{00000000-0005-0000-0000-0000DD950000}"/>
    <cellStyle name="Separador de milhares 4 4 7 4 4" xfId="38358" xr:uid="{00000000-0005-0000-0000-0000DE950000}"/>
    <cellStyle name="Separador de milhares 4 4 7 5" xfId="38359" xr:uid="{00000000-0005-0000-0000-0000DF950000}"/>
    <cellStyle name="Separador de milhares 4 4 7 5 2" xfId="38360" xr:uid="{00000000-0005-0000-0000-0000E0950000}"/>
    <cellStyle name="Separador de milhares 4 4 7 6" xfId="38361" xr:uid="{00000000-0005-0000-0000-0000E1950000}"/>
    <cellStyle name="Separador de milhares 4 4 7 7" xfId="38362" xr:uid="{00000000-0005-0000-0000-0000E2950000}"/>
    <cellStyle name="Separador de milhares 4 4 8" xfId="38363" xr:uid="{00000000-0005-0000-0000-0000E3950000}"/>
    <cellStyle name="Separador de milhares 4 4 8 2" xfId="38364" xr:uid="{00000000-0005-0000-0000-0000E4950000}"/>
    <cellStyle name="Separador de milhares 4 4 8 2 2" xfId="38365" xr:uid="{00000000-0005-0000-0000-0000E5950000}"/>
    <cellStyle name="Separador de milhares 4 4 9" xfId="38366" xr:uid="{00000000-0005-0000-0000-0000E6950000}"/>
    <cellStyle name="Separador de milhares 4 4 9 2" xfId="38367" xr:uid="{00000000-0005-0000-0000-0000E7950000}"/>
    <cellStyle name="Separador de milhares 4 4 9 2 2" xfId="38368" xr:uid="{00000000-0005-0000-0000-0000E8950000}"/>
    <cellStyle name="Separador de milhares 4 4 9 3" xfId="38369" xr:uid="{00000000-0005-0000-0000-0000E9950000}"/>
    <cellStyle name="Separador de milhares 4 4 9 4" xfId="38370" xr:uid="{00000000-0005-0000-0000-0000EA950000}"/>
    <cellStyle name="Separador de milhares 4 5" xfId="38371" xr:uid="{00000000-0005-0000-0000-0000EB950000}"/>
    <cellStyle name="Separador de milhares 4 5 10" xfId="38372" xr:uid="{00000000-0005-0000-0000-0000EC950000}"/>
    <cellStyle name="Separador de milhares 4 5 10 2" xfId="38373" xr:uid="{00000000-0005-0000-0000-0000ED950000}"/>
    <cellStyle name="Separador de milhares 4 5 11" xfId="38374" xr:uid="{00000000-0005-0000-0000-0000EE950000}"/>
    <cellStyle name="Separador de milhares 4 5 12" xfId="38375" xr:uid="{00000000-0005-0000-0000-0000EF950000}"/>
    <cellStyle name="Separador de milhares 4 5 2" xfId="38376" xr:uid="{00000000-0005-0000-0000-0000F0950000}"/>
    <cellStyle name="Separador de milhares 4 5 2 2" xfId="38377" xr:uid="{00000000-0005-0000-0000-0000F1950000}"/>
    <cellStyle name="Separador de milhares 4 5 2 2 2" xfId="38378" xr:uid="{00000000-0005-0000-0000-0000F2950000}"/>
    <cellStyle name="Separador de milhares 4 5 2 2 2 2" xfId="38379" xr:uid="{00000000-0005-0000-0000-0000F3950000}"/>
    <cellStyle name="Separador de milhares 4 5 2 2 2 2 2" xfId="38380" xr:uid="{00000000-0005-0000-0000-0000F4950000}"/>
    <cellStyle name="Separador de milhares 4 5 2 2 2 2 2 2" xfId="38381" xr:uid="{00000000-0005-0000-0000-0000F5950000}"/>
    <cellStyle name="Separador de milhares 4 5 2 2 2 3" xfId="38382" xr:uid="{00000000-0005-0000-0000-0000F6950000}"/>
    <cellStyle name="Separador de milhares 4 5 2 2 2 3 2" xfId="38383" xr:uid="{00000000-0005-0000-0000-0000F7950000}"/>
    <cellStyle name="Separador de milhares 4 5 2 2 2 3 2 2" xfId="38384" xr:uid="{00000000-0005-0000-0000-0000F8950000}"/>
    <cellStyle name="Separador de milhares 4 5 2 2 2 3 3" xfId="38385" xr:uid="{00000000-0005-0000-0000-0000F9950000}"/>
    <cellStyle name="Separador de milhares 4 5 2 2 2 3 4" xfId="38386" xr:uid="{00000000-0005-0000-0000-0000FA950000}"/>
    <cellStyle name="Separador de milhares 4 5 2 2 2 4" xfId="38387" xr:uid="{00000000-0005-0000-0000-0000FB950000}"/>
    <cellStyle name="Separador de milhares 4 5 2 2 2 4 2" xfId="38388" xr:uid="{00000000-0005-0000-0000-0000FC950000}"/>
    <cellStyle name="Separador de milhares 4 5 2 2 2 4 2 2" xfId="38389" xr:uid="{00000000-0005-0000-0000-0000FD950000}"/>
    <cellStyle name="Separador de milhares 4 5 2 2 2 4 3" xfId="38390" xr:uid="{00000000-0005-0000-0000-0000FE950000}"/>
    <cellStyle name="Separador de milhares 4 5 2 2 2 4 4" xfId="38391" xr:uid="{00000000-0005-0000-0000-0000FF950000}"/>
    <cellStyle name="Separador de milhares 4 5 2 2 2 5" xfId="38392" xr:uid="{00000000-0005-0000-0000-000000960000}"/>
    <cellStyle name="Separador de milhares 4 5 2 2 2 5 2" xfId="38393" xr:uid="{00000000-0005-0000-0000-000001960000}"/>
    <cellStyle name="Separador de milhares 4 5 2 2 2 6" xfId="38394" xr:uid="{00000000-0005-0000-0000-000002960000}"/>
    <cellStyle name="Separador de milhares 4 5 2 2 2 7" xfId="38395" xr:uid="{00000000-0005-0000-0000-000003960000}"/>
    <cellStyle name="Separador de milhares 4 5 2 2 3" xfId="38396" xr:uid="{00000000-0005-0000-0000-000004960000}"/>
    <cellStyle name="Separador de milhares 4 5 2 2 3 2" xfId="38397" xr:uid="{00000000-0005-0000-0000-000005960000}"/>
    <cellStyle name="Separador de milhares 4 5 2 2 3 2 2" xfId="38398" xr:uid="{00000000-0005-0000-0000-000006960000}"/>
    <cellStyle name="Separador de milhares 4 5 2 2 4" xfId="38399" xr:uid="{00000000-0005-0000-0000-000007960000}"/>
    <cellStyle name="Separador de milhares 4 5 2 2 4 2" xfId="38400" xr:uid="{00000000-0005-0000-0000-000008960000}"/>
    <cellStyle name="Separador de milhares 4 5 2 2 4 2 2" xfId="38401" xr:uid="{00000000-0005-0000-0000-000009960000}"/>
    <cellStyle name="Separador de milhares 4 5 2 2 4 3" xfId="38402" xr:uid="{00000000-0005-0000-0000-00000A960000}"/>
    <cellStyle name="Separador de milhares 4 5 2 2 4 4" xfId="38403" xr:uid="{00000000-0005-0000-0000-00000B960000}"/>
    <cellStyle name="Separador de milhares 4 5 2 2 5" xfId="38404" xr:uid="{00000000-0005-0000-0000-00000C960000}"/>
    <cellStyle name="Separador de milhares 4 5 2 2 5 2" xfId="38405" xr:uid="{00000000-0005-0000-0000-00000D960000}"/>
    <cellStyle name="Separador de milhares 4 5 2 2 5 2 2" xfId="38406" xr:uid="{00000000-0005-0000-0000-00000E960000}"/>
    <cellStyle name="Separador de milhares 4 5 2 2 5 3" xfId="38407" xr:uid="{00000000-0005-0000-0000-00000F960000}"/>
    <cellStyle name="Separador de milhares 4 5 2 2 5 4" xfId="38408" xr:uid="{00000000-0005-0000-0000-000010960000}"/>
    <cellStyle name="Separador de milhares 4 5 2 2 6" xfId="38409" xr:uid="{00000000-0005-0000-0000-000011960000}"/>
    <cellStyle name="Separador de milhares 4 5 2 2 6 2" xfId="38410" xr:uid="{00000000-0005-0000-0000-000012960000}"/>
    <cellStyle name="Separador de milhares 4 5 2 2 7" xfId="38411" xr:uid="{00000000-0005-0000-0000-000013960000}"/>
    <cellStyle name="Separador de milhares 4 5 2 2 8" xfId="38412" xr:uid="{00000000-0005-0000-0000-000014960000}"/>
    <cellStyle name="Separador de milhares 4 5 2 3" xfId="38413" xr:uid="{00000000-0005-0000-0000-000015960000}"/>
    <cellStyle name="Separador de milhares 4 5 2 3 2" xfId="38414" xr:uid="{00000000-0005-0000-0000-000016960000}"/>
    <cellStyle name="Separador de milhares 4 5 2 3 2 2" xfId="38415" xr:uid="{00000000-0005-0000-0000-000017960000}"/>
    <cellStyle name="Separador de milhares 4 5 2 3 2 2 2" xfId="38416" xr:uid="{00000000-0005-0000-0000-000018960000}"/>
    <cellStyle name="Separador de milhares 4 5 2 3 3" xfId="38417" xr:uid="{00000000-0005-0000-0000-000019960000}"/>
    <cellStyle name="Separador de milhares 4 5 2 3 3 2" xfId="38418" xr:uid="{00000000-0005-0000-0000-00001A960000}"/>
    <cellStyle name="Separador de milhares 4 5 2 3 3 2 2" xfId="38419" xr:uid="{00000000-0005-0000-0000-00001B960000}"/>
    <cellStyle name="Separador de milhares 4 5 2 3 3 3" xfId="38420" xr:uid="{00000000-0005-0000-0000-00001C960000}"/>
    <cellStyle name="Separador de milhares 4 5 2 3 3 4" xfId="38421" xr:uid="{00000000-0005-0000-0000-00001D960000}"/>
    <cellStyle name="Separador de milhares 4 5 2 3 4" xfId="38422" xr:uid="{00000000-0005-0000-0000-00001E960000}"/>
    <cellStyle name="Separador de milhares 4 5 2 3 4 2" xfId="38423" xr:uid="{00000000-0005-0000-0000-00001F960000}"/>
    <cellStyle name="Separador de milhares 4 5 2 3 4 2 2" xfId="38424" xr:uid="{00000000-0005-0000-0000-000020960000}"/>
    <cellStyle name="Separador de milhares 4 5 2 3 4 3" xfId="38425" xr:uid="{00000000-0005-0000-0000-000021960000}"/>
    <cellStyle name="Separador de milhares 4 5 2 3 4 4" xfId="38426" xr:uid="{00000000-0005-0000-0000-000022960000}"/>
    <cellStyle name="Separador de milhares 4 5 2 3 5" xfId="38427" xr:uid="{00000000-0005-0000-0000-000023960000}"/>
    <cellStyle name="Separador de milhares 4 5 2 3 5 2" xfId="38428" xr:uid="{00000000-0005-0000-0000-000024960000}"/>
    <cellStyle name="Separador de milhares 4 5 2 3 6" xfId="38429" xr:uid="{00000000-0005-0000-0000-000025960000}"/>
    <cellStyle name="Separador de milhares 4 5 2 3 7" xfId="38430" xr:uid="{00000000-0005-0000-0000-000026960000}"/>
    <cellStyle name="Separador de milhares 4 5 2 4" xfId="38431" xr:uid="{00000000-0005-0000-0000-000027960000}"/>
    <cellStyle name="Separador de milhares 4 5 2 4 2" xfId="38432" xr:uid="{00000000-0005-0000-0000-000028960000}"/>
    <cellStyle name="Separador de milhares 4 5 2 4 2 2" xfId="38433" xr:uid="{00000000-0005-0000-0000-000029960000}"/>
    <cellStyle name="Separador de milhares 4 5 2 5" xfId="38434" xr:uid="{00000000-0005-0000-0000-00002A960000}"/>
    <cellStyle name="Separador de milhares 4 5 2 5 2" xfId="38435" xr:uid="{00000000-0005-0000-0000-00002B960000}"/>
    <cellStyle name="Separador de milhares 4 5 2 5 2 2" xfId="38436" xr:uid="{00000000-0005-0000-0000-00002C960000}"/>
    <cellStyle name="Separador de milhares 4 5 2 5 3" xfId="38437" xr:uid="{00000000-0005-0000-0000-00002D960000}"/>
    <cellStyle name="Separador de milhares 4 5 2 5 4" xfId="38438" xr:uid="{00000000-0005-0000-0000-00002E960000}"/>
    <cellStyle name="Separador de milhares 4 5 2 6" xfId="38439" xr:uid="{00000000-0005-0000-0000-00002F960000}"/>
    <cellStyle name="Separador de milhares 4 5 2 6 2" xfId="38440" xr:uid="{00000000-0005-0000-0000-000030960000}"/>
    <cellStyle name="Separador de milhares 4 5 2 6 2 2" xfId="38441" xr:uid="{00000000-0005-0000-0000-000031960000}"/>
    <cellStyle name="Separador de milhares 4 5 2 6 3" xfId="38442" xr:uid="{00000000-0005-0000-0000-000032960000}"/>
    <cellStyle name="Separador de milhares 4 5 2 6 4" xfId="38443" xr:uid="{00000000-0005-0000-0000-000033960000}"/>
    <cellStyle name="Separador de milhares 4 5 2 7" xfId="38444" xr:uid="{00000000-0005-0000-0000-000034960000}"/>
    <cellStyle name="Separador de milhares 4 5 2 7 2" xfId="38445" xr:uid="{00000000-0005-0000-0000-000035960000}"/>
    <cellStyle name="Separador de milhares 4 5 2 8" xfId="38446" xr:uid="{00000000-0005-0000-0000-000036960000}"/>
    <cellStyle name="Separador de milhares 4 5 2 9" xfId="38447" xr:uid="{00000000-0005-0000-0000-000037960000}"/>
    <cellStyle name="Separador de milhares 4 5 3" xfId="38448" xr:uid="{00000000-0005-0000-0000-000038960000}"/>
    <cellStyle name="Separador de milhares 4 5 3 2" xfId="38449" xr:uid="{00000000-0005-0000-0000-000039960000}"/>
    <cellStyle name="Separador de milhares 4 5 3 2 2" xfId="38450" xr:uid="{00000000-0005-0000-0000-00003A960000}"/>
    <cellStyle name="Separador de milhares 4 5 3 2 2 2" xfId="38451" xr:uid="{00000000-0005-0000-0000-00003B960000}"/>
    <cellStyle name="Separador de milhares 4 5 3 2 2 2 2" xfId="38452" xr:uid="{00000000-0005-0000-0000-00003C960000}"/>
    <cellStyle name="Separador de milhares 4 5 3 2 2 2 2 2" xfId="38453" xr:uid="{00000000-0005-0000-0000-00003D960000}"/>
    <cellStyle name="Separador de milhares 4 5 3 2 2 3" xfId="38454" xr:uid="{00000000-0005-0000-0000-00003E960000}"/>
    <cellStyle name="Separador de milhares 4 5 3 2 2 3 2" xfId="38455" xr:uid="{00000000-0005-0000-0000-00003F960000}"/>
    <cellStyle name="Separador de milhares 4 5 3 2 2 3 2 2" xfId="38456" xr:uid="{00000000-0005-0000-0000-000040960000}"/>
    <cellStyle name="Separador de milhares 4 5 3 2 2 3 3" xfId="38457" xr:uid="{00000000-0005-0000-0000-000041960000}"/>
    <cellStyle name="Separador de milhares 4 5 3 2 2 3 4" xfId="38458" xr:uid="{00000000-0005-0000-0000-000042960000}"/>
    <cellStyle name="Separador de milhares 4 5 3 2 2 4" xfId="38459" xr:uid="{00000000-0005-0000-0000-000043960000}"/>
    <cellStyle name="Separador de milhares 4 5 3 2 2 4 2" xfId="38460" xr:uid="{00000000-0005-0000-0000-000044960000}"/>
    <cellStyle name="Separador de milhares 4 5 3 2 2 4 2 2" xfId="38461" xr:uid="{00000000-0005-0000-0000-000045960000}"/>
    <cellStyle name="Separador de milhares 4 5 3 2 2 4 3" xfId="38462" xr:uid="{00000000-0005-0000-0000-000046960000}"/>
    <cellStyle name="Separador de milhares 4 5 3 2 2 4 4" xfId="38463" xr:uid="{00000000-0005-0000-0000-000047960000}"/>
    <cellStyle name="Separador de milhares 4 5 3 2 2 5" xfId="38464" xr:uid="{00000000-0005-0000-0000-000048960000}"/>
    <cellStyle name="Separador de milhares 4 5 3 2 2 5 2" xfId="38465" xr:uid="{00000000-0005-0000-0000-000049960000}"/>
    <cellStyle name="Separador de milhares 4 5 3 2 2 6" xfId="38466" xr:uid="{00000000-0005-0000-0000-00004A960000}"/>
    <cellStyle name="Separador de milhares 4 5 3 2 2 7" xfId="38467" xr:uid="{00000000-0005-0000-0000-00004B960000}"/>
    <cellStyle name="Separador de milhares 4 5 3 2 3" xfId="38468" xr:uid="{00000000-0005-0000-0000-00004C960000}"/>
    <cellStyle name="Separador de milhares 4 5 3 2 3 2" xfId="38469" xr:uid="{00000000-0005-0000-0000-00004D960000}"/>
    <cellStyle name="Separador de milhares 4 5 3 2 3 2 2" xfId="38470" xr:uid="{00000000-0005-0000-0000-00004E960000}"/>
    <cellStyle name="Separador de milhares 4 5 3 2 4" xfId="38471" xr:uid="{00000000-0005-0000-0000-00004F960000}"/>
    <cellStyle name="Separador de milhares 4 5 3 2 4 2" xfId="38472" xr:uid="{00000000-0005-0000-0000-000050960000}"/>
    <cellStyle name="Separador de milhares 4 5 3 2 4 2 2" xfId="38473" xr:uid="{00000000-0005-0000-0000-000051960000}"/>
    <cellStyle name="Separador de milhares 4 5 3 2 4 3" xfId="38474" xr:uid="{00000000-0005-0000-0000-000052960000}"/>
    <cellStyle name="Separador de milhares 4 5 3 2 4 4" xfId="38475" xr:uid="{00000000-0005-0000-0000-000053960000}"/>
    <cellStyle name="Separador de milhares 4 5 3 2 5" xfId="38476" xr:uid="{00000000-0005-0000-0000-000054960000}"/>
    <cellStyle name="Separador de milhares 4 5 3 2 5 2" xfId="38477" xr:uid="{00000000-0005-0000-0000-000055960000}"/>
    <cellStyle name="Separador de milhares 4 5 3 2 5 2 2" xfId="38478" xr:uid="{00000000-0005-0000-0000-000056960000}"/>
    <cellStyle name="Separador de milhares 4 5 3 2 5 3" xfId="38479" xr:uid="{00000000-0005-0000-0000-000057960000}"/>
    <cellStyle name="Separador de milhares 4 5 3 2 5 4" xfId="38480" xr:uid="{00000000-0005-0000-0000-000058960000}"/>
    <cellStyle name="Separador de milhares 4 5 3 2 6" xfId="38481" xr:uid="{00000000-0005-0000-0000-000059960000}"/>
    <cellStyle name="Separador de milhares 4 5 3 2 6 2" xfId="38482" xr:uid="{00000000-0005-0000-0000-00005A960000}"/>
    <cellStyle name="Separador de milhares 4 5 3 2 7" xfId="38483" xr:uid="{00000000-0005-0000-0000-00005B960000}"/>
    <cellStyle name="Separador de milhares 4 5 3 2 8" xfId="38484" xr:uid="{00000000-0005-0000-0000-00005C960000}"/>
    <cellStyle name="Separador de milhares 4 5 3 3" xfId="38485" xr:uid="{00000000-0005-0000-0000-00005D960000}"/>
    <cellStyle name="Separador de milhares 4 5 3 3 2" xfId="38486" xr:uid="{00000000-0005-0000-0000-00005E960000}"/>
    <cellStyle name="Separador de milhares 4 5 3 3 2 2" xfId="38487" xr:uid="{00000000-0005-0000-0000-00005F960000}"/>
    <cellStyle name="Separador de milhares 4 5 3 3 2 2 2" xfId="38488" xr:uid="{00000000-0005-0000-0000-000060960000}"/>
    <cellStyle name="Separador de milhares 4 5 3 3 3" xfId="38489" xr:uid="{00000000-0005-0000-0000-000061960000}"/>
    <cellStyle name="Separador de milhares 4 5 3 3 3 2" xfId="38490" xr:uid="{00000000-0005-0000-0000-000062960000}"/>
    <cellStyle name="Separador de milhares 4 5 3 3 3 2 2" xfId="38491" xr:uid="{00000000-0005-0000-0000-000063960000}"/>
    <cellStyle name="Separador de milhares 4 5 3 3 3 3" xfId="38492" xr:uid="{00000000-0005-0000-0000-000064960000}"/>
    <cellStyle name="Separador de milhares 4 5 3 3 3 4" xfId="38493" xr:uid="{00000000-0005-0000-0000-000065960000}"/>
    <cellStyle name="Separador de milhares 4 5 3 3 4" xfId="38494" xr:uid="{00000000-0005-0000-0000-000066960000}"/>
    <cellStyle name="Separador de milhares 4 5 3 3 4 2" xfId="38495" xr:uid="{00000000-0005-0000-0000-000067960000}"/>
    <cellStyle name="Separador de milhares 4 5 3 3 4 2 2" xfId="38496" xr:uid="{00000000-0005-0000-0000-000068960000}"/>
    <cellStyle name="Separador de milhares 4 5 3 3 4 3" xfId="38497" xr:uid="{00000000-0005-0000-0000-000069960000}"/>
    <cellStyle name="Separador de milhares 4 5 3 3 4 4" xfId="38498" xr:uid="{00000000-0005-0000-0000-00006A960000}"/>
    <cellStyle name="Separador de milhares 4 5 3 3 5" xfId="38499" xr:uid="{00000000-0005-0000-0000-00006B960000}"/>
    <cellStyle name="Separador de milhares 4 5 3 3 5 2" xfId="38500" xr:uid="{00000000-0005-0000-0000-00006C960000}"/>
    <cellStyle name="Separador de milhares 4 5 3 3 6" xfId="38501" xr:uid="{00000000-0005-0000-0000-00006D960000}"/>
    <cellStyle name="Separador de milhares 4 5 3 3 7" xfId="38502" xr:uid="{00000000-0005-0000-0000-00006E960000}"/>
    <cellStyle name="Separador de milhares 4 5 3 4" xfId="38503" xr:uid="{00000000-0005-0000-0000-00006F960000}"/>
    <cellStyle name="Separador de milhares 4 5 3 4 2" xfId="38504" xr:uid="{00000000-0005-0000-0000-000070960000}"/>
    <cellStyle name="Separador de milhares 4 5 3 4 2 2" xfId="38505" xr:uid="{00000000-0005-0000-0000-000071960000}"/>
    <cellStyle name="Separador de milhares 4 5 3 5" xfId="38506" xr:uid="{00000000-0005-0000-0000-000072960000}"/>
    <cellStyle name="Separador de milhares 4 5 3 5 2" xfId="38507" xr:uid="{00000000-0005-0000-0000-000073960000}"/>
    <cellStyle name="Separador de milhares 4 5 3 5 2 2" xfId="38508" xr:uid="{00000000-0005-0000-0000-000074960000}"/>
    <cellStyle name="Separador de milhares 4 5 3 5 3" xfId="38509" xr:uid="{00000000-0005-0000-0000-000075960000}"/>
    <cellStyle name="Separador de milhares 4 5 3 5 4" xfId="38510" xr:uid="{00000000-0005-0000-0000-000076960000}"/>
    <cellStyle name="Separador de milhares 4 5 3 6" xfId="38511" xr:uid="{00000000-0005-0000-0000-000077960000}"/>
    <cellStyle name="Separador de milhares 4 5 3 6 2" xfId="38512" xr:uid="{00000000-0005-0000-0000-000078960000}"/>
    <cellStyle name="Separador de milhares 4 5 3 6 2 2" xfId="38513" xr:uid="{00000000-0005-0000-0000-000079960000}"/>
    <cellStyle name="Separador de milhares 4 5 3 6 3" xfId="38514" xr:uid="{00000000-0005-0000-0000-00007A960000}"/>
    <cellStyle name="Separador de milhares 4 5 3 6 4" xfId="38515" xr:uid="{00000000-0005-0000-0000-00007B960000}"/>
    <cellStyle name="Separador de milhares 4 5 3 7" xfId="38516" xr:uid="{00000000-0005-0000-0000-00007C960000}"/>
    <cellStyle name="Separador de milhares 4 5 3 7 2" xfId="38517" xr:uid="{00000000-0005-0000-0000-00007D960000}"/>
    <cellStyle name="Separador de milhares 4 5 3 8" xfId="38518" xr:uid="{00000000-0005-0000-0000-00007E960000}"/>
    <cellStyle name="Separador de milhares 4 5 3 9" xfId="38519" xr:uid="{00000000-0005-0000-0000-00007F960000}"/>
    <cellStyle name="Separador de milhares 4 5 4" xfId="38520" xr:uid="{00000000-0005-0000-0000-000080960000}"/>
    <cellStyle name="Separador de milhares 4 5 4 2" xfId="38521" xr:uid="{00000000-0005-0000-0000-000081960000}"/>
    <cellStyle name="Separador de milhares 4 5 4 2 2" xfId="38522" xr:uid="{00000000-0005-0000-0000-000082960000}"/>
    <cellStyle name="Separador de milhares 4 5 4 2 2 2" xfId="38523" xr:uid="{00000000-0005-0000-0000-000083960000}"/>
    <cellStyle name="Separador de milhares 4 5 4 2 2 2 2" xfId="38524" xr:uid="{00000000-0005-0000-0000-000084960000}"/>
    <cellStyle name="Separador de milhares 4 5 4 2 2 2 2 2" xfId="38525" xr:uid="{00000000-0005-0000-0000-000085960000}"/>
    <cellStyle name="Separador de milhares 4 5 4 2 2 3" xfId="38526" xr:uid="{00000000-0005-0000-0000-000086960000}"/>
    <cellStyle name="Separador de milhares 4 5 4 2 2 3 2" xfId="38527" xr:uid="{00000000-0005-0000-0000-000087960000}"/>
    <cellStyle name="Separador de milhares 4 5 4 2 2 3 2 2" xfId="38528" xr:uid="{00000000-0005-0000-0000-000088960000}"/>
    <cellStyle name="Separador de milhares 4 5 4 2 2 3 3" xfId="38529" xr:uid="{00000000-0005-0000-0000-000089960000}"/>
    <cellStyle name="Separador de milhares 4 5 4 2 2 3 4" xfId="38530" xr:uid="{00000000-0005-0000-0000-00008A960000}"/>
    <cellStyle name="Separador de milhares 4 5 4 2 2 4" xfId="38531" xr:uid="{00000000-0005-0000-0000-00008B960000}"/>
    <cellStyle name="Separador de milhares 4 5 4 2 2 4 2" xfId="38532" xr:uid="{00000000-0005-0000-0000-00008C960000}"/>
    <cellStyle name="Separador de milhares 4 5 4 2 2 4 2 2" xfId="38533" xr:uid="{00000000-0005-0000-0000-00008D960000}"/>
    <cellStyle name="Separador de milhares 4 5 4 2 2 4 3" xfId="38534" xr:uid="{00000000-0005-0000-0000-00008E960000}"/>
    <cellStyle name="Separador de milhares 4 5 4 2 2 4 4" xfId="38535" xr:uid="{00000000-0005-0000-0000-00008F960000}"/>
    <cellStyle name="Separador de milhares 4 5 4 2 2 5" xfId="38536" xr:uid="{00000000-0005-0000-0000-000090960000}"/>
    <cellStyle name="Separador de milhares 4 5 4 2 2 5 2" xfId="38537" xr:uid="{00000000-0005-0000-0000-000091960000}"/>
    <cellStyle name="Separador de milhares 4 5 4 2 2 6" xfId="38538" xr:uid="{00000000-0005-0000-0000-000092960000}"/>
    <cellStyle name="Separador de milhares 4 5 4 2 2 7" xfId="38539" xr:uid="{00000000-0005-0000-0000-000093960000}"/>
    <cellStyle name="Separador de milhares 4 5 4 2 3" xfId="38540" xr:uid="{00000000-0005-0000-0000-000094960000}"/>
    <cellStyle name="Separador de milhares 4 5 4 2 3 2" xfId="38541" xr:uid="{00000000-0005-0000-0000-000095960000}"/>
    <cellStyle name="Separador de milhares 4 5 4 2 3 2 2" xfId="38542" xr:uid="{00000000-0005-0000-0000-000096960000}"/>
    <cellStyle name="Separador de milhares 4 5 4 2 4" xfId="38543" xr:uid="{00000000-0005-0000-0000-000097960000}"/>
    <cellStyle name="Separador de milhares 4 5 4 2 4 2" xfId="38544" xr:uid="{00000000-0005-0000-0000-000098960000}"/>
    <cellStyle name="Separador de milhares 4 5 4 2 4 2 2" xfId="38545" xr:uid="{00000000-0005-0000-0000-000099960000}"/>
    <cellStyle name="Separador de milhares 4 5 4 2 4 3" xfId="38546" xr:uid="{00000000-0005-0000-0000-00009A960000}"/>
    <cellStyle name="Separador de milhares 4 5 4 2 4 4" xfId="38547" xr:uid="{00000000-0005-0000-0000-00009B960000}"/>
    <cellStyle name="Separador de milhares 4 5 4 2 5" xfId="38548" xr:uid="{00000000-0005-0000-0000-00009C960000}"/>
    <cellStyle name="Separador de milhares 4 5 4 2 5 2" xfId="38549" xr:uid="{00000000-0005-0000-0000-00009D960000}"/>
    <cellStyle name="Separador de milhares 4 5 4 2 5 2 2" xfId="38550" xr:uid="{00000000-0005-0000-0000-00009E960000}"/>
    <cellStyle name="Separador de milhares 4 5 4 2 5 3" xfId="38551" xr:uid="{00000000-0005-0000-0000-00009F960000}"/>
    <cellStyle name="Separador de milhares 4 5 4 2 5 4" xfId="38552" xr:uid="{00000000-0005-0000-0000-0000A0960000}"/>
    <cellStyle name="Separador de milhares 4 5 4 2 6" xfId="38553" xr:uid="{00000000-0005-0000-0000-0000A1960000}"/>
    <cellStyle name="Separador de milhares 4 5 4 2 6 2" xfId="38554" xr:uid="{00000000-0005-0000-0000-0000A2960000}"/>
    <cellStyle name="Separador de milhares 4 5 4 2 7" xfId="38555" xr:uid="{00000000-0005-0000-0000-0000A3960000}"/>
    <cellStyle name="Separador de milhares 4 5 4 2 8" xfId="38556" xr:uid="{00000000-0005-0000-0000-0000A4960000}"/>
    <cellStyle name="Separador de milhares 4 5 4 3" xfId="38557" xr:uid="{00000000-0005-0000-0000-0000A5960000}"/>
    <cellStyle name="Separador de milhares 4 5 4 3 2" xfId="38558" xr:uid="{00000000-0005-0000-0000-0000A6960000}"/>
    <cellStyle name="Separador de milhares 4 5 4 3 2 2" xfId="38559" xr:uid="{00000000-0005-0000-0000-0000A7960000}"/>
    <cellStyle name="Separador de milhares 4 5 4 3 2 2 2" xfId="38560" xr:uid="{00000000-0005-0000-0000-0000A8960000}"/>
    <cellStyle name="Separador de milhares 4 5 4 3 3" xfId="38561" xr:uid="{00000000-0005-0000-0000-0000A9960000}"/>
    <cellStyle name="Separador de milhares 4 5 4 3 3 2" xfId="38562" xr:uid="{00000000-0005-0000-0000-0000AA960000}"/>
    <cellStyle name="Separador de milhares 4 5 4 3 3 2 2" xfId="38563" xr:uid="{00000000-0005-0000-0000-0000AB960000}"/>
    <cellStyle name="Separador de milhares 4 5 4 3 3 3" xfId="38564" xr:uid="{00000000-0005-0000-0000-0000AC960000}"/>
    <cellStyle name="Separador de milhares 4 5 4 3 3 4" xfId="38565" xr:uid="{00000000-0005-0000-0000-0000AD960000}"/>
    <cellStyle name="Separador de milhares 4 5 4 3 4" xfId="38566" xr:uid="{00000000-0005-0000-0000-0000AE960000}"/>
    <cellStyle name="Separador de milhares 4 5 4 3 4 2" xfId="38567" xr:uid="{00000000-0005-0000-0000-0000AF960000}"/>
    <cellStyle name="Separador de milhares 4 5 4 3 4 2 2" xfId="38568" xr:uid="{00000000-0005-0000-0000-0000B0960000}"/>
    <cellStyle name="Separador de milhares 4 5 4 3 4 3" xfId="38569" xr:uid="{00000000-0005-0000-0000-0000B1960000}"/>
    <cellStyle name="Separador de milhares 4 5 4 3 4 4" xfId="38570" xr:uid="{00000000-0005-0000-0000-0000B2960000}"/>
    <cellStyle name="Separador de milhares 4 5 4 3 5" xfId="38571" xr:uid="{00000000-0005-0000-0000-0000B3960000}"/>
    <cellStyle name="Separador de milhares 4 5 4 3 5 2" xfId="38572" xr:uid="{00000000-0005-0000-0000-0000B4960000}"/>
    <cellStyle name="Separador de milhares 4 5 4 3 6" xfId="38573" xr:uid="{00000000-0005-0000-0000-0000B5960000}"/>
    <cellStyle name="Separador de milhares 4 5 4 3 7" xfId="38574" xr:uid="{00000000-0005-0000-0000-0000B6960000}"/>
    <cellStyle name="Separador de milhares 4 5 4 4" xfId="38575" xr:uid="{00000000-0005-0000-0000-0000B7960000}"/>
    <cellStyle name="Separador de milhares 4 5 4 4 2" xfId="38576" xr:uid="{00000000-0005-0000-0000-0000B8960000}"/>
    <cellStyle name="Separador de milhares 4 5 4 4 2 2" xfId="38577" xr:uid="{00000000-0005-0000-0000-0000B9960000}"/>
    <cellStyle name="Separador de milhares 4 5 4 5" xfId="38578" xr:uid="{00000000-0005-0000-0000-0000BA960000}"/>
    <cellStyle name="Separador de milhares 4 5 4 5 2" xfId="38579" xr:uid="{00000000-0005-0000-0000-0000BB960000}"/>
    <cellStyle name="Separador de milhares 4 5 4 5 2 2" xfId="38580" xr:uid="{00000000-0005-0000-0000-0000BC960000}"/>
    <cellStyle name="Separador de milhares 4 5 4 5 3" xfId="38581" xr:uid="{00000000-0005-0000-0000-0000BD960000}"/>
    <cellStyle name="Separador de milhares 4 5 4 5 4" xfId="38582" xr:uid="{00000000-0005-0000-0000-0000BE960000}"/>
    <cellStyle name="Separador de milhares 4 5 4 6" xfId="38583" xr:uid="{00000000-0005-0000-0000-0000BF960000}"/>
    <cellStyle name="Separador de milhares 4 5 4 6 2" xfId="38584" xr:uid="{00000000-0005-0000-0000-0000C0960000}"/>
    <cellStyle name="Separador de milhares 4 5 4 6 2 2" xfId="38585" xr:uid="{00000000-0005-0000-0000-0000C1960000}"/>
    <cellStyle name="Separador de milhares 4 5 4 6 3" xfId="38586" xr:uid="{00000000-0005-0000-0000-0000C2960000}"/>
    <cellStyle name="Separador de milhares 4 5 4 6 4" xfId="38587" xr:uid="{00000000-0005-0000-0000-0000C3960000}"/>
    <cellStyle name="Separador de milhares 4 5 4 7" xfId="38588" xr:uid="{00000000-0005-0000-0000-0000C4960000}"/>
    <cellStyle name="Separador de milhares 4 5 4 7 2" xfId="38589" xr:uid="{00000000-0005-0000-0000-0000C5960000}"/>
    <cellStyle name="Separador de milhares 4 5 4 8" xfId="38590" xr:uid="{00000000-0005-0000-0000-0000C6960000}"/>
    <cellStyle name="Separador de milhares 4 5 4 9" xfId="38591" xr:uid="{00000000-0005-0000-0000-0000C7960000}"/>
    <cellStyle name="Separador de milhares 4 5 5" xfId="38592" xr:uid="{00000000-0005-0000-0000-0000C8960000}"/>
    <cellStyle name="Separador de milhares 4 5 5 2" xfId="38593" xr:uid="{00000000-0005-0000-0000-0000C9960000}"/>
    <cellStyle name="Separador de milhares 4 5 5 2 2" xfId="38594" xr:uid="{00000000-0005-0000-0000-0000CA960000}"/>
    <cellStyle name="Separador de milhares 4 5 5 2 2 2" xfId="38595" xr:uid="{00000000-0005-0000-0000-0000CB960000}"/>
    <cellStyle name="Separador de milhares 4 5 5 2 2 2 2" xfId="38596" xr:uid="{00000000-0005-0000-0000-0000CC960000}"/>
    <cellStyle name="Separador de milhares 4 5 5 2 3" xfId="38597" xr:uid="{00000000-0005-0000-0000-0000CD960000}"/>
    <cellStyle name="Separador de milhares 4 5 5 2 3 2" xfId="38598" xr:uid="{00000000-0005-0000-0000-0000CE960000}"/>
    <cellStyle name="Separador de milhares 4 5 5 2 3 2 2" xfId="38599" xr:uid="{00000000-0005-0000-0000-0000CF960000}"/>
    <cellStyle name="Separador de milhares 4 5 5 2 3 3" xfId="38600" xr:uid="{00000000-0005-0000-0000-0000D0960000}"/>
    <cellStyle name="Separador de milhares 4 5 5 2 3 4" xfId="38601" xr:uid="{00000000-0005-0000-0000-0000D1960000}"/>
    <cellStyle name="Separador de milhares 4 5 5 2 4" xfId="38602" xr:uid="{00000000-0005-0000-0000-0000D2960000}"/>
    <cellStyle name="Separador de milhares 4 5 5 2 4 2" xfId="38603" xr:uid="{00000000-0005-0000-0000-0000D3960000}"/>
    <cellStyle name="Separador de milhares 4 5 5 2 4 2 2" xfId="38604" xr:uid="{00000000-0005-0000-0000-0000D4960000}"/>
    <cellStyle name="Separador de milhares 4 5 5 2 4 3" xfId="38605" xr:uid="{00000000-0005-0000-0000-0000D5960000}"/>
    <cellStyle name="Separador de milhares 4 5 5 2 4 4" xfId="38606" xr:uid="{00000000-0005-0000-0000-0000D6960000}"/>
    <cellStyle name="Separador de milhares 4 5 5 2 5" xfId="38607" xr:uid="{00000000-0005-0000-0000-0000D7960000}"/>
    <cellStyle name="Separador de milhares 4 5 5 2 5 2" xfId="38608" xr:uid="{00000000-0005-0000-0000-0000D8960000}"/>
    <cellStyle name="Separador de milhares 4 5 5 2 6" xfId="38609" xr:uid="{00000000-0005-0000-0000-0000D9960000}"/>
    <cellStyle name="Separador de milhares 4 5 5 2 7" xfId="38610" xr:uid="{00000000-0005-0000-0000-0000DA960000}"/>
    <cellStyle name="Separador de milhares 4 5 5 3" xfId="38611" xr:uid="{00000000-0005-0000-0000-0000DB960000}"/>
    <cellStyle name="Separador de milhares 4 5 5 3 2" xfId="38612" xr:uid="{00000000-0005-0000-0000-0000DC960000}"/>
    <cellStyle name="Separador de milhares 4 5 5 3 2 2" xfId="38613" xr:uid="{00000000-0005-0000-0000-0000DD960000}"/>
    <cellStyle name="Separador de milhares 4 5 5 4" xfId="38614" xr:uid="{00000000-0005-0000-0000-0000DE960000}"/>
    <cellStyle name="Separador de milhares 4 5 5 4 2" xfId="38615" xr:uid="{00000000-0005-0000-0000-0000DF960000}"/>
    <cellStyle name="Separador de milhares 4 5 5 4 2 2" xfId="38616" xr:uid="{00000000-0005-0000-0000-0000E0960000}"/>
    <cellStyle name="Separador de milhares 4 5 5 4 3" xfId="38617" xr:uid="{00000000-0005-0000-0000-0000E1960000}"/>
    <cellStyle name="Separador de milhares 4 5 5 4 4" xfId="38618" xr:uid="{00000000-0005-0000-0000-0000E2960000}"/>
    <cellStyle name="Separador de milhares 4 5 5 5" xfId="38619" xr:uid="{00000000-0005-0000-0000-0000E3960000}"/>
    <cellStyle name="Separador de milhares 4 5 5 5 2" xfId="38620" xr:uid="{00000000-0005-0000-0000-0000E4960000}"/>
    <cellStyle name="Separador de milhares 4 5 5 5 2 2" xfId="38621" xr:uid="{00000000-0005-0000-0000-0000E5960000}"/>
    <cellStyle name="Separador de milhares 4 5 5 5 3" xfId="38622" xr:uid="{00000000-0005-0000-0000-0000E6960000}"/>
    <cellStyle name="Separador de milhares 4 5 5 5 4" xfId="38623" xr:uid="{00000000-0005-0000-0000-0000E7960000}"/>
    <cellStyle name="Separador de milhares 4 5 5 6" xfId="38624" xr:uid="{00000000-0005-0000-0000-0000E8960000}"/>
    <cellStyle name="Separador de milhares 4 5 5 6 2" xfId="38625" xr:uid="{00000000-0005-0000-0000-0000E9960000}"/>
    <cellStyle name="Separador de milhares 4 5 5 7" xfId="38626" xr:uid="{00000000-0005-0000-0000-0000EA960000}"/>
    <cellStyle name="Separador de milhares 4 5 5 8" xfId="38627" xr:uid="{00000000-0005-0000-0000-0000EB960000}"/>
    <cellStyle name="Separador de milhares 4 5 6" xfId="38628" xr:uid="{00000000-0005-0000-0000-0000EC960000}"/>
    <cellStyle name="Separador de milhares 4 5 6 2" xfId="38629" xr:uid="{00000000-0005-0000-0000-0000ED960000}"/>
    <cellStyle name="Separador de milhares 4 5 6 2 2" xfId="38630" xr:uid="{00000000-0005-0000-0000-0000EE960000}"/>
    <cellStyle name="Separador de milhares 4 5 6 2 2 2" xfId="38631" xr:uid="{00000000-0005-0000-0000-0000EF960000}"/>
    <cellStyle name="Separador de milhares 4 5 6 3" xfId="38632" xr:uid="{00000000-0005-0000-0000-0000F0960000}"/>
    <cellStyle name="Separador de milhares 4 5 6 3 2" xfId="38633" xr:uid="{00000000-0005-0000-0000-0000F1960000}"/>
    <cellStyle name="Separador de milhares 4 5 6 3 2 2" xfId="38634" xr:uid="{00000000-0005-0000-0000-0000F2960000}"/>
    <cellStyle name="Separador de milhares 4 5 6 3 3" xfId="38635" xr:uid="{00000000-0005-0000-0000-0000F3960000}"/>
    <cellStyle name="Separador de milhares 4 5 6 3 4" xfId="38636" xr:uid="{00000000-0005-0000-0000-0000F4960000}"/>
    <cellStyle name="Separador de milhares 4 5 6 4" xfId="38637" xr:uid="{00000000-0005-0000-0000-0000F5960000}"/>
    <cellStyle name="Separador de milhares 4 5 6 4 2" xfId="38638" xr:uid="{00000000-0005-0000-0000-0000F6960000}"/>
    <cellStyle name="Separador de milhares 4 5 6 4 2 2" xfId="38639" xr:uid="{00000000-0005-0000-0000-0000F7960000}"/>
    <cellStyle name="Separador de milhares 4 5 6 4 3" xfId="38640" xr:uid="{00000000-0005-0000-0000-0000F8960000}"/>
    <cellStyle name="Separador de milhares 4 5 6 4 4" xfId="38641" xr:uid="{00000000-0005-0000-0000-0000F9960000}"/>
    <cellStyle name="Separador de milhares 4 5 6 5" xfId="38642" xr:uid="{00000000-0005-0000-0000-0000FA960000}"/>
    <cellStyle name="Separador de milhares 4 5 6 5 2" xfId="38643" xr:uid="{00000000-0005-0000-0000-0000FB960000}"/>
    <cellStyle name="Separador de milhares 4 5 6 6" xfId="38644" xr:uid="{00000000-0005-0000-0000-0000FC960000}"/>
    <cellStyle name="Separador de milhares 4 5 6 7" xfId="38645" xr:uid="{00000000-0005-0000-0000-0000FD960000}"/>
    <cellStyle name="Separador de milhares 4 5 7" xfId="38646" xr:uid="{00000000-0005-0000-0000-0000FE960000}"/>
    <cellStyle name="Separador de milhares 4 5 7 2" xfId="38647" xr:uid="{00000000-0005-0000-0000-0000FF960000}"/>
    <cellStyle name="Separador de milhares 4 5 7 2 2" xfId="38648" xr:uid="{00000000-0005-0000-0000-000000970000}"/>
    <cellStyle name="Separador de milhares 4 5 8" xfId="38649" xr:uid="{00000000-0005-0000-0000-000001970000}"/>
    <cellStyle name="Separador de milhares 4 5 8 2" xfId="38650" xr:uid="{00000000-0005-0000-0000-000002970000}"/>
    <cellStyle name="Separador de milhares 4 5 8 2 2" xfId="38651" xr:uid="{00000000-0005-0000-0000-000003970000}"/>
    <cellStyle name="Separador de milhares 4 5 8 3" xfId="38652" xr:uid="{00000000-0005-0000-0000-000004970000}"/>
    <cellStyle name="Separador de milhares 4 5 8 4" xfId="38653" xr:uid="{00000000-0005-0000-0000-000005970000}"/>
    <cellStyle name="Separador de milhares 4 5 9" xfId="38654" xr:uid="{00000000-0005-0000-0000-000006970000}"/>
    <cellStyle name="Separador de milhares 4 5 9 2" xfId="38655" xr:uid="{00000000-0005-0000-0000-000007970000}"/>
    <cellStyle name="Separador de milhares 4 5 9 2 2" xfId="38656" xr:uid="{00000000-0005-0000-0000-000008970000}"/>
    <cellStyle name="Separador de milhares 4 5 9 3" xfId="38657" xr:uid="{00000000-0005-0000-0000-000009970000}"/>
    <cellStyle name="Separador de milhares 4 5 9 4" xfId="38658" xr:uid="{00000000-0005-0000-0000-00000A970000}"/>
    <cellStyle name="Separador de milhares 4 6" xfId="38659" xr:uid="{00000000-0005-0000-0000-00000B970000}"/>
    <cellStyle name="Separador de milhares 4 6 2" xfId="38660" xr:uid="{00000000-0005-0000-0000-00000C970000}"/>
    <cellStyle name="Separador de milhares 4 6 2 2" xfId="38661" xr:uid="{00000000-0005-0000-0000-00000D970000}"/>
    <cellStyle name="Separador de milhares 4 6 2 2 2" xfId="38662" xr:uid="{00000000-0005-0000-0000-00000E970000}"/>
    <cellStyle name="Separador de milhares 4 6 2 2 2 2" xfId="38663" xr:uid="{00000000-0005-0000-0000-00000F970000}"/>
    <cellStyle name="Separador de milhares 4 6 2 2 2 2 2" xfId="38664" xr:uid="{00000000-0005-0000-0000-000010970000}"/>
    <cellStyle name="Separador de milhares 4 6 2 2 3" xfId="38665" xr:uid="{00000000-0005-0000-0000-000011970000}"/>
    <cellStyle name="Separador de milhares 4 6 2 2 3 2" xfId="38666" xr:uid="{00000000-0005-0000-0000-000012970000}"/>
    <cellStyle name="Separador de milhares 4 6 2 2 3 2 2" xfId="38667" xr:uid="{00000000-0005-0000-0000-000013970000}"/>
    <cellStyle name="Separador de milhares 4 6 2 2 3 3" xfId="38668" xr:uid="{00000000-0005-0000-0000-000014970000}"/>
    <cellStyle name="Separador de milhares 4 6 2 2 3 4" xfId="38669" xr:uid="{00000000-0005-0000-0000-000015970000}"/>
    <cellStyle name="Separador de milhares 4 6 2 2 4" xfId="38670" xr:uid="{00000000-0005-0000-0000-000016970000}"/>
    <cellStyle name="Separador de milhares 4 6 2 2 4 2" xfId="38671" xr:uid="{00000000-0005-0000-0000-000017970000}"/>
    <cellStyle name="Separador de milhares 4 6 2 2 4 2 2" xfId="38672" xr:uid="{00000000-0005-0000-0000-000018970000}"/>
    <cellStyle name="Separador de milhares 4 6 2 2 4 3" xfId="38673" xr:uid="{00000000-0005-0000-0000-000019970000}"/>
    <cellStyle name="Separador de milhares 4 6 2 2 4 4" xfId="38674" xr:uid="{00000000-0005-0000-0000-00001A970000}"/>
    <cellStyle name="Separador de milhares 4 6 2 2 5" xfId="38675" xr:uid="{00000000-0005-0000-0000-00001B970000}"/>
    <cellStyle name="Separador de milhares 4 6 2 2 5 2" xfId="38676" xr:uid="{00000000-0005-0000-0000-00001C970000}"/>
    <cellStyle name="Separador de milhares 4 6 2 2 6" xfId="38677" xr:uid="{00000000-0005-0000-0000-00001D970000}"/>
    <cellStyle name="Separador de milhares 4 6 2 2 7" xfId="38678" xr:uid="{00000000-0005-0000-0000-00001E970000}"/>
    <cellStyle name="Separador de milhares 4 6 2 3" xfId="38679" xr:uid="{00000000-0005-0000-0000-00001F970000}"/>
    <cellStyle name="Separador de milhares 4 6 2 3 2" xfId="38680" xr:uid="{00000000-0005-0000-0000-000020970000}"/>
    <cellStyle name="Separador de milhares 4 6 2 3 2 2" xfId="38681" xr:uid="{00000000-0005-0000-0000-000021970000}"/>
    <cellStyle name="Separador de milhares 4 6 2 4" xfId="38682" xr:uid="{00000000-0005-0000-0000-000022970000}"/>
    <cellStyle name="Separador de milhares 4 6 2 4 2" xfId="38683" xr:uid="{00000000-0005-0000-0000-000023970000}"/>
    <cellStyle name="Separador de milhares 4 6 2 4 2 2" xfId="38684" xr:uid="{00000000-0005-0000-0000-000024970000}"/>
    <cellStyle name="Separador de milhares 4 6 2 4 3" xfId="38685" xr:uid="{00000000-0005-0000-0000-000025970000}"/>
    <cellStyle name="Separador de milhares 4 6 2 4 4" xfId="38686" xr:uid="{00000000-0005-0000-0000-000026970000}"/>
    <cellStyle name="Separador de milhares 4 6 2 5" xfId="38687" xr:uid="{00000000-0005-0000-0000-000027970000}"/>
    <cellStyle name="Separador de milhares 4 6 2 5 2" xfId="38688" xr:uid="{00000000-0005-0000-0000-000028970000}"/>
    <cellStyle name="Separador de milhares 4 6 2 5 2 2" xfId="38689" xr:uid="{00000000-0005-0000-0000-000029970000}"/>
    <cellStyle name="Separador de milhares 4 6 2 5 3" xfId="38690" xr:uid="{00000000-0005-0000-0000-00002A970000}"/>
    <cellStyle name="Separador de milhares 4 6 2 5 4" xfId="38691" xr:uid="{00000000-0005-0000-0000-00002B970000}"/>
    <cellStyle name="Separador de milhares 4 6 2 6" xfId="38692" xr:uid="{00000000-0005-0000-0000-00002C970000}"/>
    <cellStyle name="Separador de milhares 4 6 2 6 2" xfId="38693" xr:uid="{00000000-0005-0000-0000-00002D970000}"/>
    <cellStyle name="Separador de milhares 4 6 2 7" xfId="38694" xr:uid="{00000000-0005-0000-0000-00002E970000}"/>
    <cellStyle name="Separador de milhares 4 6 2 8" xfId="38695" xr:uid="{00000000-0005-0000-0000-00002F970000}"/>
    <cellStyle name="Separador de milhares 4 6 3" xfId="38696" xr:uid="{00000000-0005-0000-0000-000030970000}"/>
    <cellStyle name="Separador de milhares 4 6 3 2" xfId="38697" xr:uid="{00000000-0005-0000-0000-000031970000}"/>
    <cellStyle name="Separador de milhares 4 6 3 2 2" xfId="38698" xr:uid="{00000000-0005-0000-0000-000032970000}"/>
    <cellStyle name="Separador de milhares 4 6 3 2 2 2" xfId="38699" xr:uid="{00000000-0005-0000-0000-000033970000}"/>
    <cellStyle name="Separador de milhares 4 6 3 3" xfId="38700" xr:uid="{00000000-0005-0000-0000-000034970000}"/>
    <cellStyle name="Separador de milhares 4 6 3 3 2" xfId="38701" xr:uid="{00000000-0005-0000-0000-000035970000}"/>
    <cellStyle name="Separador de milhares 4 6 3 3 2 2" xfId="38702" xr:uid="{00000000-0005-0000-0000-000036970000}"/>
    <cellStyle name="Separador de milhares 4 6 3 3 3" xfId="38703" xr:uid="{00000000-0005-0000-0000-000037970000}"/>
    <cellStyle name="Separador de milhares 4 6 3 3 4" xfId="38704" xr:uid="{00000000-0005-0000-0000-000038970000}"/>
    <cellStyle name="Separador de milhares 4 6 3 4" xfId="38705" xr:uid="{00000000-0005-0000-0000-000039970000}"/>
    <cellStyle name="Separador de milhares 4 6 3 4 2" xfId="38706" xr:uid="{00000000-0005-0000-0000-00003A970000}"/>
    <cellStyle name="Separador de milhares 4 6 3 4 2 2" xfId="38707" xr:uid="{00000000-0005-0000-0000-00003B970000}"/>
    <cellStyle name="Separador de milhares 4 6 3 4 3" xfId="38708" xr:uid="{00000000-0005-0000-0000-00003C970000}"/>
    <cellStyle name="Separador de milhares 4 6 3 4 4" xfId="38709" xr:uid="{00000000-0005-0000-0000-00003D970000}"/>
    <cellStyle name="Separador de milhares 4 6 3 5" xfId="38710" xr:uid="{00000000-0005-0000-0000-00003E970000}"/>
    <cellStyle name="Separador de milhares 4 6 3 5 2" xfId="38711" xr:uid="{00000000-0005-0000-0000-00003F970000}"/>
    <cellStyle name="Separador de milhares 4 6 3 6" xfId="38712" xr:uid="{00000000-0005-0000-0000-000040970000}"/>
    <cellStyle name="Separador de milhares 4 6 3 7" xfId="38713" xr:uid="{00000000-0005-0000-0000-000041970000}"/>
    <cellStyle name="Separador de milhares 4 6 4" xfId="38714" xr:uid="{00000000-0005-0000-0000-000042970000}"/>
    <cellStyle name="Separador de milhares 4 6 4 2" xfId="38715" xr:uid="{00000000-0005-0000-0000-000043970000}"/>
    <cellStyle name="Separador de milhares 4 6 4 2 2" xfId="38716" xr:uid="{00000000-0005-0000-0000-000044970000}"/>
    <cellStyle name="Separador de milhares 4 6 5" xfId="38717" xr:uid="{00000000-0005-0000-0000-000045970000}"/>
    <cellStyle name="Separador de milhares 4 6 5 2" xfId="38718" xr:uid="{00000000-0005-0000-0000-000046970000}"/>
    <cellStyle name="Separador de milhares 4 6 5 2 2" xfId="38719" xr:uid="{00000000-0005-0000-0000-000047970000}"/>
    <cellStyle name="Separador de milhares 4 6 5 3" xfId="38720" xr:uid="{00000000-0005-0000-0000-000048970000}"/>
    <cellStyle name="Separador de milhares 4 6 5 4" xfId="38721" xr:uid="{00000000-0005-0000-0000-000049970000}"/>
    <cellStyle name="Separador de milhares 4 6 6" xfId="38722" xr:uid="{00000000-0005-0000-0000-00004A970000}"/>
    <cellStyle name="Separador de milhares 4 6 6 2" xfId="38723" xr:uid="{00000000-0005-0000-0000-00004B970000}"/>
    <cellStyle name="Separador de milhares 4 6 6 2 2" xfId="38724" xr:uid="{00000000-0005-0000-0000-00004C970000}"/>
    <cellStyle name="Separador de milhares 4 6 6 3" xfId="38725" xr:uid="{00000000-0005-0000-0000-00004D970000}"/>
    <cellStyle name="Separador de milhares 4 6 6 4" xfId="38726" xr:uid="{00000000-0005-0000-0000-00004E970000}"/>
    <cellStyle name="Separador de milhares 4 6 7" xfId="38727" xr:uid="{00000000-0005-0000-0000-00004F970000}"/>
    <cellStyle name="Separador de milhares 4 6 7 2" xfId="38728" xr:uid="{00000000-0005-0000-0000-000050970000}"/>
    <cellStyle name="Separador de milhares 4 6 8" xfId="38729" xr:uid="{00000000-0005-0000-0000-000051970000}"/>
    <cellStyle name="Separador de milhares 4 6 9" xfId="38730" xr:uid="{00000000-0005-0000-0000-000052970000}"/>
    <cellStyle name="Separador de milhares 4 7" xfId="38731" xr:uid="{00000000-0005-0000-0000-000053970000}"/>
    <cellStyle name="Separador de milhares 4 7 2" xfId="38732" xr:uid="{00000000-0005-0000-0000-000054970000}"/>
    <cellStyle name="Separador de milhares 4 7 2 2" xfId="38733" xr:uid="{00000000-0005-0000-0000-000055970000}"/>
    <cellStyle name="Separador de milhares 4 7 2 2 2" xfId="38734" xr:uid="{00000000-0005-0000-0000-000056970000}"/>
    <cellStyle name="Separador de milhares 4 7 2 2 2 2" xfId="38735" xr:uid="{00000000-0005-0000-0000-000057970000}"/>
    <cellStyle name="Separador de milhares 4 7 2 2 2 2 2" xfId="38736" xr:uid="{00000000-0005-0000-0000-000058970000}"/>
    <cellStyle name="Separador de milhares 4 7 2 2 3" xfId="38737" xr:uid="{00000000-0005-0000-0000-000059970000}"/>
    <cellStyle name="Separador de milhares 4 7 2 2 3 2" xfId="38738" xr:uid="{00000000-0005-0000-0000-00005A970000}"/>
    <cellStyle name="Separador de milhares 4 7 2 2 3 2 2" xfId="38739" xr:uid="{00000000-0005-0000-0000-00005B970000}"/>
    <cellStyle name="Separador de milhares 4 7 2 2 3 3" xfId="38740" xr:uid="{00000000-0005-0000-0000-00005C970000}"/>
    <cellStyle name="Separador de milhares 4 7 2 2 3 4" xfId="38741" xr:uid="{00000000-0005-0000-0000-00005D970000}"/>
    <cellStyle name="Separador de milhares 4 7 2 2 4" xfId="38742" xr:uid="{00000000-0005-0000-0000-00005E970000}"/>
    <cellStyle name="Separador de milhares 4 7 2 2 4 2" xfId="38743" xr:uid="{00000000-0005-0000-0000-00005F970000}"/>
    <cellStyle name="Separador de milhares 4 7 2 2 4 2 2" xfId="38744" xr:uid="{00000000-0005-0000-0000-000060970000}"/>
    <cellStyle name="Separador de milhares 4 7 2 2 4 3" xfId="38745" xr:uid="{00000000-0005-0000-0000-000061970000}"/>
    <cellStyle name="Separador de milhares 4 7 2 2 4 4" xfId="38746" xr:uid="{00000000-0005-0000-0000-000062970000}"/>
    <cellStyle name="Separador de milhares 4 7 2 2 5" xfId="38747" xr:uid="{00000000-0005-0000-0000-000063970000}"/>
    <cellStyle name="Separador de milhares 4 7 2 2 5 2" xfId="38748" xr:uid="{00000000-0005-0000-0000-000064970000}"/>
    <cellStyle name="Separador de milhares 4 7 2 2 6" xfId="38749" xr:uid="{00000000-0005-0000-0000-000065970000}"/>
    <cellStyle name="Separador de milhares 4 7 2 2 7" xfId="38750" xr:uid="{00000000-0005-0000-0000-000066970000}"/>
    <cellStyle name="Separador de milhares 4 7 2 3" xfId="38751" xr:uid="{00000000-0005-0000-0000-000067970000}"/>
    <cellStyle name="Separador de milhares 4 7 2 3 2" xfId="38752" xr:uid="{00000000-0005-0000-0000-000068970000}"/>
    <cellStyle name="Separador de milhares 4 7 2 3 2 2" xfId="38753" xr:uid="{00000000-0005-0000-0000-000069970000}"/>
    <cellStyle name="Separador de milhares 4 7 2 4" xfId="38754" xr:uid="{00000000-0005-0000-0000-00006A970000}"/>
    <cellStyle name="Separador de milhares 4 7 2 4 2" xfId="38755" xr:uid="{00000000-0005-0000-0000-00006B970000}"/>
    <cellStyle name="Separador de milhares 4 7 2 4 2 2" xfId="38756" xr:uid="{00000000-0005-0000-0000-00006C970000}"/>
    <cellStyle name="Separador de milhares 4 7 2 4 3" xfId="38757" xr:uid="{00000000-0005-0000-0000-00006D970000}"/>
    <cellStyle name="Separador de milhares 4 7 2 4 4" xfId="38758" xr:uid="{00000000-0005-0000-0000-00006E970000}"/>
    <cellStyle name="Separador de milhares 4 7 2 5" xfId="38759" xr:uid="{00000000-0005-0000-0000-00006F970000}"/>
    <cellStyle name="Separador de milhares 4 7 2 5 2" xfId="38760" xr:uid="{00000000-0005-0000-0000-000070970000}"/>
    <cellStyle name="Separador de milhares 4 7 2 5 2 2" xfId="38761" xr:uid="{00000000-0005-0000-0000-000071970000}"/>
    <cellStyle name="Separador de milhares 4 7 2 5 3" xfId="38762" xr:uid="{00000000-0005-0000-0000-000072970000}"/>
    <cellStyle name="Separador de milhares 4 7 2 5 4" xfId="38763" xr:uid="{00000000-0005-0000-0000-000073970000}"/>
    <cellStyle name="Separador de milhares 4 7 2 6" xfId="38764" xr:uid="{00000000-0005-0000-0000-000074970000}"/>
    <cellStyle name="Separador de milhares 4 7 2 6 2" xfId="38765" xr:uid="{00000000-0005-0000-0000-000075970000}"/>
    <cellStyle name="Separador de milhares 4 7 2 7" xfId="38766" xr:uid="{00000000-0005-0000-0000-000076970000}"/>
    <cellStyle name="Separador de milhares 4 7 2 8" xfId="38767" xr:uid="{00000000-0005-0000-0000-000077970000}"/>
    <cellStyle name="Separador de milhares 4 7 3" xfId="38768" xr:uid="{00000000-0005-0000-0000-000078970000}"/>
    <cellStyle name="Separador de milhares 4 7 3 2" xfId="38769" xr:uid="{00000000-0005-0000-0000-000079970000}"/>
    <cellStyle name="Separador de milhares 4 7 3 2 2" xfId="38770" xr:uid="{00000000-0005-0000-0000-00007A970000}"/>
    <cellStyle name="Separador de milhares 4 7 3 2 2 2" xfId="38771" xr:uid="{00000000-0005-0000-0000-00007B970000}"/>
    <cellStyle name="Separador de milhares 4 7 3 3" xfId="38772" xr:uid="{00000000-0005-0000-0000-00007C970000}"/>
    <cellStyle name="Separador de milhares 4 7 3 3 2" xfId="38773" xr:uid="{00000000-0005-0000-0000-00007D970000}"/>
    <cellStyle name="Separador de milhares 4 7 3 3 2 2" xfId="38774" xr:uid="{00000000-0005-0000-0000-00007E970000}"/>
    <cellStyle name="Separador de milhares 4 7 3 3 3" xfId="38775" xr:uid="{00000000-0005-0000-0000-00007F970000}"/>
    <cellStyle name="Separador de milhares 4 7 3 3 4" xfId="38776" xr:uid="{00000000-0005-0000-0000-000080970000}"/>
    <cellStyle name="Separador de milhares 4 7 3 4" xfId="38777" xr:uid="{00000000-0005-0000-0000-000081970000}"/>
    <cellStyle name="Separador de milhares 4 7 3 4 2" xfId="38778" xr:uid="{00000000-0005-0000-0000-000082970000}"/>
    <cellStyle name="Separador de milhares 4 7 3 4 2 2" xfId="38779" xr:uid="{00000000-0005-0000-0000-000083970000}"/>
    <cellStyle name="Separador de milhares 4 7 3 4 3" xfId="38780" xr:uid="{00000000-0005-0000-0000-000084970000}"/>
    <cellStyle name="Separador de milhares 4 7 3 4 4" xfId="38781" xr:uid="{00000000-0005-0000-0000-000085970000}"/>
    <cellStyle name="Separador de milhares 4 7 3 5" xfId="38782" xr:uid="{00000000-0005-0000-0000-000086970000}"/>
    <cellStyle name="Separador de milhares 4 7 3 5 2" xfId="38783" xr:uid="{00000000-0005-0000-0000-000087970000}"/>
    <cellStyle name="Separador de milhares 4 7 3 6" xfId="38784" xr:uid="{00000000-0005-0000-0000-000088970000}"/>
    <cellStyle name="Separador de milhares 4 7 3 7" xfId="38785" xr:uid="{00000000-0005-0000-0000-000089970000}"/>
    <cellStyle name="Separador de milhares 4 7 4" xfId="38786" xr:uid="{00000000-0005-0000-0000-00008A970000}"/>
    <cellStyle name="Separador de milhares 4 7 4 2" xfId="38787" xr:uid="{00000000-0005-0000-0000-00008B970000}"/>
    <cellStyle name="Separador de milhares 4 7 4 2 2" xfId="38788" xr:uid="{00000000-0005-0000-0000-00008C970000}"/>
    <cellStyle name="Separador de milhares 4 7 5" xfId="38789" xr:uid="{00000000-0005-0000-0000-00008D970000}"/>
    <cellStyle name="Separador de milhares 4 7 5 2" xfId="38790" xr:uid="{00000000-0005-0000-0000-00008E970000}"/>
    <cellStyle name="Separador de milhares 4 7 5 2 2" xfId="38791" xr:uid="{00000000-0005-0000-0000-00008F970000}"/>
    <cellStyle name="Separador de milhares 4 7 5 3" xfId="38792" xr:uid="{00000000-0005-0000-0000-000090970000}"/>
    <cellStyle name="Separador de milhares 4 7 5 4" xfId="38793" xr:uid="{00000000-0005-0000-0000-000091970000}"/>
    <cellStyle name="Separador de milhares 4 7 6" xfId="38794" xr:uid="{00000000-0005-0000-0000-000092970000}"/>
    <cellStyle name="Separador de milhares 4 7 6 2" xfId="38795" xr:uid="{00000000-0005-0000-0000-000093970000}"/>
    <cellStyle name="Separador de milhares 4 7 6 2 2" xfId="38796" xr:uid="{00000000-0005-0000-0000-000094970000}"/>
    <cellStyle name="Separador de milhares 4 7 6 3" xfId="38797" xr:uid="{00000000-0005-0000-0000-000095970000}"/>
    <cellStyle name="Separador de milhares 4 7 6 4" xfId="38798" xr:uid="{00000000-0005-0000-0000-000096970000}"/>
    <cellStyle name="Separador de milhares 4 7 7" xfId="38799" xr:uid="{00000000-0005-0000-0000-000097970000}"/>
    <cellStyle name="Separador de milhares 4 7 7 2" xfId="38800" xr:uid="{00000000-0005-0000-0000-000098970000}"/>
    <cellStyle name="Separador de milhares 4 7 8" xfId="38801" xr:uid="{00000000-0005-0000-0000-000099970000}"/>
    <cellStyle name="Separador de milhares 4 7 9" xfId="38802" xr:uid="{00000000-0005-0000-0000-00009A970000}"/>
    <cellStyle name="Separador de milhares 4 8" xfId="38803" xr:uid="{00000000-0005-0000-0000-00009B970000}"/>
    <cellStyle name="Separador de milhares 4 8 2" xfId="38804" xr:uid="{00000000-0005-0000-0000-00009C970000}"/>
    <cellStyle name="Separador de milhares 4 8 2 2" xfId="38805" xr:uid="{00000000-0005-0000-0000-00009D970000}"/>
    <cellStyle name="Separador de milhares 4 8 2 2 2" xfId="38806" xr:uid="{00000000-0005-0000-0000-00009E970000}"/>
    <cellStyle name="Separador de milhares 4 8 2 2 2 2" xfId="38807" xr:uid="{00000000-0005-0000-0000-00009F970000}"/>
    <cellStyle name="Separador de milhares 4 8 2 2 2 2 2" xfId="38808" xr:uid="{00000000-0005-0000-0000-0000A0970000}"/>
    <cellStyle name="Separador de milhares 4 8 2 2 3" xfId="38809" xr:uid="{00000000-0005-0000-0000-0000A1970000}"/>
    <cellStyle name="Separador de milhares 4 8 2 2 3 2" xfId="38810" xr:uid="{00000000-0005-0000-0000-0000A2970000}"/>
    <cellStyle name="Separador de milhares 4 8 2 2 3 2 2" xfId="38811" xr:uid="{00000000-0005-0000-0000-0000A3970000}"/>
    <cellStyle name="Separador de milhares 4 8 2 2 3 3" xfId="38812" xr:uid="{00000000-0005-0000-0000-0000A4970000}"/>
    <cellStyle name="Separador de milhares 4 8 2 2 3 4" xfId="38813" xr:uid="{00000000-0005-0000-0000-0000A5970000}"/>
    <cellStyle name="Separador de milhares 4 8 2 2 4" xfId="38814" xr:uid="{00000000-0005-0000-0000-0000A6970000}"/>
    <cellStyle name="Separador de milhares 4 8 2 2 4 2" xfId="38815" xr:uid="{00000000-0005-0000-0000-0000A7970000}"/>
    <cellStyle name="Separador de milhares 4 8 2 2 4 2 2" xfId="38816" xr:uid="{00000000-0005-0000-0000-0000A8970000}"/>
    <cellStyle name="Separador de milhares 4 8 2 2 4 3" xfId="38817" xr:uid="{00000000-0005-0000-0000-0000A9970000}"/>
    <cellStyle name="Separador de milhares 4 8 2 2 4 4" xfId="38818" xr:uid="{00000000-0005-0000-0000-0000AA970000}"/>
    <cellStyle name="Separador de milhares 4 8 2 2 5" xfId="38819" xr:uid="{00000000-0005-0000-0000-0000AB970000}"/>
    <cellStyle name="Separador de milhares 4 8 2 2 5 2" xfId="38820" xr:uid="{00000000-0005-0000-0000-0000AC970000}"/>
    <cellStyle name="Separador de milhares 4 8 2 2 6" xfId="38821" xr:uid="{00000000-0005-0000-0000-0000AD970000}"/>
    <cellStyle name="Separador de milhares 4 8 2 2 7" xfId="38822" xr:uid="{00000000-0005-0000-0000-0000AE970000}"/>
    <cellStyle name="Separador de milhares 4 8 2 3" xfId="38823" xr:uid="{00000000-0005-0000-0000-0000AF970000}"/>
    <cellStyle name="Separador de milhares 4 8 2 3 2" xfId="38824" xr:uid="{00000000-0005-0000-0000-0000B0970000}"/>
    <cellStyle name="Separador de milhares 4 8 2 3 2 2" xfId="38825" xr:uid="{00000000-0005-0000-0000-0000B1970000}"/>
    <cellStyle name="Separador de milhares 4 8 2 4" xfId="38826" xr:uid="{00000000-0005-0000-0000-0000B2970000}"/>
    <cellStyle name="Separador de milhares 4 8 2 4 2" xfId="38827" xr:uid="{00000000-0005-0000-0000-0000B3970000}"/>
    <cellStyle name="Separador de milhares 4 8 2 4 2 2" xfId="38828" xr:uid="{00000000-0005-0000-0000-0000B4970000}"/>
    <cellStyle name="Separador de milhares 4 8 2 4 3" xfId="38829" xr:uid="{00000000-0005-0000-0000-0000B5970000}"/>
    <cellStyle name="Separador de milhares 4 8 2 4 4" xfId="38830" xr:uid="{00000000-0005-0000-0000-0000B6970000}"/>
    <cellStyle name="Separador de milhares 4 8 2 5" xfId="38831" xr:uid="{00000000-0005-0000-0000-0000B7970000}"/>
    <cellStyle name="Separador de milhares 4 8 2 5 2" xfId="38832" xr:uid="{00000000-0005-0000-0000-0000B8970000}"/>
    <cellStyle name="Separador de milhares 4 8 2 5 2 2" xfId="38833" xr:uid="{00000000-0005-0000-0000-0000B9970000}"/>
    <cellStyle name="Separador de milhares 4 8 2 5 3" xfId="38834" xr:uid="{00000000-0005-0000-0000-0000BA970000}"/>
    <cellStyle name="Separador de milhares 4 8 2 5 4" xfId="38835" xr:uid="{00000000-0005-0000-0000-0000BB970000}"/>
    <cellStyle name="Separador de milhares 4 8 2 6" xfId="38836" xr:uid="{00000000-0005-0000-0000-0000BC970000}"/>
    <cellStyle name="Separador de milhares 4 8 2 6 2" xfId="38837" xr:uid="{00000000-0005-0000-0000-0000BD970000}"/>
    <cellStyle name="Separador de milhares 4 8 2 7" xfId="38838" xr:uid="{00000000-0005-0000-0000-0000BE970000}"/>
    <cellStyle name="Separador de milhares 4 8 2 8" xfId="38839" xr:uid="{00000000-0005-0000-0000-0000BF970000}"/>
    <cellStyle name="Separador de milhares 4 8 3" xfId="38840" xr:uid="{00000000-0005-0000-0000-0000C0970000}"/>
    <cellStyle name="Separador de milhares 4 8 3 2" xfId="38841" xr:uid="{00000000-0005-0000-0000-0000C1970000}"/>
    <cellStyle name="Separador de milhares 4 8 3 2 2" xfId="38842" xr:uid="{00000000-0005-0000-0000-0000C2970000}"/>
    <cellStyle name="Separador de milhares 4 8 3 2 2 2" xfId="38843" xr:uid="{00000000-0005-0000-0000-0000C3970000}"/>
    <cellStyle name="Separador de milhares 4 8 3 3" xfId="38844" xr:uid="{00000000-0005-0000-0000-0000C4970000}"/>
    <cellStyle name="Separador de milhares 4 8 3 3 2" xfId="38845" xr:uid="{00000000-0005-0000-0000-0000C5970000}"/>
    <cellStyle name="Separador de milhares 4 8 3 3 2 2" xfId="38846" xr:uid="{00000000-0005-0000-0000-0000C6970000}"/>
    <cellStyle name="Separador de milhares 4 8 3 3 3" xfId="38847" xr:uid="{00000000-0005-0000-0000-0000C7970000}"/>
    <cellStyle name="Separador de milhares 4 8 3 3 4" xfId="38848" xr:uid="{00000000-0005-0000-0000-0000C8970000}"/>
    <cellStyle name="Separador de milhares 4 8 3 4" xfId="38849" xr:uid="{00000000-0005-0000-0000-0000C9970000}"/>
    <cellStyle name="Separador de milhares 4 8 3 4 2" xfId="38850" xr:uid="{00000000-0005-0000-0000-0000CA970000}"/>
    <cellStyle name="Separador de milhares 4 8 3 4 2 2" xfId="38851" xr:uid="{00000000-0005-0000-0000-0000CB970000}"/>
    <cellStyle name="Separador de milhares 4 8 3 4 3" xfId="38852" xr:uid="{00000000-0005-0000-0000-0000CC970000}"/>
    <cellStyle name="Separador de milhares 4 8 3 4 4" xfId="38853" xr:uid="{00000000-0005-0000-0000-0000CD970000}"/>
    <cellStyle name="Separador de milhares 4 8 3 5" xfId="38854" xr:uid="{00000000-0005-0000-0000-0000CE970000}"/>
    <cellStyle name="Separador de milhares 4 8 3 5 2" xfId="38855" xr:uid="{00000000-0005-0000-0000-0000CF970000}"/>
    <cellStyle name="Separador de milhares 4 8 3 6" xfId="38856" xr:uid="{00000000-0005-0000-0000-0000D0970000}"/>
    <cellStyle name="Separador de milhares 4 8 3 7" xfId="38857" xr:uid="{00000000-0005-0000-0000-0000D1970000}"/>
    <cellStyle name="Separador de milhares 4 8 4" xfId="38858" xr:uid="{00000000-0005-0000-0000-0000D2970000}"/>
    <cellStyle name="Separador de milhares 4 8 4 2" xfId="38859" xr:uid="{00000000-0005-0000-0000-0000D3970000}"/>
    <cellStyle name="Separador de milhares 4 8 4 2 2" xfId="38860" xr:uid="{00000000-0005-0000-0000-0000D4970000}"/>
    <cellStyle name="Separador de milhares 4 8 5" xfId="38861" xr:uid="{00000000-0005-0000-0000-0000D5970000}"/>
    <cellStyle name="Separador de milhares 4 8 5 2" xfId="38862" xr:uid="{00000000-0005-0000-0000-0000D6970000}"/>
    <cellStyle name="Separador de milhares 4 8 5 2 2" xfId="38863" xr:uid="{00000000-0005-0000-0000-0000D7970000}"/>
    <cellStyle name="Separador de milhares 4 8 5 3" xfId="38864" xr:uid="{00000000-0005-0000-0000-0000D8970000}"/>
    <cellStyle name="Separador de milhares 4 8 5 4" xfId="38865" xr:uid="{00000000-0005-0000-0000-0000D9970000}"/>
    <cellStyle name="Separador de milhares 4 8 6" xfId="38866" xr:uid="{00000000-0005-0000-0000-0000DA970000}"/>
    <cellStyle name="Separador de milhares 4 8 6 2" xfId="38867" xr:uid="{00000000-0005-0000-0000-0000DB970000}"/>
    <cellStyle name="Separador de milhares 4 8 6 2 2" xfId="38868" xr:uid="{00000000-0005-0000-0000-0000DC970000}"/>
    <cellStyle name="Separador de milhares 4 8 6 3" xfId="38869" xr:uid="{00000000-0005-0000-0000-0000DD970000}"/>
    <cellStyle name="Separador de milhares 4 8 6 4" xfId="38870" xr:uid="{00000000-0005-0000-0000-0000DE970000}"/>
    <cellStyle name="Separador de milhares 4 8 7" xfId="38871" xr:uid="{00000000-0005-0000-0000-0000DF970000}"/>
    <cellStyle name="Separador de milhares 4 8 7 2" xfId="38872" xr:uid="{00000000-0005-0000-0000-0000E0970000}"/>
    <cellStyle name="Separador de milhares 4 8 8" xfId="38873" xr:uid="{00000000-0005-0000-0000-0000E1970000}"/>
    <cellStyle name="Separador de milhares 4 8 9" xfId="38874" xr:uid="{00000000-0005-0000-0000-0000E2970000}"/>
    <cellStyle name="Separador de milhares 4 9" xfId="38875" xr:uid="{00000000-0005-0000-0000-0000E3970000}"/>
    <cellStyle name="Separador de milhares 4 9 2" xfId="38876" xr:uid="{00000000-0005-0000-0000-0000E4970000}"/>
    <cellStyle name="Separador de milhares 4 9 2 2" xfId="38877" xr:uid="{00000000-0005-0000-0000-0000E5970000}"/>
    <cellStyle name="Separador de milhares 4 9 2 2 2" xfId="38878" xr:uid="{00000000-0005-0000-0000-0000E6970000}"/>
    <cellStyle name="Separador de milhares 4 9 2 2 2 2" xfId="38879" xr:uid="{00000000-0005-0000-0000-0000E7970000}"/>
    <cellStyle name="Separador de milhares 4 9 2 3" xfId="38880" xr:uid="{00000000-0005-0000-0000-0000E8970000}"/>
    <cellStyle name="Separador de milhares 4 9 2 3 2" xfId="38881" xr:uid="{00000000-0005-0000-0000-0000E9970000}"/>
    <cellStyle name="Separador de milhares 4 9 2 3 2 2" xfId="38882" xr:uid="{00000000-0005-0000-0000-0000EA970000}"/>
    <cellStyle name="Separador de milhares 4 9 2 3 3" xfId="38883" xr:uid="{00000000-0005-0000-0000-0000EB970000}"/>
    <cellStyle name="Separador de milhares 4 9 2 3 4" xfId="38884" xr:uid="{00000000-0005-0000-0000-0000EC970000}"/>
    <cellStyle name="Separador de milhares 4 9 2 4" xfId="38885" xr:uid="{00000000-0005-0000-0000-0000ED970000}"/>
    <cellStyle name="Separador de milhares 4 9 2 4 2" xfId="38886" xr:uid="{00000000-0005-0000-0000-0000EE970000}"/>
    <cellStyle name="Separador de milhares 4 9 2 4 2 2" xfId="38887" xr:uid="{00000000-0005-0000-0000-0000EF970000}"/>
    <cellStyle name="Separador de milhares 4 9 2 4 3" xfId="38888" xr:uid="{00000000-0005-0000-0000-0000F0970000}"/>
    <cellStyle name="Separador de milhares 4 9 2 4 4" xfId="38889" xr:uid="{00000000-0005-0000-0000-0000F1970000}"/>
    <cellStyle name="Separador de milhares 4 9 2 5" xfId="38890" xr:uid="{00000000-0005-0000-0000-0000F2970000}"/>
    <cellStyle name="Separador de milhares 4 9 2 5 2" xfId="38891" xr:uid="{00000000-0005-0000-0000-0000F3970000}"/>
    <cellStyle name="Separador de milhares 4 9 2 6" xfId="38892" xr:uid="{00000000-0005-0000-0000-0000F4970000}"/>
    <cellStyle name="Separador de milhares 4 9 2 7" xfId="38893" xr:uid="{00000000-0005-0000-0000-0000F5970000}"/>
    <cellStyle name="Separador de milhares 4 9 3" xfId="38894" xr:uid="{00000000-0005-0000-0000-0000F6970000}"/>
    <cellStyle name="Separador de milhares 4 9 3 2" xfId="38895" xr:uid="{00000000-0005-0000-0000-0000F7970000}"/>
    <cellStyle name="Separador de milhares 4 9 3 2 2" xfId="38896" xr:uid="{00000000-0005-0000-0000-0000F8970000}"/>
    <cellStyle name="Separador de milhares 4 9 4" xfId="38897" xr:uid="{00000000-0005-0000-0000-0000F9970000}"/>
    <cellStyle name="Separador de milhares 4 9 4 2" xfId="38898" xr:uid="{00000000-0005-0000-0000-0000FA970000}"/>
    <cellStyle name="Separador de milhares 4 9 4 2 2" xfId="38899" xr:uid="{00000000-0005-0000-0000-0000FB970000}"/>
    <cellStyle name="Separador de milhares 4 9 4 3" xfId="38900" xr:uid="{00000000-0005-0000-0000-0000FC970000}"/>
    <cellStyle name="Separador de milhares 4 9 4 4" xfId="38901" xr:uid="{00000000-0005-0000-0000-0000FD970000}"/>
    <cellStyle name="Separador de milhares 4 9 5" xfId="38902" xr:uid="{00000000-0005-0000-0000-0000FE970000}"/>
    <cellStyle name="Separador de milhares 4 9 5 2" xfId="38903" xr:uid="{00000000-0005-0000-0000-0000FF970000}"/>
    <cellStyle name="Separador de milhares 4 9 5 2 2" xfId="38904" xr:uid="{00000000-0005-0000-0000-000000980000}"/>
    <cellStyle name="Separador de milhares 4 9 5 3" xfId="38905" xr:uid="{00000000-0005-0000-0000-000001980000}"/>
    <cellStyle name="Separador de milhares 4 9 5 4" xfId="38906" xr:uid="{00000000-0005-0000-0000-000002980000}"/>
    <cellStyle name="Separador de milhares 4 9 6" xfId="38907" xr:uid="{00000000-0005-0000-0000-000003980000}"/>
    <cellStyle name="Separador de milhares 4 9 6 2" xfId="38908" xr:uid="{00000000-0005-0000-0000-000004980000}"/>
    <cellStyle name="Separador de milhares 4 9 7" xfId="38909" xr:uid="{00000000-0005-0000-0000-000005980000}"/>
    <cellStyle name="Separador de milhares 4 9 8" xfId="38910" xr:uid="{00000000-0005-0000-0000-000006980000}"/>
    <cellStyle name="Separador de milhares 5" xfId="38911" xr:uid="{00000000-0005-0000-0000-000007980000}"/>
    <cellStyle name="Separador de milhares 5 2" xfId="38912" xr:uid="{00000000-0005-0000-0000-000008980000}"/>
    <cellStyle name="Separador de milhares 6" xfId="38913" xr:uid="{00000000-0005-0000-0000-000009980000}"/>
    <cellStyle name="Separador de milhares 6 2" xfId="38914" xr:uid="{00000000-0005-0000-0000-00000A980000}"/>
    <cellStyle name="Separador de milhares 6 2 2" xfId="38915" xr:uid="{00000000-0005-0000-0000-00000B980000}"/>
    <cellStyle name="Separador de milhares 6 2 2 2" xfId="38916" xr:uid="{00000000-0005-0000-0000-00000C980000}"/>
    <cellStyle name="Separador de milhares 6 3" xfId="38917" xr:uid="{00000000-0005-0000-0000-00000D980000}"/>
    <cellStyle name="Separador de milhares 6 4" xfId="38918" xr:uid="{00000000-0005-0000-0000-00000E980000}"/>
    <cellStyle name="Separador de milhares 6 4 2" xfId="38919" xr:uid="{00000000-0005-0000-0000-00000F980000}"/>
    <cellStyle name="Separador de milhares 7" xfId="38920" xr:uid="{00000000-0005-0000-0000-000010980000}"/>
    <cellStyle name="Separador de milhares 7 2" xfId="38921" xr:uid="{00000000-0005-0000-0000-000011980000}"/>
    <cellStyle name="Separador de milhares 7 2 2" xfId="38922" xr:uid="{00000000-0005-0000-0000-000012980000}"/>
    <cellStyle name="Separador de milhares 7 2 2 2" xfId="38923" xr:uid="{00000000-0005-0000-0000-000013980000}"/>
    <cellStyle name="Separador de milhares 7 3" xfId="38924" xr:uid="{00000000-0005-0000-0000-000014980000}"/>
    <cellStyle name="Separador de milhares 7 4" xfId="38925" xr:uid="{00000000-0005-0000-0000-000015980000}"/>
    <cellStyle name="Separador de milhares 7 4 2" xfId="38926" xr:uid="{00000000-0005-0000-0000-000016980000}"/>
    <cellStyle name="Separador de milhares 8" xfId="38927" xr:uid="{00000000-0005-0000-0000-000017980000}"/>
    <cellStyle name="Separador de milhares 8 2" xfId="38928" xr:uid="{00000000-0005-0000-0000-000018980000}"/>
    <cellStyle name="Separador de milhares 8 2 2" xfId="38929" xr:uid="{00000000-0005-0000-0000-000019980000}"/>
    <cellStyle name="Separador de milhares 8 2 2 2" xfId="38930" xr:uid="{00000000-0005-0000-0000-00001A980000}"/>
    <cellStyle name="Separador de milhares 8 2 2 2 2" xfId="38931" xr:uid="{00000000-0005-0000-0000-00001B980000}"/>
    <cellStyle name="Separador de milhares 8 2 2 3" xfId="38932" xr:uid="{00000000-0005-0000-0000-00001C980000}"/>
    <cellStyle name="Separador de milhares 8 2 2 4" xfId="38933" xr:uid="{00000000-0005-0000-0000-00001D980000}"/>
    <cellStyle name="Separador de milhares 8 2 3" xfId="38934" xr:uid="{00000000-0005-0000-0000-00001E980000}"/>
    <cellStyle name="Separador de milhares 8 2 3 2" xfId="38935" xr:uid="{00000000-0005-0000-0000-00001F980000}"/>
    <cellStyle name="Separador de milhares 8 2 3 2 2" xfId="38936" xr:uid="{00000000-0005-0000-0000-000020980000}"/>
    <cellStyle name="Separador de milhares 8 2 3 3" xfId="38937" xr:uid="{00000000-0005-0000-0000-000021980000}"/>
    <cellStyle name="Separador de milhares 8 2 3 4" xfId="38938" xr:uid="{00000000-0005-0000-0000-000022980000}"/>
    <cellStyle name="Separador de milhares 8 2 4" xfId="38939" xr:uid="{00000000-0005-0000-0000-000023980000}"/>
    <cellStyle name="Separador de milhares 8 2 4 2" xfId="38940" xr:uid="{00000000-0005-0000-0000-000024980000}"/>
    <cellStyle name="Separador de milhares 8 2 4 2 2" xfId="38941" xr:uid="{00000000-0005-0000-0000-000025980000}"/>
    <cellStyle name="Separador de milhares 8 2 4 2 2 2" xfId="38942" xr:uid="{00000000-0005-0000-0000-000026980000}"/>
    <cellStyle name="Separador de milhares 8 2 4 2 2 2 2" xfId="38943" xr:uid="{00000000-0005-0000-0000-000027980000}"/>
    <cellStyle name="Separador de milhares 8 2 4 2 2 3" xfId="38944" xr:uid="{00000000-0005-0000-0000-000028980000}"/>
    <cellStyle name="Separador de milhares 8 2 4 2 2 4" xfId="38945" xr:uid="{00000000-0005-0000-0000-000029980000}"/>
    <cellStyle name="Separador de milhares 8 2 4 2 3" xfId="38946" xr:uid="{00000000-0005-0000-0000-00002A980000}"/>
    <cellStyle name="Separador de milhares 8 2 4 2 3 2" xfId="38947" xr:uid="{00000000-0005-0000-0000-00002B980000}"/>
    <cellStyle name="Separador de milhares 8 2 4 2 4" xfId="38948" xr:uid="{00000000-0005-0000-0000-00002C980000}"/>
    <cellStyle name="Separador de milhares 8 2 4 2 5" xfId="38949" xr:uid="{00000000-0005-0000-0000-00002D980000}"/>
    <cellStyle name="Separador de milhares 8 2 4 3" xfId="38950" xr:uid="{00000000-0005-0000-0000-00002E980000}"/>
    <cellStyle name="Separador de milhares 8 2 5" xfId="38951" xr:uid="{00000000-0005-0000-0000-00002F980000}"/>
    <cellStyle name="Separador de milhares 8 2 6" xfId="38952" xr:uid="{00000000-0005-0000-0000-000030980000}"/>
    <cellStyle name="Separador de milhares 8 3" xfId="38953" xr:uid="{00000000-0005-0000-0000-000031980000}"/>
    <cellStyle name="Separador de milhares 8 3 2" xfId="38954" xr:uid="{00000000-0005-0000-0000-000032980000}"/>
    <cellStyle name="Separador de milhares 8 3 2 2" xfId="38955" xr:uid="{00000000-0005-0000-0000-000033980000}"/>
    <cellStyle name="Separador de milhares 8 3 3" xfId="38956" xr:uid="{00000000-0005-0000-0000-000034980000}"/>
    <cellStyle name="Separador de milhares 8 3 4" xfId="38957" xr:uid="{00000000-0005-0000-0000-000035980000}"/>
    <cellStyle name="Separador de milhares 8 4" xfId="38958" xr:uid="{00000000-0005-0000-0000-000036980000}"/>
    <cellStyle name="Separador de milhares 8 4 2" xfId="38959" xr:uid="{00000000-0005-0000-0000-000037980000}"/>
    <cellStyle name="Separador de milhares 8 5" xfId="38960" xr:uid="{00000000-0005-0000-0000-000038980000}"/>
    <cellStyle name="Separador de milhares 8 6" xfId="38961" xr:uid="{00000000-0005-0000-0000-000039980000}"/>
    <cellStyle name="Separador de milhares 9" xfId="38962" xr:uid="{00000000-0005-0000-0000-00003A980000}"/>
    <cellStyle name="Separador de milhares 9 2" xfId="38963" xr:uid="{00000000-0005-0000-0000-00003B980000}"/>
    <cellStyle name="Separador de milhares 9 2 2" xfId="38964" xr:uid="{00000000-0005-0000-0000-00003C980000}"/>
    <cellStyle name="Subtitulo" xfId="38965" xr:uid="{00000000-0005-0000-0000-00003D980000}"/>
    <cellStyle name="Subtitulo 2" xfId="38966" xr:uid="{00000000-0005-0000-0000-00003E980000}"/>
    <cellStyle name="Titulo" xfId="38967" xr:uid="{00000000-0005-0000-0000-00003F980000}"/>
    <cellStyle name="Titulo1" xfId="38968" xr:uid="{00000000-0005-0000-0000-000040980000}"/>
    <cellStyle name="Titulo2" xfId="38969" xr:uid="{00000000-0005-0000-0000-000041980000}"/>
    <cellStyle name="Vírgula" xfId="1" builtinId="3"/>
    <cellStyle name="Vírgula 10 3 2" xfId="40960" xr:uid="{CAA25A71-AA3F-479D-ADD3-C80F8DB5F764}"/>
    <cellStyle name="Vírgula 11" xfId="40963" xr:uid="{2239ECE9-FEC2-43AD-86CA-5BF975F31A97}"/>
    <cellStyle name="Vírgula 2" xfId="38970" xr:uid="{00000000-0005-0000-0000-000042980000}"/>
    <cellStyle name="Vírgula 2 13 3" xfId="40955" xr:uid="{00000000-0005-0000-0000-000043980000}"/>
    <cellStyle name="Vírgula 2 2" xfId="38971" xr:uid="{00000000-0005-0000-0000-000044980000}"/>
    <cellStyle name="Vírgula 2 2 2" xfId="38972" xr:uid="{00000000-0005-0000-0000-000045980000}"/>
    <cellStyle name="Vírgula 2 2 3" xfId="38973" xr:uid="{00000000-0005-0000-0000-000046980000}"/>
    <cellStyle name="Vírgula 2 3" xfId="38974" xr:uid="{00000000-0005-0000-0000-000047980000}"/>
    <cellStyle name="Vírgula 2 3 2" xfId="38975" xr:uid="{00000000-0005-0000-0000-000048980000}"/>
    <cellStyle name="Vírgula 2 3 2 2" xfId="38976" xr:uid="{00000000-0005-0000-0000-000049980000}"/>
    <cellStyle name="Vírgula 2 3 2 2 2" xfId="38977" xr:uid="{00000000-0005-0000-0000-00004A980000}"/>
    <cellStyle name="Vírgula 2 3 3" xfId="38978" xr:uid="{00000000-0005-0000-0000-00004B980000}"/>
    <cellStyle name="Vírgula 2 3 3 2" xfId="38979" xr:uid="{00000000-0005-0000-0000-00004C980000}"/>
    <cellStyle name="Vírgula 2 4" xfId="38980" xr:uid="{00000000-0005-0000-0000-00004D980000}"/>
    <cellStyle name="Vírgula 3" xfId="38981" xr:uid="{00000000-0005-0000-0000-00004E980000}"/>
    <cellStyle name="Vírgula 3 10" xfId="38982" xr:uid="{00000000-0005-0000-0000-00004F980000}"/>
    <cellStyle name="Vírgula 3 10 2" xfId="38983" xr:uid="{00000000-0005-0000-0000-000050980000}"/>
    <cellStyle name="Vírgula 3 10 2 2" xfId="38984" xr:uid="{00000000-0005-0000-0000-000051980000}"/>
    <cellStyle name="Vírgula 3 10 3" xfId="38985" xr:uid="{00000000-0005-0000-0000-000052980000}"/>
    <cellStyle name="Vírgula 3 10 4" xfId="38986" xr:uid="{00000000-0005-0000-0000-000053980000}"/>
    <cellStyle name="Vírgula 3 11" xfId="38987" xr:uid="{00000000-0005-0000-0000-000054980000}"/>
    <cellStyle name="Vírgula 3 11 2" xfId="38988" xr:uid="{00000000-0005-0000-0000-000055980000}"/>
    <cellStyle name="Vírgula 3 11 2 2" xfId="38989" xr:uid="{00000000-0005-0000-0000-000056980000}"/>
    <cellStyle name="Vírgula 3 11 2 2 2" xfId="38990" xr:uid="{00000000-0005-0000-0000-000057980000}"/>
    <cellStyle name="Vírgula 3 11 2 2 2 2" xfId="38991" xr:uid="{00000000-0005-0000-0000-000058980000}"/>
    <cellStyle name="Vírgula 3 11 2 2 3" xfId="38992" xr:uid="{00000000-0005-0000-0000-000059980000}"/>
    <cellStyle name="Vírgula 3 11 2 2 4" xfId="38993" xr:uid="{00000000-0005-0000-0000-00005A980000}"/>
    <cellStyle name="Vírgula 3 11 2 3" xfId="38994" xr:uid="{00000000-0005-0000-0000-00005B980000}"/>
    <cellStyle name="Vírgula 3 11 2 3 2" xfId="38995" xr:uid="{00000000-0005-0000-0000-00005C980000}"/>
    <cellStyle name="Vírgula 3 11 2 4" xfId="38996" xr:uid="{00000000-0005-0000-0000-00005D980000}"/>
    <cellStyle name="Vírgula 3 11 2 5" xfId="38997" xr:uid="{00000000-0005-0000-0000-00005E980000}"/>
    <cellStyle name="Vírgula 3 11 3" xfId="38998" xr:uid="{00000000-0005-0000-0000-00005F980000}"/>
    <cellStyle name="Vírgula 3 11 3 2" xfId="38999" xr:uid="{00000000-0005-0000-0000-000060980000}"/>
    <cellStyle name="Vírgula 3 11 3 2 2" xfId="39000" xr:uid="{00000000-0005-0000-0000-000061980000}"/>
    <cellStyle name="Vírgula 3 11 3 3" xfId="39001" xr:uid="{00000000-0005-0000-0000-000062980000}"/>
    <cellStyle name="Vírgula 3 11 3 4" xfId="39002" xr:uid="{00000000-0005-0000-0000-000063980000}"/>
    <cellStyle name="Vírgula 3 11 4" xfId="39003" xr:uid="{00000000-0005-0000-0000-000064980000}"/>
    <cellStyle name="Vírgula 3 11 4 2" xfId="39004" xr:uid="{00000000-0005-0000-0000-000065980000}"/>
    <cellStyle name="Vírgula 3 11 5" xfId="39005" xr:uid="{00000000-0005-0000-0000-000066980000}"/>
    <cellStyle name="Vírgula 3 11 6" xfId="39006" xr:uid="{00000000-0005-0000-0000-000067980000}"/>
    <cellStyle name="Vírgula 3 12" xfId="39007" xr:uid="{00000000-0005-0000-0000-000068980000}"/>
    <cellStyle name="Vírgula 3 12 2" xfId="39008" xr:uid="{00000000-0005-0000-0000-000069980000}"/>
    <cellStyle name="Vírgula 3 12 2 2" xfId="39009" xr:uid="{00000000-0005-0000-0000-00006A980000}"/>
    <cellStyle name="Vírgula 3 12 3" xfId="39010" xr:uid="{00000000-0005-0000-0000-00006B980000}"/>
    <cellStyle name="Vírgula 3 12 4" xfId="39011" xr:uid="{00000000-0005-0000-0000-00006C980000}"/>
    <cellStyle name="Vírgula 3 13" xfId="39012" xr:uid="{00000000-0005-0000-0000-00006D980000}"/>
    <cellStyle name="Vírgula 3 13 2" xfId="39013" xr:uid="{00000000-0005-0000-0000-00006E980000}"/>
    <cellStyle name="Vírgula 3 13 2 2" xfId="39014" xr:uid="{00000000-0005-0000-0000-00006F980000}"/>
    <cellStyle name="Vírgula 3 13 3" xfId="39015" xr:uid="{00000000-0005-0000-0000-000070980000}"/>
    <cellStyle name="Vírgula 3 13 4" xfId="39016" xr:uid="{00000000-0005-0000-0000-000071980000}"/>
    <cellStyle name="Vírgula 3 14" xfId="39017" xr:uid="{00000000-0005-0000-0000-000072980000}"/>
    <cellStyle name="Vírgula 3 14 2" xfId="39018" xr:uid="{00000000-0005-0000-0000-000073980000}"/>
    <cellStyle name="Vírgula 3 15" xfId="39019" xr:uid="{00000000-0005-0000-0000-000074980000}"/>
    <cellStyle name="Vírgula 3 16" xfId="39020" xr:uid="{00000000-0005-0000-0000-000075980000}"/>
    <cellStyle name="Vírgula 3 2" xfId="39021" xr:uid="{00000000-0005-0000-0000-000076980000}"/>
    <cellStyle name="Vírgula 3 2 10" xfId="39022" xr:uid="{00000000-0005-0000-0000-000077980000}"/>
    <cellStyle name="Vírgula 3 2 10 2" xfId="39023" xr:uid="{00000000-0005-0000-0000-000078980000}"/>
    <cellStyle name="Vírgula 3 2 10 2 2" xfId="39024" xr:uid="{00000000-0005-0000-0000-000079980000}"/>
    <cellStyle name="Vírgula 3 2 10 3" xfId="39025" xr:uid="{00000000-0005-0000-0000-00007A980000}"/>
    <cellStyle name="Vírgula 3 2 10 4" xfId="39026" xr:uid="{00000000-0005-0000-0000-00007B980000}"/>
    <cellStyle name="Vírgula 3 2 11" xfId="39027" xr:uid="{00000000-0005-0000-0000-00007C980000}"/>
    <cellStyle name="Vírgula 3 2 11 2" xfId="39028" xr:uid="{00000000-0005-0000-0000-00007D980000}"/>
    <cellStyle name="Vírgula 3 2 12" xfId="39029" xr:uid="{00000000-0005-0000-0000-00007E980000}"/>
    <cellStyle name="Vírgula 3 2 13" xfId="39030" xr:uid="{00000000-0005-0000-0000-00007F980000}"/>
    <cellStyle name="Vírgula 3 2 2" xfId="39031" xr:uid="{00000000-0005-0000-0000-000080980000}"/>
    <cellStyle name="Vírgula 3 2 2 10" xfId="39032" xr:uid="{00000000-0005-0000-0000-000081980000}"/>
    <cellStyle name="Vírgula 3 2 2 10 2" xfId="39033" xr:uid="{00000000-0005-0000-0000-000082980000}"/>
    <cellStyle name="Vírgula 3 2 2 11" xfId="39034" xr:uid="{00000000-0005-0000-0000-000083980000}"/>
    <cellStyle name="Vírgula 3 2 2 12" xfId="39035" xr:uid="{00000000-0005-0000-0000-000084980000}"/>
    <cellStyle name="Vírgula 3 2 2 2" xfId="39036" xr:uid="{00000000-0005-0000-0000-000085980000}"/>
    <cellStyle name="Vírgula 3 2 2 2 2" xfId="39037" xr:uid="{00000000-0005-0000-0000-000086980000}"/>
    <cellStyle name="Vírgula 3 2 2 2 2 2" xfId="39038" xr:uid="{00000000-0005-0000-0000-000087980000}"/>
    <cellStyle name="Vírgula 3 2 2 2 2 2 2" xfId="39039" xr:uid="{00000000-0005-0000-0000-000088980000}"/>
    <cellStyle name="Vírgula 3 2 2 2 2 2 2 2" xfId="39040" xr:uid="{00000000-0005-0000-0000-000089980000}"/>
    <cellStyle name="Vírgula 3 2 2 2 2 2 2 2 2" xfId="39041" xr:uid="{00000000-0005-0000-0000-00008A980000}"/>
    <cellStyle name="Vírgula 3 2 2 2 2 2 2 3" xfId="39042" xr:uid="{00000000-0005-0000-0000-00008B980000}"/>
    <cellStyle name="Vírgula 3 2 2 2 2 2 2 4" xfId="39043" xr:uid="{00000000-0005-0000-0000-00008C980000}"/>
    <cellStyle name="Vírgula 3 2 2 2 2 2 3" xfId="39044" xr:uid="{00000000-0005-0000-0000-00008D980000}"/>
    <cellStyle name="Vírgula 3 2 2 2 2 2 3 2" xfId="39045" xr:uid="{00000000-0005-0000-0000-00008E980000}"/>
    <cellStyle name="Vírgula 3 2 2 2 2 2 3 2 2" xfId="39046" xr:uid="{00000000-0005-0000-0000-00008F980000}"/>
    <cellStyle name="Vírgula 3 2 2 2 2 2 3 3" xfId="39047" xr:uid="{00000000-0005-0000-0000-000090980000}"/>
    <cellStyle name="Vírgula 3 2 2 2 2 2 3 4" xfId="39048" xr:uid="{00000000-0005-0000-0000-000091980000}"/>
    <cellStyle name="Vírgula 3 2 2 2 2 2 4" xfId="39049" xr:uid="{00000000-0005-0000-0000-000092980000}"/>
    <cellStyle name="Vírgula 3 2 2 2 2 2 4 2" xfId="39050" xr:uid="{00000000-0005-0000-0000-000093980000}"/>
    <cellStyle name="Vírgula 3 2 2 2 2 2 4 2 2" xfId="39051" xr:uid="{00000000-0005-0000-0000-000094980000}"/>
    <cellStyle name="Vírgula 3 2 2 2 2 2 4 3" xfId="39052" xr:uid="{00000000-0005-0000-0000-000095980000}"/>
    <cellStyle name="Vírgula 3 2 2 2 2 2 4 4" xfId="39053" xr:uid="{00000000-0005-0000-0000-000096980000}"/>
    <cellStyle name="Vírgula 3 2 2 2 2 2 5" xfId="39054" xr:uid="{00000000-0005-0000-0000-000097980000}"/>
    <cellStyle name="Vírgula 3 2 2 2 2 2 5 2" xfId="39055" xr:uid="{00000000-0005-0000-0000-000098980000}"/>
    <cellStyle name="Vírgula 3 2 2 2 2 2 6" xfId="39056" xr:uid="{00000000-0005-0000-0000-000099980000}"/>
    <cellStyle name="Vírgula 3 2 2 2 2 2 7" xfId="39057" xr:uid="{00000000-0005-0000-0000-00009A980000}"/>
    <cellStyle name="Vírgula 3 2 2 2 2 3" xfId="39058" xr:uid="{00000000-0005-0000-0000-00009B980000}"/>
    <cellStyle name="Vírgula 3 2 2 2 2 3 2" xfId="39059" xr:uid="{00000000-0005-0000-0000-00009C980000}"/>
    <cellStyle name="Vírgula 3 2 2 2 2 3 2 2" xfId="39060" xr:uid="{00000000-0005-0000-0000-00009D980000}"/>
    <cellStyle name="Vírgula 3 2 2 2 2 3 3" xfId="39061" xr:uid="{00000000-0005-0000-0000-00009E980000}"/>
    <cellStyle name="Vírgula 3 2 2 2 2 3 4" xfId="39062" xr:uid="{00000000-0005-0000-0000-00009F980000}"/>
    <cellStyle name="Vírgula 3 2 2 2 2 4" xfId="39063" xr:uid="{00000000-0005-0000-0000-0000A0980000}"/>
    <cellStyle name="Vírgula 3 2 2 2 2 4 2" xfId="39064" xr:uid="{00000000-0005-0000-0000-0000A1980000}"/>
    <cellStyle name="Vírgula 3 2 2 2 2 4 2 2" xfId="39065" xr:uid="{00000000-0005-0000-0000-0000A2980000}"/>
    <cellStyle name="Vírgula 3 2 2 2 2 4 3" xfId="39066" xr:uid="{00000000-0005-0000-0000-0000A3980000}"/>
    <cellStyle name="Vírgula 3 2 2 2 2 4 4" xfId="39067" xr:uid="{00000000-0005-0000-0000-0000A4980000}"/>
    <cellStyle name="Vírgula 3 2 2 2 2 5" xfId="39068" xr:uid="{00000000-0005-0000-0000-0000A5980000}"/>
    <cellStyle name="Vírgula 3 2 2 2 2 5 2" xfId="39069" xr:uid="{00000000-0005-0000-0000-0000A6980000}"/>
    <cellStyle name="Vírgula 3 2 2 2 2 5 2 2" xfId="39070" xr:uid="{00000000-0005-0000-0000-0000A7980000}"/>
    <cellStyle name="Vírgula 3 2 2 2 2 5 3" xfId="39071" xr:uid="{00000000-0005-0000-0000-0000A8980000}"/>
    <cellStyle name="Vírgula 3 2 2 2 2 5 4" xfId="39072" xr:uid="{00000000-0005-0000-0000-0000A9980000}"/>
    <cellStyle name="Vírgula 3 2 2 2 2 6" xfId="39073" xr:uid="{00000000-0005-0000-0000-0000AA980000}"/>
    <cellStyle name="Vírgula 3 2 2 2 2 6 2" xfId="39074" xr:uid="{00000000-0005-0000-0000-0000AB980000}"/>
    <cellStyle name="Vírgula 3 2 2 2 2 7" xfId="39075" xr:uid="{00000000-0005-0000-0000-0000AC980000}"/>
    <cellStyle name="Vírgula 3 2 2 2 2 8" xfId="39076" xr:uid="{00000000-0005-0000-0000-0000AD980000}"/>
    <cellStyle name="Vírgula 3 2 2 2 3" xfId="39077" xr:uid="{00000000-0005-0000-0000-0000AE980000}"/>
    <cellStyle name="Vírgula 3 2 2 2 3 2" xfId="39078" xr:uid="{00000000-0005-0000-0000-0000AF980000}"/>
    <cellStyle name="Vírgula 3 2 2 2 3 2 2" xfId="39079" xr:uid="{00000000-0005-0000-0000-0000B0980000}"/>
    <cellStyle name="Vírgula 3 2 2 2 3 2 2 2" xfId="39080" xr:uid="{00000000-0005-0000-0000-0000B1980000}"/>
    <cellStyle name="Vírgula 3 2 2 2 3 2 3" xfId="39081" xr:uid="{00000000-0005-0000-0000-0000B2980000}"/>
    <cellStyle name="Vírgula 3 2 2 2 3 2 4" xfId="39082" xr:uid="{00000000-0005-0000-0000-0000B3980000}"/>
    <cellStyle name="Vírgula 3 2 2 2 3 3" xfId="39083" xr:uid="{00000000-0005-0000-0000-0000B4980000}"/>
    <cellStyle name="Vírgula 3 2 2 2 3 3 2" xfId="39084" xr:uid="{00000000-0005-0000-0000-0000B5980000}"/>
    <cellStyle name="Vírgula 3 2 2 2 3 3 2 2" xfId="39085" xr:uid="{00000000-0005-0000-0000-0000B6980000}"/>
    <cellStyle name="Vírgula 3 2 2 2 3 3 3" xfId="39086" xr:uid="{00000000-0005-0000-0000-0000B7980000}"/>
    <cellStyle name="Vírgula 3 2 2 2 3 3 4" xfId="39087" xr:uid="{00000000-0005-0000-0000-0000B8980000}"/>
    <cellStyle name="Vírgula 3 2 2 2 3 4" xfId="39088" xr:uid="{00000000-0005-0000-0000-0000B9980000}"/>
    <cellStyle name="Vírgula 3 2 2 2 3 4 2" xfId="39089" xr:uid="{00000000-0005-0000-0000-0000BA980000}"/>
    <cellStyle name="Vírgula 3 2 2 2 3 4 2 2" xfId="39090" xr:uid="{00000000-0005-0000-0000-0000BB980000}"/>
    <cellStyle name="Vírgula 3 2 2 2 3 4 3" xfId="39091" xr:uid="{00000000-0005-0000-0000-0000BC980000}"/>
    <cellStyle name="Vírgula 3 2 2 2 3 4 4" xfId="39092" xr:uid="{00000000-0005-0000-0000-0000BD980000}"/>
    <cellStyle name="Vírgula 3 2 2 2 3 5" xfId="39093" xr:uid="{00000000-0005-0000-0000-0000BE980000}"/>
    <cellStyle name="Vírgula 3 2 2 2 3 5 2" xfId="39094" xr:uid="{00000000-0005-0000-0000-0000BF980000}"/>
    <cellStyle name="Vírgula 3 2 2 2 3 6" xfId="39095" xr:uid="{00000000-0005-0000-0000-0000C0980000}"/>
    <cellStyle name="Vírgula 3 2 2 2 3 7" xfId="39096" xr:uid="{00000000-0005-0000-0000-0000C1980000}"/>
    <cellStyle name="Vírgula 3 2 2 2 4" xfId="39097" xr:uid="{00000000-0005-0000-0000-0000C2980000}"/>
    <cellStyle name="Vírgula 3 2 2 2 4 2" xfId="39098" xr:uid="{00000000-0005-0000-0000-0000C3980000}"/>
    <cellStyle name="Vírgula 3 2 2 2 4 2 2" xfId="39099" xr:uid="{00000000-0005-0000-0000-0000C4980000}"/>
    <cellStyle name="Vírgula 3 2 2 2 4 3" xfId="39100" xr:uid="{00000000-0005-0000-0000-0000C5980000}"/>
    <cellStyle name="Vírgula 3 2 2 2 4 4" xfId="39101" xr:uid="{00000000-0005-0000-0000-0000C6980000}"/>
    <cellStyle name="Vírgula 3 2 2 2 5" xfId="39102" xr:uid="{00000000-0005-0000-0000-0000C7980000}"/>
    <cellStyle name="Vírgula 3 2 2 2 5 2" xfId="39103" xr:uid="{00000000-0005-0000-0000-0000C8980000}"/>
    <cellStyle name="Vírgula 3 2 2 2 5 2 2" xfId="39104" xr:uid="{00000000-0005-0000-0000-0000C9980000}"/>
    <cellStyle name="Vírgula 3 2 2 2 5 3" xfId="39105" xr:uid="{00000000-0005-0000-0000-0000CA980000}"/>
    <cellStyle name="Vírgula 3 2 2 2 5 4" xfId="39106" xr:uid="{00000000-0005-0000-0000-0000CB980000}"/>
    <cellStyle name="Vírgula 3 2 2 2 6" xfId="39107" xr:uid="{00000000-0005-0000-0000-0000CC980000}"/>
    <cellStyle name="Vírgula 3 2 2 2 6 2" xfId="39108" xr:uid="{00000000-0005-0000-0000-0000CD980000}"/>
    <cellStyle name="Vírgula 3 2 2 2 6 2 2" xfId="39109" xr:uid="{00000000-0005-0000-0000-0000CE980000}"/>
    <cellStyle name="Vírgula 3 2 2 2 6 3" xfId="39110" xr:uid="{00000000-0005-0000-0000-0000CF980000}"/>
    <cellStyle name="Vírgula 3 2 2 2 6 4" xfId="39111" xr:uid="{00000000-0005-0000-0000-0000D0980000}"/>
    <cellStyle name="Vírgula 3 2 2 2 7" xfId="39112" xr:uid="{00000000-0005-0000-0000-0000D1980000}"/>
    <cellStyle name="Vírgula 3 2 2 2 7 2" xfId="39113" xr:uid="{00000000-0005-0000-0000-0000D2980000}"/>
    <cellStyle name="Vírgula 3 2 2 2 8" xfId="39114" xr:uid="{00000000-0005-0000-0000-0000D3980000}"/>
    <cellStyle name="Vírgula 3 2 2 2 9" xfId="39115" xr:uid="{00000000-0005-0000-0000-0000D4980000}"/>
    <cellStyle name="Vírgula 3 2 2 3" xfId="39116" xr:uid="{00000000-0005-0000-0000-0000D5980000}"/>
    <cellStyle name="Vírgula 3 2 2 3 2" xfId="39117" xr:uid="{00000000-0005-0000-0000-0000D6980000}"/>
    <cellStyle name="Vírgula 3 2 2 3 2 2" xfId="39118" xr:uid="{00000000-0005-0000-0000-0000D7980000}"/>
    <cellStyle name="Vírgula 3 2 2 3 2 2 2" xfId="39119" xr:uid="{00000000-0005-0000-0000-0000D8980000}"/>
    <cellStyle name="Vírgula 3 2 2 3 2 2 2 2" xfId="39120" xr:uid="{00000000-0005-0000-0000-0000D9980000}"/>
    <cellStyle name="Vírgula 3 2 2 3 2 2 2 2 2" xfId="39121" xr:uid="{00000000-0005-0000-0000-0000DA980000}"/>
    <cellStyle name="Vírgula 3 2 2 3 2 2 2 3" xfId="39122" xr:uid="{00000000-0005-0000-0000-0000DB980000}"/>
    <cellStyle name="Vírgula 3 2 2 3 2 2 2 4" xfId="39123" xr:uid="{00000000-0005-0000-0000-0000DC980000}"/>
    <cellStyle name="Vírgula 3 2 2 3 2 2 3" xfId="39124" xr:uid="{00000000-0005-0000-0000-0000DD980000}"/>
    <cellStyle name="Vírgula 3 2 2 3 2 2 3 2" xfId="39125" xr:uid="{00000000-0005-0000-0000-0000DE980000}"/>
    <cellStyle name="Vírgula 3 2 2 3 2 2 3 2 2" xfId="39126" xr:uid="{00000000-0005-0000-0000-0000DF980000}"/>
    <cellStyle name="Vírgula 3 2 2 3 2 2 3 3" xfId="39127" xr:uid="{00000000-0005-0000-0000-0000E0980000}"/>
    <cellStyle name="Vírgula 3 2 2 3 2 2 3 4" xfId="39128" xr:uid="{00000000-0005-0000-0000-0000E1980000}"/>
    <cellStyle name="Vírgula 3 2 2 3 2 2 4" xfId="39129" xr:uid="{00000000-0005-0000-0000-0000E2980000}"/>
    <cellStyle name="Vírgula 3 2 2 3 2 2 4 2" xfId="39130" xr:uid="{00000000-0005-0000-0000-0000E3980000}"/>
    <cellStyle name="Vírgula 3 2 2 3 2 2 4 2 2" xfId="39131" xr:uid="{00000000-0005-0000-0000-0000E4980000}"/>
    <cellStyle name="Vírgula 3 2 2 3 2 2 4 3" xfId="39132" xr:uid="{00000000-0005-0000-0000-0000E5980000}"/>
    <cellStyle name="Vírgula 3 2 2 3 2 2 4 4" xfId="39133" xr:uid="{00000000-0005-0000-0000-0000E6980000}"/>
    <cellStyle name="Vírgula 3 2 2 3 2 2 5" xfId="39134" xr:uid="{00000000-0005-0000-0000-0000E7980000}"/>
    <cellStyle name="Vírgula 3 2 2 3 2 2 5 2" xfId="39135" xr:uid="{00000000-0005-0000-0000-0000E8980000}"/>
    <cellStyle name="Vírgula 3 2 2 3 2 2 6" xfId="39136" xr:uid="{00000000-0005-0000-0000-0000E9980000}"/>
    <cellStyle name="Vírgula 3 2 2 3 2 2 7" xfId="39137" xr:uid="{00000000-0005-0000-0000-0000EA980000}"/>
    <cellStyle name="Vírgula 3 2 2 3 2 3" xfId="39138" xr:uid="{00000000-0005-0000-0000-0000EB980000}"/>
    <cellStyle name="Vírgula 3 2 2 3 2 3 2" xfId="39139" xr:uid="{00000000-0005-0000-0000-0000EC980000}"/>
    <cellStyle name="Vírgula 3 2 2 3 2 3 2 2" xfId="39140" xr:uid="{00000000-0005-0000-0000-0000ED980000}"/>
    <cellStyle name="Vírgula 3 2 2 3 2 3 3" xfId="39141" xr:uid="{00000000-0005-0000-0000-0000EE980000}"/>
    <cellStyle name="Vírgula 3 2 2 3 2 3 4" xfId="39142" xr:uid="{00000000-0005-0000-0000-0000EF980000}"/>
    <cellStyle name="Vírgula 3 2 2 3 2 4" xfId="39143" xr:uid="{00000000-0005-0000-0000-0000F0980000}"/>
    <cellStyle name="Vírgula 3 2 2 3 2 4 2" xfId="39144" xr:uid="{00000000-0005-0000-0000-0000F1980000}"/>
    <cellStyle name="Vírgula 3 2 2 3 2 4 2 2" xfId="39145" xr:uid="{00000000-0005-0000-0000-0000F2980000}"/>
    <cellStyle name="Vírgula 3 2 2 3 2 4 3" xfId="39146" xr:uid="{00000000-0005-0000-0000-0000F3980000}"/>
    <cellStyle name="Vírgula 3 2 2 3 2 4 4" xfId="39147" xr:uid="{00000000-0005-0000-0000-0000F4980000}"/>
    <cellStyle name="Vírgula 3 2 2 3 2 5" xfId="39148" xr:uid="{00000000-0005-0000-0000-0000F5980000}"/>
    <cellStyle name="Vírgula 3 2 2 3 2 5 2" xfId="39149" xr:uid="{00000000-0005-0000-0000-0000F6980000}"/>
    <cellStyle name="Vírgula 3 2 2 3 2 5 2 2" xfId="39150" xr:uid="{00000000-0005-0000-0000-0000F7980000}"/>
    <cellStyle name="Vírgula 3 2 2 3 2 5 3" xfId="39151" xr:uid="{00000000-0005-0000-0000-0000F8980000}"/>
    <cellStyle name="Vírgula 3 2 2 3 2 5 4" xfId="39152" xr:uid="{00000000-0005-0000-0000-0000F9980000}"/>
    <cellStyle name="Vírgula 3 2 2 3 2 6" xfId="39153" xr:uid="{00000000-0005-0000-0000-0000FA980000}"/>
    <cellStyle name="Vírgula 3 2 2 3 2 6 2" xfId="39154" xr:uid="{00000000-0005-0000-0000-0000FB980000}"/>
    <cellStyle name="Vírgula 3 2 2 3 2 7" xfId="39155" xr:uid="{00000000-0005-0000-0000-0000FC980000}"/>
    <cellStyle name="Vírgula 3 2 2 3 2 8" xfId="39156" xr:uid="{00000000-0005-0000-0000-0000FD980000}"/>
    <cellStyle name="Vírgula 3 2 2 3 3" xfId="39157" xr:uid="{00000000-0005-0000-0000-0000FE980000}"/>
    <cellStyle name="Vírgula 3 2 2 3 3 2" xfId="39158" xr:uid="{00000000-0005-0000-0000-0000FF980000}"/>
    <cellStyle name="Vírgula 3 2 2 3 3 2 2" xfId="39159" xr:uid="{00000000-0005-0000-0000-000000990000}"/>
    <cellStyle name="Vírgula 3 2 2 3 3 2 2 2" xfId="39160" xr:uid="{00000000-0005-0000-0000-000001990000}"/>
    <cellStyle name="Vírgula 3 2 2 3 3 2 3" xfId="39161" xr:uid="{00000000-0005-0000-0000-000002990000}"/>
    <cellStyle name="Vírgula 3 2 2 3 3 2 4" xfId="39162" xr:uid="{00000000-0005-0000-0000-000003990000}"/>
    <cellStyle name="Vírgula 3 2 2 3 3 3" xfId="39163" xr:uid="{00000000-0005-0000-0000-000004990000}"/>
    <cellStyle name="Vírgula 3 2 2 3 3 3 2" xfId="39164" xr:uid="{00000000-0005-0000-0000-000005990000}"/>
    <cellStyle name="Vírgula 3 2 2 3 3 3 2 2" xfId="39165" xr:uid="{00000000-0005-0000-0000-000006990000}"/>
    <cellStyle name="Vírgula 3 2 2 3 3 3 3" xfId="39166" xr:uid="{00000000-0005-0000-0000-000007990000}"/>
    <cellStyle name="Vírgula 3 2 2 3 3 3 4" xfId="39167" xr:uid="{00000000-0005-0000-0000-000008990000}"/>
    <cellStyle name="Vírgula 3 2 2 3 3 4" xfId="39168" xr:uid="{00000000-0005-0000-0000-000009990000}"/>
    <cellStyle name="Vírgula 3 2 2 3 3 4 2" xfId="39169" xr:uid="{00000000-0005-0000-0000-00000A990000}"/>
    <cellStyle name="Vírgula 3 2 2 3 3 4 2 2" xfId="39170" xr:uid="{00000000-0005-0000-0000-00000B990000}"/>
    <cellStyle name="Vírgula 3 2 2 3 3 4 3" xfId="39171" xr:uid="{00000000-0005-0000-0000-00000C990000}"/>
    <cellStyle name="Vírgula 3 2 2 3 3 4 4" xfId="39172" xr:uid="{00000000-0005-0000-0000-00000D990000}"/>
    <cellStyle name="Vírgula 3 2 2 3 3 5" xfId="39173" xr:uid="{00000000-0005-0000-0000-00000E990000}"/>
    <cellStyle name="Vírgula 3 2 2 3 3 5 2" xfId="39174" xr:uid="{00000000-0005-0000-0000-00000F990000}"/>
    <cellStyle name="Vírgula 3 2 2 3 3 6" xfId="39175" xr:uid="{00000000-0005-0000-0000-000010990000}"/>
    <cellStyle name="Vírgula 3 2 2 3 3 7" xfId="39176" xr:uid="{00000000-0005-0000-0000-000011990000}"/>
    <cellStyle name="Vírgula 3 2 2 3 4" xfId="39177" xr:uid="{00000000-0005-0000-0000-000012990000}"/>
    <cellStyle name="Vírgula 3 2 2 3 4 2" xfId="39178" xr:uid="{00000000-0005-0000-0000-000013990000}"/>
    <cellStyle name="Vírgula 3 2 2 3 4 2 2" xfId="39179" xr:uid="{00000000-0005-0000-0000-000014990000}"/>
    <cellStyle name="Vírgula 3 2 2 3 4 3" xfId="39180" xr:uid="{00000000-0005-0000-0000-000015990000}"/>
    <cellStyle name="Vírgula 3 2 2 3 4 4" xfId="39181" xr:uid="{00000000-0005-0000-0000-000016990000}"/>
    <cellStyle name="Vírgula 3 2 2 3 5" xfId="39182" xr:uid="{00000000-0005-0000-0000-000017990000}"/>
    <cellStyle name="Vírgula 3 2 2 3 5 2" xfId="39183" xr:uid="{00000000-0005-0000-0000-000018990000}"/>
    <cellStyle name="Vírgula 3 2 2 3 5 2 2" xfId="39184" xr:uid="{00000000-0005-0000-0000-000019990000}"/>
    <cellStyle name="Vírgula 3 2 2 3 5 3" xfId="39185" xr:uid="{00000000-0005-0000-0000-00001A990000}"/>
    <cellStyle name="Vírgula 3 2 2 3 5 4" xfId="39186" xr:uid="{00000000-0005-0000-0000-00001B990000}"/>
    <cellStyle name="Vírgula 3 2 2 3 6" xfId="39187" xr:uid="{00000000-0005-0000-0000-00001C990000}"/>
    <cellStyle name="Vírgula 3 2 2 3 6 2" xfId="39188" xr:uid="{00000000-0005-0000-0000-00001D990000}"/>
    <cellStyle name="Vírgula 3 2 2 3 6 2 2" xfId="39189" xr:uid="{00000000-0005-0000-0000-00001E990000}"/>
    <cellStyle name="Vírgula 3 2 2 3 6 3" xfId="39190" xr:uid="{00000000-0005-0000-0000-00001F990000}"/>
    <cellStyle name="Vírgula 3 2 2 3 6 4" xfId="39191" xr:uid="{00000000-0005-0000-0000-000020990000}"/>
    <cellStyle name="Vírgula 3 2 2 3 7" xfId="39192" xr:uid="{00000000-0005-0000-0000-000021990000}"/>
    <cellStyle name="Vírgula 3 2 2 3 7 2" xfId="39193" xr:uid="{00000000-0005-0000-0000-000022990000}"/>
    <cellStyle name="Vírgula 3 2 2 3 8" xfId="39194" xr:uid="{00000000-0005-0000-0000-000023990000}"/>
    <cellStyle name="Vírgula 3 2 2 3 9" xfId="39195" xr:uid="{00000000-0005-0000-0000-000024990000}"/>
    <cellStyle name="Vírgula 3 2 2 4" xfId="39196" xr:uid="{00000000-0005-0000-0000-000025990000}"/>
    <cellStyle name="Vírgula 3 2 2 4 2" xfId="39197" xr:uid="{00000000-0005-0000-0000-000026990000}"/>
    <cellStyle name="Vírgula 3 2 2 4 2 2" xfId="39198" xr:uid="{00000000-0005-0000-0000-000027990000}"/>
    <cellStyle name="Vírgula 3 2 2 4 2 2 2" xfId="39199" xr:uid="{00000000-0005-0000-0000-000028990000}"/>
    <cellStyle name="Vírgula 3 2 2 4 2 2 2 2" xfId="39200" xr:uid="{00000000-0005-0000-0000-000029990000}"/>
    <cellStyle name="Vírgula 3 2 2 4 2 2 2 2 2" xfId="39201" xr:uid="{00000000-0005-0000-0000-00002A990000}"/>
    <cellStyle name="Vírgula 3 2 2 4 2 2 2 3" xfId="39202" xr:uid="{00000000-0005-0000-0000-00002B990000}"/>
    <cellStyle name="Vírgula 3 2 2 4 2 2 2 4" xfId="39203" xr:uid="{00000000-0005-0000-0000-00002C990000}"/>
    <cellStyle name="Vírgula 3 2 2 4 2 2 3" xfId="39204" xr:uid="{00000000-0005-0000-0000-00002D990000}"/>
    <cellStyle name="Vírgula 3 2 2 4 2 2 3 2" xfId="39205" xr:uid="{00000000-0005-0000-0000-00002E990000}"/>
    <cellStyle name="Vírgula 3 2 2 4 2 2 3 2 2" xfId="39206" xr:uid="{00000000-0005-0000-0000-00002F990000}"/>
    <cellStyle name="Vírgula 3 2 2 4 2 2 3 3" xfId="39207" xr:uid="{00000000-0005-0000-0000-000030990000}"/>
    <cellStyle name="Vírgula 3 2 2 4 2 2 3 4" xfId="39208" xr:uid="{00000000-0005-0000-0000-000031990000}"/>
    <cellStyle name="Vírgula 3 2 2 4 2 2 4" xfId="39209" xr:uid="{00000000-0005-0000-0000-000032990000}"/>
    <cellStyle name="Vírgula 3 2 2 4 2 2 4 2" xfId="39210" xr:uid="{00000000-0005-0000-0000-000033990000}"/>
    <cellStyle name="Vírgula 3 2 2 4 2 2 4 2 2" xfId="39211" xr:uid="{00000000-0005-0000-0000-000034990000}"/>
    <cellStyle name="Vírgula 3 2 2 4 2 2 4 3" xfId="39212" xr:uid="{00000000-0005-0000-0000-000035990000}"/>
    <cellStyle name="Vírgula 3 2 2 4 2 2 4 4" xfId="39213" xr:uid="{00000000-0005-0000-0000-000036990000}"/>
    <cellStyle name="Vírgula 3 2 2 4 2 2 5" xfId="39214" xr:uid="{00000000-0005-0000-0000-000037990000}"/>
    <cellStyle name="Vírgula 3 2 2 4 2 2 5 2" xfId="39215" xr:uid="{00000000-0005-0000-0000-000038990000}"/>
    <cellStyle name="Vírgula 3 2 2 4 2 2 6" xfId="39216" xr:uid="{00000000-0005-0000-0000-000039990000}"/>
    <cellStyle name="Vírgula 3 2 2 4 2 2 7" xfId="39217" xr:uid="{00000000-0005-0000-0000-00003A990000}"/>
    <cellStyle name="Vírgula 3 2 2 4 2 3" xfId="39218" xr:uid="{00000000-0005-0000-0000-00003B990000}"/>
    <cellStyle name="Vírgula 3 2 2 4 2 3 2" xfId="39219" xr:uid="{00000000-0005-0000-0000-00003C990000}"/>
    <cellStyle name="Vírgula 3 2 2 4 2 3 2 2" xfId="39220" xr:uid="{00000000-0005-0000-0000-00003D990000}"/>
    <cellStyle name="Vírgula 3 2 2 4 2 3 3" xfId="39221" xr:uid="{00000000-0005-0000-0000-00003E990000}"/>
    <cellStyle name="Vírgula 3 2 2 4 2 3 4" xfId="39222" xr:uid="{00000000-0005-0000-0000-00003F990000}"/>
    <cellStyle name="Vírgula 3 2 2 4 2 4" xfId="39223" xr:uid="{00000000-0005-0000-0000-000040990000}"/>
    <cellStyle name="Vírgula 3 2 2 4 2 4 2" xfId="39224" xr:uid="{00000000-0005-0000-0000-000041990000}"/>
    <cellStyle name="Vírgula 3 2 2 4 2 4 2 2" xfId="39225" xr:uid="{00000000-0005-0000-0000-000042990000}"/>
    <cellStyle name="Vírgula 3 2 2 4 2 4 3" xfId="39226" xr:uid="{00000000-0005-0000-0000-000043990000}"/>
    <cellStyle name="Vírgula 3 2 2 4 2 4 4" xfId="39227" xr:uid="{00000000-0005-0000-0000-000044990000}"/>
    <cellStyle name="Vírgula 3 2 2 4 2 5" xfId="39228" xr:uid="{00000000-0005-0000-0000-000045990000}"/>
    <cellStyle name="Vírgula 3 2 2 4 2 5 2" xfId="39229" xr:uid="{00000000-0005-0000-0000-000046990000}"/>
    <cellStyle name="Vírgula 3 2 2 4 2 5 2 2" xfId="39230" xr:uid="{00000000-0005-0000-0000-000047990000}"/>
    <cellStyle name="Vírgula 3 2 2 4 2 5 3" xfId="39231" xr:uid="{00000000-0005-0000-0000-000048990000}"/>
    <cellStyle name="Vírgula 3 2 2 4 2 5 4" xfId="39232" xr:uid="{00000000-0005-0000-0000-000049990000}"/>
    <cellStyle name="Vírgula 3 2 2 4 2 6" xfId="39233" xr:uid="{00000000-0005-0000-0000-00004A990000}"/>
    <cellStyle name="Vírgula 3 2 2 4 2 6 2" xfId="39234" xr:uid="{00000000-0005-0000-0000-00004B990000}"/>
    <cellStyle name="Vírgula 3 2 2 4 2 7" xfId="39235" xr:uid="{00000000-0005-0000-0000-00004C990000}"/>
    <cellStyle name="Vírgula 3 2 2 4 2 8" xfId="39236" xr:uid="{00000000-0005-0000-0000-00004D990000}"/>
    <cellStyle name="Vírgula 3 2 2 4 3" xfId="39237" xr:uid="{00000000-0005-0000-0000-00004E990000}"/>
    <cellStyle name="Vírgula 3 2 2 4 3 2" xfId="39238" xr:uid="{00000000-0005-0000-0000-00004F990000}"/>
    <cellStyle name="Vírgula 3 2 2 4 3 2 2" xfId="39239" xr:uid="{00000000-0005-0000-0000-000050990000}"/>
    <cellStyle name="Vírgula 3 2 2 4 3 2 2 2" xfId="39240" xr:uid="{00000000-0005-0000-0000-000051990000}"/>
    <cellStyle name="Vírgula 3 2 2 4 3 2 3" xfId="39241" xr:uid="{00000000-0005-0000-0000-000052990000}"/>
    <cellStyle name="Vírgula 3 2 2 4 3 2 4" xfId="39242" xr:uid="{00000000-0005-0000-0000-000053990000}"/>
    <cellStyle name="Vírgula 3 2 2 4 3 3" xfId="39243" xr:uid="{00000000-0005-0000-0000-000054990000}"/>
    <cellStyle name="Vírgula 3 2 2 4 3 3 2" xfId="39244" xr:uid="{00000000-0005-0000-0000-000055990000}"/>
    <cellStyle name="Vírgula 3 2 2 4 3 3 2 2" xfId="39245" xr:uid="{00000000-0005-0000-0000-000056990000}"/>
    <cellStyle name="Vírgula 3 2 2 4 3 3 3" xfId="39246" xr:uid="{00000000-0005-0000-0000-000057990000}"/>
    <cellStyle name="Vírgula 3 2 2 4 3 3 4" xfId="39247" xr:uid="{00000000-0005-0000-0000-000058990000}"/>
    <cellStyle name="Vírgula 3 2 2 4 3 4" xfId="39248" xr:uid="{00000000-0005-0000-0000-000059990000}"/>
    <cellStyle name="Vírgula 3 2 2 4 3 4 2" xfId="39249" xr:uid="{00000000-0005-0000-0000-00005A990000}"/>
    <cellStyle name="Vírgula 3 2 2 4 3 4 2 2" xfId="39250" xr:uid="{00000000-0005-0000-0000-00005B990000}"/>
    <cellStyle name="Vírgula 3 2 2 4 3 4 3" xfId="39251" xr:uid="{00000000-0005-0000-0000-00005C990000}"/>
    <cellStyle name="Vírgula 3 2 2 4 3 4 4" xfId="39252" xr:uid="{00000000-0005-0000-0000-00005D990000}"/>
    <cellStyle name="Vírgula 3 2 2 4 3 5" xfId="39253" xr:uid="{00000000-0005-0000-0000-00005E990000}"/>
    <cellStyle name="Vírgula 3 2 2 4 3 5 2" xfId="39254" xr:uid="{00000000-0005-0000-0000-00005F990000}"/>
    <cellStyle name="Vírgula 3 2 2 4 3 6" xfId="39255" xr:uid="{00000000-0005-0000-0000-000060990000}"/>
    <cellStyle name="Vírgula 3 2 2 4 3 7" xfId="39256" xr:uid="{00000000-0005-0000-0000-000061990000}"/>
    <cellStyle name="Vírgula 3 2 2 4 4" xfId="39257" xr:uid="{00000000-0005-0000-0000-000062990000}"/>
    <cellStyle name="Vírgula 3 2 2 4 4 2" xfId="39258" xr:uid="{00000000-0005-0000-0000-000063990000}"/>
    <cellStyle name="Vírgula 3 2 2 4 4 2 2" xfId="39259" xr:uid="{00000000-0005-0000-0000-000064990000}"/>
    <cellStyle name="Vírgula 3 2 2 4 4 3" xfId="39260" xr:uid="{00000000-0005-0000-0000-000065990000}"/>
    <cellStyle name="Vírgula 3 2 2 4 4 4" xfId="39261" xr:uid="{00000000-0005-0000-0000-000066990000}"/>
    <cellStyle name="Vírgula 3 2 2 4 5" xfId="39262" xr:uid="{00000000-0005-0000-0000-000067990000}"/>
    <cellStyle name="Vírgula 3 2 2 4 5 2" xfId="39263" xr:uid="{00000000-0005-0000-0000-000068990000}"/>
    <cellStyle name="Vírgula 3 2 2 4 5 2 2" xfId="39264" xr:uid="{00000000-0005-0000-0000-000069990000}"/>
    <cellStyle name="Vírgula 3 2 2 4 5 3" xfId="39265" xr:uid="{00000000-0005-0000-0000-00006A990000}"/>
    <cellStyle name="Vírgula 3 2 2 4 5 4" xfId="39266" xr:uid="{00000000-0005-0000-0000-00006B990000}"/>
    <cellStyle name="Vírgula 3 2 2 4 6" xfId="39267" xr:uid="{00000000-0005-0000-0000-00006C990000}"/>
    <cellStyle name="Vírgula 3 2 2 4 6 2" xfId="39268" xr:uid="{00000000-0005-0000-0000-00006D990000}"/>
    <cellStyle name="Vírgula 3 2 2 4 6 2 2" xfId="39269" xr:uid="{00000000-0005-0000-0000-00006E990000}"/>
    <cellStyle name="Vírgula 3 2 2 4 6 3" xfId="39270" xr:uid="{00000000-0005-0000-0000-00006F990000}"/>
    <cellStyle name="Vírgula 3 2 2 4 6 4" xfId="39271" xr:uid="{00000000-0005-0000-0000-000070990000}"/>
    <cellStyle name="Vírgula 3 2 2 4 7" xfId="39272" xr:uid="{00000000-0005-0000-0000-000071990000}"/>
    <cellStyle name="Vírgula 3 2 2 4 7 2" xfId="39273" xr:uid="{00000000-0005-0000-0000-000072990000}"/>
    <cellStyle name="Vírgula 3 2 2 4 8" xfId="39274" xr:uid="{00000000-0005-0000-0000-000073990000}"/>
    <cellStyle name="Vírgula 3 2 2 4 9" xfId="39275" xr:uid="{00000000-0005-0000-0000-000074990000}"/>
    <cellStyle name="Vírgula 3 2 2 5" xfId="39276" xr:uid="{00000000-0005-0000-0000-000075990000}"/>
    <cellStyle name="Vírgula 3 2 2 5 2" xfId="39277" xr:uid="{00000000-0005-0000-0000-000076990000}"/>
    <cellStyle name="Vírgula 3 2 2 5 2 2" xfId="39278" xr:uid="{00000000-0005-0000-0000-000077990000}"/>
    <cellStyle name="Vírgula 3 2 2 5 2 2 2" xfId="39279" xr:uid="{00000000-0005-0000-0000-000078990000}"/>
    <cellStyle name="Vírgula 3 2 2 5 2 2 2 2" xfId="39280" xr:uid="{00000000-0005-0000-0000-000079990000}"/>
    <cellStyle name="Vírgula 3 2 2 5 2 2 3" xfId="39281" xr:uid="{00000000-0005-0000-0000-00007A990000}"/>
    <cellStyle name="Vírgula 3 2 2 5 2 2 4" xfId="39282" xr:uid="{00000000-0005-0000-0000-00007B990000}"/>
    <cellStyle name="Vírgula 3 2 2 5 2 3" xfId="39283" xr:uid="{00000000-0005-0000-0000-00007C990000}"/>
    <cellStyle name="Vírgula 3 2 2 5 2 3 2" xfId="39284" xr:uid="{00000000-0005-0000-0000-00007D990000}"/>
    <cellStyle name="Vírgula 3 2 2 5 2 3 2 2" xfId="39285" xr:uid="{00000000-0005-0000-0000-00007E990000}"/>
    <cellStyle name="Vírgula 3 2 2 5 2 3 3" xfId="39286" xr:uid="{00000000-0005-0000-0000-00007F990000}"/>
    <cellStyle name="Vírgula 3 2 2 5 2 3 4" xfId="39287" xr:uid="{00000000-0005-0000-0000-000080990000}"/>
    <cellStyle name="Vírgula 3 2 2 5 2 4" xfId="39288" xr:uid="{00000000-0005-0000-0000-000081990000}"/>
    <cellStyle name="Vírgula 3 2 2 5 2 4 2" xfId="39289" xr:uid="{00000000-0005-0000-0000-000082990000}"/>
    <cellStyle name="Vírgula 3 2 2 5 2 4 2 2" xfId="39290" xr:uid="{00000000-0005-0000-0000-000083990000}"/>
    <cellStyle name="Vírgula 3 2 2 5 2 4 3" xfId="39291" xr:uid="{00000000-0005-0000-0000-000084990000}"/>
    <cellStyle name="Vírgula 3 2 2 5 2 4 4" xfId="39292" xr:uid="{00000000-0005-0000-0000-000085990000}"/>
    <cellStyle name="Vírgula 3 2 2 5 2 5" xfId="39293" xr:uid="{00000000-0005-0000-0000-000086990000}"/>
    <cellStyle name="Vírgula 3 2 2 5 2 5 2" xfId="39294" xr:uid="{00000000-0005-0000-0000-000087990000}"/>
    <cellStyle name="Vírgula 3 2 2 5 2 6" xfId="39295" xr:uid="{00000000-0005-0000-0000-000088990000}"/>
    <cellStyle name="Vírgula 3 2 2 5 2 7" xfId="39296" xr:uid="{00000000-0005-0000-0000-000089990000}"/>
    <cellStyle name="Vírgula 3 2 2 5 3" xfId="39297" xr:uid="{00000000-0005-0000-0000-00008A990000}"/>
    <cellStyle name="Vírgula 3 2 2 5 3 2" xfId="39298" xr:uid="{00000000-0005-0000-0000-00008B990000}"/>
    <cellStyle name="Vírgula 3 2 2 5 3 2 2" xfId="39299" xr:uid="{00000000-0005-0000-0000-00008C990000}"/>
    <cellStyle name="Vírgula 3 2 2 5 3 3" xfId="39300" xr:uid="{00000000-0005-0000-0000-00008D990000}"/>
    <cellStyle name="Vírgula 3 2 2 5 3 4" xfId="39301" xr:uid="{00000000-0005-0000-0000-00008E990000}"/>
    <cellStyle name="Vírgula 3 2 2 5 4" xfId="39302" xr:uid="{00000000-0005-0000-0000-00008F990000}"/>
    <cellStyle name="Vírgula 3 2 2 5 4 2" xfId="39303" xr:uid="{00000000-0005-0000-0000-000090990000}"/>
    <cellStyle name="Vírgula 3 2 2 5 4 2 2" xfId="39304" xr:uid="{00000000-0005-0000-0000-000091990000}"/>
    <cellStyle name="Vírgula 3 2 2 5 4 3" xfId="39305" xr:uid="{00000000-0005-0000-0000-000092990000}"/>
    <cellStyle name="Vírgula 3 2 2 5 4 4" xfId="39306" xr:uid="{00000000-0005-0000-0000-000093990000}"/>
    <cellStyle name="Vírgula 3 2 2 5 5" xfId="39307" xr:uid="{00000000-0005-0000-0000-000094990000}"/>
    <cellStyle name="Vírgula 3 2 2 5 5 2" xfId="39308" xr:uid="{00000000-0005-0000-0000-000095990000}"/>
    <cellStyle name="Vírgula 3 2 2 5 5 2 2" xfId="39309" xr:uid="{00000000-0005-0000-0000-000096990000}"/>
    <cellStyle name="Vírgula 3 2 2 5 5 3" xfId="39310" xr:uid="{00000000-0005-0000-0000-000097990000}"/>
    <cellStyle name="Vírgula 3 2 2 5 5 4" xfId="39311" xr:uid="{00000000-0005-0000-0000-000098990000}"/>
    <cellStyle name="Vírgula 3 2 2 5 6" xfId="39312" xr:uid="{00000000-0005-0000-0000-000099990000}"/>
    <cellStyle name="Vírgula 3 2 2 5 6 2" xfId="39313" xr:uid="{00000000-0005-0000-0000-00009A990000}"/>
    <cellStyle name="Vírgula 3 2 2 5 7" xfId="39314" xr:uid="{00000000-0005-0000-0000-00009B990000}"/>
    <cellStyle name="Vírgula 3 2 2 5 8" xfId="39315" xr:uid="{00000000-0005-0000-0000-00009C990000}"/>
    <cellStyle name="Vírgula 3 2 2 6" xfId="39316" xr:uid="{00000000-0005-0000-0000-00009D990000}"/>
    <cellStyle name="Vírgula 3 2 2 6 2" xfId="39317" xr:uid="{00000000-0005-0000-0000-00009E990000}"/>
    <cellStyle name="Vírgula 3 2 2 6 2 2" xfId="39318" xr:uid="{00000000-0005-0000-0000-00009F990000}"/>
    <cellStyle name="Vírgula 3 2 2 6 2 2 2" xfId="39319" xr:uid="{00000000-0005-0000-0000-0000A0990000}"/>
    <cellStyle name="Vírgula 3 2 2 6 2 3" xfId="39320" xr:uid="{00000000-0005-0000-0000-0000A1990000}"/>
    <cellStyle name="Vírgula 3 2 2 6 2 4" xfId="39321" xr:uid="{00000000-0005-0000-0000-0000A2990000}"/>
    <cellStyle name="Vírgula 3 2 2 6 3" xfId="39322" xr:uid="{00000000-0005-0000-0000-0000A3990000}"/>
    <cellStyle name="Vírgula 3 2 2 6 3 2" xfId="39323" xr:uid="{00000000-0005-0000-0000-0000A4990000}"/>
    <cellStyle name="Vírgula 3 2 2 6 3 2 2" xfId="39324" xr:uid="{00000000-0005-0000-0000-0000A5990000}"/>
    <cellStyle name="Vírgula 3 2 2 6 3 3" xfId="39325" xr:uid="{00000000-0005-0000-0000-0000A6990000}"/>
    <cellStyle name="Vírgula 3 2 2 6 3 4" xfId="39326" xr:uid="{00000000-0005-0000-0000-0000A7990000}"/>
    <cellStyle name="Vírgula 3 2 2 6 4" xfId="39327" xr:uid="{00000000-0005-0000-0000-0000A8990000}"/>
    <cellStyle name="Vírgula 3 2 2 6 4 2" xfId="39328" xr:uid="{00000000-0005-0000-0000-0000A9990000}"/>
    <cellStyle name="Vírgula 3 2 2 6 4 2 2" xfId="39329" xr:uid="{00000000-0005-0000-0000-0000AA990000}"/>
    <cellStyle name="Vírgula 3 2 2 6 4 3" xfId="39330" xr:uid="{00000000-0005-0000-0000-0000AB990000}"/>
    <cellStyle name="Vírgula 3 2 2 6 4 4" xfId="39331" xr:uid="{00000000-0005-0000-0000-0000AC990000}"/>
    <cellStyle name="Vírgula 3 2 2 6 5" xfId="39332" xr:uid="{00000000-0005-0000-0000-0000AD990000}"/>
    <cellStyle name="Vírgula 3 2 2 6 5 2" xfId="39333" xr:uid="{00000000-0005-0000-0000-0000AE990000}"/>
    <cellStyle name="Vírgula 3 2 2 6 6" xfId="39334" xr:uid="{00000000-0005-0000-0000-0000AF990000}"/>
    <cellStyle name="Vírgula 3 2 2 6 7" xfId="39335" xr:uid="{00000000-0005-0000-0000-0000B0990000}"/>
    <cellStyle name="Vírgula 3 2 2 7" xfId="39336" xr:uid="{00000000-0005-0000-0000-0000B1990000}"/>
    <cellStyle name="Vírgula 3 2 2 7 2" xfId="39337" xr:uid="{00000000-0005-0000-0000-0000B2990000}"/>
    <cellStyle name="Vírgula 3 2 2 7 2 2" xfId="39338" xr:uid="{00000000-0005-0000-0000-0000B3990000}"/>
    <cellStyle name="Vírgula 3 2 2 7 3" xfId="39339" xr:uid="{00000000-0005-0000-0000-0000B4990000}"/>
    <cellStyle name="Vírgula 3 2 2 7 4" xfId="39340" xr:uid="{00000000-0005-0000-0000-0000B5990000}"/>
    <cellStyle name="Vírgula 3 2 2 8" xfId="39341" xr:uid="{00000000-0005-0000-0000-0000B6990000}"/>
    <cellStyle name="Vírgula 3 2 2 8 2" xfId="39342" xr:uid="{00000000-0005-0000-0000-0000B7990000}"/>
    <cellStyle name="Vírgula 3 2 2 8 2 2" xfId="39343" xr:uid="{00000000-0005-0000-0000-0000B8990000}"/>
    <cellStyle name="Vírgula 3 2 2 8 3" xfId="39344" xr:uid="{00000000-0005-0000-0000-0000B9990000}"/>
    <cellStyle name="Vírgula 3 2 2 8 4" xfId="39345" xr:uid="{00000000-0005-0000-0000-0000BA990000}"/>
    <cellStyle name="Vírgula 3 2 2 9" xfId="39346" xr:uid="{00000000-0005-0000-0000-0000BB990000}"/>
    <cellStyle name="Vírgula 3 2 2 9 2" xfId="39347" xr:uid="{00000000-0005-0000-0000-0000BC990000}"/>
    <cellStyle name="Vírgula 3 2 2 9 2 2" xfId="39348" xr:uid="{00000000-0005-0000-0000-0000BD990000}"/>
    <cellStyle name="Vírgula 3 2 2 9 3" xfId="39349" xr:uid="{00000000-0005-0000-0000-0000BE990000}"/>
    <cellStyle name="Vírgula 3 2 2 9 4" xfId="39350" xr:uid="{00000000-0005-0000-0000-0000BF990000}"/>
    <cellStyle name="Vírgula 3 2 3" xfId="39351" xr:uid="{00000000-0005-0000-0000-0000C0990000}"/>
    <cellStyle name="Vírgula 3 2 3 2" xfId="39352" xr:uid="{00000000-0005-0000-0000-0000C1990000}"/>
    <cellStyle name="Vírgula 3 2 3 2 2" xfId="39353" xr:uid="{00000000-0005-0000-0000-0000C2990000}"/>
    <cellStyle name="Vírgula 3 2 3 2 2 2" xfId="39354" xr:uid="{00000000-0005-0000-0000-0000C3990000}"/>
    <cellStyle name="Vírgula 3 2 3 2 2 2 2" xfId="39355" xr:uid="{00000000-0005-0000-0000-0000C4990000}"/>
    <cellStyle name="Vírgula 3 2 3 2 2 2 2 2" xfId="39356" xr:uid="{00000000-0005-0000-0000-0000C5990000}"/>
    <cellStyle name="Vírgula 3 2 3 2 2 2 3" xfId="39357" xr:uid="{00000000-0005-0000-0000-0000C6990000}"/>
    <cellStyle name="Vírgula 3 2 3 2 2 2 4" xfId="39358" xr:uid="{00000000-0005-0000-0000-0000C7990000}"/>
    <cellStyle name="Vírgula 3 2 3 2 2 3" xfId="39359" xr:uid="{00000000-0005-0000-0000-0000C8990000}"/>
    <cellStyle name="Vírgula 3 2 3 2 2 3 2" xfId="39360" xr:uid="{00000000-0005-0000-0000-0000C9990000}"/>
    <cellStyle name="Vírgula 3 2 3 2 2 3 2 2" xfId="39361" xr:uid="{00000000-0005-0000-0000-0000CA990000}"/>
    <cellStyle name="Vírgula 3 2 3 2 2 3 3" xfId="39362" xr:uid="{00000000-0005-0000-0000-0000CB990000}"/>
    <cellStyle name="Vírgula 3 2 3 2 2 3 4" xfId="39363" xr:uid="{00000000-0005-0000-0000-0000CC990000}"/>
    <cellStyle name="Vírgula 3 2 3 2 2 4" xfId="39364" xr:uid="{00000000-0005-0000-0000-0000CD990000}"/>
    <cellStyle name="Vírgula 3 2 3 2 2 4 2" xfId="39365" xr:uid="{00000000-0005-0000-0000-0000CE990000}"/>
    <cellStyle name="Vírgula 3 2 3 2 2 4 2 2" xfId="39366" xr:uid="{00000000-0005-0000-0000-0000CF990000}"/>
    <cellStyle name="Vírgula 3 2 3 2 2 4 3" xfId="39367" xr:uid="{00000000-0005-0000-0000-0000D0990000}"/>
    <cellStyle name="Vírgula 3 2 3 2 2 4 4" xfId="39368" xr:uid="{00000000-0005-0000-0000-0000D1990000}"/>
    <cellStyle name="Vírgula 3 2 3 2 2 5" xfId="39369" xr:uid="{00000000-0005-0000-0000-0000D2990000}"/>
    <cellStyle name="Vírgula 3 2 3 2 2 5 2" xfId="39370" xr:uid="{00000000-0005-0000-0000-0000D3990000}"/>
    <cellStyle name="Vírgula 3 2 3 2 2 6" xfId="39371" xr:uid="{00000000-0005-0000-0000-0000D4990000}"/>
    <cellStyle name="Vírgula 3 2 3 2 2 7" xfId="39372" xr:uid="{00000000-0005-0000-0000-0000D5990000}"/>
    <cellStyle name="Vírgula 3 2 3 2 3" xfId="39373" xr:uid="{00000000-0005-0000-0000-0000D6990000}"/>
    <cellStyle name="Vírgula 3 2 3 2 3 2" xfId="39374" xr:uid="{00000000-0005-0000-0000-0000D7990000}"/>
    <cellStyle name="Vírgula 3 2 3 2 3 2 2" xfId="39375" xr:uid="{00000000-0005-0000-0000-0000D8990000}"/>
    <cellStyle name="Vírgula 3 2 3 2 3 3" xfId="39376" xr:uid="{00000000-0005-0000-0000-0000D9990000}"/>
    <cellStyle name="Vírgula 3 2 3 2 3 4" xfId="39377" xr:uid="{00000000-0005-0000-0000-0000DA990000}"/>
    <cellStyle name="Vírgula 3 2 3 2 4" xfId="39378" xr:uid="{00000000-0005-0000-0000-0000DB990000}"/>
    <cellStyle name="Vírgula 3 2 3 2 4 2" xfId="39379" xr:uid="{00000000-0005-0000-0000-0000DC990000}"/>
    <cellStyle name="Vírgula 3 2 3 2 4 2 2" xfId="39380" xr:uid="{00000000-0005-0000-0000-0000DD990000}"/>
    <cellStyle name="Vírgula 3 2 3 2 4 3" xfId="39381" xr:uid="{00000000-0005-0000-0000-0000DE990000}"/>
    <cellStyle name="Vírgula 3 2 3 2 4 4" xfId="39382" xr:uid="{00000000-0005-0000-0000-0000DF990000}"/>
    <cellStyle name="Vírgula 3 2 3 2 5" xfId="39383" xr:uid="{00000000-0005-0000-0000-0000E0990000}"/>
    <cellStyle name="Vírgula 3 2 3 2 5 2" xfId="39384" xr:uid="{00000000-0005-0000-0000-0000E1990000}"/>
    <cellStyle name="Vírgula 3 2 3 2 5 2 2" xfId="39385" xr:uid="{00000000-0005-0000-0000-0000E2990000}"/>
    <cellStyle name="Vírgula 3 2 3 2 5 3" xfId="39386" xr:uid="{00000000-0005-0000-0000-0000E3990000}"/>
    <cellStyle name="Vírgula 3 2 3 2 5 4" xfId="39387" xr:uid="{00000000-0005-0000-0000-0000E4990000}"/>
    <cellStyle name="Vírgula 3 2 3 2 6" xfId="39388" xr:uid="{00000000-0005-0000-0000-0000E5990000}"/>
    <cellStyle name="Vírgula 3 2 3 2 6 2" xfId="39389" xr:uid="{00000000-0005-0000-0000-0000E6990000}"/>
    <cellStyle name="Vírgula 3 2 3 2 7" xfId="39390" xr:uid="{00000000-0005-0000-0000-0000E7990000}"/>
    <cellStyle name="Vírgula 3 2 3 2 8" xfId="39391" xr:uid="{00000000-0005-0000-0000-0000E8990000}"/>
    <cellStyle name="Vírgula 3 2 3 3" xfId="39392" xr:uid="{00000000-0005-0000-0000-0000E9990000}"/>
    <cellStyle name="Vírgula 3 2 3 3 2" xfId="39393" xr:uid="{00000000-0005-0000-0000-0000EA990000}"/>
    <cellStyle name="Vírgula 3 2 3 3 2 2" xfId="39394" xr:uid="{00000000-0005-0000-0000-0000EB990000}"/>
    <cellStyle name="Vírgula 3 2 3 3 2 2 2" xfId="39395" xr:uid="{00000000-0005-0000-0000-0000EC990000}"/>
    <cellStyle name="Vírgula 3 2 3 3 2 3" xfId="39396" xr:uid="{00000000-0005-0000-0000-0000ED990000}"/>
    <cellStyle name="Vírgula 3 2 3 3 2 4" xfId="39397" xr:uid="{00000000-0005-0000-0000-0000EE990000}"/>
    <cellStyle name="Vírgula 3 2 3 3 3" xfId="39398" xr:uid="{00000000-0005-0000-0000-0000EF990000}"/>
    <cellStyle name="Vírgula 3 2 3 3 3 2" xfId="39399" xr:uid="{00000000-0005-0000-0000-0000F0990000}"/>
    <cellStyle name="Vírgula 3 2 3 3 3 2 2" xfId="39400" xr:uid="{00000000-0005-0000-0000-0000F1990000}"/>
    <cellStyle name="Vírgula 3 2 3 3 3 3" xfId="39401" xr:uid="{00000000-0005-0000-0000-0000F2990000}"/>
    <cellStyle name="Vírgula 3 2 3 3 3 4" xfId="39402" xr:uid="{00000000-0005-0000-0000-0000F3990000}"/>
    <cellStyle name="Vírgula 3 2 3 3 4" xfId="39403" xr:uid="{00000000-0005-0000-0000-0000F4990000}"/>
    <cellStyle name="Vírgula 3 2 3 3 4 2" xfId="39404" xr:uid="{00000000-0005-0000-0000-0000F5990000}"/>
    <cellStyle name="Vírgula 3 2 3 3 4 2 2" xfId="39405" xr:uid="{00000000-0005-0000-0000-0000F6990000}"/>
    <cellStyle name="Vírgula 3 2 3 3 4 3" xfId="39406" xr:uid="{00000000-0005-0000-0000-0000F7990000}"/>
    <cellStyle name="Vírgula 3 2 3 3 4 4" xfId="39407" xr:uid="{00000000-0005-0000-0000-0000F8990000}"/>
    <cellStyle name="Vírgula 3 2 3 3 5" xfId="39408" xr:uid="{00000000-0005-0000-0000-0000F9990000}"/>
    <cellStyle name="Vírgula 3 2 3 3 5 2" xfId="39409" xr:uid="{00000000-0005-0000-0000-0000FA990000}"/>
    <cellStyle name="Vírgula 3 2 3 3 6" xfId="39410" xr:uid="{00000000-0005-0000-0000-0000FB990000}"/>
    <cellStyle name="Vírgula 3 2 3 3 7" xfId="39411" xr:uid="{00000000-0005-0000-0000-0000FC990000}"/>
    <cellStyle name="Vírgula 3 2 3 4" xfId="39412" xr:uid="{00000000-0005-0000-0000-0000FD990000}"/>
    <cellStyle name="Vírgula 3 2 3 4 2" xfId="39413" xr:uid="{00000000-0005-0000-0000-0000FE990000}"/>
    <cellStyle name="Vírgula 3 2 3 4 2 2" xfId="39414" xr:uid="{00000000-0005-0000-0000-0000FF990000}"/>
    <cellStyle name="Vírgula 3 2 3 4 3" xfId="39415" xr:uid="{00000000-0005-0000-0000-0000009A0000}"/>
    <cellStyle name="Vírgula 3 2 3 4 4" xfId="39416" xr:uid="{00000000-0005-0000-0000-0000019A0000}"/>
    <cellStyle name="Vírgula 3 2 3 5" xfId="39417" xr:uid="{00000000-0005-0000-0000-0000029A0000}"/>
    <cellStyle name="Vírgula 3 2 3 5 2" xfId="39418" xr:uid="{00000000-0005-0000-0000-0000039A0000}"/>
    <cellStyle name="Vírgula 3 2 3 5 2 2" xfId="39419" xr:uid="{00000000-0005-0000-0000-0000049A0000}"/>
    <cellStyle name="Vírgula 3 2 3 5 3" xfId="39420" xr:uid="{00000000-0005-0000-0000-0000059A0000}"/>
    <cellStyle name="Vírgula 3 2 3 5 4" xfId="39421" xr:uid="{00000000-0005-0000-0000-0000069A0000}"/>
    <cellStyle name="Vírgula 3 2 3 6" xfId="39422" xr:uid="{00000000-0005-0000-0000-0000079A0000}"/>
    <cellStyle name="Vírgula 3 2 3 6 2" xfId="39423" xr:uid="{00000000-0005-0000-0000-0000089A0000}"/>
    <cellStyle name="Vírgula 3 2 3 6 2 2" xfId="39424" xr:uid="{00000000-0005-0000-0000-0000099A0000}"/>
    <cellStyle name="Vírgula 3 2 3 6 3" xfId="39425" xr:uid="{00000000-0005-0000-0000-00000A9A0000}"/>
    <cellStyle name="Vírgula 3 2 3 6 4" xfId="39426" xr:uid="{00000000-0005-0000-0000-00000B9A0000}"/>
    <cellStyle name="Vírgula 3 2 3 7" xfId="39427" xr:uid="{00000000-0005-0000-0000-00000C9A0000}"/>
    <cellStyle name="Vírgula 3 2 3 7 2" xfId="39428" xr:uid="{00000000-0005-0000-0000-00000D9A0000}"/>
    <cellStyle name="Vírgula 3 2 3 8" xfId="39429" xr:uid="{00000000-0005-0000-0000-00000E9A0000}"/>
    <cellStyle name="Vírgula 3 2 3 9" xfId="39430" xr:uid="{00000000-0005-0000-0000-00000F9A0000}"/>
    <cellStyle name="Vírgula 3 2 4" xfId="39431" xr:uid="{00000000-0005-0000-0000-0000109A0000}"/>
    <cellStyle name="Vírgula 3 2 4 2" xfId="39432" xr:uid="{00000000-0005-0000-0000-0000119A0000}"/>
    <cellStyle name="Vírgula 3 2 4 2 2" xfId="39433" xr:uid="{00000000-0005-0000-0000-0000129A0000}"/>
    <cellStyle name="Vírgula 3 2 4 2 2 2" xfId="39434" xr:uid="{00000000-0005-0000-0000-0000139A0000}"/>
    <cellStyle name="Vírgula 3 2 4 2 2 2 2" xfId="39435" xr:uid="{00000000-0005-0000-0000-0000149A0000}"/>
    <cellStyle name="Vírgula 3 2 4 2 2 2 2 2" xfId="39436" xr:uid="{00000000-0005-0000-0000-0000159A0000}"/>
    <cellStyle name="Vírgula 3 2 4 2 2 2 3" xfId="39437" xr:uid="{00000000-0005-0000-0000-0000169A0000}"/>
    <cellStyle name="Vírgula 3 2 4 2 2 2 4" xfId="39438" xr:uid="{00000000-0005-0000-0000-0000179A0000}"/>
    <cellStyle name="Vírgula 3 2 4 2 2 3" xfId="39439" xr:uid="{00000000-0005-0000-0000-0000189A0000}"/>
    <cellStyle name="Vírgula 3 2 4 2 2 3 2" xfId="39440" xr:uid="{00000000-0005-0000-0000-0000199A0000}"/>
    <cellStyle name="Vírgula 3 2 4 2 2 3 2 2" xfId="39441" xr:uid="{00000000-0005-0000-0000-00001A9A0000}"/>
    <cellStyle name="Vírgula 3 2 4 2 2 3 3" xfId="39442" xr:uid="{00000000-0005-0000-0000-00001B9A0000}"/>
    <cellStyle name="Vírgula 3 2 4 2 2 3 4" xfId="39443" xr:uid="{00000000-0005-0000-0000-00001C9A0000}"/>
    <cellStyle name="Vírgula 3 2 4 2 2 4" xfId="39444" xr:uid="{00000000-0005-0000-0000-00001D9A0000}"/>
    <cellStyle name="Vírgula 3 2 4 2 2 4 2" xfId="39445" xr:uid="{00000000-0005-0000-0000-00001E9A0000}"/>
    <cellStyle name="Vírgula 3 2 4 2 2 4 2 2" xfId="39446" xr:uid="{00000000-0005-0000-0000-00001F9A0000}"/>
    <cellStyle name="Vírgula 3 2 4 2 2 4 3" xfId="39447" xr:uid="{00000000-0005-0000-0000-0000209A0000}"/>
    <cellStyle name="Vírgula 3 2 4 2 2 4 4" xfId="39448" xr:uid="{00000000-0005-0000-0000-0000219A0000}"/>
    <cellStyle name="Vírgula 3 2 4 2 2 5" xfId="39449" xr:uid="{00000000-0005-0000-0000-0000229A0000}"/>
    <cellStyle name="Vírgula 3 2 4 2 2 5 2" xfId="39450" xr:uid="{00000000-0005-0000-0000-0000239A0000}"/>
    <cellStyle name="Vírgula 3 2 4 2 2 6" xfId="39451" xr:uid="{00000000-0005-0000-0000-0000249A0000}"/>
    <cellStyle name="Vírgula 3 2 4 2 2 7" xfId="39452" xr:uid="{00000000-0005-0000-0000-0000259A0000}"/>
    <cellStyle name="Vírgula 3 2 4 2 3" xfId="39453" xr:uid="{00000000-0005-0000-0000-0000269A0000}"/>
    <cellStyle name="Vírgula 3 2 4 2 3 2" xfId="39454" xr:uid="{00000000-0005-0000-0000-0000279A0000}"/>
    <cellStyle name="Vírgula 3 2 4 2 3 2 2" xfId="39455" xr:uid="{00000000-0005-0000-0000-0000289A0000}"/>
    <cellStyle name="Vírgula 3 2 4 2 3 3" xfId="39456" xr:uid="{00000000-0005-0000-0000-0000299A0000}"/>
    <cellStyle name="Vírgula 3 2 4 2 3 4" xfId="39457" xr:uid="{00000000-0005-0000-0000-00002A9A0000}"/>
    <cellStyle name="Vírgula 3 2 4 2 4" xfId="39458" xr:uid="{00000000-0005-0000-0000-00002B9A0000}"/>
    <cellStyle name="Vírgula 3 2 4 2 4 2" xfId="39459" xr:uid="{00000000-0005-0000-0000-00002C9A0000}"/>
    <cellStyle name="Vírgula 3 2 4 2 4 2 2" xfId="39460" xr:uid="{00000000-0005-0000-0000-00002D9A0000}"/>
    <cellStyle name="Vírgula 3 2 4 2 4 3" xfId="39461" xr:uid="{00000000-0005-0000-0000-00002E9A0000}"/>
    <cellStyle name="Vírgula 3 2 4 2 4 4" xfId="39462" xr:uid="{00000000-0005-0000-0000-00002F9A0000}"/>
    <cellStyle name="Vírgula 3 2 4 2 5" xfId="39463" xr:uid="{00000000-0005-0000-0000-0000309A0000}"/>
    <cellStyle name="Vírgula 3 2 4 2 5 2" xfId="39464" xr:uid="{00000000-0005-0000-0000-0000319A0000}"/>
    <cellStyle name="Vírgula 3 2 4 2 5 2 2" xfId="39465" xr:uid="{00000000-0005-0000-0000-0000329A0000}"/>
    <cellStyle name="Vírgula 3 2 4 2 5 3" xfId="39466" xr:uid="{00000000-0005-0000-0000-0000339A0000}"/>
    <cellStyle name="Vírgula 3 2 4 2 5 4" xfId="39467" xr:uid="{00000000-0005-0000-0000-0000349A0000}"/>
    <cellStyle name="Vírgula 3 2 4 2 6" xfId="39468" xr:uid="{00000000-0005-0000-0000-0000359A0000}"/>
    <cellStyle name="Vírgula 3 2 4 2 6 2" xfId="39469" xr:uid="{00000000-0005-0000-0000-0000369A0000}"/>
    <cellStyle name="Vírgula 3 2 4 2 7" xfId="39470" xr:uid="{00000000-0005-0000-0000-0000379A0000}"/>
    <cellStyle name="Vírgula 3 2 4 2 8" xfId="39471" xr:uid="{00000000-0005-0000-0000-0000389A0000}"/>
    <cellStyle name="Vírgula 3 2 4 3" xfId="39472" xr:uid="{00000000-0005-0000-0000-0000399A0000}"/>
    <cellStyle name="Vírgula 3 2 4 3 2" xfId="39473" xr:uid="{00000000-0005-0000-0000-00003A9A0000}"/>
    <cellStyle name="Vírgula 3 2 4 3 2 2" xfId="39474" xr:uid="{00000000-0005-0000-0000-00003B9A0000}"/>
    <cellStyle name="Vírgula 3 2 4 3 2 2 2" xfId="39475" xr:uid="{00000000-0005-0000-0000-00003C9A0000}"/>
    <cellStyle name="Vírgula 3 2 4 3 2 3" xfId="39476" xr:uid="{00000000-0005-0000-0000-00003D9A0000}"/>
    <cellStyle name="Vírgula 3 2 4 3 2 4" xfId="39477" xr:uid="{00000000-0005-0000-0000-00003E9A0000}"/>
    <cellStyle name="Vírgula 3 2 4 3 3" xfId="39478" xr:uid="{00000000-0005-0000-0000-00003F9A0000}"/>
    <cellStyle name="Vírgula 3 2 4 3 3 2" xfId="39479" xr:uid="{00000000-0005-0000-0000-0000409A0000}"/>
    <cellStyle name="Vírgula 3 2 4 3 3 2 2" xfId="39480" xr:uid="{00000000-0005-0000-0000-0000419A0000}"/>
    <cellStyle name="Vírgula 3 2 4 3 3 3" xfId="39481" xr:uid="{00000000-0005-0000-0000-0000429A0000}"/>
    <cellStyle name="Vírgula 3 2 4 3 3 4" xfId="39482" xr:uid="{00000000-0005-0000-0000-0000439A0000}"/>
    <cellStyle name="Vírgula 3 2 4 3 4" xfId="39483" xr:uid="{00000000-0005-0000-0000-0000449A0000}"/>
    <cellStyle name="Vírgula 3 2 4 3 4 2" xfId="39484" xr:uid="{00000000-0005-0000-0000-0000459A0000}"/>
    <cellStyle name="Vírgula 3 2 4 3 4 2 2" xfId="39485" xr:uid="{00000000-0005-0000-0000-0000469A0000}"/>
    <cellStyle name="Vírgula 3 2 4 3 4 3" xfId="39486" xr:uid="{00000000-0005-0000-0000-0000479A0000}"/>
    <cellStyle name="Vírgula 3 2 4 3 4 4" xfId="39487" xr:uid="{00000000-0005-0000-0000-0000489A0000}"/>
    <cellStyle name="Vírgula 3 2 4 3 5" xfId="39488" xr:uid="{00000000-0005-0000-0000-0000499A0000}"/>
    <cellStyle name="Vírgula 3 2 4 3 5 2" xfId="39489" xr:uid="{00000000-0005-0000-0000-00004A9A0000}"/>
    <cellStyle name="Vírgula 3 2 4 3 6" xfId="39490" xr:uid="{00000000-0005-0000-0000-00004B9A0000}"/>
    <cellStyle name="Vírgula 3 2 4 3 7" xfId="39491" xr:uid="{00000000-0005-0000-0000-00004C9A0000}"/>
    <cellStyle name="Vírgula 3 2 4 4" xfId="39492" xr:uid="{00000000-0005-0000-0000-00004D9A0000}"/>
    <cellStyle name="Vírgula 3 2 4 4 2" xfId="39493" xr:uid="{00000000-0005-0000-0000-00004E9A0000}"/>
    <cellStyle name="Vírgula 3 2 4 4 2 2" xfId="39494" xr:uid="{00000000-0005-0000-0000-00004F9A0000}"/>
    <cellStyle name="Vírgula 3 2 4 4 3" xfId="39495" xr:uid="{00000000-0005-0000-0000-0000509A0000}"/>
    <cellStyle name="Vírgula 3 2 4 4 4" xfId="39496" xr:uid="{00000000-0005-0000-0000-0000519A0000}"/>
    <cellStyle name="Vírgula 3 2 4 5" xfId="39497" xr:uid="{00000000-0005-0000-0000-0000529A0000}"/>
    <cellStyle name="Vírgula 3 2 4 5 2" xfId="39498" xr:uid="{00000000-0005-0000-0000-0000539A0000}"/>
    <cellStyle name="Vírgula 3 2 4 5 2 2" xfId="39499" xr:uid="{00000000-0005-0000-0000-0000549A0000}"/>
    <cellStyle name="Vírgula 3 2 4 5 3" xfId="39500" xr:uid="{00000000-0005-0000-0000-0000559A0000}"/>
    <cellStyle name="Vírgula 3 2 4 5 4" xfId="39501" xr:uid="{00000000-0005-0000-0000-0000569A0000}"/>
    <cellStyle name="Vírgula 3 2 4 6" xfId="39502" xr:uid="{00000000-0005-0000-0000-0000579A0000}"/>
    <cellStyle name="Vírgula 3 2 4 6 2" xfId="39503" xr:uid="{00000000-0005-0000-0000-0000589A0000}"/>
    <cellStyle name="Vírgula 3 2 4 6 2 2" xfId="39504" xr:uid="{00000000-0005-0000-0000-0000599A0000}"/>
    <cellStyle name="Vírgula 3 2 4 6 3" xfId="39505" xr:uid="{00000000-0005-0000-0000-00005A9A0000}"/>
    <cellStyle name="Vírgula 3 2 4 6 4" xfId="39506" xr:uid="{00000000-0005-0000-0000-00005B9A0000}"/>
    <cellStyle name="Vírgula 3 2 4 7" xfId="39507" xr:uid="{00000000-0005-0000-0000-00005C9A0000}"/>
    <cellStyle name="Vírgula 3 2 4 7 2" xfId="39508" xr:uid="{00000000-0005-0000-0000-00005D9A0000}"/>
    <cellStyle name="Vírgula 3 2 4 8" xfId="39509" xr:uid="{00000000-0005-0000-0000-00005E9A0000}"/>
    <cellStyle name="Vírgula 3 2 4 9" xfId="39510" xr:uid="{00000000-0005-0000-0000-00005F9A0000}"/>
    <cellStyle name="Vírgula 3 2 5" xfId="39511" xr:uid="{00000000-0005-0000-0000-0000609A0000}"/>
    <cellStyle name="Vírgula 3 2 5 2" xfId="39512" xr:uid="{00000000-0005-0000-0000-0000619A0000}"/>
    <cellStyle name="Vírgula 3 2 5 2 2" xfId="39513" xr:uid="{00000000-0005-0000-0000-0000629A0000}"/>
    <cellStyle name="Vírgula 3 2 5 2 2 2" xfId="39514" xr:uid="{00000000-0005-0000-0000-0000639A0000}"/>
    <cellStyle name="Vírgula 3 2 5 2 2 2 2" xfId="39515" xr:uid="{00000000-0005-0000-0000-0000649A0000}"/>
    <cellStyle name="Vírgula 3 2 5 2 2 2 2 2" xfId="39516" xr:uid="{00000000-0005-0000-0000-0000659A0000}"/>
    <cellStyle name="Vírgula 3 2 5 2 2 2 3" xfId="39517" xr:uid="{00000000-0005-0000-0000-0000669A0000}"/>
    <cellStyle name="Vírgula 3 2 5 2 2 2 4" xfId="39518" xr:uid="{00000000-0005-0000-0000-0000679A0000}"/>
    <cellStyle name="Vírgula 3 2 5 2 2 3" xfId="39519" xr:uid="{00000000-0005-0000-0000-0000689A0000}"/>
    <cellStyle name="Vírgula 3 2 5 2 2 3 2" xfId="39520" xr:uid="{00000000-0005-0000-0000-0000699A0000}"/>
    <cellStyle name="Vírgula 3 2 5 2 2 3 2 2" xfId="39521" xr:uid="{00000000-0005-0000-0000-00006A9A0000}"/>
    <cellStyle name="Vírgula 3 2 5 2 2 3 3" xfId="39522" xr:uid="{00000000-0005-0000-0000-00006B9A0000}"/>
    <cellStyle name="Vírgula 3 2 5 2 2 3 4" xfId="39523" xr:uid="{00000000-0005-0000-0000-00006C9A0000}"/>
    <cellStyle name="Vírgula 3 2 5 2 2 4" xfId="39524" xr:uid="{00000000-0005-0000-0000-00006D9A0000}"/>
    <cellStyle name="Vírgula 3 2 5 2 2 4 2" xfId="39525" xr:uid="{00000000-0005-0000-0000-00006E9A0000}"/>
    <cellStyle name="Vírgula 3 2 5 2 2 4 2 2" xfId="39526" xr:uid="{00000000-0005-0000-0000-00006F9A0000}"/>
    <cellStyle name="Vírgula 3 2 5 2 2 4 3" xfId="39527" xr:uid="{00000000-0005-0000-0000-0000709A0000}"/>
    <cellStyle name="Vírgula 3 2 5 2 2 4 4" xfId="39528" xr:uid="{00000000-0005-0000-0000-0000719A0000}"/>
    <cellStyle name="Vírgula 3 2 5 2 2 5" xfId="39529" xr:uid="{00000000-0005-0000-0000-0000729A0000}"/>
    <cellStyle name="Vírgula 3 2 5 2 2 5 2" xfId="39530" xr:uid="{00000000-0005-0000-0000-0000739A0000}"/>
    <cellStyle name="Vírgula 3 2 5 2 2 6" xfId="39531" xr:uid="{00000000-0005-0000-0000-0000749A0000}"/>
    <cellStyle name="Vírgula 3 2 5 2 2 7" xfId="39532" xr:uid="{00000000-0005-0000-0000-0000759A0000}"/>
    <cellStyle name="Vírgula 3 2 5 2 3" xfId="39533" xr:uid="{00000000-0005-0000-0000-0000769A0000}"/>
    <cellStyle name="Vírgula 3 2 5 2 3 2" xfId="39534" xr:uid="{00000000-0005-0000-0000-0000779A0000}"/>
    <cellStyle name="Vírgula 3 2 5 2 3 2 2" xfId="39535" xr:uid="{00000000-0005-0000-0000-0000789A0000}"/>
    <cellStyle name="Vírgula 3 2 5 2 3 3" xfId="39536" xr:uid="{00000000-0005-0000-0000-0000799A0000}"/>
    <cellStyle name="Vírgula 3 2 5 2 3 4" xfId="39537" xr:uid="{00000000-0005-0000-0000-00007A9A0000}"/>
    <cellStyle name="Vírgula 3 2 5 2 4" xfId="39538" xr:uid="{00000000-0005-0000-0000-00007B9A0000}"/>
    <cellStyle name="Vírgula 3 2 5 2 4 2" xfId="39539" xr:uid="{00000000-0005-0000-0000-00007C9A0000}"/>
    <cellStyle name="Vírgula 3 2 5 2 4 2 2" xfId="39540" xr:uid="{00000000-0005-0000-0000-00007D9A0000}"/>
    <cellStyle name="Vírgula 3 2 5 2 4 3" xfId="39541" xr:uid="{00000000-0005-0000-0000-00007E9A0000}"/>
    <cellStyle name="Vírgula 3 2 5 2 4 4" xfId="39542" xr:uid="{00000000-0005-0000-0000-00007F9A0000}"/>
    <cellStyle name="Vírgula 3 2 5 2 5" xfId="39543" xr:uid="{00000000-0005-0000-0000-0000809A0000}"/>
    <cellStyle name="Vírgula 3 2 5 2 5 2" xfId="39544" xr:uid="{00000000-0005-0000-0000-0000819A0000}"/>
    <cellStyle name="Vírgula 3 2 5 2 5 2 2" xfId="39545" xr:uid="{00000000-0005-0000-0000-0000829A0000}"/>
    <cellStyle name="Vírgula 3 2 5 2 5 3" xfId="39546" xr:uid="{00000000-0005-0000-0000-0000839A0000}"/>
    <cellStyle name="Vírgula 3 2 5 2 5 4" xfId="39547" xr:uid="{00000000-0005-0000-0000-0000849A0000}"/>
    <cellStyle name="Vírgula 3 2 5 2 6" xfId="39548" xr:uid="{00000000-0005-0000-0000-0000859A0000}"/>
    <cellStyle name="Vírgula 3 2 5 2 6 2" xfId="39549" xr:uid="{00000000-0005-0000-0000-0000869A0000}"/>
    <cellStyle name="Vírgula 3 2 5 2 7" xfId="39550" xr:uid="{00000000-0005-0000-0000-0000879A0000}"/>
    <cellStyle name="Vírgula 3 2 5 2 8" xfId="39551" xr:uid="{00000000-0005-0000-0000-0000889A0000}"/>
    <cellStyle name="Vírgula 3 2 5 3" xfId="39552" xr:uid="{00000000-0005-0000-0000-0000899A0000}"/>
    <cellStyle name="Vírgula 3 2 5 3 2" xfId="39553" xr:uid="{00000000-0005-0000-0000-00008A9A0000}"/>
    <cellStyle name="Vírgula 3 2 5 3 2 2" xfId="39554" xr:uid="{00000000-0005-0000-0000-00008B9A0000}"/>
    <cellStyle name="Vírgula 3 2 5 3 2 2 2" xfId="39555" xr:uid="{00000000-0005-0000-0000-00008C9A0000}"/>
    <cellStyle name="Vírgula 3 2 5 3 2 3" xfId="39556" xr:uid="{00000000-0005-0000-0000-00008D9A0000}"/>
    <cellStyle name="Vírgula 3 2 5 3 2 4" xfId="39557" xr:uid="{00000000-0005-0000-0000-00008E9A0000}"/>
    <cellStyle name="Vírgula 3 2 5 3 3" xfId="39558" xr:uid="{00000000-0005-0000-0000-00008F9A0000}"/>
    <cellStyle name="Vírgula 3 2 5 3 3 2" xfId="39559" xr:uid="{00000000-0005-0000-0000-0000909A0000}"/>
    <cellStyle name="Vírgula 3 2 5 3 3 2 2" xfId="39560" xr:uid="{00000000-0005-0000-0000-0000919A0000}"/>
    <cellStyle name="Vírgula 3 2 5 3 3 3" xfId="39561" xr:uid="{00000000-0005-0000-0000-0000929A0000}"/>
    <cellStyle name="Vírgula 3 2 5 3 3 4" xfId="39562" xr:uid="{00000000-0005-0000-0000-0000939A0000}"/>
    <cellStyle name="Vírgula 3 2 5 3 4" xfId="39563" xr:uid="{00000000-0005-0000-0000-0000949A0000}"/>
    <cellStyle name="Vírgula 3 2 5 3 4 2" xfId="39564" xr:uid="{00000000-0005-0000-0000-0000959A0000}"/>
    <cellStyle name="Vírgula 3 2 5 3 4 2 2" xfId="39565" xr:uid="{00000000-0005-0000-0000-0000969A0000}"/>
    <cellStyle name="Vírgula 3 2 5 3 4 3" xfId="39566" xr:uid="{00000000-0005-0000-0000-0000979A0000}"/>
    <cellStyle name="Vírgula 3 2 5 3 4 4" xfId="39567" xr:uid="{00000000-0005-0000-0000-0000989A0000}"/>
    <cellStyle name="Vírgula 3 2 5 3 5" xfId="39568" xr:uid="{00000000-0005-0000-0000-0000999A0000}"/>
    <cellStyle name="Vírgula 3 2 5 3 5 2" xfId="39569" xr:uid="{00000000-0005-0000-0000-00009A9A0000}"/>
    <cellStyle name="Vírgula 3 2 5 3 6" xfId="39570" xr:uid="{00000000-0005-0000-0000-00009B9A0000}"/>
    <cellStyle name="Vírgula 3 2 5 3 7" xfId="39571" xr:uid="{00000000-0005-0000-0000-00009C9A0000}"/>
    <cellStyle name="Vírgula 3 2 5 4" xfId="39572" xr:uid="{00000000-0005-0000-0000-00009D9A0000}"/>
    <cellStyle name="Vírgula 3 2 5 4 2" xfId="39573" xr:uid="{00000000-0005-0000-0000-00009E9A0000}"/>
    <cellStyle name="Vírgula 3 2 5 4 2 2" xfId="39574" xr:uid="{00000000-0005-0000-0000-00009F9A0000}"/>
    <cellStyle name="Vírgula 3 2 5 4 3" xfId="39575" xr:uid="{00000000-0005-0000-0000-0000A09A0000}"/>
    <cellStyle name="Vírgula 3 2 5 4 4" xfId="39576" xr:uid="{00000000-0005-0000-0000-0000A19A0000}"/>
    <cellStyle name="Vírgula 3 2 5 5" xfId="39577" xr:uid="{00000000-0005-0000-0000-0000A29A0000}"/>
    <cellStyle name="Vírgula 3 2 5 5 2" xfId="39578" xr:uid="{00000000-0005-0000-0000-0000A39A0000}"/>
    <cellStyle name="Vírgula 3 2 5 5 2 2" xfId="39579" xr:uid="{00000000-0005-0000-0000-0000A49A0000}"/>
    <cellStyle name="Vírgula 3 2 5 5 3" xfId="39580" xr:uid="{00000000-0005-0000-0000-0000A59A0000}"/>
    <cellStyle name="Vírgula 3 2 5 5 4" xfId="39581" xr:uid="{00000000-0005-0000-0000-0000A69A0000}"/>
    <cellStyle name="Vírgula 3 2 5 6" xfId="39582" xr:uid="{00000000-0005-0000-0000-0000A79A0000}"/>
    <cellStyle name="Vírgula 3 2 5 6 2" xfId="39583" xr:uid="{00000000-0005-0000-0000-0000A89A0000}"/>
    <cellStyle name="Vírgula 3 2 5 6 2 2" xfId="39584" xr:uid="{00000000-0005-0000-0000-0000A99A0000}"/>
    <cellStyle name="Vírgula 3 2 5 6 3" xfId="39585" xr:uid="{00000000-0005-0000-0000-0000AA9A0000}"/>
    <cellStyle name="Vírgula 3 2 5 6 4" xfId="39586" xr:uid="{00000000-0005-0000-0000-0000AB9A0000}"/>
    <cellStyle name="Vírgula 3 2 5 7" xfId="39587" xr:uid="{00000000-0005-0000-0000-0000AC9A0000}"/>
    <cellStyle name="Vírgula 3 2 5 7 2" xfId="39588" xr:uid="{00000000-0005-0000-0000-0000AD9A0000}"/>
    <cellStyle name="Vírgula 3 2 5 8" xfId="39589" xr:uid="{00000000-0005-0000-0000-0000AE9A0000}"/>
    <cellStyle name="Vírgula 3 2 5 9" xfId="39590" xr:uid="{00000000-0005-0000-0000-0000AF9A0000}"/>
    <cellStyle name="Vírgula 3 2 6" xfId="39591" xr:uid="{00000000-0005-0000-0000-0000B09A0000}"/>
    <cellStyle name="Vírgula 3 2 6 2" xfId="39592" xr:uid="{00000000-0005-0000-0000-0000B19A0000}"/>
    <cellStyle name="Vírgula 3 2 6 2 2" xfId="39593" xr:uid="{00000000-0005-0000-0000-0000B29A0000}"/>
    <cellStyle name="Vírgula 3 2 6 2 2 2" xfId="39594" xr:uid="{00000000-0005-0000-0000-0000B39A0000}"/>
    <cellStyle name="Vírgula 3 2 6 2 2 2 2" xfId="39595" xr:uid="{00000000-0005-0000-0000-0000B49A0000}"/>
    <cellStyle name="Vírgula 3 2 6 2 2 3" xfId="39596" xr:uid="{00000000-0005-0000-0000-0000B59A0000}"/>
    <cellStyle name="Vírgula 3 2 6 2 2 4" xfId="39597" xr:uid="{00000000-0005-0000-0000-0000B69A0000}"/>
    <cellStyle name="Vírgula 3 2 6 2 3" xfId="39598" xr:uid="{00000000-0005-0000-0000-0000B79A0000}"/>
    <cellStyle name="Vírgula 3 2 6 2 3 2" xfId="39599" xr:uid="{00000000-0005-0000-0000-0000B89A0000}"/>
    <cellStyle name="Vírgula 3 2 6 2 3 2 2" xfId="39600" xr:uid="{00000000-0005-0000-0000-0000B99A0000}"/>
    <cellStyle name="Vírgula 3 2 6 2 3 3" xfId="39601" xr:uid="{00000000-0005-0000-0000-0000BA9A0000}"/>
    <cellStyle name="Vírgula 3 2 6 2 3 4" xfId="39602" xr:uid="{00000000-0005-0000-0000-0000BB9A0000}"/>
    <cellStyle name="Vírgula 3 2 6 2 4" xfId="39603" xr:uid="{00000000-0005-0000-0000-0000BC9A0000}"/>
    <cellStyle name="Vírgula 3 2 6 2 4 2" xfId="39604" xr:uid="{00000000-0005-0000-0000-0000BD9A0000}"/>
    <cellStyle name="Vírgula 3 2 6 2 4 2 2" xfId="39605" xr:uid="{00000000-0005-0000-0000-0000BE9A0000}"/>
    <cellStyle name="Vírgula 3 2 6 2 4 3" xfId="39606" xr:uid="{00000000-0005-0000-0000-0000BF9A0000}"/>
    <cellStyle name="Vírgula 3 2 6 2 4 4" xfId="39607" xr:uid="{00000000-0005-0000-0000-0000C09A0000}"/>
    <cellStyle name="Vírgula 3 2 6 2 5" xfId="39608" xr:uid="{00000000-0005-0000-0000-0000C19A0000}"/>
    <cellStyle name="Vírgula 3 2 6 2 5 2" xfId="39609" xr:uid="{00000000-0005-0000-0000-0000C29A0000}"/>
    <cellStyle name="Vírgula 3 2 6 2 6" xfId="39610" xr:uid="{00000000-0005-0000-0000-0000C39A0000}"/>
    <cellStyle name="Vírgula 3 2 6 2 7" xfId="39611" xr:uid="{00000000-0005-0000-0000-0000C49A0000}"/>
    <cellStyle name="Vírgula 3 2 6 3" xfId="39612" xr:uid="{00000000-0005-0000-0000-0000C59A0000}"/>
    <cellStyle name="Vírgula 3 2 6 3 2" xfId="39613" xr:uid="{00000000-0005-0000-0000-0000C69A0000}"/>
    <cellStyle name="Vírgula 3 2 6 3 2 2" xfId="39614" xr:uid="{00000000-0005-0000-0000-0000C79A0000}"/>
    <cellStyle name="Vírgula 3 2 6 3 3" xfId="39615" xr:uid="{00000000-0005-0000-0000-0000C89A0000}"/>
    <cellStyle name="Vírgula 3 2 6 3 4" xfId="39616" xr:uid="{00000000-0005-0000-0000-0000C99A0000}"/>
    <cellStyle name="Vírgula 3 2 6 4" xfId="39617" xr:uid="{00000000-0005-0000-0000-0000CA9A0000}"/>
    <cellStyle name="Vírgula 3 2 6 4 2" xfId="39618" xr:uid="{00000000-0005-0000-0000-0000CB9A0000}"/>
    <cellStyle name="Vírgula 3 2 6 4 2 2" xfId="39619" xr:uid="{00000000-0005-0000-0000-0000CC9A0000}"/>
    <cellStyle name="Vírgula 3 2 6 4 3" xfId="39620" xr:uid="{00000000-0005-0000-0000-0000CD9A0000}"/>
    <cellStyle name="Vírgula 3 2 6 4 4" xfId="39621" xr:uid="{00000000-0005-0000-0000-0000CE9A0000}"/>
    <cellStyle name="Vírgula 3 2 6 5" xfId="39622" xr:uid="{00000000-0005-0000-0000-0000CF9A0000}"/>
    <cellStyle name="Vírgula 3 2 6 5 2" xfId="39623" xr:uid="{00000000-0005-0000-0000-0000D09A0000}"/>
    <cellStyle name="Vírgula 3 2 6 5 2 2" xfId="39624" xr:uid="{00000000-0005-0000-0000-0000D19A0000}"/>
    <cellStyle name="Vírgula 3 2 6 5 3" xfId="39625" xr:uid="{00000000-0005-0000-0000-0000D29A0000}"/>
    <cellStyle name="Vírgula 3 2 6 5 4" xfId="39626" xr:uid="{00000000-0005-0000-0000-0000D39A0000}"/>
    <cellStyle name="Vírgula 3 2 6 6" xfId="39627" xr:uid="{00000000-0005-0000-0000-0000D49A0000}"/>
    <cellStyle name="Vírgula 3 2 6 6 2" xfId="39628" xr:uid="{00000000-0005-0000-0000-0000D59A0000}"/>
    <cellStyle name="Vírgula 3 2 6 7" xfId="39629" xr:uid="{00000000-0005-0000-0000-0000D69A0000}"/>
    <cellStyle name="Vírgula 3 2 6 8" xfId="39630" xr:uid="{00000000-0005-0000-0000-0000D79A0000}"/>
    <cellStyle name="Vírgula 3 2 7" xfId="39631" xr:uid="{00000000-0005-0000-0000-0000D89A0000}"/>
    <cellStyle name="Vírgula 3 2 7 2" xfId="39632" xr:uid="{00000000-0005-0000-0000-0000D99A0000}"/>
    <cellStyle name="Vírgula 3 2 7 2 2" xfId="39633" xr:uid="{00000000-0005-0000-0000-0000DA9A0000}"/>
    <cellStyle name="Vírgula 3 2 7 2 2 2" xfId="39634" xr:uid="{00000000-0005-0000-0000-0000DB9A0000}"/>
    <cellStyle name="Vírgula 3 2 7 2 3" xfId="39635" xr:uid="{00000000-0005-0000-0000-0000DC9A0000}"/>
    <cellStyle name="Vírgula 3 2 7 2 4" xfId="39636" xr:uid="{00000000-0005-0000-0000-0000DD9A0000}"/>
    <cellStyle name="Vírgula 3 2 7 3" xfId="39637" xr:uid="{00000000-0005-0000-0000-0000DE9A0000}"/>
    <cellStyle name="Vírgula 3 2 7 3 2" xfId="39638" xr:uid="{00000000-0005-0000-0000-0000DF9A0000}"/>
    <cellStyle name="Vírgula 3 2 7 3 2 2" xfId="39639" xr:uid="{00000000-0005-0000-0000-0000E09A0000}"/>
    <cellStyle name="Vírgula 3 2 7 3 3" xfId="39640" xr:uid="{00000000-0005-0000-0000-0000E19A0000}"/>
    <cellStyle name="Vírgula 3 2 7 3 4" xfId="39641" xr:uid="{00000000-0005-0000-0000-0000E29A0000}"/>
    <cellStyle name="Vírgula 3 2 7 4" xfId="39642" xr:uid="{00000000-0005-0000-0000-0000E39A0000}"/>
    <cellStyle name="Vírgula 3 2 7 4 2" xfId="39643" xr:uid="{00000000-0005-0000-0000-0000E49A0000}"/>
    <cellStyle name="Vírgula 3 2 7 4 2 2" xfId="39644" xr:uid="{00000000-0005-0000-0000-0000E59A0000}"/>
    <cellStyle name="Vírgula 3 2 7 4 3" xfId="39645" xr:uid="{00000000-0005-0000-0000-0000E69A0000}"/>
    <cellStyle name="Vírgula 3 2 7 4 4" xfId="39646" xr:uid="{00000000-0005-0000-0000-0000E79A0000}"/>
    <cellStyle name="Vírgula 3 2 7 5" xfId="39647" xr:uid="{00000000-0005-0000-0000-0000E89A0000}"/>
    <cellStyle name="Vírgula 3 2 7 5 2" xfId="39648" xr:uid="{00000000-0005-0000-0000-0000E99A0000}"/>
    <cellStyle name="Vírgula 3 2 7 6" xfId="39649" xr:uid="{00000000-0005-0000-0000-0000EA9A0000}"/>
    <cellStyle name="Vírgula 3 2 7 7" xfId="39650" xr:uid="{00000000-0005-0000-0000-0000EB9A0000}"/>
    <cellStyle name="Vírgula 3 2 8" xfId="39651" xr:uid="{00000000-0005-0000-0000-0000EC9A0000}"/>
    <cellStyle name="Vírgula 3 2 8 2" xfId="39652" xr:uid="{00000000-0005-0000-0000-0000ED9A0000}"/>
    <cellStyle name="Vírgula 3 2 8 2 2" xfId="39653" xr:uid="{00000000-0005-0000-0000-0000EE9A0000}"/>
    <cellStyle name="Vírgula 3 2 8 3" xfId="39654" xr:uid="{00000000-0005-0000-0000-0000EF9A0000}"/>
    <cellStyle name="Vírgula 3 2 8 4" xfId="39655" xr:uid="{00000000-0005-0000-0000-0000F09A0000}"/>
    <cellStyle name="Vírgula 3 2 9" xfId="39656" xr:uid="{00000000-0005-0000-0000-0000F19A0000}"/>
    <cellStyle name="Vírgula 3 2 9 2" xfId="39657" xr:uid="{00000000-0005-0000-0000-0000F29A0000}"/>
    <cellStyle name="Vírgula 3 2 9 2 2" xfId="39658" xr:uid="{00000000-0005-0000-0000-0000F39A0000}"/>
    <cellStyle name="Vírgula 3 2 9 3" xfId="39659" xr:uid="{00000000-0005-0000-0000-0000F49A0000}"/>
    <cellStyle name="Vírgula 3 2 9 4" xfId="39660" xr:uid="{00000000-0005-0000-0000-0000F59A0000}"/>
    <cellStyle name="Vírgula 3 3" xfId="39661" xr:uid="{00000000-0005-0000-0000-0000F69A0000}"/>
    <cellStyle name="Vírgula 3 3 10" xfId="39662" xr:uid="{00000000-0005-0000-0000-0000F79A0000}"/>
    <cellStyle name="Vírgula 3 3 10 2" xfId="39663" xr:uid="{00000000-0005-0000-0000-0000F89A0000}"/>
    <cellStyle name="Vírgula 3 3 10 2 2" xfId="39664" xr:uid="{00000000-0005-0000-0000-0000F99A0000}"/>
    <cellStyle name="Vírgula 3 3 10 3" xfId="39665" xr:uid="{00000000-0005-0000-0000-0000FA9A0000}"/>
    <cellStyle name="Vírgula 3 3 10 4" xfId="39666" xr:uid="{00000000-0005-0000-0000-0000FB9A0000}"/>
    <cellStyle name="Vírgula 3 3 11" xfId="39667" xr:uid="{00000000-0005-0000-0000-0000FC9A0000}"/>
    <cellStyle name="Vírgula 3 3 11 2" xfId="39668" xr:uid="{00000000-0005-0000-0000-0000FD9A0000}"/>
    <cellStyle name="Vírgula 3 3 12" xfId="39669" xr:uid="{00000000-0005-0000-0000-0000FE9A0000}"/>
    <cellStyle name="Vírgula 3 3 13" xfId="39670" xr:uid="{00000000-0005-0000-0000-0000FF9A0000}"/>
    <cellStyle name="Vírgula 3 3 2" xfId="39671" xr:uid="{00000000-0005-0000-0000-0000009B0000}"/>
    <cellStyle name="Vírgula 3 3 2 10" xfId="39672" xr:uid="{00000000-0005-0000-0000-0000019B0000}"/>
    <cellStyle name="Vírgula 3 3 2 10 2" xfId="39673" xr:uid="{00000000-0005-0000-0000-0000029B0000}"/>
    <cellStyle name="Vírgula 3 3 2 11" xfId="39674" xr:uid="{00000000-0005-0000-0000-0000039B0000}"/>
    <cellStyle name="Vírgula 3 3 2 12" xfId="39675" xr:uid="{00000000-0005-0000-0000-0000049B0000}"/>
    <cellStyle name="Vírgula 3 3 2 2" xfId="39676" xr:uid="{00000000-0005-0000-0000-0000059B0000}"/>
    <cellStyle name="Vírgula 3 3 2 2 2" xfId="39677" xr:uid="{00000000-0005-0000-0000-0000069B0000}"/>
    <cellStyle name="Vírgula 3 3 2 2 2 2" xfId="39678" xr:uid="{00000000-0005-0000-0000-0000079B0000}"/>
    <cellStyle name="Vírgula 3 3 2 2 2 2 2" xfId="39679" xr:uid="{00000000-0005-0000-0000-0000089B0000}"/>
    <cellStyle name="Vírgula 3 3 2 2 2 2 2 2" xfId="39680" xr:uid="{00000000-0005-0000-0000-0000099B0000}"/>
    <cellStyle name="Vírgula 3 3 2 2 2 2 2 2 2" xfId="39681" xr:uid="{00000000-0005-0000-0000-00000A9B0000}"/>
    <cellStyle name="Vírgula 3 3 2 2 2 2 2 3" xfId="39682" xr:uid="{00000000-0005-0000-0000-00000B9B0000}"/>
    <cellStyle name="Vírgula 3 3 2 2 2 2 2 4" xfId="39683" xr:uid="{00000000-0005-0000-0000-00000C9B0000}"/>
    <cellStyle name="Vírgula 3 3 2 2 2 2 3" xfId="39684" xr:uid="{00000000-0005-0000-0000-00000D9B0000}"/>
    <cellStyle name="Vírgula 3 3 2 2 2 2 3 2" xfId="39685" xr:uid="{00000000-0005-0000-0000-00000E9B0000}"/>
    <cellStyle name="Vírgula 3 3 2 2 2 2 3 2 2" xfId="39686" xr:uid="{00000000-0005-0000-0000-00000F9B0000}"/>
    <cellStyle name="Vírgula 3 3 2 2 2 2 3 3" xfId="39687" xr:uid="{00000000-0005-0000-0000-0000109B0000}"/>
    <cellStyle name="Vírgula 3 3 2 2 2 2 3 4" xfId="39688" xr:uid="{00000000-0005-0000-0000-0000119B0000}"/>
    <cellStyle name="Vírgula 3 3 2 2 2 2 4" xfId="39689" xr:uid="{00000000-0005-0000-0000-0000129B0000}"/>
    <cellStyle name="Vírgula 3 3 2 2 2 2 4 2" xfId="39690" xr:uid="{00000000-0005-0000-0000-0000139B0000}"/>
    <cellStyle name="Vírgula 3 3 2 2 2 2 4 2 2" xfId="39691" xr:uid="{00000000-0005-0000-0000-0000149B0000}"/>
    <cellStyle name="Vírgula 3 3 2 2 2 2 4 3" xfId="39692" xr:uid="{00000000-0005-0000-0000-0000159B0000}"/>
    <cellStyle name="Vírgula 3 3 2 2 2 2 4 4" xfId="39693" xr:uid="{00000000-0005-0000-0000-0000169B0000}"/>
    <cellStyle name="Vírgula 3 3 2 2 2 2 5" xfId="39694" xr:uid="{00000000-0005-0000-0000-0000179B0000}"/>
    <cellStyle name="Vírgula 3 3 2 2 2 2 5 2" xfId="39695" xr:uid="{00000000-0005-0000-0000-0000189B0000}"/>
    <cellStyle name="Vírgula 3 3 2 2 2 2 6" xfId="39696" xr:uid="{00000000-0005-0000-0000-0000199B0000}"/>
    <cellStyle name="Vírgula 3 3 2 2 2 2 7" xfId="39697" xr:uid="{00000000-0005-0000-0000-00001A9B0000}"/>
    <cellStyle name="Vírgula 3 3 2 2 2 3" xfId="39698" xr:uid="{00000000-0005-0000-0000-00001B9B0000}"/>
    <cellStyle name="Vírgula 3 3 2 2 2 3 2" xfId="39699" xr:uid="{00000000-0005-0000-0000-00001C9B0000}"/>
    <cellStyle name="Vírgula 3 3 2 2 2 3 2 2" xfId="39700" xr:uid="{00000000-0005-0000-0000-00001D9B0000}"/>
    <cellStyle name="Vírgula 3 3 2 2 2 3 3" xfId="39701" xr:uid="{00000000-0005-0000-0000-00001E9B0000}"/>
    <cellStyle name="Vírgula 3 3 2 2 2 3 4" xfId="39702" xr:uid="{00000000-0005-0000-0000-00001F9B0000}"/>
    <cellStyle name="Vírgula 3 3 2 2 2 4" xfId="39703" xr:uid="{00000000-0005-0000-0000-0000209B0000}"/>
    <cellStyle name="Vírgula 3 3 2 2 2 4 2" xfId="39704" xr:uid="{00000000-0005-0000-0000-0000219B0000}"/>
    <cellStyle name="Vírgula 3 3 2 2 2 4 2 2" xfId="39705" xr:uid="{00000000-0005-0000-0000-0000229B0000}"/>
    <cellStyle name="Vírgula 3 3 2 2 2 4 3" xfId="39706" xr:uid="{00000000-0005-0000-0000-0000239B0000}"/>
    <cellStyle name="Vírgula 3 3 2 2 2 4 4" xfId="39707" xr:uid="{00000000-0005-0000-0000-0000249B0000}"/>
    <cellStyle name="Vírgula 3 3 2 2 2 5" xfId="39708" xr:uid="{00000000-0005-0000-0000-0000259B0000}"/>
    <cellStyle name="Vírgula 3 3 2 2 2 5 2" xfId="39709" xr:uid="{00000000-0005-0000-0000-0000269B0000}"/>
    <cellStyle name="Vírgula 3 3 2 2 2 5 2 2" xfId="39710" xr:uid="{00000000-0005-0000-0000-0000279B0000}"/>
    <cellStyle name="Vírgula 3 3 2 2 2 5 3" xfId="39711" xr:uid="{00000000-0005-0000-0000-0000289B0000}"/>
    <cellStyle name="Vírgula 3 3 2 2 2 5 4" xfId="39712" xr:uid="{00000000-0005-0000-0000-0000299B0000}"/>
    <cellStyle name="Vírgula 3 3 2 2 2 6" xfId="39713" xr:uid="{00000000-0005-0000-0000-00002A9B0000}"/>
    <cellStyle name="Vírgula 3 3 2 2 2 6 2" xfId="39714" xr:uid="{00000000-0005-0000-0000-00002B9B0000}"/>
    <cellStyle name="Vírgula 3 3 2 2 2 7" xfId="39715" xr:uid="{00000000-0005-0000-0000-00002C9B0000}"/>
    <cellStyle name="Vírgula 3 3 2 2 2 8" xfId="39716" xr:uid="{00000000-0005-0000-0000-00002D9B0000}"/>
    <cellStyle name="Vírgula 3 3 2 2 3" xfId="39717" xr:uid="{00000000-0005-0000-0000-00002E9B0000}"/>
    <cellStyle name="Vírgula 3 3 2 2 3 2" xfId="39718" xr:uid="{00000000-0005-0000-0000-00002F9B0000}"/>
    <cellStyle name="Vírgula 3 3 2 2 3 2 2" xfId="39719" xr:uid="{00000000-0005-0000-0000-0000309B0000}"/>
    <cellStyle name="Vírgula 3 3 2 2 3 2 2 2" xfId="39720" xr:uid="{00000000-0005-0000-0000-0000319B0000}"/>
    <cellStyle name="Vírgula 3 3 2 2 3 2 3" xfId="39721" xr:uid="{00000000-0005-0000-0000-0000329B0000}"/>
    <cellStyle name="Vírgula 3 3 2 2 3 2 4" xfId="39722" xr:uid="{00000000-0005-0000-0000-0000339B0000}"/>
    <cellStyle name="Vírgula 3 3 2 2 3 3" xfId="39723" xr:uid="{00000000-0005-0000-0000-0000349B0000}"/>
    <cellStyle name="Vírgula 3 3 2 2 3 3 2" xfId="39724" xr:uid="{00000000-0005-0000-0000-0000359B0000}"/>
    <cellStyle name="Vírgula 3 3 2 2 3 3 2 2" xfId="39725" xr:uid="{00000000-0005-0000-0000-0000369B0000}"/>
    <cellStyle name="Vírgula 3 3 2 2 3 3 3" xfId="39726" xr:uid="{00000000-0005-0000-0000-0000379B0000}"/>
    <cellStyle name="Vírgula 3 3 2 2 3 3 4" xfId="39727" xr:uid="{00000000-0005-0000-0000-0000389B0000}"/>
    <cellStyle name="Vírgula 3 3 2 2 3 4" xfId="39728" xr:uid="{00000000-0005-0000-0000-0000399B0000}"/>
    <cellStyle name="Vírgula 3 3 2 2 3 4 2" xfId="39729" xr:uid="{00000000-0005-0000-0000-00003A9B0000}"/>
    <cellStyle name="Vírgula 3 3 2 2 3 4 2 2" xfId="39730" xr:uid="{00000000-0005-0000-0000-00003B9B0000}"/>
    <cellStyle name="Vírgula 3 3 2 2 3 4 3" xfId="39731" xr:uid="{00000000-0005-0000-0000-00003C9B0000}"/>
    <cellStyle name="Vírgula 3 3 2 2 3 4 4" xfId="39732" xr:uid="{00000000-0005-0000-0000-00003D9B0000}"/>
    <cellStyle name="Vírgula 3 3 2 2 3 5" xfId="39733" xr:uid="{00000000-0005-0000-0000-00003E9B0000}"/>
    <cellStyle name="Vírgula 3 3 2 2 3 5 2" xfId="39734" xr:uid="{00000000-0005-0000-0000-00003F9B0000}"/>
    <cellStyle name="Vírgula 3 3 2 2 3 6" xfId="39735" xr:uid="{00000000-0005-0000-0000-0000409B0000}"/>
    <cellStyle name="Vírgula 3 3 2 2 3 7" xfId="39736" xr:uid="{00000000-0005-0000-0000-0000419B0000}"/>
    <cellStyle name="Vírgula 3 3 2 2 4" xfId="39737" xr:uid="{00000000-0005-0000-0000-0000429B0000}"/>
    <cellStyle name="Vírgula 3 3 2 2 4 2" xfId="39738" xr:uid="{00000000-0005-0000-0000-0000439B0000}"/>
    <cellStyle name="Vírgula 3 3 2 2 4 2 2" xfId="39739" xr:uid="{00000000-0005-0000-0000-0000449B0000}"/>
    <cellStyle name="Vírgula 3 3 2 2 4 3" xfId="39740" xr:uid="{00000000-0005-0000-0000-0000459B0000}"/>
    <cellStyle name="Vírgula 3 3 2 2 4 4" xfId="39741" xr:uid="{00000000-0005-0000-0000-0000469B0000}"/>
    <cellStyle name="Vírgula 3 3 2 2 5" xfId="39742" xr:uid="{00000000-0005-0000-0000-0000479B0000}"/>
    <cellStyle name="Vírgula 3 3 2 2 5 2" xfId="39743" xr:uid="{00000000-0005-0000-0000-0000489B0000}"/>
    <cellStyle name="Vírgula 3 3 2 2 5 2 2" xfId="39744" xr:uid="{00000000-0005-0000-0000-0000499B0000}"/>
    <cellStyle name="Vírgula 3 3 2 2 5 3" xfId="39745" xr:uid="{00000000-0005-0000-0000-00004A9B0000}"/>
    <cellStyle name="Vírgula 3 3 2 2 5 4" xfId="39746" xr:uid="{00000000-0005-0000-0000-00004B9B0000}"/>
    <cellStyle name="Vírgula 3 3 2 2 6" xfId="39747" xr:uid="{00000000-0005-0000-0000-00004C9B0000}"/>
    <cellStyle name="Vírgula 3 3 2 2 6 2" xfId="39748" xr:uid="{00000000-0005-0000-0000-00004D9B0000}"/>
    <cellStyle name="Vírgula 3 3 2 2 6 2 2" xfId="39749" xr:uid="{00000000-0005-0000-0000-00004E9B0000}"/>
    <cellStyle name="Vírgula 3 3 2 2 6 3" xfId="39750" xr:uid="{00000000-0005-0000-0000-00004F9B0000}"/>
    <cellStyle name="Vírgula 3 3 2 2 6 4" xfId="39751" xr:uid="{00000000-0005-0000-0000-0000509B0000}"/>
    <cellStyle name="Vírgula 3 3 2 2 7" xfId="39752" xr:uid="{00000000-0005-0000-0000-0000519B0000}"/>
    <cellStyle name="Vírgula 3 3 2 2 7 2" xfId="39753" xr:uid="{00000000-0005-0000-0000-0000529B0000}"/>
    <cellStyle name="Vírgula 3 3 2 2 8" xfId="39754" xr:uid="{00000000-0005-0000-0000-0000539B0000}"/>
    <cellStyle name="Vírgula 3 3 2 2 9" xfId="39755" xr:uid="{00000000-0005-0000-0000-0000549B0000}"/>
    <cellStyle name="Vírgula 3 3 2 3" xfId="39756" xr:uid="{00000000-0005-0000-0000-0000559B0000}"/>
    <cellStyle name="Vírgula 3 3 2 3 2" xfId="39757" xr:uid="{00000000-0005-0000-0000-0000569B0000}"/>
    <cellStyle name="Vírgula 3 3 2 3 2 2" xfId="39758" xr:uid="{00000000-0005-0000-0000-0000579B0000}"/>
    <cellStyle name="Vírgula 3 3 2 3 2 2 2" xfId="39759" xr:uid="{00000000-0005-0000-0000-0000589B0000}"/>
    <cellStyle name="Vírgula 3 3 2 3 2 2 2 2" xfId="39760" xr:uid="{00000000-0005-0000-0000-0000599B0000}"/>
    <cellStyle name="Vírgula 3 3 2 3 2 2 2 2 2" xfId="39761" xr:uid="{00000000-0005-0000-0000-00005A9B0000}"/>
    <cellStyle name="Vírgula 3 3 2 3 2 2 2 3" xfId="39762" xr:uid="{00000000-0005-0000-0000-00005B9B0000}"/>
    <cellStyle name="Vírgula 3 3 2 3 2 2 2 4" xfId="39763" xr:uid="{00000000-0005-0000-0000-00005C9B0000}"/>
    <cellStyle name="Vírgula 3 3 2 3 2 2 3" xfId="39764" xr:uid="{00000000-0005-0000-0000-00005D9B0000}"/>
    <cellStyle name="Vírgula 3 3 2 3 2 2 3 2" xfId="39765" xr:uid="{00000000-0005-0000-0000-00005E9B0000}"/>
    <cellStyle name="Vírgula 3 3 2 3 2 2 3 2 2" xfId="39766" xr:uid="{00000000-0005-0000-0000-00005F9B0000}"/>
    <cellStyle name="Vírgula 3 3 2 3 2 2 3 3" xfId="39767" xr:uid="{00000000-0005-0000-0000-0000609B0000}"/>
    <cellStyle name="Vírgula 3 3 2 3 2 2 3 4" xfId="39768" xr:uid="{00000000-0005-0000-0000-0000619B0000}"/>
    <cellStyle name="Vírgula 3 3 2 3 2 2 4" xfId="39769" xr:uid="{00000000-0005-0000-0000-0000629B0000}"/>
    <cellStyle name="Vírgula 3 3 2 3 2 2 4 2" xfId="39770" xr:uid="{00000000-0005-0000-0000-0000639B0000}"/>
    <cellStyle name="Vírgula 3 3 2 3 2 2 4 2 2" xfId="39771" xr:uid="{00000000-0005-0000-0000-0000649B0000}"/>
    <cellStyle name="Vírgula 3 3 2 3 2 2 4 3" xfId="39772" xr:uid="{00000000-0005-0000-0000-0000659B0000}"/>
    <cellStyle name="Vírgula 3 3 2 3 2 2 4 4" xfId="39773" xr:uid="{00000000-0005-0000-0000-0000669B0000}"/>
    <cellStyle name="Vírgula 3 3 2 3 2 2 5" xfId="39774" xr:uid="{00000000-0005-0000-0000-0000679B0000}"/>
    <cellStyle name="Vírgula 3 3 2 3 2 2 5 2" xfId="39775" xr:uid="{00000000-0005-0000-0000-0000689B0000}"/>
    <cellStyle name="Vírgula 3 3 2 3 2 2 6" xfId="39776" xr:uid="{00000000-0005-0000-0000-0000699B0000}"/>
    <cellStyle name="Vírgula 3 3 2 3 2 2 7" xfId="39777" xr:uid="{00000000-0005-0000-0000-00006A9B0000}"/>
    <cellStyle name="Vírgula 3 3 2 3 2 3" xfId="39778" xr:uid="{00000000-0005-0000-0000-00006B9B0000}"/>
    <cellStyle name="Vírgula 3 3 2 3 2 3 2" xfId="39779" xr:uid="{00000000-0005-0000-0000-00006C9B0000}"/>
    <cellStyle name="Vírgula 3 3 2 3 2 3 2 2" xfId="39780" xr:uid="{00000000-0005-0000-0000-00006D9B0000}"/>
    <cellStyle name="Vírgula 3 3 2 3 2 3 3" xfId="39781" xr:uid="{00000000-0005-0000-0000-00006E9B0000}"/>
    <cellStyle name="Vírgula 3 3 2 3 2 3 4" xfId="39782" xr:uid="{00000000-0005-0000-0000-00006F9B0000}"/>
    <cellStyle name="Vírgula 3 3 2 3 2 4" xfId="39783" xr:uid="{00000000-0005-0000-0000-0000709B0000}"/>
    <cellStyle name="Vírgula 3 3 2 3 2 4 2" xfId="39784" xr:uid="{00000000-0005-0000-0000-0000719B0000}"/>
    <cellStyle name="Vírgula 3 3 2 3 2 4 2 2" xfId="39785" xr:uid="{00000000-0005-0000-0000-0000729B0000}"/>
    <cellStyle name="Vírgula 3 3 2 3 2 4 3" xfId="39786" xr:uid="{00000000-0005-0000-0000-0000739B0000}"/>
    <cellStyle name="Vírgula 3 3 2 3 2 4 4" xfId="39787" xr:uid="{00000000-0005-0000-0000-0000749B0000}"/>
    <cellStyle name="Vírgula 3 3 2 3 2 5" xfId="39788" xr:uid="{00000000-0005-0000-0000-0000759B0000}"/>
    <cellStyle name="Vírgula 3 3 2 3 2 5 2" xfId="39789" xr:uid="{00000000-0005-0000-0000-0000769B0000}"/>
    <cellStyle name="Vírgula 3 3 2 3 2 5 2 2" xfId="39790" xr:uid="{00000000-0005-0000-0000-0000779B0000}"/>
    <cellStyle name="Vírgula 3 3 2 3 2 5 3" xfId="39791" xr:uid="{00000000-0005-0000-0000-0000789B0000}"/>
    <cellStyle name="Vírgula 3 3 2 3 2 5 4" xfId="39792" xr:uid="{00000000-0005-0000-0000-0000799B0000}"/>
    <cellStyle name="Vírgula 3 3 2 3 2 6" xfId="39793" xr:uid="{00000000-0005-0000-0000-00007A9B0000}"/>
    <cellStyle name="Vírgula 3 3 2 3 2 6 2" xfId="39794" xr:uid="{00000000-0005-0000-0000-00007B9B0000}"/>
    <cellStyle name="Vírgula 3 3 2 3 2 7" xfId="39795" xr:uid="{00000000-0005-0000-0000-00007C9B0000}"/>
    <cellStyle name="Vírgula 3 3 2 3 2 8" xfId="39796" xr:uid="{00000000-0005-0000-0000-00007D9B0000}"/>
    <cellStyle name="Vírgula 3 3 2 3 3" xfId="39797" xr:uid="{00000000-0005-0000-0000-00007E9B0000}"/>
    <cellStyle name="Vírgula 3 3 2 3 3 2" xfId="39798" xr:uid="{00000000-0005-0000-0000-00007F9B0000}"/>
    <cellStyle name="Vírgula 3 3 2 3 3 2 2" xfId="39799" xr:uid="{00000000-0005-0000-0000-0000809B0000}"/>
    <cellStyle name="Vírgula 3 3 2 3 3 2 2 2" xfId="39800" xr:uid="{00000000-0005-0000-0000-0000819B0000}"/>
    <cellStyle name="Vírgula 3 3 2 3 3 2 3" xfId="39801" xr:uid="{00000000-0005-0000-0000-0000829B0000}"/>
    <cellStyle name="Vírgula 3 3 2 3 3 2 4" xfId="39802" xr:uid="{00000000-0005-0000-0000-0000839B0000}"/>
    <cellStyle name="Vírgula 3 3 2 3 3 3" xfId="39803" xr:uid="{00000000-0005-0000-0000-0000849B0000}"/>
    <cellStyle name="Vírgula 3 3 2 3 3 3 2" xfId="39804" xr:uid="{00000000-0005-0000-0000-0000859B0000}"/>
    <cellStyle name="Vírgula 3 3 2 3 3 3 2 2" xfId="39805" xr:uid="{00000000-0005-0000-0000-0000869B0000}"/>
    <cellStyle name="Vírgula 3 3 2 3 3 3 3" xfId="39806" xr:uid="{00000000-0005-0000-0000-0000879B0000}"/>
    <cellStyle name="Vírgula 3 3 2 3 3 3 4" xfId="39807" xr:uid="{00000000-0005-0000-0000-0000889B0000}"/>
    <cellStyle name="Vírgula 3 3 2 3 3 4" xfId="39808" xr:uid="{00000000-0005-0000-0000-0000899B0000}"/>
    <cellStyle name="Vírgula 3 3 2 3 3 4 2" xfId="39809" xr:uid="{00000000-0005-0000-0000-00008A9B0000}"/>
    <cellStyle name="Vírgula 3 3 2 3 3 4 2 2" xfId="39810" xr:uid="{00000000-0005-0000-0000-00008B9B0000}"/>
    <cellStyle name="Vírgula 3 3 2 3 3 4 3" xfId="39811" xr:uid="{00000000-0005-0000-0000-00008C9B0000}"/>
    <cellStyle name="Vírgula 3 3 2 3 3 4 4" xfId="39812" xr:uid="{00000000-0005-0000-0000-00008D9B0000}"/>
    <cellStyle name="Vírgula 3 3 2 3 3 5" xfId="39813" xr:uid="{00000000-0005-0000-0000-00008E9B0000}"/>
    <cellStyle name="Vírgula 3 3 2 3 3 5 2" xfId="39814" xr:uid="{00000000-0005-0000-0000-00008F9B0000}"/>
    <cellStyle name="Vírgula 3 3 2 3 3 6" xfId="39815" xr:uid="{00000000-0005-0000-0000-0000909B0000}"/>
    <cellStyle name="Vírgula 3 3 2 3 3 7" xfId="39816" xr:uid="{00000000-0005-0000-0000-0000919B0000}"/>
    <cellStyle name="Vírgula 3 3 2 3 4" xfId="39817" xr:uid="{00000000-0005-0000-0000-0000929B0000}"/>
    <cellStyle name="Vírgula 3 3 2 3 4 2" xfId="39818" xr:uid="{00000000-0005-0000-0000-0000939B0000}"/>
    <cellStyle name="Vírgula 3 3 2 3 4 2 2" xfId="39819" xr:uid="{00000000-0005-0000-0000-0000949B0000}"/>
    <cellStyle name="Vírgula 3 3 2 3 4 3" xfId="39820" xr:uid="{00000000-0005-0000-0000-0000959B0000}"/>
    <cellStyle name="Vírgula 3 3 2 3 4 4" xfId="39821" xr:uid="{00000000-0005-0000-0000-0000969B0000}"/>
    <cellStyle name="Vírgula 3 3 2 3 5" xfId="39822" xr:uid="{00000000-0005-0000-0000-0000979B0000}"/>
    <cellStyle name="Vírgula 3 3 2 3 5 2" xfId="39823" xr:uid="{00000000-0005-0000-0000-0000989B0000}"/>
    <cellStyle name="Vírgula 3 3 2 3 5 2 2" xfId="39824" xr:uid="{00000000-0005-0000-0000-0000999B0000}"/>
    <cellStyle name="Vírgula 3 3 2 3 5 3" xfId="39825" xr:uid="{00000000-0005-0000-0000-00009A9B0000}"/>
    <cellStyle name="Vírgula 3 3 2 3 5 4" xfId="39826" xr:uid="{00000000-0005-0000-0000-00009B9B0000}"/>
    <cellStyle name="Vírgula 3 3 2 3 6" xfId="39827" xr:uid="{00000000-0005-0000-0000-00009C9B0000}"/>
    <cellStyle name="Vírgula 3 3 2 3 6 2" xfId="39828" xr:uid="{00000000-0005-0000-0000-00009D9B0000}"/>
    <cellStyle name="Vírgula 3 3 2 3 6 2 2" xfId="39829" xr:uid="{00000000-0005-0000-0000-00009E9B0000}"/>
    <cellStyle name="Vírgula 3 3 2 3 6 3" xfId="39830" xr:uid="{00000000-0005-0000-0000-00009F9B0000}"/>
    <cellStyle name="Vírgula 3 3 2 3 6 4" xfId="39831" xr:uid="{00000000-0005-0000-0000-0000A09B0000}"/>
    <cellStyle name="Vírgula 3 3 2 3 7" xfId="39832" xr:uid="{00000000-0005-0000-0000-0000A19B0000}"/>
    <cellStyle name="Vírgula 3 3 2 3 7 2" xfId="39833" xr:uid="{00000000-0005-0000-0000-0000A29B0000}"/>
    <cellStyle name="Vírgula 3 3 2 3 8" xfId="39834" xr:uid="{00000000-0005-0000-0000-0000A39B0000}"/>
    <cellStyle name="Vírgula 3 3 2 3 9" xfId="39835" xr:uid="{00000000-0005-0000-0000-0000A49B0000}"/>
    <cellStyle name="Vírgula 3 3 2 4" xfId="39836" xr:uid="{00000000-0005-0000-0000-0000A59B0000}"/>
    <cellStyle name="Vírgula 3 3 2 4 2" xfId="39837" xr:uid="{00000000-0005-0000-0000-0000A69B0000}"/>
    <cellStyle name="Vírgula 3 3 2 4 2 2" xfId="39838" xr:uid="{00000000-0005-0000-0000-0000A79B0000}"/>
    <cellStyle name="Vírgula 3 3 2 4 2 2 2" xfId="39839" xr:uid="{00000000-0005-0000-0000-0000A89B0000}"/>
    <cellStyle name="Vírgula 3 3 2 4 2 2 2 2" xfId="39840" xr:uid="{00000000-0005-0000-0000-0000A99B0000}"/>
    <cellStyle name="Vírgula 3 3 2 4 2 2 2 2 2" xfId="39841" xr:uid="{00000000-0005-0000-0000-0000AA9B0000}"/>
    <cellStyle name="Vírgula 3 3 2 4 2 2 2 3" xfId="39842" xr:uid="{00000000-0005-0000-0000-0000AB9B0000}"/>
    <cellStyle name="Vírgula 3 3 2 4 2 2 2 4" xfId="39843" xr:uid="{00000000-0005-0000-0000-0000AC9B0000}"/>
    <cellStyle name="Vírgula 3 3 2 4 2 2 3" xfId="39844" xr:uid="{00000000-0005-0000-0000-0000AD9B0000}"/>
    <cellStyle name="Vírgula 3 3 2 4 2 2 3 2" xfId="39845" xr:uid="{00000000-0005-0000-0000-0000AE9B0000}"/>
    <cellStyle name="Vírgula 3 3 2 4 2 2 3 2 2" xfId="39846" xr:uid="{00000000-0005-0000-0000-0000AF9B0000}"/>
    <cellStyle name="Vírgula 3 3 2 4 2 2 3 3" xfId="39847" xr:uid="{00000000-0005-0000-0000-0000B09B0000}"/>
    <cellStyle name="Vírgula 3 3 2 4 2 2 3 4" xfId="39848" xr:uid="{00000000-0005-0000-0000-0000B19B0000}"/>
    <cellStyle name="Vírgula 3 3 2 4 2 2 4" xfId="39849" xr:uid="{00000000-0005-0000-0000-0000B29B0000}"/>
    <cellStyle name="Vírgula 3 3 2 4 2 2 4 2" xfId="39850" xr:uid="{00000000-0005-0000-0000-0000B39B0000}"/>
    <cellStyle name="Vírgula 3 3 2 4 2 2 4 2 2" xfId="39851" xr:uid="{00000000-0005-0000-0000-0000B49B0000}"/>
    <cellStyle name="Vírgula 3 3 2 4 2 2 4 3" xfId="39852" xr:uid="{00000000-0005-0000-0000-0000B59B0000}"/>
    <cellStyle name="Vírgula 3 3 2 4 2 2 4 4" xfId="39853" xr:uid="{00000000-0005-0000-0000-0000B69B0000}"/>
    <cellStyle name="Vírgula 3 3 2 4 2 2 5" xfId="39854" xr:uid="{00000000-0005-0000-0000-0000B79B0000}"/>
    <cellStyle name="Vírgula 3 3 2 4 2 2 5 2" xfId="39855" xr:uid="{00000000-0005-0000-0000-0000B89B0000}"/>
    <cellStyle name="Vírgula 3 3 2 4 2 2 6" xfId="39856" xr:uid="{00000000-0005-0000-0000-0000B99B0000}"/>
    <cellStyle name="Vírgula 3 3 2 4 2 2 7" xfId="39857" xr:uid="{00000000-0005-0000-0000-0000BA9B0000}"/>
    <cellStyle name="Vírgula 3 3 2 4 2 3" xfId="39858" xr:uid="{00000000-0005-0000-0000-0000BB9B0000}"/>
    <cellStyle name="Vírgula 3 3 2 4 2 3 2" xfId="39859" xr:uid="{00000000-0005-0000-0000-0000BC9B0000}"/>
    <cellStyle name="Vírgula 3 3 2 4 2 3 2 2" xfId="39860" xr:uid="{00000000-0005-0000-0000-0000BD9B0000}"/>
    <cellStyle name="Vírgula 3 3 2 4 2 3 3" xfId="39861" xr:uid="{00000000-0005-0000-0000-0000BE9B0000}"/>
    <cellStyle name="Vírgula 3 3 2 4 2 3 4" xfId="39862" xr:uid="{00000000-0005-0000-0000-0000BF9B0000}"/>
    <cellStyle name="Vírgula 3 3 2 4 2 4" xfId="39863" xr:uid="{00000000-0005-0000-0000-0000C09B0000}"/>
    <cellStyle name="Vírgula 3 3 2 4 2 4 2" xfId="39864" xr:uid="{00000000-0005-0000-0000-0000C19B0000}"/>
    <cellStyle name="Vírgula 3 3 2 4 2 4 2 2" xfId="39865" xr:uid="{00000000-0005-0000-0000-0000C29B0000}"/>
    <cellStyle name="Vírgula 3 3 2 4 2 4 3" xfId="39866" xr:uid="{00000000-0005-0000-0000-0000C39B0000}"/>
    <cellStyle name="Vírgula 3 3 2 4 2 4 4" xfId="39867" xr:uid="{00000000-0005-0000-0000-0000C49B0000}"/>
    <cellStyle name="Vírgula 3 3 2 4 2 5" xfId="39868" xr:uid="{00000000-0005-0000-0000-0000C59B0000}"/>
    <cellStyle name="Vírgula 3 3 2 4 2 5 2" xfId="39869" xr:uid="{00000000-0005-0000-0000-0000C69B0000}"/>
    <cellStyle name="Vírgula 3 3 2 4 2 5 2 2" xfId="39870" xr:uid="{00000000-0005-0000-0000-0000C79B0000}"/>
    <cellStyle name="Vírgula 3 3 2 4 2 5 3" xfId="39871" xr:uid="{00000000-0005-0000-0000-0000C89B0000}"/>
    <cellStyle name="Vírgula 3 3 2 4 2 5 4" xfId="39872" xr:uid="{00000000-0005-0000-0000-0000C99B0000}"/>
    <cellStyle name="Vírgula 3 3 2 4 2 6" xfId="39873" xr:uid="{00000000-0005-0000-0000-0000CA9B0000}"/>
    <cellStyle name="Vírgula 3 3 2 4 2 6 2" xfId="39874" xr:uid="{00000000-0005-0000-0000-0000CB9B0000}"/>
    <cellStyle name="Vírgula 3 3 2 4 2 7" xfId="39875" xr:uid="{00000000-0005-0000-0000-0000CC9B0000}"/>
    <cellStyle name="Vírgula 3 3 2 4 2 8" xfId="39876" xr:uid="{00000000-0005-0000-0000-0000CD9B0000}"/>
    <cellStyle name="Vírgula 3 3 2 4 3" xfId="39877" xr:uid="{00000000-0005-0000-0000-0000CE9B0000}"/>
    <cellStyle name="Vírgula 3 3 2 4 3 2" xfId="39878" xr:uid="{00000000-0005-0000-0000-0000CF9B0000}"/>
    <cellStyle name="Vírgula 3 3 2 4 3 2 2" xfId="39879" xr:uid="{00000000-0005-0000-0000-0000D09B0000}"/>
    <cellStyle name="Vírgula 3 3 2 4 3 2 2 2" xfId="39880" xr:uid="{00000000-0005-0000-0000-0000D19B0000}"/>
    <cellStyle name="Vírgula 3 3 2 4 3 2 3" xfId="39881" xr:uid="{00000000-0005-0000-0000-0000D29B0000}"/>
    <cellStyle name="Vírgula 3 3 2 4 3 2 4" xfId="39882" xr:uid="{00000000-0005-0000-0000-0000D39B0000}"/>
    <cellStyle name="Vírgula 3 3 2 4 3 3" xfId="39883" xr:uid="{00000000-0005-0000-0000-0000D49B0000}"/>
    <cellStyle name="Vírgula 3 3 2 4 3 3 2" xfId="39884" xr:uid="{00000000-0005-0000-0000-0000D59B0000}"/>
    <cellStyle name="Vírgula 3 3 2 4 3 3 2 2" xfId="39885" xr:uid="{00000000-0005-0000-0000-0000D69B0000}"/>
    <cellStyle name="Vírgula 3 3 2 4 3 3 3" xfId="39886" xr:uid="{00000000-0005-0000-0000-0000D79B0000}"/>
    <cellStyle name="Vírgula 3 3 2 4 3 3 4" xfId="39887" xr:uid="{00000000-0005-0000-0000-0000D89B0000}"/>
    <cellStyle name="Vírgula 3 3 2 4 3 4" xfId="39888" xr:uid="{00000000-0005-0000-0000-0000D99B0000}"/>
    <cellStyle name="Vírgula 3 3 2 4 3 4 2" xfId="39889" xr:uid="{00000000-0005-0000-0000-0000DA9B0000}"/>
    <cellStyle name="Vírgula 3 3 2 4 3 4 2 2" xfId="39890" xr:uid="{00000000-0005-0000-0000-0000DB9B0000}"/>
    <cellStyle name="Vírgula 3 3 2 4 3 4 3" xfId="39891" xr:uid="{00000000-0005-0000-0000-0000DC9B0000}"/>
    <cellStyle name="Vírgula 3 3 2 4 3 4 4" xfId="39892" xr:uid="{00000000-0005-0000-0000-0000DD9B0000}"/>
    <cellStyle name="Vírgula 3 3 2 4 3 5" xfId="39893" xr:uid="{00000000-0005-0000-0000-0000DE9B0000}"/>
    <cellStyle name="Vírgula 3 3 2 4 3 5 2" xfId="39894" xr:uid="{00000000-0005-0000-0000-0000DF9B0000}"/>
    <cellStyle name="Vírgula 3 3 2 4 3 6" xfId="39895" xr:uid="{00000000-0005-0000-0000-0000E09B0000}"/>
    <cellStyle name="Vírgula 3 3 2 4 3 7" xfId="39896" xr:uid="{00000000-0005-0000-0000-0000E19B0000}"/>
    <cellStyle name="Vírgula 3 3 2 4 4" xfId="39897" xr:uid="{00000000-0005-0000-0000-0000E29B0000}"/>
    <cellStyle name="Vírgula 3 3 2 4 4 2" xfId="39898" xr:uid="{00000000-0005-0000-0000-0000E39B0000}"/>
    <cellStyle name="Vírgula 3 3 2 4 4 2 2" xfId="39899" xr:uid="{00000000-0005-0000-0000-0000E49B0000}"/>
    <cellStyle name="Vírgula 3 3 2 4 4 3" xfId="39900" xr:uid="{00000000-0005-0000-0000-0000E59B0000}"/>
    <cellStyle name="Vírgula 3 3 2 4 4 4" xfId="39901" xr:uid="{00000000-0005-0000-0000-0000E69B0000}"/>
    <cellStyle name="Vírgula 3 3 2 4 5" xfId="39902" xr:uid="{00000000-0005-0000-0000-0000E79B0000}"/>
    <cellStyle name="Vírgula 3 3 2 4 5 2" xfId="39903" xr:uid="{00000000-0005-0000-0000-0000E89B0000}"/>
    <cellStyle name="Vírgula 3 3 2 4 5 2 2" xfId="39904" xr:uid="{00000000-0005-0000-0000-0000E99B0000}"/>
    <cellStyle name="Vírgula 3 3 2 4 5 3" xfId="39905" xr:uid="{00000000-0005-0000-0000-0000EA9B0000}"/>
    <cellStyle name="Vírgula 3 3 2 4 5 4" xfId="39906" xr:uid="{00000000-0005-0000-0000-0000EB9B0000}"/>
    <cellStyle name="Vírgula 3 3 2 4 6" xfId="39907" xr:uid="{00000000-0005-0000-0000-0000EC9B0000}"/>
    <cellStyle name="Vírgula 3 3 2 4 6 2" xfId="39908" xr:uid="{00000000-0005-0000-0000-0000ED9B0000}"/>
    <cellStyle name="Vírgula 3 3 2 4 6 2 2" xfId="39909" xr:uid="{00000000-0005-0000-0000-0000EE9B0000}"/>
    <cellStyle name="Vírgula 3 3 2 4 6 3" xfId="39910" xr:uid="{00000000-0005-0000-0000-0000EF9B0000}"/>
    <cellStyle name="Vírgula 3 3 2 4 6 4" xfId="39911" xr:uid="{00000000-0005-0000-0000-0000F09B0000}"/>
    <cellStyle name="Vírgula 3 3 2 4 7" xfId="39912" xr:uid="{00000000-0005-0000-0000-0000F19B0000}"/>
    <cellStyle name="Vírgula 3 3 2 4 7 2" xfId="39913" xr:uid="{00000000-0005-0000-0000-0000F29B0000}"/>
    <cellStyle name="Vírgula 3 3 2 4 8" xfId="39914" xr:uid="{00000000-0005-0000-0000-0000F39B0000}"/>
    <cellStyle name="Vírgula 3 3 2 4 9" xfId="39915" xr:uid="{00000000-0005-0000-0000-0000F49B0000}"/>
    <cellStyle name="Vírgula 3 3 2 5" xfId="39916" xr:uid="{00000000-0005-0000-0000-0000F59B0000}"/>
    <cellStyle name="Vírgula 3 3 2 5 2" xfId="39917" xr:uid="{00000000-0005-0000-0000-0000F69B0000}"/>
    <cellStyle name="Vírgula 3 3 2 5 2 2" xfId="39918" xr:uid="{00000000-0005-0000-0000-0000F79B0000}"/>
    <cellStyle name="Vírgula 3 3 2 5 2 2 2" xfId="39919" xr:uid="{00000000-0005-0000-0000-0000F89B0000}"/>
    <cellStyle name="Vírgula 3 3 2 5 2 2 2 2" xfId="39920" xr:uid="{00000000-0005-0000-0000-0000F99B0000}"/>
    <cellStyle name="Vírgula 3 3 2 5 2 2 3" xfId="39921" xr:uid="{00000000-0005-0000-0000-0000FA9B0000}"/>
    <cellStyle name="Vírgula 3 3 2 5 2 2 4" xfId="39922" xr:uid="{00000000-0005-0000-0000-0000FB9B0000}"/>
    <cellStyle name="Vírgula 3 3 2 5 2 3" xfId="39923" xr:uid="{00000000-0005-0000-0000-0000FC9B0000}"/>
    <cellStyle name="Vírgula 3 3 2 5 2 3 2" xfId="39924" xr:uid="{00000000-0005-0000-0000-0000FD9B0000}"/>
    <cellStyle name="Vírgula 3 3 2 5 2 3 2 2" xfId="39925" xr:uid="{00000000-0005-0000-0000-0000FE9B0000}"/>
    <cellStyle name="Vírgula 3 3 2 5 2 3 3" xfId="39926" xr:uid="{00000000-0005-0000-0000-0000FF9B0000}"/>
    <cellStyle name="Vírgula 3 3 2 5 2 3 4" xfId="39927" xr:uid="{00000000-0005-0000-0000-0000009C0000}"/>
    <cellStyle name="Vírgula 3 3 2 5 2 4" xfId="39928" xr:uid="{00000000-0005-0000-0000-0000019C0000}"/>
    <cellStyle name="Vírgula 3 3 2 5 2 4 2" xfId="39929" xr:uid="{00000000-0005-0000-0000-0000029C0000}"/>
    <cellStyle name="Vírgula 3 3 2 5 2 4 2 2" xfId="39930" xr:uid="{00000000-0005-0000-0000-0000039C0000}"/>
    <cellStyle name="Vírgula 3 3 2 5 2 4 3" xfId="39931" xr:uid="{00000000-0005-0000-0000-0000049C0000}"/>
    <cellStyle name="Vírgula 3 3 2 5 2 4 4" xfId="39932" xr:uid="{00000000-0005-0000-0000-0000059C0000}"/>
    <cellStyle name="Vírgula 3 3 2 5 2 5" xfId="39933" xr:uid="{00000000-0005-0000-0000-0000069C0000}"/>
    <cellStyle name="Vírgula 3 3 2 5 2 5 2" xfId="39934" xr:uid="{00000000-0005-0000-0000-0000079C0000}"/>
    <cellStyle name="Vírgula 3 3 2 5 2 6" xfId="39935" xr:uid="{00000000-0005-0000-0000-0000089C0000}"/>
    <cellStyle name="Vírgula 3 3 2 5 2 7" xfId="39936" xr:uid="{00000000-0005-0000-0000-0000099C0000}"/>
    <cellStyle name="Vírgula 3 3 2 5 3" xfId="39937" xr:uid="{00000000-0005-0000-0000-00000A9C0000}"/>
    <cellStyle name="Vírgula 3 3 2 5 3 2" xfId="39938" xr:uid="{00000000-0005-0000-0000-00000B9C0000}"/>
    <cellStyle name="Vírgula 3 3 2 5 3 2 2" xfId="39939" xr:uid="{00000000-0005-0000-0000-00000C9C0000}"/>
    <cellStyle name="Vírgula 3 3 2 5 3 3" xfId="39940" xr:uid="{00000000-0005-0000-0000-00000D9C0000}"/>
    <cellStyle name="Vírgula 3 3 2 5 3 4" xfId="39941" xr:uid="{00000000-0005-0000-0000-00000E9C0000}"/>
    <cellStyle name="Vírgula 3 3 2 5 4" xfId="39942" xr:uid="{00000000-0005-0000-0000-00000F9C0000}"/>
    <cellStyle name="Vírgula 3 3 2 5 4 2" xfId="39943" xr:uid="{00000000-0005-0000-0000-0000109C0000}"/>
    <cellStyle name="Vírgula 3 3 2 5 4 2 2" xfId="39944" xr:uid="{00000000-0005-0000-0000-0000119C0000}"/>
    <cellStyle name="Vírgula 3 3 2 5 4 3" xfId="39945" xr:uid="{00000000-0005-0000-0000-0000129C0000}"/>
    <cellStyle name="Vírgula 3 3 2 5 4 4" xfId="39946" xr:uid="{00000000-0005-0000-0000-0000139C0000}"/>
    <cellStyle name="Vírgula 3 3 2 5 5" xfId="39947" xr:uid="{00000000-0005-0000-0000-0000149C0000}"/>
    <cellStyle name="Vírgula 3 3 2 5 5 2" xfId="39948" xr:uid="{00000000-0005-0000-0000-0000159C0000}"/>
    <cellStyle name="Vírgula 3 3 2 5 5 2 2" xfId="39949" xr:uid="{00000000-0005-0000-0000-0000169C0000}"/>
    <cellStyle name="Vírgula 3 3 2 5 5 3" xfId="39950" xr:uid="{00000000-0005-0000-0000-0000179C0000}"/>
    <cellStyle name="Vírgula 3 3 2 5 5 4" xfId="39951" xr:uid="{00000000-0005-0000-0000-0000189C0000}"/>
    <cellStyle name="Vírgula 3 3 2 5 6" xfId="39952" xr:uid="{00000000-0005-0000-0000-0000199C0000}"/>
    <cellStyle name="Vírgula 3 3 2 5 6 2" xfId="39953" xr:uid="{00000000-0005-0000-0000-00001A9C0000}"/>
    <cellStyle name="Vírgula 3 3 2 5 7" xfId="39954" xr:uid="{00000000-0005-0000-0000-00001B9C0000}"/>
    <cellStyle name="Vírgula 3 3 2 5 8" xfId="39955" xr:uid="{00000000-0005-0000-0000-00001C9C0000}"/>
    <cellStyle name="Vírgula 3 3 2 6" xfId="39956" xr:uid="{00000000-0005-0000-0000-00001D9C0000}"/>
    <cellStyle name="Vírgula 3 3 2 6 2" xfId="39957" xr:uid="{00000000-0005-0000-0000-00001E9C0000}"/>
    <cellStyle name="Vírgula 3 3 2 6 2 2" xfId="39958" xr:uid="{00000000-0005-0000-0000-00001F9C0000}"/>
    <cellStyle name="Vírgula 3 3 2 6 2 2 2" xfId="39959" xr:uid="{00000000-0005-0000-0000-0000209C0000}"/>
    <cellStyle name="Vírgula 3 3 2 6 2 3" xfId="39960" xr:uid="{00000000-0005-0000-0000-0000219C0000}"/>
    <cellStyle name="Vírgula 3 3 2 6 2 4" xfId="39961" xr:uid="{00000000-0005-0000-0000-0000229C0000}"/>
    <cellStyle name="Vírgula 3 3 2 6 3" xfId="39962" xr:uid="{00000000-0005-0000-0000-0000239C0000}"/>
    <cellStyle name="Vírgula 3 3 2 6 3 2" xfId="39963" xr:uid="{00000000-0005-0000-0000-0000249C0000}"/>
    <cellStyle name="Vírgula 3 3 2 6 3 2 2" xfId="39964" xr:uid="{00000000-0005-0000-0000-0000259C0000}"/>
    <cellStyle name="Vírgula 3 3 2 6 3 3" xfId="39965" xr:uid="{00000000-0005-0000-0000-0000269C0000}"/>
    <cellStyle name="Vírgula 3 3 2 6 3 4" xfId="39966" xr:uid="{00000000-0005-0000-0000-0000279C0000}"/>
    <cellStyle name="Vírgula 3 3 2 6 4" xfId="39967" xr:uid="{00000000-0005-0000-0000-0000289C0000}"/>
    <cellStyle name="Vírgula 3 3 2 6 4 2" xfId="39968" xr:uid="{00000000-0005-0000-0000-0000299C0000}"/>
    <cellStyle name="Vírgula 3 3 2 6 4 2 2" xfId="39969" xr:uid="{00000000-0005-0000-0000-00002A9C0000}"/>
    <cellStyle name="Vírgula 3 3 2 6 4 3" xfId="39970" xr:uid="{00000000-0005-0000-0000-00002B9C0000}"/>
    <cellStyle name="Vírgula 3 3 2 6 4 4" xfId="39971" xr:uid="{00000000-0005-0000-0000-00002C9C0000}"/>
    <cellStyle name="Vírgula 3 3 2 6 5" xfId="39972" xr:uid="{00000000-0005-0000-0000-00002D9C0000}"/>
    <cellStyle name="Vírgula 3 3 2 6 5 2" xfId="39973" xr:uid="{00000000-0005-0000-0000-00002E9C0000}"/>
    <cellStyle name="Vírgula 3 3 2 6 6" xfId="39974" xr:uid="{00000000-0005-0000-0000-00002F9C0000}"/>
    <cellStyle name="Vírgula 3 3 2 6 7" xfId="39975" xr:uid="{00000000-0005-0000-0000-0000309C0000}"/>
    <cellStyle name="Vírgula 3 3 2 7" xfId="39976" xr:uid="{00000000-0005-0000-0000-0000319C0000}"/>
    <cellStyle name="Vírgula 3 3 2 7 2" xfId="39977" xr:uid="{00000000-0005-0000-0000-0000329C0000}"/>
    <cellStyle name="Vírgula 3 3 2 7 2 2" xfId="39978" xr:uid="{00000000-0005-0000-0000-0000339C0000}"/>
    <cellStyle name="Vírgula 3 3 2 7 3" xfId="39979" xr:uid="{00000000-0005-0000-0000-0000349C0000}"/>
    <cellStyle name="Vírgula 3 3 2 7 4" xfId="39980" xr:uid="{00000000-0005-0000-0000-0000359C0000}"/>
    <cellStyle name="Vírgula 3 3 2 8" xfId="39981" xr:uid="{00000000-0005-0000-0000-0000369C0000}"/>
    <cellStyle name="Vírgula 3 3 2 8 2" xfId="39982" xr:uid="{00000000-0005-0000-0000-0000379C0000}"/>
    <cellStyle name="Vírgula 3 3 2 8 2 2" xfId="39983" xr:uid="{00000000-0005-0000-0000-0000389C0000}"/>
    <cellStyle name="Vírgula 3 3 2 8 3" xfId="39984" xr:uid="{00000000-0005-0000-0000-0000399C0000}"/>
    <cellStyle name="Vírgula 3 3 2 8 4" xfId="39985" xr:uid="{00000000-0005-0000-0000-00003A9C0000}"/>
    <cellStyle name="Vírgula 3 3 2 9" xfId="39986" xr:uid="{00000000-0005-0000-0000-00003B9C0000}"/>
    <cellStyle name="Vírgula 3 3 2 9 2" xfId="39987" xr:uid="{00000000-0005-0000-0000-00003C9C0000}"/>
    <cellStyle name="Vírgula 3 3 2 9 2 2" xfId="39988" xr:uid="{00000000-0005-0000-0000-00003D9C0000}"/>
    <cellStyle name="Vírgula 3 3 2 9 3" xfId="39989" xr:uid="{00000000-0005-0000-0000-00003E9C0000}"/>
    <cellStyle name="Vírgula 3 3 2 9 4" xfId="39990" xr:uid="{00000000-0005-0000-0000-00003F9C0000}"/>
    <cellStyle name="Vírgula 3 3 3" xfId="39991" xr:uid="{00000000-0005-0000-0000-0000409C0000}"/>
    <cellStyle name="Vírgula 3 3 3 2" xfId="39992" xr:uid="{00000000-0005-0000-0000-0000419C0000}"/>
    <cellStyle name="Vírgula 3 3 3 2 2" xfId="39993" xr:uid="{00000000-0005-0000-0000-0000429C0000}"/>
    <cellStyle name="Vírgula 3 3 3 2 2 2" xfId="39994" xr:uid="{00000000-0005-0000-0000-0000439C0000}"/>
    <cellStyle name="Vírgula 3 3 3 2 2 2 2" xfId="39995" xr:uid="{00000000-0005-0000-0000-0000449C0000}"/>
    <cellStyle name="Vírgula 3 3 3 2 2 2 2 2" xfId="39996" xr:uid="{00000000-0005-0000-0000-0000459C0000}"/>
    <cellStyle name="Vírgula 3 3 3 2 2 2 3" xfId="39997" xr:uid="{00000000-0005-0000-0000-0000469C0000}"/>
    <cellStyle name="Vírgula 3 3 3 2 2 2 4" xfId="39998" xr:uid="{00000000-0005-0000-0000-0000479C0000}"/>
    <cellStyle name="Vírgula 3 3 3 2 2 3" xfId="39999" xr:uid="{00000000-0005-0000-0000-0000489C0000}"/>
    <cellStyle name="Vírgula 3 3 3 2 2 3 2" xfId="40000" xr:uid="{00000000-0005-0000-0000-0000499C0000}"/>
    <cellStyle name="Vírgula 3 3 3 2 2 3 2 2" xfId="40001" xr:uid="{00000000-0005-0000-0000-00004A9C0000}"/>
    <cellStyle name="Vírgula 3 3 3 2 2 3 3" xfId="40002" xr:uid="{00000000-0005-0000-0000-00004B9C0000}"/>
    <cellStyle name="Vírgula 3 3 3 2 2 3 4" xfId="40003" xr:uid="{00000000-0005-0000-0000-00004C9C0000}"/>
    <cellStyle name="Vírgula 3 3 3 2 2 4" xfId="40004" xr:uid="{00000000-0005-0000-0000-00004D9C0000}"/>
    <cellStyle name="Vírgula 3 3 3 2 2 4 2" xfId="40005" xr:uid="{00000000-0005-0000-0000-00004E9C0000}"/>
    <cellStyle name="Vírgula 3 3 3 2 2 4 2 2" xfId="40006" xr:uid="{00000000-0005-0000-0000-00004F9C0000}"/>
    <cellStyle name="Vírgula 3 3 3 2 2 4 3" xfId="40007" xr:uid="{00000000-0005-0000-0000-0000509C0000}"/>
    <cellStyle name="Vírgula 3 3 3 2 2 4 4" xfId="40008" xr:uid="{00000000-0005-0000-0000-0000519C0000}"/>
    <cellStyle name="Vírgula 3 3 3 2 2 5" xfId="40009" xr:uid="{00000000-0005-0000-0000-0000529C0000}"/>
    <cellStyle name="Vírgula 3 3 3 2 2 5 2" xfId="40010" xr:uid="{00000000-0005-0000-0000-0000539C0000}"/>
    <cellStyle name="Vírgula 3 3 3 2 2 6" xfId="40011" xr:uid="{00000000-0005-0000-0000-0000549C0000}"/>
    <cellStyle name="Vírgula 3 3 3 2 2 7" xfId="40012" xr:uid="{00000000-0005-0000-0000-0000559C0000}"/>
    <cellStyle name="Vírgula 3 3 3 2 3" xfId="40013" xr:uid="{00000000-0005-0000-0000-0000569C0000}"/>
    <cellStyle name="Vírgula 3 3 3 2 3 2" xfId="40014" xr:uid="{00000000-0005-0000-0000-0000579C0000}"/>
    <cellStyle name="Vírgula 3 3 3 2 3 2 2" xfId="40015" xr:uid="{00000000-0005-0000-0000-0000589C0000}"/>
    <cellStyle name="Vírgula 3 3 3 2 3 3" xfId="40016" xr:uid="{00000000-0005-0000-0000-0000599C0000}"/>
    <cellStyle name="Vírgula 3 3 3 2 3 4" xfId="40017" xr:uid="{00000000-0005-0000-0000-00005A9C0000}"/>
    <cellStyle name="Vírgula 3 3 3 2 4" xfId="40018" xr:uid="{00000000-0005-0000-0000-00005B9C0000}"/>
    <cellStyle name="Vírgula 3 3 3 2 4 2" xfId="40019" xr:uid="{00000000-0005-0000-0000-00005C9C0000}"/>
    <cellStyle name="Vírgula 3 3 3 2 4 2 2" xfId="40020" xr:uid="{00000000-0005-0000-0000-00005D9C0000}"/>
    <cellStyle name="Vírgula 3 3 3 2 4 3" xfId="40021" xr:uid="{00000000-0005-0000-0000-00005E9C0000}"/>
    <cellStyle name="Vírgula 3 3 3 2 4 4" xfId="40022" xr:uid="{00000000-0005-0000-0000-00005F9C0000}"/>
    <cellStyle name="Vírgula 3 3 3 2 5" xfId="40023" xr:uid="{00000000-0005-0000-0000-0000609C0000}"/>
    <cellStyle name="Vírgula 3 3 3 2 5 2" xfId="40024" xr:uid="{00000000-0005-0000-0000-0000619C0000}"/>
    <cellStyle name="Vírgula 3 3 3 2 5 2 2" xfId="40025" xr:uid="{00000000-0005-0000-0000-0000629C0000}"/>
    <cellStyle name="Vírgula 3 3 3 2 5 3" xfId="40026" xr:uid="{00000000-0005-0000-0000-0000639C0000}"/>
    <cellStyle name="Vírgula 3 3 3 2 5 4" xfId="40027" xr:uid="{00000000-0005-0000-0000-0000649C0000}"/>
    <cellStyle name="Vírgula 3 3 3 2 6" xfId="40028" xr:uid="{00000000-0005-0000-0000-0000659C0000}"/>
    <cellStyle name="Vírgula 3 3 3 2 6 2" xfId="40029" xr:uid="{00000000-0005-0000-0000-0000669C0000}"/>
    <cellStyle name="Vírgula 3 3 3 2 7" xfId="40030" xr:uid="{00000000-0005-0000-0000-0000679C0000}"/>
    <cellStyle name="Vírgula 3 3 3 2 8" xfId="40031" xr:uid="{00000000-0005-0000-0000-0000689C0000}"/>
    <cellStyle name="Vírgula 3 3 3 3" xfId="40032" xr:uid="{00000000-0005-0000-0000-0000699C0000}"/>
    <cellStyle name="Vírgula 3 3 3 3 2" xfId="40033" xr:uid="{00000000-0005-0000-0000-00006A9C0000}"/>
    <cellStyle name="Vírgula 3 3 3 3 2 2" xfId="40034" xr:uid="{00000000-0005-0000-0000-00006B9C0000}"/>
    <cellStyle name="Vírgula 3 3 3 3 2 2 2" xfId="40035" xr:uid="{00000000-0005-0000-0000-00006C9C0000}"/>
    <cellStyle name="Vírgula 3 3 3 3 2 3" xfId="40036" xr:uid="{00000000-0005-0000-0000-00006D9C0000}"/>
    <cellStyle name="Vírgula 3 3 3 3 2 4" xfId="40037" xr:uid="{00000000-0005-0000-0000-00006E9C0000}"/>
    <cellStyle name="Vírgula 3 3 3 3 3" xfId="40038" xr:uid="{00000000-0005-0000-0000-00006F9C0000}"/>
    <cellStyle name="Vírgula 3 3 3 3 3 2" xfId="40039" xr:uid="{00000000-0005-0000-0000-0000709C0000}"/>
    <cellStyle name="Vírgula 3 3 3 3 3 2 2" xfId="40040" xr:uid="{00000000-0005-0000-0000-0000719C0000}"/>
    <cellStyle name="Vírgula 3 3 3 3 3 3" xfId="40041" xr:uid="{00000000-0005-0000-0000-0000729C0000}"/>
    <cellStyle name="Vírgula 3 3 3 3 3 4" xfId="40042" xr:uid="{00000000-0005-0000-0000-0000739C0000}"/>
    <cellStyle name="Vírgula 3 3 3 3 4" xfId="40043" xr:uid="{00000000-0005-0000-0000-0000749C0000}"/>
    <cellStyle name="Vírgula 3 3 3 3 4 2" xfId="40044" xr:uid="{00000000-0005-0000-0000-0000759C0000}"/>
    <cellStyle name="Vírgula 3 3 3 3 4 2 2" xfId="40045" xr:uid="{00000000-0005-0000-0000-0000769C0000}"/>
    <cellStyle name="Vírgula 3 3 3 3 4 3" xfId="40046" xr:uid="{00000000-0005-0000-0000-0000779C0000}"/>
    <cellStyle name="Vírgula 3 3 3 3 4 4" xfId="40047" xr:uid="{00000000-0005-0000-0000-0000789C0000}"/>
    <cellStyle name="Vírgula 3 3 3 3 5" xfId="40048" xr:uid="{00000000-0005-0000-0000-0000799C0000}"/>
    <cellStyle name="Vírgula 3 3 3 3 5 2" xfId="40049" xr:uid="{00000000-0005-0000-0000-00007A9C0000}"/>
    <cellStyle name="Vírgula 3 3 3 3 6" xfId="40050" xr:uid="{00000000-0005-0000-0000-00007B9C0000}"/>
    <cellStyle name="Vírgula 3 3 3 3 7" xfId="40051" xr:uid="{00000000-0005-0000-0000-00007C9C0000}"/>
    <cellStyle name="Vírgula 3 3 3 4" xfId="40052" xr:uid="{00000000-0005-0000-0000-00007D9C0000}"/>
    <cellStyle name="Vírgula 3 3 3 4 2" xfId="40053" xr:uid="{00000000-0005-0000-0000-00007E9C0000}"/>
    <cellStyle name="Vírgula 3 3 3 4 2 2" xfId="40054" xr:uid="{00000000-0005-0000-0000-00007F9C0000}"/>
    <cellStyle name="Vírgula 3 3 3 4 3" xfId="40055" xr:uid="{00000000-0005-0000-0000-0000809C0000}"/>
    <cellStyle name="Vírgula 3 3 3 4 4" xfId="40056" xr:uid="{00000000-0005-0000-0000-0000819C0000}"/>
    <cellStyle name="Vírgula 3 3 3 5" xfId="40057" xr:uid="{00000000-0005-0000-0000-0000829C0000}"/>
    <cellStyle name="Vírgula 3 3 3 5 2" xfId="40058" xr:uid="{00000000-0005-0000-0000-0000839C0000}"/>
    <cellStyle name="Vírgula 3 3 3 5 2 2" xfId="40059" xr:uid="{00000000-0005-0000-0000-0000849C0000}"/>
    <cellStyle name="Vírgula 3 3 3 5 3" xfId="40060" xr:uid="{00000000-0005-0000-0000-0000859C0000}"/>
    <cellStyle name="Vírgula 3 3 3 5 4" xfId="40061" xr:uid="{00000000-0005-0000-0000-0000869C0000}"/>
    <cellStyle name="Vírgula 3 3 3 6" xfId="40062" xr:uid="{00000000-0005-0000-0000-0000879C0000}"/>
    <cellStyle name="Vírgula 3 3 3 6 2" xfId="40063" xr:uid="{00000000-0005-0000-0000-0000889C0000}"/>
    <cellStyle name="Vírgula 3 3 3 6 2 2" xfId="40064" xr:uid="{00000000-0005-0000-0000-0000899C0000}"/>
    <cellStyle name="Vírgula 3 3 3 6 3" xfId="40065" xr:uid="{00000000-0005-0000-0000-00008A9C0000}"/>
    <cellStyle name="Vírgula 3 3 3 6 4" xfId="40066" xr:uid="{00000000-0005-0000-0000-00008B9C0000}"/>
    <cellStyle name="Vírgula 3 3 3 7" xfId="40067" xr:uid="{00000000-0005-0000-0000-00008C9C0000}"/>
    <cellStyle name="Vírgula 3 3 3 7 2" xfId="40068" xr:uid="{00000000-0005-0000-0000-00008D9C0000}"/>
    <cellStyle name="Vírgula 3 3 3 8" xfId="40069" xr:uid="{00000000-0005-0000-0000-00008E9C0000}"/>
    <cellStyle name="Vírgula 3 3 3 9" xfId="40070" xr:uid="{00000000-0005-0000-0000-00008F9C0000}"/>
    <cellStyle name="Vírgula 3 3 4" xfId="40071" xr:uid="{00000000-0005-0000-0000-0000909C0000}"/>
    <cellStyle name="Vírgula 3 3 4 2" xfId="40072" xr:uid="{00000000-0005-0000-0000-0000919C0000}"/>
    <cellStyle name="Vírgula 3 3 4 2 2" xfId="40073" xr:uid="{00000000-0005-0000-0000-0000929C0000}"/>
    <cellStyle name="Vírgula 3 3 4 2 2 2" xfId="40074" xr:uid="{00000000-0005-0000-0000-0000939C0000}"/>
    <cellStyle name="Vírgula 3 3 4 2 2 2 2" xfId="40075" xr:uid="{00000000-0005-0000-0000-0000949C0000}"/>
    <cellStyle name="Vírgula 3 3 4 2 2 2 2 2" xfId="40076" xr:uid="{00000000-0005-0000-0000-0000959C0000}"/>
    <cellStyle name="Vírgula 3 3 4 2 2 2 3" xfId="40077" xr:uid="{00000000-0005-0000-0000-0000969C0000}"/>
    <cellStyle name="Vírgula 3 3 4 2 2 2 4" xfId="40078" xr:uid="{00000000-0005-0000-0000-0000979C0000}"/>
    <cellStyle name="Vírgula 3 3 4 2 2 3" xfId="40079" xr:uid="{00000000-0005-0000-0000-0000989C0000}"/>
    <cellStyle name="Vírgula 3 3 4 2 2 3 2" xfId="40080" xr:uid="{00000000-0005-0000-0000-0000999C0000}"/>
    <cellStyle name="Vírgula 3 3 4 2 2 3 2 2" xfId="40081" xr:uid="{00000000-0005-0000-0000-00009A9C0000}"/>
    <cellStyle name="Vírgula 3 3 4 2 2 3 3" xfId="40082" xr:uid="{00000000-0005-0000-0000-00009B9C0000}"/>
    <cellStyle name="Vírgula 3 3 4 2 2 3 4" xfId="40083" xr:uid="{00000000-0005-0000-0000-00009C9C0000}"/>
    <cellStyle name="Vírgula 3 3 4 2 2 4" xfId="40084" xr:uid="{00000000-0005-0000-0000-00009D9C0000}"/>
    <cellStyle name="Vírgula 3 3 4 2 2 4 2" xfId="40085" xr:uid="{00000000-0005-0000-0000-00009E9C0000}"/>
    <cellStyle name="Vírgula 3 3 4 2 2 4 2 2" xfId="40086" xr:uid="{00000000-0005-0000-0000-00009F9C0000}"/>
    <cellStyle name="Vírgula 3 3 4 2 2 4 3" xfId="40087" xr:uid="{00000000-0005-0000-0000-0000A09C0000}"/>
    <cellStyle name="Vírgula 3 3 4 2 2 4 4" xfId="40088" xr:uid="{00000000-0005-0000-0000-0000A19C0000}"/>
    <cellStyle name="Vírgula 3 3 4 2 2 5" xfId="40089" xr:uid="{00000000-0005-0000-0000-0000A29C0000}"/>
    <cellStyle name="Vírgula 3 3 4 2 2 5 2" xfId="40090" xr:uid="{00000000-0005-0000-0000-0000A39C0000}"/>
    <cellStyle name="Vírgula 3 3 4 2 2 6" xfId="40091" xr:uid="{00000000-0005-0000-0000-0000A49C0000}"/>
    <cellStyle name="Vírgula 3 3 4 2 2 7" xfId="40092" xr:uid="{00000000-0005-0000-0000-0000A59C0000}"/>
    <cellStyle name="Vírgula 3 3 4 2 3" xfId="40093" xr:uid="{00000000-0005-0000-0000-0000A69C0000}"/>
    <cellStyle name="Vírgula 3 3 4 2 3 2" xfId="40094" xr:uid="{00000000-0005-0000-0000-0000A79C0000}"/>
    <cellStyle name="Vírgula 3 3 4 2 3 2 2" xfId="40095" xr:uid="{00000000-0005-0000-0000-0000A89C0000}"/>
    <cellStyle name="Vírgula 3 3 4 2 3 3" xfId="40096" xr:uid="{00000000-0005-0000-0000-0000A99C0000}"/>
    <cellStyle name="Vírgula 3 3 4 2 3 4" xfId="40097" xr:uid="{00000000-0005-0000-0000-0000AA9C0000}"/>
    <cellStyle name="Vírgula 3 3 4 2 4" xfId="40098" xr:uid="{00000000-0005-0000-0000-0000AB9C0000}"/>
    <cellStyle name="Vírgula 3 3 4 2 4 2" xfId="40099" xr:uid="{00000000-0005-0000-0000-0000AC9C0000}"/>
    <cellStyle name="Vírgula 3 3 4 2 4 2 2" xfId="40100" xr:uid="{00000000-0005-0000-0000-0000AD9C0000}"/>
    <cellStyle name="Vírgula 3 3 4 2 4 3" xfId="40101" xr:uid="{00000000-0005-0000-0000-0000AE9C0000}"/>
    <cellStyle name="Vírgula 3 3 4 2 4 4" xfId="40102" xr:uid="{00000000-0005-0000-0000-0000AF9C0000}"/>
    <cellStyle name="Vírgula 3 3 4 2 5" xfId="40103" xr:uid="{00000000-0005-0000-0000-0000B09C0000}"/>
    <cellStyle name="Vírgula 3 3 4 2 5 2" xfId="40104" xr:uid="{00000000-0005-0000-0000-0000B19C0000}"/>
    <cellStyle name="Vírgula 3 3 4 2 5 2 2" xfId="40105" xr:uid="{00000000-0005-0000-0000-0000B29C0000}"/>
    <cellStyle name="Vírgula 3 3 4 2 5 3" xfId="40106" xr:uid="{00000000-0005-0000-0000-0000B39C0000}"/>
    <cellStyle name="Vírgula 3 3 4 2 5 4" xfId="40107" xr:uid="{00000000-0005-0000-0000-0000B49C0000}"/>
    <cellStyle name="Vírgula 3 3 4 2 6" xfId="40108" xr:uid="{00000000-0005-0000-0000-0000B59C0000}"/>
    <cellStyle name="Vírgula 3 3 4 2 6 2" xfId="40109" xr:uid="{00000000-0005-0000-0000-0000B69C0000}"/>
    <cellStyle name="Vírgula 3 3 4 2 7" xfId="40110" xr:uid="{00000000-0005-0000-0000-0000B79C0000}"/>
    <cellStyle name="Vírgula 3 3 4 2 8" xfId="40111" xr:uid="{00000000-0005-0000-0000-0000B89C0000}"/>
    <cellStyle name="Vírgula 3 3 4 3" xfId="40112" xr:uid="{00000000-0005-0000-0000-0000B99C0000}"/>
    <cellStyle name="Vírgula 3 3 4 3 2" xfId="40113" xr:uid="{00000000-0005-0000-0000-0000BA9C0000}"/>
    <cellStyle name="Vírgula 3 3 4 3 2 2" xfId="40114" xr:uid="{00000000-0005-0000-0000-0000BB9C0000}"/>
    <cellStyle name="Vírgula 3 3 4 3 2 2 2" xfId="40115" xr:uid="{00000000-0005-0000-0000-0000BC9C0000}"/>
    <cellStyle name="Vírgula 3 3 4 3 2 3" xfId="40116" xr:uid="{00000000-0005-0000-0000-0000BD9C0000}"/>
    <cellStyle name="Vírgula 3 3 4 3 2 4" xfId="40117" xr:uid="{00000000-0005-0000-0000-0000BE9C0000}"/>
    <cellStyle name="Vírgula 3 3 4 3 3" xfId="40118" xr:uid="{00000000-0005-0000-0000-0000BF9C0000}"/>
    <cellStyle name="Vírgula 3 3 4 3 3 2" xfId="40119" xr:uid="{00000000-0005-0000-0000-0000C09C0000}"/>
    <cellStyle name="Vírgula 3 3 4 3 3 2 2" xfId="40120" xr:uid="{00000000-0005-0000-0000-0000C19C0000}"/>
    <cellStyle name="Vírgula 3 3 4 3 3 3" xfId="40121" xr:uid="{00000000-0005-0000-0000-0000C29C0000}"/>
    <cellStyle name="Vírgula 3 3 4 3 3 4" xfId="40122" xr:uid="{00000000-0005-0000-0000-0000C39C0000}"/>
    <cellStyle name="Vírgula 3 3 4 3 4" xfId="40123" xr:uid="{00000000-0005-0000-0000-0000C49C0000}"/>
    <cellStyle name="Vírgula 3 3 4 3 4 2" xfId="40124" xr:uid="{00000000-0005-0000-0000-0000C59C0000}"/>
    <cellStyle name="Vírgula 3 3 4 3 4 2 2" xfId="40125" xr:uid="{00000000-0005-0000-0000-0000C69C0000}"/>
    <cellStyle name="Vírgula 3 3 4 3 4 3" xfId="40126" xr:uid="{00000000-0005-0000-0000-0000C79C0000}"/>
    <cellStyle name="Vírgula 3 3 4 3 4 4" xfId="40127" xr:uid="{00000000-0005-0000-0000-0000C89C0000}"/>
    <cellStyle name="Vírgula 3 3 4 3 5" xfId="40128" xr:uid="{00000000-0005-0000-0000-0000C99C0000}"/>
    <cellStyle name="Vírgula 3 3 4 3 5 2" xfId="40129" xr:uid="{00000000-0005-0000-0000-0000CA9C0000}"/>
    <cellStyle name="Vírgula 3 3 4 3 6" xfId="40130" xr:uid="{00000000-0005-0000-0000-0000CB9C0000}"/>
    <cellStyle name="Vírgula 3 3 4 3 7" xfId="40131" xr:uid="{00000000-0005-0000-0000-0000CC9C0000}"/>
    <cellStyle name="Vírgula 3 3 4 4" xfId="40132" xr:uid="{00000000-0005-0000-0000-0000CD9C0000}"/>
    <cellStyle name="Vírgula 3 3 4 4 2" xfId="40133" xr:uid="{00000000-0005-0000-0000-0000CE9C0000}"/>
    <cellStyle name="Vírgula 3 3 4 4 2 2" xfId="40134" xr:uid="{00000000-0005-0000-0000-0000CF9C0000}"/>
    <cellStyle name="Vírgula 3 3 4 4 3" xfId="40135" xr:uid="{00000000-0005-0000-0000-0000D09C0000}"/>
    <cellStyle name="Vírgula 3 3 4 4 4" xfId="40136" xr:uid="{00000000-0005-0000-0000-0000D19C0000}"/>
    <cellStyle name="Vírgula 3 3 4 5" xfId="40137" xr:uid="{00000000-0005-0000-0000-0000D29C0000}"/>
    <cellStyle name="Vírgula 3 3 4 5 2" xfId="40138" xr:uid="{00000000-0005-0000-0000-0000D39C0000}"/>
    <cellStyle name="Vírgula 3 3 4 5 2 2" xfId="40139" xr:uid="{00000000-0005-0000-0000-0000D49C0000}"/>
    <cellStyle name="Vírgula 3 3 4 5 3" xfId="40140" xr:uid="{00000000-0005-0000-0000-0000D59C0000}"/>
    <cellStyle name="Vírgula 3 3 4 5 4" xfId="40141" xr:uid="{00000000-0005-0000-0000-0000D69C0000}"/>
    <cellStyle name="Vírgula 3 3 4 6" xfId="40142" xr:uid="{00000000-0005-0000-0000-0000D79C0000}"/>
    <cellStyle name="Vírgula 3 3 4 6 2" xfId="40143" xr:uid="{00000000-0005-0000-0000-0000D89C0000}"/>
    <cellStyle name="Vírgula 3 3 4 6 2 2" xfId="40144" xr:uid="{00000000-0005-0000-0000-0000D99C0000}"/>
    <cellStyle name="Vírgula 3 3 4 6 3" xfId="40145" xr:uid="{00000000-0005-0000-0000-0000DA9C0000}"/>
    <cellStyle name="Vírgula 3 3 4 6 4" xfId="40146" xr:uid="{00000000-0005-0000-0000-0000DB9C0000}"/>
    <cellStyle name="Vírgula 3 3 4 7" xfId="40147" xr:uid="{00000000-0005-0000-0000-0000DC9C0000}"/>
    <cellStyle name="Vírgula 3 3 4 7 2" xfId="40148" xr:uid="{00000000-0005-0000-0000-0000DD9C0000}"/>
    <cellStyle name="Vírgula 3 3 4 8" xfId="40149" xr:uid="{00000000-0005-0000-0000-0000DE9C0000}"/>
    <cellStyle name="Vírgula 3 3 4 9" xfId="40150" xr:uid="{00000000-0005-0000-0000-0000DF9C0000}"/>
    <cellStyle name="Vírgula 3 3 5" xfId="40151" xr:uid="{00000000-0005-0000-0000-0000E09C0000}"/>
    <cellStyle name="Vírgula 3 3 5 2" xfId="40152" xr:uid="{00000000-0005-0000-0000-0000E19C0000}"/>
    <cellStyle name="Vírgula 3 3 5 2 2" xfId="40153" xr:uid="{00000000-0005-0000-0000-0000E29C0000}"/>
    <cellStyle name="Vírgula 3 3 5 2 2 2" xfId="40154" xr:uid="{00000000-0005-0000-0000-0000E39C0000}"/>
    <cellStyle name="Vírgula 3 3 5 2 2 2 2" xfId="40155" xr:uid="{00000000-0005-0000-0000-0000E49C0000}"/>
    <cellStyle name="Vírgula 3 3 5 2 2 2 2 2" xfId="40156" xr:uid="{00000000-0005-0000-0000-0000E59C0000}"/>
    <cellStyle name="Vírgula 3 3 5 2 2 2 3" xfId="40157" xr:uid="{00000000-0005-0000-0000-0000E69C0000}"/>
    <cellStyle name="Vírgula 3 3 5 2 2 2 4" xfId="40158" xr:uid="{00000000-0005-0000-0000-0000E79C0000}"/>
    <cellStyle name="Vírgula 3 3 5 2 2 3" xfId="40159" xr:uid="{00000000-0005-0000-0000-0000E89C0000}"/>
    <cellStyle name="Vírgula 3 3 5 2 2 3 2" xfId="40160" xr:uid="{00000000-0005-0000-0000-0000E99C0000}"/>
    <cellStyle name="Vírgula 3 3 5 2 2 3 2 2" xfId="40161" xr:uid="{00000000-0005-0000-0000-0000EA9C0000}"/>
    <cellStyle name="Vírgula 3 3 5 2 2 3 3" xfId="40162" xr:uid="{00000000-0005-0000-0000-0000EB9C0000}"/>
    <cellStyle name="Vírgula 3 3 5 2 2 3 4" xfId="40163" xr:uid="{00000000-0005-0000-0000-0000EC9C0000}"/>
    <cellStyle name="Vírgula 3 3 5 2 2 4" xfId="40164" xr:uid="{00000000-0005-0000-0000-0000ED9C0000}"/>
    <cellStyle name="Vírgula 3 3 5 2 2 4 2" xfId="40165" xr:uid="{00000000-0005-0000-0000-0000EE9C0000}"/>
    <cellStyle name="Vírgula 3 3 5 2 2 4 2 2" xfId="40166" xr:uid="{00000000-0005-0000-0000-0000EF9C0000}"/>
    <cellStyle name="Vírgula 3 3 5 2 2 4 3" xfId="40167" xr:uid="{00000000-0005-0000-0000-0000F09C0000}"/>
    <cellStyle name="Vírgula 3 3 5 2 2 4 4" xfId="40168" xr:uid="{00000000-0005-0000-0000-0000F19C0000}"/>
    <cellStyle name="Vírgula 3 3 5 2 2 5" xfId="40169" xr:uid="{00000000-0005-0000-0000-0000F29C0000}"/>
    <cellStyle name="Vírgula 3 3 5 2 2 5 2" xfId="40170" xr:uid="{00000000-0005-0000-0000-0000F39C0000}"/>
    <cellStyle name="Vírgula 3 3 5 2 2 6" xfId="40171" xr:uid="{00000000-0005-0000-0000-0000F49C0000}"/>
    <cellStyle name="Vírgula 3 3 5 2 2 7" xfId="40172" xr:uid="{00000000-0005-0000-0000-0000F59C0000}"/>
    <cellStyle name="Vírgula 3 3 5 2 3" xfId="40173" xr:uid="{00000000-0005-0000-0000-0000F69C0000}"/>
    <cellStyle name="Vírgula 3 3 5 2 3 2" xfId="40174" xr:uid="{00000000-0005-0000-0000-0000F79C0000}"/>
    <cellStyle name="Vírgula 3 3 5 2 3 2 2" xfId="40175" xr:uid="{00000000-0005-0000-0000-0000F89C0000}"/>
    <cellStyle name="Vírgula 3 3 5 2 3 3" xfId="40176" xr:uid="{00000000-0005-0000-0000-0000F99C0000}"/>
    <cellStyle name="Vírgula 3 3 5 2 3 4" xfId="40177" xr:uid="{00000000-0005-0000-0000-0000FA9C0000}"/>
    <cellStyle name="Vírgula 3 3 5 2 4" xfId="40178" xr:uid="{00000000-0005-0000-0000-0000FB9C0000}"/>
    <cellStyle name="Vírgula 3 3 5 2 4 2" xfId="40179" xr:uid="{00000000-0005-0000-0000-0000FC9C0000}"/>
    <cellStyle name="Vírgula 3 3 5 2 4 2 2" xfId="40180" xr:uid="{00000000-0005-0000-0000-0000FD9C0000}"/>
    <cellStyle name="Vírgula 3 3 5 2 4 3" xfId="40181" xr:uid="{00000000-0005-0000-0000-0000FE9C0000}"/>
    <cellStyle name="Vírgula 3 3 5 2 4 4" xfId="40182" xr:uid="{00000000-0005-0000-0000-0000FF9C0000}"/>
    <cellStyle name="Vírgula 3 3 5 2 5" xfId="40183" xr:uid="{00000000-0005-0000-0000-0000009D0000}"/>
    <cellStyle name="Vírgula 3 3 5 2 5 2" xfId="40184" xr:uid="{00000000-0005-0000-0000-0000019D0000}"/>
    <cellStyle name="Vírgula 3 3 5 2 5 2 2" xfId="40185" xr:uid="{00000000-0005-0000-0000-0000029D0000}"/>
    <cellStyle name="Vírgula 3 3 5 2 5 3" xfId="40186" xr:uid="{00000000-0005-0000-0000-0000039D0000}"/>
    <cellStyle name="Vírgula 3 3 5 2 5 4" xfId="40187" xr:uid="{00000000-0005-0000-0000-0000049D0000}"/>
    <cellStyle name="Vírgula 3 3 5 2 6" xfId="40188" xr:uid="{00000000-0005-0000-0000-0000059D0000}"/>
    <cellStyle name="Vírgula 3 3 5 2 6 2" xfId="40189" xr:uid="{00000000-0005-0000-0000-0000069D0000}"/>
    <cellStyle name="Vírgula 3 3 5 2 7" xfId="40190" xr:uid="{00000000-0005-0000-0000-0000079D0000}"/>
    <cellStyle name="Vírgula 3 3 5 2 8" xfId="40191" xr:uid="{00000000-0005-0000-0000-0000089D0000}"/>
    <cellStyle name="Vírgula 3 3 5 3" xfId="40192" xr:uid="{00000000-0005-0000-0000-0000099D0000}"/>
    <cellStyle name="Vírgula 3 3 5 3 2" xfId="40193" xr:uid="{00000000-0005-0000-0000-00000A9D0000}"/>
    <cellStyle name="Vírgula 3 3 5 3 2 2" xfId="40194" xr:uid="{00000000-0005-0000-0000-00000B9D0000}"/>
    <cellStyle name="Vírgula 3 3 5 3 2 2 2" xfId="40195" xr:uid="{00000000-0005-0000-0000-00000C9D0000}"/>
    <cellStyle name="Vírgula 3 3 5 3 2 3" xfId="40196" xr:uid="{00000000-0005-0000-0000-00000D9D0000}"/>
    <cellStyle name="Vírgula 3 3 5 3 2 4" xfId="40197" xr:uid="{00000000-0005-0000-0000-00000E9D0000}"/>
    <cellStyle name="Vírgula 3 3 5 3 3" xfId="40198" xr:uid="{00000000-0005-0000-0000-00000F9D0000}"/>
    <cellStyle name="Vírgula 3 3 5 3 3 2" xfId="40199" xr:uid="{00000000-0005-0000-0000-0000109D0000}"/>
    <cellStyle name="Vírgula 3 3 5 3 3 2 2" xfId="40200" xr:uid="{00000000-0005-0000-0000-0000119D0000}"/>
    <cellStyle name="Vírgula 3 3 5 3 3 3" xfId="40201" xr:uid="{00000000-0005-0000-0000-0000129D0000}"/>
    <cellStyle name="Vírgula 3 3 5 3 3 4" xfId="40202" xr:uid="{00000000-0005-0000-0000-0000139D0000}"/>
    <cellStyle name="Vírgula 3 3 5 3 4" xfId="40203" xr:uid="{00000000-0005-0000-0000-0000149D0000}"/>
    <cellStyle name="Vírgula 3 3 5 3 4 2" xfId="40204" xr:uid="{00000000-0005-0000-0000-0000159D0000}"/>
    <cellStyle name="Vírgula 3 3 5 3 4 2 2" xfId="40205" xr:uid="{00000000-0005-0000-0000-0000169D0000}"/>
    <cellStyle name="Vírgula 3 3 5 3 4 3" xfId="40206" xr:uid="{00000000-0005-0000-0000-0000179D0000}"/>
    <cellStyle name="Vírgula 3 3 5 3 4 4" xfId="40207" xr:uid="{00000000-0005-0000-0000-0000189D0000}"/>
    <cellStyle name="Vírgula 3 3 5 3 5" xfId="40208" xr:uid="{00000000-0005-0000-0000-0000199D0000}"/>
    <cellStyle name="Vírgula 3 3 5 3 5 2" xfId="40209" xr:uid="{00000000-0005-0000-0000-00001A9D0000}"/>
    <cellStyle name="Vírgula 3 3 5 3 6" xfId="40210" xr:uid="{00000000-0005-0000-0000-00001B9D0000}"/>
    <cellStyle name="Vírgula 3 3 5 3 7" xfId="40211" xr:uid="{00000000-0005-0000-0000-00001C9D0000}"/>
    <cellStyle name="Vírgula 3 3 5 4" xfId="40212" xr:uid="{00000000-0005-0000-0000-00001D9D0000}"/>
    <cellStyle name="Vírgula 3 3 5 4 2" xfId="40213" xr:uid="{00000000-0005-0000-0000-00001E9D0000}"/>
    <cellStyle name="Vírgula 3 3 5 4 2 2" xfId="40214" xr:uid="{00000000-0005-0000-0000-00001F9D0000}"/>
    <cellStyle name="Vírgula 3 3 5 4 3" xfId="40215" xr:uid="{00000000-0005-0000-0000-0000209D0000}"/>
    <cellStyle name="Vírgula 3 3 5 4 4" xfId="40216" xr:uid="{00000000-0005-0000-0000-0000219D0000}"/>
    <cellStyle name="Vírgula 3 3 5 5" xfId="40217" xr:uid="{00000000-0005-0000-0000-0000229D0000}"/>
    <cellStyle name="Vírgula 3 3 5 5 2" xfId="40218" xr:uid="{00000000-0005-0000-0000-0000239D0000}"/>
    <cellStyle name="Vírgula 3 3 5 5 2 2" xfId="40219" xr:uid="{00000000-0005-0000-0000-0000249D0000}"/>
    <cellStyle name="Vírgula 3 3 5 5 3" xfId="40220" xr:uid="{00000000-0005-0000-0000-0000259D0000}"/>
    <cellStyle name="Vírgula 3 3 5 5 4" xfId="40221" xr:uid="{00000000-0005-0000-0000-0000269D0000}"/>
    <cellStyle name="Vírgula 3 3 5 6" xfId="40222" xr:uid="{00000000-0005-0000-0000-0000279D0000}"/>
    <cellStyle name="Vírgula 3 3 5 6 2" xfId="40223" xr:uid="{00000000-0005-0000-0000-0000289D0000}"/>
    <cellStyle name="Vírgula 3 3 5 6 2 2" xfId="40224" xr:uid="{00000000-0005-0000-0000-0000299D0000}"/>
    <cellStyle name="Vírgula 3 3 5 6 3" xfId="40225" xr:uid="{00000000-0005-0000-0000-00002A9D0000}"/>
    <cellStyle name="Vírgula 3 3 5 6 4" xfId="40226" xr:uid="{00000000-0005-0000-0000-00002B9D0000}"/>
    <cellStyle name="Vírgula 3 3 5 7" xfId="40227" xr:uid="{00000000-0005-0000-0000-00002C9D0000}"/>
    <cellStyle name="Vírgula 3 3 5 7 2" xfId="40228" xr:uid="{00000000-0005-0000-0000-00002D9D0000}"/>
    <cellStyle name="Vírgula 3 3 5 8" xfId="40229" xr:uid="{00000000-0005-0000-0000-00002E9D0000}"/>
    <cellStyle name="Vírgula 3 3 5 9" xfId="40230" xr:uid="{00000000-0005-0000-0000-00002F9D0000}"/>
    <cellStyle name="Vírgula 3 3 6" xfId="40231" xr:uid="{00000000-0005-0000-0000-0000309D0000}"/>
    <cellStyle name="Vírgula 3 3 6 2" xfId="40232" xr:uid="{00000000-0005-0000-0000-0000319D0000}"/>
    <cellStyle name="Vírgula 3 3 6 2 2" xfId="40233" xr:uid="{00000000-0005-0000-0000-0000329D0000}"/>
    <cellStyle name="Vírgula 3 3 6 2 2 2" xfId="40234" xr:uid="{00000000-0005-0000-0000-0000339D0000}"/>
    <cellStyle name="Vírgula 3 3 6 2 2 2 2" xfId="40235" xr:uid="{00000000-0005-0000-0000-0000349D0000}"/>
    <cellStyle name="Vírgula 3 3 6 2 2 3" xfId="40236" xr:uid="{00000000-0005-0000-0000-0000359D0000}"/>
    <cellStyle name="Vírgula 3 3 6 2 2 4" xfId="40237" xr:uid="{00000000-0005-0000-0000-0000369D0000}"/>
    <cellStyle name="Vírgula 3 3 6 2 3" xfId="40238" xr:uid="{00000000-0005-0000-0000-0000379D0000}"/>
    <cellStyle name="Vírgula 3 3 6 2 3 2" xfId="40239" xr:uid="{00000000-0005-0000-0000-0000389D0000}"/>
    <cellStyle name="Vírgula 3 3 6 2 3 2 2" xfId="40240" xr:uid="{00000000-0005-0000-0000-0000399D0000}"/>
    <cellStyle name="Vírgula 3 3 6 2 3 3" xfId="40241" xr:uid="{00000000-0005-0000-0000-00003A9D0000}"/>
    <cellStyle name="Vírgula 3 3 6 2 3 4" xfId="40242" xr:uid="{00000000-0005-0000-0000-00003B9D0000}"/>
    <cellStyle name="Vírgula 3 3 6 2 4" xfId="40243" xr:uid="{00000000-0005-0000-0000-00003C9D0000}"/>
    <cellStyle name="Vírgula 3 3 6 2 4 2" xfId="40244" xr:uid="{00000000-0005-0000-0000-00003D9D0000}"/>
    <cellStyle name="Vírgula 3 3 6 2 4 2 2" xfId="40245" xr:uid="{00000000-0005-0000-0000-00003E9D0000}"/>
    <cellStyle name="Vírgula 3 3 6 2 4 3" xfId="40246" xr:uid="{00000000-0005-0000-0000-00003F9D0000}"/>
    <cellStyle name="Vírgula 3 3 6 2 4 4" xfId="40247" xr:uid="{00000000-0005-0000-0000-0000409D0000}"/>
    <cellStyle name="Vírgula 3 3 6 2 5" xfId="40248" xr:uid="{00000000-0005-0000-0000-0000419D0000}"/>
    <cellStyle name="Vírgula 3 3 6 2 5 2" xfId="40249" xr:uid="{00000000-0005-0000-0000-0000429D0000}"/>
    <cellStyle name="Vírgula 3 3 6 2 6" xfId="40250" xr:uid="{00000000-0005-0000-0000-0000439D0000}"/>
    <cellStyle name="Vírgula 3 3 6 2 7" xfId="40251" xr:uid="{00000000-0005-0000-0000-0000449D0000}"/>
    <cellStyle name="Vírgula 3 3 6 3" xfId="40252" xr:uid="{00000000-0005-0000-0000-0000459D0000}"/>
    <cellStyle name="Vírgula 3 3 6 3 2" xfId="40253" xr:uid="{00000000-0005-0000-0000-0000469D0000}"/>
    <cellStyle name="Vírgula 3 3 6 3 2 2" xfId="40254" xr:uid="{00000000-0005-0000-0000-0000479D0000}"/>
    <cellStyle name="Vírgula 3 3 6 3 3" xfId="40255" xr:uid="{00000000-0005-0000-0000-0000489D0000}"/>
    <cellStyle name="Vírgula 3 3 6 3 4" xfId="40256" xr:uid="{00000000-0005-0000-0000-0000499D0000}"/>
    <cellStyle name="Vírgula 3 3 6 4" xfId="40257" xr:uid="{00000000-0005-0000-0000-00004A9D0000}"/>
    <cellStyle name="Vírgula 3 3 6 4 2" xfId="40258" xr:uid="{00000000-0005-0000-0000-00004B9D0000}"/>
    <cellStyle name="Vírgula 3 3 6 4 2 2" xfId="40259" xr:uid="{00000000-0005-0000-0000-00004C9D0000}"/>
    <cellStyle name="Vírgula 3 3 6 4 3" xfId="40260" xr:uid="{00000000-0005-0000-0000-00004D9D0000}"/>
    <cellStyle name="Vírgula 3 3 6 4 4" xfId="40261" xr:uid="{00000000-0005-0000-0000-00004E9D0000}"/>
    <cellStyle name="Vírgula 3 3 6 5" xfId="40262" xr:uid="{00000000-0005-0000-0000-00004F9D0000}"/>
    <cellStyle name="Vírgula 3 3 6 5 2" xfId="40263" xr:uid="{00000000-0005-0000-0000-0000509D0000}"/>
    <cellStyle name="Vírgula 3 3 6 5 2 2" xfId="40264" xr:uid="{00000000-0005-0000-0000-0000519D0000}"/>
    <cellStyle name="Vírgula 3 3 6 5 3" xfId="40265" xr:uid="{00000000-0005-0000-0000-0000529D0000}"/>
    <cellStyle name="Vírgula 3 3 6 5 4" xfId="40266" xr:uid="{00000000-0005-0000-0000-0000539D0000}"/>
    <cellStyle name="Vírgula 3 3 6 6" xfId="40267" xr:uid="{00000000-0005-0000-0000-0000549D0000}"/>
    <cellStyle name="Vírgula 3 3 6 6 2" xfId="40268" xr:uid="{00000000-0005-0000-0000-0000559D0000}"/>
    <cellStyle name="Vírgula 3 3 6 7" xfId="40269" xr:uid="{00000000-0005-0000-0000-0000569D0000}"/>
    <cellStyle name="Vírgula 3 3 6 8" xfId="40270" xr:uid="{00000000-0005-0000-0000-0000579D0000}"/>
    <cellStyle name="Vírgula 3 3 7" xfId="40271" xr:uid="{00000000-0005-0000-0000-0000589D0000}"/>
    <cellStyle name="Vírgula 3 3 7 2" xfId="40272" xr:uid="{00000000-0005-0000-0000-0000599D0000}"/>
    <cellStyle name="Vírgula 3 3 7 2 2" xfId="40273" xr:uid="{00000000-0005-0000-0000-00005A9D0000}"/>
    <cellStyle name="Vírgula 3 3 7 2 2 2" xfId="40274" xr:uid="{00000000-0005-0000-0000-00005B9D0000}"/>
    <cellStyle name="Vírgula 3 3 7 2 3" xfId="40275" xr:uid="{00000000-0005-0000-0000-00005C9D0000}"/>
    <cellStyle name="Vírgula 3 3 7 2 4" xfId="40276" xr:uid="{00000000-0005-0000-0000-00005D9D0000}"/>
    <cellStyle name="Vírgula 3 3 7 3" xfId="40277" xr:uid="{00000000-0005-0000-0000-00005E9D0000}"/>
    <cellStyle name="Vírgula 3 3 7 3 2" xfId="40278" xr:uid="{00000000-0005-0000-0000-00005F9D0000}"/>
    <cellStyle name="Vírgula 3 3 7 3 2 2" xfId="40279" xr:uid="{00000000-0005-0000-0000-0000609D0000}"/>
    <cellStyle name="Vírgula 3 3 7 3 3" xfId="40280" xr:uid="{00000000-0005-0000-0000-0000619D0000}"/>
    <cellStyle name="Vírgula 3 3 7 3 4" xfId="40281" xr:uid="{00000000-0005-0000-0000-0000629D0000}"/>
    <cellStyle name="Vírgula 3 3 7 4" xfId="40282" xr:uid="{00000000-0005-0000-0000-0000639D0000}"/>
    <cellStyle name="Vírgula 3 3 7 4 2" xfId="40283" xr:uid="{00000000-0005-0000-0000-0000649D0000}"/>
    <cellStyle name="Vírgula 3 3 7 4 2 2" xfId="40284" xr:uid="{00000000-0005-0000-0000-0000659D0000}"/>
    <cellStyle name="Vírgula 3 3 7 4 3" xfId="40285" xr:uid="{00000000-0005-0000-0000-0000669D0000}"/>
    <cellStyle name="Vírgula 3 3 7 4 4" xfId="40286" xr:uid="{00000000-0005-0000-0000-0000679D0000}"/>
    <cellStyle name="Vírgula 3 3 7 5" xfId="40287" xr:uid="{00000000-0005-0000-0000-0000689D0000}"/>
    <cellStyle name="Vírgula 3 3 7 5 2" xfId="40288" xr:uid="{00000000-0005-0000-0000-0000699D0000}"/>
    <cellStyle name="Vírgula 3 3 7 6" xfId="40289" xr:uid="{00000000-0005-0000-0000-00006A9D0000}"/>
    <cellStyle name="Vírgula 3 3 7 7" xfId="40290" xr:uid="{00000000-0005-0000-0000-00006B9D0000}"/>
    <cellStyle name="Vírgula 3 3 8" xfId="40291" xr:uid="{00000000-0005-0000-0000-00006C9D0000}"/>
    <cellStyle name="Vírgula 3 3 8 2" xfId="40292" xr:uid="{00000000-0005-0000-0000-00006D9D0000}"/>
    <cellStyle name="Vírgula 3 3 8 2 2" xfId="40293" xr:uid="{00000000-0005-0000-0000-00006E9D0000}"/>
    <cellStyle name="Vírgula 3 3 8 3" xfId="40294" xr:uid="{00000000-0005-0000-0000-00006F9D0000}"/>
    <cellStyle name="Vírgula 3 3 8 4" xfId="40295" xr:uid="{00000000-0005-0000-0000-0000709D0000}"/>
    <cellStyle name="Vírgula 3 3 9" xfId="40296" xr:uid="{00000000-0005-0000-0000-0000719D0000}"/>
    <cellStyle name="Vírgula 3 3 9 2" xfId="40297" xr:uid="{00000000-0005-0000-0000-0000729D0000}"/>
    <cellStyle name="Vírgula 3 3 9 2 2" xfId="40298" xr:uid="{00000000-0005-0000-0000-0000739D0000}"/>
    <cellStyle name="Vírgula 3 3 9 3" xfId="40299" xr:uid="{00000000-0005-0000-0000-0000749D0000}"/>
    <cellStyle name="Vírgula 3 3 9 4" xfId="40300" xr:uid="{00000000-0005-0000-0000-0000759D0000}"/>
    <cellStyle name="Vírgula 3 4" xfId="40301" xr:uid="{00000000-0005-0000-0000-0000769D0000}"/>
    <cellStyle name="Vírgula 3 4 10" xfId="40302" xr:uid="{00000000-0005-0000-0000-0000779D0000}"/>
    <cellStyle name="Vírgula 3 4 10 2" xfId="40303" xr:uid="{00000000-0005-0000-0000-0000789D0000}"/>
    <cellStyle name="Vírgula 3 4 11" xfId="40304" xr:uid="{00000000-0005-0000-0000-0000799D0000}"/>
    <cellStyle name="Vírgula 3 4 12" xfId="40305" xr:uid="{00000000-0005-0000-0000-00007A9D0000}"/>
    <cellStyle name="Vírgula 3 4 2" xfId="40306" xr:uid="{00000000-0005-0000-0000-00007B9D0000}"/>
    <cellStyle name="Vírgula 3 4 2 2" xfId="40307" xr:uid="{00000000-0005-0000-0000-00007C9D0000}"/>
    <cellStyle name="Vírgula 3 4 2 2 2" xfId="40308" xr:uid="{00000000-0005-0000-0000-00007D9D0000}"/>
    <cellStyle name="Vírgula 3 4 2 2 2 2" xfId="40309" xr:uid="{00000000-0005-0000-0000-00007E9D0000}"/>
    <cellStyle name="Vírgula 3 4 2 2 2 2 2" xfId="40310" xr:uid="{00000000-0005-0000-0000-00007F9D0000}"/>
    <cellStyle name="Vírgula 3 4 2 2 2 2 2 2" xfId="40311" xr:uid="{00000000-0005-0000-0000-0000809D0000}"/>
    <cellStyle name="Vírgula 3 4 2 2 2 2 3" xfId="40312" xr:uid="{00000000-0005-0000-0000-0000819D0000}"/>
    <cellStyle name="Vírgula 3 4 2 2 2 2 4" xfId="40313" xr:uid="{00000000-0005-0000-0000-0000829D0000}"/>
    <cellStyle name="Vírgula 3 4 2 2 2 3" xfId="40314" xr:uid="{00000000-0005-0000-0000-0000839D0000}"/>
    <cellStyle name="Vírgula 3 4 2 2 2 3 2" xfId="40315" xr:uid="{00000000-0005-0000-0000-0000849D0000}"/>
    <cellStyle name="Vírgula 3 4 2 2 2 3 2 2" xfId="40316" xr:uid="{00000000-0005-0000-0000-0000859D0000}"/>
    <cellStyle name="Vírgula 3 4 2 2 2 3 3" xfId="40317" xr:uid="{00000000-0005-0000-0000-0000869D0000}"/>
    <cellStyle name="Vírgula 3 4 2 2 2 3 4" xfId="40318" xr:uid="{00000000-0005-0000-0000-0000879D0000}"/>
    <cellStyle name="Vírgula 3 4 2 2 2 4" xfId="40319" xr:uid="{00000000-0005-0000-0000-0000889D0000}"/>
    <cellStyle name="Vírgula 3 4 2 2 2 4 2" xfId="40320" xr:uid="{00000000-0005-0000-0000-0000899D0000}"/>
    <cellStyle name="Vírgula 3 4 2 2 2 4 2 2" xfId="40321" xr:uid="{00000000-0005-0000-0000-00008A9D0000}"/>
    <cellStyle name="Vírgula 3 4 2 2 2 4 3" xfId="40322" xr:uid="{00000000-0005-0000-0000-00008B9D0000}"/>
    <cellStyle name="Vírgula 3 4 2 2 2 4 4" xfId="40323" xr:uid="{00000000-0005-0000-0000-00008C9D0000}"/>
    <cellStyle name="Vírgula 3 4 2 2 2 5" xfId="40324" xr:uid="{00000000-0005-0000-0000-00008D9D0000}"/>
    <cellStyle name="Vírgula 3 4 2 2 2 5 2" xfId="40325" xr:uid="{00000000-0005-0000-0000-00008E9D0000}"/>
    <cellStyle name="Vírgula 3 4 2 2 2 6" xfId="40326" xr:uid="{00000000-0005-0000-0000-00008F9D0000}"/>
    <cellStyle name="Vírgula 3 4 2 2 2 7" xfId="40327" xr:uid="{00000000-0005-0000-0000-0000909D0000}"/>
    <cellStyle name="Vírgula 3 4 2 2 3" xfId="40328" xr:uid="{00000000-0005-0000-0000-0000919D0000}"/>
    <cellStyle name="Vírgula 3 4 2 2 3 2" xfId="40329" xr:uid="{00000000-0005-0000-0000-0000929D0000}"/>
    <cellStyle name="Vírgula 3 4 2 2 3 2 2" xfId="40330" xr:uid="{00000000-0005-0000-0000-0000939D0000}"/>
    <cellStyle name="Vírgula 3 4 2 2 3 3" xfId="40331" xr:uid="{00000000-0005-0000-0000-0000949D0000}"/>
    <cellStyle name="Vírgula 3 4 2 2 3 4" xfId="40332" xr:uid="{00000000-0005-0000-0000-0000959D0000}"/>
    <cellStyle name="Vírgula 3 4 2 2 4" xfId="40333" xr:uid="{00000000-0005-0000-0000-0000969D0000}"/>
    <cellStyle name="Vírgula 3 4 2 2 4 2" xfId="40334" xr:uid="{00000000-0005-0000-0000-0000979D0000}"/>
    <cellStyle name="Vírgula 3 4 2 2 4 2 2" xfId="40335" xr:uid="{00000000-0005-0000-0000-0000989D0000}"/>
    <cellStyle name="Vírgula 3 4 2 2 4 3" xfId="40336" xr:uid="{00000000-0005-0000-0000-0000999D0000}"/>
    <cellStyle name="Vírgula 3 4 2 2 4 4" xfId="40337" xr:uid="{00000000-0005-0000-0000-00009A9D0000}"/>
    <cellStyle name="Vírgula 3 4 2 2 5" xfId="40338" xr:uid="{00000000-0005-0000-0000-00009B9D0000}"/>
    <cellStyle name="Vírgula 3 4 2 2 5 2" xfId="40339" xr:uid="{00000000-0005-0000-0000-00009C9D0000}"/>
    <cellStyle name="Vírgula 3 4 2 2 5 2 2" xfId="40340" xr:uid="{00000000-0005-0000-0000-00009D9D0000}"/>
    <cellStyle name="Vírgula 3 4 2 2 5 3" xfId="40341" xr:uid="{00000000-0005-0000-0000-00009E9D0000}"/>
    <cellStyle name="Vírgula 3 4 2 2 5 4" xfId="40342" xr:uid="{00000000-0005-0000-0000-00009F9D0000}"/>
    <cellStyle name="Vírgula 3 4 2 2 6" xfId="40343" xr:uid="{00000000-0005-0000-0000-0000A09D0000}"/>
    <cellStyle name="Vírgula 3 4 2 2 6 2" xfId="40344" xr:uid="{00000000-0005-0000-0000-0000A19D0000}"/>
    <cellStyle name="Vírgula 3 4 2 2 7" xfId="40345" xr:uid="{00000000-0005-0000-0000-0000A29D0000}"/>
    <cellStyle name="Vírgula 3 4 2 2 8" xfId="40346" xr:uid="{00000000-0005-0000-0000-0000A39D0000}"/>
    <cellStyle name="Vírgula 3 4 2 3" xfId="40347" xr:uid="{00000000-0005-0000-0000-0000A49D0000}"/>
    <cellStyle name="Vírgula 3 4 2 3 2" xfId="40348" xr:uid="{00000000-0005-0000-0000-0000A59D0000}"/>
    <cellStyle name="Vírgula 3 4 2 3 2 2" xfId="40349" xr:uid="{00000000-0005-0000-0000-0000A69D0000}"/>
    <cellStyle name="Vírgula 3 4 2 3 2 2 2" xfId="40350" xr:uid="{00000000-0005-0000-0000-0000A79D0000}"/>
    <cellStyle name="Vírgula 3 4 2 3 2 3" xfId="40351" xr:uid="{00000000-0005-0000-0000-0000A89D0000}"/>
    <cellStyle name="Vírgula 3 4 2 3 2 4" xfId="40352" xr:uid="{00000000-0005-0000-0000-0000A99D0000}"/>
    <cellStyle name="Vírgula 3 4 2 3 3" xfId="40353" xr:uid="{00000000-0005-0000-0000-0000AA9D0000}"/>
    <cellStyle name="Vírgula 3 4 2 3 3 2" xfId="40354" xr:uid="{00000000-0005-0000-0000-0000AB9D0000}"/>
    <cellStyle name="Vírgula 3 4 2 3 3 2 2" xfId="40355" xr:uid="{00000000-0005-0000-0000-0000AC9D0000}"/>
    <cellStyle name="Vírgula 3 4 2 3 3 3" xfId="40356" xr:uid="{00000000-0005-0000-0000-0000AD9D0000}"/>
    <cellStyle name="Vírgula 3 4 2 3 3 4" xfId="40357" xr:uid="{00000000-0005-0000-0000-0000AE9D0000}"/>
    <cellStyle name="Vírgula 3 4 2 3 4" xfId="40358" xr:uid="{00000000-0005-0000-0000-0000AF9D0000}"/>
    <cellStyle name="Vírgula 3 4 2 3 4 2" xfId="40359" xr:uid="{00000000-0005-0000-0000-0000B09D0000}"/>
    <cellStyle name="Vírgula 3 4 2 3 4 2 2" xfId="40360" xr:uid="{00000000-0005-0000-0000-0000B19D0000}"/>
    <cellStyle name="Vírgula 3 4 2 3 4 3" xfId="40361" xr:uid="{00000000-0005-0000-0000-0000B29D0000}"/>
    <cellStyle name="Vírgula 3 4 2 3 4 4" xfId="40362" xr:uid="{00000000-0005-0000-0000-0000B39D0000}"/>
    <cellStyle name="Vírgula 3 4 2 3 5" xfId="40363" xr:uid="{00000000-0005-0000-0000-0000B49D0000}"/>
    <cellStyle name="Vírgula 3 4 2 3 5 2" xfId="40364" xr:uid="{00000000-0005-0000-0000-0000B59D0000}"/>
    <cellStyle name="Vírgula 3 4 2 3 6" xfId="40365" xr:uid="{00000000-0005-0000-0000-0000B69D0000}"/>
    <cellStyle name="Vírgula 3 4 2 3 7" xfId="40366" xr:uid="{00000000-0005-0000-0000-0000B79D0000}"/>
    <cellStyle name="Vírgula 3 4 2 4" xfId="40367" xr:uid="{00000000-0005-0000-0000-0000B89D0000}"/>
    <cellStyle name="Vírgula 3 4 2 4 2" xfId="40368" xr:uid="{00000000-0005-0000-0000-0000B99D0000}"/>
    <cellStyle name="Vírgula 3 4 2 4 2 2" xfId="40369" xr:uid="{00000000-0005-0000-0000-0000BA9D0000}"/>
    <cellStyle name="Vírgula 3 4 2 4 3" xfId="40370" xr:uid="{00000000-0005-0000-0000-0000BB9D0000}"/>
    <cellStyle name="Vírgula 3 4 2 4 4" xfId="40371" xr:uid="{00000000-0005-0000-0000-0000BC9D0000}"/>
    <cellStyle name="Vírgula 3 4 2 5" xfId="40372" xr:uid="{00000000-0005-0000-0000-0000BD9D0000}"/>
    <cellStyle name="Vírgula 3 4 2 5 2" xfId="40373" xr:uid="{00000000-0005-0000-0000-0000BE9D0000}"/>
    <cellStyle name="Vírgula 3 4 2 5 2 2" xfId="40374" xr:uid="{00000000-0005-0000-0000-0000BF9D0000}"/>
    <cellStyle name="Vírgula 3 4 2 5 3" xfId="40375" xr:uid="{00000000-0005-0000-0000-0000C09D0000}"/>
    <cellStyle name="Vírgula 3 4 2 5 4" xfId="40376" xr:uid="{00000000-0005-0000-0000-0000C19D0000}"/>
    <cellStyle name="Vírgula 3 4 2 6" xfId="40377" xr:uid="{00000000-0005-0000-0000-0000C29D0000}"/>
    <cellStyle name="Vírgula 3 4 2 6 2" xfId="40378" xr:uid="{00000000-0005-0000-0000-0000C39D0000}"/>
    <cellStyle name="Vírgula 3 4 2 6 2 2" xfId="40379" xr:uid="{00000000-0005-0000-0000-0000C49D0000}"/>
    <cellStyle name="Vírgula 3 4 2 6 3" xfId="40380" xr:uid="{00000000-0005-0000-0000-0000C59D0000}"/>
    <cellStyle name="Vírgula 3 4 2 6 4" xfId="40381" xr:uid="{00000000-0005-0000-0000-0000C69D0000}"/>
    <cellStyle name="Vírgula 3 4 2 7" xfId="40382" xr:uid="{00000000-0005-0000-0000-0000C79D0000}"/>
    <cellStyle name="Vírgula 3 4 2 7 2" xfId="40383" xr:uid="{00000000-0005-0000-0000-0000C89D0000}"/>
    <cellStyle name="Vírgula 3 4 2 8" xfId="40384" xr:uid="{00000000-0005-0000-0000-0000C99D0000}"/>
    <cellStyle name="Vírgula 3 4 2 9" xfId="40385" xr:uid="{00000000-0005-0000-0000-0000CA9D0000}"/>
    <cellStyle name="Vírgula 3 4 3" xfId="40386" xr:uid="{00000000-0005-0000-0000-0000CB9D0000}"/>
    <cellStyle name="Vírgula 3 4 3 2" xfId="40387" xr:uid="{00000000-0005-0000-0000-0000CC9D0000}"/>
    <cellStyle name="Vírgula 3 4 3 2 2" xfId="40388" xr:uid="{00000000-0005-0000-0000-0000CD9D0000}"/>
    <cellStyle name="Vírgula 3 4 3 2 2 2" xfId="40389" xr:uid="{00000000-0005-0000-0000-0000CE9D0000}"/>
    <cellStyle name="Vírgula 3 4 3 2 2 2 2" xfId="40390" xr:uid="{00000000-0005-0000-0000-0000CF9D0000}"/>
    <cellStyle name="Vírgula 3 4 3 2 2 2 2 2" xfId="40391" xr:uid="{00000000-0005-0000-0000-0000D09D0000}"/>
    <cellStyle name="Vírgula 3 4 3 2 2 2 3" xfId="40392" xr:uid="{00000000-0005-0000-0000-0000D19D0000}"/>
    <cellStyle name="Vírgula 3 4 3 2 2 2 4" xfId="40393" xr:uid="{00000000-0005-0000-0000-0000D29D0000}"/>
    <cellStyle name="Vírgula 3 4 3 2 2 3" xfId="40394" xr:uid="{00000000-0005-0000-0000-0000D39D0000}"/>
    <cellStyle name="Vírgula 3 4 3 2 2 3 2" xfId="40395" xr:uid="{00000000-0005-0000-0000-0000D49D0000}"/>
    <cellStyle name="Vírgula 3 4 3 2 2 3 2 2" xfId="40396" xr:uid="{00000000-0005-0000-0000-0000D59D0000}"/>
    <cellStyle name="Vírgula 3 4 3 2 2 3 3" xfId="40397" xr:uid="{00000000-0005-0000-0000-0000D69D0000}"/>
    <cellStyle name="Vírgula 3 4 3 2 2 3 4" xfId="40398" xr:uid="{00000000-0005-0000-0000-0000D79D0000}"/>
    <cellStyle name="Vírgula 3 4 3 2 2 4" xfId="40399" xr:uid="{00000000-0005-0000-0000-0000D89D0000}"/>
    <cellStyle name="Vírgula 3 4 3 2 2 4 2" xfId="40400" xr:uid="{00000000-0005-0000-0000-0000D99D0000}"/>
    <cellStyle name="Vírgula 3 4 3 2 2 4 2 2" xfId="40401" xr:uid="{00000000-0005-0000-0000-0000DA9D0000}"/>
    <cellStyle name="Vírgula 3 4 3 2 2 4 3" xfId="40402" xr:uid="{00000000-0005-0000-0000-0000DB9D0000}"/>
    <cellStyle name="Vírgula 3 4 3 2 2 4 4" xfId="40403" xr:uid="{00000000-0005-0000-0000-0000DC9D0000}"/>
    <cellStyle name="Vírgula 3 4 3 2 2 5" xfId="40404" xr:uid="{00000000-0005-0000-0000-0000DD9D0000}"/>
    <cellStyle name="Vírgula 3 4 3 2 2 5 2" xfId="40405" xr:uid="{00000000-0005-0000-0000-0000DE9D0000}"/>
    <cellStyle name="Vírgula 3 4 3 2 2 6" xfId="40406" xr:uid="{00000000-0005-0000-0000-0000DF9D0000}"/>
    <cellStyle name="Vírgula 3 4 3 2 2 7" xfId="40407" xr:uid="{00000000-0005-0000-0000-0000E09D0000}"/>
    <cellStyle name="Vírgula 3 4 3 2 3" xfId="40408" xr:uid="{00000000-0005-0000-0000-0000E19D0000}"/>
    <cellStyle name="Vírgula 3 4 3 2 3 2" xfId="40409" xr:uid="{00000000-0005-0000-0000-0000E29D0000}"/>
    <cellStyle name="Vírgula 3 4 3 2 3 2 2" xfId="40410" xr:uid="{00000000-0005-0000-0000-0000E39D0000}"/>
    <cellStyle name="Vírgula 3 4 3 2 3 3" xfId="40411" xr:uid="{00000000-0005-0000-0000-0000E49D0000}"/>
    <cellStyle name="Vírgula 3 4 3 2 3 4" xfId="40412" xr:uid="{00000000-0005-0000-0000-0000E59D0000}"/>
    <cellStyle name="Vírgula 3 4 3 2 4" xfId="40413" xr:uid="{00000000-0005-0000-0000-0000E69D0000}"/>
    <cellStyle name="Vírgula 3 4 3 2 4 2" xfId="40414" xr:uid="{00000000-0005-0000-0000-0000E79D0000}"/>
    <cellStyle name="Vírgula 3 4 3 2 4 2 2" xfId="40415" xr:uid="{00000000-0005-0000-0000-0000E89D0000}"/>
    <cellStyle name="Vírgula 3 4 3 2 4 3" xfId="40416" xr:uid="{00000000-0005-0000-0000-0000E99D0000}"/>
    <cellStyle name="Vírgula 3 4 3 2 4 4" xfId="40417" xr:uid="{00000000-0005-0000-0000-0000EA9D0000}"/>
    <cellStyle name="Vírgula 3 4 3 2 5" xfId="40418" xr:uid="{00000000-0005-0000-0000-0000EB9D0000}"/>
    <cellStyle name="Vírgula 3 4 3 2 5 2" xfId="40419" xr:uid="{00000000-0005-0000-0000-0000EC9D0000}"/>
    <cellStyle name="Vírgula 3 4 3 2 5 2 2" xfId="40420" xr:uid="{00000000-0005-0000-0000-0000ED9D0000}"/>
    <cellStyle name="Vírgula 3 4 3 2 5 3" xfId="40421" xr:uid="{00000000-0005-0000-0000-0000EE9D0000}"/>
    <cellStyle name="Vírgula 3 4 3 2 5 4" xfId="40422" xr:uid="{00000000-0005-0000-0000-0000EF9D0000}"/>
    <cellStyle name="Vírgula 3 4 3 2 6" xfId="40423" xr:uid="{00000000-0005-0000-0000-0000F09D0000}"/>
    <cellStyle name="Vírgula 3 4 3 2 6 2" xfId="40424" xr:uid="{00000000-0005-0000-0000-0000F19D0000}"/>
    <cellStyle name="Vírgula 3 4 3 2 7" xfId="40425" xr:uid="{00000000-0005-0000-0000-0000F29D0000}"/>
    <cellStyle name="Vírgula 3 4 3 2 8" xfId="40426" xr:uid="{00000000-0005-0000-0000-0000F39D0000}"/>
    <cellStyle name="Vírgula 3 4 3 3" xfId="40427" xr:uid="{00000000-0005-0000-0000-0000F49D0000}"/>
    <cellStyle name="Vírgula 3 4 3 3 2" xfId="40428" xr:uid="{00000000-0005-0000-0000-0000F59D0000}"/>
    <cellStyle name="Vírgula 3 4 3 3 2 2" xfId="40429" xr:uid="{00000000-0005-0000-0000-0000F69D0000}"/>
    <cellStyle name="Vírgula 3 4 3 3 2 2 2" xfId="40430" xr:uid="{00000000-0005-0000-0000-0000F79D0000}"/>
    <cellStyle name="Vírgula 3 4 3 3 2 3" xfId="40431" xr:uid="{00000000-0005-0000-0000-0000F89D0000}"/>
    <cellStyle name="Vírgula 3 4 3 3 2 4" xfId="40432" xr:uid="{00000000-0005-0000-0000-0000F99D0000}"/>
    <cellStyle name="Vírgula 3 4 3 3 3" xfId="40433" xr:uid="{00000000-0005-0000-0000-0000FA9D0000}"/>
    <cellStyle name="Vírgula 3 4 3 3 3 2" xfId="40434" xr:uid="{00000000-0005-0000-0000-0000FB9D0000}"/>
    <cellStyle name="Vírgula 3 4 3 3 3 2 2" xfId="40435" xr:uid="{00000000-0005-0000-0000-0000FC9D0000}"/>
    <cellStyle name="Vírgula 3 4 3 3 3 3" xfId="40436" xr:uid="{00000000-0005-0000-0000-0000FD9D0000}"/>
    <cellStyle name="Vírgula 3 4 3 3 3 4" xfId="40437" xr:uid="{00000000-0005-0000-0000-0000FE9D0000}"/>
    <cellStyle name="Vírgula 3 4 3 3 4" xfId="40438" xr:uid="{00000000-0005-0000-0000-0000FF9D0000}"/>
    <cellStyle name="Vírgula 3 4 3 3 4 2" xfId="40439" xr:uid="{00000000-0005-0000-0000-0000009E0000}"/>
    <cellStyle name="Vírgula 3 4 3 3 4 2 2" xfId="40440" xr:uid="{00000000-0005-0000-0000-0000019E0000}"/>
    <cellStyle name="Vírgula 3 4 3 3 4 3" xfId="40441" xr:uid="{00000000-0005-0000-0000-0000029E0000}"/>
    <cellStyle name="Vírgula 3 4 3 3 4 4" xfId="40442" xr:uid="{00000000-0005-0000-0000-0000039E0000}"/>
    <cellStyle name="Vírgula 3 4 3 3 5" xfId="40443" xr:uid="{00000000-0005-0000-0000-0000049E0000}"/>
    <cellStyle name="Vírgula 3 4 3 3 5 2" xfId="40444" xr:uid="{00000000-0005-0000-0000-0000059E0000}"/>
    <cellStyle name="Vírgula 3 4 3 3 6" xfId="40445" xr:uid="{00000000-0005-0000-0000-0000069E0000}"/>
    <cellStyle name="Vírgula 3 4 3 3 7" xfId="40446" xr:uid="{00000000-0005-0000-0000-0000079E0000}"/>
    <cellStyle name="Vírgula 3 4 3 4" xfId="40447" xr:uid="{00000000-0005-0000-0000-0000089E0000}"/>
    <cellStyle name="Vírgula 3 4 3 4 2" xfId="40448" xr:uid="{00000000-0005-0000-0000-0000099E0000}"/>
    <cellStyle name="Vírgula 3 4 3 4 2 2" xfId="40449" xr:uid="{00000000-0005-0000-0000-00000A9E0000}"/>
    <cellStyle name="Vírgula 3 4 3 4 3" xfId="40450" xr:uid="{00000000-0005-0000-0000-00000B9E0000}"/>
    <cellStyle name="Vírgula 3 4 3 4 4" xfId="40451" xr:uid="{00000000-0005-0000-0000-00000C9E0000}"/>
    <cellStyle name="Vírgula 3 4 3 5" xfId="40452" xr:uid="{00000000-0005-0000-0000-00000D9E0000}"/>
    <cellStyle name="Vírgula 3 4 3 5 2" xfId="40453" xr:uid="{00000000-0005-0000-0000-00000E9E0000}"/>
    <cellStyle name="Vírgula 3 4 3 5 2 2" xfId="40454" xr:uid="{00000000-0005-0000-0000-00000F9E0000}"/>
    <cellStyle name="Vírgula 3 4 3 5 3" xfId="40455" xr:uid="{00000000-0005-0000-0000-0000109E0000}"/>
    <cellStyle name="Vírgula 3 4 3 5 4" xfId="40456" xr:uid="{00000000-0005-0000-0000-0000119E0000}"/>
    <cellStyle name="Vírgula 3 4 3 6" xfId="40457" xr:uid="{00000000-0005-0000-0000-0000129E0000}"/>
    <cellStyle name="Vírgula 3 4 3 6 2" xfId="40458" xr:uid="{00000000-0005-0000-0000-0000139E0000}"/>
    <cellStyle name="Vírgula 3 4 3 6 2 2" xfId="40459" xr:uid="{00000000-0005-0000-0000-0000149E0000}"/>
    <cellStyle name="Vírgula 3 4 3 6 3" xfId="40460" xr:uid="{00000000-0005-0000-0000-0000159E0000}"/>
    <cellStyle name="Vírgula 3 4 3 6 4" xfId="40461" xr:uid="{00000000-0005-0000-0000-0000169E0000}"/>
    <cellStyle name="Vírgula 3 4 3 7" xfId="40462" xr:uid="{00000000-0005-0000-0000-0000179E0000}"/>
    <cellStyle name="Vírgula 3 4 3 7 2" xfId="40463" xr:uid="{00000000-0005-0000-0000-0000189E0000}"/>
    <cellStyle name="Vírgula 3 4 3 8" xfId="40464" xr:uid="{00000000-0005-0000-0000-0000199E0000}"/>
    <cellStyle name="Vírgula 3 4 3 9" xfId="40465" xr:uid="{00000000-0005-0000-0000-00001A9E0000}"/>
    <cellStyle name="Vírgula 3 4 4" xfId="40466" xr:uid="{00000000-0005-0000-0000-00001B9E0000}"/>
    <cellStyle name="Vírgula 3 4 4 2" xfId="40467" xr:uid="{00000000-0005-0000-0000-00001C9E0000}"/>
    <cellStyle name="Vírgula 3 4 4 2 2" xfId="40468" xr:uid="{00000000-0005-0000-0000-00001D9E0000}"/>
    <cellStyle name="Vírgula 3 4 4 2 2 2" xfId="40469" xr:uid="{00000000-0005-0000-0000-00001E9E0000}"/>
    <cellStyle name="Vírgula 3 4 4 2 2 2 2" xfId="40470" xr:uid="{00000000-0005-0000-0000-00001F9E0000}"/>
    <cellStyle name="Vírgula 3 4 4 2 2 2 2 2" xfId="40471" xr:uid="{00000000-0005-0000-0000-0000209E0000}"/>
    <cellStyle name="Vírgula 3 4 4 2 2 2 3" xfId="40472" xr:uid="{00000000-0005-0000-0000-0000219E0000}"/>
    <cellStyle name="Vírgula 3 4 4 2 2 2 4" xfId="40473" xr:uid="{00000000-0005-0000-0000-0000229E0000}"/>
    <cellStyle name="Vírgula 3 4 4 2 2 3" xfId="40474" xr:uid="{00000000-0005-0000-0000-0000239E0000}"/>
    <cellStyle name="Vírgula 3 4 4 2 2 3 2" xfId="40475" xr:uid="{00000000-0005-0000-0000-0000249E0000}"/>
    <cellStyle name="Vírgula 3 4 4 2 2 3 2 2" xfId="40476" xr:uid="{00000000-0005-0000-0000-0000259E0000}"/>
    <cellStyle name="Vírgula 3 4 4 2 2 3 3" xfId="40477" xr:uid="{00000000-0005-0000-0000-0000269E0000}"/>
    <cellStyle name="Vírgula 3 4 4 2 2 3 4" xfId="40478" xr:uid="{00000000-0005-0000-0000-0000279E0000}"/>
    <cellStyle name="Vírgula 3 4 4 2 2 4" xfId="40479" xr:uid="{00000000-0005-0000-0000-0000289E0000}"/>
    <cellStyle name="Vírgula 3 4 4 2 2 4 2" xfId="40480" xr:uid="{00000000-0005-0000-0000-0000299E0000}"/>
    <cellStyle name="Vírgula 3 4 4 2 2 4 2 2" xfId="40481" xr:uid="{00000000-0005-0000-0000-00002A9E0000}"/>
    <cellStyle name="Vírgula 3 4 4 2 2 4 3" xfId="40482" xr:uid="{00000000-0005-0000-0000-00002B9E0000}"/>
    <cellStyle name="Vírgula 3 4 4 2 2 4 4" xfId="40483" xr:uid="{00000000-0005-0000-0000-00002C9E0000}"/>
    <cellStyle name="Vírgula 3 4 4 2 2 5" xfId="40484" xr:uid="{00000000-0005-0000-0000-00002D9E0000}"/>
    <cellStyle name="Vírgula 3 4 4 2 2 5 2" xfId="40485" xr:uid="{00000000-0005-0000-0000-00002E9E0000}"/>
    <cellStyle name="Vírgula 3 4 4 2 2 6" xfId="40486" xr:uid="{00000000-0005-0000-0000-00002F9E0000}"/>
    <cellStyle name="Vírgula 3 4 4 2 2 7" xfId="40487" xr:uid="{00000000-0005-0000-0000-0000309E0000}"/>
    <cellStyle name="Vírgula 3 4 4 2 3" xfId="40488" xr:uid="{00000000-0005-0000-0000-0000319E0000}"/>
    <cellStyle name="Vírgula 3 4 4 2 3 2" xfId="40489" xr:uid="{00000000-0005-0000-0000-0000329E0000}"/>
    <cellStyle name="Vírgula 3 4 4 2 3 2 2" xfId="40490" xr:uid="{00000000-0005-0000-0000-0000339E0000}"/>
    <cellStyle name="Vírgula 3 4 4 2 3 3" xfId="40491" xr:uid="{00000000-0005-0000-0000-0000349E0000}"/>
    <cellStyle name="Vírgula 3 4 4 2 3 4" xfId="40492" xr:uid="{00000000-0005-0000-0000-0000359E0000}"/>
    <cellStyle name="Vírgula 3 4 4 2 4" xfId="40493" xr:uid="{00000000-0005-0000-0000-0000369E0000}"/>
    <cellStyle name="Vírgula 3 4 4 2 4 2" xfId="40494" xr:uid="{00000000-0005-0000-0000-0000379E0000}"/>
    <cellStyle name="Vírgula 3 4 4 2 4 2 2" xfId="40495" xr:uid="{00000000-0005-0000-0000-0000389E0000}"/>
    <cellStyle name="Vírgula 3 4 4 2 4 3" xfId="40496" xr:uid="{00000000-0005-0000-0000-0000399E0000}"/>
    <cellStyle name="Vírgula 3 4 4 2 4 4" xfId="40497" xr:uid="{00000000-0005-0000-0000-00003A9E0000}"/>
    <cellStyle name="Vírgula 3 4 4 2 5" xfId="40498" xr:uid="{00000000-0005-0000-0000-00003B9E0000}"/>
    <cellStyle name="Vírgula 3 4 4 2 5 2" xfId="40499" xr:uid="{00000000-0005-0000-0000-00003C9E0000}"/>
    <cellStyle name="Vírgula 3 4 4 2 5 2 2" xfId="40500" xr:uid="{00000000-0005-0000-0000-00003D9E0000}"/>
    <cellStyle name="Vírgula 3 4 4 2 5 3" xfId="40501" xr:uid="{00000000-0005-0000-0000-00003E9E0000}"/>
    <cellStyle name="Vírgula 3 4 4 2 5 4" xfId="40502" xr:uid="{00000000-0005-0000-0000-00003F9E0000}"/>
    <cellStyle name="Vírgula 3 4 4 2 6" xfId="40503" xr:uid="{00000000-0005-0000-0000-0000409E0000}"/>
    <cellStyle name="Vírgula 3 4 4 2 6 2" xfId="40504" xr:uid="{00000000-0005-0000-0000-0000419E0000}"/>
    <cellStyle name="Vírgula 3 4 4 2 7" xfId="40505" xr:uid="{00000000-0005-0000-0000-0000429E0000}"/>
    <cellStyle name="Vírgula 3 4 4 2 8" xfId="40506" xr:uid="{00000000-0005-0000-0000-0000439E0000}"/>
    <cellStyle name="Vírgula 3 4 4 3" xfId="40507" xr:uid="{00000000-0005-0000-0000-0000449E0000}"/>
    <cellStyle name="Vírgula 3 4 4 3 2" xfId="40508" xr:uid="{00000000-0005-0000-0000-0000459E0000}"/>
    <cellStyle name="Vírgula 3 4 4 3 2 2" xfId="40509" xr:uid="{00000000-0005-0000-0000-0000469E0000}"/>
    <cellStyle name="Vírgula 3 4 4 3 2 2 2" xfId="40510" xr:uid="{00000000-0005-0000-0000-0000479E0000}"/>
    <cellStyle name="Vírgula 3 4 4 3 2 3" xfId="40511" xr:uid="{00000000-0005-0000-0000-0000489E0000}"/>
    <cellStyle name="Vírgula 3 4 4 3 2 4" xfId="40512" xr:uid="{00000000-0005-0000-0000-0000499E0000}"/>
    <cellStyle name="Vírgula 3 4 4 3 3" xfId="40513" xr:uid="{00000000-0005-0000-0000-00004A9E0000}"/>
    <cellStyle name="Vírgula 3 4 4 3 3 2" xfId="40514" xr:uid="{00000000-0005-0000-0000-00004B9E0000}"/>
    <cellStyle name="Vírgula 3 4 4 3 3 2 2" xfId="40515" xr:uid="{00000000-0005-0000-0000-00004C9E0000}"/>
    <cellStyle name="Vírgula 3 4 4 3 3 3" xfId="40516" xr:uid="{00000000-0005-0000-0000-00004D9E0000}"/>
    <cellStyle name="Vírgula 3 4 4 3 3 4" xfId="40517" xr:uid="{00000000-0005-0000-0000-00004E9E0000}"/>
    <cellStyle name="Vírgula 3 4 4 3 4" xfId="40518" xr:uid="{00000000-0005-0000-0000-00004F9E0000}"/>
    <cellStyle name="Vírgula 3 4 4 3 4 2" xfId="40519" xr:uid="{00000000-0005-0000-0000-0000509E0000}"/>
    <cellStyle name="Vírgula 3 4 4 3 4 2 2" xfId="40520" xr:uid="{00000000-0005-0000-0000-0000519E0000}"/>
    <cellStyle name="Vírgula 3 4 4 3 4 3" xfId="40521" xr:uid="{00000000-0005-0000-0000-0000529E0000}"/>
    <cellStyle name="Vírgula 3 4 4 3 4 4" xfId="40522" xr:uid="{00000000-0005-0000-0000-0000539E0000}"/>
    <cellStyle name="Vírgula 3 4 4 3 5" xfId="40523" xr:uid="{00000000-0005-0000-0000-0000549E0000}"/>
    <cellStyle name="Vírgula 3 4 4 3 5 2" xfId="40524" xr:uid="{00000000-0005-0000-0000-0000559E0000}"/>
    <cellStyle name="Vírgula 3 4 4 3 6" xfId="40525" xr:uid="{00000000-0005-0000-0000-0000569E0000}"/>
    <cellStyle name="Vírgula 3 4 4 3 7" xfId="40526" xr:uid="{00000000-0005-0000-0000-0000579E0000}"/>
    <cellStyle name="Vírgula 3 4 4 4" xfId="40527" xr:uid="{00000000-0005-0000-0000-0000589E0000}"/>
    <cellStyle name="Vírgula 3 4 4 4 2" xfId="40528" xr:uid="{00000000-0005-0000-0000-0000599E0000}"/>
    <cellStyle name="Vírgula 3 4 4 4 2 2" xfId="40529" xr:uid="{00000000-0005-0000-0000-00005A9E0000}"/>
    <cellStyle name="Vírgula 3 4 4 4 3" xfId="40530" xr:uid="{00000000-0005-0000-0000-00005B9E0000}"/>
    <cellStyle name="Vírgula 3 4 4 4 4" xfId="40531" xr:uid="{00000000-0005-0000-0000-00005C9E0000}"/>
    <cellStyle name="Vírgula 3 4 4 5" xfId="40532" xr:uid="{00000000-0005-0000-0000-00005D9E0000}"/>
    <cellStyle name="Vírgula 3 4 4 5 2" xfId="40533" xr:uid="{00000000-0005-0000-0000-00005E9E0000}"/>
    <cellStyle name="Vírgula 3 4 4 5 2 2" xfId="40534" xr:uid="{00000000-0005-0000-0000-00005F9E0000}"/>
    <cellStyle name="Vírgula 3 4 4 5 3" xfId="40535" xr:uid="{00000000-0005-0000-0000-0000609E0000}"/>
    <cellStyle name="Vírgula 3 4 4 5 4" xfId="40536" xr:uid="{00000000-0005-0000-0000-0000619E0000}"/>
    <cellStyle name="Vírgula 3 4 4 6" xfId="40537" xr:uid="{00000000-0005-0000-0000-0000629E0000}"/>
    <cellStyle name="Vírgula 3 4 4 6 2" xfId="40538" xr:uid="{00000000-0005-0000-0000-0000639E0000}"/>
    <cellStyle name="Vírgula 3 4 4 6 2 2" xfId="40539" xr:uid="{00000000-0005-0000-0000-0000649E0000}"/>
    <cellStyle name="Vírgula 3 4 4 6 3" xfId="40540" xr:uid="{00000000-0005-0000-0000-0000659E0000}"/>
    <cellStyle name="Vírgula 3 4 4 6 4" xfId="40541" xr:uid="{00000000-0005-0000-0000-0000669E0000}"/>
    <cellStyle name="Vírgula 3 4 4 7" xfId="40542" xr:uid="{00000000-0005-0000-0000-0000679E0000}"/>
    <cellStyle name="Vírgula 3 4 4 7 2" xfId="40543" xr:uid="{00000000-0005-0000-0000-0000689E0000}"/>
    <cellStyle name="Vírgula 3 4 4 8" xfId="40544" xr:uid="{00000000-0005-0000-0000-0000699E0000}"/>
    <cellStyle name="Vírgula 3 4 4 9" xfId="40545" xr:uid="{00000000-0005-0000-0000-00006A9E0000}"/>
    <cellStyle name="Vírgula 3 4 5" xfId="40546" xr:uid="{00000000-0005-0000-0000-00006B9E0000}"/>
    <cellStyle name="Vírgula 3 4 5 2" xfId="40547" xr:uid="{00000000-0005-0000-0000-00006C9E0000}"/>
    <cellStyle name="Vírgula 3 4 5 2 2" xfId="40548" xr:uid="{00000000-0005-0000-0000-00006D9E0000}"/>
    <cellStyle name="Vírgula 3 4 5 2 2 2" xfId="40549" xr:uid="{00000000-0005-0000-0000-00006E9E0000}"/>
    <cellStyle name="Vírgula 3 4 5 2 2 2 2" xfId="40550" xr:uid="{00000000-0005-0000-0000-00006F9E0000}"/>
    <cellStyle name="Vírgula 3 4 5 2 2 3" xfId="40551" xr:uid="{00000000-0005-0000-0000-0000709E0000}"/>
    <cellStyle name="Vírgula 3 4 5 2 2 4" xfId="40552" xr:uid="{00000000-0005-0000-0000-0000719E0000}"/>
    <cellStyle name="Vírgula 3 4 5 2 3" xfId="40553" xr:uid="{00000000-0005-0000-0000-0000729E0000}"/>
    <cellStyle name="Vírgula 3 4 5 2 3 2" xfId="40554" xr:uid="{00000000-0005-0000-0000-0000739E0000}"/>
    <cellStyle name="Vírgula 3 4 5 2 3 2 2" xfId="40555" xr:uid="{00000000-0005-0000-0000-0000749E0000}"/>
    <cellStyle name="Vírgula 3 4 5 2 3 3" xfId="40556" xr:uid="{00000000-0005-0000-0000-0000759E0000}"/>
    <cellStyle name="Vírgula 3 4 5 2 3 4" xfId="40557" xr:uid="{00000000-0005-0000-0000-0000769E0000}"/>
    <cellStyle name="Vírgula 3 4 5 2 4" xfId="40558" xr:uid="{00000000-0005-0000-0000-0000779E0000}"/>
    <cellStyle name="Vírgula 3 4 5 2 4 2" xfId="40559" xr:uid="{00000000-0005-0000-0000-0000789E0000}"/>
    <cellStyle name="Vírgula 3 4 5 2 4 2 2" xfId="40560" xr:uid="{00000000-0005-0000-0000-0000799E0000}"/>
    <cellStyle name="Vírgula 3 4 5 2 4 3" xfId="40561" xr:uid="{00000000-0005-0000-0000-00007A9E0000}"/>
    <cellStyle name="Vírgula 3 4 5 2 4 4" xfId="40562" xr:uid="{00000000-0005-0000-0000-00007B9E0000}"/>
    <cellStyle name="Vírgula 3 4 5 2 5" xfId="40563" xr:uid="{00000000-0005-0000-0000-00007C9E0000}"/>
    <cellStyle name="Vírgula 3 4 5 2 5 2" xfId="40564" xr:uid="{00000000-0005-0000-0000-00007D9E0000}"/>
    <cellStyle name="Vírgula 3 4 5 2 6" xfId="40565" xr:uid="{00000000-0005-0000-0000-00007E9E0000}"/>
    <cellStyle name="Vírgula 3 4 5 2 7" xfId="40566" xr:uid="{00000000-0005-0000-0000-00007F9E0000}"/>
    <cellStyle name="Vírgula 3 4 5 3" xfId="40567" xr:uid="{00000000-0005-0000-0000-0000809E0000}"/>
    <cellStyle name="Vírgula 3 4 5 3 2" xfId="40568" xr:uid="{00000000-0005-0000-0000-0000819E0000}"/>
    <cellStyle name="Vírgula 3 4 5 3 2 2" xfId="40569" xr:uid="{00000000-0005-0000-0000-0000829E0000}"/>
    <cellStyle name="Vírgula 3 4 5 3 3" xfId="40570" xr:uid="{00000000-0005-0000-0000-0000839E0000}"/>
    <cellStyle name="Vírgula 3 4 5 3 4" xfId="40571" xr:uid="{00000000-0005-0000-0000-0000849E0000}"/>
    <cellStyle name="Vírgula 3 4 5 4" xfId="40572" xr:uid="{00000000-0005-0000-0000-0000859E0000}"/>
    <cellStyle name="Vírgula 3 4 5 4 2" xfId="40573" xr:uid="{00000000-0005-0000-0000-0000869E0000}"/>
    <cellStyle name="Vírgula 3 4 5 4 2 2" xfId="40574" xr:uid="{00000000-0005-0000-0000-0000879E0000}"/>
    <cellStyle name="Vírgula 3 4 5 4 3" xfId="40575" xr:uid="{00000000-0005-0000-0000-0000889E0000}"/>
    <cellStyle name="Vírgula 3 4 5 4 4" xfId="40576" xr:uid="{00000000-0005-0000-0000-0000899E0000}"/>
    <cellStyle name="Vírgula 3 4 5 5" xfId="40577" xr:uid="{00000000-0005-0000-0000-00008A9E0000}"/>
    <cellStyle name="Vírgula 3 4 5 5 2" xfId="40578" xr:uid="{00000000-0005-0000-0000-00008B9E0000}"/>
    <cellStyle name="Vírgula 3 4 5 5 2 2" xfId="40579" xr:uid="{00000000-0005-0000-0000-00008C9E0000}"/>
    <cellStyle name="Vírgula 3 4 5 5 3" xfId="40580" xr:uid="{00000000-0005-0000-0000-00008D9E0000}"/>
    <cellStyle name="Vírgula 3 4 5 5 4" xfId="40581" xr:uid="{00000000-0005-0000-0000-00008E9E0000}"/>
    <cellStyle name="Vírgula 3 4 5 6" xfId="40582" xr:uid="{00000000-0005-0000-0000-00008F9E0000}"/>
    <cellStyle name="Vírgula 3 4 5 6 2" xfId="40583" xr:uid="{00000000-0005-0000-0000-0000909E0000}"/>
    <cellStyle name="Vírgula 3 4 5 7" xfId="40584" xr:uid="{00000000-0005-0000-0000-0000919E0000}"/>
    <cellStyle name="Vírgula 3 4 5 8" xfId="40585" xr:uid="{00000000-0005-0000-0000-0000929E0000}"/>
    <cellStyle name="Vírgula 3 4 6" xfId="40586" xr:uid="{00000000-0005-0000-0000-0000939E0000}"/>
    <cellStyle name="Vírgula 3 4 6 2" xfId="40587" xr:uid="{00000000-0005-0000-0000-0000949E0000}"/>
    <cellStyle name="Vírgula 3 4 6 2 2" xfId="40588" xr:uid="{00000000-0005-0000-0000-0000959E0000}"/>
    <cellStyle name="Vírgula 3 4 6 2 2 2" xfId="40589" xr:uid="{00000000-0005-0000-0000-0000969E0000}"/>
    <cellStyle name="Vírgula 3 4 6 2 3" xfId="40590" xr:uid="{00000000-0005-0000-0000-0000979E0000}"/>
    <cellStyle name="Vírgula 3 4 6 2 4" xfId="40591" xr:uid="{00000000-0005-0000-0000-0000989E0000}"/>
    <cellStyle name="Vírgula 3 4 6 3" xfId="40592" xr:uid="{00000000-0005-0000-0000-0000999E0000}"/>
    <cellStyle name="Vírgula 3 4 6 3 2" xfId="40593" xr:uid="{00000000-0005-0000-0000-00009A9E0000}"/>
    <cellStyle name="Vírgula 3 4 6 3 2 2" xfId="40594" xr:uid="{00000000-0005-0000-0000-00009B9E0000}"/>
    <cellStyle name="Vírgula 3 4 6 3 3" xfId="40595" xr:uid="{00000000-0005-0000-0000-00009C9E0000}"/>
    <cellStyle name="Vírgula 3 4 6 3 4" xfId="40596" xr:uid="{00000000-0005-0000-0000-00009D9E0000}"/>
    <cellStyle name="Vírgula 3 4 6 4" xfId="40597" xr:uid="{00000000-0005-0000-0000-00009E9E0000}"/>
    <cellStyle name="Vírgula 3 4 6 4 2" xfId="40598" xr:uid="{00000000-0005-0000-0000-00009F9E0000}"/>
    <cellStyle name="Vírgula 3 4 6 4 2 2" xfId="40599" xr:uid="{00000000-0005-0000-0000-0000A09E0000}"/>
    <cellStyle name="Vírgula 3 4 6 4 3" xfId="40600" xr:uid="{00000000-0005-0000-0000-0000A19E0000}"/>
    <cellStyle name="Vírgula 3 4 6 4 4" xfId="40601" xr:uid="{00000000-0005-0000-0000-0000A29E0000}"/>
    <cellStyle name="Vírgula 3 4 6 5" xfId="40602" xr:uid="{00000000-0005-0000-0000-0000A39E0000}"/>
    <cellStyle name="Vírgula 3 4 6 5 2" xfId="40603" xr:uid="{00000000-0005-0000-0000-0000A49E0000}"/>
    <cellStyle name="Vírgula 3 4 6 6" xfId="40604" xr:uid="{00000000-0005-0000-0000-0000A59E0000}"/>
    <cellStyle name="Vírgula 3 4 6 7" xfId="40605" xr:uid="{00000000-0005-0000-0000-0000A69E0000}"/>
    <cellStyle name="Vírgula 3 4 7" xfId="40606" xr:uid="{00000000-0005-0000-0000-0000A79E0000}"/>
    <cellStyle name="Vírgula 3 4 7 2" xfId="40607" xr:uid="{00000000-0005-0000-0000-0000A89E0000}"/>
    <cellStyle name="Vírgula 3 4 7 2 2" xfId="40608" xr:uid="{00000000-0005-0000-0000-0000A99E0000}"/>
    <cellStyle name="Vírgula 3 4 7 3" xfId="40609" xr:uid="{00000000-0005-0000-0000-0000AA9E0000}"/>
    <cellStyle name="Vírgula 3 4 7 4" xfId="40610" xr:uid="{00000000-0005-0000-0000-0000AB9E0000}"/>
    <cellStyle name="Vírgula 3 4 8" xfId="40611" xr:uid="{00000000-0005-0000-0000-0000AC9E0000}"/>
    <cellStyle name="Vírgula 3 4 8 2" xfId="40612" xr:uid="{00000000-0005-0000-0000-0000AD9E0000}"/>
    <cellStyle name="Vírgula 3 4 8 2 2" xfId="40613" xr:uid="{00000000-0005-0000-0000-0000AE9E0000}"/>
    <cellStyle name="Vírgula 3 4 8 3" xfId="40614" xr:uid="{00000000-0005-0000-0000-0000AF9E0000}"/>
    <cellStyle name="Vírgula 3 4 8 4" xfId="40615" xr:uid="{00000000-0005-0000-0000-0000B09E0000}"/>
    <cellStyle name="Vírgula 3 4 9" xfId="40616" xr:uid="{00000000-0005-0000-0000-0000B19E0000}"/>
    <cellStyle name="Vírgula 3 4 9 2" xfId="40617" xr:uid="{00000000-0005-0000-0000-0000B29E0000}"/>
    <cellStyle name="Vírgula 3 4 9 2 2" xfId="40618" xr:uid="{00000000-0005-0000-0000-0000B39E0000}"/>
    <cellStyle name="Vírgula 3 4 9 3" xfId="40619" xr:uid="{00000000-0005-0000-0000-0000B49E0000}"/>
    <cellStyle name="Vírgula 3 4 9 4" xfId="40620" xr:uid="{00000000-0005-0000-0000-0000B59E0000}"/>
    <cellStyle name="Vírgula 3 5" xfId="40621" xr:uid="{00000000-0005-0000-0000-0000B69E0000}"/>
    <cellStyle name="Vírgula 3 5 2" xfId="40622" xr:uid="{00000000-0005-0000-0000-0000B79E0000}"/>
    <cellStyle name="Vírgula 3 5 2 2" xfId="40623" xr:uid="{00000000-0005-0000-0000-0000B89E0000}"/>
    <cellStyle name="Vírgula 3 5 2 2 2" xfId="40624" xr:uid="{00000000-0005-0000-0000-0000B99E0000}"/>
    <cellStyle name="Vírgula 3 5 2 2 2 2" xfId="40625" xr:uid="{00000000-0005-0000-0000-0000BA9E0000}"/>
    <cellStyle name="Vírgula 3 5 2 2 2 2 2" xfId="40626" xr:uid="{00000000-0005-0000-0000-0000BB9E0000}"/>
    <cellStyle name="Vírgula 3 5 2 2 2 3" xfId="40627" xr:uid="{00000000-0005-0000-0000-0000BC9E0000}"/>
    <cellStyle name="Vírgula 3 5 2 2 2 4" xfId="40628" xr:uid="{00000000-0005-0000-0000-0000BD9E0000}"/>
    <cellStyle name="Vírgula 3 5 2 2 3" xfId="40629" xr:uid="{00000000-0005-0000-0000-0000BE9E0000}"/>
    <cellStyle name="Vírgula 3 5 2 2 3 2" xfId="40630" xr:uid="{00000000-0005-0000-0000-0000BF9E0000}"/>
    <cellStyle name="Vírgula 3 5 2 2 3 2 2" xfId="40631" xr:uid="{00000000-0005-0000-0000-0000C09E0000}"/>
    <cellStyle name="Vírgula 3 5 2 2 3 3" xfId="40632" xr:uid="{00000000-0005-0000-0000-0000C19E0000}"/>
    <cellStyle name="Vírgula 3 5 2 2 3 4" xfId="40633" xr:uid="{00000000-0005-0000-0000-0000C29E0000}"/>
    <cellStyle name="Vírgula 3 5 2 2 4" xfId="40634" xr:uid="{00000000-0005-0000-0000-0000C39E0000}"/>
    <cellStyle name="Vírgula 3 5 2 2 4 2" xfId="40635" xr:uid="{00000000-0005-0000-0000-0000C49E0000}"/>
    <cellStyle name="Vírgula 3 5 2 2 4 2 2" xfId="40636" xr:uid="{00000000-0005-0000-0000-0000C59E0000}"/>
    <cellStyle name="Vírgula 3 5 2 2 4 3" xfId="40637" xr:uid="{00000000-0005-0000-0000-0000C69E0000}"/>
    <cellStyle name="Vírgula 3 5 2 2 4 4" xfId="40638" xr:uid="{00000000-0005-0000-0000-0000C79E0000}"/>
    <cellStyle name="Vírgula 3 5 2 2 5" xfId="40639" xr:uid="{00000000-0005-0000-0000-0000C89E0000}"/>
    <cellStyle name="Vírgula 3 5 2 2 5 2" xfId="40640" xr:uid="{00000000-0005-0000-0000-0000C99E0000}"/>
    <cellStyle name="Vírgula 3 5 2 2 6" xfId="40641" xr:uid="{00000000-0005-0000-0000-0000CA9E0000}"/>
    <cellStyle name="Vírgula 3 5 2 2 7" xfId="40642" xr:uid="{00000000-0005-0000-0000-0000CB9E0000}"/>
    <cellStyle name="Vírgula 3 5 2 3" xfId="40643" xr:uid="{00000000-0005-0000-0000-0000CC9E0000}"/>
    <cellStyle name="Vírgula 3 5 2 3 2" xfId="40644" xr:uid="{00000000-0005-0000-0000-0000CD9E0000}"/>
    <cellStyle name="Vírgula 3 5 2 3 2 2" xfId="40645" xr:uid="{00000000-0005-0000-0000-0000CE9E0000}"/>
    <cellStyle name="Vírgula 3 5 2 3 3" xfId="40646" xr:uid="{00000000-0005-0000-0000-0000CF9E0000}"/>
    <cellStyle name="Vírgula 3 5 2 3 4" xfId="40647" xr:uid="{00000000-0005-0000-0000-0000D09E0000}"/>
    <cellStyle name="Vírgula 3 5 2 4" xfId="40648" xr:uid="{00000000-0005-0000-0000-0000D19E0000}"/>
    <cellStyle name="Vírgula 3 5 2 4 2" xfId="40649" xr:uid="{00000000-0005-0000-0000-0000D29E0000}"/>
    <cellStyle name="Vírgula 3 5 2 4 2 2" xfId="40650" xr:uid="{00000000-0005-0000-0000-0000D39E0000}"/>
    <cellStyle name="Vírgula 3 5 2 4 3" xfId="40651" xr:uid="{00000000-0005-0000-0000-0000D49E0000}"/>
    <cellStyle name="Vírgula 3 5 2 4 4" xfId="40652" xr:uid="{00000000-0005-0000-0000-0000D59E0000}"/>
    <cellStyle name="Vírgula 3 5 2 5" xfId="40653" xr:uid="{00000000-0005-0000-0000-0000D69E0000}"/>
    <cellStyle name="Vírgula 3 5 2 5 2" xfId="40654" xr:uid="{00000000-0005-0000-0000-0000D79E0000}"/>
    <cellStyle name="Vírgula 3 5 2 5 2 2" xfId="40655" xr:uid="{00000000-0005-0000-0000-0000D89E0000}"/>
    <cellStyle name="Vírgula 3 5 2 5 3" xfId="40656" xr:uid="{00000000-0005-0000-0000-0000D99E0000}"/>
    <cellStyle name="Vírgula 3 5 2 5 4" xfId="40657" xr:uid="{00000000-0005-0000-0000-0000DA9E0000}"/>
    <cellStyle name="Vírgula 3 5 2 6" xfId="40658" xr:uid="{00000000-0005-0000-0000-0000DB9E0000}"/>
    <cellStyle name="Vírgula 3 5 2 6 2" xfId="40659" xr:uid="{00000000-0005-0000-0000-0000DC9E0000}"/>
    <cellStyle name="Vírgula 3 5 2 7" xfId="40660" xr:uid="{00000000-0005-0000-0000-0000DD9E0000}"/>
    <cellStyle name="Vírgula 3 5 2 8" xfId="40661" xr:uid="{00000000-0005-0000-0000-0000DE9E0000}"/>
    <cellStyle name="Vírgula 3 5 3" xfId="40662" xr:uid="{00000000-0005-0000-0000-0000DF9E0000}"/>
    <cellStyle name="Vírgula 3 5 3 2" xfId="40663" xr:uid="{00000000-0005-0000-0000-0000E09E0000}"/>
    <cellStyle name="Vírgula 3 5 3 2 2" xfId="40664" xr:uid="{00000000-0005-0000-0000-0000E19E0000}"/>
    <cellStyle name="Vírgula 3 5 3 2 2 2" xfId="40665" xr:uid="{00000000-0005-0000-0000-0000E29E0000}"/>
    <cellStyle name="Vírgula 3 5 3 2 3" xfId="40666" xr:uid="{00000000-0005-0000-0000-0000E39E0000}"/>
    <cellStyle name="Vírgula 3 5 3 2 4" xfId="40667" xr:uid="{00000000-0005-0000-0000-0000E49E0000}"/>
    <cellStyle name="Vírgula 3 5 3 3" xfId="40668" xr:uid="{00000000-0005-0000-0000-0000E59E0000}"/>
    <cellStyle name="Vírgula 3 5 3 3 2" xfId="40669" xr:uid="{00000000-0005-0000-0000-0000E69E0000}"/>
    <cellStyle name="Vírgula 3 5 3 3 2 2" xfId="40670" xr:uid="{00000000-0005-0000-0000-0000E79E0000}"/>
    <cellStyle name="Vírgula 3 5 3 3 3" xfId="40671" xr:uid="{00000000-0005-0000-0000-0000E89E0000}"/>
    <cellStyle name="Vírgula 3 5 3 3 4" xfId="40672" xr:uid="{00000000-0005-0000-0000-0000E99E0000}"/>
    <cellStyle name="Vírgula 3 5 3 4" xfId="40673" xr:uid="{00000000-0005-0000-0000-0000EA9E0000}"/>
    <cellStyle name="Vírgula 3 5 3 4 2" xfId="40674" xr:uid="{00000000-0005-0000-0000-0000EB9E0000}"/>
    <cellStyle name="Vírgula 3 5 3 4 2 2" xfId="40675" xr:uid="{00000000-0005-0000-0000-0000EC9E0000}"/>
    <cellStyle name="Vírgula 3 5 3 4 3" xfId="40676" xr:uid="{00000000-0005-0000-0000-0000ED9E0000}"/>
    <cellStyle name="Vírgula 3 5 3 4 4" xfId="40677" xr:uid="{00000000-0005-0000-0000-0000EE9E0000}"/>
    <cellStyle name="Vírgula 3 5 3 5" xfId="40678" xr:uid="{00000000-0005-0000-0000-0000EF9E0000}"/>
    <cellStyle name="Vírgula 3 5 3 5 2" xfId="40679" xr:uid="{00000000-0005-0000-0000-0000F09E0000}"/>
    <cellStyle name="Vírgula 3 5 3 6" xfId="40680" xr:uid="{00000000-0005-0000-0000-0000F19E0000}"/>
    <cellStyle name="Vírgula 3 5 3 7" xfId="40681" xr:uid="{00000000-0005-0000-0000-0000F29E0000}"/>
    <cellStyle name="Vírgula 3 5 4" xfId="40682" xr:uid="{00000000-0005-0000-0000-0000F39E0000}"/>
    <cellStyle name="Vírgula 3 5 4 2" xfId="40683" xr:uid="{00000000-0005-0000-0000-0000F49E0000}"/>
    <cellStyle name="Vírgula 3 5 4 2 2" xfId="40684" xr:uid="{00000000-0005-0000-0000-0000F59E0000}"/>
    <cellStyle name="Vírgula 3 5 4 3" xfId="40685" xr:uid="{00000000-0005-0000-0000-0000F69E0000}"/>
    <cellStyle name="Vírgula 3 5 4 4" xfId="40686" xr:uid="{00000000-0005-0000-0000-0000F79E0000}"/>
    <cellStyle name="Vírgula 3 5 5" xfId="40687" xr:uid="{00000000-0005-0000-0000-0000F89E0000}"/>
    <cellStyle name="Vírgula 3 5 5 2" xfId="40688" xr:uid="{00000000-0005-0000-0000-0000F99E0000}"/>
    <cellStyle name="Vírgula 3 5 5 2 2" xfId="40689" xr:uid="{00000000-0005-0000-0000-0000FA9E0000}"/>
    <cellStyle name="Vírgula 3 5 5 3" xfId="40690" xr:uid="{00000000-0005-0000-0000-0000FB9E0000}"/>
    <cellStyle name="Vírgula 3 5 5 4" xfId="40691" xr:uid="{00000000-0005-0000-0000-0000FC9E0000}"/>
    <cellStyle name="Vírgula 3 5 6" xfId="40692" xr:uid="{00000000-0005-0000-0000-0000FD9E0000}"/>
    <cellStyle name="Vírgula 3 5 6 2" xfId="40693" xr:uid="{00000000-0005-0000-0000-0000FE9E0000}"/>
    <cellStyle name="Vírgula 3 5 6 2 2" xfId="40694" xr:uid="{00000000-0005-0000-0000-0000FF9E0000}"/>
    <cellStyle name="Vírgula 3 5 6 3" xfId="40695" xr:uid="{00000000-0005-0000-0000-0000009F0000}"/>
    <cellStyle name="Vírgula 3 5 6 4" xfId="40696" xr:uid="{00000000-0005-0000-0000-0000019F0000}"/>
    <cellStyle name="Vírgula 3 5 7" xfId="40697" xr:uid="{00000000-0005-0000-0000-0000029F0000}"/>
    <cellStyle name="Vírgula 3 5 7 2" xfId="40698" xr:uid="{00000000-0005-0000-0000-0000039F0000}"/>
    <cellStyle name="Vírgula 3 5 8" xfId="40699" xr:uid="{00000000-0005-0000-0000-0000049F0000}"/>
    <cellStyle name="Vírgula 3 5 9" xfId="40700" xr:uid="{00000000-0005-0000-0000-0000059F0000}"/>
    <cellStyle name="Vírgula 3 6" xfId="40701" xr:uid="{00000000-0005-0000-0000-0000069F0000}"/>
    <cellStyle name="Vírgula 3 6 2" xfId="40702" xr:uid="{00000000-0005-0000-0000-0000079F0000}"/>
    <cellStyle name="Vírgula 3 6 2 2" xfId="40703" xr:uid="{00000000-0005-0000-0000-0000089F0000}"/>
    <cellStyle name="Vírgula 3 6 2 2 2" xfId="40704" xr:uid="{00000000-0005-0000-0000-0000099F0000}"/>
    <cellStyle name="Vírgula 3 6 2 2 2 2" xfId="40705" xr:uid="{00000000-0005-0000-0000-00000A9F0000}"/>
    <cellStyle name="Vírgula 3 6 2 2 2 2 2" xfId="40706" xr:uid="{00000000-0005-0000-0000-00000B9F0000}"/>
    <cellStyle name="Vírgula 3 6 2 2 2 3" xfId="40707" xr:uid="{00000000-0005-0000-0000-00000C9F0000}"/>
    <cellStyle name="Vírgula 3 6 2 2 2 4" xfId="40708" xr:uid="{00000000-0005-0000-0000-00000D9F0000}"/>
    <cellStyle name="Vírgula 3 6 2 2 3" xfId="40709" xr:uid="{00000000-0005-0000-0000-00000E9F0000}"/>
    <cellStyle name="Vírgula 3 6 2 2 3 2" xfId="40710" xr:uid="{00000000-0005-0000-0000-00000F9F0000}"/>
    <cellStyle name="Vírgula 3 6 2 2 3 2 2" xfId="40711" xr:uid="{00000000-0005-0000-0000-0000109F0000}"/>
    <cellStyle name="Vírgula 3 6 2 2 3 3" xfId="40712" xr:uid="{00000000-0005-0000-0000-0000119F0000}"/>
    <cellStyle name="Vírgula 3 6 2 2 3 4" xfId="40713" xr:uid="{00000000-0005-0000-0000-0000129F0000}"/>
    <cellStyle name="Vírgula 3 6 2 2 4" xfId="40714" xr:uid="{00000000-0005-0000-0000-0000139F0000}"/>
    <cellStyle name="Vírgula 3 6 2 2 4 2" xfId="40715" xr:uid="{00000000-0005-0000-0000-0000149F0000}"/>
    <cellStyle name="Vírgula 3 6 2 2 4 2 2" xfId="40716" xr:uid="{00000000-0005-0000-0000-0000159F0000}"/>
    <cellStyle name="Vírgula 3 6 2 2 4 3" xfId="40717" xr:uid="{00000000-0005-0000-0000-0000169F0000}"/>
    <cellStyle name="Vírgula 3 6 2 2 4 4" xfId="40718" xr:uid="{00000000-0005-0000-0000-0000179F0000}"/>
    <cellStyle name="Vírgula 3 6 2 2 5" xfId="40719" xr:uid="{00000000-0005-0000-0000-0000189F0000}"/>
    <cellStyle name="Vírgula 3 6 2 2 5 2" xfId="40720" xr:uid="{00000000-0005-0000-0000-0000199F0000}"/>
    <cellStyle name="Vírgula 3 6 2 2 6" xfId="40721" xr:uid="{00000000-0005-0000-0000-00001A9F0000}"/>
    <cellStyle name="Vírgula 3 6 2 2 7" xfId="40722" xr:uid="{00000000-0005-0000-0000-00001B9F0000}"/>
    <cellStyle name="Vírgula 3 6 2 3" xfId="40723" xr:uid="{00000000-0005-0000-0000-00001C9F0000}"/>
    <cellStyle name="Vírgula 3 6 2 3 2" xfId="40724" xr:uid="{00000000-0005-0000-0000-00001D9F0000}"/>
    <cellStyle name="Vírgula 3 6 2 3 2 2" xfId="40725" xr:uid="{00000000-0005-0000-0000-00001E9F0000}"/>
    <cellStyle name="Vírgula 3 6 2 3 3" xfId="40726" xr:uid="{00000000-0005-0000-0000-00001F9F0000}"/>
    <cellStyle name="Vírgula 3 6 2 3 4" xfId="40727" xr:uid="{00000000-0005-0000-0000-0000209F0000}"/>
    <cellStyle name="Vírgula 3 6 2 4" xfId="40728" xr:uid="{00000000-0005-0000-0000-0000219F0000}"/>
    <cellStyle name="Vírgula 3 6 2 4 2" xfId="40729" xr:uid="{00000000-0005-0000-0000-0000229F0000}"/>
    <cellStyle name="Vírgula 3 6 2 4 2 2" xfId="40730" xr:uid="{00000000-0005-0000-0000-0000239F0000}"/>
    <cellStyle name="Vírgula 3 6 2 4 3" xfId="40731" xr:uid="{00000000-0005-0000-0000-0000249F0000}"/>
    <cellStyle name="Vírgula 3 6 2 4 4" xfId="40732" xr:uid="{00000000-0005-0000-0000-0000259F0000}"/>
    <cellStyle name="Vírgula 3 6 2 5" xfId="40733" xr:uid="{00000000-0005-0000-0000-0000269F0000}"/>
    <cellStyle name="Vírgula 3 6 2 5 2" xfId="40734" xr:uid="{00000000-0005-0000-0000-0000279F0000}"/>
    <cellStyle name="Vírgula 3 6 2 5 2 2" xfId="40735" xr:uid="{00000000-0005-0000-0000-0000289F0000}"/>
    <cellStyle name="Vírgula 3 6 2 5 3" xfId="40736" xr:uid="{00000000-0005-0000-0000-0000299F0000}"/>
    <cellStyle name="Vírgula 3 6 2 5 4" xfId="40737" xr:uid="{00000000-0005-0000-0000-00002A9F0000}"/>
    <cellStyle name="Vírgula 3 6 2 6" xfId="40738" xr:uid="{00000000-0005-0000-0000-00002B9F0000}"/>
    <cellStyle name="Vírgula 3 6 2 6 2" xfId="40739" xr:uid="{00000000-0005-0000-0000-00002C9F0000}"/>
    <cellStyle name="Vírgula 3 6 2 7" xfId="40740" xr:uid="{00000000-0005-0000-0000-00002D9F0000}"/>
    <cellStyle name="Vírgula 3 6 2 8" xfId="40741" xr:uid="{00000000-0005-0000-0000-00002E9F0000}"/>
    <cellStyle name="Vírgula 3 6 3" xfId="40742" xr:uid="{00000000-0005-0000-0000-00002F9F0000}"/>
    <cellStyle name="Vírgula 3 6 3 2" xfId="40743" xr:uid="{00000000-0005-0000-0000-0000309F0000}"/>
    <cellStyle name="Vírgula 3 6 3 2 2" xfId="40744" xr:uid="{00000000-0005-0000-0000-0000319F0000}"/>
    <cellStyle name="Vírgula 3 6 3 2 2 2" xfId="40745" xr:uid="{00000000-0005-0000-0000-0000329F0000}"/>
    <cellStyle name="Vírgula 3 6 3 2 3" xfId="40746" xr:uid="{00000000-0005-0000-0000-0000339F0000}"/>
    <cellStyle name="Vírgula 3 6 3 2 4" xfId="40747" xr:uid="{00000000-0005-0000-0000-0000349F0000}"/>
    <cellStyle name="Vírgula 3 6 3 3" xfId="40748" xr:uid="{00000000-0005-0000-0000-0000359F0000}"/>
    <cellStyle name="Vírgula 3 6 3 3 2" xfId="40749" xr:uid="{00000000-0005-0000-0000-0000369F0000}"/>
    <cellStyle name="Vírgula 3 6 3 3 2 2" xfId="40750" xr:uid="{00000000-0005-0000-0000-0000379F0000}"/>
    <cellStyle name="Vírgula 3 6 3 3 3" xfId="40751" xr:uid="{00000000-0005-0000-0000-0000389F0000}"/>
    <cellStyle name="Vírgula 3 6 3 3 4" xfId="40752" xr:uid="{00000000-0005-0000-0000-0000399F0000}"/>
    <cellStyle name="Vírgula 3 6 3 4" xfId="40753" xr:uid="{00000000-0005-0000-0000-00003A9F0000}"/>
    <cellStyle name="Vírgula 3 6 3 4 2" xfId="40754" xr:uid="{00000000-0005-0000-0000-00003B9F0000}"/>
    <cellStyle name="Vírgula 3 6 3 4 2 2" xfId="40755" xr:uid="{00000000-0005-0000-0000-00003C9F0000}"/>
    <cellStyle name="Vírgula 3 6 3 4 3" xfId="40756" xr:uid="{00000000-0005-0000-0000-00003D9F0000}"/>
    <cellStyle name="Vírgula 3 6 3 4 4" xfId="40757" xr:uid="{00000000-0005-0000-0000-00003E9F0000}"/>
    <cellStyle name="Vírgula 3 6 3 5" xfId="40758" xr:uid="{00000000-0005-0000-0000-00003F9F0000}"/>
    <cellStyle name="Vírgula 3 6 3 5 2" xfId="40759" xr:uid="{00000000-0005-0000-0000-0000409F0000}"/>
    <cellStyle name="Vírgula 3 6 3 6" xfId="40760" xr:uid="{00000000-0005-0000-0000-0000419F0000}"/>
    <cellStyle name="Vírgula 3 6 3 7" xfId="40761" xr:uid="{00000000-0005-0000-0000-0000429F0000}"/>
    <cellStyle name="Vírgula 3 6 4" xfId="40762" xr:uid="{00000000-0005-0000-0000-0000439F0000}"/>
    <cellStyle name="Vírgula 3 6 4 2" xfId="40763" xr:uid="{00000000-0005-0000-0000-0000449F0000}"/>
    <cellStyle name="Vírgula 3 6 4 2 2" xfId="40764" xr:uid="{00000000-0005-0000-0000-0000459F0000}"/>
    <cellStyle name="Vírgula 3 6 4 3" xfId="40765" xr:uid="{00000000-0005-0000-0000-0000469F0000}"/>
    <cellStyle name="Vírgula 3 6 4 4" xfId="40766" xr:uid="{00000000-0005-0000-0000-0000479F0000}"/>
    <cellStyle name="Vírgula 3 6 5" xfId="40767" xr:uid="{00000000-0005-0000-0000-0000489F0000}"/>
    <cellStyle name="Vírgula 3 6 5 2" xfId="40768" xr:uid="{00000000-0005-0000-0000-0000499F0000}"/>
    <cellStyle name="Vírgula 3 6 5 2 2" xfId="40769" xr:uid="{00000000-0005-0000-0000-00004A9F0000}"/>
    <cellStyle name="Vírgula 3 6 5 3" xfId="40770" xr:uid="{00000000-0005-0000-0000-00004B9F0000}"/>
    <cellStyle name="Vírgula 3 6 5 4" xfId="40771" xr:uid="{00000000-0005-0000-0000-00004C9F0000}"/>
    <cellStyle name="Vírgula 3 6 6" xfId="40772" xr:uid="{00000000-0005-0000-0000-00004D9F0000}"/>
    <cellStyle name="Vírgula 3 6 6 2" xfId="40773" xr:uid="{00000000-0005-0000-0000-00004E9F0000}"/>
    <cellStyle name="Vírgula 3 6 6 2 2" xfId="40774" xr:uid="{00000000-0005-0000-0000-00004F9F0000}"/>
    <cellStyle name="Vírgula 3 6 6 3" xfId="40775" xr:uid="{00000000-0005-0000-0000-0000509F0000}"/>
    <cellStyle name="Vírgula 3 6 6 4" xfId="40776" xr:uid="{00000000-0005-0000-0000-0000519F0000}"/>
    <cellStyle name="Vírgula 3 6 7" xfId="40777" xr:uid="{00000000-0005-0000-0000-0000529F0000}"/>
    <cellStyle name="Vírgula 3 6 7 2" xfId="40778" xr:uid="{00000000-0005-0000-0000-0000539F0000}"/>
    <cellStyle name="Vírgula 3 6 8" xfId="40779" xr:uid="{00000000-0005-0000-0000-0000549F0000}"/>
    <cellStyle name="Vírgula 3 6 9" xfId="40780" xr:uid="{00000000-0005-0000-0000-0000559F0000}"/>
    <cellStyle name="Vírgula 3 7" xfId="40781" xr:uid="{00000000-0005-0000-0000-0000569F0000}"/>
    <cellStyle name="Vírgula 3 7 2" xfId="40782" xr:uid="{00000000-0005-0000-0000-0000579F0000}"/>
    <cellStyle name="Vírgula 3 7 2 2" xfId="40783" xr:uid="{00000000-0005-0000-0000-0000589F0000}"/>
    <cellStyle name="Vírgula 3 7 2 2 2" xfId="40784" xr:uid="{00000000-0005-0000-0000-0000599F0000}"/>
    <cellStyle name="Vírgula 3 7 2 2 2 2" xfId="40785" xr:uid="{00000000-0005-0000-0000-00005A9F0000}"/>
    <cellStyle name="Vírgula 3 7 2 2 2 2 2" xfId="40786" xr:uid="{00000000-0005-0000-0000-00005B9F0000}"/>
    <cellStyle name="Vírgula 3 7 2 2 2 3" xfId="40787" xr:uid="{00000000-0005-0000-0000-00005C9F0000}"/>
    <cellStyle name="Vírgula 3 7 2 2 2 4" xfId="40788" xr:uid="{00000000-0005-0000-0000-00005D9F0000}"/>
    <cellStyle name="Vírgula 3 7 2 2 3" xfId="40789" xr:uid="{00000000-0005-0000-0000-00005E9F0000}"/>
    <cellStyle name="Vírgula 3 7 2 2 3 2" xfId="40790" xr:uid="{00000000-0005-0000-0000-00005F9F0000}"/>
    <cellStyle name="Vírgula 3 7 2 2 3 2 2" xfId="40791" xr:uid="{00000000-0005-0000-0000-0000609F0000}"/>
    <cellStyle name="Vírgula 3 7 2 2 3 3" xfId="40792" xr:uid="{00000000-0005-0000-0000-0000619F0000}"/>
    <cellStyle name="Vírgula 3 7 2 2 3 4" xfId="40793" xr:uid="{00000000-0005-0000-0000-0000629F0000}"/>
    <cellStyle name="Vírgula 3 7 2 2 4" xfId="40794" xr:uid="{00000000-0005-0000-0000-0000639F0000}"/>
    <cellStyle name="Vírgula 3 7 2 2 4 2" xfId="40795" xr:uid="{00000000-0005-0000-0000-0000649F0000}"/>
    <cellStyle name="Vírgula 3 7 2 2 4 2 2" xfId="40796" xr:uid="{00000000-0005-0000-0000-0000659F0000}"/>
    <cellStyle name="Vírgula 3 7 2 2 4 3" xfId="40797" xr:uid="{00000000-0005-0000-0000-0000669F0000}"/>
    <cellStyle name="Vírgula 3 7 2 2 4 4" xfId="40798" xr:uid="{00000000-0005-0000-0000-0000679F0000}"/>
    <cellStyle name="Vírgula 3 7 2 2 5" xfId="40799" xr:uid="{00000000-0005-0000-0000-0000689F0000}"/>
    <cellStyle name="Vírgula 3 7 2 2 5 2" xfId="40800" xr:uid="{00000000-0005-0000-0000-0000699F0000}"/>
    <cellStyle name="Vírgula 3 7 2 2 6" xfId="40801" xr:uid="{00000000-0005-0000-0000-00006A9F0000}"/>
    <cellStyle name="Vírgula 3 7 2 2 7" xfId="40802" xr:uid="{00000000-0005-0000-0000-00006B9F0000}"/>
    <cellStyle name="Vírgula 3 7 2 3" xfId="40803" xr:uid="{00000000-0005-0000-0000-00006C9F0000}"/>
    <cellStyle name="Vírgula 3 7 2 3 2" xfId="40804" xr:uid="{00000000-0005-0000-0000-00006D9F0000}"/>
    <cellStyle name="Vírgula 3 7 2 3 2 2" xfId="40805" xr:uid="{00000000-0005-0000-0000-00006E9F0000}"/>
    <cellStyle name="Vírgula 3 7 2 3 3" xfId="40806" xr:uid="{00000000-0005-0000-0000-00006F9F0000}"/>
    <cellStyle name="Vírgula 3 7 2 3 4" xfId="40807" xr:uid="{00000000-0005-0000-0000-0000709F0000}"/>
    <cellStyle name="Vírgula 3 7 2 4" xfId="40808" xr:uid="{00000000-0005-0000-0000-0000719F0000}"/>
    <cellStyle name="Vírgula 3 7 2 4 2" xfId="40809" xr:uid="{00000000-0005-0000-0000-0000729F0000}"/>
    <cellStyle name="Vírgula 3 7 2 4 2 2" xfId="40810" xr:uid="{00000000-0005-0000-0000-0000739F0000}"/>
    <cellStyle name="Vírgula 3 7 2 4 3" xfId="40811" xr:uid="{00000000-0005-0000-0000-0000749F0000}"/>
    <cellStyle name="Vírgula 3 7 2 4 4" xfId="40812" xr:uid="{00000000-0005-0000-0000-0000759F0000}"/>
    <cellStyle name="Vírgula 3 7 2 5" xfId="40813" xr:uid="{00000000-0005-0000-0000-0000769F0000}"/>
    <cellStyle name="Vírgula 3 7 2 5 2" xfId="40814" xr:uid="{00000000-0005-0000-0000-0000779F0000}"/>
    <cellStyle name="Vírgula 3 7 2 5 2 2" xfId="40815" xr:uid="{00000000-0005-0000-0000-0000789F0000}"/>
    <cellStyle name="Vírgula 3 7 2 5 3" xfId="40816" xr:uid="{00000000-0005-0000-0000-0000799F0000}"/>
    <cellStyle name="Vírgula 3 7 2 5 4" xfId="40817" xr:uid="{00000000-0005-0000-0000-00007A9F0000}"/>
    <cellStyle name="Vírgula 3 7 2 6" xfId="40818" xr:uid="{00000000-0005-0000-0000-00007B9F0000}"/>
    <cellStyle name="Vírgula 3 7 2 6 2" xfId="40819" xr:uid="{00000000-0005-0000-0000-00007C9F0000}"/>
    <cellStyle name="Vírgula 3 7 2 7" xfId="40820" xr:uid="{00000000-0005-0000-0000-00007D9F0000}"/>
    <cellStyle name="Vírgula 3 7 2 8" xfId="40821" xr:uid="{00000000-0005-0000-0000-00007E9F0000}"/>
    <cellStyle name="Vírgula 3 7 3" xfId="40822" xr:uid="{00000000-0005-0000-0000-00007F9F0000}"/>
    <cellStyle name="Vírgula 3 7 3 2" xfId="40823" xr:uid="{00000000-0005-0000-0000-0000809F0000}"/>
    <cellStyle name="Vírgula 3 7 3 2 2" xfId="40824" xr:uid="{00000000-0005-0000-0000-0000819F0000}"/>
    <cellStyle name="Vírgula 3 7 3 2 2 2" xfId="40825" xr:uid="{00000000-0005-0000-0000-0000829F0000}"/>
    <cellStyle name="Vírgula 3 7 3 2 3" xfId="40826" xr:uid="{00000000-0005-0000-0000-0000839F0000}"/>
    <cellStyle name="Vírgula 3 7 3 2 4" xfId="40827" xr:uid="{00000000-0005-0000-0000-0000849F0000}"/>
    <cellStyle name="Vírgula 3 7 3 3" xfId="40828" xr:uid="{00000000-0005-0000-0000-0000859F0000}"/>
    <cellStyle name="Vírgula 3 7 3 3 2" xfId="40829" xr:uid="{00000000-0005-0000-0000-0000869F0000}"/>
    <cellStyle name="Vírgula 3 7 3 3 2 2" xfId="40830" xr:uid="{00000000-0005-0000-0000-0000879F0000}"/>
    <cellStyle name="Vírgula 3 7 3 3 3" xfId="40831" xr:uid="{00000000-0005-0000-0000-0000889F0000}"/>
    <cellStyle name="Vírgula 3 7 3 3 4" xfId="40832" xr:uid="{00000000-0005-0000-0000-0000899F0000}"/>
    <cellStyle name="Vírgula 3 7 3 4" xfId="40833" xr:uid="{00000000-0005-0000-0000-00008A9F0000}"/>
    <cellStyle name="Vírgula 3 7 3 4 2" xfId="40834" xr:uid="{00000000-0005-0000-0000-00008B9F0000}"/>
    <cellStyle name="Vírgula 3 7 3 4 2 2" xfId="40835" xr:uid="{00000000-0005-0000-0000-00008C9F0000}"/>
    <cellStyle name="Vírgula 3 7 3 4 3" xfId="40836" xr:uid="{00000000-0005-0000-0000-00008D9F0000}"/>
    <cellStyle name="Vírgula 3 7 3 4 4" xfId="40837" xr:uid="{00000000-0005-0000-0000-00008E9F0000}"/>
    <cellStyle name="Vírgula 3 7 3 5" xfId="40838" xr:uid="{00000000-0005-0000-0000-00008F9F0000}"/>
    <cellStyle name="Vírgula 3 7 3 5 2" xfId="40839" xr:uid="{00000000-0005-0000-0000-0000909F0000}"/>
    <cellStyle name="Vírgula 3 7 3 6" xfId="40840" xr:uid="{00000000-0005-0000-0000-0000919F0000}"/>
    <cellStyle name="Vírgula 3 7 3 7" xfId="40841" xr:uid="{00000000-0005-0000-0000-0000929F0000}"/>
    <cellStyle name="Vírgula 3 7 4" xfId="40842" xr:uid="{00000000-0005-0000-0000-0000939F0000}"/>
    <cellStyle name="Vírgula 3 7 4 2" xfId="40843" xr:uid="{00000000-0005-0000-0000-0000949F0000}"/>
    <cellStyle name="Vírgula 3 7 4 2 2" xfId="40844" xr:uid="{00000000-0005-0000-0000-0000959F0000}"/>
    <cellStyle name="Vírgula 3 7 4 3" xfId="40845" xr:uid="{00000000-0005-0000-0000-0000969F0000}"/>
    <cellStyle name="Vírgula 3 7 4 4" xfId="40846" xr:uid="{00000000-0005-0000-0000-0000979F0000}"/>
    <cellStyle name="Vírgula 3 7 5" xfId="40847" xr:uid="{00000000-0005-0000-0000-0000989F0000}"/>
    <cellStyle name="Vírgula 3 7 5 2" xfId="40848" xr:uid="{00000000-0005-0000-0000-0000999F0000}"/>
    <cellStyle name="Vírgula 3 7 5 2 2" xfId="40849" xr:uid="{00000000-0005-0000-0000-00009A9F0000}"/>
    <cellStyle name="Vírgula 3 7 5 3" xfId="40850" xr:uid="{00000000-0005-0000-0000-00009B9F0000}"/>
    <cellStyle name="Vírgula 3 7 5 4" xfId="40851" xr:uid="{00000000-0005-0000-0000-00009C9F0000}"/>
    <cellStyle name="Vírgula 3 7 6" xfId="40852" xr:uid="{00000000-0005-0000-0000-00009D9F0000}"/>
    <cellStyle name="Vírgula 3 7 6 2" xfId="40853" xr:uid="{00000000-0005-0000-0000-00009E9F0000}"/>
    <cellStyle name="Vírgula 3 7 6 2 2" xfId="40854" xr:uid="{00000000-0005-0000-0000-00009F9F0000}"/>
    <cellStyle name="Vírgula 3 7 6 3" xfId="40855" xr:uid="{00000000-0005-0000-0000-0000A09F0000}"/>
    <cellStyle name="Vírgula 3 7 6 4" xfId="40856" xr:uid="{00000000-0005-0000-0000-0000A19F0000}"/>
    <cellStyle name="Vírgula 3 7 7" xfId="40857" xr:uid="{00000000-0005-0000-0000-0000A29F0000}"/>
    <cellStyle name="Vírgula 3 7 7 2" xfId="40858" xr:uid="{00000000-0005-0000-0000-0000A39F0000}"/>
    <cellStyle name="Vírgula 3 7 8" xfId="40859" xr:uid="{00000000-0005-0000-0000-0000A49F0000}"/>
    <cellStyle name="Vírgula 3 7 9" xfId="40860" xr:uid="{00000000-0005-0000-0000-0000A59F0000}"/>
    <cellStyle name="Vírgula 3 8" xfId="40861" xr:uid="{00000000-0005-0000-0000-0000A69F0000}"/>
    <cellStyle name="Vírgula 3 8 2" xfId="40862" xr:uid="{00000000-0005-0000-0000-0000A79F0000}"/>
    <cellStyle name="Vírgula 3 8 2 2" xfId="40863" xr:uid="{00000000-0005-0000-0000-0000A89F0000}"/>
    <cellStyle name="Vírgula 3 8 2 2 2" xfId="40864" xr:uid="{00000000-0005-0000-0000-0000A99F0000}"/>
    <cellStyle name="Vírgula 3 8 2 2 2 2" xfId="40865" xr:uid="{00000000-0005-0000-0000-0000AA9F0000}"/>
    <cellStyle name="Vírgula 3 8 2 2 3" xfId="40866" xr:uid="{00000000-0005-0000-0000-0000AB9F0000}"/>
    <cellStyle name="Vírgula 3 8 2 2 4" xfId="40867" xr:uid="{00000000-0005-0000-0000-0000AC9F0000}"/>
    <cellStyle name="Vírgula 3 8 2 3" xfId="40868" xr:uid="{00000000-0005-0000-0000-0000AD9F0000}"/>
    <cellStyle name="Vírgula 3 8 2 3 2" xfId="40869" xr:uid="{00000000-0005-0000-0000-0000AE9F0000}"/>
    <cellStyle name="Vírgula 3 8 2 3 2 2" xfId="40870" xr:uid="{00000000-0005-0000-0000-0000AF9F0000}"/>
    <cellStyle name="Vírgula 3 8 2 3 3" xfId="40871" xr:uid="{00000000-0005-0000-0000-0000B09F0000}"/>
    <cellStyle name="Vírgula 3 8 2 3 4" xfId="40872" xr:uid="{00000000-0005-0000-0000-0000B19F0000}"/>
    <cellStyle name="Vírgula 3 8 2 4" xfId="40873" xr:uid="{00000000-0005-0000-0000-0000B29F0000}"/>
    <cellStyle name="Vírgula 3 8 2 4 2" xfId="40874" xr:uid="{00000000-0005-0000-0000-0000B39F0000}"/>
    <cellStyle name="Vírgula 3 8 2 4 2 2" xfId="40875" xr:uid="{00000000-0005-0000-0000-0000B49F0000}"/>
    <cellStyle name="Vírgula 3 8 2 4 3" xfId="40876" xr:uid="{00000000-0005-0000-0000-0000B59F0000}"/>
    <cellStyle name="Vírgula 3 8 2 4 4" xfId="40877" xr:uid="{00000000-0005-0000-0000-0000B69F0000}"/>
    <cellStyle name="Vírgula 3 8 2 5" xfId="40878" xr:uid="{00000000-0005-0000-0000-0000B79F0000}"/>
    <cellStyle name="Vírgula 3 8 2 5 2" xfId="40879" xr:uid="{00000000-0005-0000-0000-0000B89F0000}"/>
    <cellStyle name="Vírgula 3 8 2 6" xfId="40880" xr:uid="{00000000-0005-0000-0000-0000B99F0000}"/>
    <cellStyle name="Vírgula 3 8 2 7" xfId="40881" xr:uid="{00000000-0005-0000-0000-0000BA9F0000}"/>
    <cellStyle name="Vírgula 3 8 3" xfId="40882" xr:uid="{00000000-0005-0000-0000-0000BB9F0000}"/>
    <cellStyle name="Vírgula 3 8 3 2" xfId="40883" xr:uid="{00000000-0005-0000-0000-0000BC9F0000}"/>
    <cellStyle name="Vírgula 3 8 3 2 2" xfId="40884" xr:uid="{00000000-0005-0000-0000-0000BD9F0000}"/>
    <cellStyle name="Vírgula 3 8 3 3" xfId="40885" xr:uid="{00000000-0005-0000-0000-0000BE9F0000}"/>
    <cellStyle name="Vírgula 3 8 3 4" xfId="40886" xr:uid="{00000000-0005-0000-0000-0000BF9F0000}"/>
    <cellStyle name="Vírgula 3 8 4" xfId="40887" xr:uid="{00000000-0005-0000-0000-0000C09F0000}"/>
    <cellStyle name="Vírgula 3 8 4 2" xfId="40888" xr:uid="{00000000-0005-0000-0000-0000C19F0000}"/>
    <cellStyle name="Vírgula 3 8 4 2 2" xfId="40889" xr:uid="{00000000-0005-0000-0000-0000C29F0000}"/>
    <cellStyle name="Vírgula 3 8 4 3" xfId="40890" xr:uid="{00000000-0005-0000-0000-0000C39F0000}"/>
    <cellStyle name="Vírgula 3 8 4 4" xfId="40891" xr:uid="{00000000-0005-0000-0000-0000C49F0000}"/>
    <cellStyle name="Vírgula 3 8 5" xfId="40892" xr:uid="{00000000-0005-0000-0000-0000C59F0000}"/>
    <cellStyle name="Vírgula 3 8 5 2" xfId="40893" xr:uid="{00000000-0005-0000-0000-0000C69F0000}"/>
    <cellStyle name="Vírgula 3 8 5 2 2" xfId="40894" xr:uid="{00000000-0005-0000-0000-0000C79F0000}"/>
    <cellStyle name="Vírgula 3 8 5 3" xfId="40895" xr:uid="{00000000-0005-0000-0000-0000C89F0000}"/>
    <cellStyle name="Vírgula 3 8 5 4" xfId="40896" xr:uid="{00000000-0005-0000-0000-0000C99F0000}"/>
    <cellStyle name="Vírgula 3 8 6" xfId="40897" xr:uid="{00000000-0005-0000-0000-0000CA9F0000}"/>
    <cellStyle name="Vírgula 3 8 6 2" xfId="40898" xr:uid="{00000000-0005-0000-0000-0000CB9F0000}"/>
    <cellStyle name="Vírgula 3 8 7" xfId="40899" xr:uid="{00000000-0005-0000-0000-0000CC9F0000}"/>
    <cellStyle name="Vírgula 3 8 8" xfId="40900" xr:uid="{00000000-0005-0000-0000-0000CD9F0000}"/>
    <cellStyle name="Vírgula 3 9" xfId="40901" xr:uid="{00000000-0005-0000-0000-0000CE9F0000}"/>
    <cellStyle name="Vírgula 3 9 2" xfId="40902" xr:uid="{00000000-0005-0000-0000-0000CF9F0000}"/>
    <cellStyle name="Vírgula 3 9 2 2" xfId="40903" xr:uid="{00000000-0005-0000-0000-0000D09F0000}"/>
    <cellStyle name="Vírgula 3 9 2 2 2" xfId="40904" xr:uid="{00000000-0005-0000-0000-0000D19F0000}"/>
    <cellStyle name="Vírgula 3 9 2 3" xfId="40905" xr:uid="{00000000-0005-0000-0000-0000D29F0000}"/>
    <cellStyle name="Vírgula 3 9 2 4" xfId="40906" xr:uid="{00000000-0005-0000-0000-0000D39F0000}"/>
    <cellStyle name="Vírgula 3 9 3" xfId="40907" xr:uid="{00000000-0005-0000-0000-0000D49F0000}"/>
    <cellStyle name="Vírgula 3 9 3 2" xfId="40908" xr:uid="{00000000-0005-0000-0000-0000D59F0000}"/>
    <cellStyle name="Vírgula 3 9 3 2 2" xfId="40909" xr:uid="{00000000-0005-0000-0000-0000D69F0000}"/>
    <cellStyle name="Vírgula 3 9 3 3" xfId="40910" xr:uid="{00000000-0005-0000-0000-0000D79F0000}"/>
    <cellStyle name="Vírgula 3 9 3 4" xfId="40911" xr:uid="{00000000-0005-0000-0000-0000D89F0000}"/>
    <cellStyle name="Vírgula 3 9 4" xfId="40912" xr:uid="{00000000-0005-0000-0000-0000D99F0000}"/>
    <cellStyle name="Vírgula 3 9 4 2" xfId="40913" xr:uid="{00000000-0005-0000-0000-0000DA9F0000}"/>
    <cellStyle name="Vírgula 3 9 4 2 2" xfId="40914" xr:uid="{00000000-0005-0000-0000-0000DB9F0000}"/>
    <cellStyle name="Vírgula 3 9 4 3" xfId="40915" xr:uid="{00000000-0005-0000-0000-0000DC9F0000}"/>
    <cellStyle name="Vírgula 3 9 4 4" xfId="40916" xr:uid="{00000000-0005-0000-0000-0000DD9F0000}"/>
    <cellStyle name="Vírgula 3 9 5" xfId="40917" xr:uid="{00000000-0005-0000-0000-0000DE9F0000}"/>
    <cellStyle name="Vírgula 3 9 5 2" xfId="40918" xr:uid="{00000000-0005-0000-0000-0000DF9F0000}"/>
    <cellStyle name="Vírgula 3 9 6" xfId="40919" xr:uid="{00000000-0005-0000-0000-0000E09F0000}"/>
    <cellStyle name="Vírgula 3 9 7" xfId="40920" xr:uid="{00000000-0005-0000-0000-0000E19F0000}"/>
    <cellStyle name="Vírgula 4" xfId="40921" xr:uid="{00000000-0005-0000-0000-0000E29F0000}"/>
    <cellStyle name="Vírgula 4 2" xfId="40922" xr:uid="{00000000-0005-0000-0000-0000E39F0000}"/>
    <cellStyle name="Vírgula 5" xfId="40923" xr:uid="{00000000-0005-0000-0000-0000E49F0000}"/>
    <cellStyle name="Vírgula 5 2" xfId="40924" xr:uid="{00000000-0005-0000-0000-0000E59F0000}"/>
    <cellStyle name="Vírgula 5 2 2" xfId="40925" xr:uid="{00000000-0005-0000-0000-0000E69F0000}"/>
    <cellStyle name="Vírgula 5 2 2 2" xfId="40926" xr:uid="{00000000-0005-0000-0000-0000E79F0000}"/>
    <cellStyle name="Vírgula 5 3" xfId="40927" xr:uid="{00000000-0005-0000-0000-0000E89F0000}"/>
    <cellStyle name="Vírgula 5 3 2" xfId="40928" xr:uid="{00000000-0005-0000-0000-0000E99F0000}"/>
    <cellStyle name="Vírgula 6" xfId="40929" xr:uid="{00000000-0005-0000-0000-0000EA9F0000}"/>
    <cellStyle name="Vírgula 6 2" xfId="40930" xr:uid="{00000000-0005-0000-0000-0000EB9F0000}"/>
    <cellStyle name="Vírgula 6 2 2" xfId="40931" xr:uid="{00000000-0005-0000-0000-0000EC9F0000}"/>
    <cellStyle name="Vírgula 7" xfId="40932" xr:uid="{00000000-0005-0000-0000-0000ED9F0000}"/>
    <cellStyle name="Vírgula 7 2" xfId="40933" xr:uid="{00000000-0005-0000-0000-0000EE9F0000}"/>
    <cellStyle name="Vírgula 7 2 2" xfId="40934" xr:uid="{00000000-0005-0000-0000-0000EF9F0000}"/>
    <cellStyle name="Vírgula 8" xfId="40935" xr:uid="{00000000-0005-0000-0000-0000F09F0000}"/>
    <cellStyle name="Vírgula 8 2" xfId="40936" xr:uid="{00000000-0005-0000-0000-0000F19F0000}"/>
    <cellStyle name="Vírgula 8 2 2" xfId="40937" xr:uid="{00000000-0005-0000-0000-0000F29F0000}"/>
    <cellStyle name="Vírgula 8 2 2 2" xfId="40938" xr:uid="{00000000-0005-0000-0000-0000F39F0000}"/>
    <cellStyle name="Vírgula 8 2 3" xfId="40939" xr:uid="{00000000-0005-0000-0000-0000F49F0000}"/>
    <cellStyle name="Vírgula 8 2 4" xfId="40940" xr:uid="{00000000-0005-0000-0000-0000F59F0000}"/>
    <cellStyle name="Vírgula 8 3" xfId="40941" xr:uid="{00000000-0005-0000-0000-0000F69F0000}"/>
    <cellStyle name="Vírgula 8 3 2" xfId="40942" xr:uid="{00000000-0005-0000-0000-0000F79F0000}"/>
    <cellStyle name="Vírgula 8 4" xfId="40943" xr:uid="{00000000-0005-0000-0000-0000F89F0000}"/>
    <cellStyle name="Vírgula 8 5" xfId="40944" xr:uid="{00000000-0005-0000-0000-0000F99F0000}"/>
    <cellStyle name="Vírgula 9" xfId="40945" xr:uid="{00000000-0005-0000-0000-0000FA9F0000}"/>
    <cellStyle name="Vírgula 9 2" xfId="40946" xr:uid="{00000000-0005-0000-0000-0000FB9F0000}"/>
    <cellStyle name="Vírgula0" xfId="40947" xr:uid="{00000000-0005-0000-0000-0000FC9F0000}"/>
  </cellStyles>
  <dxfs count="486">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76001C"/>
      <color rgb="FFFFFF99"/>
      <color rgb="FFFF7C80"/>
      <color rgb="FF0000FF"/>
      <color rgb="FFA50028"/>
      <color rgb="FF646464"/>
      <color rgb="FFFF295C"/>
      <color rgb="FFFF5B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107674</xdr:colOff>
      <xdr:row>12</xdr:row>
      <xdr:rowOff>57978</xdr:rowOff>
    </xdr:from>
    <xdr:to>
      <xdr:col>13</xdr:col>
      <xdr:colOff>239140</xdr:colOff>
      <xdr:row>29</xdr:row>
      <xdr:rowOff>252211</xdr:rowOff>
    </xdr:to>
    <xdr:pic>
      <xdr:nvPicPr>
        <xdr:cNvPr id="2" name="Imagem 1">
          <a:extLst>
            <a:ext uri="{FF2B5EF4-FFF2-40B4-BE49-F238E27FC236}">
              <a16:creationId xmlns:a16="http://schemas.microsoft.com/office/drawing/2014/main" id="{49D68DE4-F5CA-B043-57FB-1857C57F700A}"/>
            </a:ext>
          </a:extLst>
        </xdr:cNvPr>
        <xdr:cNvPicPr>
          <a:picLocks noChangeAspect="1"/>
        </xdr:cNvPicPr>
      </xdr:nvPicPr>
      <xdr:blipFill>
        <a:blip xmlns:r="http://schemas.openxmlformats.org/officeDocument/2006/relationships" r:embed="rId1"/>
        <a:stretch>
          <a:fillRect/>
        </a:stretch>
      </xdr:blipFill>
      <xdr:spPr>
        <a:xfrm>
          <a:off x="6518413" y="2791239"/>
          <a:ext cx="4305901" cy="30103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5MU3QC7\Compartilhada%20Objetiva\Compartilhada%20Objetiva\06%20-%20TAXI\03%20-%20LUCAS%20CANDAL\MMS\03%20-%20Diversas%20Obras%20Sant\05%20-%20CREAS\1&#186;%20Adt%20Valor%20-%20CREAS%20-%20V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H:\ARQUIVOS\04%20-%20PROFISSIONAL\02%20-%20LICITA&#199;&#213;ES\04%20-%20Secretaria%20Municipal%20de%20Meio%20Ambiente\02%20-%20CPU\02%20-%20PLANILHA%20OR&#199;AMENT&#193;RIA%20EDIT&#193;VEL%20-%20V7.xlsx" TargetMode="External"/><Relationship Id="rId1" Type="http://schemas.openxmlformats.org/officeDocument/2006/relationships/externalLinkPath" Target="file:///H:\ARQUIVOS\04%20-%20PROFISSIONAL\02%20-%20LICITA&#199;&#213;ES\04%20-%20Secretaria%20Municipal%20de%20Meio%20Ambiente\02%20-%20CPU\02%20-%20PLANILHA%20OR&#199;AMENT&#193;RIA%20EDIT&#193;VEL%20-%20V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henri/Downloads/CORR&#202;NCIA%20007%202024/bd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T01"/>
      <sheetName val="MC - ADT01"/>
      <sheetName val="MEMORIAL"/>
      <sheetName val="COMPS - ADT01"/>
      <sheetName val="MEMÓRIA"/>
      <sheetName val="COMP03"/>
      <sheetName val="COMP04"/>
      <sheetName val="COMP05"/>
      <sheetName val="CRONOGRAMA"/>
      <sheetName val="BDI"/>
      <sheetName val="SINAPI_24"/>
      <sheetName val="DER_24"/>
    </sheetNames>
    <sheetDataSet>
      <sheetData sheetId="0">
        <row r="1">
          <cell r="J1">
            <v>1</v>
          </cell>
        </row>
        <row r="6">
          <cell r="O6">
            <v>1.2225999999999999</v>
          </cell>
        </row>
      </sheetData>
      <sheetData sheetId="1" refreshError="1"/>
      <sheetData sheetId="2" refreshError="1"/>
      <sheetData sheetId="3">
        <row r="1">
          <cell r="A1" t="str">
            <v>COMPOSIÇÕES - 1º ADITIVO DE VALOR</v>
          </cell>
        </row>
      </sheetData>
      <sheetData sheetId="4" refreshError="1"/>
      <sheetData sheetId="5"/>
      <sheetData sheetId="6" refreshError="1"/>
      <sheetData sheetId="7" refreshError="1"/>
      <sheetData sheetId="8" refreshError="1"/>
      <sheetData sheetId="9" refreshError="1"/>
      <sheetData sheetId="10">
        <row r="1">
          <cell r="B1" t="str">
            <v xml:space="preserve">        PRECOS DE SERVIÇOS - BANCO NACIONAL</v>
          </cell>
        </row>
      </sheetData>
      <sheetData sheetId="11">
        <row r="1">
          <cell r="A1" t="str">
            <v>Item</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 - GERAL"/>
      <sheetName val="CRONO"/>
      <sheetName val="BDI"/>
      <sheetName val="BDI DIF."/>
      <sheetName val="LS - SINAPI"/>
      <sheetName val="LS - DER"/>
      <sheetName val="NOTAS"/>
      <sheetName val="COMPOSIÇÕES - ANÁLISE"/>
      <sheetName val="CPUs VER03 (IMPRESSÃO)"/>
      <sheetName val="CPUs VER03"/>
      <sheetName val="COMP.AUX."/>
      <sheetName val="ABC"/>
      <sheetName val="CPUs VER01"/>
      <sheetName val="CPUs VER02"/>
      <sheetName val="ABC MATERIAIS"/>
      <sheetName val="ABC INSUMOS"/>
      <sheetName val="INSUMOS"/>
      <sheetName val="ANÁLISE DESCONTOS"/>
      <sheetName val="INSUMOS (ORDEM)"/>
      <sheetName val="EQUIPAMENTOS"/>
      <sheetName val="COMP.AUX.EQUI."/>
      <sheetName val="CPU"/>
      <sheetName val="BASE - OF"/>
      <sheetName val="ERRO - O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AE1">
            <v>0</v>
          </cell>
        </row>
      </sheetData>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PLAN MODELO"/>
      <sheetName val="CFF"/>
      <sheetName val="CRONO"/>
      <sheetName val="CRONOPLE"/>
      <sheetName val="PLE"/>
      <sheetName val="QCI"/>
      <sheetName val="BM"/>
      <sheetName val="RRE"/>
      <sheetName val="OFÍC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598D7-BA94-4A95-8F4A-3DAB88D1DA23}">
  <sheetPr>
    <tabColor rgb="FF0000FF"/>
    <pageSetUpPr fitToPage="1"/>
  </sheetPr>
  <dimension ref="A1:E25"/>
  <sheetViews>
    <sheetView view="pageBreakPreview" zoomScaleNormal="100" zoomScaleSheetLayoutView="100" workbookViewId="0">
      <selection activeCell="E7" sqref="E7"/>
    </sheetView>
  </sheetViews>
  <sheetFormatPr defaultColWidth="10.6640625" defaultRowHeight="13.2" x14ac:dyDescent="0.25"/>
  <cols>
    <col min="1" max="1" width="15.6640625" style="42" customWidth="1"/>
    <col min="2" max="2" width="79.33203125" style="48" customWidth="1"/>
    <col min="3" max="3" width="15.6640625" style="37" customWidth="1"/>
    <col min="4" max="4" width="17.44140625" style="45" customWidth="1"/>
    <col min="5" max="5" width="17.88671875" style="39" customWidth="1"/>
    <col min="6" max="6" width="10.6640625" style="7"/>
    <col min="7" max="7" width="12.88671875" style="7" bestFit="1" customWidth="1"/>
    <col min="8" max="16384" width="10.6640625" style="7"/>
  </cols>
  <sheetData>
    <row r="1" spans="1:5" s="262" customFormat="1" ht="20.100000000000001" customHeight="1" x14ac:dyDescent="0.25">
      <c r="A1" s="257" t="s">
        <v>9830</v>
      </c>
      <c r="B1" s="258"/>
      <c r="C1" s="259"/>
      <c r="D1" s="260"/>
      <c r="E1" s="261"/>
    </row>
    <row r="2" spans="1:5" x14ac:dyDescent="0.25">
      <c r="A2" s="130" t="s">
        <v>7736</v>
      </c>
      <c r="B2" s="131" t="s">
        <v>11521</v>
      </c>
      <c r="C2" s="132" t="s">
        <v>9838</v>
      </c>
      <c r="D2" s="133" t="s">
        <v>7737</v>
      </c>
      <c r="E2" s="38"/>
    </row>
    <row r="3" spans="1:5" x14ac:dyDescent="0.25">
      <c r="A3" s="64" t="s">
        <v>9799</v>
      </c>
      <c r="B3" s="111" t="s">
        <v>11520</v>
      </c>
      <c r="C3" s="115" t="s">
        <v>4</v>
      </c>
      <c r="D3" s="134" t="s">
        <v>11523</v>
      </c>
    </row>
    <row r="4" spans="1:5" x14ac:dyDescent="0.25">
      <c r="A4" s="64" t="s">
        <v>9839</v>
      </c>
      <c r="B4" s="111" t="s">
        <v>11522</v>
      </c>
      <c r="C4" s="115" t="s">
        <v>5</v>
      </c>
      <c r="D4" s="294">
        <v>0.33250000000000002</v>
      </c>
    </row>
    <row r="5" spans="1:5" ht="14.1" customHeight="1" x14ac:dyDescent="0.25">
      <c r="A5" s="104"/>
      <c r="B5" s="66"/>
      <c r="C5" s="115"/>
      <c r="D5" s="116"/>
    </row>
    <row r="6" spans="1:5" s="41" customFormat="1" ht="19.95" customHeight="1" x14ac:dyDescent="0.25">
      <c r="A6" s="136" t="s">
        <v>0</v>
      </c>
      <c r="B6" s="136" t="s">
        <v>21</v>
      </c>
      <c r="C6" s="137" t="s">
        <v>9841</v>
      </c>
      <c r="D6" s="137" t="s">
        <v>7734</v>
      </c>
      <c r="E6" s="186"/>
    </row>
    <row r="7" spans="1:5" s="41" customFormat="1" ht="19.95" customHeight="1" x14ac:dyDescent="0.25">
      <c r="A7" s="303" t="s">
        <v>1</v>
      </c>
      <c r="B7" s="304" t="str">
        <f>VLOOKUP(A7,PO!$A$7:$I$187,4,FALSE)</f>
        <v>CANTEIRO DE OBRAS</v>
      </c>
      <c r="C7" s="305">
        <f t="shared" ref="C7:C20" si="0">D7/$D$21</f>
        <v>7.0194336686645056E-2</v>
      </c>
      <c r="D7" s="306">
        <f>VLOOKUP(A7,PO!$A$7:$I$551,9,FALSE)</f>
        <v>62801.380000000005</v>
      </c>
      <c r="E7" s="88"/>
    </row>
    <row r="8" spans="1:5" ht="24.9" customHeight="1" x14ac:dyDescent="0.25">
      <c r="A8" s="303" t="s">
        <v>7732</v>
      </c>
      <c r="B8" s="304" t="str">
        <f>VLOOKUP(A8,PO!$A$7:$I$187,4,FALSE)</f>
        <v>RETIRADAS, REMOÇÕES E DEMOLIÇÕES</v>
      </c>
      <c r="C8" s="305">
        <f t="shared" si="0"/>
        <v>2.3213416507621688E-2</v>
      </c>
      <c r="D8" s="306">
        <f>VLOOKUP(A8,PO!$A$7:$I$551,9,FALSE)</f>
        <v>20768.550000000007</v>
      </c>
      <c r="E8" s="7"/>
    </row>
    <row r="9" spans="1:5" ht="24.9" customHeight="1" x14ac:dyDescent="0.25">
      <c r="A9" s="303" t="s">
        <v>7733</v>
      </c>
      <c r="B9" s="304" t="str">
        <f>VLOOKUP(A9,PO!$A$7:$I$187,4,FALSE)</f>
        <v>INFRAESTRUTURA</v>
      </c>
      <c r="C9" s="305">
        <f t="shared" si="0"/>
        <v>7.5168502105778232E-2</v>
      </c>
      <c r="D9" s="306">
        <f>VLOOKUP(A9,PO!$A$7:$I$551,9,FALSE)</f>
        <v>67251.659999999989</v>
      </c>
      <c r="E9" s="7"/>
    </row>
    <row r="10" spans="1:5" ht="24.9" customHeight="1" x14ac:dyDescent="0.25">
      <c r="A10" s="303" t="s">
        <v>9798</v>
      </c>
      <c r="B10" s="304" t="str">
        <f>VLOOKUP(A10,PO!$A$7:$I$187,4,FALSE)</f>
        <v>SUPERESTRUTURA</v>
      </c>
      <c r="C10" s="305">
        <f t="shared" si="0"/>
        <v>7.5129996663718612E-2</v>
      </c>
      <c r="D10" s="306">
        <f>VLOOKUP(A10,PO!$A$7:$I$551,9,FALSE)</f>
        <v>67217.210000000006</v>
      </c>
      <c r="E10" s="7"/>
    </row>
    <row r="11" spans="1:5" ht="24.9" customHeight="1" x14ac:dyDescent="0.25">
      <c r="A11" s="303" t="s">
        <v>9800</v>
      </c>
      <c r="B11" s="304" t="str">
        <f>VLOOKUP(A11,PO!$A$7:$I$187,4,FALSE)</f>
        <v>PAREDES E PAINÉIS</v>
      </c>
      <c r="C11" s="305">
        <f t="shared" si="0"/>
        <v>0.23565204238173854</v>
      </c>
      <c r="D11" s="306">
        <f>VLOOKUP(A11,PO!$A$7:$I$551,9,FALSE)</f>
        <v>210832.87</v>
      </c>
      <c r="E11" s="7"/>
    </row>
    <row r="12" spans="1:5" ht="24.9" customHeight="1" x14ac:dyDescent="0.25">
      <c r="A12" s="303" t="s">
        <v>9801</v>
      </c>
      <c r="B12" s="304" t="str">
        <f>VLOOKUP(A12,PO!$A$7:$I$187,4,FALSE)</f>
        <v>COBERTURA</v>
      </c>
      <c r="C12" s="305">
        <f t="shared" si="0"/>
        <v>0.12937768175175016</v>
      </c>
      <c r="D12" s="306">
        <f>VLOOKUP(A12,PO!$A$7:$I$551,9,FALSE)</f>
        <v>115751.45999999999</v>
      </c>
      <c r="E12" s="7"/>
    </row>
    <row r="13" spans="1:5" ht="24.9" customHeight="1" x14ac:dyDescent="0.25">
      <c r="A13" s="303" t="s">
        <v>9802</v>
      </c>
      <c r="B13" s="304" t="str">
        <f>VLOOKUP(A13,PO!$A$7:$I$187,4,FALSE)</f>
        <v>PISO</v>
      </c>
      <c r="C13" s="305">
        <f t="shared" si="0"/>
        <v>0.1012507696477818</v>
      </c>
      <c r="D13" s="306">
        <f>VLOOKUP(A13,PO!$A$7:$I$551,9,FALSE)</f>
        <v>90586.909999999974</v>
      </c>
      <c r="E13" s="7"/>
    </row>
    <row r="14" spans="1:5" ht="24.9" customHeight="1" x14ac:dyDescent="0.25">
      <c r="A14" s="303" t="s">
        <v>9804</v>
      </c>
      <c r="B14" s="304" t="str">
        <f>VLOOKUP(A14,PO!$A$7:$I$187,4,FALSE)</f>
        <v>TETOS E FORROS</v>
      </c>
      <c r="C14" s="305">
        <f t="shared" si="0"/>
        <v>4.1527364800546897E-2</v>
      </c>
      <c r="D14" s="306">
        <f>VLOOKUP(A14,PO!$A$7:$I$551,9,FALSE)</f>
        <v>37153.65</v>
      </c>
      <c r="E14" s="7"/>
    </row>
    <row r="15" spans="1:5" ht="24.9" customHeight="1" x14ac:dyDescent="0.25">
      <c r="A15" s="303" t="s">
        <v>9807</v>
      </c>
      <c r="B15" s="304" t="str">
        <f>VLOOKUP(A15,PO!$A$7:$I$187,4,FALSE)</f>
        <v>INSTALAÇÕES HIDROSSANITÁRIAS</v>
      </c>
      <c r="C15" s="305">
        <f t="shared" si="0"/>
        <v>7.452932294478487E-2</v>
      </c>
      <c r="D15" s="306">
        <f>VLOOKUP(A15,PO!$A$7:$I$551,9,FALSE)</f>
        <v>66679.799999999988</v>
      </c>
      <c r="E15" s="7"/>
    </row>
    <row r="16" spans="1:5" ht="24.9" customHeight="1" x14ac:dyDescent="0.25">
      <c r="A16" s="303" t="s">
        <v>9809</v>
      </c>
      <c r="B16" s="304" t="str">
        <f>VLOOKUP(A16,PO!$A$7:$I$187,4,FALSE)</f>
        <v>INSTALAÇÕES ELÉTRICAS</v>
      </c>
      <c r="C16" s="305">
        <f t="shared" si="0"/>
        <v>3.0221451671260821E-2</v>
      </c>
      <c r="D16" s="306">
        <f>VLOOKUP(A16,PO!$A$7:$I$551,9,FALSE)</f>
        <v>27038.490000000009</v>
      </c>
      <c r="E16" s="7"/>
    </row>
    <row r="17" spans="1:5" ht="24.9" customHeight="1" x14ac:dyDescent="0.25">
      <c r="A17" s="303" t="s">
        <v>9810</v>
      </c>
      <c r="B17" s="304" t="str">
        <f>VLOOKUP(A17,PO!$A$7:$I$187,4,FALSE)</f>
        <v>ESQUADRIAS</v>
      </c>
      <c r="C17" s="305">
        <f t="shared" si="0"/>
        <v>8.6135310269419271E-2</v>
      </c>
      <c r="D17" s="306">
        <f>VLOOKUP(A17,PO!$A$7:$I$551,9,FALSE)</f>
        <v>77063.429999999993</v>
      </c>
      <c r="E17" s="7"/>
    </row>
    <row r="18" spans="1:5" ht="24.9" customHeight="1" x14ac:dyDescent="0.25">
      <c r="A18" s="303" t="s">
        <v>9812</v>
      </c>
      <c r="B18" s="304" t="str">
        <f>VLOOKUP(A18,PO!$A$7:$I$187,4,FALSE)</f>
        <v>PINTURA</v>
      </c>
      <c r="C18" s="305">
        <f t="shared" si="0"/>
        <v>3.1432076182251481E-2</v>
      </c>
      <c r="D18" s="306">
        <f>VLOOKUP(A18,PO!$A$7:$I$551,9,FALSE)</f>
        <v>28121.61</v>
      </c>
      <c r="E18" s="7"/>
    </row>
    <row r="19" spans="1:5" ht="24.9" customHeight="1" x14ac:dyDescent="0.25">
      <c r="A19" s="303" t="s">
        <v>9813</v>
      </c>
      <c r="B19" s="304" t="str">
        <f>VLOOKUP(A19,PO!$A$7:$I$187,4,FALSE)</f>
        <v>LOUÇAS, METAIS E ACESSÓRIOS</v>
      </c>
      <c r="C19" s="305">
        <f t="shared" si="0"/>
        <v>2.2480024757043231E-2</v>
      </c>
      <c r="D19" s="306">
        <f>VLOOKUP(A19,PO!$A$7:$I$551,9,FALSE)</f>
        <v>20112.399999999998</v>
      </c>
      <c r="E19" s="7"/>
    </row>
    <row r="20" spans="1:5" ht="24.9" customHeight="1" x14ac:dyDescent="0.25">
      <c r="A20" s="303" t="s">
        <v>9815</v>
      </c>
      <c r="B20" s="304" t="str">
        <f>VLOOKUP(A20,PO!$A$7:$I$187,4,FALSE)</f>
        <v>SERVIÇOS FINAIS</v>
      </c>
      <c r="C20" s="305">
        <f t="shared" si="0"/>
        <v>3.6877036296593304E-3</v>
      </c>
      <c r="D20" s="306">
        <f>VLOOKUP(A20,PO!$A$7:$I$551,9,FALSE)</f>
        <v>3299.31</v>
      </c>
      <c r="E20" s="7"/>
    </row>
    <row r="21" spans="1:5" ht="19.95" customHeight="1" x14ac:dyDescent="0.25">
      <c r="A21" s="124"/>
      <c r="B21" s="138" t="s">
        <v>7735</v>
      </c>
      <c r="C21" s="139">
        <f>SUM(C7:C20)</f>
        <v>0.99999999999999989</v>
      </c>
      <c r="D21" s="126">
        <f>SUM(D7:D20)</f>
        <v>894678.73</v>
      </c>
    </row>
    <row r="24" spans="1:5" x14ac:dyDescent="0.25">
      <c r="D24" s="45" t="b">
        <f>D21=PO!I186</f>
        <v>1</v>
      </c>
    </row>
    <row r="25" spans="1:5" x14ac:dyDescent="0.25">
      <c r="D25" s="144"/>
    </row>
  </sheetData>
  <phoneticPr fontId="24" type="noConversion"/>
  <printOptions horizontalCentered="1" gridLines="1"/>
  <pageMargins left="0.19685039370078741" right="0.19685039370078741" top="0.39370078740157483" bottom="0.39370078740157483" header="0" footer="0"/>
  <pageSetup paperSize="9" scale="80" fitToHeight="0" orientation="portrait" horizontalDpi="300" verticalDpi="300"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0E75B-DD4A-4F32-B0B9-DEFC13FE42A9}">
  <sheetPr>
    <tabColor rgb="FF0000FF"/>
    <pageSetUpPr fitToPage="1"/>
  </sheetPr>
  <dimension ref="A1:M284"/>
  <sheetViews>
    <sheetView tabSelected="1" view="pageBreakPreview" zoomScale="70" zoomScaleNormal="70" zoomScaleSheetLayoutView="70" workbookViewId="0">
      <pane ySplit="6" topLeftCell="A175" activePane="bottomLeft" state="frozen"/>
      <selection sqref="A1:XFD1048576"/>
      <selection pane="bottomLeft" activeCell="H186" sqref="H186"/>
    </sheetView>
  </sheetViews>
  <sheetFormatPr defaultColWidth="10.6640625" defaultRowHeight="13.2" x14ac:dyDescent="0.25"/>
  <cols>
    <col min="1" max="1" width="15.6640625" style="42" customWidth="1"/>
    <col min="2" max="2" width="15.6640625" style="37" customWidth="1"/>
    <col min="3" max="3" width="15.6640625" style="43" customWidth="1"/>
    <col min="4" max="4" width="79.109375" style="48" customWidth="1"/>
    <col min="5" max="5" width="12.44140625" style="37" customWidth="1"/>
    <col min="6" max="6" width="15.6640625" style="37" customWidth="1"/>
    <col min="7" max="8" width="17.44140625" style="45" customWidth="1"/>
    <col min="9" max="9" width="25.33203125" style="46" customWidth="1"/>
    <col min="10" max="10" width="20.5546875" style="39" customWidth="1"/>
    <col min="11" max="11" width="16" style="142" bestFit="1" customWidth="1"/>
    <col min="12" max="12" width="17.33203125" style="7" bestFit="1" customWidth="1"/>
    <col min="13" max="13" width="13.33203125" style="7" customWidth="1"/>
    <col min="14" max="16384" width="10.6640625" style="7"/>
  </cols>
  <sheetData>
    <row r="1" spans="1:12" ht="19.95" customHeight="1" x14ac:dyDescent="0.25">
      <c r="A1" s="135" t="s">
        <v>9837</v>
      </c>
      <c r="B1" s="118"/>
      <c r="C1" s="119"/>
      <c r="D1" s="118"/>
      <c r="E1" s="120"/>
      <c r="F1" s="121"/>
      <c r="G1" s="122"/>
      <c r="H1" s="122"/>
      <c r="I1" s="123"/>
      <c r="J1" s="109"/>
    </row>
    <row r="2" spans="1:12" ht="15.9" customHeight="1" x14ac:dyDescent="0.25">
      <c r="A2" s="64" t="s">
        <v>7736</v>
      </c>
      <c r="B2" s="110" t="str">
        <f>EAP!B2</f>
        <v>REFORMA DA EMPEF HONÓRIO PEDRO DE SIQUEIRA</v>
      </c>
      <c r="C2" s="111"/>
      <c r="D2" s="111"/>
      <c r="E2" s="65"/>
      <c r="F2" s="113"/>
      <c r="G2" s="114" t="s">
        <v>9838</v>
      </c>
      <c r="H2" s="117" t="str">
        <f>EAP!D2</f>
        <v>SINAPI</v>
      </c>
      <c r="I2" s="96"/>
      <c r="J2" s="109"/>
    </row>
    <row r="3" spans="1:12" ht="15.9" customHeight="1" x14ac:dyDescent="0.25">
      <c r="A3" s="64" t="s">
        <v>9799</v>
      </c>
      <c r="B3" s="114" t="str">
        <f>EAP!B3</f>
        <v>GUAÇUÍ - ES</v>
      </c>
      <c r="C3" s="7"/>
      <c r="D3" s="7"/>
      <c r="E3" s="7"/>
      <c r="F3" s="7"/>
      <c r="G3" s="115" t="s">
        <v>4</v>
      </c>
      <c r="H3" s="117">
        <v>46143</v>
      </c>
      <c r="I3" s="7"/>
      <c r="J3" s="38"/>
    </row>
    <row r="4" spans="1:12" ht="15.9" customHeight="1" x14ac:dyDescent="0.25">
      <c r="A4" s="64" t="s">
        <v>9839</v>
      </c>
      <c r="B4" s="114" t="str">
        <f>EAP!B4</f>
        <v>PREFEITURA MUNICIPAL DE GUAÇUÍ</v>
      </c>
      <c r="C4" s="111"/>
      <c r="D4" s="111"/>
      <c r="E4" s="65"/>
      <c r="F4" s="113"/>
      <c r="G4" s="115" t="s">
        <v>5</v>
      </c>
      <c r="H4" s="116">
        <f>EAP!D4</f>
        <v>0.33250000000000002</v>
      </c>
      <c r="I4" s="96"/>
    </row>
    <row r="5" spans="1:12" ht="15.9" customHeight="1" x14ac:dyDescent="0.25">
      <c r="A5" s="104"/>
      <c r="B5" s="66"/>
      <c r="C5" s="112"/>
      <c r="D5" s="66"/>
      <c r="E5" s="67"/>
      <c r="F5" s="63"/>
      <c r="G5" s="115"/>
      <c r="H5" s="116"/>
      <c r="I5" s="97"/>
    </row>
    <row r="6" spans="1:12" ht="39.6" x14ac:dyDescent="0.25">
      <c r="A6" s="124" t="s">
        <v>0</v>
      </c>
      <c r="B6" s="124" t="s">
        <v>14</v>
      </c>
      <c r="C6" s="124" t="s">
        <v>26</v>
      </c>
      <c r="D6" s="124" t="s">
        <v>21</v>
      </c>
      <c r="E6" s="125" t="s">
        <v>8</v>
      </c>
      <c r="F6" s="125" t="s">
        <v>12</v>
      </c>
      <c r="G6" s="126" t="s">
        <v>9818</v>
      </c>
      <c r="H6" s="126" t="s">
        <v>9819</v>
      </c>
      <c r="I6" s="127" t="s">
        <v>11306</v>
      </c>
      <c r="J6" s="6"/>
    </row>
    <row r="7" spans="1:12" ht="20.100000000000001" customHeight="1" x14ac:dyDescent="0.25">
      <c r="A7" s="315" t="s">
        <v>1</v>
      </c>
      <c r="B7" s="316"/>
      <c r="C7" s="316"/>
      <c r="D7" s="316" t="s">
        <v>9803</v>
      </c>
      <c r="E7" s="317"/>
      <c r="F7" s="318"/>
      <c r="G7" s="319"/>
      <c r="H7" s="319"/>
      <c r="I7" s="319">
        <f>SUBTOTAL(9,I8:I15)</f>
        <v>62801.380000000005</v>
      </c>
      <c r="J7" s="319"/>
      <c r="K7" s="7"/>
      <c r="L7" s="7">
        <f>SUM(L8:L15)</f>
        <v>62801.380700000009</v>
      </c>
    </row>
    <row r="8" spans="1:12" s="41" customFormat="1" ht="26.4" x14ac:dyDescent="0.25">
      <c r="A8" s="188" t="str">
        <f>A7&amp;".01"</f>
        <v>01.01</v>
      </c>
      <c r="B8" s="40">
        <v>103689</v>
      </c>
      <c r="C8" s="40" t="s">
        <v>7737</v>
      </c>
      <c r="D8" s="58" t="str">
        <f t="shared" ref="D8:D11" si="0">UPPER(IF(C8="DER-EDIF",VLOOKUP(B8,REF_DER_ED,2,FALSE),IF(C8="SINAPI",VLOOKUP(B8,REF_SINAPI,2,FALSE),VLOOKUP(B8,COMPS,2,FALSE))))</f>
        <v>FORNECIMENTO E INSTALAÇÃO DE PLACA DE OBRA COM CHAPA GALVANIZADA E ESTRUTURA DE MADEIRA. AF_03/2022_PS</v>
      </c>
      <c r="E8" s="59" t="str">
        <f t="shared" ref="E8:E11" si="1">IF(C8="DER-EDIF",VLOOKUP(B8,REF_DER_ED,3,FALSE),IF(C8="SINAPI",VLOOKUP(B8,REF_SINAPI,3,FALSE),VLOOKUP(B8,COMPS,3,FALSE)))</f>
        <v>M2</v>
      </c>
      <c r="F8" s="53">
        <f t="shared" ref="F8:F15" si="2">IFERROR(VLOOKUP($A8,Memo,12,FALSE),0)</f>
        <v>8</v>
      </c>
      <c r="G8" s="145">
        <v>597.49</v>
      </c>
      <c r="H8" s="145">
        <v>796.16</v>
      </c>
      <c r="I8" s="145">
        <f>ROUND(H8*F8,2)</f>
        <v>6369.28</v>
      </c>
      <c r="J8" s="283">
        <v>597.49</v>
      </c>
      <c r="K8" s="331">
        <f t="shared" ref="K8:K15" si="3">ROUND(J8*1.3325,2)</f>
        <v>796.16</v>
      </c>
      <c r="L8" s="41">
        <f>K8*F8</f>
        <v>6369.28</v>
      </c>
    </row>
    <row r="9" spans="1:12" s="41" customFormat="1" ht="39.6" x14ac:dyDescent="0.25">
      <c r="A9" s="57" t="str">
        <f t="shared" ref="A9:A15" si="4">IF(LEN(A8)=5,(IF((RIGHT(A8,2)-9)&gt;=0,(LEFT(A8,3)&amp;(RIGHT(A8,2)+1)),(LEFT(A8,4)&amp;(RIGHT(A8,1)+1)))),IF(LEN(A8)=8,(IF((RIGHT(A8,2)-9)&gt;=0,(LEFT(A8,6)&amp;(RIGHT(A8,2)+1)),(LEFT(A8,7)&amp;(RIGHT(A8,1)+1))))))</f>
        <v>01.02</v>
      </c>
      <c r="B9" s="40">
        <v>97063</v>
      </c>
      <c r="C9" s="40" t="s">
        <v>7737</v>
      </c>
      <c r="D9" s="58" t="str">
        <f t="shared" si="0"/>
        <v>MONTAGEM E DESMONTAGEM DE ANDAIME MODULAR FACHADEIRO, COM PISO METÁLICO, PARA EDIFÍCIOS COM MULTIPLOS PAVIMENTOS (EXCLUSIVE ANDAIME E LIMPEZA). AF_03/2024</v>
      </c>
      <c r="E9" s="59" t="str">
        <f t="shared" si="1"/>
        <v>M2</v>
      </c>
      <c r="F9" s="53">
        <f t="shared" si="2"/>
        <v>111.29</v>
      </c>
      <c r="G9" s="145">
        <v>27.35</v>
      </c>
      <c r="H9" s="145">
        <v>36.44</v>
      </c>
      <c r="I9" s="145">
        <f t="shared" ref="I9:I30" si="5">ROUND(H9*F9,2)</f>
        <v>4055.41</v>
      </c>
      <c r="J9" s="283">
        <v>27.35</v>
      </c>
      <c r="K9" s="331">
        <f t="shared" si="3"/>
        <v>36.44</v>
      </c>
      <c r="L9" s="41">
        <f t="shared" ref="L9:L15" si="6">K9*F9</f>
        <v>4055.4076</v>
      </c>
    </row>
    <row r="10" spans="1:12" s="41" customFormat="1" ht="15" x14ac:dyDescent="0.25">
      <c r="A10" s="57" t="str">
        <f t="shared" si="4"/>
        <v>01.03</v>
      </c>
      <c r="B10" s="40">
        <v>97062</v>
      </c>
      <c r="C10" s="40" t="s">
        <v>7737</v>
      </c>
      <c r="D10" s="58" t="str">
        <f t="shared" si="0"/>
        <v>COLOCAÇÃO DE TELA EM ANDAIME FACHADEIRO. AF_03/2024</v>
      </c>
      <c r="E10" s="59" t="str">
        <f t="shared" si="1"/>
        <v>M2</v>
      </c>
      <c r="F10" s="53">
        <f t="shared" si="2"/>
        <v>111.29</v>
      </c>
      <c r="G10" s="145">
        <v>7.05</v>
      </c>
      <c r="H10" s="145">
        <v>9.39</v>
      </c>
      <c r="I10" s="145">
        <f t="shared" si="5"/>
        <v>1045.01</v>
      </c>
      <c r="J10" s="283">
        <v>7.05</v>
      </c>
      <c r="K10" s="331">
        <f t="shared" si="3"/>
        <v>9.39</v>
      </c>
      <c r="L10" s="41">
        <f t="shared" si="6"/>
        <v>1045.0131000000001</v>
      </c>
    </row>
    <row r="11" spans="1:12" s="41" customFormat="1" ht="15" x14ac:dyDescent="0.25">
      <c r="A11" s="57" t="str">
        <f t="shared" si="4"/>
        <v>01.04</v>
      </c>
      <c r="B11" s="40">
        <v>98459</v>
      </c>
      <c r="C11" s="40" t="s">
        <v>7737</v>
      </c>
      <c r="D11" s="58" t="str">
        <f t="shared" si="0"/>
        <v>TAPUME COM TELHA METÁLICA. AF_03/2024</v>
      </c>
      <c r="E11" s="59" t="str">
        <f t="shared" si="1"/>
        <v>M2</v>
      </c>
      <c r="F11" s="53">
        <f t="shared" si="2"/>
        <v>132</v>
      </c>
      <c r="G11" s="145">
        <v>99.78</v>
      </c>
      <c r="H11" s="145">
        <v>132.96</v>
      </c>
      <c r="I11" s="145">
        <f t="shared" si="5"/>
        <v>17550.72</v>
      </c>
      <c r="J11" s="283">
        <v>99.78</v>
      </c>
      <c r="K11" s="331">
        <f t="shared" si="3"/>
        <v>132.96</v>
      </c>
      <c r="L11" s="41">
        <f t="shared" si="6"/>
        <v>17550.72</v>
      </c>
    </row>
    <row r="12" spans="1:12" s="41" customFormat="1" ht="39.6" x14ac:dyDescent="0.25">
      <c r="A12" s="57" t="str">
        <f t="shared" si="4"/>
        <v>01.05</v>
      </c>
      <c r="B12" s="40">
        <v>10775</v>
      </c>
      <c r="C12" s="40" t="s">
        <v>7737</v>
      </c>
      <c r="D12" s="58" t="str">
        <f t="shared" ref="D12:D15" si="7">UPPER(IF(C12="DER-EDIF",VLOOKUP(B12,REF_DER_ED,2,FALSE),IF(C12="SINAPI",VLOOKUP(B12,REF_SINAPI,2,FALSE),VLOOKUP(B12,COMPS,2,FALSE))))</f>
        <v>LOCACAO DE CONTAINER 2,30 X 6,00 M, ALT. 2,50 M, COM 1 SANITARIO, PARA ESCRITORIO, COMPLETO, SEM DIVISORIAS INTERNAS (NAO INCLUI MOBILIZACAO/DESMOBILIZACAO)</v>
      </c>
      <c r="E12" s="59" t="str">
        <f t="shared" ref="E12:E15" si="8">IF(C12="DER-EDIF",VLOOKUP(B12,REF_DER_ED,3,FALSE),IF(C12="SINAPI",VLOOKUP(B12,REF_SINAPI,3,FALSE),VLOOKUP(B12,COMPS,3,FALSE)))</f>
        <v>MES</v>
      </c>
      <c r="F12" s="53">
        <f t="shared" si="2"/>
        <v>6</v>
      </c>
      <c r="G12" s="145">
        <v>976.56</v>
      </c>
      <c r="H12" s="145">
        <v>1301.27</v>
      </c>
      <c r="I12" s="145">
        <f>ROUND(H12*F12,2)</f>
        <v>7807.62</v>
      </c>
      <c r="J12" s="283">
        <v>976.56</v>
      </c>
      <c r="K12" s="142">
        <f t="shared" si="3"/>
        <v>1301.27</v>
      </c>
      <c r="L12" s="41">
        <f t="shared" si="6"/>
        <v>7807.62</v>
      </c>
    </row>
    <row r="13" spans="1:12" s="41" customFormat="1" ht="26.4" x14ac:dyDescent="0.25">
      <c r="A13" s="57" t="str">
        <f t="shared" si="4"/>
        <v>01.06</v>
      </c>
      <c r="B13" s="40">
        <v>10779</v>
      </c>
      <c r="C13" s="40" t="s">
        <v>7737</v>
      </c>
      <c r="D13" s="58" t="str">
        <f t="shared" si="7"/>
        <v>LOCACAO DE CONTAINER 2,30 X 4,30 M, ALT. 2,50 M, P/ SANITARIO, C/ 5 BACIAS, 1 LAVATORIO E 4 MICTORIOS (NAO INCLUI MOBILIZACAO/DESMOBILIZACAO)</v>
      </c>
      <c r="E13" s="59" t="str">
        <f t="shared" si="8"/>
        <v>MES</v>
      </c>
      <c r="F13" s="53">
        <f t="shared" si="2"/>
        <v>6</v>
      </c>
      <c r="G13" s="145">
        <f t="shared" ref="G13:G14" si="9">IF(C13="DER-EDIF",VLOOKUP(B13,REF_DER_ED,4,FALSE),IF(C13="SINAPI",VLOOKUP(B13,REF_SINAPI,4,FALSE),VLOOKUP(B13,COMPS,4,FALSE)))</f>
        <v>1562.5</v>
      </c>
      <c r="H13" s="145">
        <f t="shared" ref="H12:H15" si="10">ROUND(IF(C13="DER-EDIF",VLOOKUP(B13,REF_DER_ED,4,FALSE),IF(C13="SINAPI",VLOOKUP(B13,REF_SINAPI,4,FALSE),VLOOKUP(B13,COMPS,4,FALSE)))*(1+$H$4),2)</f>
        <v>2082.0300000000002</v>
      </c>
      <c r="I13" s="145">
        <f t="shared" ref="I13:I15" si="11">ROUND(H13*F13,2)</f>
        <v>12492.18</v>
      </c>
      <c r="J13" s="283">
        <v>1562.5</v>
      </c>
      <c r="K13" s="142">
        <f t="shared" si="3"/>
        <v>2082.0300000000002</v>
      </c>
      <c r="L13" s="41">
        <f t="shared" si="6"/>
        <v>12492.18</v>
      </c>
    </row>
    <row r="14" spans="1:12" s="41" customFormat="1" ht="39.6" x14ac:dyDescent="0.25">
      <c r="A14" s="57" t="str">
        <f t="shared" si="4"/>
        <v>01.07</v>
      </c>
      <c r="B14" s="40">
        <v>10776</v>
      </c>
      <c r="C14" s="40" t="s">
        <v>7737</v>
      </c>
      <c r="D14" s="58" t="str">
        <f t="shared" si="7"/>
        <v>LOCACAO DE CONTAINER 2,30 X 6,00 M, ALT. 2,50 M, PARA ESCRITORIO, SEM DIVISORIAS INTERNAS E SEM SANITARIO (NAO INCLUI MOBILIZACAO/DESMOBILIZACAO)</v>
      </c>
      <c r="E14" s="59" t="str">
        <f t="shared" si="8"/>
        <v>MES</v>
      </c>
      <c r="F14" s="53">
        <f t="shared" si="2"/>
        <v>6</v>
      </c>
      <c r="G14" s="145">
        <f t="shared" si="9"/>
        <v>976.56</v>
      </c>
      <c r="H14" s="145">
        <f t="shared" si="10"/>
        <v>1301.27</v>
      </c>
      <c r="I14" s="145">
        <f t="shared" si="11"/>
        <v>7807.62</v>
      </c>
      <c r="J14" s="283">
        <v>976.56</v>
      </c>
      <c r="K14" s="142">
        <f t="shared" si="3"/>
        <v>1301.27</v>
      </c>
      <c r="L14" s="41">
        <f t="shared" si="6"/>
        <v>7807.62</v>
      </c>
    </row>
    <row r="15" spans="1:12" s="41" customFormat="1" ht="26.4" x14ac:dyDescent="0.25">
      <c r="A15" s="57" t="str">
        <f t="shared" si="4"/>
        <v>01.08</v>
      </c>
      <c r="B15" s="40" t="s">
        <v>4446</v>
      </c>
      <c r="C15" s="40" t="s">
        <v>19505</v>
      </c>
      <c r="D15" s="58" t="str">
        <f t="shared" si="7"/>
        <v>MOBILIZAÇÃO E DESMOBILIZAÇÃO DE CONTEINER LOCADO PARA BARRACÃO DE OBRA</v>
      </c>
      <c r="E15" s="59" t="str">
        <f t="shared" si="8"/>
        <v>und</v>
      </c>
      <c r="F15" s="53">
        <f t="shared" si="2"/>
        <v>3</v>
      </c>
      <c r="G15" s="145">
        <v>1419.27</v>
      </c>
      <c r="H15" s="145">
        <v>1891.18</v>
      </c>
      <c r="I15" s="145">
        <f t="shared" si="11"/>
        <v>5673.54</v>
      </c>
      <c r="J15" s="283">
        <v>1419.27</v>
      </c>
      <c r="K15" s="142">
        <f t="shared" si="3"/>
        <v>1891.18</v>
      </c>
      <c r="L15" s="41">
        <f t="shared" si="6"/>
        <v>5673.54</v>
      </c>
    </row>
    <row r="16" spans="1:12" ht="20.100000000000001" customHeight="1" x14ac:dyDescent="0.25">
      <c r="A16" s="315" t="s">
        <v>7732</v>
      </c>
      <c r="B16" s="316"/>
      <c r="C16" s="316"/>
      <c r="D16" s="316" t="s">
        <v>9831</v>
      </c>
      <c r="E16" s="317"/>
      <c r="F16" s="318"/>
      <c r="G16" s="319"/>
      <c r="H16" s="319"/>
      <c r="I16" s="319">
        <f>SUBTOTAL(9,I17:I31)</f>
        <v>20768.550000000007</v>
      </c>
      <c r="J16" s="319"/>
      <c r="L16" s="7">
        <f>SUM(L17:L31)</f>
        <v>22149.5108</v>
      </c>
    </row>
    <row r="17" spans="1:12" s="41" customFormat="1" ht="26.4" x14ac:dyDescent="0.25">
      <c r="A17" s="188" t="str">
        <f>A16&amp;".01"</f>
        <v>02.01</v>
      </c>
      <c r="B17" s="40">
        <v>97650</v>
      </c>
      <c r="C17" s="40" t="s">
        <v>7737</v>
      </c>
      <c r="D17" s="58" t="str">
        <f t="shared" ref="D17:D26" si="12">UPPER(IF(C17="DER-EDIF",VLOOKUP(B17,REF_DER_ED,2,FALSE),IF(C17="SINAPI",VLOOKUP(B17,REF_SINAPI,2,FALSE),VLOOKUP(B17,COMPS,2,FALSE))))</f>
        <v>REMOÇÃO DE TRAMA DE MADEIRA PARA COBERTURA, DE FORMA MANUAL, SEM REAPROVEITAMENTO. AF_09/2023</v>
      </c>
      <c r="E17" s="59" t="str">
        <f t="shared" ref="E17:E26" si="13">IF(C17="DER-EDIF",VLOOKUP(B17,REF_DER_ED,3,FALSE),IF(C17="SINAPI",VLOOKUP(B17,REF_SINAPI,3,FALSE),VLOOKUP(B17,COMPS,3,FALSE)))</f>
        <v>M2</v>
      </c>
      <c r="F17" s="53">
        <f t="shared" ref="F17:F26" si="14">IFERROR(VLOOKUP($A17,Memo,12,FALSE),0)</f>
        <v>192.14</v>
      </c>
      <c r="G17" s="145">
        <v>10.49</v>
      </c>
      <c r="H17" s="145">
        <v>13.98</v>
      </c>
      <c r="I17" s="145">
        <f t="shared" si="5"/>
        <v>2686.12</v>
      </c>
      <c r="J17" s="283">
        <v>10.49</v>
      </c>
      <c r="K17" s="331">
        <f>ROUND(J17*1.3325,2)</f>
        <v>13.98</v>
      </c>
      <c r="L17" s="41">
        <f>K17*F17</f>
        <v>2686.1171999999997</v>
      </c>
    </row>
    <row r="18" spans="1:12" s="41" customFormat="1" ht="26.4" x14ac:dyDescent="0.25">
      <c r="A18" s="57" t="str">
        <f t="shared" ref="A18:A21" si="15">IF(LEN(A17)=5,(IF((RIGHT(A17,2)-9)&gt;=0,(LEFT(A17,3)&amp;(RIGHT(A17,2)+1)),(LEFT(A17,4)&amp;(RIGHT(A17,1)+1)))),IF(LEN(A17)=8,(IF((RIGHT(A17,2)-9)&gt;=0,(LEFT(A17,6)&amp;(RIGHT(A17,2)+1)),(LEFT(A17,7)&amp;(RIGHT(A17,1)+1))))))</f>
        <v>02.02</v>
      </c>
      <c r="B18" s="40">
        <v>97647</v>
      </c>
      <c r="C18" s="40" t="s">
        <v>7737</v>
      </c>
      <c r="D18" s="58" t="str">
        <f t="shared" si="12"/>
        <v>REMOÇÃO DE TELHAS DE FIBROCIMENTO METÁLICA E CERÂMICA, DE FORMA MANUAL, SEM REAPROVEITAMENTO. AF_09/2023</v>
      </c>
      <c r="E18" s="59" t="str">
        <f t="shared" si="13"/>
        <v>M2</v>
      </c>
      <c r="F18" s="53">
        <f t="shared" si="14"/>
        <v>192.14</v>
      </c>
      <c r="G18" s="145">
        <v>4.87</v>
      </c>
      <c r="H18" s="145">
        <v>6.49</v>
      </c>
      <c r="I18" s="145">
        <f t="shared" si="5"/>
        <v>1246.99</v>
      </c>
      <c r="J18" s="283">
        <v>4.87</v>
      </c>
      <c r="K18" s="331">
        <f t="shared" ref="K18:K31" si="16">ROUND(J18*1.3325,2)</f>
        <v>6.49</v>
      </c>
      <c r="L18" s="41">
        <f t="shared" ref="L18:L31" si="17">K18*F18</f>
        <v>1246.9885999999999</v>
      </c>
    </row>
    <row r="19" spans="1:12" s="41" customFormat="1" ht="26.4" x14ac:dyDescent="0.25">
      <c r="A19" s="57" t="str">
        <f t="shared" si="15"/>
        <v>02.03</v>
      </c>
      <c r="B19" s="40">
        <v>104803</v>
      </c>
      <c r="C19" s="40" t="s">
        <v>7737</v>
      </c>
      <c r="D19" s="58" t="str">
        <f t="shared" si="12"/>
        <v>REMOÇÃO CALHAS E RUFOS, DE FORMA MANUAL, SEM REAPROVEITAMENTO. AF_09/2023</v>
      </c>
      <c r="E19" s="59" t="str">
        <f>IF(C19="DER-EDIF",VLOOKUP(B19,REF_DER_ED,3,FALSE),IF(C19="SINAPI",VLOOKUP(B19,REF_SINAPI,3,FALSE),VLOOKUP(B19,COMPS,3,FALSE)))</f>
        <v>M</v>
      </c>
      <c r="F19" s="53">
        <f t="shared" si="14"/>
        <v>26.1</v>
      </c>
      <c r="G19" s="145">
        <v>6.32</v>
      </c>
      <c r="H19" s="145">
        <v>8.42</v>
      </c>
      <c r="I19" s="145">
        <f t="shared" si="5"/>
        <v>219.76</v>
      </c>
      <c r="J19" s="283">
        <v>6.32</v>
      </c>
      <c r="K19" s="331">
        <f t="shared" si="16"/>
        <v>8.42</v>
      </c>
      <c r="L19" s="41">
        <f t="shared" si="17"/>
        <v>219.762</v>
      </c>
    </row>
    <row r="20" spans="1:12" s="41" customFormat="1" ht="15" x14ac:dyDescent="0.25">
      <c r="A20" s="57" t="str">
        <f t="shared" si="15"/>
        <v>02.04</v>
      </c>
      <c r="B20" s="40">
        <v>97644</v>
      </c>
      <c r="C20" s="40" t="s">
        <v>7737</v>
      </c>
      <c r="D20" s="58" t="str">
        <f t="shared" si="12"/>
        <v>REMOÇÃO DE PORTAS, DE FORMA MANUAL, SEM REAPROVEITAMENTO. AF_09/2023</v>
      </c>
      <c r="E20" s="59" t="str">
        <f t="shared" si="13"/>
        <v>M2</v>
      </c>
      <c r="F20" s="53">
        <f t="shared" si="14"/>
        <v>21.84</v>
      </c>
      <c r="G20" s="145">
        <v>12.84</v>
      </c>
      <c r="H20" s="145">
        <v>17.11</v>
      </c>
      <c r="I20" s="145">
        <f t="shared" si="5"/>
        <v>373.68</v>
      </c>
      <c r="J20" s="283">
        <v>12.84</v>
      </c>
      <c r="K20" s="331">
        <f t="shared" si="16"/>
        <v>17.11</v>
      </c>
      <c r="L20" s="41">
        <f t="shared" si="17"/>
        <v>373.68239999999997</v>
      </c>
    </row>
    <row r="21" spans="1:12" s="41" customFormat="1" ht="26.4" x14ac:dyDescent="0.25">
      <c r="A21" s="57" t="str">
        <f t="shared" si="15"/>
        <v>02.05</v>
      </c>
      <c r="B21" s="40">
        <v>104789</v>
      </c>
      <c r="C21" s="40" t="s">
        <v>7737</v>
      </c>
      <c r="D21" s="58" t="str">
        <f t="shared" si="12"/>
        <v>DEMOLIÇÃO DE PISO DE CONCRETO SIMPLES, DE FORMA MANUAL, SEM REAPROVEITAMENTO. AF_09/2023</v>
      </c>
      <c r="E21" s="59" t="str">
        <f>IF(C21="DER-EDIF",VLOOKUP(B21,REF_DER_ED,3,FALSE),IF(C21="SINAPI",VLOOKUP(B21,REF_SINAPI,3,FALSE),VLOOKUP(B21,COMPS,3,FALSE)))</f>
        <v>M3</v>
      </c>
      <c r="F21" s="53">
        <f t="shared" si="14"/>
        <v>30</v>
      </c>
      <c r="G21" s="145">
        <v>269.05</v>
      </c>
      <c r="H21" s="145">
        <f t="shared" ref="H17:H31" si="18">ROUND(IF(C21="DER-EDIF",VLOOKUP(B21,REF_DER_ED,4,FALSE),IF(C21="SINAPI",VLOOKUP(B21,REF_SINAPI,4,FALSE),VLOOKUP(B21,COMPS,4,FALSE)))*(1+$H$4),2)</f>
        <v>329.03</v>
      </c>
      <c r="I21" s="145">
        <f t="shared" si="5"/>
        <v>9870.9</v>
      </c>
      <c r="J21" s="283">
        <v>269.05</v>
      </c>
      <c r="K21" s="331">
        <f t="shared" si="16"/>
        <v>358.51</v>
      </c>
      <c r="L21" s="41">
        <f t="shared" si="17"/>
        <v>10755.3</v>
      </c>
    </row>
    <row r="22" spans="1:12" s="41" customFormat="1" ht="26.4" x14ac:dyDescent="0.25">
      <c r="A22" s="57" t="str">
        <f t="shared" ref="A22:A31" si="19">IF(LEN(A21)=5,(IF((RIGHT(A21,2)-9)&gt;=0,(LEFT(A21,3)&amp;(RIGHT(A21,2)+1)),(LEFT(A21,4)&amp;(RIGHT(A21,1)+1)))),IF(LEN(A21)=8,(IF((RIGHT(A21,2)-9)&gt;=0,(LEFT(A21,6)&amp;(RIGHT(A21,2)+1)),(LEFT(A21,7)&amp;(RIGHT(A21,1)+1))))))</f>
        <v>02.06</v>
      </c>
      <c r="B22" s="40">
        <v>97633</v>
      </c>
      <c r="C22" s="40" t="s">
        <v>7737</v>
      </c>
      <c r="D22" s="58" t="str">
        <f t="shared" si="12"/>
        <v>DEMOLIÇÃO DE REVESTIMENTO CERÂMICO, DE FORMA MANUAL, SEM REAPROVEITAMENTO. AF_09/2023</v>
      </c>
      <c r="E22" s="59" t="str">
        <f t="shared" si="13"/>
        <v>M2</v>
      </c>
      <c r="F22" s="53">
        <f t="shared" si="14"/>
        <v>98.24</v>
      </c>
      <c r="G22" s="145">
        <f t="shared" ref="G17:G26" si="20">IF(C22="DER-EDIF",VLOOKUP(B22,REF_DER_ED,4,FALSE),IF(C22="SINAPI",VLOOKUP(B22,REF_SINAPI,4,FALSE),VLOOKUP(B22,COMPS,4,FALSE)))</f>
        <v>28.1</v>
      </c>
      <c r="H22" s="145">
        <f t="shared" si="18"/>
        <v>37.44</v>
      </c>
      <c r="I22" s="145">
        <f t="shared" si="5"/>
        <v>3678.11</v>
      </c>
      <c r="J22" s="283">
        <v>30.73</v>
      </c>
      <c r="K22" s="331">
        <f t="shared" si="16"/>
        <v>40.950000000000003</v>
      </c>
      <c r="L22" s="41">
        <f t="shared" si="17"/>
        <v>4022.9279999999999</v>
      </c>
    </row>
    <row r="23" spans="1:12" s="41" customFormat="1" ht="26.4" x14ac:dyDescent="0.25">
      <c r="A23" s="57" t="str">
        <f t="shared" si="19"/>
        <v>02.07</v>
      </c>
      <c r="B23" s="40">
        <v>97622</v>
      </c>
      <c r="C23" s="40" t="s">
        <v>7737</v>
      </c>
      <c r="D23" s="58" t="str">
        <f t="shared" si="12"/>
        <v>DEMOLIÇÃO DE ALVENARIA DE BLOCO FURADO, DE FORMA MANUAL, SEM REAPROVEITAMENTO. AF_09/2023</v>
      </c>
      <c r="E23" s="59" t="str">
        <f t="shared" si="13"/>
        <v>M3</v>
      </c>
      <c r="F23" s="53">
        <f t="shared" si="14"/>
        <v>16.100000000000001</v>
      </c>
      <c r="G23" s="145">
        <f t="shared" si="20"/>
        <v>70.16</v>
      </c>
      <c r="H23" s="145">
        <f t="shared" si="18"/>
        <v>93.49</v>
      </c>
      <c r="I23" s="145">
        <f t="shared" si="5"/>
        <v>1505.19</v>
      </c>
      <c r="J23" s="283">
        <v>76.45</v>
      </c>
      <c r="K23" s="331">
        <f t="shared" si="16"/>
        <v>101.87</v>
      </c>
      <c r="L23" s="41">
        <f t="shared" si="17"/>
        <v>1640.1070000000002</v>
      </c>
    </row>
    <row r="24" spans="1:12" s="41" customFormat="1" ht="26.4" x14ac:dyDescent="0.25">
      <c r="A24" s="57" t="str">
        <f t="shared" si="19"/>
        <v>02.08</v>
      </c>
      <c r="B24" s="40">
        <v>104791</v>
      </c>
      <c r="C24" s="40" t="s">
        <v>7737</v>
      </c>
      <c r="D24" s="58" t="str">
        <f t="shared" si="12"/>
        <v>DEMOLIÇÃO DE ARGAMASSAS, DE FORMA DE FORMA MECANIZADA COM MARTELETE, SEM REAPROVEITAMENTO. AF_09/2023</v>
      </c>
      <c r="E24" s="59" t="str">
        <f>IF(C24="DER-EDIF",VLOOKUP(B24,REF_DER_ED,3,FALSE),IF(C24="SINAPI",VLOOKUP(B24,REF_SINAPI,3,FALSE),VLOOKUP(B24,COMPS,3,FALSE)))</f>
        <v>M2</v>
      </c>
      <c r="F24" s="53">
        <f t="shared" si="14"/>
        <v>50</v>
      </c>
      <c r="G24" s="145">
        <v>8.11</v>
      </c>
      <c r="H24" s="145">
        <v>10.81</v>
      </c>
      <c r="I24" s="145">
        <f t="shared" si="5"/>
        <v>540.5</v>
      </c>
      <c r="J24" s="283">
        <v>8.11</v>
      </c>
      <c r="K24" s="331">
        <f t="shared" si="16"/>
        <v>10.81</v>
      </c>
      <c r="L24" s="41">
        <f t="shared" si="17"/>
        <v>540.5</v>
      </c>
    </row>
    <row r="25" spans="1:12" s="41" customFormat="1" ht="26.4" x14ac:dyDescent="0.25">
      <c r="A25" s="57" t="str">
        <f t="shared" si="19"/>
        <v>02.09</v>
      </c>
      <c r="B25" s="40">
        <v>104792</v>
      </c>
      <c r="C25" s="40" t="s">
        <v>7737</v>
      </c>
      <c r="D25" s="58" t="str">
        <f t="shared" si="12"/>
        <v>REMOÇÃO DE CABOS ELÉTRICOS, COM SEÇÃO DE ATÉ 2,5 MM², DE FORMA MANUAL, SEM REAPROVEITAMENTO. AF_09/2023</v>
      </c>
      <c r="E25" s="59" t="str">
        <f>IF(C25="DER-EDIF",VLOOKUP(B25,REF_DER_ED,3,FALSE),IF(C25="SINAPI",VLOOKUP(B25,REF_SINAPI,3,FALSE),VLOOKUP(B25,COMPS,3,FALSE)))</f>
        <v>M</v>
      </c>
      <c r="F25" s="53">
        <f t="shared" si="14"/>
        <v>150</v>
      </c>
      <c r="G25" s="145">
        <v>0.56000000000000005</v>
      </c>
      <c r="H25" s="145">
        <v>0.75</v>
      </c>
      <c r="I25" s="145">
        <f t="shared" si="5"/>
        <v>112.5</v>
      </c>
      <c r="J25" s="283">
        <v>0.56000000000000005</v>
      </c>
      <c r="K25" s="331">
        <f t="shared" si="16"/>
        <v>0.75</v>
      </c>
      <c r="L25" s="41">
        <f t="shared" si="17"/>
        <v>112.5</v>
      </c>
    </row>
    <row r="26" spans="1:12" s="41" customFormat="1" ht="26.4" x14ac:dyDescent="0.25">
      <c r="A26" s="57" t="str">
        <f t="shared" si="19"/>
        <v>02.10</v>
      </c>
      <c r="B26" s="40">
        <v>104793</v>
      </c>
      <c r="C26" s="40" t="s">
        <v>7737</v>
      </c>
      <c r="D26" s="58" t="str">
        <f t="shared" si="12"/>
        <v>REMOÇÃO DE CABOS ELÉTRICOS, COM SEÇÃO MAIOR QUE 2,5 MM² E MENOR QUE 10 MM², DE FORMA MANUAL, SEM REAPROVEITAMENTO. AF_09/2023</v>
      </c>
      <c r="E26" s="59" t="str">
        <f t="shared" si="13"/>
        <v>M</v>
      </c>
      <c r="F26" s="53">
        <f t="shared" si="14"/>
        <v>150</v>
      </c>
      <c r="G26" s="145">
        <v>0.77</v>
      </c>
      <c r="H26" s="145">
        <v>1.03</v>
      </c>
      <c r="I26" s="145">
        <f t="shared" si="5"/>
        <v>154.5</v>
      </c>
      <c r="J26" s="283">
        <v>0.77</v>
      </c>
      <c r="K26" s="331">
        <f t="shared" si="16"/>
        <v>1.03</v>
      </c>
      <c r="L26" s="41">
        <f t="shared" si="17"/>
        <v>154.5</v>
      </c>
    </row>
    <row r="27" spans="1:12" s="41" customFormat="1" ht="39.6" x14ac:dyDescent="0.25">
      <c r="A27" s="57" t="str">
        <f t="shared" si="19"/>
        <v>02.11</v>
      </c>
      <c r="B27" s="40">
        <v>104801</v>
      </c>
      <c r="C27" s="40" t="s">
        <v>7737</v>
      </c>
      <c r="D27" s="58" t="str">
        <f t="shared" ref="D27:D31" si="21">UPPER(IF(C27="DER-EDIF",VLOOKUP(B27,REF_DER_ED,2,FALSE),IF(C27="SINAPI",VLOOKUP(B27,REF_SINAPI,2,FALSE),VLOOKUP(B27,COMPS,2,FALSE))))</f>
        <v>REMOÇÃO DE ALAMBRADOS PARA QUADRAS POLIESPORTIVAS, ESTRUTURADO POR TUBOS DE AÇO GALVANIZADO, COM TELA DE ARAME GALVANIZADO, DE FORMA MANUAL, SEM REAPROVEITAMENTO. AF_09/2023</v>
      </c>
      <c r="E27" s="59" t="str">
        <f t="shared" ref="E27:E31" si="22">IF(C27="DER-EDIF",VLOOKUP(B27,REF_DER_ED,3,FALSE),IF(C27="SINAPI",VLOOKUP(B27,REF_SINAPI,3,FALSE),VLOOKUP(B27,COMPS,3,FALSE)))</f>
        <v>M2</v>
      </c>
      <c r="F27" s="53">
        <f t="shared" ref="F27:F31" si="23">IFERROR(VLOOKUP($A27,Memo,12,FALSE),0)</f>
        <v>8.48</v>
      </c>
      <c r="G27" s="145">
        <f t="shared" ref="G27:G31" si="24">IF(C27="DER-EDIF",VLOOKUP(B27,REF_DER_ED,4,FALSE),IF(C27="SINAPI",VLOOKUP(B27,REF_SINAPI,4,FALSE),VLOOKUP(B27,COMPS,4,FALSE)))</f>
        <v>18.329999999999998</v>
      </c>
      <c r="H27" s="145">
        <f t="shared" si="18"/>
        <v>24.42</v>
      </c>
      <c r="I27" s="145">
        <f t="shared" si="5"/>
        <v>207.08</v>
      </c>
      <c r="J27" s="283">
        <v>20.239999999999998</v>
      </c>
      <c r="K27" s="331">
        <f t="shared" si="16"/>
        <v>26.97</v>
      </c>
      <c r="L27" s="41">
        <f t="shared" si="17"/>
        <v>228.7056</v>
      </c>
    </row>
    <row r="28" spans="1:12" s="41" customFormat="1" ht="15" x14ac:dyDescent="0.25">
      <c r="A28" s="57" t="str">
        <f t="shared" si="19"/>
        <v>02.12</v>
      </c>
      <c r="B28" s="40">
        <v>97663</v>
      </c>
      <c r="C28" s="40" t="s">
        <v>7737</v>
      </c>
      <c r="D28" s="58" t="str">
        <f t="shared" si="21"/>
        <v>REMOÇÃO DE LOUÇAS, DE FORMA MANUAL, SEM REAPROVEITAMENTO. AF_09/2023</v>
      </c>
      <c r="E28" s="59" t="str">
        <f t="shared" si="22"/>
        <v>UN</v>
      </c>
      <c r="F28" s="53">
        <f t="shared" si="23"/>
        <v>2</v>
      </c>
      <c r="G28" s="145">
        <v>14.03</v>
      </c>
      <c r="H28" s="145">
        <v>18.690000000000001</v>
      </c>
      <c r="I28" s="145">
        <f>ROUND(H28*F28,2)</f>
        <v>37.380000000000003</v>
      </c>
      <c r="J28" s="283">
        <v>14.03</v>
      </c>
      <c r="K28" s="331">
        <f t="shared" si="16"/>
        <v>18.690000000000001</v>
      </c>
      <c r="L28" s="41">
        <f t="shared" si="17"/>
        <v>37.380000000000003</v>
      </c>
    </row>
    <row r="29" spans="1:12" s="41" customFormat="1" ht="26.4" x14ac:dyDescent="0.25">
      <c r="A29" s="57" t="str">
        <f t="shared" si="19"/>
        <v>02.13</v>
      </c>
      <c r="B29" s="40">
        <v>97664</v>
      </c>
      <c r="C29" s="40" t="s">
        <v>7737</v>
      </c>
      <c r="D29" s="58" t="str">
        <f t="shared" si="21"/>
        <v>REMOÇÃO DE ACESSÓRIOS, DE FORMA MANUAL, SEM REAPROVEITAMENTO. AF_09/2023</v>
      </c>
      <c r="E29" s="59" t="str">
        <f t="shared" si="22"/>
        <v>UN</v>
      </c>
      <c r="F29" s="53">
        <f t="shared" si="23"/>
        <v>20</v>
      </c>
      <c r="G29" s="145">
        <f t="shared" si="24"/>
        <v>1.93</v>
      </c>
      <c r="H29" s="145">
        <f t="shared" si="18"/>
        <v>2.57</v>
      </c>
      <c r="I29" s="145">
        <f t="shared" si="5"/>
        <v>51.4</v>
      </c>
      <c r="J29" s="283">
        <v>1.75</v>
      </c>
      <c r="K29" s="331">
        <f t="shared" si="16"/>
        <v>2.33</v>
      </c>
      <c r="L29" s="41">
        <f t="shared" si="17"/>
        <v>46.6</v>
      </c>
    </row>
    <row r="30" spans="1:12" s="41" customFormat="1" ht="26.4" x14ac:dyDescent="0.25">
      <c r="A30" s="57" t="str">
        <f t="shared" si="19"/>
        <v>02.14</v>
      </c>
      <c r="B30" s="40">
        <v>97665</v>
      </c>
      <c r="C30" s="40" t="s">
        <v>7737</v>
      </c>
      <c r="D30" s="58" t="str">
        <f t="shared" si="21"/>
        <v>REMOÇÃO DE LUMINÁRIAS, DE FORMA MANUAL, SEM REAPROVEITAMENTO. AF_09/2023</v>
      </c>
      <c r="E30" s="59" t="str">
        <f t="shared" si="22"/>
        <v>UN</v>
      </c>
      <c r="F30" s="53">
        <f t="shared" si="23"/>
        <v>20</v>
      </c>
      <c r="G30" s="145">
        <v>2.15</v>
      </c>
      <c r="H30" s="145">
        <v>2.86</v>
      </c>
      <c r="I30" s="145">
        <f t="shared" si="5"/>
        <v>57.2</v>
      </c>
      <c r="J30" s="283">
        <v>2.15</v>
      </c>
      <c r="K30" s="331">
        <f t="shared" si="16"/>
        <v>2.86</v>
      </c>
      <c r="L30" s="41">
        <f t="shared" si="17"/>
        <v>57.199999999999996</v>
      </c>
    </row>
    <row r="31" spans="1:12" s="41" customFormat="1" ht="26.4" x14ac:dyDescent="0.25">
      <c r="A31" s="57" t="str">
        <f t="shared" si="19"/>
        <v>02.15</v>
      </c>
      <c r="B31" s="40">
        <v>97666</v>
      </c>
      <c r="C31" s="40" t="s">
        <v>7737</v>
      </c>
      <c r="D31" s="58" t="str">
        <f t="shared" si="21"/>
        <v>REMOÇÃO DE METAIS SANITÁRIOS, DE FORMA MANUAL, SEM REAPROVEITAMENTO. AF_09/2023</v>
      </c>
      <c r="E31" s="59" t="str">
        <f t="shared" si="22"/>
        <v>UN</v>
      </c>
      <c r="F31" s="53">
        <f t="shared" si="23"/>
        <v>2</v>
      </c>
      <c r="G31" s="145">
        <v>10.220000000000001</v>
      </c>
      <c r="H31" s="145">
        <v>13.62</v>
      </c>
      <c r="I31" s="145">
        <f>ROUND(H31*F31,2)</f>
        <v>27.24</v>
      </c>
      <c r="J31" s="283">
        <v>10.220000000000001</v>
      </c>
      <c r="K31" s="331">
        <f t="shared" si="16"/>
        <v>13.62</v>
      </c>
      <c r="L31" s="41">
        <f t="shared" si="17"/>
        <v>27.24</v>
      </c>
    </row>
    <row r="32" spans="1:12" ht="20.100000000000001" customHeight="1" x14ac:dyDescent="0.25">
      <c r="A32" s="315" t="s">
        <v>7733</v>
      </c>
      <c r="B32" s="316"/>
      <c r="C32" s="316"/>
      <c r="D32" s="316" t="s">
        <v>9805</v>
      </c>
      <c r="E32" s="317"/>
      <c r="F32" s="318"/>
      <c r="G32" s="319"/>
      <c r="H32" s="319"/>
      <c r="I32" s="319">
        <f>SUBTOTAL(9,I33:I46)</f>
        <v>67251.659999999989</v>
      </c>
      <c r="J32" s="282"/>
    </row>
    <row r="33" spans="1:12" ht="20.100000000000001" customHeight="1" x14ac:dyDescent="0.25">
      <c r="A33" s="128" t="s">
        <v>11504</v>
      </c>
      <c r="B33" s="124"/>
      <c r="C33" s="124"/>
      <c r="D33" s="124" t="s">
        <v>9835</v>
      </c>
      <c r="E33" s="125"/>
      <c r="F33" s="129"/>
      <c r="G33" s="126"/>
      <c r="H33" s="126"/>
      <c r="I33" s="126">
        <f>SUBTOTAL(9,I34:I46)</f>
        <v>67251.659999999989</v>
      </c>
      <c r="J33" s="282"/>
      <c r="L33" s="7">
        <f>SUM(L34:L46)</f>
        <v>67384.61069999999</v>
      </c>
    </row>
    <row r="34" spans="1:12" s="41" customFormat="1" ht="26.4" x14ac:dyDescent="0.25">
      <c r="A34" s="188" t="str">
        <f>A33&amp;".01"</f>
        <v>03.01.01</v>
      </c>
      <c r="B34" s="40">
        <v>96527</v>
      </c>
      <c r="C34" s="40" t="s">
        <v>7737</v>
      </c>
      <c r="D34" s="58" t="str">
        <f t="shared" ref="D34:D46" si="25">UPPER(IF(C34="DER-EDIF",VLOOKUP(B34,REF_DER_ED,2,FALSE),IF(C34="SINAPI",VLOOKUP(B34,REF_SINAPI,2,FALSE),VLOOKUP(B34,COMPS,2,FALSE))))</f>
        <v>ESCAVAÇÃO MANUAL PARA VIGA BALDRAME OU SAPATA CORRIDA (INCLUINDO ESCAVAÇÃO PARA COLOCAÇÃO DE FÔRMAS). AF_01/2024</v>
      </c>
      <c r="E34" s="59" t="str">
        <f t="shared" ref="E34:E46" si="26">IF(C34="DER-EDIF",VLOOKUP(B34,REF_DER_ED,3,FALSE),IF(C34="SINAPI",VLOOKUP(B34,REF_SINAPI,3,FALSE),VLOOKUP(B34,COMPS,3,FALSE)))</f>
        <v>M3</v>
      </c>
      <c r="F34" s="53">
        <f>IFERROR(VLOOKUP($A34,Memo,12,FALSE),0)</f>
        <v>23.65</v>
      </c>
      <c r="G34" s="145">
        <v>115.17</v>
      </c>
      <c r="H34" s="145">
        <v>153.46</v>
      </c>
      <c r="I34" s="145">
        <f t="shared" ref="I34:I46" si="27">ROUND(H34*F34,2)</f>
        <v>3629.33</v>
      </c>
      <c r="J34" s="283">
        <v>115.17</v>
      </c>
      <c r="K34" s="331">
        <f>ROUND(J34*1.3325,2)</f>
        <v>153.46</v>
      </c>
      <c r="L34" s="41">
        <f>K34*F34</f>
        <v>3629.3290000000002</v>
      </c>
    </row>
    <row r="35" spans="1:12" s="41" customFormat="1" ht="26.4" x14ac:dyDescent="0.25">
      <c r="A35" s="57" t="str">
        <f t="shared" ref="A35:A46" si="28">IF(LEN(A34)=5,(IF((RIGHT(A34,2)-9)&gt;=0,(LEFT(A34,3)&amp;(RIGHT(A34,2)+1)),(LEFT(A34,4)&amp;(RIGHT(A34,1)+1)))),IF(LEN(A34)=8,(IF((RIGHT(A34,2)-9)&gt;=0,(LEFT(A34,6)&amp;(RIGHT(A34,2)+1)),(LEFT(A34,7)&amp;(RIGHT(A34,1)+1))))))</f>
        <v>03.01.02</v>
      </c>
      <c r="B35" s="40">
        <v>96616</v>
      </c>
      <c r="C35" s="40" t="s">
        <v>7737</v>
      </c>
      <c r="D35" s="58" t="str">
        <f t="shared" si="25"/>
        <v>LASTRO DE CONCRETO MAGRO, APLICADO EM BLOCOS DE COROAMENTO OU SAPATAS. AF_01/2024</v>
      </c>
      <c r="E35" s="59" t="str">
        <f t="shared" si="26"/>
        <v>M3</v>
      </c>
      <c r="F35" s="53">
        <f t="shared" ref="F35:F46" si="29">IFERROR(VLOOKUP($A35,Memo,12,FALSE),0)</f>
        <v>1.32</v>
      </c>
      <c r="G35" s="145">
        <v>804.32</v>
      </c>
      <c r="H35" s="145">
        <v>1071.76</v>
      </c>
      <c r="I35" s="145">
        <f t="shared" si="27"/>
        <v>1414.72</v>
      </c>
      <c r="J35" s="283">
        <v>804.32</v>
      </c>
      <c r="K35" s="331">
        <f t="shared" ref="K35:K46" si="30">ROUND(J35*1.3325,2)</f>
        <v>1071.76</v>
      </c>
      <c r="L35" s="41">
        <f t="shared" ref="L35:L46" si="31">K35*F35</f>
        <v>1414.7232000000001</v>
      </c>
    </row>
    <row r="36" spans="1:12" s="41" customFormat="1" ht="26.4" x14ac:dyDescent="0.25">
      <c r="A36" s="57" t="str">
        <f t="shared" si="28"/>
        <v>03.01.03</v>
      </c>
      <c r="B36" s="40">
        <v>94966</v>
      </c>
      <c r="C36" s="40" t="s">
        <v>7737</v>
      </c>
      <c r="D36" s="58" t="str">
        <f t="shared" si="25"/>
        <v>CONCRETO FCK = 30MPA, TRAÇO 1:2,1:2,5 (EM MASSA SECA DE CIMENTO/ AREIA MÉDIA/ BRITA 1) - PREPARO MECÂNICO COM BETONEIRA 400 L. AF_05/2021</v>
      </c>
      <c r="E36" s="59" t="str">
        <f t="shared" si="26"/>
        <v>M3</v>
      </c>
      <c r="F36" s="53">
        <f>IFERROR(VLOOKUP($A36,Memo,12,FALSE),0)</f>
        <v>9.7200000000000006</v>
      </c>
      <c r="G36" s="145">
        <v>498.63</v>
      </c>
      <c r="H36" s="145">
        <v>664.42</v>
      </c>
      <c r="I36" s="145">
        <f t="shared" si="27"/>
        <v>6458.16</v>
      </c>
      <c r="J36" s="283">
        <v>498.63</v>
      </c>
      <c r="K36" s="331">
        <f t="shared" si="30"/>
        <v>664.42</v>
      </c>
      <c r="L36" s="41">
        <f t="shared" si="31"/>
        <v>6458.1624000000002</v>
      </c>
    </row>
    <row r="37" spans="1:12" s="41" customFormat="1" ht="15" x14ac:dyDescent="0.25">
      <c r="A37" s="57" t="str">
        <f t="shared" si="28"/>
        <v>03.01.04</v>
      </c>
      <c r="B37" s="40">
        <v>104737</v>
      </c>
      <c r="C37" s="40" t="s">
        <v>7737</v>
      </c>
      <c r="D37" s="58" t="str">
        <f t="shared" si="25"/>
        <v>REATERRO MANUAL DE VALAS, COM PLACA VIBRATÓRIA. AF_08/2023</v>
      </c>
      <c r="E37" s="59" t="str">
        <f t="shared" si="26"/>
        <v>M3</v>
      </c>
      <c r="F37" s="53">
        <f>IFERROR(VLOOKUP($A37,Memo,12,FALSE),0)</f>
        <v>12.61</v>
      </c>
      <c r="G37" s="145">
        <v>23.73</v>
      </c>
      <c r="H37" s="145">
        <v>31.62</v>
      </c>
      <c r="I37" s="145">
        <f t="shared" si="27"/>
        <v>398.73</v>
      </c>
      <c r="J37" s="283">
        <v>23.73</v>
      </c>
      <c r="K37" s="331">
        <f t="shared" si="30"/>
        <v>31.62</v>
      </c>
      <c r="L37" s="41">
        <f t="shared" si="31"/>
        <v>398.72820000000002</v>
      </c>
    </row>
    <row r="38" spans="1:12" s="41" customFormat="1" ht="26.4" x14ac:dyDescent="0.25">
      <c r="A38" s="57" t="str">
        <f t="shared" si="28"/>
        <v>03.01.05</v>
      </c>
      <c r="B38" s="40">
        <v>96532</v>
      </c>
      <c r="C38" s="40" t="s">
        <v>7737</v>
      </c>
      <c r="D38" s="58" t="str">
        <f t="shared" si="25"/>
        <v>FABRICAÇÃO, MONTAGEM E DESMONTAGEM DE FÔRMA PARA SAPATA, EM MADEIRA SERRADA, E=25 MM, 2 UTILIZAÇÕES. AF_01/2024</v>
      </c>
      <c r="E38" s="59" t="str">
        <f t="shared" si="26"/>
        <v>M2</v>
      </c>
      <c r="F38" s="53">
        <f t="shared" si="29"/>
        <v>31.08</v>
      </c>
      <c r="G38" s="145">
        <v>195.53</v>
      </c>
      <c r="H38" s="145">
        <v>260.54000000000002</v>
      </c>
      <c r="I38" s="145">
        <f t="shared" si="27"/>
        <v>8097.58</v>
      </c>
      <c r="J38" s="283">
        <v>195.53</v>
      </c>
      <c r="K38" s="331">
        <f t="shared" si="30"/>
        <v>260.54000000000002</v>
      </c>
      <c r="L38" s="41">
        <f t="shared" si="31"/>
        <v>8097.5832</v>
      </c>
    </row>
    <row r="39" spans="1:12" s="41" customFormat="1" ht="26.4" x14ac:dyDescent="0.25">
      <c r="A39" s="57" t="str">
        <f t="shared" si="28"/>
        <v>03.01.06</v>
      </c>
      <c r="B39" s="40">
        <v>96533</v>
      </c>
      <c r="C39" s="40" t="s">
        <v>7737</v>
      </c>
      <c r="D39" s="58" t="str">
        <f t="shared" si="25"/>
        <v>FABRICAÇÃO, MONTAGEM E DESMONTAGEM DE FÔRMA PARA VIGA BALDRAME, EM MADEIRA SERRADA, E=25 MM, 2 UTILIZAÇÕES. AF_01/2024</v>
      </c>
      <c r="E39" s="59" t="str">
        <f t="shared" si="26"/>
        <v>M2</v>
      </c>
      <c r="F39" s="53">
        <f t="shared" si="29"/>
        <v>57.74</v>
      </c>
      <c r="G39" s="145">
        <v>100.3</v>
      </c>
      <c r="H39" s="145">
        <v>133.65</v>
      </c>
      <c r="I39" s="145">
        <f t="shared" si="27"/>
        <v>7716.95</v>
      </c>
      <c r="J39" s="283">
        <v>100.3</v>
      </c>
      <c r="K39" s="331">
        <f t="shared" si="30"/>
        <v>133.65</v>
      </c>
      <c r="L39" s="41">
        <f t="shared" si="31"/>
        <v>7716.9510000000009</v>
      </c>
    </row>
    <row r="40" spans="1:12" s="41" customFormat="1" ht="15" x14ac:dyDescent="0.25">
      <c r="A40" s="57" t="str">
        <f t="shared" si="28"/>
        <v>03.01.07</v>
      </c>
      <c r="B40" s="40">
        <v>92800</v>
      </c>
      <c r="C40" s="40" t="s">
        <v>7737</v>
      </c>
      <c r="D40" s="58" t="str">
        <f t="shared" si="25"/>
        <v>CORTE E DOBRA DE AÇO CA-60, DIÂMETRO DE 5,0 MM. AF_06/2022</v>
      </c>
      <c r="E40" s="59" t="str">
        <f t="shared" si="26"/>
        <v>KG</v>
      </c>
      <c r="F40" s="53">
        <f>IFERROR(VLOOKUP($A40,Memo,12,FALSE),0)</f>
        <v>95.98</v>
      </c>
      <c r="G40" s="145">
        <v>12.04</v>
      </c>
      <c r="H40" s="145">
        <v>16.04</v>
      </c>
      <c r="I40" s="145">
        <f t="shared" si="27"/>
        <v>1539.52</v>
      </c>
      <c r="J40" s="283">
        <v>12.04</v>
      </c>
      <c r="K40" s="331">
        <f t="shared" si="30"/>
        <v>16.04</v>
      </c>
      <c r="L40" s="41">
        <f t="shared" si="31"/>
        <v>1539.5192</v>
      </c>
    </row>
    <row r="41" spans="1:12" s="41" customFormat="1" ht="15" x14ac:dyDescent="0.25">
      <c r="A41" s="57" t="str">
        <f t="shared" si="28"/>
        <v>03.01.08</v>
      </c>
      <c r="B41" s="40">
        <v>92802</v>
      </c>
      <c r="C41" s="40" t="s">
        <v>7737</v>
      </c>
      <c r="D41" s="58" t="str">
        <f t="shared" si="25"/>
        <v>CORTE E DOBRA DE AÇO CA-50, DIÂMETRO DE 8,0 MM. AF_06/2022</v>
      </c>
      <c r="E41" s="59" t="str">
        <f t="shared" si="26"/>
        <v>KG</v>
      </c>
      <c r="F41" s="53">
        <f t="shared" si="29"/>
        <v>177.26</v>
      </c>
      <c r="G41" s="145">
        <v>12.19</v>
      </c>
      <c r="H41" s="145">
        <v>16.239999999999998</v>
      </c>
      <c r="I41" s="145">
        <f t="shared" si="27"/>
        <v>2878.7</v>
      </c>
      <c r="J41" s="283">
        <v>12.19</v>
      </c>
      <c r="K41" s="331">
        <f t="shared" si="30"/>
        <v>16.239999999999998</v>
      </c>
      <c r="L41" s="41">
        <f t="shared" si="31"/>
        <v>2878.7023999999997</v>
      </c>
    </row>
    <row r="42" spans="1:12" s="41" customFormat="1" ht="15" x14ac:dyDescent="0.25">
      <c r="A42" s="57" t="str">
        <f t="shared" si="28"/>
        <v>03.01.09</v>
      </c>
      <c r="B42" s="40">
        <v>92803</v>
      </c>
      <c r="C42" s="40" t="s">
        <v>7737</v>
      </c>
      <c r="D42" s="58" t="str">
        <f t="shared" si="25"/>
        <v>CORTE E DOBRA DE AÇO CA-50, DIÂMETRO DE 10,0 MM. AF_06/2022</v>
      </c>
      <c r="E42" s="59" t="str">
        <f t="shared" si="26"/>
        <v>KG</v>
      </c>
      <c r="F42" s="53">
        <f t="shared" si="29"/>
        <v>198.72</v>
      </c>
      <c r="G42" s="145">
        <v>11.26</v>
      </c>
      <c r="H42" s="145">
        <v>15</v>
      </c>
      <c r="I42" s="145">
        <f t="shared" si="27"/>
        <v>2980.8</v>
      </c>
      <c r="J42" s="283">
        <v>11.26</v>
      </c>
      <c r="K42" s="331">
        <f t="shared" si="30"/>
        <v>15</v>
      </c>
      <c r="L42" s="41">
        <f t="shared" si="31"/>
        <v>2980.8</v>
      </c>
    </row>
    <row r="43" spans="1:12" s="41" customFormat="1" ht="26.4" x14ac:dyDescent="0.25">
      <c r="A43" s="57" t="str">
        <f t="shared" si="28"/>
        <v>03.01.10</v>
      </c>
      <c r="B43" s="40">
        <v>104916</v>
      </c>
      <c r="C43" s="40" t="s">
        <v>7737</v>
      </c>
      <c r="D43" s="58" t="str">
        <f t="shared" si="25"/>
        <v>ARMAÇÃO DE SAPATA ISOLADA, VIGA BALDRAME E SAPATA CORRIDA UTILIZANDO AÇO CA-60 DE 5 MM - MONTAGEM. AF_01/2024</v>
      </c>
      <c r="E43" s="59" t="str">
        <f t="shared" si="26"/>
        <v>KG</v>
      </c>
      <c r="F43" s="53">
        <f>IFERROR(VLOOKUP($A43,Memo,12,FALSE),0)</f>
        <v>95.98</v>
      </c>
      <c r="G43" s="145">
        <v>19.68</v>
      </c>
      <c r="H43" s="145">
        <v>26.22</v>
      </c>
      <c r="I43" s="145">
        <f t="shared" si="27"/>
        <v>2516.6</v>
      </c>
      <c r="J43" s="283">
        <v>19.68</v>
      </c>
      <c r="K43" s="331">
        <f t="shared" si="30"/>
        <v>26.22</v>
      </c>
      <c r="L43" s="41">
        <f t="shared" si="31"/>
        <v>2516.5956000000001</v>
      </c>
    </row>
    <row r="44" spans="1:12" s="41" customFormat="1" ht="26.4" x14ac:dyDescent="0.25">
      <c r="A44" s="57" t="str">
        <f t="shared" si="28"/>
        <v>03.01.11</v>
      </c>
      <c r="B44" s="40">
        <v>104918</v>
      </c>
      <c r="C44" s="40" t="s">
        <v>7737</v>
      </c>
      <c r="D44" s="58" t="str">
        <f t="shared" si="25"/>
        <v>ARMAÇÃO DE SAPATA ISOLADA, VIGA BALDRAME E SAPATA CORRIDA UTILIZANDO AÇO CA-50 DE 8 MM - MONTAGEM. AF_01/2024</v>
      </c>
      <c r="E44" s="59" t="str">
        <f t="shared" si="26"/>
        <v>KG</v>
      </c>
      <c r="F44" s="53">
        <f t="shared" si="29"/>
        <v>177.26</v>
      </c>
      <c r="G44" s="145">
        <f t="shared" ref="G34:G46" si="32">IF(C44="DER-EDIF",VLOOKUP(B44,REF_DER_ED,4,FALSE),IF(C44="SINAPI",VLOOKUP(B44,REF_SINAPI,4,FALSE),VLOOKUP(B44,COMPS,4,FALSE)))</f>
        <v>16.579999999999998</v>
      </c>
      <c r="H44" s="145">
        <f>ROUND(IF(C44="DER-EDIF",VLOOKUP(B44,REF_DER_ED,4,FALSE),IF(C44="SINAPI",VLOOKUP(B44,REF_SINAPI,4,FALSE),VLOOKUP(B44,COMPS,4,FALSE)))*(1+$H$4),2)</f>
        <v>22.09</v>
      </c>
      <c r="I44" s="145">
        <f t="shared" si="27"/>
        <v>3915.67</v>
      </c>
      <c r="J44" s="283">
        <v>17.14</v>
      </c>
      <c r="K44" s="331">
        <f t="shared" si="30"/>
        <v>22.84</v>
      </c>
      <c r="L44" s="41">
        <f t="shared" si="31"/>
        <v>4048.6183999999998</v>
      </c>
    </row>
    <row r="45" spans="1:12" s="41" customFormat="1" ht="26.4" x14ac:dyDescent="0.25">
      <c r="A45" s="57" t="str">
        <f t="shared" si="28"/>
        <v>03.01.12</v>
      </c>
      <c r="B45" s="40">
        <v>104919</v>
      </c>
      <c r="C45" s="40" t="s">
        <v>7737</v>
      </c>
      <c r="D45" s="58" t="str">
        <f t="shared" si="25"/>
        <v>ARMAÇÃO DE SAPATA ISOLADA, VIGA BALDRAME E SAPATA CORRIDA UTILIZANDO AÇO CA-50 DE 10 MM - MONTAGEM. AF_01/2024</v>
      </c>
      <c r="E45" s="59" t="str">
        <f t="shared" si="26"/>
        <v>KG</v>
      </c>
      <c r="F45" s="53">
        <f t="shared" si="29"/>
        <v>198.72</v>
      </c>
      <c r="G45" s="145">
        <v>15.34</v>
      </c>
      <c r="H45" s="145">
        <v>20.440000000000001</v>
      </c>
      <c r="I45" s="145">
        <f t="shared" si="27"/>
        <v>4061.84</v>
      </c>
      <c r="J45" s="283">
        <v>15.34</v>
      </c>
      <c r="K45" s="331">
        <f t="shared" si="30"/>
        <v>20.440000000000001</v>
      </c>
      <c r="L45" s="41">
        <f t="shared" si="31"/>
        <v>4061.8368</v>
      </c>
    </row>
    <row r="46" spans="1:12" s="41" customFormat="1" ht="26.4" x14ac:dyDescent="0.25">
      <c r="A46" s="57" t="str">
        <f t="shared" si="28"/>
        <v>03.01.13</v>
      </c>
      <c r="B46" s="40">
        <v>98547</v>
      </c>
      <c r="C46" s="40" t="s">
        <v>7737</v>
      </c>
      <c r="D46" s="58" t="str">
        <f t="shared" si="25"/>
        <v>IMPERMEABILIZAÇÃO DE SUPERFÍCIE COM MANTA ASFÁLTICA, DUAS CAMADAS, INCLUSIVE APLICAÇÃO DE PRIMER ASFÁLTICO, E=3MM E E=4MM. AF_09/2023</v>
      </c>
      <c r="E46" s="59" t="str">
        <f t="shared" si="26"/>
        <v>M2</v>
      </c>
      <c r="F46" s="53">
        <f t="shared" si="29"/>
        <v>72.17</v>
      </c>
      <c r="G46" s="145">
        <v>225.06</v>
      </c>
      <c r="H46" s="145">
        <v>299.89</v>
      </c>
      <c r="I46" s="145">
        <f t="shared" si="27"/>
        <v>21643.06</v>
      </c>
      <c r="J46" s="283">
        <v>225.06</v>
      </c>
      <c r="K46" s="331">
        <f t="shared" si="30"/>
        <v>299.89</v>
      </c>
      <c r="L46" s="41">
        <f t="shared" si="31"/>
        <v>21643.061300000001</v>
      </c>
    </row>
    <row r="47" spans="1:12" ht="20.100000000000001" customHeight="1" x14ac:dyDescent="0.25">
      <c r="A47" s="315" t="s">
        <v>9798</v>
      </c>
      <c r="B47" s="316"/>
      <c r="C47" s="316"/>
      <c r="D47" s="316" t="s">
        <v>9806</v>
      </c>
      <c r="E47" s="317"/>
      <c r="F47" s="318"/>
      <c r="G47" s="319"/>
      <c r="H47" s="319"/>
      <c r="I47" s="319">
        <f>SUBTOTAL(9,I49:I59)</f>
        <v>67217.210000000006</v>
      </c>
      <c r="J47" s="282"/>
    </row>
    <row r="48" spans="1:12" ht="20.100000000000001" customHeight="1" x14ac:dyDescent="0.25">
      <c r="A48" s="128" t="s">
        <v>9834</v>
      </c>
      <c r="B48" s="124"/>
      <c r="C48" s="124"/>
      <c r="D48" s="124" t="s">
        <v>9835</v>
      </c>
      <c r="E48" s="125"/>
      <c r="F48" s="129"/>
      <c r="G48" s="126"/>
      <c r="H48" s="126"/>
      <c r="I48" s="126">
        <f>SUBTOTAL(9,I49:I59)</f>
        <v>67217.210000000006</v>
      </c>
      <c r="J48" s="282"/>
      <c r="L48" s="7">
        <f>SUM(L49:L59)</f>
        <v>67217.212100000004</v>
      </c>
    </row>
    <row r="49" spans="1:12" s="41" customFormat="1" ht="26.4" x14ac:dyDescent="0.25">
      <c r="A49" s="188" t="str">
        <f>A48&amp;".01"</f>
        <v>04.01.01</v>
      </c>
      <c r="B49" s="40">
        <v>92269</v>
      </c>
      <c r="C49" s="40" t="s">
        <v>7737</v>
      </c>
      <c r="D49" s="58" t="str">
        <f>UPPER(IF(C49="DER-EDIF",VLOOKUP(B49,REF_DER_ED,2,FALSE),IF(C49="SINAPI",VLOOKUP(B49,REF_SINAPI,2,FALSE),VLOOKUP(B49,COMPS,2,FALSE))))</f>
        <v>FABRICAÇÃO DE FÔRMA PARA PILARES E ESTRUTURAS SIMILARES, EM MADEIRA SERRADA, E=25 MM. AF_09/2020</v>
      </c>
      <c r="E49" s="59" t="str">
        <f>IF(C49="DER-EDIF",VLOOKUP(B49,REF_DER_ED,3,FALSE),IF(C49="SINAPI",VLOOKUP(B49,REF_SINAPI,3,FALSE),VLOOKUP(B49,COMPS,3,FALSE)))</f>
        <v>M2</v>
      </c>
      <c r="F49" s="53">
        <f t="shared" ref="F49:F58" si="33">IFERROR(VLOOKUP($A49,Memo,12,FALSE),0)</f>
        <v>27</v>
      </c>
      <c r="G49" s="145">
        <v>134.31</v>
      </c>
      <c r="H49" s="145">
        <v>178.97</v>
      </c>
      <c r="I49" s="145">
        <f>ROUND(H49*F49,2)</f>
        <v>4832.1899999999996</v>
      </c>
      <c r="J49" s="283">
        <v>134.31</v>
      </c>
      <c r="K49" s="331">
        <f>ROUND(J49*1.3325,2)</f>
        <v>178.97</v>
      </c>
      <c r="L49" s="41">
        <f>K49*F49</f>
        <v>4832.1899999999996</v>
      </c>
    </row>
    <row r="50" spans="1:12" s="41" customFormat="1" ht="26.4" x14ac:dyDescent="0.25">
      <c r="A50" s="57" t="str">
        <f t="shared" ref="A50:A57" si="34">IF(LEN(A49)=5,(IF((RIGHT(A49,2)-9)&gt;=0,(LEFT(A49,3)&amp;(RIGHT(A49,2)+1)),(LEFT(A49,4)&amp;(RIGHT(A49,1)+1)))),IF(LEN(A49)=8,(IF((RIGHT(A49,2)-9)&gt;=0,(LEFT(A49,6)&amp;(RIGHT(A49,2)+1)),(LEFT(A49,7)&amp;(RIGHT(A49,1)+1))))))</f>
        <v>04.01.02</v>
      </c>
      <c r="B50" s="40">
        <v>92270</v>
      </c>
      <c r="C50" s="40" t="s">
        <v>7737</v>
      </c>
      <c r="D50" s="58" t="str">
        <f>UPPER(IF(C50="DER-EDIF",VLOOKUP(B50,REF_DER_ED,2,FALSE),IF(C50="SINAPI",VLOOKUP(B50,REF_SINAPI,2,FALSE),VLOOKUP(B50,COMPS,2,FALSE))))</f>
        <v>FABRICAÇÃO DE FÔRMA PARA VIGAS, COM MADEIRA SERRADA, E = 25 MM. AF_09/2020</v>
      </c>
      <c r="E50" s="59" t="str">
        <f>IF(C50="DER-EDIF",VLOOKUP(B50,REF_DER_ED,3,FALSE),IF(C50="SINAPI",VLOOKUP(B50,REF_SINAPI,3,FALSE),VLOOKUP(B50,COMPS,3,FALSE)))</f>
        <v>M2</v>
      </c>
      <c r="F50" s="53">
        <f t="shared" si="33"/>
        <v>72.17</v>
      </c>
      <c r="G50" s="145">
        <v>183.39</v>
      </c>
      <c r="H50" s="145">
        <v>244.37</v>
      </c>
      <c r="I50" s="145">
        <f>ROUND(H50*F50,2)</f>
        <v>17636.18</v>
      </c>
      <c r="J50" s="283">
        <v>183.39</v>
      </c>
      <c r="K50" s="331">
        <f t="shared" ref="K50:K59" si="35">ROUND(J50*1.3325,2)</f>
        <v>244.37</v>
      </c>
      <c r="L50" s="41">
        <f t="shared" ref="L50:L59" si="36">K50*F50</f>
        <v>17636.1829</v>
      </c>
    </row>
    <row r="51" spans="1:12" s="41" customFormat="1" ht="39.6" x14ac:dyDescent="0.25">
      <c r="A51" s="57" t="str">
        <f t="shared" si="34"/>
        <v>04.01.03</v>
      </c>
      <c r="B51" s="40">
        <v>92411</v>
      </c>
      <c r="C51" s="40" t="s">
        <v>7737</v>
      </c>
      <c r="D51" s="58" t="str">
        <f>UPPER(IF(C51="DER-EDIF",VLOOKUP(B51,REF_DER_ED,2,FALSE),IF(C51="SINAPI",VLOOKUP(B51,REF_SINAPI,2,FALSE),VLOOKUP(B51,COMPS,2,FALSE))))</f>
        <v>MONTAGEM E DESMONTAGEM DE FÔRMA DE PILARES RETANGULARES E ESTRUTURAS SIMILARES, PÉ-DIREITO SIMPLES, EM MADEIRA SERRADA, 2 UTILIZAÇÕES. AF_09/2020</v>
      </c>
      <c r="E51" s="59" t="str">
        <f t="shared" ref="E51:E57" si="37">IF(C51="DER-EDIF",VLOOKUP(B51,REF_DER_ED,3,FALSE),IF(C51="SINAPI",VLOOKUP(B51,REF_SINAPI,3,FALSE),VLOOKUP(B51,COMPS,3,FALSE)))</f>
        <v>M2</v>
      </c>
      <c r="F51" s="53">
        <f t="shared" si="33"/>
        <v>27</v>
      </c>
      <c r="G51" s="145">
        <v>171.66</v>
      </c>
      <c r="H51" s="145">
        <v>228.74</v>
      </c>
      <c r="I51" s="145">
        <f t="shared" ref="I51:I57" si="38">ROUND(H51*F51,2)</f>
        <v>6175.98</v>
      </c>
      <c r="J51" s="283">
        <v>171.66</v>
      </c>
      <c r="K51" s="331">
        <f t="shared" si="35"/>
        <v>228.74</v>
      </c>
      <c r="L51" s="41">
        <f t="shared" si="36"/>
        <v>6175.9800000000005</v>
      </c>
    </row>
    <row r="52" spans="1:12" s="41" customFormat="1" ht="39.6" x14ac:dyDescent="0.25">
      <c r="A52" s="57" t="str">
        <f t="shared" si="34"/>
        <v>04.01.04</v>
      </c>
      <c r="B52" s="40">
        <v>92447</v>
      </c>
      <c r="C52" s="40" t="s">
        <v>7737</v>
      </c>
      <c r="D52" s="58" t="str">
        <f>UPPER(IF(C52="DER-EDIF",VLOOKUP(B52,REF_DER_ED,2,FALSE),IF(C52="SINAPI",VLOOKUP(B52,REF_SINAPI,2,FALSE),VLOOKUP(B52,COMPS,2,FALSE))))</f>
        <v>MONTAGEM E DESMONTAGEM DE FÔRMA DE VIGA, ESCORAMENTO COM PONTALETE DE MADEIRA, PÉ-DIREITO SIMPLES, EM MADEIRA SERRADA, 2 UTILIZAÇÕES. AF_09/2020</v>
      </c>
      <c r="E52" s="59" t="str">
        <f>IF(C52="DER-EDIF",VLOOKUP(B52,REF_DER_ED,3,FALSE),IF(C52="SINAPI",VLOOKUP(B52,REF_SINAPI,3,FALSE),VLOOKUP(B52,COMPS,3,FALSE)))</f>
        <v>M2</v>
      </c>
      <c r="F52" s="53">
        <f t="shared" si="33"/>
        <v>72.17</v>
      </c>
      <c r="G52" s="145">
        <v>227.72</v>
      </c>
      <c r="H52" s="145">
        <v>303.44</v>
      </c>
      <c r="I52" s="145">
        <f>ROUND(H52*F52,2)</f>
        <v>21899.26</v>
      </c>
      <c r="J52" s="283">
        <v>227.72</v>
      </c>
      <c r="K52" s="331">
        <f t="shared" si="35"/>
        <v>303.44</v>
      </c>
      <c r="L52" s="41">
        <f t="shared" si="36"/>
        <v>21899.264800000001</v>
      </c>
    </row>
    <row r="53" spans="1:12" s="41" customFormat="1" ht="26.4" x14ac:dyDescent="0.25">
      <c r="A53" s="57" t="str">
        <f t="shared" si="34"/>
        <v>04.01.05</v>
      </c>
      <c r="B53" s="40">
        <v>94966</v>
      </c>
      <c r="C53" s="40" t="s">
        <v>7737</v>
      </c>
      <c r="D53" s="58" t="str">
        <f>UPPER(IF(C53="DER-EDIF",VLOOKUP(B53,REF_DER_ED,2,FALSE),IF(C53="SINAPI",VLOOKUP(B53,REF_SINAPI,2,FALSE),VLOOKUP(B53,COMPS,2,FALSE))))</f>
        <v>CONCRETO FCK = 30MPA, TRAÇO 1:2,1:2,5 (EM MASSA SECA DE CIMENTO/ AREIA MÉDIA/ BRITA 1) - PREPARO MECÂNICO COM BETONEIRA 400 L. AF_05/2021</v>
      </c>
      <c r="E53" s="59" t="str">
        <f>IF(C53="DER-EDIF",VLOOKUP(B53,REF_DER_ED,3,FALSE),IF(C53="SINAPI",VLOOKUP(B53,REF_SINAPI,3,FALSE),VLOOKUP(B53,COMPS,3,FALSE)))</f>
        <v>M3</v>
      </c>
      <c r="F53" s="53">
        <f>IFERROR(VLOOKUP($A53,Memo,12,FALSE),0)</f>
        <v>5.68</v>
      </c>
      <c r="G53" s="145">
        <v>498.63</v>
      </c>
      <c r="H53" s="145">
        <v>664.42</v>
      </c>
      <c r="I53" s="145">
        <f>ROUND(H53*F53,2)</f>
        <v>3773.91</v>
      </c>
      <c r="J53" s="283">
        <v>498.63</v>
      </c>
      <c r="K53" s="331">
        <f t="shared" si="35"/>
        <v>664.42</v>
      </c>
      <c r="L53" s="41">
        <f t="shared" si="36"/>
        <v>3773.9055999999996</v>
      </c>
    </row>
    <row r="54" spans="1:12" s="41" customFormat="1" ht="15" x14ac:dyDescent="0.25">
      <c r="A54" s="57" t="str">
        <f t="shared" si="34"/>
        <v>04.01.06</v>
      </c>
      <c r="B54" s="40">
        <v>92800</v>
      </c>
      <c r="C54" s="40" t="s">
        <v>7737</v>
      </c>
      <c r="D54" s="58" t="str">
        <f t="shared" ref="D54:D58" si="39">UPPER(IF(C54="DER-EDIF",VLOOKUP(B54,REF_DER_ED,2,FALSE),IF(C54="SINAPI",VLOOKUP(B54,REF_SINAPI,2,FALSE),VLOOKUP(B54,COMPS,2,FALSE))))</f>
        <v>CORTE E DOBRA DE AÇO CA-60, DIÂMETRO DE 5,0 MM. AF_06/2022</v>
      </c>
      <c r="E54" s="59" t="str">
        <f t="shared" si="37"/>
        <v>KG</v>
      </c>
      <c r="F54" s="53">
        <f t="shared" si="33"/>
        <v>108.95</v>
      </c>
      <c r="G54" s="145">
        <v>12.04</v>
      </c>
      <c r="H54" s="145">
        <v>16.04</v>
      </c>
      <c r="I54" s="145">
        <f t="shared" si="38"/>
        <v>1747.56</v>
      </c>
      <c r="J54" s="283">
        <v>12.04</v>
      </c>
      <c r="K54" s="331">
        <f t="shared" si="35"/>
        <v>16.04</v>
      </c>
      <c r="L54" s="41">
        <f t="shared" si="36"/>
        <v>1747.558</v>
      </c>
    </row>
    <row r="55" spans="1:12" s="41" customFormat="1" ht="15" x14ac:dyDescent="0.25">
      <c r="A55" s="57" t="str">
        <f t="shared" si="34"/>
        <v>04.01.07</v>
      </c>
      <c r="B55" s="40">
        <v>92802</v>
      </c>
      <c r="C55" s="40" t="s">
        <v>7737</v>
      </c>
      <c r="D55" s="58" t="str">
        <f>UPPER(IF(C55="DER-EDIF",VLOOKUP(B55,REF_DER_ED,2,FALSE),IF(C55="SINAPI",VLOOKUP(B55,REF_SINAPI,2,FALSE),VLOOKUP(B55,COMPS,2,FALSE))))</f>
        <v>CORTE E DOBRA DE AÇO CA-50, DIÂMETRO DE 8,0 MM. AF_06/2022</v>
      </c>
      <c r="E55" s="59" t="str">
        <f t="shared" si="37"/>
        <v>KG</v>
      </c>
      <c r="F55" s="53">
        <f t="shared" si="33"/>
        <v>177.26</v>
      </c>
      <c r="G55" s="145">
        <v>11.12</v>
      </c>
      <c r="H55" s="145">
        <v>14.82</v>
      </c>
      <c r="I55" s="145">
        <f t="shared" si="38"/>
        <v>2626.99</v>
      </c>
      <c r="J55" s="283">
        <v>11.12</v>
      </c>
      <c r="K55" s="331">
        <f t="shared" si="35"/>
        <v>14.82</v>
      </c>
      <c r="L55" s="41">
        <f t="shared" si="36"/>
        <v>2626.9931999999999</v>
      </c>
    </row>
    <row r="56" spans="1:12" s="41" customFormat="1" ht="15" x14ac:dyDescent="0.25">
      <c r="A56" s="57" t="str">
        <f t="shared" si="34"/>
        <v>04.01.08</v>
      </c>
      <c r="B56" s="40">
        <v>92803</v>
      </c>
      <c r="C56" s="40" t="s">
        <v>7737</v>
      </c>
      <c r="D56" s="58" t="str">
        <f t="shared" si="39"/>
        <v>CORTE E DOBRA DE AÇO CA-50, DIÂMETRO DE 10,0 MM. AF_06/2022</v>
      </c>
      <c r="E56" s="59" t="str">
        <f>IF(C56="DER-EDIF",VLOOKUP(B56,REF_DER_ED,3,FALSE),IF(C56="SINAPI",VLOOKUP(B56,REF_SINAPI,3,FALSE),VLOOKUP(B56,COMPS,3,FALSE)))</f>
        <v>KG</v>
      </c>
      <c r="F56" s="53">
        <f t="shared" si="33"/>
        <v>91.81</v>
      </c>
      <c r="G56" s="145">
        <v>10.210000000000001</v>
      </c>
      <c r="H56" s="145">
        <v>13.6</v>
      </c>
      <c r="I56" s="145">
        <f>ROUND(H56*F56,2)</f>
        <v>1248.6199999999999</v>
      </c>
      <c r="J56" s="283">
        <v>10.210000000000001</v>
      </c>
      <c r="K56" s="331">
        <f t="shared" si="35"/>
        <v>13.6</v>
      </c>
      <c r="L56" s="41">
        <f t="shared" si="36"/>
        <v>1248.616</v>
      </c>
    </row>
    <row r="57" spans="1:12" s="41" customFormat="1" ht="26.4" x14ac:dyDescent="0.25">
      <c r="A57" s="57" t="str">
        <f t="shared" si="34"/>
        <v>04.01.09</v>
      </c>
      <c r="B57" s="40">
        <v>92759</v>
      </c>
      <c r="C57" s="40" t="s">
        <v>7737</v>
      </c>
      <c r="D57" s="58" t="str">
        <f t="shared" si="39"/>
        <v>ARMAÇÃO DE PILAR OU VIGA DE ESTRUTURA CONVENCIONAL DE CONCRETO ARMADO UTILIZANDO AÇO CA-60 DE 5,0 MM - MONTAGEM. AF_06/2022</v>
      </c>
      <c r="E57" s="59" t="str">
        <f t="shared" si="37"/>
        <v>KG</v>
      </c>
      <c r="F57" s="53">
        <f t="shared" si="33"/>
        <v>108.95</v>
      </c>
      <c r="G57" s="145">
        <v>16.57</v>
      </c>
      <c r="H57" s="145">
        <v>22.08</v>
      </c>
      <c r="I57" s="145">
        <f t="shared" si="38"/>
        <v>2405.62</v>
      </c>
      <c r="J57" s="283">
        <v>16.57</v>
      </c>
      <c r="K57" s="331">
        <f t="shared" si="35"/>
        <v>22.08</v>
      </c>
      <c r="L57" s="41">
        <f t="shared" si="36"/>
        <v>2405.616</v>
      </c>
    </row>
    <row r="58" spans="1:12" s="41" customFormat="1" ht="26.4" x14ac:dyDescent="0.25">
      <c r="A58" s="57" t="str">
        <f>IF(LEN(A57)=5,(IF((RIGHT(A57,2)-9)&gt;=0,(LEFT(A57,3)&amp;(RIGHT(A57,2)+1)),(LEFT(A57,4)&amp;(RIGHT(A57,1)+1)))),IF(LEN(A57)=8,(IF((RIGHT(A57,2)-9)&gt;=0,(LEFT(A57,6)&amp;(RIGHT(A57,2)+1)),(LEFT(A57,7)&amp;(RIGHT(A57,1)+1))))))</f>
        <v>04.01.10</v>
      </c>
      <c r="B58" s="40">
        <v>92761</v>
      </c>
      <c r="C58" s="40" t="s">
        <v>7737</v>
      </c>
      <c r="D58" s="58" t="str">
        <f t="shared" si="39"/>
        <v>ARMAÇÃO DE PILAR OU VIGA DE ESTRUTURA CONVENCIONAL DE CONCRETO ARMADO UTILIZANDO AÇO CA-50 DE 8,0 MM - MONTAGEM. AF_06/2022</v>
      </c>
      <c r="E58" s="59" t="str">
        <f>IF(C58="DER-EDIF",VLOOKUP(B58,REF_DER_ED,3,FALSE),IF(C58="SINAPI",VLOOKUP(B58,REF_SINAPI,3,FALSE),VLOOKUP(B58,COMPS,3,FALSE)))</f>
        <v>KG</v>
      </c>
      <c r="F58" s="53">
        <f t="shared" si="33"/>
        <v>177.26</v>
      </c>
      <c r="G58" s="145">
        <v>14.15</v>
      </c>
      <c r="H58" s="145">
        <v>18.850000000000001</v>
      </c>
      <c r="I58" s="145">
        <f>ROUND(H58*F58,2)</f>
        <v>3341.35</v>
      </c>
      <c r="J58" s="283">
        <v>14.15</v>
      </c>
      <c r="K58" s="331">
        <f t="shared" si="35"/>
        <v>18.850000000000001</v>
      </c>
      <c r="L58" s="41">
        <f t="shared" si="36"/>
        <v>3341.3510000000001</v>
      </c>
    </row>
    <row r="59" spans="1:12" s="41" customFormat="1" ht="26.4" x14ac:dyDescent="0.25">
      <c r="A59" s="57" t="str">
        <f>IF(LEN(A58)=5,(IF((RIGHT(A58,2)-9)&gt;=0,(LEFT(A58,3)&amp;(RIGHT(A58,2)+1)),(LEFT(A58,4)&amp;(RIGHT(A58,1)+1)))),IF(LEN(A58)=8,(IF((RIGHT(A58,2)-9)&gt;=0,(LEFT(A58,6)&amp;(RIGHT(A58,2)+1)),(LEFT(A58,7)&amp;(RIGHT(A58,1)+1))))))</f>
        <v>04.01.11</v>
      </c>
      <c r="B59" s="40">
        <v>92762</v>
      </c>
      <c r="C59" s="40" t="s">
        <v>7737</v>
      </c>
      <c r="D59" s="58" t="str">
        <f>UPPER(IF(C59="DER-EDIF",VLOOKUP(B59,REF_DER_ED,2,FALSE),IF(C59="SINAPI",VLOOKUP(B59,REF_SINAPI,2,FALSE),VLOOKUP(B59,COMPS,2,FALSE))))</f>
        <v>ARMAÇÃO DE PILAR OU VIGA DE ESTRUTURA CONVENCIONAL DE CONCRETO ARMADO UTILIZANDO AÇO CA-50 DE 10,0 MM - MONTAGEM. AF_06/2022</v>
      </c>
      <c r="E59" s="59" t="str">
        <f>IF(C59="DER-EDIF",VLOOKUP(B59,REF_DER_ED,3,FALSE),IF(C59="SINAPI",VLOOKUP(B59,REF_SINAPI,3,FALSE),VLOOKUP(B59,COMPS,3,FALSE)))</f>
        <v>KG</v>
      </c>
      <c r="F59" s="53">
        <f>IFERROR(VLOOKUP($A59,Memo,12,FALSE),0)</f>
        <v>91.81</v>
      </c>
      <c r="G59" s="145">
        <v>12.5</v>
      </c>
      <c r="H59" s="145">
        <v>16.66</v>
      </c>
      <c r="I59" s="145">
        <f>ROUND(H59*F59,2)</f>
        <v>1529.55</v>
      </c>
      <c r="J59" s="283">
        <v>12.5</v>
      </c>
      <c r="K59" s="331">
        <f t="shared" si="35"/>
        <v>16.66</v>
      </c>
      <c r="L59" s="41">
        <f t="shared" si="36"/>
        <v>1529.5546000000002</v>
      </c>
    </row>
    <row r="60" spans="1:12" ht="20.100000000000001" customHeight="1" x14ac:dyDescent="0.25">
      <c r="A60" s="315" t="s">
        <v>9800</v>
      </c>
      <c r="B60" s="316"/>
      <c r="C60" s="316"/>
      <c r="D60" s="316" t="s">
        <v>4654</v>
      </c>
      <c r="E60" s="317"/>
      <c r="F60" s="318"/>
      <c r="G60" s="319"/>
      <c r="H60" s="319"/>
      <c r="I60" s="319">
        <f>SUBTOTAL(9,I62:I72)</f>
        <v>210832.87</v>
      </c>
      <c r="J60" s="282"/>
    </row>
    <row r="61" spans="1:12" ht="20.100000000000001" customHeight="1" x14ac:dyDescent="0.25">
      <c r="A61" s="128" t="s">
        <v>9836</v>
      </c>
      <c r="B61" s="124"/>
      <c r="C61" s="124"/>
      <c r="D61" s="124" t="s">
        <v>9805</v>
      </c>
      <c r="E61" s="125"/>
      <c r="F61" s="129"/>
      <c r="G61" s="126"/>
      <c r="H61" s="126"/>
      <c r="I61" s="126">
        <f>SUBTOTAL(9,I62:I63)</f>
        <v>58470.119999999995</v>
      </c>
      <c r="J61" s="282"/>
      <c r="L61" s="7">
        <f>SUM(L62:L63)</f>
        <v>58470.120800000004</v>
      </c>
    </row>
    <row r="62" spans="1:12" s="41" customFormat="1" ht="39.6" x14ac:dyDescent="0.25">
      <c r="A62" s="188" t="str">
        <f>A61&amp;".01"</f>
        <v>05.01.01</v>
      </c>
      <c r="B62" s="40">
        <v>103330</v>
      </c>
      <c r="C62" s="40" t="s">
        <v>7737</v>
      </c>
      <c r="D62" s="58" t="str">
        <f>UPPER(IF(C62="DER-EDIF",VLOOKUP(B62,REF_DER_ED,2,FALSE),IF(C62="SINAPI",VLOOKUP(B62,REF_SINAPI,2,FALSE),VLOOKUP(B62,COMPS,2,FALSE))))</f>
        <v>ALVENARIA DE VEDAÇÃO DE BLOCOS CERÂMICOS FURADOS NA HORIZONTAL DE 11,5X19X19 CM (ESPESSURA 11,5 CM) E ARGAMASSA DE ASSENTAMENTO COM PREPARO EM BETONEIRA. AF_12/2021</v>
      </c>
      <c r="E62" s="59" t="str">
        <f>IF(C62="DER-EDIF",VLOOKUP(B62,REF_DER_ED,3,FALSE),IF(C62="SINAPI",VLOOKUP(B62,REF_SINAPI,3,FALSE),VLOOKUP(B62,COMPS,3,FALSE)))</f>
        <v>M2</v>
      </c>
      <c r="F62" s="53">
        <f>IFERROR(VLOOKUP($A62,Memo,12,FALSE),0)</f>
        <v>247.98</v>
      </c>
      <c r="G62" s="145">
        <v>96.45</v>
      </c>
      <c r="H62" s="145">
        <v>128.52000000000001</v>
      </c>
      <c r="I62" s="145">
        <f t="shared" ref="I62:I72" si="40">ROUND(H62*F62,2)</f>
        <v>31870.39</v>
      </c>
      <c r="J62" s="283">
        <v>96.45</v>
      </c>
      <c r="K62" s="331">
        <f>ROUND(J62*1.3325,2)</f>
        <v>128.52000000000001</v>
      </c>
      <c r="L62" s="41">
        <f t="shared" ref="L62:L78" si="41">K62*F62</f>
        <v>31870.389600000002</v>
      </c>
    </row>
    <row r="63" spans="1:12" s="41" customFormat="1" ht="39.6" x14ac:dyDescent="0.25">
      <c r="A63" s="57" t="str">
        <f>IF(LEN(A62)=5,(IF((RIGHT(A62,2)-9)&gt;=0,(LEFT(A62,3)&amp;(RIGHT(A62,2)+1)),(LEFT(A62,4)&amp;(RIGHT(A62,1)+1)))),IF(LEN(A62)=8,(IF((RIGHT(A62,2)-9)&gt;=0,(LEFT(A62,6)&amp;(RIGHT(A62,2)+1)),(LEFT(A62,7)&amp;(RIGHT(A62,1)+1))))))</f>
        <v>05.01.02</v>
      </c>
      <c r="B63" s="40">
        <v>102253</v>
      </c>
      <c r="C63" s="40" t="s">
        <v>7737</v>
      </c>
      <c r="D63" s="58" t="str">
        <f>UPPER(IF(C63="DER-EDIF",VLOOKUP(B63,REF_DER_ED,2,FALSE),IF(C63="SINAPI",VLOOKUP(B63,REF_SINAPI,2,FALSE),VLOOKUP(B63,COMPS,2,FALSE))))</f>
        <v>DIVISORIA SANITÁRIA, TIPO CABINE, EM GRANITO CINZA POLIDO, ESP = 3CM, ASSENTADO COM ARGAMASSA COLANTE AC III-E, EXCLUSIVE FERRAGENS. AF_01/2021</v>
      </c>
      <c r="E63" s="59" t="str">
        <f>IF(C63="DER-EDIF",VLOOKUP(B63,REF_DER_ED,3,FALSE),IF(C63="SINAPI",VLOOKUP(B63,REF_SINAPI,3,FALSE),VLOOKUP(B63,COMPS,3,FALSE)))</f>
        <v>M2</v>
      </c>
      <c r="F63" s="53">
        <f>IFERROR(VLOOKUP($A63,Memo,12,FALSE),0)</f>
        <v>34.520000000000003</v>
      </c>
      <c r="G63" s="145">
        <v>578.28</v>
      </c>
      <c r="H63" s="145">
        <v>770.56</v>
      </c>
      <c r="I63" s="145">
        <f>ROUND(H63*F63,2)</f>
        <v>26599.73</v>
      </c>
      <c r="J63" s="283">
        <v>578.28</v>
      </c>
      <c r="K63" s="331">
        <f>ROUND(J63*1.3325,2)</f>
        <v>770.56</v>
      </c>
      <c r="L63" s="41">
        <f t="shared" si="41"/>
        <v>26599.731200000002</v>
      </c>
    </row>
    <row r="64" spans="1:12" ht="20.100000000000001" customHeight="1" x14ac:dyDescent="0.25">
      <c r="A64" s="128" t="s">
        <v>11505</v>
      </c>
      <c r="B64" s="124"/>
      <c r="C64" s="124"/>
      <c r="D64" s="124" t="s">
        <v>11309</v>
      </c>
      <c r="E64" s="125"/>
      <c r="F64" s="129"/>
      <c r="G64" s="126"/>
      <c r="H64" s="126"/>
      <c r="I64" s="126">
        <f>SUBTOTAL(9,I65:I72)</f>
        <v>152362.75</v>
      </c>
      <c r="J64" s="282"/>
      <c r="L64" s="7">
        <f>SUM(L65:L72)</f>
        <v>152362.7414</v>
      </c>
    </row>
    <row r="65" spans="1:12" s="41" customFormat="1" ht="39.6" x14ac:dyDescent="0.25">
      <c r="A65" s="188" t="str">
        <f>A64&amp;".01"</f>
        <v>05.02.01</v>
      </c>
      <c r="B65" s="40">
        <v>87879</v>
      </c>
      <c r="C65" s="40" t="s">
        <v>7737</v>
      </c>
      <c r="D65" s="58" t="str">
        <f t="shared" ref="D65:D72" si="42">UPPER(IF(C65="DER-EDIF",VLOOKUP(B65,REF_DER_ED,2,FALSE),IF(C65="SINAPI",VLOOKUP(B65,REF_SINAPI,2,FALSE),VLOOKUP(B65,COMPS,2,FALSE))))</f>
        <v>CHAPISCO APLICADO EM ALVENARIAS E ESTRUTURAS DE CONCRETO INTERNAS, COM COLHER DE PEDREIRO. ARGAMASSA TRAÇO 1:3 COM PREPARO EM BETONEIRA 400L. AF_10/2022</v>
      </c>
      <c r="E65" s="59" t="str">
        <f t="shared" ref="E65:E72" si="43">IF(C65="DER-EDIF",VLOOKUP(B65,REF_DER_ED,3,FALSE),IF(C65="SINAPI",VLOOKUP(B65,REF_SINAPI,3,FALSE),VLOOKUP(B65,COMPS,3,FALSE)))</f>
        <v>M2</v>
      </c>
      <c r="F65" s="53">
        <f t="shared" ref="F65:F72" si="44">IFERROR(VLOOKUP($A65,Memo,12,FALSE),0)</f>
        <v>710.53</v>
      </c>
      <c r="G65" s="145">
        <v>5.2</v>
      </c>
      <c r="H65" s="145">
        <v>6.93</v>
      </c>
      <c r="I65" s="145">
        <f t="shared" si="40"/>
        <v>4923.97</v>
      </c>
      <c r="J65" s="283">
        <v>5.2</v>
      </c>
      <c r="K65" s="331">
        <f>ROUND(J65*1.3325,2)</f>
        <v>6.93</v>
      </c>
      <c r="L65" s="41">
        <f t="shared" si="41"/>
        <v>4923.9728999999998</v>
      </c>
    </row>
    <row r="66" spans="1:12" s="41" customFormat="1" ht="39.6" x14ac:dyDescent="0.25">
      <c r="A66" s="57" t="str">
        <f t="shared" ref="A66:A72" si="45">IF(LEN(A65)=5,(IF((RIGHT(A65,2)-9)&gt;=0,(LEFT(A65,3)&amp;(RIGHT(A65,2)+1)),(LEFT(A65,4)&amp;(RIGHT(A65,1)+1)))),IF(LEN(A65)=8,(IF((RIGHT(A65,2)-9)&gt;=0,(LEFT(A65,6)&amp;(RIGHT(A65,2)+1)),(LEFT(A65,7)&amp;(RIGHT(A65,1)+1))))))</f>
        <v>05.02.02</v>
      </c>
      <c r="B66" s="40">
        <v>87531</v>
      </c>
      <c r="C66" s="40" t="s">
        <v>7737</v>
      </c>
      <c r="D66" s="58" t="str">
        <f t="shared" si="42"/>
        <v>EMBOÇO, EM ARGAMASSA TRAÇO 1:2:8, PREPARO MECÂNICO, APLICADO MANUALMENTE EM PAREDES INTERNAS DE AMBIENTES COM ÁREA ENTRE 5M² E 10M², E = 17,5MM, COM TALISCAS. AF_03/2024</v>
      </c>
      <c r="E66" s="59" t="str">
        <f t="shared" si="43"/>
        <v>M2</v>
      </c>
      <c r="F66" s="53">
        <f t="shared" si="44"/>
        <v>297.39999999999998</v>
      </c>
      <c r="G66" s="145">
        <v>42.36</v>
      </c>
      <c r="H66" s="145">
        <v>56.44</v>
      </c>
      <c r="I66" s="145">
        <f t="shared" si="40"/>
        <v>16785.259999999998</v>
      </c>
      <c r="J66" s="283">
        <v>42.36</v>
      </c>
      <c r="K66" s="331">
        <f t="shared" ref="K66:K72" si="46">ROUND(J66*1.3325,2)</f>
        <v>56.44</v>
      </c>
      <c r="L66" s="41">
        <f t="shared" si="41"/>
        <v>16785.255999999998</v>
      </c>
    </row>
    <row r="67" spans="1:12" s="41" customFormat="1" ht="39.6" x14ac:dyDescent="0.25">
      <c r="A67" s="57" t="str">
        <f t="shared" si="45"/>
        <v>05.02.03</v>
      </c>
      <c r="B67" s="40">
        <v>87529</v>
      </c>
      <c r="C67" s="40" t="s">
        <v>7737</v>
      </c>
      <c r="D67" s="58" t="str">
        <f t="shared" si="42"/>
        <v>MASSA ÚNICA, EM ARGAMASSA TRAÇO 1:2:8, PREPARO MECÂNICO, APLICADA MANUALMENTE EM PAREDES INTERNAS DE AMBIENTES COM ÁREA ENTRE 5M² E 10M², E = 17,5MM, COM TALISCAS. AF_03/2024</v>
      </c>
      <c r="E67" s="59" t="str">
        <f>IF(C67="DER-EDIF",VLOOKUP(B67,REF_DER_ED,3,FALSE),IF(C67="SINAPI",VLOOKUP(B67,REF_SINAPI,3,FALSE),VLOOKUP(B67,COMPS,3,FALSE)))</f>
        <v>M2</v>
      </c>
      <c r="F67" s="53">
        <f t="shared" si="44"/>
        <v>322.48</v>
      </c>
      <c r="G67" s="145">
        <v>44</v>
      </c>
      <c r="H67" s="145">
        <v>58.63</v>
      </c>
      <c r="I67" s="145">
        <f t="shared" si="40"/>
        <v>18907</v>
      </c>
      <c r="J67" s="283">
        <v>44</v>
      </c>
      <c r="K67" s="331">
        <f t="shared" si="46"/>
        <v>58.63</v>
      </c>
      <c r="L67" s="41">
        <f t="shared" si="41"/>
        <v>18907.002400000001</v>
      </c>
    </row>
    <row r="68" spans="1:12" s="41" customFormat="1" ht="52.8" x14ac:dyDescent="0.25">
      <c r="A68" s="57" t="str">
        <f t="shared" si="45"/>
        <v>05.02.04</v>
      </c>
      <c r="B68" s="40">
        <v>87809</v>
      </c>
      <c r="C68" s="40" t="s">
        <v>7737</v>
      </c>
      <c r="D68" s="58" t="str">
        <f t="shared" si="42"/>
        <v>EMBOÇO OU MASSA ÚNICA EM ARGAMASSA TRAÇO 1:2:8, PREPARO MECÂNICO COM BETONEIRA 400 L, APLICADA MANUALMENTE EM SUPERFÍCIES EXTERNAS DA SACADA, ESPESSURA DE 25 MM, SEM USO DE TELA METÁLICA DE REFORÇO CONTRA FISSURAÇÃO. AF_08/2022</v>
      </c>
      <c r="E68" s="59" t="str">
        <f>IF(C68="DER-EDIF",VLOOKUP(B68,REF_DER_ED,3,FALSE),IF(C68="SINAPI",VLOOKUP(B68,REF_SINAPI,3,FALSE),VLOOKUP(B68,COMPS,3,FALSE)))</f>
        <v>M2</v>
      </c>
      <c r="F68" s="53">
        <f t="shared" si="44"/>
        <v>68.95</v>
      </c>
      <c r="G68" s="145">
        <v>98.63</v>
      </c>
      <c r="H68" s="145">
        <v>131.41999999999999</v>
      </c>
      <c r="I68" s="145">
        <f t="shared" si="40"/>
        <v>9061.41</v>
      </c>
      <c r="J68" s="283">
        <v>98.63</v>
      </c>
      <c r="K68" s="331">
        <f t="shared" si="46"/>
        <v>131.41999999999999</v>
      </c>
      <c r="L68" s="41">
        <f t="shared" si="41"/>
        <v>9061.4089999999997</v>
      </c>
    </row>
    <row r="69" spans="1:12" s="41" customFormat="1" ht="26.4" x14ac:dyDescent="0.25">
      <c r="A69" s="57" t="str">
        <f t="shared" si="45"/>
        <v>05.02.05</v>
      </c>
      <c r="B69" s="40">
        <v>87244</v>
      </c>
      <c r="C69" s="40" t="s">
        <v>7737</v>
      </c>
      <c r="D69" s="58" t="str">
        <f t="shared" si="42"/>
        <v>REVESTIMENTO CERÂMICO PARA PAREDES EXTERNAS EM PASTILHAS DE PORCELANA 5 X 5 CM (PLACAS DE 30 X 30 CM), ALINHADAS A PRUMO. AF_02/2023</v>
      </c>
      <c r="E69" s="59" t="str">
        <f>IF(C69="DER-EDIF",VLOOKUP(B69,REF_DER_ED,3,FALSE),IF(C69="SINAPI",VLOOKUP(B69,REF_SINAPI,3,FALSE),VLOOKUP(B69,COMPS,3,FALSE)))</f>
        <v>M2</v>
      </c>
      <c r="F69" s="53">
        <f t="shared" si="44"/>
        <v>167.17</v>
      </c>
      <c r="G69" s="145">
        <v>257.14999999999998</v>
      </c>
      <c r="H69" s="145">
        <v>342.65</v>
      </c>
      <c r="I69" s="145">
        <f t="shared" si="40"/>
        <v>57280.800000000003</v>
      </c>
      <c r="J69" s="283">
        <v>257.14999999999998</v>
      </c>
      <c r="K69" s="331">
        <f t="shared" si="46"/>
        <v>342.65</v>
      </c>
      <c r="L69" s="41">
        <f t="shared" si="41"/>
        <v>57280.80049999999</v>
      </c>
    </row>
    <row r="70" spans="1:12" s="41" customFormat="1" ht="39.6" x14ac:dyDescent="0.25">
      <c r="A70" s="57" t="str">
        <f t="shared" si="45"/>
        <v>05.02.06</v>
      </c>
      <c r="B70" s="40">
        <v>87245</v>
      </c>
      <c r="C70" s="40" t="s">
        <v>7737</v>
      </c>
      <c r="D70" s="58" t="str">
        <f>UPPER(IF(C70="DER-EDIF",VLOOKUP(B70,REF_DER_ED,2,FALSE),IF(C70="SINAPI",VLOOKUP(B70,REF_SINAPI,2,FALSE),VLOOKUP(B70,COMPS,2,FALSE))))</f>
        <v>REVESTIMENTO CERÂMICO PARA PAREDES EXTERNAS EM PASTILHAS DE PORCELANA 5 X 5 CM (PLACAS DE 30 X 30 CM), ALINHADAS A PRUMO, APLICADO EM SUPERFÍCIES INTERNAS DE SACADA. AF_02/2023</v>
      </c>
      <c r="E70" s="59" t="str">
        <f>IF(C70="DER-EDIF",VLOOKUP(B70,REF_DER_ED,3,FALSE),IF(C70="SINAPI",VLOOKUP(B70,REF_SINAPI,3,FALSE),VLOOKUP(B70,COMPS,3,FALSE)))</f>
        <v>M2</v>
      </c>
      <c r="F70" s="53">
        <f t="shared" si="44"/>
        <v>47.34</v>
      </c>
      <c r="G70" s="145">
        <v>307.55</v>
      </c>
      <c r="H70" s="145">
        <v>409.81</v>
      </c>
      <c r="I70" s="145">
        <f t="shared" si="40"/>
        <v>19400.41</v>
      </c>
      <c r="J70" s="283">
        <v>307.55</v>
      </c>
      <c r="K70" s="331">
        <f t="shared" si="46"/>
        <v>409.81</v>
      </c>
      <c r="L70" s="41">
        <f t="shared" si="41"/>
        <v>19400.405400000003</v>
      </c>
    </row>
    <row r="71" spans="1:12" s="41" customFormat="1" ht="39.6" x14ac:dyDescent="0.25">
      <c r="A71" s="57" t="str">
        <f t="shared" si="45"/>
        <v>05.02.07</v>
      </c>
      <c r="B71" s="40">
        <v>87273</v>
      </c>
      <c r="C71" s="40" t="s">
        <v>7737</v>
      </c>
      <c r="D71" s="58" t="str">
        <f t="shared" si="42"/>
        <v>REVESTIMENTO CERÂMICO PARA PAREDES INTERNAS COM PLACAS TIPO ESMALTADA DE DIMENSÕES 33X45 CM APLICADAS NA ALTURA INTEIRA DAS PAREDES. AF_02/2023_PE</v>
      </c>
      <c r="E71" s="59" t="str">
        <f t="shared" si="43"/>
        <v>M2</v>
      </c>
      <c r="F71" s="53">
        <f t="shared" si="44"/>
        <v>249.79</v>
      </c>
      <c r="G71" s="145">
        <v>67.83</v>
      </c>
      <c r="H71" s="145">
        <v>90.38</v>
      </c>
      <c r="I71" s="145">
        <f t="shared" si="40"/>
        <v>22576.02</v>
      </c>
      <c r="J71" s="283">
        <v>67.83</v>
      </c>
      <c r="K71" s="331">
        <f t="shared" si="46"/>
        <v>90.38</v>
      </c>
      <c r="L71" s="41">
        <f t="shared" si="41"/>
        <v>22576.020199999999</v>
      </c>
    </row>
    <row r="72" spans="1:12" s="41" customFormat="1" ht="26.4" x14ac:dyDescent="0.25">
      <c r="A72" s="57" t="str">
        <f t="shared" si="45"/>
        <v>05.02.08</v>
      </c>
      <c r="B72" s="40">
        <v>101965</v>
      </c>
      <c r="C72" s="40" t="s">
        <v>7737</v>
      </c>
      <c r="D72" s="58" t="str">
        <f t="shared" si="42"/>
        <v>PEITORIL LINEAR EM GRANITO OU MÁRMORE, L = 15CM, ASSENTADO COM ARGAMASSA 1:6 COM ADITIVO. AF_11/2020</v>
      </c>
      <c r="E72" s="59" t="str">
        <f t="shared" si="43"/>
        <v>M</v>
      </c>
      <c r="F72" s="53">
        <f t="shared" si="44"/>
        <v>27.7</v>
      </c>
      <c r="G72" s="145">
        <v>92.87</v>
      </c>
      <c r="H72" s="145">
        <v>123.75</v>
      </c>
      <c r="I72" s="145">
        <f t="shared" si="40"/>
        <v>3427.88</v>
      </c>
      <c r="J72" s="283">
        <v>92.87</v>
      </c>
      <c r="K72" s="331">
        <f t="shared" si="46"/>
        <v>123.75</v>
      </c>
      <c r="L72" s="41">
        <f t="shared" si="41"/>
        <v>3427.875</v>
      </c>
    </row>
    <row r="73" spans="1:12" ht="20.100000000000001" customHeight="1" x14ac:dyDescent="0.25">
      <c r="A73" s="315" t="s">
        <v>9801</v>
      </c>
      <c r="B73" s="316"/>
      <c r="C73" s="316"/>
      <c r="D73" s="316" t="s">
        <v>4800</v>
      </c>
      <c r="E73" s="317"/>
      <c r="F73" s="318"/>
      <c r="G73" s="319"/>
      <c r="H73" s="319"/>
      <c r="I73" s="319">
        <f>SUBTOTAL(9,I74:I78)</f>
        <v>115751.45999999999</v>
      </c>
      <c r="J73" s="282"/>
      <c r="L73" s="7">
        <f>SUM(L74:L78)</f>
        <v>115751.46459999999</v>
      </c>
    </row>
    <row r="74" spans="1:12" s="41" customFormat="1" ht="39.6" x14ac:dyDescent="0.25">
      <c r="A74" s="188" t="str">
        <f>A73&amp;".01"</f>
        <v>06.01</v>
      </c>
      <c r="B74" s="40">
        <v>92543</v>
      </c>
      <c r="C74" s="40" t="s">
        <v>7737</v>
      </c>
      <c r="D74" s="58" t="str">
        <f>UPPER(IF(C74="DER-EDIF",VLOOKUP(B74,REF_DER_ED,2,FALSE),IF(C74="SINAPI",VLOOKUP(B74,REF_SINAPI,2,FALSE),VLOOKUP(B74,COMPS,2,FALSE))))</f>
        <v>TRAMA DE MADEIRA COMPOSTA POR TERÇAS PARA TELHADOS DE ATÉ 2 ÁGUAS PARA TELHA ONDULADA DE FIBROCIMENTO, METÁLICA, PLÁSTICA OU TERMOACÚSTICA, INCLUSO TRANSPORTE VERTICAL. AF_07/2019</v>
      </c>
      <c r="E74" s="59" t="str">
        <f>IF(C74="DER-EDIF",VLOOKUP(B74,REF_DER_ED,3,FALSE),IF(C74="SINAPI",VLOOKUP(B74,REF_SINAPI,3,FALSE),VLOOKUP(B74,COMPS,3,FALSE)))</f>
        <v>M2</v>
      </c>
      <c r="F74" s="53">
        <f>IFERROR(VLOOKUP($A74,Memo,12,FALSE),0)</f>
        <v>226.06</v>
      </c>
      <c r="G74" s="145">
        <v>33.33</v>
      </c>
      <c r="H74" s="145">
        <v>44.41</v>
      </c>
      <c r="I74" s="145">
        <f>ROUND(H74*F74,2)</f>
        <v>10039.32</v>
      </c>
      <c r="J74" s="283">
        <v>33.33</v>
      </c>
      <c r="K74" s="331">
        <f>ROUND(J74*1.3325,2)</f>
        <v>44.41</v>
      </c>
      <c r="L74" s="41">
        <f t="shared" si="41"/>
        <v>10039.3246</v>
      </c>
    </row>
    <row r="75" spans="1:12" s="41" customFormat="1" ht="39.6" x14ac:dyDescent="0.25">
      <c r="A75" s="57" t="str">
        <f>IF(LEN(A74)=5,(IF((RIGHT(A74,2)-9)&gt;=0,(LEFT(A74,3)&amp;(RIGHT(A74,2)+1)),(LEFT(A74,4)&amp;(RIGHT(A74,1)+1)))),IF(LEN(A74)=8,(IF((RIGHT(A74,2)-9)&gt;=0,(LEFT(A74,6)&amp;(RIGHT(A74,2)+1)),(LEFT(A74,7)&amp;(RIGHT(A74,1)+1))))))</f>
        <v>06.02</v>
      </c>
      <c r="B75" s="40">
        <v>100357</v>
      </c>
      <c r="C75" s="40" t="s">
        <v>7737</v>
      </c>
      <c r="D75" s="58" t="str">
        <f>UPPER(IF(C75="DER-EDIF",VLOOKUP(B75,REF_DER_ED,2,FALSE),IF(C75="SINAPI",VLOOKUP(B75,REF_SINAPI,2,FALSE),VLOOKUP(B75,COMPS,2,FALSE))))</f>
        <v>FABRICAÇÃO E INSTALAÇÃO DE MEIA TESOURA DE MADEIRA NÃO APARELHADA, COM VÃO DE 3 M, PARA TELHA CERÂMICA OU DE CONCRETO, INCLUSO IÇAMENTO. AF_07/2019</v>
      </c>
      <c r="E75" s="59" t="str">
        <f>IF(C75="DER-EDIF",VLOOKUP(B75,REF_DER_ED,3,FALSE),IF(C75="SINAPI",VLOOKUP(B75,REF_SINAPI,3,FALSE),VLOOKUP(B75,COMPS,3,FALSE)))</f>
        <v>UN</v>
      </c>
      <c r="F75" s="53">
        <f>IFERROR(VLOOKUP($A75,Memo,12,FALSE),0)</f>
        <v>2</v>
      </c>
      <c r="G75" s="145">
        <v>1378.81</v>
      </c>
      <c r="H75" s="145">
        <v>1837.26</v>
      </c>
      <c r="I75" s="145">
        <f>ROUND(H75*F75,2)</f>
        <v>3674.52</v>
      </c>
      <c r="J75" s="283">
        <v>1378.81</v>
      </c>
      <c r="K75" s="331">
        <f t="shared" ref="K75:K78" si="47">ROUND(J75*1.3325,2)</f>
        <v>1837.26</v>
      </c>
      <c r="L75" s="41">
        <f t="shared" si="41"/>
        <v>3674.52</v>
      </c>
    </row>
    <row r="76" spans="1:12" s="41" customFormat="1" ht="39.6" x14ac:dyDescent="0.25">
      <c r="A76" s="57" t="str">
        <f>IF(LEN(A75)=5,(IF((RIGHT(A75,2)-9)&gt;=0,(LEFT(A75,3)&amp;(RIGHT(A75,2)+1)),(LEFT(A75,4)&amp;(RIGHT(A75,1)+1)))),IF(LEN(A75)=8,(IF((RIGHT(A75,2)-9)&gt;=0,(LEFT(A75,6)&amp;(RIGHT(A75,2)+1)),(LEFT(A75,7)&amp;(RIGHT(A75,1)+1))))))</f>
        <v>06.03</v>
      </c>
      <c r="B76" s="40">
        <v>92563</v>
      </c>
      <c r="C76" s="40" t="s">
        <v>7737</v>
      </c>
      <c r="D76" s="58" t="str">
        <f>UPPER(IF(C76="DER-EDIF",VLOOKUP(B76,REF_DER_ED,2,FALSE),IF(C76="SINAPI",VLOOKUP(B76,REF_SINAPI,2,FALSE),VLOOKUP(B76,COMPS,2,FALSE))))</f>
        <v>FABRICAÇÃO E INSTALAÇÃO DE TESOURA INTEIRA EM MADEIRA NÃO APARELHADA, VÃO DE 11 M, PARA TELHA ONDULADA DE FIBROCIMENTO, METÁLICA, PLÁSTICA OU TERMOACÚSTICA, INCLUSO IÇAMENTO. AF_07/2019</v>
      </c>
      <c r="E76" s="59" t="str">
        <f>IF(C76="DER-EDIF",VLOOKUP(B76,REF_DER_ED,3,FALSE),IF(C76="SINAPI",VLOOKUP(B76,REF_SINAPI,3,FALSE),VLOOKUP(B76,COMPS,3,FALSE)))</f>
        <v>UN</v>
      </c>
      <c r="F76" s="53">
        <f>IFERROR(VLOOKUP($A76,Memo,12,FALSE),0)</f>
        <v>5</v>
      </c>
      <c r="G76" s="145">
        <v>3832.45</v>
      </c>
      <c r="H76" s="145">
        <v>5106.74</v>
      </c>
      <c r="I76" s="145">
        <f>ROUND(H76*F76,2)</f>
        <v>25533.7</v>
      </c>
      <c r="J76" s="283">
        <v>3832.45</v>
      </c>
      <c r="K76" s="331">
        <f t="shared" si="47"/>
        <v>5106.74</v>
      </c>
      <c r="L76" s="41">
        <f t="shared" si="41"/>
        <v>25533.699999999997</v>
      </c>
    </row>
    <row r="77" spans="1:12" s="41" customFormat="1" ht="26.4" x14ac:dyDescent="0.25">
      <c r="A77" s="57" t="str">
        <f>IF(LEN(A76)=5,(IF((RIGHT(A76,2)-9)&gt;=0,(LEFT(A76,3)&amp;(RIGHT(A76,2)+1)),(LEFT(A76,4)&amp;(RIGHT(A76,1)+1)))),IF(LEN(A76)=8,(IF((RIGHT(A76,2)-9)&gt;=0,(LEFT(A76,6)&amp;(RIGHT(A76,2)+1)),(LEFT(A76,7)&amp;(RIGHT(A76,1)+1))))))</f>
        <v>06.04</v>
      </c>
      <c r="B77" s="40">
        <v>94218</v>
      </c>
      <c r="C77" s="40" t="s">
        <v>7737</v>
      </c>
      <c r="D77" s="58" t="str">
        <f>UPPER(IF(C77="DER-EDIF",VLOOKUP(B77,REF_DER_ED,2,FALSE),IF(C77="SINAPI",VLOOKUP(B77,REF_SINAPI,2,FALSE),VLOOKUP(B77,COMPS,2,FALSE))))</f>
        <v>TELHAMENTO COM TELHA ESTRUTURAL DE FIBROCIMENTO E= 8 MM, COM ATÉ 2 ÁGUAS, INCLUSO IÇAMENTO. AF_07/2019_PS</v>
      </c>
      <c r="E77" s="59" t="str">
        <f>IF(C77="DER-EDIF",VLOOKUP(B77,REF_DER_ED,3,FALSE),IF(C77="SINAPI",VLOOKUP(B77,REF_SINAPI,3,FALSE),VLOOKUP(B77,COMPS,3,FALSE)))</f>
        <v>M2</v>
      </c>
      <c r="F77" s="53">
        <f>IFERROR(VLOOKUP($A77,Memo,12,FALSE),0)</f>
        <v>418.2</v>
      </c>
      <c r="G77" s="145">
        <v>128.03</v>
      </c>
      <c r="H77" s="145">
        <v>170.6</v>
      </c>
      <c r="I77" s="145">
        <f>ROUND(H77*F77,2)</f>
        <v>71344.92</v>
      </c>
      <c r="J77" s="283">
        <v>128.03</v>
      </c>
      <c r="K77" s="331">
        <f t="shared" si="47"/>
        <v>170.6</v>
      </c>
      <c r="L77" s="41">
        <f t="shared" si="41"/>
        <v>71344.92</v>
      </c>
    </row>
    <row r="78" spans="1:12" s="41" customFormat="1" ht="26.4" x14ac:dyDescent="0.25">
      <c r="A78" s="57" t="str">
        <f>IF(LEN(A77)=5,(IF((RIGHT(A77,2)-9)&gt;=0,(LEFT(A77,3)&amp;(RIGHT(A77,2)+1)),(LEFT(A77,4)&amp;(RIGHT(A77,1)+1)))),IF(LEN(A77)=8,(IF((RIGHT(A77,2)-9)&gt;=0,(LEFT(A77,6)&amp;(RIGHT(A77,2)+1)),(LEFT(A77,7)&amp;(RIGHT(A77,1)+1))))))</f>
        <v>06.05</v>
      </c>
      <c r="B78" s="40">
        <v>94223</v>
      </c>
      <c r="C78" s="40" t="s">
        <v>7737</v>
      </c>
      <c r="D78" s="58" t="str">
        <f>UPPER(IF(C78="DER-EDIF",VLOOKUP(B78,REF_DER_ED,2,FALSE),IF(C78="SINAPI",VLOOKUP(B78,REF_SINAPI,2,FALSE),VLOOKUP(B78,COMPS,2,FALSE))))</f>
        <v>CUMEEIRA PARA TELHA DE FIBROCIMENTO ONDULADA E = 6 MM, INCLUSO ACESSÓRIOS DE FIXAÇÃO E IÇAMENTO. AF_07/2019</v>
      </c>
      <c r="E78" s="59" t="str">
        <f>IF(C78="DER-EDIF",VLOOKUP(B78,REF_DER_ED,3,FALSE),IF(C78="SINAPI",VLOOKUP(B78,REF_SINAPI,3,FALSE),VLOOKUP(B78,COMPS,3,FALSE)))</f>
        <v>M</v>
      </c>
      <c r="F78" s="53">
        <f>IFERROR(VLOOKUP($A78,Memo,12,FALSE),0)</f>
        <v>44</v>
      </c>
      <c r="G78" s="145">
        <v>87.99</v>
      </c>
      <c r="H78" s="145">
        <v>117.25</v>
      </c>
      <c r="I78" s="145">
        <f>ROUND(H78*F78,2)</f>
        <v>5159</v>
      </c>
      <c r="J78" s="283">
        <v>87.99</v>
      </c>
      <c r="K78" s="331">
        <f t="shared" si="47"/>
        <v>117.25</v>
      </c>
      <c r="L78" s="41">
        <f t="shared" si="41"/>
        <v>5159</v>
      </c>
    </row>
    <row r="79" spans="1:12" ht="20.100000000000001" customHeight="1" x14ac:dyDescent="0.25">
      <c r="A79" s="315" t="s">
        <v>9802</v>
      </c>
      <c r="B79" s="316"/>
      <c r="C79" s="316"/>
      <c r="D79" s="316" t="s">
        <v>9808</v>
      </c>
      <c r="E79" s="317"/>
      <c r="F79" s="318"/>
      <c r="G79" s="319"/>
      <c r="H79" s="319"/>
      <c r="I79" s="319">
        <f>SUBTOTAL(9,I81:I88)</f>
        <v>90586.909999999974</v>
      </c>
      <c r="J79" s="282"/>
    </row>
    <row r="80" spans="1:12" ht="20.100000000000001" customHeight="1" x14ac:dyDescent="0.25">
      <c r="A80" s="128" t="s">
        <v>11500</v>
      </c>
      <c r="B80" s="124"/>
      <c r="C80" s="124"/>
      <c r="D80" s="124" t="s">
        <v>9805</v>
      </c>
      <c r="E80" s="125"/>
      <c r="F80" s="129"/>
      <c r="G80" s="126"/>
      <c r="H80" s="126"/>
      <c r="I80" s="126">
        <f>SUBTOTAL(9,I81)</f>
        <v>16428.79</v>
      </c>
      <c r="J80" s="282"/>
      <c r="L80" s="7">
        <f>SUM(L81)</f>
        <v>16428.790799999999</v>
      </c>
    </row>
    <row r="81" spans="1:12" s="41" customFormat="1" ht="39.6" x14ac:dyDescent="0.25">
      <c r="A81" s="188" t="str">
        <f>A80&amp;".01"</f>
        <v>07.01.01</v>
      </c>
      <c r="B81" s="302">
        <v>87690</v>
      </c>
      <c r="C81" s="40" t="s">
        <v>7737</v>
      </c>
      <c r="D81" s="58" t="str">
        <f>UPPER(IF(C81="DER-EDIF",VLOOKUP(B81,REF_DER_ED,2,FALSE),IF(C81="SINAPI",VLOOKUP(B81,REF_SINAPI,2,FALSE),VLOOKUP(B81,COMPS,2,FALSE))))</f>
        <v>CONTRAPISO EM ARGAMASSA TRAÇO 1:4 (CIMENTO E AREIA), PREPARO MECÂNICO COM BETONEIRA 400 L, APLICADO EM ÁREAS SECAS SOBRE LAJE, NÃO ADERIDO, ACABAMENTO NÃO REFORÇADO, ESPESSURA 5CM. AF_07/2021</v>
      </c>
      <c r="E81" s="59" t="str">
        <f>IF(C81="DER-EDIF",VLOOKUP(B81,REF_DER_ED,3,FALSE),IF(C81="SINAPI",VLOOKUP(B81,REF_SINAPI,3,FALSE),VLOOKUP(B81,COMPS,3,FALSE)))</f>
        <v>M2</v>
      </c>
      <c r="F81" s="53">
        <f t="shared" ref="F81:F88" si="48">IFERROR(VLOOKUP($A81,Memo,12,FALSE),0)</f>
        <v>252.13</v>
      </c>
      <c r="G81" s="145">
        <f>IF(C81="DER-EDIF",VLOOKUP(B81,REF_DER_ED,4,FALSE),IF(C81="SINAPI",VLOOKUP(B81,REF_SINAPI,4,FALSE),VLOOKUP(B81,COMPS,4,FALSE)))</f>
        <v>48.9</v>
      </c>
      <c r="H81" s="145">
        <f t="shared" ref="H81:H88" si="49">ROUND(IF(C81="DER-EDIF",VLOOKUP(B81,REF_DER_ED,4,FALSE),IF(C81="SINAPI",VLOOKUP(B81,REF_SINAPI,4,FALSE),VLOOKUP(B81,COMPS,4,FALSE)))*(1+$H$4),2)</f>
        <v>65.16</v>
      </c>
      <c r="I81" s="145">
        <f>ROUND(H81*F81,2)</f>
        <v>16428.79</v>
      </c>
      <c r="J81" s="283">
        <v>48.9</v>
      </c>
      <c r="K81" s="331">
        <f t="shared" ref="K81" si="50">ROUND(J81*1.3325,2)</f>
        <v>65.16</v>
      </c>
      <c r="L81" s="41">
        <f t="shared" ref="L81" si="51">K81*F81</f>
        <v>16428.790799999999</v>
      </c>
    </row>
    <row r="82" spans="1:12" ht="20.100000000000001" customHeight="1" x14ac:dyDescent="0.25">
      <c r="A82" s="128" t="s">
        <v>11501</v>
      </c>
      <c r="B82" s="124"/>
      <c r="C82" s="124"/>
      <c r="D82" s="124" t="s">
        <v>11309</v>
      </c>
      <c r="E82" s="125"/>
      <c r="F82" s="129"/>
      <c r="G82" s="126"/>
      <c r="H82" s="126"/>
      <c r="I82" s="126">
        <f>SUBTOTAL(9,I83:I88)</f>
        <v>74158.12</v>
      </c>
      <c r="J82" s="282"/>
      <c r="L82" s="7">
        <f>SUM(L83:L91)</f>
        <v>148465.41440000001</v>
      </c>
    </row>
    <row r="83" spans="1:12" s="41" customFormat="1" ht="26.4" x14ac:dyDescent="0.25">
      <c r="A83" s="188" t="str">
        <f>A82&amp;".01"</f>
        <v>07.02.01</v>
      </c>
      <c r="B83" s="302">
        <v>98680</v>
      </c>
      <c r="C83" s="40" t="s">
        <v>7737</v>
      </c>
      <c r="D83" s="58" t="str">
        <f t="shared" ref="D83:D88" si="52">UPPER(IF(C83="DER-EDIF",VLOOKUP(B83,REF_DER_ED,2,FALSE),IF(C83="SINAPI",VLOOKUP(B83,REF_SINAPI,2,FALSE),VLOOKUP(B83,COMPS,2,FALSE))))</f>
        <v>PISO CIMENTADO, TRAÇO 1:3 (CIMENTO E AREIA), ACABAMENTO LISO, ESPESSURA 3,0 CM, PREPARO MECÂNICO DA ARGAMASSA. AF_09/2020</v>
      </c>
      <c r="E83" s="59" t="str">
        <f t="shared" ref="E83:E88" si="53">IF(C83="DER-EDIF",VLOOKUP(B83,REF_DER_ED,3,FALSE),IF(C83="SINAPI",VLOOKUP(B83,REF_SINAPI,3,FALSE),VLOOKUP(B83,COMPS,3,FALSE)))</f>
        <v>M2</v>
      </c>
      <c r="F83" s="53">
        <f t="shared" si="48"/>
        <v>31.48</v>
      </c>
      <c r="G83" s="145">
        <v>46.51</v>
      </c>
      <c r="H83" s="145">
        <v>61.97</v>
      </c>
      <c r="I83" s="145">
        <f t="shared" ref="I83:I88" si="54">ROUND(H83*F83,2)</f>
        <v>1950.82</v>
      </c>
      <c r="J83" s="283">
        <v>46.51</v>
      </c>
      <c r="K83" s="331">
        <f t="shared" ref="K83:K91" si="55">ROUND(J83*1.3325,2)</f>
        <v>61.97</v>
      </c>
      <c r="L83" s="41">
        <f t="shared" ref="L83:L91" si="56">K83*F83</f>
        <v>1950.8155999999999</v>
      </c>
    </row>
    <row r="84" spans="1:12" s="41" customFormat="1" ht="26.4" x14ac:dyDescent="0.25">
      <c r="A84" s="57" t="str">
        <f>IF(LEN(A83)=5,(IF((RIGHT(A83,2)-9)&gt;=0,(LEFT(A83,3)&amp;(RIGHT(A83,2)+1)),(LEFT(A83,4)&amp;(RIGHT(A83,1)+1)))),IF(LEN(A83)=8,(IF((RIGHT(A83,2)-9)&gt;=0,(LEFT(A83,6)&amp;(RIGHT(A83,2)+1)),(LEFT(A83,7)&amp;(RIGHT(A83,1)+1))))))</f>
        <v>07.02.02</v>
      </c>
      <c r="B84" s="40">
        <v>101094</v>
      </c>
      <c r="C84" s="40" t="s">
        <v>7737</v>
      </c>
      <c r="D84" s="58" t="str">
        <f t="shared" si="52"/>
        <v>PISO PODOTÁTIL DE ALERTA OU DIRECIONAL, DE BORRACHA, ASSENTADO SOBRE ARGAMASSA. AF_05/2020</v>
      </c>
      <c r="E84" s="59" t="str">
        <f t="shared" si="53"/>
        <v>M</v>
      </c>
      <c r="F84" s="53">
        <f t="shared" si="48"/>
        <v>24</v>
      </c>
      <c r="G84" s="145">
        <v>186.88</v>
      </c>
      <c r="H84" s="145">
        <v>249.02</v>
      </c>
      <c r="I84" s="145">
        <f t="shared" si="54"/>
        <v>5976.48</v>
      </c>
      <c r="J84" s="283">
        <v>186.88</v>
      </c>
      <c r="K84" s="331">
        <f t="shared" si="55"/>
        <v>249.02</v>
      </c>
      <c r="L84" s="41">
        <f t="shared" si="56"/>
        <v>5976.4800000000005</v>
      </c>
    </row>
    <row r="85" spans="1:12" s="41" customFormat="1" ht="39.6" x14ac:dyDescent="0.25">
      <c r="A85" s="57" t="str">
        <f>IF(LEN(A84)=5,(IF((RIGHT(A84,2)-9)&gt;=0,(LEFT(A84,3)&amp;(RIGHT(A84,2)+1)),(LEFT(A84,4)&amp;(RIGHT(A84,1)+1)))),IF(LEN(A84)=8,(IF((RIGHT(A84,2)-9)&gt;=0,(LEFT(A84,6)&amp;(RIGHT(A84,2)+1)),(LEFT(A84,7)&amp;(RIGHT(A84,1)+1))))))</f>
        <v>07.02.03</v>
      </c>
      <c r="B85" s="40">
        <v>87263</v>
      </c>
      <c r="C85" s="40" t="s">
        <v>7737</v>
      </c>
      <c r="D85" s="58" t="str">
        <f t="shared" si="52"/>
        <v>REVESTIMENTO CERÂMICO PARA PISO COM PLACAS TIPO PORCELANATO DE DIMENSÕES 60X60 CM APLICADA EM AMBIENTES DE ÁREA MAIOR QUE 10 M². AF_02/2023_PE</v>
      </c>
      <c r="E85" s="59" t="str">
        <f t="shared" si="53"/>
        <v>M2</v>
      </c>
      <c r="F85" s="53">
        <f>IFERROR(VLOOKUP($A85,Memo,12,FALSE),0)</f>
        <v>228.66</v>
      </c>
      <c r="G85" s="145">
        <v>105.22</v>
      </c>
      <c r="H85" s="145">
        <v>140.21</v>
      </c>
      <c r="I85" s="145">
        <f t="shared" si="54"/>
        <v>32060.42</v>
      </c>
      <c r="J85" s="283">
        <v>105.22</v>
      </c>
      <c r="K85" s="331">
        <f t="shared" si="55"/>
        <v>140.21</v>
      </c>
      <c r="L85" s="41">
        <f t="shared" si="56"/>
        <v>32060.418600000001</v>
      </c>
    </row>
    <row r="86" spans="1:12" s="41" customFormat="1" ht="52.8" x14ac:dyDescent="0.25">
      <c r="A86" s="57" t="str">
        <f>IF(LEN(A85)=5,(IF((RIGHT(A85,2)-9)&gt;=0,(LEFT(A85,3)&amp;(RIGHT(A85,2)+1)),(LEFT(A85,4)&amp;(RIGHT(A85,1)+1)))),IF(LEN(A85)=8,(IF((RIGHT(A85,2)-9)&gt;=0,(LEFT(A85,6)&amp;(RIGHT(A85,2)+1)),(LEFT(A85,7)&amp;(RIGHT(A85,1)+1))))))</f>
        <v>07.02.04</v>
      </c>
      <c r="B86" s="40">
        <v>104162</v>
      </c>
      <c r="C86" s="40" t="s">
        <v>7737</v>
      </c>
      <c r="D86" s="58" t="str">
        <f t="shared" si="52"/>
        <v>PISO EM GRANILITE, MARMORITE OU GRANITINA EM AMBIENTES INTERNOS, COM ESPESSURA DE 8 MM, INCLUSO MISTURA EM BETONEIRA, COLOCAÇÃO DAS JUNTAS, APLICAÇÃO DO PISO, 4 POLIMENTOS COM POLITRIZ, ESTUCAMENTO, SELADOR E CERA. AF_06/2022</v>
      </c>
      <c r="E86" s="59" t="str">
        <f t="shared" si="53"/>
        <v>M2</v>
      </c>
      <c r="F86" s="53">
        <f>IFERROR(VLOOKUP($A86,Memo,12,FALSE),0)</f>
        <v>124.06</v>
      </c>
      <c r="G86" s="145">
        <v>105.33</v>
      </c>
      <c r="H86" s="145">
        <v>140.35</v>
      </c>
      <c r="I86" s="145">
        <f t="shared" si="54"/>
        <v>17411.82</v>
      </c>
      <c r="J86" s="283">
        <v>105.33</v>
      </c>
      <c r="K86" s="331">
        <f t="shared" si="55"/>
        <v>140.35</v>
      </c>
      <c r="L86" s="41">
        <f t="shared" si="56"/>
        <v>17411.821</v>
      </c>
    </row>
    <row r="87" spans="1:12" s="41" customFormat="1" ht="15" x14ac:dyDescent="0.25">
      <c r="A87" s="57" t="str">
        <f>IF(LEN(A86)=5,(IF((RIGHT(A86,2)-9)&gt;=0,(LEFT(A86,3)&amp;(RIGHT(A86,2)+1)),(LEFT(A86,4)&amp;(RIGHT(A86,1)+1)))),IF(LEN(A86)=8,(IF((RIGHT(A86,2)-9)&gt;=0,(LEFT(A86,6)&amp;(RIGHT(A86,2)+1)),(LEFT(A86,7)&amp;(RIGHT(A86,1)+1))))))</f>
        <v>07.02.05</v>
      </c>
      <c r="B87" s="40">
        <v>98689</v>
      </c>
      <c r="C87" s="40" t="s">
        <v>7737</v>
      </c>
      <c r="D87" s="58" t="str">
        <f t="shared" si="52"/>
        <v>SOLEIRA EM GRANITO, LARGURA 15 CM, ESPESSURA 2,0 CM. AF_09/2020</v>
      </c>
      <c r="E87" s="59" t="str">
        <f t="shared" si="53"/>
        <v>M</v>
      </c>
      <c r="F87" s="53">
        <f t="shared" si="48"/>
        <v>14.8</v>
      </c>
      <c r="G87" s="145">
        <v>92.63</v>
      </c>
      <c r="H87" s="145">
        <v>123.43</v>
      </c>
      <c r="I87" s="145">
        <f t="shared" si="54"/>
        <v>1826.76</v>
      </c>
      <c r="J87" s="283">
        <v>92.63</v>
      </c>
      <c r="K87" s="331">
        <f t="shared" si="55"/>
        <v>123.43</v>
      </c>
      <c r="L87" s="41">
        <f t="shared" si="56"/>
        <v>1826.7640000000001</v>
      </c>
    </row>
    <row r="88" spans="1:12" s="41" customFormat="1" ht="15" x14ac:dyDescent="0.25">
      <c r="A88" s="57" t="str">
        <f>IF(LEN(A87)=5,(IF((RIGHT(A87,2)-9)&gt;=0,(LEFT(A87,3)&amp;(RIGHT(A87,2)+1)),(LEFT(A87,4)&amp;(RIGHT(A87,1)+1)))),IF(LEN(A87)=8,(IF((RIGHT(A87,2)-9)&gt;=0,(LEFT(A87,6)&amp;(RIGHT(A87,2)+1)),(LEFT(A87,7)&amp;(RIGHT(A87,1)+1))))))</f>
        <v>07.02.06</v>
      </c>
      <c r="B88" s="40">
        <v>98685</v>
      </c>
      <c r="C88" s="40" t="s">
        <v>7737</v>
      </c>
      <c r="D88" s="58" t="str">
        <f t="shared" si="52"/>
        <v>RODAPÉ EM GRANITO, ALTURA 10 CM. AF_09/2020</v>
      </c>
      <c r="E88" s="59" t="str">
        <f t="shared" si="53"/>
        <v>M</v>
      </c>
      <c r="F88" s="53">
        <f t="shared" si="48"/>
        <v>198.72</v>
      </c>
      <c r="G88" s="145">
        <v>56.39</v>
      </c>
      <c r="H88" s="145">
        <v>75.14</v>
      </c>
      <c r="I88" s="145">
        <f t="shared" si="54"/>
        <v>14931.82</v>
      </c>
      <c r="J88" s="283">
        <v>56.39</v>
      </c>
      <c r="K88" s="331">
        <f t="shared" si="55"/>
        <v>75.14</v>
      </c>
      <c r="L88" s="41">
        <f t="shared" si="56"/>
        <v>14931.8208</v>
      </c>
    </row>
    <row r="89" spans="1:12" ht="20.100000000000001" customHeight="1" x14ac:dyDescent="0.25">
      <c r="A89" s="315" t="s">
        <v>9804</v>
      </c>
      <c r="B89" s="316"/>
      <c r="C89" s="316"/>
      <c r="D89" s="316" t="s">
        <v>4883</v>
      </c>
      <c r="E89" s="317"/>
      <c r="F89" s="318"/>
      <c r="G89" s="319"/>
      <c r="H89" s="319"/>
      <c r="I89" s="319">
        <f>SUBTOTAL(9,I90:I91)</f>
        <v>37153.65</v>
      </c>
      <c r="J89" s="282"/>
      <c r="L89" s="7">
        <f>SUM(L90:L91)</f>
        <v>37153.647200000007</v>
      </c>
    </row>
    <row r="90" spans="1:12" s="41" customFormat="1" ht="26.4" x14ac:dyDescent="0.25">
      <c r="A90" s="188" t="str">
        <f>A89&amp;".01"</f>
        <v>08.01</v>
      </c>
      <c r="B90" s="40">
        <v>96486</v>
      </c>
      <c r="C90" s="40" t="s">
        <v>7737</v>
      </c>
      <c r="D90" s="58" t="str">
        <f>UPPER(IF(C90="DER-EDIF",VLOOKUP(B90,REF_DER_ED,2,FALSE),IF(C90="SINAPI",VLOOKUP(B90,REF_SINAPI,2,FALSE),VLOOKUP(B90,COMPS,2,FALSE))))</f>
        <v>FORRO EM RÉGUAS DE PVC, LISO, PARA AMBIENTES COMERCIAIS, INCLUSIVE ESTRUTURA BIDIRECIONAL DE FIXAÇÃO. AF_08/2023_PS</v>
      </c>
      <c r="E90" s="59" t="str">
        <f>IF(C90="DER-EDIF",VLOOKUP(B90,REF_DER_ED,3,FALSE),IF(C90="SINAPI",VLOOKUP(B90,REF_SINAPI,3,FALSE),VLOOKUP(B90,COMPS,3,FALSE)))</f>
        <v>M2</v>
      </c>
      <c r="F90" s="53">
        <f>IFERROR(VLOOKUP($A90,Memo,12,FALSE),0)</f>
        <v>192.61</v>
      </c>
      <c r="G90" s="145">
        <v>76.56</v>
      </c>
      <c r="H90" s="145">
        <v>102.02</v>
      </c>
      <c r="I90" s="145">
        <f>ROUND(H90*F90,2)</f>
        <v>19650.07</v>
      </c>
      <c r="J90" s="283">
        <v>76.56</v>
      </c>
      <c r="K90" s="331">
        <f t="shared" si="55"/>
        <v>102.02</v>
      </c>
      <c r="L90" s="41">
        <f t="shared" si="56"/>
        <v>19650.072200000002</v>
      </c>
    </row>
    <row r="91" spans="1:12" s="41" customFormat="1" ht="26.4" x14ac:dyDescent="0.25">
      <c r="A91" s="57" t="str">
        <f>IF(LEN(A90)=5,(IF((RIGHT(A90,2)-9)&gt;=0,(LEFT(A90,3)&amp;(RIGHT(A90,2)+1)),(LEFT(A90,4)&amp;(RIGHT(A90,1)+1)))),IF(LEN(A90)=8,(IF((RIGHT(A90,2)-9)&gt;=0,(LEFT(A90,6)&amp;(RIGHT(A90,2)+1)),(LEFT(A90,7)&amp;(RIGHT(A90,1)+1))))))</f>
        <v>08.02</v>
      </c>
      <c r="B91" s="40">
        <v>96121</v>
      </c>
      <c r="C91" s="40" t="s">
        <v>7737</v>
      </c>
      <c r="D91" s="58" t="str">
        <f>UPPER(IF(C91="DER-EDIF",VLOOKUP(B91,REF_DER_ED,2,FALSE),IF(C91="SINAPI",VLOOKUP(B91,REF_SINAPI,2,FALSE),VLOOKUP(B91,COMPS,2,FALSE))))</f>
        <v>ACABAMENTOS PARA FORRO (RODA-FORRO EM PERFIL METÁLICO E PLÁSTICO). AF_08/2023</v>
      </c>
      <c r="E91" s="59" t="str">
        <f>IF(C91="DER-EDIF",VLOOKUP(B91,REF_DER_ED,3,FALSE),IF(C91="SINAPI",VLOOKUP(B91,REF_SINAPI,3,FALSE),VLOOKUP(B91,COMPS,3,FALSE)))</f>
        <v>M</v>
      </c>
      <c r="F91" s="53">
        <f>IFERROR(VLOOKUP($A91,Memo,12,FALSE),0)</f>
        <v>202.94</v>
      </c>
      <c r="G91" s="145">
        <v>64.73</v>
      </c>
      <c r="H91" s="145">
        <v>86.25</v>
      </c>
      <c r="I91" s="145">
        <f>ROUND(H91*F91,2)</f>
        <v>17503.580000000002</v>
      </c>
      <c r="J91" s="283">
        <v>64.73</v>
      </c>
      <c r="K91" s="331">
        <f t="shared" si="55"/>
        <v>86.25</v>
      </c>
      <c r="L91" s="41">
        <f t="shared" si="56"/>
        <v>17503.575000000001</v>
      </c>
    </row>
    <row r="92" spans="1:12" ht="20.100000000000001" customHeight="1" x14ac:dyDescent="0.25">
      <c r="A92" s="315" t="s">
        <v>9807</v>
      </c>
      <c r="B92" s="316"/>
      <c r="C92" s="316"/>
      <c r="D92" s="316" t="s">
        <v>9814</v>
      </c>
      <c r="E92" s="317"/>
      <c r="F92" s="318"/>
      <c r="G92" s="319"/>
      <c r="H92" s="319"/>
      <c r="I92" s="319">
        <f>SUBTOTAL(9,I94:I120)</f>
        <v>66679.799999999988</v>
      </c>
      <c r="J92" s="282"/>
    </row>
    <row r="93" spans="1:12" ht="20.100000000000001" customHeight="1" x14ac:dyDescent="0.25">
      <c r="A93" s="128" t="s">
        <v>11502</v>
      </c>
      <c r="B93" s="124"/>
      <c r="C93" s="124"/>
      <c r="D93" s="124" t="s">
        <v>9821</v>
      </c>
      <c r="E93" s="125"/>
      <c r="F93" s="129"/>
      <c r="G93" s="126"/>
      <c r="H93" s="126"/>
      <c r="I93" s="126">
        <f>SUBTOTAL(9,I94:I103)</f>
        <v>11985.29</v>
      </c>
      <c r="J93" s="282"/>
      <c r="L93" s="7">
        <f>SUM(L94:L103)</f>
        <v>11985.44</v>
      </c>
    </row>
    <row r="94" spans="1:12" s="41" customFormat="1" ht="26.4" x14ac:dyDescent="0.25">
      <c r="A94" s="188" t="str">
        <f>A93&amp;".01"</f>
        <v>09.01.01</v>
      </c>
      <c r="B94" s="40">
        <v>90443</v>
      </c>
      <c r="C94" s="40" t="s">
        <v>7737</v>
      </c>
      <c r="D94" s="58" t="str">
        <f t="shared" ref="D94:D103" si="57">UPPER(IF(C94="DER-EDIF",VLOOKUP(B94,REF_DER_ED,2,FALSE),IF(C94="SINAPI",VLOOKUP(B94,REF_SINAPI,2,FALSE),VLOOKUP(B94,COMPS,2,FALSE))))</f>
        <v>RASGO LINEAR MANUAL EM ALVENARIA, PARA RAMAIS/ DISTRIBUIÇÃO DE INSTALAÇÕES HIDRÁULICAS, DIÂMETROS MENORES OU IGUAIS A 40 MM. AF_09/2023</v>
      </c>
      <c r="E94" s="59" t="str">
        <f t="shared" ref="E94:E99" si="58">IF(C94="DER-EDIF",VLOOKUP(B94,REF_DER_ED,3,FALSE),IF(C94="SINAPI",VLOOKUP(B94,REF_SINAPI,3,FALSE),VLOOKUP(B94,COMPS,3,FALSE)))</f>
        <v>M</v>
      </c>
      <c r="F94" s="53">
        <f t="shared" ref="F94:F103" si="59">IFERROR(VLOOKUP($A94,Memo,12,FALSE),0)</f>
        <v>150</v>
      </c>
      <c r="G94" s="145">
        <v>9.84</v>
      </c>
      <c r="H94" s="145">
        <v>13.11</v>
      </c>
      <c r="I94" s="145">
        <f t="shared" ref="I94:I101" si="60">ROUND(H94*F94,2)</f>
        <v>1966.5</v>
      </c>
      <c r="J94" s="283">
        <v>9.84</v>
      </c>
      <c r="K94" s="331">
        <f t="shared" ref="K94:K120" si="61">ROUND(J94*1.3325,2)</f>
        <v>13.11</v>
      </c>
      <c r="L94" s="41">
        <f>K94*F94</f>
        <v>1966.5</v>
      </c>
    </row>
    <row r="95" spans="1:12" s="41" customFormat="1" ht="26.4" x14ac:dyDescent="0.25">
      <c r="A95" s="57" t="str">
        <f>IF(LEN(A94)=5,(IF((RIGHT(A94,2)-9)&gt;=0,(LEFT(A94,3)&amp;(RIGHT(A94,2)+1)),(LEFT(A94,4)&amp;(RIGHT(A94,1)+1)))),IF(LEN(A94)=8,(IF((RIGHT(A94,2)-9)&gt;=0,(LEFT(A94,6)&amp;(RIGHT(A94,2)+1)),(LEFT(A94,7)&amp;(RIGHT(A94,1)+1))))))</f>
        <v>09.01.02</v>
      </c>
      <c r="B95" s="40">
        <v>89355</v>
      </c>
      <c r="C95" s="40" t="s">
        <v>7737</v>
      </c>
      <c r="D95" s="58" t="str">
        <f t="shared" si="57"/>
        <v>TUBO, PVC, SOLDÁVEL, DE 20MM, INSTALADO EM RAMAL OU SUB-RAMAL DE ÁGUA - FORNECIMENTO E INSTALAÇÃO. AF_06/2022</v>
      </c>
      <c r="E95" s="59" t="str">
        <f t="shared" si="58"/>
        <v>M</v>
      </c>
      <c r="F95" s="53">
        <f t="shared" si="59"/>
        <v>75</v>
      </c>
      <c r="G95" s="145">
        <v>26.36</v>
      </c>
      <c r="H95" s="145">
        <v>35.119999999999997</v>
      </c>
      <c r="I95" s="145">
        <f t="shared" si="60"/>
        <v>2634</v>
      </c>
      <c r="J95" s="283">
        <v>26.36</v>
      </c>
      <c r="K95" s="331">
        <f t="shared" si="61"/>
        <v>35.119999999999997</v>
      </c>
      <c r="L95" s="41">
        <f t="shared" ref="L95:L120" si="62">K95*F95</f>
        <v>2634</v>
      </c>
    </row>
    <row r="96" spans="1:12" s="41" customFormat="1" ht="26.4" x14ac:dyDescent="0.25">
      <c r="A96" s="57" t="str">
        <f t="shared" ref="A96:A103" si="63">IF(LEN(A95)=5,(IF((RIGHT(A95,2)-9)&gt;=0,(LEFT(A95,3)&amp;(RIGHT(A95,2)+1)),(LEFT(A95,4)&amp;(RIGHT(A95,1)+1)))),IF(LEN(A95)=8,(IF((RIGHT(A95,2)-9)&gt;=0,(LEFT(A95,6)&amp;(RIGHT(A95,2)+1)),(LEFT(A95,7)&amp;(RIGHT(A95,1)+1))))))</f>
        <v>09.01.03</v>
      </c>
      <c r="B96" s="40">
        <v>89356</v>
      </c>
      <c r="C96" s="40" t="s">
        <v>7737</v>
      </c>
      <c r="D96" s="58" t="str">
        <f t="shared" si="57"/>
        <v>TUBO, PVC, SOLDÁVEL, DE 25MM, INSTALADO EM RAMAL OU SUB-RAMAL DE ÁGUA - FORNECIMENTO E INSTALAÇÃO. AF_06/2022</v>
      </c>
      <c r="E96" s="59" t="str">
        <f t="shared" si="58"/>
        <v>M</v>
      </c>
      <c r="F96" s="53">
        <f t="shared" si="59"/>
        <v>75</v>
      </c>
      <c r="G96" s="145">
        <v>30.4</v>
      </c>
      <c r="H96" s="145">
        <v>40.51</v>
      </c>
      <c r="I96" s="145">
        <f t="shared" si="60"/>
        <v>3038.25</v>
      </c>
      <c r="J96" s="283">
        <v>30.4</v>
      </c>
      <c r="K96" s="331">
        <f t="shared" si="61"/>
        <v>40.51</v>
      </c>
      <c r="L96" s="41">
        <f t="shared" si="62"/>
        <v>3038.25</v>
      </c>
    </row>
    <row r="97" spans="1:12" s="41" customFormat="1" ht="26.4" x14ac:dyDescent="0.25">
      <c r="A97" s="57" t="str">
        <f t="shared" si="63"/>
        <v>09.01.04</v>
      </c>
      <c r="B97" s="40">
        <v>89357</v>
      </c>
      <c r="C97" s="40" t="s">
        <v>7737</v>
      </c>
      <c r="D97" s="58" t="str">
        <f t="shared" si="57"/>
        <v>TUBO, PVC, SOLDÁVEL, DE 32MM, INSTALADO EM RAMAL OU SUB-RAMAL DE ÁGUA - FORNECIMENTO E INSTALAÇÃO. AF_06/2022</v>
      </c>
      <c r="E97" s="59" t="str">
        <f t="shared" si="58"/>
        <v>M</v>
      </c>
      <c r="F97" s="53">
        <f t="shared" si="59"/>
        <v>5</v>
      </c>
      <c r="G97" s="145">
        <v>41.94</v>
      </c>
      <c r="H97" s="145">
        <v>55.86</v>
      </c>
      <c r="I97" s="145">
        <f t="shared" si="60"/>
        <v>279.3</v>
      </c>
      <c r="J97" s="283">
        <v>41.94</v>
      </c>
      <c r="K97" s="331">
        <f t="shared" si="61"/>
        <v>55.89</v>
      </c>
      <c r="L97" s="41">
        <f t="shared" si="62"/>
        <v>279.45</v>
      </c>
    </row>
    <row r="98" spans="1:12" s="41" customFormat="1" ht="26.4" x14ac:dyDescent="0.25">
      <c r="A98" s="57" t="str">
        <f t="shared" si="63"/>
        <v>09.01.05</v>
      </c>
      <c r="B98" s="40">
        <v>89353</v>
      </c>
      <c r="C98" s="40" t="s">
        <v>7737</v>
      </c>
      <c r="D98" s="58" t="str">
        <f t="shared" si="57"/>
        <v>REGISTRO DE GAVETA BRUTO, LATÃO, ROSCÁVEL, 3/4" - FORNECIMENTO E INSTALAÇÃO. AF_08/2021</v>
      </c>
      <c r="E98" s="59" t="str">
        <f>IF(C98="DER-EDIF",VLOOKUP(B98,REF_DER_ED,3,FALSE),IF(C98="SINAPI",VLOOKUP(B98,REF_SINAPI,3,FALSE),VLOOKUP(B98,COMPS,3,FALSE)))</f>
        <v>UN</v>
      </c>
      <c r="F98" s="53">
        <f t="shared" si="59"/>
        <v>6</v>
      </c>
      <c r="G98" s="145">
        <v>55.09</v>
      </c>
      <c r="H98" s="145">
        <v>73.41</v>
      </c>
      <c r="I98" s="145">
        <f t="shared" si="60"/>
        <v>440.46</v>
      </c>
      <c r="J98" s="283">
        <v>55.09</v>
      </c>
      <c r="K98" s="331">
        <f t="shared" si="61"/>
        <v>73.41</v>
      </c>
      <c r="L98" s="41">
        <f t="shared" si="62"/>
        <v>440.46</v>
      </c>
    </row>
    <row r="99" spans="1:12" s="41" customFormat="1" ht="26.4" x14ac:dyDescent="0.25">
      <c r="A99" s="57" t="str">
        <f t="shared" si="63"/>
        <v>09.01.06</v>
      </c>
      <c r="B99" s="40">
        <v>103045</v>
      </c>
      <c r="C99" s="40" t="s">
        <v>7737</v>
      </c>
      <c r="D99" s="58" t="str">
        <f t="shared" si="57"/>
        <v>REGISTRO DE PRESSÃO, PVC, ROSCÁVEL, VOLANTE SIMPLES, 1/2" - FORNECIMENTO E INSTALAÇÃO. AF_08/2021</v>
      </c>
      <c r="E99" s="59" t="str">
        <f t="shared" si="58"/>
        <v>UN</v>
      </c>
      <c r="F99" s="53">
        <f t="shared" si="59"/>
        <v>2</v>
      </c>
      <c r="G99" s="145">
        <v>13.72</v>
      </c>
      <c r="H99" s="145">
        <v>18.28</v>
      </c>
      <c r="I99" s="145">
        <f t="shared" si="60"/>
        <v>36.56</v>
      </c>
      <c r="J99" s="283">
        <v>13.72</v>
      </c>
      <c r="K99" s="331">
        <f t="shared" si="61"/>
        <v>18.28</v>
      </c>
      <c r="L99" s="41">
        <f t="shared" si="62"/>
        <v>36.56</v>
      </c>
    </row>
    <row r="100" spans="1:12" s="41" customFormat="1" ht="26.4" x14ac:dyDescent="0.25">
      <c r="A100" s="57" t="str">
        <f t="shared" si="63"/>
        <v>09.01.07</v>
      </c>
      <c r="B100" s="40">
        <v>94490</v>
      </c>
      <c r="C100" s="40" t="s">
        <v>7737</v>
      </c>
      <c r="D100" s="58" t="str">
        <f t="shared" si="57"/>
        <v>REGISTRO DE ESFERA, PVC, SOLDÁVEL, COM VOLANTE, DN 32 MM - FORNECIMENTO E INSTALAÇÃO. AF_08/2021</v>
      </c>
      <c r="E100" s="59" t="str">
        <f>IF(C100="DER-EDIF",VLOOKUP(B100,REF_DER_ED,3,FALSE),IF(C100="SINAPI",VLOOKUP(B100,REF_SINAPI,3,FALSE),VLOOKUP(B100,COMPS,3,FALSE)))</f>
        <v>UN</v>
      </c>
      <c r="F100" s="53">
        <f t="shared" si="59"/>
        <v>2</v>
      </c>
      <c r="G100" s="145">
        <v>62.93</v>
      </c>
      <c r="H100" s="145">
        <v>83.85</v>
      </c>
      <c r="I100" s="145">
        <f t="shared" si="60"/>
        <v>167.7</v>
      </c>
      <c r="J100" s="283">
        <v>62.93</v>
      </c>
      <c r="K100" s="331">
        <f t="shared" si="61"/>
        <v>83.85</v>
      </c>
      <c r="L100" s="41">
        <f t="shared" si="62"/>
        <v>167.7</v>
      </c>
    </row>
    <row r="101" spans="1:12" s="41" customFormat="1" ht="39.6" x14ac:dyDescent="0.25">
      <c r="A101" s="57" t="str">
        <f t="shared" si="63"/>
        <v>09.01.08</v>
      </c>
      <c r="B101" s="40">
        <v>89391</v>
      </c>
      <c r="C101" s="40" t="s">
        <v>7737</v>
      </c>
      <c r="D101" s="58" t="str">
        <f t="shared" si="57"/>
        <v>ADAPTADOR CURTO COM BOLSA E ROSCA PARA REGISTRO, PVC, SOLDÁVEL, DN 32MM X 1, INSTALADO EM RAMAL OU SUB-RAMAL DE ÁGUA - FORNECIMENTO E INSTALAÇÃO. AF_06/2022</v>
      </c>
      <c r="E101" s="59" t="str">
        <f>IF(C101="DER-EDIF",VLOOKUP(B101,REF_DER_ED,3,FALSE),IF(C101="SINAPI",VLOOKUP(B101,REF_SINAPI,3,FALSE),VLOOKUP(B101,COMPS,3,FALSE)))</f>
        <v>UN</v>
      </c>
      <c r="F101" s="53">
        <f t="shared" si="59"/>
        <v>2</v>
      </c>
      <c r="G101" s="145">
        <v>10.95</v>
      </c>
      <c r="H101" s="145">
        <v>14.59</v>
      </c>
      <c r="I101" s="145">
        <f t="shared" si="60"/>
        <v>29.18</v>
      </c>
      <c r="J101" s="283">
        <v>10.95</v>
      </c>
      <c r="K101" s="331">
        <f t="shared" si="61"/>
        <v>14.59</v>
      </c>
      <c r="L101" s="41">
        <f t="shared" si="62"/>
        <v>29.18</v>
      </c>
    </row>
    <row r="102" spans="1:12" s="41" customFormat="1" ht="26.4" x14ac:dyDescent="0.25">
      <c r="A102" s="57" t="str">
        <f t="shared" si="63"/>
        <v>09.01.09</v>
      </c>
      <c r="B102" s="40">
        <v>94798</v>
      </c>
      <c r="C102" s="40" t="s">
        <v>7737</v>
      </c>
      <c r="D102" s="58" t="str">
        <f>UPPER(IF(C102="DER-EDIF",VLOOKUP(B102,REF_DER_ED,2,FALSE),IF(C102="SINAPI",VLOOKUP(B102,REF_SINAPI,2,FALSE),VLOOKUP(B102,COMPS,2,FALSE))))</f>
        <v>TORNEIRA DE BOIA PARA CAIXA D'ÁGUA, ROSCÁVEL, 1 1/4" - FORNECIMENTO E INSTALAÇÃO. AF_08/2021</v>
      </c>
      <c r="E102" s="59" t="str">
        <f>IF(C102="DER-EDIF",VLOOKUP(B102,REF_DER_ED,3,FALSE),IF(C102="SINAPI",VLOOKUP(B102,REF_SINAPI,3,FALSE),VLOOKUP(B102,COMPS,3,FALSE)))</f>
        <v>UN</v>
      </c>
      <c r="F102" s="53">
        <f t="shared" si="59"/>
        <v>2</v>
      </c>
      <c r="G102" s="145">
        <v>157.81</v>
      </c>
      <c r="H102" s="145">
        <v>210.28</v>
      </c>
      <c r="I102" s="145">
        <f>ROUND(H102*F102,2)</f>
        <v>420.56</v>
      </c>
      <c r="J102" s="283">
        <v>157.81</v>
      </c>
      <c r="K102" s="331">
        <f t="shared" si="61"/>
        <v>210.28</v>
      </c>
      <c r="L102" s="41">
        <f t="shared" si="62"/>
        <v>420.56</v>
      </c>
    </row>
    <row r="103" spans="1:12" s="41" customFormat="1" ht="26.4" x14ac:dyDescent="0.25">
      <c r="A103" s="57" t="str">
        <f t="shared" si="63"/>
        <v>09.01.10</v>
      </c>
      <c r="B103" s="40">
        <v>102608</v>
      </c>
      <c r="C103" s="40" t="s">
        <v>7737</v>
      </c>
      <c r="D103" s="58" t="str">
        <f t="shared" si="57"/>
        <v>CAIXA D´ÁGUA EM POLIETILENO, 1500 LITROS - FORNECIMENTO E INSTALAÇÃO. AF_06/2021</v>
      </c>
      <c r="E103" s="59" t="str">
        <f>IF(C103="DER-EDIF",VLOOKUP(B103,REF_DER_ED,3,FALSE),IF(C103="SINAPI",VLOOKUP(B103,REF_SINAPI,3,FALSE),VLOOKUP(B103,COMPS,3,FALSE)))</f>
        <v>UN</v>
      </c>
      <c r="F103" s="53">
        <f t="shared" si="59"/>
        <v>2</v>
      </c>
      <c r="G103" s="145">
        <v>1115.49</v>
      </c>
      <c r="H103" s="145">
        <v>1486.39</v>
      </c>
      <c r="I103" s="145">
        <f>ROUND(H103*F103,2)</f>
        <v>2972.78</v>
      </c>
      <c r="J103" s="283">
        <v>1115.49</v>
      </c>
      <c r="K103" s="331">
        <f t="shared" si="61"/>
        <v>1486.39</v>
      </c>
      <c r="L103" s="41">
        <f t="shared" si="62"/>
        <v>2972.78</v>
      </c>
    </row>
    <row r="104" spans="1:12" ht="20.100000000000001" customHeight="1" x14ac:dyDescent="0.25">
      <c r="A104" s="128" t="s">
        <v>11503</v>
      </c>
      <c r="B104" s="124"/>
      <c r="C104" s="124"/>
      <c r="D104" s="124" t="s">
        <v>9823</v>
      </c>
      <c r="E104" s="125"/>
      <c r="F104" s="129"/>
      <c r="G104" s="126"/>
      <c r="H104" s="126"/>
      <c r="I104" s="126">
        <f>SUBTOTAL(9,I105:I115)</f>
        <v>20465.73</v>
      </c>
      <c r="J104" s="282"/>
      <c r="L104" s="7">
        <f>SUM(L105:L115)</f>
        <v>20465.724999999999</v>
      </c>
    </row>
    <row r="105" spans="1:12" s="41" customFormat="1" ht="15" x14ac:dyDescent="0.25">
      <c r="A105" s="188" t="str">
        <f>A104&amp;".01"</f>
        <v>09.02.01</v>
      </c>
      <c r="B105" s="40">
        <v>93358</v>
      </c>
      <c r="C105" s="40" t="s">
        <v>7737</v>
      </c>
      <c r="D105" s="58" t="str">
        <f t="shared" ref="D105:D115" si="64">UPPER(IF(C105="DER-EDIF",VLOOKUP(B105,REF_DER_ED,2,FALSE),IF(C105="SINAPI",VLOOKUP(B105,REF_SINAPI,2,FALSE),VLOOKUP(B105,COMPS,2,FALSE))))</f>
        <v>ESCAVAÇÃO MANUAL DE VALA. AF_09/2024</v>
      </c>
      <c r="E105" s="59" t="str">
        <f>IF(C105="DER-EDIF",VLOOKUP(B105,REF_DER_ED,3,FALSE),IF(C105="SINAPI",VLOOKUP(B105,REF_SINAPI,3,FALSE),VLOOKUP(B105,COMPS,3,FALSE)))</f>
        <v>M3</v>
      </c>
      <c r="F105" s="53">
        <f>IFERROR(VLOOKUP($A105,Memo,12,FALSE),0)</f>
        <v>13.5</v>
      </c>
      <c r="G105" s="145">
        <v>114.59</v>
      </c>
      <c r="H105" s="145">
        <v>152.69</v>
      </c>
      <c r="I105" s="145">
        <f t="shared" ref="I105:I114" si="65">ROUND(H105*F105,2)</f>
        <v>2061.3200000000002</v>
      </c>
      <c r="J105" s="283">
        <v>114.59</v>
      </c>
      <c r="K105" s="331">
        <f t="shared" si="61"/>
        <v>152.69</v>
      </c>
      <c r="L105" s="41">
        <f t="shared" si="62"/>
        <v>2061.3150000000001</v>
      </c>
    </row>
    <row r="106" spans="1:12" s="41" customFormat="1" ht="26.4" x14ac:dyDescent="0.25">
      <c r="A106" s="57" t="str">
        <f>IF(LEN(A105)=5,(IF((RIGHT(A105,2)-9)&gt;=0,(LEFT(A105,3)&amp;(RIGHT(A105,2)+1)),(LEFT(A105,4)&amp;(RIGHT(A105,1)+1)))),IF(LEN(A105)=8,(IF((RIGHT(A105,2)-9)&gt;=0,(LEFT(A105,6)&amp;(RIGHT(A105,2)+1)),(LEFT(A105,7)&amp;(RIGHT(A105,1)+1))))))</f>
        <v>09.02.02</v>
      </c>
      <c r="B106" s="40">
        <v>90443</v>
      </c>
      <c r="C106" s="40" t="s">
        <v>7737</v>
      </c>
      <c r="D106" s="58" t="str">
        <f t="shared" si="64"/>
        <v>RASGO LINEAR MANUAL EM ALVENARIA, PARA RAMAIS/ DISTRIBUIÇÃO DE INSTALAÇÕES HIDRÁULICAS, DIÂMETROS MENORES OU IGUAIS A 40 MM. AF_09/2023</v>
      </c>
      <c r="E106" s="59" t="str">
        <f>IF(C106="DER-EDIF",VLOOKUP(B106,REF_DER_ED,3,FALSE),IF(C106="SINAPI",VLOOKUP(B106,REF_SINAPI,3,FALSE),VLOOKUP(B106,COMPS,3,FALSE)))</f>
        <v>M</v>
      </c>
      <c r="F106" s="53">
        <f>IFERROR(VLOOKUP($A106,Memo,12,FALSE),0)</f>
        <v>20</v>
      </c>
      <c r="G106" s="145">
        <v>9.84</v>
      </c>
      <c r="H106" s="145">
        <v>13.11</v>
      </c>
      <c r="I106" s="145">
        <f t="shared" si="65"/>
        <v>262.2</v>
      </c>
      <c r="J106" s="283">
        <v>9.84</v>
      </c>
      <c r="K106" s="331">
        <f t="shared" si="61"/>
        <v>13.11</v>
      </c>
      <c r="L106" s="41">
        <f t="shared" si="62"/>
        <v>262.2</v>
      </c>
    </row>
    <row r="107" spans="1:12" s="41" customFormat="1" ht="26.4" x14ac:dyDescent="0.25">
      <c r="A107" s="57" t="str">
        <f>IF(LEN(A106)=5,(IF((RIGHT(A106,2)-9)&gt;=0,(LEFT(A106,3)&amp;(RIGHT(A106,2)+1)),(LEFT(A106,4)&amp;(RIGHT(A106,1)+1)))),IF(LEN(A106)=8,(IF((RIGHT(A106,2)-9)&gt;=0,(LEFT(A106,6)&amp;(RIGHT(A106,2)+1)),(LEFT(A106,7)&amp;(RIGHT(A106,1)+1))))))</f>
        <v>09.02.03</v>
      </c>
      <c r="B107" s="40">
        <v>89711</v>
      </c>
      <c r="C107" s="40" t="s">
        <v>7737</v>
      </c>
      <c r="D107" s="58" t="str">
        <f t="shared" si="64"/>
        <v>TUBO PVC, SERIE NORMAL, ESGOTO PREDIAL, DN 40 MM, FORNECIDO E INSTALADO EM RAMAL DE DESCARGA OU RAMAL DE ESGOTO SANITÁRIO. AF_08/2022</v>
      </c>
      <c r="E107" s="59" t="str">
        <f>IF(C107="DER-EDIF",VLOOKUP(B107,REF_DER_ED,3,FALSE),IF(C107="SINAPI",VLOOKUP(B107,REF_SINAPI,3,FALSE),VLOOKUP(B107,COMPS,3,FALSE)))</f>
        <v>M</v>
      </c>
      <c r="F107" s="53">
        <f>IFERROR(VLOOKUP($A107,Memo,12,FALSE),0)</f>
        <v>20</v>
      </c>
      <c r="G107" s="145">
        <v>29.09</v>
      </c>
      <c r="H107" s="145">
        <v>38.76</v>
      </c>
      <c r="I107" s="145">
        <f t="shared" si="65"/>
        <v>775.2</v>
      </c>
      <c r="J107" s="283">
        <v>29.09</v>
      </c>
      <c r="K107" s="331">
        <f t="shared" si="61"/>
        <v>38.76</v>
      </c>
      <c r="L107" s="41">
        <f t="shared" si="62"/>
        <v>775.19999999999993</v>
      </c>
    </row>
    <row r="108" spans="1:12" s="41" customFormat="1" ht="26.4" x14ac:dyDescent="0.25">
      <c r="A108" s="57" t="str">
        <f>IF(LEN(A107)=5,(IF((RIGHT(A107,2)-9)&gt;=0,(LEFT(A107,3)&amp;(RIGHT(A107,2)+1)),(LEFT(A107,4)&amp;(RIGHT(A107,1)+1)))),IF(LEN(A107)=8,(IF((RIGHT(A107,2)-9)&gt;=0,(LEFT(A107,6)&amp;(RIGHT(A107,2)+1)),(LEFT(A107,7)&amp;(RIGHT(A107,1)+1))))))</f>
        <v>09.02.04</v>
      </c>
      <c r="B108" s="40">
        <v>89712</v>
      </c>
      <c r="C108" s="40" t="s">
        <v>7737</v>
      </c>
      <c r="D108" s="58" t="str">
        <f t="shared" si="64"/>
        <v>TUBO PVC, SERIE NORMAL, ESGOTO PREDIAL, DN 50 MM, FORNECIDO E INSTALADO EM RAMAL DE DESCARGA OU RAMAL DE ESGOTO SANITÁRIO. AF_08/2022</v>
      </c>
      <c r="E108" s="59" t="str">
        <f>IF(C108="DER-EDIF",VLOOKUP(B108,REF_DER_ED,3,FALSE),IF(C108="SINAPI",VLOOKUP(B108,REF_SINAPI,3,FALSE),VLOOKUP(B108,COMPS,3,FALSE)))</f>
        <v>M</v>
      </c>
      <c r="F108" s="53">
        <f>IFERROR(VLOOKUP($A108,Memo,12,FALSE),0)</f>
        <v>10</v>
      </c>
      <c r="G108" s="145">
        <v>37.44</v>
      </c>
      <c r="H108" s="145">
        <v>49.89</v>
      </c>
      <c r="I108" s="145">
        <f t="shared" si="65"/>
        <v>498.9</v>
      </c>
      <c r="J108" s="283">
        <v>37.44</v>
      </c>
      <c r="K108" s="331">
        <f t="shared" si="61"/>
        <v>49.89</v>
      </c>
      <c r="L108" s="41">
        <f t="shared" si="62"/>
        <v>498.9</v>
      </c>
    </row>
    <row r="109" spans="1:12" s="41" customFormat="1" ht="26.4" x14ac:dyDescent="0.25">
      <c r="A109" s="57" t="str">
        <f>IF(LEN(A108)=5,(IF((RIGHT(A108,2)-9)&gt;=0,(LEFT(A108,3)&amp;(RIGHT(A108,2)+1)),(LEFT(A108,4)&amp;(RIGHT(A108,1)+1)))),IF(LEN(A108)=8,(IF((RIGHT(A108,2)-9)&gt;=0,(LEFT(A108,6)&amp;(RIGHT(A108,2)+1)),(LEFT(A108,7)&amp;(RIGHT(A108,1)+1))))))</f>
        <v>09.02.05</v>
      </c>
      <c r="B109" s="40">
        <v>89714</v>
      </c>
      <c r="C109" s="40" t="s">
        <v>7737</v>
      </c>
      <c r="D109" s="58" t="str">
        <f t="shared" si="64"/>
        <v>TUBO PVC, SERIE NORMAL, ESGOTO PREDIAL, DN 100 MM, FORNECIDO E INSTALADO EM RAMAL DE DESCARGA OU RAMAL DE ESGOTO SANITÁRIO. AF_08/2022</v>
      </c>
      <c r="E109" s="59" t="str">
        <f>IF(C109="DER-EDIF",VLOOKUP(B109,REF_DER_ED,3,FALSE),IF(C109="SINAPI",VLOOKUP(B109,REF_SINAPI,3,FALSE),VLOOKUP(B109,COMPS,3,FALSE)))</f>
        <v>M</v>
      </c>
      <c r="F109" s="53">
        <f>IFERROR(VLOOKUP($A109,Memo,12,FALSE),0)</f>
        <v>90</v>
      </c>
      <c r="G109" s="145">
        <v>52.11</v>
      </c>
      <c r="H109" s="145">
        <v>69.44</v>
      </c>
      <c r="I109" s="145">
        <f t="shared" si="65"/>
        <v>6249.6</v>
      </c>
      <c r="J109" s="283">
        <v>52.11</v>
      </c>
      <c r="K109" s="331">
        <f t="shared" si="61"/>
        <v>69.44</v>
      </c>
      <c r="L109" s="41">
        <f t="shared" si="62"/>
        <v>6249.5999999999995</v>
      </c>
    </row>
    <row r="110" spans="1:12" s="41" customFormat="1" ht="39.6" x14ac:dyDescent="0.25">
      <c r="A110" s="57" t="str">
        <f t="shared" ref="A110:A115" si="66">IF(LEN(A109)=5,(IF((RIGHT(A109,2)-9)&gt;=0,(LEFT(A109,3)&amp;(RIGHT(A109,2)+1)),(LEFT(A109,4)&amp;(RIGHT(A109,1)+1)))),IF(LEN(A109)=8,(IF((RIGHT(A109,2)-9)&gt;=0,(LEFT(A109,6)&amp;(RIGHT(A109,2)+1)),(LEFT(A109,7)&amp;(RIGHT(A109,1)+1))))))</f>
        <v>09.02.06</v>
      </c>
      <c r="B110" s="40">
        <v>98106</v>
      </c>
      <c r="C110" s="40" t="s">
        <v>7737</v>
      </c>
      <c r="D110" s="58" t="str">
        <f t="shared" si="64"/>
        <v>CAIXA DE GORDURA ESPECIAL (CAPACIDADE: 312 L - PARA ATÉ 146 PESSOAS SERVIDAS NO PICO), RETANGULAR, EM ALVENARIA COM TIJOLOS CERÂMICOS MACIÇOS, DIMENSÕES INTERNAS = 0,4X1,2 M, ALTURA INTERNA = 1 M. AF_12/2020</v>
      </c>
      <c r="E110" s="59" t="str">
        <f t="shared" ref="E110:E115" si="67">IF(C110="DER-EDIF",VLOOKUP(B110,REF_DER_ED,3,FALSE),IF(C110="SINAPI",VLOOKUP(B110,REF_SINAPI,3,FALSE),VLOOKUP(B110,COMPS,3,FALSE)))</f>
        <v>UN</v>
      </c>
      <c r="F110" s="53">
        <f t="shared" ref="F110:F115" si="68">IFERROR(VLOOKUP($A110,Memo,12,FALSE),0)</f>
        <v>2</v>
      </c>
      <c r="G110" s="145">
        <v>1219.8900000000001</v>
      </c>
      <c r="H110" s="145">
        <v>1625.5</v>
      </c>
      <c r="I110" s="145">
        <f>ROUND(H110*F110,2)</f>
        <v>3251</v>
      </c>
      <c r="J110" s="283">
        <v>1219.8900000000001</v>
      </c>
      <c r="K110" s="331">
        <f t="shared" si="61"/>
        <v>1625.5</v>
      </c>
      <c r="L110" s="41">
        <f t="shared" si="62"/>
        <v>3251</v>
      </c>
    </row>
    <row r="111" spans="1:12" s="41" customFormat="1" ht="39.6" x14ac:dyDescent="0.25">
      <c r="A111" s="57" t="str">
        <f t="shared" si="66"/>
        <v>09.02.07</v>
      </c>
      <c r="B111" s="40">
        <v>97974</v>
      </c>
      <c r="C111" s="40" t="s">
        <v>7737</v>
      </c>
      <c r="D111" s="58" t="str">
        <f t="shared" si="64"/>
        <v>POÇO DE INSPEÇÃO CIRCULAR PARA ESGOTO, EM CONCRETO PRÉ-MOLDADO, DIÂMETRO INTERNO = 0,60 M, PROFUNDIDADE = 0,90 M, EXCLUINDO TAMPÃO. AF_12/2020</v>
      </c>
      <c r="E111" s="59" t="str">
        <f t="shared" si="67"/>
        <v>UN</v>
      </c>
      <c r="F111" s="53">
        <f t="shared" si="68"/>
        <v>5</v>
      </c>
      <c r="G111" s="145">
        <v>566.69000000000005</v>
      </c>
      <c r="H111" s="145">
        <v>755.11</v>
      </c>
      <c r="I111" s="145">
        <f t="shared" si="65"/>
        <v>3775.55</v>
      </c>
      <c r="J111" s="283">
        <v>566.69000000000005</v>
      </c>
      <c r="K111" s="331">
        <f t="shared" si="61"/>
        <v>755.11</v>
      </c>
      <c r="L111" s="41">
        <f t="shared" si="62"/>
        <v>3775.55</v>
      </c>
    </row>
    <row r="112" spans="1:12" s="41" customFormat="1" ht="26.4" x14ac:dyDescent="0.25">
      <c r="A112" s="57" t="str">
        <f t="shared" si="66"/>
        <v>09.02.08</v>
      </c>
      <c r="B112" s="40">
        <v>86881</v>
      </c>
      <c r="C112" s="40" t="s">
        <v>7737</v>
      </c>
      <c r="D112" s="58" t="str">
        <f t="shared" si="64"/>
        <v>SIFÃO DO TIPO GARRAFA EM METAL CROMADO 1 X 1.1/2" - FORNECIMENTO E INSTALAÇÃO. AF_01/2020</v>
      </c>
      <c r="E112" s="59" t="str">
        <f t="shared" si="67"/>
        <v>UN</v>
      </c>
      <c r="F112" s="53">
        <f t="shared" si="68"/>
        <v>8</v>
      </c>
      <c r="G112" s="145">
        <v>232</v>
      </c>
      <c r="H112" s="145">
        <v>309.14</v>
      </c>
      <c r="I112" s="145">
        <f t="shared" si="65"/>
        <v>2473.12</v>
      </c>
      <c r="J112" s="283">
        <v>232</v>
      </c>
      <c r="K112" s="331">
        <f t="shared" si="61"/>
        <v>309.14</v>
      </c>
      <c r="L112" s="41">
        <f t="shared" si="62"/>
        <v>2473.12</v>
      </c>
    </row>
    <row r="113" spans="1:12" s="41" customFormat="1" ht="26.4" x14ac:dyDescent="0.25">
      <c r="A113" s="57" t="str">
        <f>IF(LEN(A112)=5,(IF((RIGHT(A112,2)-9)&gt;=0,(LEFT(A112,3)&amp;(RIGHT(A112,2)+1)),(LEFT(A112,4)&amp;(RIGHT(A112,1)+1)))),IF(LEN(A112)=8,(IF((RIGHT(A112,2)-9)&gt;=0,(LEFT(A112,6)&amp;(RIGHT(A112,2)+1)),(LEFT(A112,7)&amp;(RIGHT(A112,1)+1))))))</f>
        <v>09.02.09</v>
      </c>
      <c r="B113" s="40">
        <v>89710</v>
      </c>
      <c r="C113" s="40" t="s">
        <v>7737</v>
      </c>
      <c r="D113" s="58" t="str">
        <f t="shared" si="64"/>
        <v>RALO SECO, PVC, DN 100 X 40 MM, JUNTA SOLDÁVEL, FORNECIDO E INSTALADO EM RAMAL DE DESCARGA OU EM RAMAL DE ESGOTO SANITÁRIO. AF_08/2022</v>
      </c>
      <c r="E113" s="59" t="str">
        <f t="shared" si="67"/>
        <v>UN</v>
      </c>
      <c r="F113" s="53">
        <f t="shared" si="68"/>
        <v>6</v>
      </c>
      <c r="G113" s="145">
        <v>23.35</v>
      </c>
      <c r="H113" s="145">
        <v>31.11</v>
      </c>
      <c r="I113" s="145">
        <f>ROUND(H113*F113,2)</f>
        <v>186.66</v>
      </c>
      <c r="J113" s="283">
        <v>23.35</v>
      </c>
      <c r="K113" s="331">
        <f t="shared" si="61"/>
        <v>31.11</v>
      </c>
      <c r="L113" s="41">
        <f t="shared" si="62"/>
        <v>186.66</v>
      </c>
    </row>
    <row r="114" spans="1:12" s="41" customFormat="1" ht="39.6" x14ac:dyDescent="0.25">
      <c r="A114" s="57" t="str">
        <f t="shared" si="66"/>
        <v>09.02.10</v>
      </c>
      <c r="B114" s="40">
        <v>104327</v>
      </c>
      <c r="C114" s="40" t="s">
        <v>7737</v>
      </c>
      <c r="D114" s="58" t="str">
        <f t="shared" si="64"/>
        <v>RALO SIFONADO REDONDO, PVC, DN 100 X 40 MM, JUNTA SOLDÁVEL, FORNECIDO E INSTALADO EM RAMAL DE DESCARGA OU EM RAMAL DE ESGOTO SANITÁRIO. AF_08/2022</v>
      </c>
      <c r="E114" s="59" t="str">
        <f t="shared" si="67"/>
        <v>UN</v>
      </c>
      <c r="F114" s="53">
        <f t="shared" si="68"/>
        <v>4</v>
      </c>
      <c r="G114" s="145">
        <v>24.17</v>
      </c>
      <c r="H114" s="145">
        <v>32.21</v>
      </c>
      <c r="I114" s="145">
        <f t="shared" si="65"/>
        <v>128.84</v>
      </c>
      <c r="J114" s="283">
        <v>24.17</v>
      </c>
      <c r="K114" s="331">
        <f t="shared" si="61"/>
        <v>32.21</v>
      </c>
      <c r="L114" s="41">
        <f t="shared" si="62"/>
        <v>128.84</v>
      </c>
    </row>
    <row r="115" spans="1:12" s="41" customFormat="1" ht="26.4" x14ac:dyDescent="0.25">
      <c r="A115" s="57" t="str">
        <f t="shared" si="66"/>
        <v>09.02.11</v>
      </c>
      <c r="B115" s="40">
        <v>103001</v>
      </c>
      <c r="C115" s="40" t="s">
        <v>7737</v>
      </c>
      <c r="D115" s="58" t="str">
        <f t="shared" si="64"/>
        <v>GRELHA DE FERRO FUNDIDO SIMPLES COM REQUADRO, 150 X 1000 MM, ASSENTADA COM ARGAMASSA 1 : 3 CIMENTO: AREIA - FORNECIMENTO E INSTALAÇÃO. AF_05/2025</v>
      </c>
      <c r="E115" s="59" t="str">
        <f t="shared" si="67"/>
        <v>UN</v>
      </c>
      <c r="F115" s="53">
        <f t="shared" si="68"/>
        <v>3</v>
      </c>
      <c r="G115" s="145">
        <v>200.96</v>
      </c>
      <c r="H115" s="145">
        <v>267.77999999999997</v>
      </c>
      <c r="I115" s="145">
        <f>ROUND(H115*F115,2)</f>
        <v>803.34</v>
      </c>
      <c r="J115" s="283">
        <v>200.96</v>
      </c>
      <c r="K115" s="331">
        <f t="shared" si="61"/>
        <v>267.77999999999997</v>
      </c>
      <c r="L115" s="41">
        <f t="shared" si="62"/>
        <v>803.33999999999992</v>
      </c>
    </row>
    <row r="116" spans="1:12" ht="20.100000000000001" customHeight="1" x14ac:dyDescent="0.25">
      <c r="A116" s="128" t="s">
        <v>11506</v>
      </c>
      <c r="B116" s="124"/>
      <c r="C116" s="124"/>
      <c r="D116" s="124" t="s">
        <v>9825</v>
      </c>
      <c r="E116" s="125"/>
      <c r="F116" s="129"/>
      <c r="G116" s="126"/>
      <c r="H116" s="126"/>
      <c r="I116" s="126">
        <f>SUBTOTAL(9,I117:I120)</f>
        <v>34228.78</v>
      </c>
      <c r="J116" s="282"/>
      <c r="L116" s="7">
        <f>SUM(L117:L120)</f>
        <v>34228.777999999998</v>
      </c>
    </row>
    <row r="117" spans="1:12" s="41" customFormat="1" ht="15" x14ac:dyDescent="0.25">
      <c r="A117" s="188" t="str">
        <f>A116&amp;".01"</f>
        <v>09.03.01</v>
      </c>
      <c r="B117" s="40">
        <v>93358</v>
      </c>
      <c r="C117" s="40" t="s">
        <v>7737</v>
      </c>
      <c r="D117" s="58" t="str">
        <f t="shared" ref="D117:D120" si="69">UPPER(IF(C117="DER-EDIF",VLOOKUP(B117,REF_DER_ED,2,FALSE),IF(C117="SINAPI",VLOOKUP(B117,REF_SINAPI,2,FALSE),VLOOKUP(B117,COMPS,2,FALSE))))</f>
        <v>ESCAVAÇÃO MANUAL DE VALA. AF_09/2024</v>
      </c>
      <c r="E117" s="59" t="str">
        <f t="shared" ref="E117:E120" si="70">IF(C117="DER-EDIF",VLOOKUP(B117,REF_DER_ED,3,FALSE),IF(C117="SINAPI",VLOOKUP(B117,REF_SINAPI,3,FALSE),VLOOKUP(B117,COMPS,3,FALSE)))</f>
        <v>M3</v>
      </c>
      <c r="F117" s="53">
        <f t="shared" ref="F117:F120" si="71">IFERROR(VLOOKUP($A117,Memo,12,FALSE),0)</f>
        <v>4.5</v>
      </c>
      <c r="G117" s="145">
        <v>114.59</v>
      </c>
      <c r="H117" s="145">
        <v>152.69</v>
      </c>
      <c r="I117" s="145">
        <f t="shared" ref="I117:I120" si="72">ROUND(H117*F117,2)</f>
        <v>687.11</v>
      </c>
      <c r="J117" s="283">
        <v>114.59</v>
      </c>
      <c r="K117" s="331">
        <f t="shared" si="61"/>
        <v>152.69</v>
      </c>
      <c r="L117" s="41">
        <f t="shared" si="62"/>
        <v>687.10500000000002</v>
      </c>
    </row>
    <row r="118" spans="1:12" s="41" customFormat="1" ht="26.4" x14ac:dyDescent="0.25">
      <c r="A118" s="57" t="str">
        <f t="shared" ref="A118:A120" si="73">IF(LEN(A117)=5,(IF((RIGHT(A117,2)-9)&gt;=0,(LEFT(A117,3)&amp;(RIGHT(A117,2)+1)),(LEFT(A117,4)&amp;(RIGHT(A117,1)+1)))),IF(LEN(A117)=8,(IF((RIGHT(A117,2)-9)&gt;=0,(LEFT(A117,6)&amp;(RIGHT(A117,2)+1)),(LEFT(A117,7)&amp;(RIGHT(A117,1)+1))))))</f>
        <v>09.03.02</v>
      </c>
      <c r="B118" s="40">
        <v>94228</v>
      </c>
      <c r="C118" s="40" t="s">
        <v>7737</v>
      </c>
      <c r="D118" s="58" t="str">
        <f t="shared" si="69"/>
        <v>CALHA EM CHAPA DE AÇO GALVANIZADO NÚMERO 24, DESENVOLVIMENTO DE 50 CM, INCLUSO TRANSPORTE VERTICAL. AF_07/2019</v>
      </c>
      <c r="E118" s="59" t="str">
        <f t="shared" si="70"/>
        <v>M</v>
      </c>
      <c r="F118" s="53">
        <f t="shared" si="71"/>
        <v>26.1</v>
      </c>
      <c r="G118" s="145">
        <v>78.75</v>
      </c>
      <c r="H118" s="145">
        <v>104.93</v>
      </c>
      <c r="I118" s="145">
        <f>ROUND(H118*F118,2)</f>
        <v>2738.67</v>
      </c>
      <c r="J118" s="283">
        <v>78.75</v>
      </c>
      <c r="K118" s="331">
        <f t="shared" si="61"/>
        <v>104.93</v>
      </c>
      <c r="L118" s="41">
        <f t="shared" si="62"/>
        <v>2738.6730000000002</v>
      </c>
    </row>
    <row r="119" spans="1:12" s="41" customFormat="1" ht="26.4" x14ac:dyDescent="0.25">
      <c r="A119" s="57" t="str">
        <f t="shared" si="73"/>
        <v>09.03.03</v>
      </c>
      <c r="B119" s="40">
        <v>104166</v>
      </c>
      <c r="C119" s="40" t="s">
        <v>7737</v>
      </c>
      <c r="D119" s="58" t="str">
        <f t="shared" si="69"/>
        <v>TUBO PVC, SÉRIE R, ÁGUA PLUVIAL, DN 150 MM, FORNECIDO E INSTALADO EM RAMAL DE ENCAMINHAMENTO. AF_06/2022</v>
      </c>
      <c r="E119" s="59" t="str">
        <f t="shared" si="70"/>
        <v>M</v>
      </c>
      <c r="F119" s="53">
        <f t="shared" si="71"/>
        <v>30</v>
      </c>
      <c r="G119" s="145">
        <v>108.44</v>
      </c>
      <c r="H119" s="145">
        <v>144.5</v>
      </c>
      <c r="I119" s="145">
        <f t="shared" si="72"/>
        <v>4335</v>
      </c>
      <c r="J119" s="283">
        <v>108.44</v>
      </c>
      <c r="K119" s="331">
        <f t="shared" si="61"/>
        <v>144.5</v>
      </c>
      <c r="L119" s="41">
        <f t="shared" si="62"/>
        <v>4335</v>
      </c>
    </row>
    <row r="120" spans="1:12" s="41" customFormat="1" ht="39.6" x14ac:dyDescent="0.25">
      <c r="A120" s="57" t="str">
        <f t="shared" si="73"/>
        <v>09.03.04</v>
      </c>
      <c r="B120" s="40">
        <v>101802</v>
      </c>
      <c r="C120" s="40" t="s">
        <v>7737</v>
      </c>
      <c r="D120" s="58" t="str">
        <f t="shared" si="69"/>
        <v>CAIXA ENTERRADA RETENTORA DE AREIA RETANGULAR, EM ALVENARIA COM BLOCOS DE CONCRETO, DIMENSÕES INTERNAS: 1,00 X 1,00 X 1,20 M, EXCLUINDO TAMPÃO. AF_12/2020</v>
      </c>
      <c r="E120" s="59" t="str">
        <f t="shared" si="70"/>
        <v>UN</v>
      </c>
      <c r="F120" s="53">
        <f t="shared" si="71"/>
        <v>10</v>
      </c>
      <c r="G120" s="145">
        <v>1986.34</v>
      </c>
      <c r="H120" s="145">
        <v>2646.8</v>
      </c>
      <c r="I120" s="145">
        <f t="shared" si="72"/>
        <v>26468</v>
      </c>
      <c r="J120" s="283">
        <v>1986.34</v>
      </c>
      <c r="K120" s="331">
        <f t="shared" si="61"/>
        <v>2646.8</v>
      </c>
      <c r="L120" s="41">
        <f t="shared" si="62"/>
        <v>26468</v>
      </c>
    </row>
    <row r="121" spans="1:12" ht="20.100000000000001" customHeight="1" x14ac:dyDescent="0.25">
      <c r="A121" s="315" t="s">
        <v>9809</v>
      </c>
      <c r="B121" s="316"/>
      <c r="C121" s="316"/>
      <c r="D121" s="316" t="s">
        <v>5204</v>
      </c>
      <c r="E121" s="317"/>
      <c r="F121" s="318"/>
      <c r="G121" s="319"/>
      <c r="H121" s="319"/>
      <c r="I121" s="319">
        <f>SUBTOTAL(9,I122:I148)</f>
        <v>27038.490000000009</v>
      </c>
      <c r="J121" s="282"/>
      <c r="L121" s="41"/>
    </row>
    <row r="122" spans="1:12" ht="20.100000000000001" customHeight="1" x14ac:dyDescent="0.25">
      <c r="A122" s="128" t="s">
        <v>9820</v>
      </c>
      <c r="B122" s="124"/>
      <c r="C122" s="124"/>
      <c r="D122" s="124" t="s">
        <v>9805</v>
      </c>
      <c r="E122" s="125"/>
      <c r="F122" s="129"/>
      <c r="G122" s="126"/>
      <c r="H122" s="126"/>
      <c r="I122" s="126">
        <f>SUBTOTAL(9,I123:I127)</f>
        <v>5664.2800000000007</v>
      </c>
      <c r="J122" s="282"/>
      <c r="L122" s="7">
        <f>SUM(L123:L127)</f>
        <v>5664.2800000000007</v>
      </c>
    </row>
    <row r="123" spans="1:12" s="41" customFormat="1" ht="26.4" x14ac:dyDescent="0.25">
      <c r="A123" s="188" t="str">
        <f>A122&amp;".01"</f>
        <v>10.01.01</v>
      </c>
      <c r="B123" s="40">
        <v>90447</v>
      </c>
      <c r="C123" s="40" t="s">
        <v>7737</v>
      </c>
      <c r="D123" s="58" t="str">
        <f t="shared" ref="D123:D127" si="74">UPPER(IF(C123="DER-EDIF",VLOOKUP(B123,REF_DER_ED,2,FALSE),IF(C123="SINAPI",VLOOKUP(B123,REF_SINAPI,2,FALSE),VLOOKUP(B123,COMPS,2,FALSE))))</f>
        <v>RASGO LINEAR MANUAL EM ALVENARIA, PARA ELETRODUTOS, DIÂMETROS MENORES OU IGUAIS A 40 MM. AF_09/2023</v>
      </c>
      <c r="E123" s="59" t="str">
        <f t="shared" ref="E123:E127" si="75">IF(C123="DER-EDIF",VLOOKUP(B123,REF_DER_ED,3,FALSE),IF(C123="SINAPI",VLOOKUP(B123,REF_SINAPI,3,FALSE),VLOOKUP(B123,COMPS,3,FALSE)))</f>
        <v>M</v>
      </c>
      <c r="F123" s="53">
        <f t="shared" ref="F123:F127" si="76">IFERROR(VLOOKUP($A123,Memo,12,FALSE),0)</f>
        <v>150</v>
      </c>
      <c r="G123" s="145">
        <v>12.46</v>
      </c>
      <c r="H123" s="145">
        <v>16.600000000000001</v>
      </c>
      <c r="I123" s="145">
        <f t="shared" ref="I123:I127" si="77">ROUND(H123*F123,2)</f>
        <v>2490</v>
      </c>
      <c r="J123" s="283">
        <v>12.46</v>
      </c>
      <c r="K123" s="331">
        <f t="shared" ref="K123:K148" si="78">ROUND(J123*1.3325,2)</f>
        <v>16.600000000000001</v>
      </c>
      <c r="L123" s="41">
        <f>K123*F123</f>
        <v>2490</v>
      </c>
    </row>
    <row r="124" spans="1:12" s="41" customFormat="1" ht="26.4" x14ac:dyDescent="0.25">
      <c r="A124" s="57" t="str">
        <f>IF(LEN(A123)=5,(IF((RIGHT(A123,2)-9)&gt;=0,(LEFT(A123,3)&amp;(RIGHT(A123,2)+1)),(LEFT(A123,4)&amp;(RIGHT(A123,1)+1)))),IF(LEN(A123)=8,(IF((RIGHT(A123,2)-9)&gt;=0,(LEFT(A123,6)&amp;(RIGHT(A123,2)+1)),(LEFT(A123,7)&amp;(RIGHT(A123,1)+1))))))</f>
        <v>10.01.02</v>
      </c>
      <c r="B124" s="40">
        <v>91936</v>
      </c>
      <c r="C124" s="40" t="s">
        <v>7737</v>
      </c>
      <c r="D124" s="58" t="str">
        <f t="shared" si="74"/>
        <v>CAIXA OCTOGONAL 4" X 4", PVC, INSTALADA EM LAJE - FORNECIMENTO E INSTALAÇÃO. AF_03/2023</v>
      </c>
      <c r="E124" s="59" t="str">
        <f t="shared" si="75"/>
        <v>UN</v>
      </c>
      <c r="F124" s="53">
        <f t="shared" si="76"/>
        <v>4</v>
      </c>
      <c r="G124" s="145">
        <v>23.62</v>
      </c>
      <c r="H124" s="145">
        <v>31.47</v>
      </c>
      <c r="I124" s="145">
        <f t="shared" si="77"/>
        <v>125.88</v>
      </c>
      <c r="J124" s="283">
        <v>23.62</v>
      </c>
      <c r="K124" s="331">
        <f t="shared" si="78"/>
        <v>31.47</v>
      </c>
      <c r="L124" s="41">
        <f t="shared" ref="L124:L127" si="79">K124*F124</f>
        <v>125.88</v>
      </c>
    </row>
    <row r="125" spans="1:12" s="41" customFormat="1" ht="26.4" x14ac:dyDescent="0.25">
      <c r="A125" s="57" t="str">
        <f>IF(LEN(A124)=5,(IF((RIGHT(A124,2)-9)&gt;=0,(LEFT(A124,3)&amp;(RIGHT(A124,2)+1)),(LEFT(A124,4)&amp;(RIGHT(A124,1)+1)))),IF(LEN(A124)=8,(IF((RIGHT(A124,2)-9)&gt;=0,(LEFT(A124,6)&amp;(RIGHT(A124,2)+1)),(LEFT(A124,7)&amp;(RIGHT(A124,1)+1))))))</f>
        <v>10.01.03</v>
      </c>
      <c r="B125" s="40">
        <v>91940</v>
      </c>
      <c r="C125" s="40" t="s">
        <v>7737</v>
      </c>
      <c r="D125" s="58" t="str">
        <f t="shared" si="74"/>
        <v>CAIXA RETANGULAR 4" X 2" MÉDIA (1,30 M DO PISO), PVC, INSTALADA EM PAREDE - FORNECIMENTO E INSTALAÇÃO. AF_03/2023</v>
      </c>
      <c r="E125" s="59" t="str">
        <f t="shared" si="75"/>
        <v>UN</v>
      </c>
      <c r="F125" s="53">
        <f t="shared" si="76"/>
        <v>35</v>
      </c>
      <c r="G125" s="145">
        <v>25.3</v>
      </c>
      <c r="H125" s="145">
        <v>33.71</v>
      </c>
      <c r="I125" s="145">
        <f t="shared" si="77"/>
        <v>1179.8499999999999</v>
      </c>
      <c r="J125" s="283">
        <v>25.3</v>
      </c>
      <c r="K125" s="331">
        <f t="shared" si="78"/>
        <v>33.71</v>
      </c>
      <c r="L125" s="41">
        <f t="shared" si="79"/>
        <v>1179.8500000000001</v>
      </c>
    </row>
    <row r="126" spans="1:12" s="41" customFormat="1" ht="26.4" x14ac:dyDescent="0.25">
      <c r="A126" s="57" t="str">
        <f>IF(LEN(A125)=5,(IF((RIGHT(A125,2)-9)&gt;=0,(LEFT(A125,3)&amp;(RIGHT(A125,2)+1)),(LEFT(A125,4)&amp;(RIGHT(A125,1)+1)))),IF(LEN(A125)=8,(IF((RIGHT(A125,2)-9)&gt;=0,(LEFT(A125,6)&amp;(RIGHT(A125,2)+1)),(LEFT(A125,7)&amp;(RIGHT(A125,1)+1))))))</f>
        <v>10.01.04</v>
      </c>
      <c r="B126" s="40">
        <v>91941</v>
      </c>
      <c r="C126" s="40" t="s">
        <v>7737</v>
      </c>
      <c r="D126" s="58" t="str">
        <f t="shared" si="74"/>
        <v>CAIXA RETANGULAR 4" X 2" BAIXA (0,30 M DO PISO), PVC, INSTALADA EM PAREDE - FORNECIMENTO E INSTALAÇÃO. AF_03/2023</v>
      </c>
      <c r="E126" s="59" t="str">
        <f t="shared" si="75"/>
        <v>UN</v>
      </c>
      <c r="F126" s="53">
        <f t="shared" si="76"/>
        <v>35</v>
      </c>
      <c r="G126" s="145">
        <v>15.66</v>
      </c>
      <c r="H126" s="145">
        <v>20.87</v>
      </c>
      <c r="I126" s="145">
        <f t="shared" si="77"/>
        <v>730.45</v>
      </c>
      <c r="J126" s="283">
        <v>15.66</v>
      </c>
      <c r="K126" s="331">
        <f t="shared" si="78"/>
        <v>20.87</v>
      </c>
      <c r="L126" s="41">
        <f t="shared" si="79"/>
        <v>730.45</v>
      </c>
    </row>
    <row r="127" spans="1:12" s="41" customFormat="1" ht="26.4" x14ac:dyDescent="0.25">
      <c r="A127" s="57" t="str">
        <f>IF(LEN(A126)=5,(IF((RIGHT(A126,2)-9)&gt;=0,(LEFT(A126,3)&amp;(RIGHT(A126,2)+1)),(LEFT(A126,4)&amp;(RIGHT(A126,1)+1)))),IF(LEN(A126)=8,(IF((RIGHT(A126,2)-9)&gt;=0,(LEFT(A126,6)&amp;(RIGHT(A126,2)+1)),(LEFT(A126,7)&amp;(RIGHT(A126,1)+1))))))</f>
        <v>10.01.05</v>
      </c>
      <c r="B127" s="40">
        <v>91939</v>
      </c>
      <c r="C127" s="40" t="s">
        <v>7737</v>
      </c>
      <c r="D127" s="58" t="str">
        <f t="shared" si="74"/>
        <v>CAIXA RETANGULAR 4" X 2" ALTA (2,00 M DO PISO), PVC, INSTALADA EM PAREDE - FORNECIMENTO E INSTALAÇÃO. AF_03/2023</v>
      </c>
      <c r="E127" s="59" t="str">
        <f t="shared" si="75"/>
        <v>UN</v>
      </c>
      <c r="F127" s="53">
        <f t="shared" si="76"/>
        <v>19</v>
      </c>
      <c r="G127" s="145">
        <v>44.95</v>
      </c>
      <c r="H127" s="145">
        <v>59.9</v>
      </c>
      <c r="I127" s="145">
        <f t="shared" si="77"/>
        <v>1138.0999999999999</v>
      </c>
      <c r="J127" s="283">
        <v>44.95</v>
      </c>
      <c r="K127" s="331">
        <f t="shared" si="78"/>
        <v>59.9</v>
      </c>
      <c r="L127" s="41">
        <f t="shared" si="79"/>
        <v>1138.0999999999999</v>
      </c>
    </row>
    <row r="128" spans="1:12" ht="20.100000000000001" customHeight="1" x14ac:dyDescent="0.25">
      <c r="A128" s="128" t="s">
        <v>9822</v>
      </c>
      <c r="B128" s="124"/>
      <c r="C128" s="124"/>
      <c r="D128" s="124" t="s">
        <v>9846</v>
      </c>
      <c r="E128" s="125"/>
      <c r="F128" s="129"/>
      <c r="G128" s="126"/>
      <c r="H128" s="126"/>
      <c r="I128" s="126">
        <f>SUBTOTAL(9,I129:I131)</f>
        <v>10402.200000000001</v>
      </c>
      <c r="J128" s="282"/>
      <c r="L128" s="7">
        <f>SUM(L129:L131)</f>
        <v>10402.200000000001</v>
      </c>
    </row>
    <row r="129" spans="1:12" s="41" customFormat="1" ht="26.4" x14ac:dyDescent="0.25">
      <c r="A129" s="188" t="str">
        <f>A128&amp;".01"</f>
        <v>10.02.01</v>
      </c>
      <c r="B129" s="40">
        <v>91926</v>
      </c>
      <c r="C129" s="40" t="s">
        <v>7737</v>
      </c>
      <c r="D129" s="58" t="str">
        <f>UPPER(IF(C129="DER-EDIF",VLOOKUP(B129,REF_DER_ED,2,FALSE),IF(C129="SINAPI",VLOOKUP(B129,REF_SINAPI,2,FALSE),VLOOKUP(B129,COMPS,2,FALSE))))</f>
        <v>CABO DE COBRE FLEXÍVEL ISOLADO, 2,5 MM², ANTI-CHAMA 450/750 V, PARA CIRCUITOS TERMINAIS - FORNECIMENTO E INSTALAÇÃO. AF_03/2023</v>
      </c>
      <c r="E129" s="59" t="str">
        <f>IF(C129="DER-EDIF",VLOOKUP(B129,REF_DER_ED,3,FALSE),IF(C129="SINAPI",VLOOKUP(B129,REF_SINAPI,3,FALSE),VLOOKUP(B129,COMPS,3,FALSE)))</f>
        <v>M</v>
      </c>
      <c r="F129" s="53">
        <f>IFERROR(VLOOKUP($A129,Memo,12,FALSE),0)</f>
        <v>450</v>
      </c>
      <c r="G129" s="145">
        <v>5.85</v>
      </c>
      <c r="H129" s="145">
        <v>7.8</v>
      </c>
      <c r="I129" s="145">
        <f>ROUND(H129*F129,2)</f>
        <v>3510</v>
      </c>
      <c r="J129" s="283">
        <v>5.85</v>
      </c>
      <c r="K129" s="331">
        <f t="shared" si="78"/>
        <v>7.8</v>
      </c>
      <c r="L129" s="41">
        <f>K129*F129</f>
        <v>3510</v>
      </c>
    </row>
    <row r="130" spans="1:12" s="41" customFormat="1" ht="26.4" x14ac:dyDescent="0.25">
      <c r="A130" s="57" t="str">
        <f t="shared" ref="A130:A148" si="80">IF(LEN(A129)=5,(IF((RIGHT(A129,2)-9)&gt;=0,(LEFT(A129,3)&amp;(RIGHT(A129,2)+1)),(LEFT(A129,4)&amp;(RIGHT(A129,1)+1)))),IF(LEN(A129)=8,(IF((RIGHT(A129,2)-9)&gt;=0,(LEFT(A129,6)&amp;(RIGHT(A129,2)+1)),(LEFT(A129,7)&amp;(RIGHT(A129,1)+1))))))</f>
        <v>10.02.02</v>
      </c>
      <c r="B130" s="40">
        <v>91928</v>
      </c>
      <c r="C130" s="40" t="s">
        <v>7737</v>
      </c>
      <c r="D130" s="58" t="str">
        <f>UPPER(IF(C130="DER-EDIF",VLOOKUP(B130,REF_DER_ED,2,FALSE),IF(C130="SINAPI",VLOOKUP(B130,REF_SINAPI,2,FALSE),VLOOKUP(B130,COMPS,2,FALSE))))</f>
        <v>CABO DE COBRE FLEXÍVEL ISOLADO, 4 MM², ANTI-CHAMA 450/750 V, PARA CIRCUITOS TERMINAIS - FORNECIMENTO E INSTALAÇÃO. AF_03/2023</v>
      </c>
      <c r="E130" s="59" t="str">
        <f>IF(C130="DER-EDIF",VLOOKUP(B130,REF_DER_ED,3,FALSE),IF(C130="SINAPI",VLOOKUP(B130,REF_SINAPI,3,FALSE),VLOOKUP(B130,COMPS,3,FALSE)))</f>
        <v>M</v>
      </c>
      <c r="F130" s="53">
        <f>IFERROR(VLOOKUP($A130,Memo,12,FALSE),0)</f>
        <v>450</v>
      </c>
      <c r="G130" s="145">
        <v>8.99</v>
      </c>
      <c r="H130" s="145">
        <v>11.98</v>
      </c>
      <c r="I130" s="145">
        <f>ROUND(H130*F130,2)</f>
        <v>5391</v>
      </c>
      <c r="J130" s="283">
        <v>8.99</v>
      </c>
      <c r="K130" s="331">
        <f t="shared" si="78"/>
        <v>11.98</v>
      </c>
      <c r="L130" s="41">
        <f t="shared" ref="L130:L131" si="81">K130*F130</f>
        <v>5391</v>
      </c>
    </row>
    <row r="131" spans="1:12" s="41" customFormat="1" ht="26.4" x14ac:dyDescent="0.25">
      <c r="A131" s="57" t="str">
        <f t="shared" si="80"/>
        <v>10.02.03</v>
      </c>
      <c r="B131" s="40">
        <v>91930</v>
      </c>
      <c r="C131" s="40" t="s">
        <v>7737</v>
      </c>
      <c r="D131" s="58" t="str">
        <f>UPPER(IF(C131="DER-EDIF",VLOOKUP(B131,REF_DER_ED,2,FALSE),IF(C131="SINAPI",VLOOKUP(B131,REF_SINAPI,2,FALSE),VLOOKUP(B131,COMPS,2,FALSE))))</f>
        <v>CABO DE COBRE FLEXÍVEL ISOLADO, 6 MM², ANTI-CHAMA 450/750 V, PARA CIRCUITOS TERMINAIS - FORNECIMENTO E INSTALAÇÃO. AF_03/2023</v>
      </c>
      <c r="E131" s="59" t="str">
        <f>IF(C131="DER-EDIF",VLOOKUP(B131,REF_DER_ED,3,FALSE),IF(C131="SINAPI",VLOOKUP(B131,REF_SINAPI,3,FALSE),VLOOKUP(B131,COMPS,3,FALSE)))</f>
        <v>M</v>
      </c>
      <c r="F131" s="53">
        <f>IFERROR(VLOOKUP($A131,Memo,12,FALSE),0)</f>
        <v>90</v>
      </c>
      <c r="G131" s="145">
        <v>12.52</v>
      </c>
      <c r="H131" s="145">
        <v>16.68</v>
      </c>
      <c r="I131" s="145">
        <f>ROUND(H131*F131,2)</f>
        <v>1501.2</v>
      </c>
      <c r="J131" s="283">
        <v>12.52</v>
      </c>
      <c r="K131" s="331">
        <f t="shared" si="78"/>
        <v>16.68</v>
      </c>
      <c r="L131" s="41">
        <f t="shared" si="81"/>
        <v>1501.2</v>
      </c>
    </row>
    <row r="132" spans="1:12" ht="20.100000000000001" customHeight="1" x14ac:dyDescent="0.25">
      <c r="A132" s="128" t="s">
        <v>9824</v>
      </c>
      <c r="B132" s="124"/>
      <c r="C132" s="124"/>
      <c r="D132" s="124" t="s">
        <v>9843</v>
      </c>
      <c r="E132" s="125"/>
      <c r="F132" s="129"/>
      <c r="G132" s="126"/>
      <c r="H132" s="126"/>
      <c r="I132" s="126">
        <f>SUBTOTAL(9,I133:I138)</f>
        <v>6785.3899999999994</v>
      </c>
      <c r="J132" s="284"/>
      <c r="L132" s="7">
        <f>SUM(L133:L138)</f>
        <v>6785.3899999999994</v>
      </c>
    </row>
    <row r="133" spans="1:12" s="41" customFormat="1" ht="26.4" x14ac:dyDescent="0.25">
      <c r="A133" s="188" t="str">
        <f>A132&amp;".01"</f>
        <v>10.03.01</v>
      </c>
      <c r="B133" s="40">
        <v>91953</v>
      </c>
      <c r="C133" s="40" t="s">
        <v>7737</v>
      </c>
      <c r="D133" s="58" t="str">
        <f t="shared" ref="D133:D138" si="82">UPPER(IF(C133="DER-EDIF",VLOOKUP(B133,REF_DER_ED,2,FALSE),IF(C133="SINAPI",VLOOKUP(B133,REF_SINAPI,2,FALSE),VLOOKUP(B133,COMPS,2,FALSE))))</f>
        <v>INTERRUPTOR SIMPLES (1 MÓDULO), 10A/250V, INCLUINDO SUPORTE E PLACA - FORNECIMENTO E INSTALAÇÃO. AF_03/2023</v>
      </c>
      <c r="E133" s="59" t="str">
        <f t="shared" ref="E133:E138" si="83">IF(C133="DER-EDIF",VLOOKUP(B133,REF_DER_ED,3,FALSE),IF(C133="SINAPI",VLOOKUP(B133,REF_SINAPI,3,FALSE),VLOOKUP(B133,COMPS,3,FALSE)))</f>
        <v>UN</v>
      </c>
      <c r="F133" s="53">
        <f t="shared" ref="F133:F138" si="84">IFERROR(VLOOKUP($A133,Memo,12,FALSE),0)</f>
        <v>9</v>
      </c>
      <c r="G133" s="145">
        <v>41.18</v>
      </c>
      <c r="H133" s="145">
        <v>54.87</v>
      </c>
      <c r="I133" s="145">
        <f t="shared" ref="I133:I138" si="85">ROUND(H133*F133,2)</f>
        <v>493.83</v>
      </c>
      <c r="J133" s="283">
        <v>41.18</v>
      </c>
      <c r="K133" s="331">
        <f t="shared" si="78"/>
        <v>54.87</v>
      </c>
      <c r="L133" s="41">
        <f>K133*F133</f>
        <v>493.83</v>
      </c>
    </row>
    <row r="134" spans="1:12" s="41" customFormat="1" ht="26.4" x14ac:dyDescent="0.25">
      <c r="A134" s="57" t="str">
        <f t="shared" si="80"/>
        <v>10.03.02</v>
      </c>
      <c r="B134" s="40">
        <v>91967</v>
      </c>
      <c r="C134" s="40" t="s">
        <v>7737</v>
      </c>
      <c r="D134" s="58" t="str">
        <f t="shared" si="82"/>
        <v>INTERRUPTOR SIMPLES (3 MÓDULOS), 10A/250V, INCLUINDO SUPORTE E PLACA - FORNECIMENTO E INSTALAÇÃO. AF_03/2023</v>
      </c>
      <c r="E134" s="59" t="str">
        <f t="shared" si="83"/>
        <v>UN</v>
      </c>
      <c r="F134" s="53">
        <f t="shared" si="84"/>
        <v>2</v>
      </c>
      <c r="G134" s="145">
        <v>83.88</v>
      </c>
      <c r="H134" s="145">
        <v>111.77</v>
      </c>
      <c r="I134" s="145">
        <f t="shared" si="85"/>
        <v>223.54</v>
      </c>
      <c r="J134" s="283">
        <v>83.88</v>
      </c>
      <c r="K134" s="331">
        <f t="shared" si="78"/>
        <v>111.77</v>
      </c>
      <c r="L134" s="41">
        <f t="shared" ref="L134:L138" si="86">K134*F134</f>
        <v>223.54</v>
      </c>
    </row>
    <row r="135" spans="1:12" s="41" customFormat="1" ht="26.4" x14ac:dyDescent="0.25">
      <c r="A135" s="57" t="str">
        <f t="shared" si="80"/>
        <v>10.03.03</v>
      </c>
      <c r="B135" s="40">
        <v>92004</v>
      </c>
      <c r="C135" s="40" t="s">
        <v>7737</v>
      </c>
      <c r="D135" s="58" t="str">
        <f t="shared" si="82"/>
        <v>TOMADA MÉDIA DE EMBUTIR (2 MÓDULOS), 2P+T 10 A, INCLUINDO SUPORTE E PLACA - FORNECIMENTO E INSTALAÇÃO. AF_03/2023</v>
      </c>
      <c r="E135" s="59" t="str">
        <f t="shared" si="83"/>
        <v>UN</v>
      </c>
      <c r="F135" s="53">
        <f t="shared" si="84"/>
        <v>21</v>
      </c>
      <c r="G135" s="145">
        <v>77.75</v>
      </c>
      <c r="H135" s="145">
        <v>103.6</v>
      </c>
      <c r="I135" s="145">
        <f t="shared" si="85"/>
        <v>2175.6</v>
      </c>
      <c r="J135" s="283">
        <v>77.75</v>
      </c>
      <c r="K135" s="331">
        <f t="shared" si="78"/>
        <v>103.6</v>
      </c>
      <c r="L135" s="41">
        <f t="shared" si="86"/>
        <v>2175.6</v>
      </c>
    </row>
    <row r="136" spans="1:12" s="41" customFormat="1" ht="26.4" x14ac:dyDescent="0.25">
      <c r="A136" s="57" t="str">
        <f t="shared" si="80"/>
        <v>10.03.04</v>
      </c>
      <c r="B136" s="40">
        <v>92000</v>
      </c>
      <c r="C136" s="40" t="s">
        <v>7737</v>
      </c>
      <c r="D136" s="58" t="str">
        <f t="shared" si="82"/>
        <v>TOMADA BAIXA DE EMBUTIR (1 MÓDULO), 2P+T 10 A, INCLUINDO SUPORTE E PLACA - FORNECIMENTO E INSTALAÇÃO. AF_03/2023</v>
      </c>
      <c r="E136" s="59" t="str">
        <f t="shared" si="83"/>
        <v>UN</v>
      </c>
      <c r="F136" s="53">
        <f t="shared" si="84"/>
        <v>35</v>
      </c>
      <c r="G136" s="145">
        <v>43.1</v>
      </c>
      <c r="H136" s="145">
        <v>57.43</v>
      </c>
      <c r="I136" s="145">
        <f t="shared" si="85"/>
        <v>2010.05</v>
      </c>
      <c r="J136" s="283">
        <v>43.1</v>
      </c>
      <c r="K136" s="331">
        <f t="shared" si="78"/>
        <v>57.43</v>
      </c>
      <c r="L136" s="41">
        <f t="shared" si="86"/>
        <v>2010.05</v>
      </c>
    </row>
    <row r="137" spans="1:12" s="41" customFormat="1" ht="26.4" x14ac:dyDescent="0.25">
      <c r="A137" s="57" t="str">
        <f t="shared" si="80"/>
        <v>10.03.05</v>
      </c>
      <c r="B137" s="40">
        <v>91992</v>
      </c>
      <c r="C137" s="40" t="s">
        <v>7737</v>
      </c>
      <c r="D137" s="58" t="str">
        <f t="shared" si="82"/>
        <v>TOMADA ALTA DE EMBUTIR (1 MÓDULO), 2P+T 10 A, INCLUINDO SUPORTE E PLACA - FORNECIMENTO E INSTALAÇÃO. AF_03/2023</v>
      </c>
      <c r="E137" s="59" t="str">
        <f t="shared" si="83"/>
        <v>UN</v>
      </c>
      <c r="F137" s="53">
        <f t="shared" si="84"/>
        <v>19</v>
      </c>
      <c r="G137" s="145">
        <v>63.51</v>
      </c>
      <c r="H137" s="145">
        <v>84.63</v>
      </c>
      <c r="I137" s="145">
        <f t="shared" si="85"/>
        <v>1607.97</v>
      </c>
      <c r="J137" s="283">
        <v>63.51</v>
      </c>
      <c r="K137" s="331">
        <f t="shared" si="78"/>
        <v>84.63</v>
      </c>
      <c r="L137" s="41">
        <f t="shared" si="86"/>
        <v>1607.9699999999998</v>
      </c>
    </row>
    <row r="138" spans="1:12" s="41" customFormat="1" ht="26.4" x14ac:dyDescent="0.25">
      <c r="A138" s="57" t="str">
        <f t="shared" si="80"/>
        <v>10.03.06</v>
      </c>
      <c r="B138" s="40">
        <v>91997</v>
      </c>
      <c r="C138" s="40" t="s">
        <v>7737</v>
      </c>
      <c r="D138" s="58" t="str">
        <f t="shared" si="82"/>
        <v>TOMADA MÉDIA DE EMBUTIR (1 MÓDULO), 2P+T 20 A, INCLUINDO SUPORTE E PLACA - FORNECIMENTO E INSTALAÇÃO. AF_03/2023</v>
      </c>
      <c r="E138" s="59" t="str">
        <f t="shared" si="83"/>
        <v>UN</v>
      </c>
      <c r="F138" s="53">
        <f t="shared" si="84"/>
        <v>4</v>
      </c>
      <c r="G138" s="145">
        <v>51.48</v>
      </c>
      <c r="H138" s="145">
        <v>68.599999999999994</v>
      </c>
      <c r="I138" s="145">
        <f t="shared" si="85"/>
        <v>274.39999999999998</v>
      </c>
      <c r="J138" s="283">
        <v>51.48</v>
      </c>
      <c r="K138" s="331">
        <f t="shared" si="78"/>
        <v>68.599999999999994</v>
      </c>
      <c r="L138" s="41">
        <f t="shared" si="86"/>
        <v>274.39999999999998</v>
      </c>
    </row>
    <row r="139" spans="1:12" ht="20.100000000000001" customHeight="1" x14ac:dyDescent="0.25">
      <c r="A139" s="128" t="s">
        <v>11507</v>
      </c>
      <c r="B139" s="124"/>
      <c r="C139" s="124"/>
      <c r="D139" s="124" t="s">
        <v>9844</v>
      </c>
      <c r="E139" s="125"/>
      <c r="F139" s="129"/>
      <c r="G139" s="126"/>
      <c r="H139" s="126"/>
      <c r="I139" s="126">
        <f>SUBTOTAL(9,I140:I142)</f>
        <v>2616.12</v>
      </c>
      <c r="J139" s="282"/>
      <c r="L139" s="7">
        <f>SUM(L140:L142)</f>
        <v>2616.12</v>
      </c>
    </row>
    <row r="140" spans="1:12" s="41" customFormat="1" ht="26.4" x14ac:dyDescent="0.25">
      <c r="A140" s="188" t="str">
        <f>A139&amp;".01"</f>
        <v>10.04.01</v>
      </c>
      <c r="B140" s="40">
        <v>100903</v>
      </c>
      <c r="C140" s="40" t="s">
        <v>7737</v>
      </c>
      <c r="D140" s="58" t="str">
        <f>UPPER(IF(C140="DER-EDIF",VLOOKUP(B140,REF_DER_ED,2,FALSE),IF(C140="SINAPI",VLOOKUP(B140,REF_SINAPI,2,FALSE),VLOOKUP(B140,COMPS,2,FALSE))))</f>
        <v>LÂMPADA TUBULAR LED DE 18/20 W, COM SOQUETE, BASE G13 - FORNECIMENTO E INSTALAÇÃO. AF_09/2024_PS</v>
      </c>
      <c r="E140" s="59" t="str">
        <f>IF(C140="DER-EDIF",VLOOKUP(B140,REF_DER_ED,3,FALSE),IF(C140="SINAPI",VLOOKUP(B140,REF_SINAPI,3,FALSE),VLOOKUP(B140,COMPS,3,FALSE)))</f>
        <v>UN</v>
      </c>
      <c r="F140" s="53">
        <f>IFERROR(VLOOKUP($A140,Memo,12,FALSE),0)</f>
        <v>41</v>
      </c>
      <c r="G140" s="145">
        <v>37.1</v>
      </c>
      <c r="H140" s="145">
        <v>49.44</v>
      </c>
      <c r="I140" s="145">
        <f>ROUND(H140*F140,2)</f>
        <v>2027.04</v>
      </c>
      <c r="J140" s="283">
        <v>37.1</v>
      </c>
      <c r="K140" s="331">
        <f t="shared" si="78"/>
        <v>49.44</v>
      </c>
      <c r="L140" s="41">
        <f>K140*F140</f>
        <v>2027.04</v>
      </c>
    </row>
    <row r="141" spans="1:12" s="41" customFormat="1" ht="26.4" x14ac:dyDescent="0.25">
      <c r="A141" s="57" t="str">
        <f t="shared" si="80"/>
        <v>10.04.02</v>
      </c>
      <c r="B141" s="40">
        <v>103782</v>
      </c>
      <c r="C141" s="40" t="s">
        <v>7737</v>
      </c>
      <c r="D141" s="58" t="str">
        <f>UPPER(IF(C141="DER-EDIF",VLOOKUP(B141,REF_DER_ED,2,FALSE),IF(C141="SINAPI",VLOOKUP(B141,REF_SINAPI,2,FALSE),VLOOKUP(B141,COMPS,2,FALSE))))</f>
        <v>LUMINÁRIA TIPO PLAFON CIRCULAR, DE SOBREPOR, COM LED DE 12/13 W - FORNECIMENTO E INSTALAÇÃO. AF_09/2024</v>
      </c>
      <c r="E141" s="59" t="str">
        <f>IF(C141="DER-EDIF",VLOOKUP(B141,REF_DER_ED,3,FALSE),IF(C141="SINAPI",VLOOKUP(B141,REF_SINAPI,3,FALSE),VLOOKUP(B141,COMPS,3,FALSE)))</f>
        <v>UN</v>
      </c>
      <c r="F141" s="53">
        <f>IFERROR(VLOOKUP($A141,Memo,12,FALSE),0)</f>
        <v>3</v>
      </c>
      <c r="G141" s="145">
        <v>37.49</v>
      </c>
      <c r="H141" s="145">
        <v>49.96</v>
      </c>
      <c r="I141" s="145">
        <f>ROUND(H141*F141,2)</f>
        <v>149.88</v>
      </c>
      <c r="J141" s="283">
        <v>37.49</v>
      </c>
      <c r="K141" s="331">
        <f t="shared" si="78"/>
        <v>49.96</v>
      </c>
      <c r="L141" s="41">
        <f t="shared" ref="L141:L148" si="87">K141*F141</f>
        <v>149.88</v>
      </c>
    </row>
    <row r="142" spans="1:12" s="41" customFormat="1" ht="26.4" x14ac:dyDescent="0.25">
      <c r="A142" s="57" t="str">
        <f t="shared" si="80"/>
        <v>10.04.03</v>
      </c>
      <c r="B142" s="40">
        <v>97599</v>
      </c>
      <c r="C142" s="40" t="s">
        <v>7737</v>
      </c>
      <c r="D142" s="58" t="str">
        <f>UPPER(IF(C142="DER-EDIF",VLOOKUP(B142,REF_DER_ED,2,FALSE),IF(C142="SINAPI",VLOOKUP(B142,REF_SINAPI,2,FALSE),VLOOKUP(B142,COMPS,2,FALSE))))</f>
        <v>LUMINÁRIA DE EMERGÊNCIA, COM 30 LÂMPADAS LED DE 2 W, SEM REATOR - FORNECIMENTO E INSTALAÇÃO. AF_09/2024</v>
      </c>
      <c r="E142" s="59" t="str">
        <f>IF(C142="DER-EDIF",VLOOKUP(B142,REF_DER_ED,3,FALSE),IF(C142="SINAPI",VLOOKUP(B142,REF_SINAPI,3,FALSE),VLOOKUP(B142,COMPS,3,FALSE)))</f>
        <v>UN</v>
      </c>
      <c r="F142" s="53">
        <f>IFERROR(VLOOKUP($A142,Memo,12,FALSE),0)</f>
        <v>15</v>
      </c>
      <c r="G142" s="145">
        <v>21.97</v>
      </c>
      <c r="H142" s="145">
        <v>29.28</v>
      </c>
      <c r="I142" s="145">
        <f>ROUND(H142*F142,2)</f>
        <v>439.2</v>
      </c>
      <c r="J142" s="283">
        <v>21.97</v>
      </c>
      <c r="K142" s="331">
        <f t="shared" si="78"/>
        <v>29.28</v>
      </c>
      <c r="L142" s="41">
        <f t="shared" si="87"/>
        <v>439.20000000000005</v>
      </c>
    </row>
    <row r="143" spans="1:12" ht="20.100000000000001" customHeight="1" x14ac:dyDescent="0.25">
      <c r="A143" s="128" t="s">
        <v>11508</v>
      </c>
      <c r="B143" s="124"/>
      <c r="C143" s="124"/>
      <c r="D143" s="124" t="s">
        <v>9845</v>
      </c>
      <c r="E143" s="125"/>
      <c r="F143" s="129"/>
      <c r="G143" s="126"/>
      <c r="H143" s="126"/>
      <c r="I143" s="126">
        <f>SUBTOTAL(9,I144:I148)</f>
        <v>1570.5</v>
      </c>
      <c r="J143" s="282"/>
      <c r="L143" s="7">
        <f>SUM(L144:L148)</f>
        <v>1570.5</v>
      </c>
    </row>
    <row r="144" spans="1:12" s="41" customFormat="1" ht="39.6" x14ac:dyDescent="0.25">
      <c r="A144" s="188" t="str">
        <f>A143&amp;".01"</f>
        <v>10.05.01</v>
      </c>
      <c r="B144" s="40">
        <v>101878</v>
      </c>
      <c r="C144" s="40" t="s">
        <v>7737</v>
      </c>
      <c r="D144" s="58" t="str">
        <f>UPPER(IF(C144="DER-EDIF",VLOOKUP(B144,REF_DER_ED,2,FALSE),IF(C144="SINAPI",VLOOKUP(B144,REF_SINAPI,2,FALSE),VLOOKUP(B144,COMPS,2,FALSE))))</f>
        <v>QUADRO DE DISTRIBUIÇÃO DE ENERGIA EM CHAPA DE AÇO GALVANIZADO, DE SOBREPOR, COM BARRAMENTO TRIFÁSICO, PARA 18 DISJUNTORES DIN 100A - FORNECIMENTO E INSTALAÇÃO. AF_07/2025</v>
      </c>
      <c r="E144" s="59" t="str">
        <f>IF(C144="DER-EDIF",VLOOKUP(B144,REF_DER_ED,3,FALSE),IF(C144="SINAPI",VLOOKUP(B144,REF_SINAPI,3,FALSE),VLOOKUP(B144,COMPS,3,FALSE)))</f>
        <v>UN</v>
      </c>
      <c r="F144" s="53">
        <f>IFERROR(VLOOKUP($A144,Memo,12,FALSE),0)</f>
        <v>1</v>
      </c>
      <c r="G144" s="145">
        <v>410.3</v>
      </c>
      <c r="H144" s="145">
        <v>546.72</v>
      </c>
      <c r="I144" s="145">
        <f>ROUND(H144*F144,2)</f>
        <v>546.72</v>
      </c>
      <c r="J144" s="283">
        <v>410.3</v>
      </c>
      <c r="K144" s="331">
        <f t="shared" si="78"/>
        <v>546.72</v>
      </c>
      <c r="L144" s="41">
        <f t="shared" si="87"/>
        <v>546.72</v>
      </c>
    </row>
    <row r="145" spans="1:12" s="41" customFormat="1" ht="26.4" x14ac:dyDescent="0.25">
      <c r="A145" s="57" t="str">
        <f t="shared" si="80"/>
        <v>10.05.02</v>
      </c>
      <c r="B145" s="40">
        <v>93654</v>
      </c>
      <c r="C145" s="40" t="s">
        <v>7737</v>
      </c>
      <c r="D145" s="58" t="str">
        <f>UPPER(IF(C145="DER-EDIF",VLOOKUP(B145,REF_DER_ED,2,FALSE),IF(C145="SINAPI",VLOOKUP(B145,REF_SINAPI,2,FALSE),VLOOKUP(B145,COMPS,2,FALSE))))</f>
        <v>DISJUNTOR MONOPOLAR TIPO DIN, CORRENTE NOMINAL DE 16A - FORNECIMENTO E INSTALAÇÃO. AF_07/2025</v>
      </c>
      <c r="E145" s="59" t="str">
        <f>IF(C145="DER-EDIF",VLOOKUP(B145,REF_DER_ED,3,FALSE),IF(C145="SINAPI",VLOOKUP(B145,REF_SINAPI,3,FALSE),VLOOKUP(B145,COMPS,3,FALSE)))</f>
        <v>UN</v>
      </c>
      <c r="F145" s="53">
        <f>IFERROR(VLOOKUP($A145,Memo,12,FALSE),0)</f>
        <v>6</v>
      </c>
      <c r="G145" s="145">
        <v>11.69</v>
      </c>
      <c r="H145" s="145">
        <v>15.58</v>
      </c>
      <c r="I145" s="145">
        <f>ROUND(H145*F145,2)</f>
        <v>93.48</v>
      </c>
      <c r="J145" s="283">
        <v>11.69</v>
      </c>
      <c r="K145" s="331">
        <f t="shared" si="78"/>
        <v>15.58</v>
      </c>
      <c r="L145" s="41">
        <f t="shared" si="87"/>
        <v>93.48</v>
      </c>
    </row>
    <row r="146" spans="1:12" s="41" customFormat="1" ht="26.4" x14ac:dyDescent="0.25">
      <c r="A146" s="57" t="str">
        <f t="shared" si="80"/>
        <v>10.05.03</v>
      </c>
      <c r="B146" s="40">
        <v>93656</v>
      </c>
      <c r="C146" s="40" t="s">
        <v>7737</v>
      </c>
      <c r="D146" s="58" t="str">
        <f>UPPER(IF(C146="DER-EDIF",VLOOKUP(B146,REF_DER_ED,2,FALSE),IF(C146="SINAPI",VLOOKUP(B146,REF_SINAPI,2,FALSE),VLOOKUP(B146,COMPS,2,FALSE))))</f>
        <v>DISJUNTOR MONOPOLAR TIPO DIN, CORRENTE NOMINAL DE 25A - FORNECIMENTO E INSTALAÇÃO. AF_07/2025</v>
      </c>
      <c r="E146" s="59" t="str">
        <f>IF(C146="DER-EDIF",VLOOKUP(B146,REF_DER_ED,3,FALSE),IF(C146="SINAPI",VLOOKUP(B146,REF_SINAPI,3,FALSE),VLOOKUP(B146,COMPS,3,FALSE)))</f>
        <v>UN</v>
      </c>
      <c r="F146" s="53">
        <f>IFERROR(VLOOKUP($A146,Memo,12,FALSE),0)</f>
        <v>6</v>
      </c>
      <c r="G146" s="145">
        <v>14.2</v>
      </c>
      <c r="H146" s="145">
        <v>18.920000000000002</v>
      </c>
      <c r="I146" s="145">
        <f>ROUND(H146*F146,2)</f>
        <v>113.52</v>
      </c>
      <c r="J146" s="283">
        <v>14.2</v>
      </c>
      <c r="K146" s="331">
        <f t="shared" si="78"/>
        <v>18.920000000000002</v>
      </c>
      <c r="L146" s="41">
        <f t="shared" si="87"/>
        <v>113.52000000000001</v>
      </c>
    </row>
    <row r="147" spans="1:12" s="41" customFormat="1" ht="26.4" x14ac:dyDescent="0.25">
      <c r="A147" s="57" t="str">
        <f t="shared" si="80"/>
        <v>10.05.04</v>
      </c>
      <c r="B147" s="40">
        <v>93663</v>
      </c>
      <c r="C147" s="40" t="s">
        <v>7737</v>
      </c>
      <c r="D147" s="58" t="str">
        <f>UPPER(IF(C147="DER-EDIF",VLOOKUP(B147,REF_DER_ED,2,FALSE),IF(C147="SINAPI",VLOOKUP(B147,REF_SINAPI,2,FALSE),VLOOKUP(B147,COMPS,2,FALSE))))</f>
        <v>DISJUNTOR BIPOLAR TIPO DIN, CORRENTE NOMINAL DE 25A - FORNECIMENTO E INSTALAÇÃO. AF_07/2025</v>
      </c>
      <c r="E147" s="59" t="str">
        <f>IF(C147="DER-EDIF",VLOOKUP(B147,REF_DER_ED,3,FALSE),IF(C147="SINAPI",VLOOKUP(B147,REF_SINAPI,3,FALSE),VLOOKUP(B147,COMPS,3,FALSE)))</f>
        <v>UN</v>
      </c>
      <c r="F147" s="53">
        <f>IFERROR(VLOOKUP($A147,Memo,12,FALSE),0)</f>
        <v>6</v>
      </c>
      <c r="G147" s="145">
        <v>57.15</v>
      </c>
      <c r="H147" s="145">
        <v>76.150000000000006</v>
      </c>
      <c r="I147" s="145">
        <f>ROUND(H147*F147,2)</f>
        <v>456.9</v>
      </c>
      <c r="J147" s="283">
        <v>57.15</v>
      </c>
      <c r="K147" s="331">
        <f t="shared" si="78"/>
        <v>76.150000000000006</v>
      </c>
      <c r="L147" s="41">
        <f t="shared" si="87"/>
        <v>456.90000000000003</v>
      </c>
    </row>
    <row r="148" spans="1:12" s="41" customFormat="1" ht="26.4" x14ac:dyDescent="0.25">
      <c r="A148" s="57" t="str">
        <f t="shared" si="80"/>
        <v>10.05.05</v>
      </c>
      <c r="B148" s="40">
        <v>93665</v>
      </c>
      <c r="C148" s="40" t="s">
        <v>7737</v>
      </c>
      <c r="D148" s="58" t="str">
        <f>UPPER(IF(C148="DER-EDIF",VLOOKUP(B148,REF_DER_ED,2,FALSE),IF(C148="SINAPI",VLOOKUP(B148,REF_SINAPI,2,FALSE),VLOOKUP(B148,COMPS,2,FALSE))))</f>
        <v>DISJUNTOR BIPOLAR TIPO DIN, CORRENTE NOMINAL DE 40A - FORNECIMENTO E INSTALAÇÃO. AF_07/2025</v>
      </c>
      <c r="E148" s="59" t="str">
        <f>IF(C148="DER-EDIF",VLOOKUP(B148,REF_DER_ED,3,FALSE),IF(C148="SINAPI",VLOOKUP(B148,REF_SINAPI,3,FALSE),VLOOKUP(B148,COMPS,3,FALSE)))</f>
        <v>UN</v>
      </c>
      <c r="F148" s="53">
        <f>IFERROR(VLOOKUP($A148,Memo,12,FALSE),0)</f>
        <v>4</v>
      </c>
      <c r="G148" s="145">
        <v>67.52</v>
      </c>
      <c r="H148" s="145">
        <v>89.97</v>
      </c>
      <c r="I148" s="145">
        <f>ROUND(H148*F148,2)</f>
        <v>359.88</v>
      </c>
      <c r="J148" s="283">
        <v>67.52</v>
      </c>
      <c r="K148" s="331">
        <f t="shared" si="78"/>
        <v>89.97</v>
      </c>
      <c r="L148" s="41">
        <f t="shared" si="87"/>
        <v>359.88</v>
      </c>
    </row>
    <row r="149" spans="1:12" ht="20.100000000000001" customHeight="1" x14ac:dyDescent="0.25">
      <c r="A149" s="315" t="s">
        <v>9810</v>
      </c>
      <c r="B149" s="316"/>
      <c r="C149" s="316"/>
      <c r="D149" s="316" t="s">
        <v>9811</v>
      </c>
      <c r="E149" s="317"/>
      <c r="F149" s="318"/>
      <c r="G149" s="319"/>
      <c r="H149" s="319"/>
      <c r="I149" s="319">
        <f>SUBTOTAL(9,I150:I160)</f>
        <v>77063.429999999993</v>
      </c>
      <c r="J149" s="282"/>
    </row>
    <row r="150" spans="1:12" ht="20.100000000000001" customHeight="1" x14ac:dyDescent="0.25">
      <c r="A150" s="128" t="s">
        <v>9842</v>
      </c>
      <c r="B150" s="124"/>
      <c r="C150" s="124"/>
      <c r="D150" s="124" t="s">
        <v>9855</v>
      </c>
      <c r="E150" s="125"/>
      <c r="F150" s="129"/>
      <c r="G150" s="126"/>
      <c r="H150" s="126"/>
      <c r="I150" s="126">
        <f>SUBTOTAL(9,I151:I154)</f>
        <v>41250.039999999994</v>
      </c>
      <c r="J150" s="282"/>
    </row>
    <row r="151" spans="1:12" s="41" customFormat="1" ht="52.8" x14ac:dyDescent="0.25">
      <c r="A151" s="188" t="str">
        <f>A150&amp;".01"</f>
        <v>11.01.01</v>
      </c>
      <c r="B151" s="40">
        <v>90852</v>
      </c>
      <c r="C151" s="40" t="s">
        <v>7737</v>
      </c>
      <c r="D151" s="58" t="str">
        <f>UPPER(IF(C151="DER-EDIF",VLOOKUP(B151,REF_DER_ED,2,FALSE),IF(C151="SINAPI",VLOOKUP(B151,REF_SINAPI,2,FALSE),VLOOKUP(B151,COMPS,2,FALSE))))</f>
        <v>KIT DE PORTA DE MADEIRA PARA PINTURA, SEMI-OCA (PESADA OU SUPERPESADA), PADRÃO MÉDIO, 90X210CM, ESPESSURA DE 3,5CM, ITENS INCLUSOS: DOBRADIÇAS, MONTAGEM E INSTALAÇÃO DO BATENTE, SEM FECHADURA - FORNECIMENTO E INSTALAÇÃO. AF_12/2019</v>
      </c>
      <c r="E151" s="59" t="str">
        <f t="shared" ref="E151:E159" si="88">IF(C151="DER-EDIF",VLOOKUP(B151,REF_DER_ED,3,FALSE),IF(C151="SINAPI",VLOOKUP(B151,REF_SINAPI,3,FALSE),VLOOKUP(B151,COMPS,3,FALSE)))</f>
        <v>UN</v>
      </c>
      <c r="F151" s="53">
        <f t="shared" ref="F151:F160" si="89">IFERROR(VLOOKUP($A151,Memo,12,FALSE),0)</f>
        <v>10</v>
      </c>
      <c r="G151" s="145">
        <v>1382.52</v>
      </c>
      <c r="H151" s="145">
        <v>1842.21</v>
      </c>
      <c r="I151" s="145">
        <f>ROUND(H151*F151,2)</f>
        <v>18422.099999999999</v>
      </c>
      <c r="J151" s="283">
        <v>1382.52</v>
      </c>
      <c r="K151" s="331">
        <f t="shared" ref="K151:K160" si="90">ROUND(J151*1.3325,2)</f>
        <v>1842.21</v>
      </c>
      <c r="L151" s="41">
        <f t="shared" ref="L151:L154" si="91">K151*F151</f>
        <v>18422.099999999999</v>
      </c>
    </row>
    <row r="152" spans="1:12" s="41" customFormat="1" ht="52.8" x14ac:dyDescent="0.25">
      <c r="A152" s="57" t="str">
        <f>IF(LEN(A151)=5,(IF((RIGHT(A151,2)-9)&gt;=0,(LEFT(A151,3)&amp;(RIGHT(A151,2)+1)),(LEFT(A151,4)&amp;(RIGHT(A151,1)+1)))),IF(LEN(A151)=8,(IF((RIGHT(A151,2)-9)&gt;=0,(LEFT(A151,6)&amp;(RIGHT(A151,2)+1)),(LEFT(A151,7)&amp;(RIGHT(A151,1)+1))))))</f>
        <v>11.01.02</v>
      </c>
      <c r="B152" s="40">
        <v>90851</v>
      </c>
      <c r="C152" s="40" t="s">
        <v>7737</v>
      </c>
      <c r="D152" s="58" t="str">
        <f>UPPER(IF(C152="DER-EDIF",VLOOKUP(B152,REF_DER_ED,2,FALSE),IF(C152="SINAPI",VLOOKUP(B152,REF_SINAPI,2,FALSE),VLOOKUP(B152,COMPS,2,FALSE))))</f>
        <v>KIT DE PORTA DE MADEIRA PARA PINTURA, SEMI-OCA (PESADA OU SUPERPESADA), PADRÃO MÉDIO, 80X210CM, ESPESSURA DE 3,5CM, ITENS INCLUSOS: DOBRADIÇAS, MONTAGEM E INSTALAÇÃO DO BATENTE, SEM FECHADURA - FORNECIMENTO E INSTALAÇÃO. AF_12/2019</v>
      </c>
      <c r="E152" s="59" t="str">
        <f t="shared" si="88"/>
        <v>UN</v>
      </c>
      <c r="F152" s="53">
        <f t="shared" si="89"/>
        <v>7</v>
      </c>
      <c r="G152" s="145">
        <v>1305.8599999999999</v>
      </c>
      <c r="H152" s="145">
        <v>1740.06</v>
      </c>
      <c r="I152" s="145">
        <f>ROUND(H152*F152,2)</f>
        <v>12180.42</v>
      </c>
      <c r="J152" s="283">
        <v>1305.8599999999999</v>
      </c>
      <c r="K152" s="331">
        <f t="shared" si="90"/>
        <v>1740.06</v>
      </c>
      <c r="L152" s="41">
        <f t="shared" si="91"/>
        <v>12180.42</v>
      </c>
    </row>
    <row r="153" spans="1:12" s="41" customFormat="1" ht="26.4" x14ac:dyDescent="0.25">
      <c r="A153" s="57" t="str">
        <f>IF(LEN(A152)=5,(IF((RIGHT(A152,2)-9)&gt;=0,(LEFT(A152,3)&amp;(RIGHT(A152,2)+1)),(LEFT(A152,4)&amp;(RIGHT(A152,1)+1)))),IF(LEN(A152)=8,(IF((RIGHT(A152,2)-9)&gt;=0,(LEFT(A152,6)&amp;(RIGHT(A152,2)+1)),(LEFT(A152,7)&amp;(RIGHT(A152,1)+1))))))</f>
        <v>11.01.03</v>
      </c>
      <c r="B153" s="40">
        <v>100701</v>
      </c>
      <c r="C153" s="40" t="s">
        <v>7737</v>
      </c>
      <c r="D153" s="58" t="str">
        <f>UPPER(IF(C153="DER-EDIF",VLOOKUP(B153,REF_DER_ED,2,FALSE),IF(C153="SINAPI",VLOOKUP(B153,REF_SINAPI,2,FALSE),VLOOKUP(B153,COMPS,2,FALSE))))</f>
        <v>PORTA DE FERRO, DE ABRIR, TIPO GRADE COM CHAPA, COM GUARNIÇÕES. AF_12/2019</v>
      </c>
      <c r="E153" s="59" t="str">
        <f>IF(C153="DER-EDIF",VLOOKUP(B153,REF_DER_ED,3,FALSE),IF(C153="SINAPI",VLOOKUP(B153,REF_SINAPI,3,FALSE),VLOOKUP(B153,COMPS,3,FALSE)))</f>
        <v>M2</v>
      </c>
      <c r="F153" s="53">
        <f t="shared" si="89"/>
        <v>2.52</v>
      </c>
      <c r="G153" s="145">
        <v>696.8</v>
      </c>
      <c r="H153" s="145">
        <v>928.49</v>
      </c>
      <c r="I153" s="145">
        <f>ROUND(H153*F153,2)</f>
        <v>2339.79</v>
      </c>
      <c r="J153" s="283">
        <v>696.8</v>
      </c>
      <c r="K153" s="331">
        <f t="shared" si="90"/>
        <v>928.49</v>
      </c>
      <c r="L153" s="41">
        <f t="shared" si="91"/>
        <v>2339.7948000000001</v>
      </c>
    </row>
    <row r="154" spans="1:12" s="41" customFormat="1" ht="26.4" x14ac:dyDescent="0.25">
      <c r="A154" s="57" t="str">
        <f>IF(LEN(A153)=5,(IF((RIGHT(A153,2)-9)&gt;=0,(LEFT(A153,3)&amp;(RIGHT(A153,2)+1)),(LEFT(A153,4)&amp;(RIGHT(A153,1)+1)))),IF(LEN(A153)=8,(IF((RIGHT(A153,2)-9)&gt;=0,(LEFT(A153,6)&amp;(RIGHT(A153,2)+1)),(LEFT(A153,7)&amp;(RIGHT(A153,1)+1))))))</f>
        <v>11.01.04</v>
      </c>
      <c r="B154" s="40">
        <v>91341</v>
      </c>
      <c r="C154" s="40" t="s">
        <v>7737</v>
      </c>
      <c r="D154" s="58" t="str">
        <f>UPPER(IF(C154="DER-EDIF",VLOOKUP(B154,REF_DER_ED,2,FALSE),IF(C154="SINAPI",VLOOKUP(B154,REF_SINAPI,2,FALSE),VLOOKUP(B154,COMPS,2,FALSE))))</f>
        <v>PORTA EM ALUMÍNIO DE ABRIR TIPO VENEZIANA COM GUARNIÇÃO, FIXAÇÃO COM PARAFUSOS - FORNECIMENTO E INSTALAÇÃO. AF_12/2019</v>
      </c>
      <c r="E154" s="59" t="str">
        <f>IF(C154="DER-EDIF",VLOOKUP(B154,REF_DER_ED,3,FALSE),IF(C154="SINAPI",VLOOKUP(B154,REF_SINAPI,3,FALSE),VLOOKUP(B154,COMPS,3,FALSE)))</f>
        <v>M2</v>
      </c>
      <c r="F154" s="53">
        <f t="shared" si="89"/>
        <v>10.08</v>
      </c>
      <c r="G154" s="145">
        <v>618.52</v>
      </c>
      <c r="H154" s="145">
        <v>824.18</v>
      </c>
      <c r="I154" s="145">
        <f>ROUND(H154*F154,2)</f>
        <v>8307.73</v>
      </c>
      <c r="J154" s="283">
        <v>618.52</v>
      </c>
      <c r="K154" s="331">
        <f t="shared" si="90"/>
        <v>824.18</v>
      </c>
      <c r="L154" s="41">
        <f t="shared" si="91"/>
        <v>8307.7343999999994</v>
      </c>
    </row>
    <row r="155" spans="1:12" ht="20.100000000000001" customHeight="1" x14ac:dyDescent="0.25">
      <c r="A155" s="128" t="s">
        <v>9847</v>
      </c>
      <c r="B155" s="124"/>
      <c r="C155" s="124"/>
      <c r="D155" s="124" t="s">
        <v>9826</v>
      </c>
      <c r="E155" s="125"/>
      <c r="F155" s="129"/>
      <c r="G155" s="126"/>
      <c r="H155" s="126"/>
      <c r="I155" s="126">
        <f>SUBTOTAL(9,I156:I160)</f>
        <v>35813.39</v>
      </c>
      <c r="J155" s="282"/>
    </row>
    <row r="156" spans="1:12" s="41" customFormat="1" ht="66" x14ac:dyDescent="0.25">
      <c r="A156" s="188" t="str">
        <f>A155&amp;".01"</f>
        <v>11.02.01</v>
      </c>
      <c r="B156" s="40">
        <v>94570</v>
      </c>
      <c r="C156" s="40" t="s">
        <v>7737</v>
      </c>
      <c r="D156" s="58" t="str">
        <f>UPPER(IF(C156="DER-EDIF",VLOOKUP(B156,REF_DER_ED,2,FALSE),IF(C156="SINAPI",VLOOKUP(B156,REF_SINAPI,2,FALSE),VLOOKUP(B156,COMPS,2,FALSE))))</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E156" s="59" t="str">
        <f t="shared" si="88"/>
        <v>M2</v>
      </c>
      <c r="F156" s="53">
        <f t="shared" si="89"/>
        <v>21</v>
      </c>
      <c r="G156" s="145">
        <v>313.81</v>
      </c>
      <c r="H156" s="145">
        <v>418.15</v>
      </c>
      <c r="I156" s="145">
        <f>ROUND(H156*F156,2)</f>
        <v>8781.15</v>
      </c>
      <c r="J156" s="283">
        <v>313.81</v>
      </c>
      <c r="K156" s="331">
        <f t="shared" si="90"/>
        <v>418.15</v>
      </c>
      <c r="L156" s="41">
        <f>K156*F156</f>
        <v>8781.15</v>
      </c>
    </row>
    <row r="157" spans="1:12" s="41" customFormat="1" ht="52.8" x14ac:dyDescent="0.25">
      <c r="A157" s="57" t="str">
        <f>IF(LEN(A156)=5,(IF((RIGHT(A156,2)-9)&gt;=0,(LEFT(A156,3)&amp;(RIGHT(A156,2)+1)),(LEFT(A156,4)&amp;(RIGHT(A156,1)+1)))),IF(LEN(A156)=8,(IF((RIGHT(A156,2)-9)&gt;=0,(LEFT(A156,6)&amp;(RIGHT(A156,2)+1)),(LEFT(A156,7)&amp;(RIGHT(A156,1)+1))))))</f>
        <v>11.02.02</v>
      </c>
      <c r="B157" s="40">
        <v>94569</v>
      </c>
      <c r="C157" s="40" t="s">
        <v>7737</v>
      </c>
      <c r="D157" s="58" t="str">
        <f>UPPER(IF(C157="DER-EDIF",VLOOKUP(B157,REF_DER_ED,2,FALSE),IF(C157="SINAPI",VLOOKUP(B157,REF_SINAPI,2,FALSE),VLOOKUP(B157,COMPS,2,FALSE))))</f>
        <v>JANELA DE ALUMÍNIO TIPO MAXIM-AR, BATENTE/ REQUADRO 3 A 14 CM, VIDRO INCLUSO, FIXAÇÃO COM PARAFUSO, SEM GUARNIÇÃO/ ALIZAR, DIMENSÕES 60X80 (A X L) CM, SEM ACABAMENTO, VEDAÇÃO COM SILICONE, EXCLUSIVE CONTRAMARCO - FORNECIMENTO E INSTALAÇÃO. AF_11/2024</v>
      </c>
      <c r="E157" s="59" t="str">
        <f>IF(C157="DER-EDIF",VLOOKUP(B157,REF_DER_ED,3,FALSE),IF(C157="SINAPI",VLOOKUP(B157,REF_SINAPI,3,FALSE),VLOOKUP(B157,COMPS,3,FALSE)))</f>
        <v>M2</v>
      </c>
      <c r="F157" s="53">
        <f t="shared" si="89"/>
        <v>1.4</v>
      </c>
      <c r="G157" s="145">
        <v>599.87</v>
      </c>
      <c r="H157" s="145">
        <v>799.33</v>
      </c>
      <c r="I157" s="145">
        <f>ROUND(H157*F157,2)</f>
        <v>1119.06</v>
      </c>
      <c r="J157" s="283">
        <v>599.87</v>
      </c>
      <c r="K157" s="331">
        <f t="shared" si="90"/>
        <v>799.33</v>
      </c>
      <c r="L157" s="41">
        <f t="shared" ref="L157:L160" si="92">K157*F157</f>
        <v>1119.0619999999999</v>
      </c>
    </row>
    <row r="158" spans="1:12" s="41" customFormat="1" ht="66" x14ac:dyDescent="0.25">
      <c r="A158" s="57" t="str">
        <f>IF(LEN(A157)=5,(IF((RIGHT(A157,2)-9)&gt;=0,(LEFT(A157,3)&amp;(RIGHT(A157,2)+1)),(LEFT(A157,4)&amp;(RIGHT(A157,1)+1)))),IF(LEN(A157)=8,(IF((RIGHT(A157,2)-9)&gt;=0,(LEFT(A157,6)&amp;(RIGHT(A157,2)+1)),(LEFT(A157,7)&amp;(RIGHT(A157,1)+1))))))</f>
        <v>11.02.03</v>
      </c>
      <c r="B158" s="40">
        <v>100667</v>
      </c>
      <c r="C158" s="40" t="s">
        <v>7737</v>
      </c>
      <c r="D158" s="58" t="str">
        <f>UPPER(IF(C158="DER-EDIF",VLOOKUP(B158,REF_DER_ED,2,FALSE),IF(C158="SINAPI",VLOOKUP(B158,REF_SINAPI,2,FALSE),VLOOKUP(B158,COMPS,2,FALSE))))</f>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E158" s="59" t="str">
        <f>IF(C158="DER-EDIF",VLOOKUP(B158,REF_DER_ED,3,FALSE),IF(C158="SINAPI",VLOOKUP(B158,REF_SINAPI,3,FALSE),VLOOKUP(B158,COMPS,3,FALSE)))</f>
        <v>M2</v>
      </c>
      <c r="F158" s="53">
        <f t="shared" si="89"/>
        <v>1.65</v>
      </c>
      <c r="G158" s="145">
        <v>1062.95</v>
      </c>
      <c r="H158" s="145">
        <v>1416.38</v>
      </c>
      <c r="I158" s="145">
        <f>ROUND(H158*F158,2)</f>
        <v>2337.0300000000002</v>
      </c>
      <c r="J158" s="283">
        <v>1062.95</v>
      </c>
      <c r="K158" s="331">
        <f t="shared" si="90"/>
        <v>1416.38</v>
      </c>
      <c r="L158" s="41">
        <f t="shared" si="92"/>
        <v>2337.027</v>
      </c>
    </row>
    <row r="159" spans="1:12" s="41" customFormat="1" ht="26.4" x14ac:dyDescent="0.25">
      <c r="A159" s="57" t="str">
        <f>IF(LEN(A158)=5,(IF((RIGHT(A158,2)-9)&gt;=0,(LEFT(A158,3)&amp;(RIGHT(A158,2)+1)),(LEFT(A158,4)&amp;(RIGHT(A158,1)+1)))),IF(LEN(A158)=8,(IF((RIGHT(A158,2)-9)&gt;=0,(LEFT(A158,6)&amp;(RIGHT(A158,2)+1)),(LEFT(A158,7)&amp;(RIGHT(A158,1)+1))))))</f>
        <v>11.02.04</v>
      </c>
      <c r="B159" s="40">
        <v>102158</v>
      </c>
      <c r="C159" s="40" t="s">
        <v>7737</v>
      </c>
      <c r="D159" s="58" t="str">
        <f>UPPER(IF(C159="DER-EDIF",VLOOKUP(B159,REF_DER_ED,2,FALSE),IF(C159="SINAPI",VLOOKUP(B159,REF_SINAPI,2,FALSE),VLOOKUP(B159,COMPS,2,FALSE))))</f>
        <v>INSTALAÇÃO DE VIDRO LISO INCOLOR, E = 8 MM, EM ESQUADRIA DE MADEIRA, FIXADO COM BAGUETE. AF_01/2021</v>
      </c>
      <c r="E159" s="59" t="str">
        <f t="shared" si="88"/>
        <v>M2</v>
      </c>
      <c r="F159" s="53">
        <f t="shared" si="89"/>
        <v>24.05</v>
      </c>
      <c r="G159" s="145">
        <v>317.05</v>
      </c>
      <c r="H159" s="145">
        <v>422.47</v>
      </c>
      <c r="I159" s="145">
        <f>ROUND(H159*F159,2)</f>
        <v>10160.4</v>
      </c>
      <c r="J159" s="283">
        <v>317.05</v>
      </c>
      <c r="K159" s="331">
        <f t="shared" si="90"/>
        <v>422.47</v>
      </c>
      <c r="L159" s="41">
        <f t="shared" si="92"/>
        <v>10160.4035</v>
      </c>
    </row>
    <row r="160" spans="1:12" s="41" customFormat="1" ht="26.4" x14ac:dyDescent="0.25">
      <c r="A160" s="57" t="str">
        <f>IF(LEN(A159)=5,(IF((RIGHT(A159,2)-9)&gt;=0,(LEFT(A159,3)&amp;(RIGHT(A159,2)+1)),(LEFT(A159,4)&amp;(RIGHT(A159,1)+1)))),IF(LEN(A159)=8,(IF((RIGHT(A159,2)-9)&gt;=0,(LEFT(A159,6)&amp;(RIGHT(A159,2)+1)),(LEFT(A159,7)&amp;(RIGHT(A159,1)+1))))))</f>
        <v>11.02.05</v>
      </c>
      <c r="B160" s="40">
        <v>99861</v>
      </c>
      <c r="C160" s="40" t="s">
        <v>7737</v>
      </c>
      <c r="D160" s="58" t="str">
        <f>UPPER(IF(C160="DER-EDIF",VLOOKUP(B160,REF_DER_ED,2,FALSE),IF(C160="SINAPI",VLOOKUP(B160,REF_SINAPI,2,FALSE),VLOOKUP(B160,COMPS,2,FALSE))))</f>
        <v>GRADIL EM FERRO FIXADO EM VÃOS DE JANELAS, FORMADO POR BARRAS CHATAS DE 25X4,8 MM. AF_04/2019</v>
      </c>
      <c r="E160" s="59" t="str">
        <f>IF(C160="DER-EDIF",VLOOKUP(B160,REF_DER_ED,3,FALSE),IF(C160="SINAPI",VLOOKUP(B160,REF_SINAPI,3,FALSE),VLOOKUP(B160,COMPS,3,FALSE)))</f>
        <v>M2</v>
      </c>
      <c r="F160" s="53">
        <f t="shared" si="89"/>
        <v>16.559999999999999</v>
      </c>
      <c r="G160" s="145">
        <v>607.98</v>
      </c>
      <c r="H160" s="145">
        <v>810.13</v>
      </c>
      <c r="I160" s="145">
        <f>ROUND(H160*F160,2)</f>
        <v>13415.75</v>
      </c>
      <c r="J160" s="283">
        <v>607.98</v>
      </c>
      <c r="K160" s="331">
        <f t="shared" si="90"/>
        <v>810.13</v>
      </c>
      <c r="L160" s="41">
        <f t="shared" si="92"/>
        <v>13415.752799999998</v>
      </c>
    </row>
    <row r="161" spans="1:13" ht="20.100000000000001" customHeight="1" x14ac:dyDescent="0.25">
      <c r="A161" s="315" t="s">
        <v>9812</v>
      </c>
      <c r="B161" s="316"/>
      <c r="C161" s="316"/>
      <c r="D161" s="316" t="s">
        <v>6270</v>
      </c>
      <c r="E161" s="317"/>
      <c r="F161" s="318"/>
      <c r="G161" s="319"/>
      <c r="H161" s="319"/>
      <c r="I161" s="319">
        <f>SUBTOTAL(9,I162:I168)</f>
        <v>28121.61</v>
      </c>
      <c r="J161" s="282"/>
    </row>
    <row r="162" spans="1:13" ht="20.100000000000001" customHeight="1" x14ac:dyDescent="0.25">
      <c r="A162" s="128" t="s">
        <v>11509</v>
      </c>
      <c r="B162" s="124"/>
      <c r="C162" s="124"/>
      <c r="D162" s="124" t="s">
        <v>9832</v>
      </c>
      <c r="E162" s="125"/>
      <c r="F162" s="129"/>
      <c r="G162" s="126"/>
      <c r="H162" s="126"/>
      <c r="I162" s="126">
        <f>SUBTOTAL(9,I163:I164)</f>
        <v>18130.169999999998</v>
      </c>
      <c r="J162" s="282"/>
      <c r="L162" s="7">
        <f>SUM(L163:L164)</f>
        <v>18130.166999999998</v>
      </c>
    </row>
    <row r="163" spans="1:13" s="41" customFormat="1" ht="26.4" x14ac:dyDescent="0.25">
      <c r="A163" s="188" t="str">
        <f>A162&amp;".01"</f>
        <v>12.01.01</v>
      </c>
      <c r="B163" s="40">
        <v>88497</v>
      </c>
      <c r="C163" s="40" t="s">
        <v>7737</v>
      </c>
      <c r="D163" s="58" t="str">
        <f>UPPER(IF(C163="DER-EDIF",VLOOKUP(B163,REF_DER_ED,2,FALSE),IF(C163="SINAPI",VLOOKUP(B163,REF_SINAPI,2,FALSE),VLOOKUP(B163,COMPS,2,FALSE))))</f>
        <v>EMASSAMENTO COM MASSA LÁTEX, APLICAÇÃO EM PAREDE, DUAS DEMÃOS, LIXAMENTO MANUAL. AF_04/2023</v>
      </c>
      <c r="E163" s="59" t="str">
        <f>IF(C163="DER-EDIF",VLOOKUP(B163,REF_DER_ED,3,FALSE),IF(C163="SINAPI",VLOOKUP(B163,REF_SINAPI,3,FALSE),VLOOKUP(B163,COMPS,3,FALSE)))</f>
        <v>M2</v>
      </c>
      <c r="F163" s="53">
        <f t="shared" ref="F163:F168" si="93">IFERROR(VLOOKUP($A163,Memo,12,FALSE),0)</f>
        <v>363.33</v>
      </c>
      <c r="G163" s="145">
        <v>22.36</v>
      </c>
      <c r="H163" s="145">
        <v>29.79</v>
      </c>
      <c r="I163" s="145">
        <f>ROUND(H163*F163,2)</f>
        <v>10823.6</v>
      </c>
      <c r="J163" s="283">
        <v>22.36</v>
      </c>
      <c r="K163" s="331">
        <f t="shared" ref="K163:K180" si="94">ROUND(J163*1.3325,2)</f>
        <v>29.79</v>
      </c>
      <c r="L163" s="41">
        <f t="shared" ref="L163:L185" si="95">K163*F163</f>
        <v>10823.600699999999</v>
      </c>
      <c r="M163" s="89"/>
    </row>
    <row r="164" spans="1:13" s="41" customFormat="1" ht="26.4" x14ac:dyDescent="0.25">
      <c r="A164" s="57" t="str">
        <f>IF(LEN(A163)=5,(IF((RIGHT(A163,2)-9)&gt;=0,(LEFT(A163,3)&amp;(RIGHT(A163,2)+1)),(LEFT(A163,4)&amp;(RIGHT(A163,1)+1)))),IF(LEN(A163)=8,(IF((RIGHT(A163,2)-9)&gt;=0,(LEFT(A163,6)&amp;(RIGHT(A163,2)+1)),(LEFT(A163,7)&amp;(RIGHT(A163,1)+1))))))</f>
        <v>12.01.02</v>
      </c>
      <c r="B164" s="40">
        <v>88489</v>
      </c>
      <c r="C164" s="40" t="s">
        <v>7737</v>
      </c>
      <c r="D164" s="58" t="str">
        <f>UPPER(IF(C164="DER-EDIF",VLOOKUP(B164,REF_DER_ED,2,FALSE),IF(C164="SINAPI",VLOOKUP(B164,REF_SINAPI,2,FALSE),VLOOKUP(B164,COMPS,2,FALSE))))</f>
        <v>PINTURA LÁTEX ACRÍLICA PREMIUM, APLICAÇÃO MANUAL EM PAREDES, DUAS DEMÃOS. AF_04/2023</v>
      </c>
      <c r="E164" s="59" t="str">
        <f>IF(C164="DER-EDIF",VLOOKUP(B164,REF_DER_ED,3,FALSE),IF(C164="SINAPI",VLOOKUP(B164,REF_SINAPI,3,FALSE),VLOOKUP(B164,COMPS,3,FALSE)))</f>
        <v>M2</v>
      </c>
      <c r="F164" s="53">
        <f t="shared" si="93"/>
        <v>363.33</v>
      </c>
      <c r="G164" s="145">
        <v>15.09</v>
      </c>
      <c r="H164" s="145">
        <v>20.11</v>
      </c>
      <c r="I164" s="145">
        <f>ROUND(H164*F164,2)</f>
        <v>7306.57</v>
      </c>
      <c r="J164" s="283">
        <v>15.09</v>
      </c>
      <c r="K164" s="331">
        <f t="shared" si="94"/>
        <v>20.11</v>
      </c>
      <c r="L164" s="41">
        <f t="shared" si="95"/>
        <v>7306.5662999999995</v>
      </c>
      <c r="M164" s="89"/>
    </row>
    <row r="165" spans="1:13" ht="20.100000000000001" customHeight="1" x14ac:dyDescent="0.25">
      <c r="A165" s="128" t="s">
        <v>11510</v>
      </c>
      <c r="B165" s="124"/>
      <c r="C165" s="124"/>
      <c r="D165" s="124" t="s">
        <v>9833</v>
      </c>
      <c r="E165" s="125"/>
      <c r="F165" s="129"/>
      <c r="G165" s="126"/>
      <c r="H165" s="126"/>
      <c r="I165" s="126">
        <f>SUBTOTAL(9,I166:I168)</f>
        <v>9991.44</v>
      </c>
      <c r="J165" s="282"/>
      <c r="K165" s="331"/>
      <c r="L165" s="7">
        <f>SUM(L166:L168)</f>
        <v>9991.4328000000005</v>
      </c>
    </row>
    <row r="166" spans="1:13" s="41" customFormat="1" ht="15" x14ac:dyDescent="0.25">
      <c r="A166" s="188" t="str">
        <f>A165&amp;".01"</f>
        <v>12.02.01</v>
      </c>
      <c r="B166" s="40">
        <v>102197</v>
      </c>
      <c r="C166" s="40" t="s">
        <v>7737</v>
      </c>
      <c r="D166" s="58" t="str">
        <f>UPPER(IF(C166="DER-EDIF",VLOOKUP(B166,REF_DER_ED,2,FALSE),IF(C166="SINAPI",VLOOKUP(B166,REF_SINAPI,2,FALSE),VLOOKUP(B166,COMPS,2,FALSE))))</f>
        <v>PINTURA FUNDO NIVELADOR ALQUÍDICO BRANCO EM MADEIRA. AF_01/2021</v>
      </c>
      <c r="E166" s="59" t="str">
        <f>IF(C166="DER-EDIF",VLOOKUP(B166,REF_DER_ED,3,FALSE),IF(C166="SINAPI",VLOOKUP(B166,REF_SINAPI,3,FALSE),VLOOKUP(B166,COMPS,3,FALSE)))</f>
        <v>M2</v>
      </c>
      <c r="F166" s="53">
        <f t="shared" si="93"/>
        <v>91.98</v>
      </c>
      <c r="G166" s="145">
        <v>34.97</v>
      </c>
      <c r="H166" s="145">
        <v>46.6</v>
      </c>
      <c r="I166" s="145">
        <f>ROUND(H166*F166,2)</f>
        <v>4286.2700000000004</v>
      </c>
      <c r="J166" s="283">
        <v>34.97</v>
      </c>
      <c r="K166" s="331">
        <f t="shared" si="94"/>
        <v>46.6</v>
      </c>
      <c r="L166" s="41">
        <f t="shared" si="95"/>
        <v>4286.268</v>
      </c>
    </row>
    <row r="167" spans="1:13" s="41" customFormat="1" ht="26.4" x14ac:dyDescent="0.25">
      <c r="A167" s="57" t="str">
        <f>IF(LEN(A166)=5,(IF((RIGHT(A166,2)-9)&gt;=0,(LEFT(A166,3)&amp;(RIGHT(A166,2)+1)),(LEFT(A166,4)&amp;(RIGHT(A166,1)+1)))),IF(LEN(A166)=8,(IF((RIGHT(A166,2)-9)&gt;=0,(LEFT(A166,6)&amp;(RIGHT(A166,2)+1)),(LEFT(A166,7)&amp;(RIGHT(A166,1)+1))))))</f>
        <v>12.02.02</v>
      </c>
      <c r="B167" s="40">
        <v>102218</v>
      </c>
      <c r="C167" s="40" t="s">
        <v>7737</v>
      </c>
      <c r="D167" s="58" t="str">
        <f>UPPER(IF(C167="DER-EDIF",VLOOKUP(B167,REF_DER_ED,2,FALSE),IF(C167="SINAPI",VLOOKUP(B167,REF_SINAPI,2,FALSE),VLOOKUP(B167,COMPS,2,FALSE))))</f>
        <v>PINTURA TINTA DE ACABAMENTO (PIGMENTADA) ESMALTE SINTÉTICO FOSCO EM MADEIRA, 2 DEMÃOS. AF_01/2021</v>
      </c>
      <c r="E167" s="59" t="str">
        <f>IF(C167="DER-EDIF",VLOOKUP(B167,REF_DER_ED,3,FALSE),IF(C167="SINAPI",VLOOKUP(B167,REF_SINAPI,3,FALSE),VLOOKUP(B167,COMPS,3,FALSE)))</f>
        <v>M2</v>
      </c>
      <c r="F167" s="53">
        <f t="shared" si="93"/>
        <v>91.98</v>
      </c>
      <c r="G167" s="145">
        <v>21.51</v>
      </c>
      <c r="H167" s="145">
        <v>28.66</v>
      </c>
      <c r="I167" s="145">
        <f>ROUND(H167*F167,2)</f>
        <v>2636.15</v>
      </c>
      <c r="J167" s="283">
        <v>21.51</v>
      </c>
      <c r="K167" s="331">
        <f t="shared" si="94"/>
        <v>28.66</v>
      </c>
      <c r="L167" s="41">
        <f t="shared" si="95"/>
        <v>2636.1468</v>
      </c>
    </row>
    <row r="168" spans="1:13" s="41" customFormat="1" ht="26.4" x14ac:dyDescent="0.25">
      <c r="A168" s="57" t="str">
        <f>IF(LEN(A167)=5,(IF((RIGHT(A167,2)-9)&gt;=0,(LEFT(A167,3)&amp;(RIGHT(A167,2)+1)),(LEFT(A167,4)&amp;(RIGHT(A167,1)+1)))),IF(LEN(A167)=8,(IF((RIGHT(A167,2)-9)&gt;=0,(LEFT(A167,6)&amp;(RIGHT(A167,2)+1)),(LEFT(A167,7)&amp;(RIGHT(A167,1)+1))))))</f>
        <v>12.02.03</v>
      </c>
      <c r="B168" s="40">
        <v>100729</v>
      </c>
      <c r="C168" s="40" t="s">
        <v>7737</v>
      </c>
      <c r="D168" s="58" t="str">
        <f>UPPER(IF(C168="DER-EDIF",VLOOKUP(B168,REF_DER_ED,2,FALSE),IF(C168="SINAPI",VLOOKUP(B168,REF_SINAPI,2,FALSE),VLOOKUP(B168,COMPS,2,FALSE))))</f>
        <v>PINTURA COM TINTA EPOXÍDICA DE ACABAMENTO PULVERIZADA SOBRE PERFIL METÁLICO EXECUTADO EM FÁBRICA (POR DEMÃO). AF_01/2020_PE</v>
      </c>
      <c r="E168" s="59" t="str">
        <f>IF(C168="DER-EDIF",VLOOKUP(B168,REF_DER_ED,3,FALSE),IF(C168="SINAPI",VLOOKUP(B168,REF_SINAPI,3,FALSE),VLOOKUP(B168,COMPS,3,FALSE)))</f>
        <v>M2</v>
      </c>
      <c r="F168" s="53">
        <f t="shared" si="93"/>
        <v>95.4</v>
      </c>
      <c r="G168" s="145">
        <v>24.14</v>
      </c>
      <c r="H168" s="145">
        <v>32.17</v>
      </c>
      <c r="I168" s="145">
        <f>ROUND(H168*F168,2)</f>
        <v>3069.02</v>
      </c>
      <c r="J168" s="283">
        <v>24.14</v>
      </c>
      <c r="K168" s="331">
        <f t="shared" si="94"/>
        <v>32.17</v>
      </c>
      <c r="L168" s="41">
        <f t="shared" si="95"/>
        <v>3069.0180000000005</v>
      </c>
    </row>
    <row r="169" spans="1:13" ht="20.100000000000001" customHeight="1" x14ac:dyDescent="0.25">
      <c r="A169" s="315" t="s">
        <v>9813</v>
      </c>
      <c r="B169" s="316"/>
      <c r="C169" s="316"/>
      <c r="D169" s="316" t="s">
        <v>9827</v>
      </c>
      <c r="E169" s="317"/>
      <c r="F169" s="318"/>
      <c r="G169" s="319"/>
      <c r="H169" s="319"/>
      <c r="I169" s="319">
        <f>SUBTOTAL(9,I170:I180)</f>
        <v>20112.399999999998</v>
      </c>
      <c r="J169" s="282"/>
      <c r="L169" s="7">
        <f>SUM(L170:L180)</f>
        <v>20112.399999999998</v>
      </c>
    </row>
    <row r="170" spans="1:13" s="41" customFormat="1" ht="26.4" x14ac:dyDescent="0.25">
      <c r="A170" s="188" t="str">
        <f>A169&amp;".01"</f>
        <v>13.01</v>
      </c>
      <c r="B170" s="40">
        <v>86889</v>
      </c>
      <c r="C170" s="40" t="s">
        <v>7737</v>
      </c>
      <c r="D170" s="58" t="str">
        <f t="shared" ref="D170:D179" si="96">UPPER(IF(C170="DER-EDIF",VLOOKUP(B170,REF_DER_ED,2,FALSE),IF(C170="SINAPI",VLOOKUP(B170,REF_SINAPI,2,FALSE),VLOOKUP(B170,COMPS,2,FALSE))))</f>
        <v>BANCADA DE GRANITO CINZA POLIDO, DE 1,50 X 0,60 M, PARA PIA DE COZINHA - FORNECIMENTO E INSTALAÇÃO. AF_01/2020</v>
      </c>
      <c r="E170" s="59" t="str">
        <f>IF(C170="DER-EDIF",VLOOKUP(B170,REF_DER_ED,3,FALSE),IF(C170="SINAPI",VLOOKUP(B170,REF_SINAPI,3,FALSE),VLOOKUP(B170,COMPS,3,FALSE)))</f>
        <v>UN</v>
      </c>
      <c r="F170" s="53">
        <f t="shared" ref="F170:F180" si="97">IFERROR(VLOOKUP($A170,Memo,12,FALSE),0)</f>
        <v>6</v>
      </c>
      <c r="G170" s="145">
        <v>486.56</v>
      </c>
      <c r="H170" s="145">
        <v>652.34</v>
      </c>
      <c r="I170" s="145">
        <f t="shared" ref="I170:I177" si="98">ROUND(H170*F170,2)</f>
        <v>3914.04</v>
      </c>
      <c r="J170" s="283">
        <v>489.56</v>
      </c>
      <c r="K170" s="331">
        <f t="shared" si="94"/>
        <v>652.34</v>
      </c>
      <c r="L170" s="41">
        <f t="shared" si="95"/>
        <v>3914.04</v>
      </c>
    </row>
    <row r="171" spans="1:13" s="41" customFormat="1" ht="26.4" x14ac:dyDescent="0.25">
      <c r="A171" s="57" t="str">
        <f t="shared" ref="A171:A180" si="99">IF(LEN(A170)=5,(IF((RIGHT(A170,2)-9)&gt;=0,(LEFT(A170,3)&amp;(RIGHT(A170,2)+1)),(LEFT(A170,4)&amp;(RIGHT(A170,1)+1)))),IF(LEN(A170)=8,(IF((RIGHT(A170,2)-9)&gt;=0,(LEFT(A170,6)&amp;(RIGHT(A170,2)+1)),(LEFT(A170,7)&amp;(RIGHT(A170,1)+1))))))</f>
        <v>13.02</v>
      </c>
      <c r="B171" s="40">
        <v>86895</v>
      </c>
      <c r="C171" s="40" t="s">
        <v>7737</v>
      </c>
      <c r="D171" s="58" t="str">
        <f t="shared" si="96"/>
        <v>BANCADA DE GRANITO CINZA POLIDO, DE 0,50 X 0,60 M, PARA LAVATÓRIO - FORNECIMENTO E INSTALAÇÃO. AF_01/2020</v>
      </c>
      <c r="E171" s="59" t="str">
        <f>IF(C171="DER-EDIF",VLOOKUP(B171,REF_DER_ED,3,FALSE),IF(C171="SINAPI",VLOOKUP(B171,REF_SINAPI,3,FALSE),VLOOKUP(B171,COMPS,3,FALSE)))</f>
        <v>UN</v>
      </c>
      <c r="F171" s="53">
        <f t="shared" si="97"/>
        <v>2</v>
      </c>
      <c r="G171" s="145">
        <v>238.9</v>
      </c>
      <c r="H171" s="145">
        <v>318.33</v>
      </c>
      <c r="I171" s="145">
        <f t="shared" si="98"/>
        <v>636.66</v>
      </c>
      <c r="J171" s="283">
        <v>238.9</v>
      </c>
      <c r="K171" s="331">
        <f t="shared" si="94"/>
        <v>318.33</v>
      </c>
      <c r="L171" s="41">
        <f t="shared" si="95"/>
        <v>636.66</v>
      </c>
    </row>
    <row r="172" spans="1:13" s="41" customFormat="1" ht="26.4" x14ac:dyDescent="0.25">
      <c r="A172" s="57" t="str">
        <f t="shared" si="99"/>
        <v>13.03</v>
      </c>
      <c r="B172" s="40">
        <v>86901</v>
      </c>
      <c r="C172" s="40" t="s">
        <v>7737</v>
      </c>
      <c r="D172" s="58" t="str">
        <f t="shared" si="96"/>
        <v>CUBA DE EMBUTIR OVAL EM LOUÇA BRANCA, 35 X 50CM OU EQUIVALENTE - FORNECIMENTO E INSTALAÇÃO. AF_01/2020</v>
      </c>
      <c r="E172" s="59" t="str">
        <f t="shared" ref="E172:E179" si="100">IF(C172="DER-EDIF",VLOOKUP(B172,REF_DER_ED,3,FALSE),IF(C172="SINAPI",VLOOKUP(B172,REF_SINAPI,3,FALSE),VLOOKUP(B172,COMPS,3,FALSE)))</f>
        <v>UN</v>
      </c>
      <c r="F172" s="53">
        <f t="shared" si="97"/>
        <v>6</v>
      </c>
      <c r="G172" s="145">
        <v>172.5</v>
      </c>
      <c r="H172" s="145">
        <v>229.86</v>
      </c>
      <c r="I172" s="145">
        <f t="shared" si="98"/>
        <v>1379.16</v>
      </c>
      <c r="J172" s="283">
        <v>172.5</v>
      </c>
      <c r="K172" s="331">
        <f t="shared" si="94"/>
        <v>229.86</v>
      </c>
      <c r="L172" s="41">
        <f t="shared" si="95"/>
        <v>1379.16</v>
      </c>
    </row>
    <row r="173" spans="1:13" s="41" customFormat="1" ht="39.6" x14ac:dyDescent="0.25">
      <c r="A173" s="57" t="str">
        <f t="shared" si="99"/>
        <v>13.04</v>
      </c>
      <c r="B173" s="40">
        <v>86936</v>
      </c>
      <c r="C173" s="40" t="s">
        <v>7737</v>
      </c>
      <c r="D173" s="58" t="str">
        <f t="shared" si="96"/>
        <v>CUBA DE EMBUTIR DE AÇO INOXIDÁVEL MÉDIA, INCLUSO VÁLVULA TIPO AMERICANA E SIFÃO TIPO GARRAFA EM METAL CROMADO - FORNECIMENTO E INSTALAÇÃO. AF_01/2020</v>
      </c>
      <c r="E173" s="59" t="str">
        <f t="shared" si="100"/>
        <v>UN</v>
      </c>
      <c r="F173" s="53">
        <f t="shared" si="97"/>
        <v>2</v>
      </c>
      <c r="G173" s="145">
        <v>550.44000000000005</v>
      </c>
      <c r="H173" s="145">
        <v>733.46</v>
      </c>
      <c r="I173" s="145">
        <f>ROUND(H173*F173,2)</f>
        <v>1466.92</v>
      </c>
      <c r="J173" s="283">
        <v>550.44000000000005</v>
      </c>
      <c r="K173" s="331">
        <f t="shared" si="94"/>
        <v>733.46</v>
      </c>
      <c r="L173" s="41">
        <f t="shared" si="95"/>
        <v>1466.92</v>
      </c>
    </row>
    <row r="174" spans="1:13" s="41" customFormat="1" ht="26.4" x14ac:dyDescent="0.25">
      <c r="A174" s="57" t="str">
        <f t="shared" si="99"/>
        <v>13.05</v>
      </c>
      <c r="B174" s="40">
        <v>100878</v>
      </c>
      <c r="C174" s="40" t="s">
        <v>7737</v>
      </c>
      <c r="D174" s="58" t="str">
        <f t="shared" si="96"/>
        <v>VASO SANITÁRIO SIFONADO COM CAIXA ACOPLADA, LOUÇA BRANCA - PADRÃO ALTO - FORNECIMENTO E INSTALAÇÃO. AF_01/2020</v>
      </c>
      <c r="E174" s="59" t="str">
        <f t="shared" si="100"/>
        <v>UN</v>
      </c>
      <c r="F174" s="53">
        <f t="shared" si="97"/>
        <v>8</v>
      </c>
      <c r="G174" s="145">
        <v>773.75</v>
      </c>
      <c r="H174" s="145">
        <v>1031.02</v>
      </c>
      <c r="I174" s="145">
        <f t="shared" si="98"/>
        <v>8248.16</v>
      </c>
      <c r="J174" s="283">
        <v>773.75</v>
      </c>
      <c r="K174" s="331">
        <f t="shared" si="94"/>
        <v>1031.02</v>
      </c>
      <c r="L174" s="41">
        <f t="shared" si="95"/>
        <v>8248.16</v>
      </c>
    </row>
    <row r="175" spans="1:13" s="41" customFormat="1" ht="26.4" x14ac:dyDescent="0.25">
      <c r="A175" s="57" t="str">
        <f t="shared" si="99"/>
        <v>13.06</v>
      </c>
      <c r="B175" s="40">
        <v>100860</v>
      </c>
      <c r="C175" s="40" t="s">
        <v>7737</v>
      </c>
      <c r="D175" s="58" t="str">
        <f t="shared" si="96"/>
        <v>CHUVEIRO ELÉTRICO COMUM CORPO PLÁSTICO, TIPO DUCHA - FORNECIMENTO E INSTALAÇÃO. AF_01/2020</v>
      </c>
      <c r="E175" s="59" t="str">
        <f t="shared" si="100"/>
        <v>UN</v>
      </c>
      <c r="F175" s="53">
        <f t="shared" si="97"/>
        <v>3</v>
      </c>
      <c r="G175" s="145">
        <v>151.51</v>
      </c>
      <c r="H175" s="145">
        <v>201.89</v>
      </c>
      <c r="I175" s="145">
        <f t="shared" si="98"/>
        <v>605.66999999999996</v>
      </c>
      <c r="J175" s="283">
        <v>151.51</v>
      </c>
      <c r="K175" s="331">
        <f t="shared" si="94"/>
        <v>201.89</v>
      </c>
      <c r="L175" s="41">
        <f t="shared" si="95"/>
        <v>605.66999999999996</v>
      </c>
    </row>
    <row r="176" spans="1:13" s="41" customFormat="1" ht="15" x14ac:dyDescent="0.25">
      <c r="A176" s="57" t="str">
        <f t="shared" si="99"/>
        <v>13.07</v>
      </c>
      <c r="B176" s="40">
        <v>100853</v>
      </c>
      <c r="C176" s="40" t="s">
        <v>7737</v>
      </c>
      <c r="D176" s="58" t="str">
        <f t="shared" si="96"/>
        <v>TORNEIRA CROMADA DE MESA PARA LAVATORIO, TIPO MONOCOMANDO. AF_01/2020</v>
      </c>
      <c r="E176" s="59" t="str">
        <f t="shared" si="100"/>
        <v>UN</v>
      </c>
      <c r="F176" s="53">
        <f t="shared" si="97"/>
        <v>6</v>
      </c>
      <c r="G176" s="145">
        <v>279.11</v>
      </c>
      <c r="H176" s="145">
        <v>371.91</v>
      </c>
      <c r="I176" s="145">
        <f t="shared" si="98"/>
        <v>2231.46</v>
      </c>
      <c r="J176" s="283">
        <v>279.11</v>
      </c>
      <c r="K176" s="331">
        <f t="shared" si="94"/>
        <v>371.91</v>
      </c>
      <c r="L176" s="41">
        <f t="shared" si="95"/>
        <v>2231.46</v>
      </c>
    </row>
    <row r="177" spans="1:12" s="41" customFormat="1" ht="26.4" x14ac:dyDescent="0.25">
      <c r="A177" s="57" t="str">
        <f t="shared" si="99"/>
        <v>13.08</v>
      </c>
      <c r="B177" s="40">
        <v>86914</v>
      </c>
      <c r="C177" s="40" t="s">
        <v>7737</v>
      </c>
      <c r="D177" s="58" t="str">
        <f t="shared" si="96"/>
        <v>TORNEIRA CROMADA 1/2" OU 3/4" PARA TANQUE, PADRÃO MÉDIO - FORNECIMENTO E INSTALAÇÃO. AF_01/2020</v>
      </c>
      <c r="E177" s="59" t="str">
        <f t="shared" si="100"/>
        <v>UN</v>
      </c>
      <c r="F177" s="53">
        <f t="shared" si="97"/>
        <v>2</v>
      </c>
      <c r="G177" s="145">
        <v>80.349999999999994</v>
      </c>
      <c r="H177" s="145">
        <v>107.07</v>
      </c>
      <c r="I177" s="145">
        <f t="shared" si="98"/>
        <v>214.14</v>
      </c>
      <c r="J177" s="283">
        <v>80.349999999999994</v>
      </c>
      <c r="K177" s="331">
        <f t="shared" si="94"/>
        <v>107.07</v>
      </c>
      <c r="L177" s="41">
        <f t="shared" si="95"/>
        <v>214.14</v>
      </c>
    </row>
    <row r="178" spans="1:12" s="41" customFormat="1" ht="26.4" x14ac:dyDescent="0.25">
      <c r="A178" s="57" t="str">
        <f t="shared" si="99"/>
        <v>13.09</v>
      </c>
      <c r="B178" s="40">
        <v>86909</v>
      </c>
      <c r="C178" s="40" t="s">
        <v>7737</v>
      </c>
      <c r="D178" s="58" t="str">
        <f t="shared" si="96"/>
        <v>TORNEIRA CROMADA TUBO MÓVEL, DE MESA, 1/2" OU 3/4", PARA PIA DE COZINHA, PADRÃO ALTO - FORNECIMENTO E INSTALAÇÃO. AF_01/2020</v>
      </c>
      <c r="E178" s="59" t="str">
        <f t="shared" si="100"/>
        <v>UN</v>
      </c>
      <c r="F178" s="53">
        <f t="shared" si="97"/>
        <v>2</v>
      </c>
      <c r="G178" s="145">
        <v>105.36</v>
      </c>
      <c r="H178" s="145">
        <v>140.38999999999999</v>
      </c>
      <c r="I178" s="145">
        <f>ROUND(H178*F178,2)</f>
        <v>280.77999999999997</v>
      </c>
      <c r="J178" s="283">
        <v>105.36</v>
      </c>
      <c r="K178" s="331">
        <f t="shared" si="94"/>
        <v>140.38999999999999</v>
      </c>
      <c r="L178" s="41">
        <f t="shared" si="95"/>
        <v>280.77999999999997</v>
      </c>
    </row>
    <row r="179" spans="1:12" s="41" customFormat="1" ht="26.4" x14ac:dyDescent="0.25">
      <c r="A179" s="57" t="str">
        <f t="shared" si="99"/>
        <v>13.10</v>
      </c>
      <c r="B179" s="40">
        <v>100864</v>
      </c>
      <c r="C179" s="40" t="s">
        <v>7737</v>
      </c>
      <c r="D179" s="58" t="str">
        <f t="shared" si="96"/>
        <v>BARRA DE APOIO EM "L", EM ACO INOX POLIDO 80 X 80 CM, FIXADA NA PAREDE - FORNECIMENTO E INSTALACAO. AF_01/2020</v>
      </c>
      <c r="E179" s="59" t="str">
        <f t="shared" si="100"/>
        <v>UN</v>
      </c>
      <c r="F179" s="53">
        <f t="shared" si="97"/>
        <v>1</v>
      </c>
      <c r="G179" s="145">
        <v>554.71</v>
      </c>
      <c r="H179" s="145">
        <v>739.15</v>
      </c>
      <c r="I179" s="145">
        <f>ROUND(H179*F179,2)</f>
        <v>739.15</v>
      </c>
      <c r="J179" s="283">
        <v>554.71</v>
      </c>
      <c r="K179" s="331">
        <f t="shared" si="94"/>
        <v>739.15</v>
      </c>
      <c r="L179" s="41">
        <f t="shared" si="95"/>
        <v>739.15</v>
      </c>
    </row>
    <row r="180" spans="1:12" s="41" customFormat="1" ht="26.4" x14ac:dyDescent="0.25">
      <c r="A180" s="57" t="str">
        <f t="shared" si="99"/>
        <v>13.11</v>
      </c>
      <c r="B180" s="40">
        <v>100868</v>
      </c>
      <c r="C180" s="40" t="s">
        <v>7737</v>
      </c>
      <c r="D180" s="58" t="str">
        <f>UPPER(IF(C180="DER-EDIF",VLOOKUP(B180,REF_DER_ED,2,FALSE),IF(C180="SINAPI",VLOOKUP(B180,REF_SINAPI,2,FALSE),VLOOKUP(B180,COMPS,2,FALSE))))</f>
        <v>BARRA DE APOIO RETA, EM ACO INOX POLIDO, COMPRIMENTO 80 CM, FIXADA NA PAREDE - FORNECIMENTO E INSTALAÇÃO. AF_01/2020</v>
      </c>
      <c r="E180" s="59" t="str">
        <f>IF(C180="DER-EDIF",VLOOKUP(B180,REF_DER_ED,3,FALSE),IF(C180="SINAPI",VLOOKUP(B180,REF_SINAPI,3,FALSE),VLOOKUP(B180,COMPS,3,FALSE)))</f>
        <v>UN</v>
      </c>
      <c r="F180" s="53">
        <f t="shared" si="97"/>
        <v>1</v>
      </c>
      <c r="G180" s="145">
        <v>297</v>
      </c>
      <c r="H180" s="145">
        <v>396.26</v>
      </c>
      <c r="I180" s="145">
        <f>ROUND(H180*F180,2)</f>
        <v>396.26</v>
      </c>
      <c r="J180" s="283">
        <v>297.38</v>
      </c>
      <c r="K180" s="331">
        <f t="shared" si="94"/>
        <v>396.26</v>
      </c>
      <c r="L180" s="41">
        <f t="shared" si="95"/>
        <v>396.26</v>
      </c>
    </row>
    <row r="181" spans="1:12" ht="20.100000000000001" customHeight="1" x14ac:dyDescent="0.25">
      <c r="A181" s="315" t="s">
        <v>9815</v>
      </c>
      <c r="B181" s="316"/>
      <c r="C181" s="316"/>
      <c r="D181" s="316" t="s">
        <v>9816</v>
      </c>
      <c r="E181" s="317"/>
      <c r="F181" s="318"/>
      <c r="G181" s="319">
        <v>38</v>
      </c>
      <c r="H181" s="319"/>
      <c r="I181" s="319">
        <f>SUBTOTAL(9,I182:I185)</f>
        <v>3299.31</v>
      </c>
      <c r="J181" s="282"/>
      <c r="L181" s="7">
        <f>SUM(L182:L185)</f>
        <v>4567.5012000000006</v>
      </c>
    </row>
    <row r="182" spans="1:12" s="41" customFormat="1" ht="26.4" x14ac:dyDescent="0.25">
      <c r="A182" s="188" t="str">
        <f>A181&amp;".01"</f>
        <v>14.01</v>
      </c>
      <c r="B182" s="40">
        <v>99802</v>
      </c>
      <c r="C182" s="40" t="s">
        <v>7737</v>
      </c>
      <c r="D182" s="58" t="str">
        <f>UPPER(IF(C182="DER-EDIF",VLOOKUP(B182,REF_DER_ED,2,FALSE),IF(C182="SINAPI",VLOOKUP(B182,REF_SINAPI,2,FALSE),VLOOKUP(B182,COMPS,2,FALSE))))</f>
        <v>LIMPEZA DE PISO CERÂMICO OU PORCELANATO COM VASSOURA A SECO. AF_04/2019</v>
      </c>
      <c r="E182" s="59" t="str">
        <f>IF(C182="DER-EDIF",VLOOKUP(B182,REF_DER_ED,3,FALSE),IF(C182="SINAPI",VLOOKUP(B182,REF_SINAPI,3,FALSE),VLOOKUP(B182,COMPS,3,FALSE)))</f>
        <v>M2</v>
      </c>
      <c r="F182" s="53">
        <f>IFERROR(VLOOKUP($A182,Memo,12,FALSE),0)</f>
        <v>415.8</v>
      </c>
      <c r="G182" s="145">
        <v>0.67</v>
      </c>
      <c r="H182" s="145">
        <v>0.89</v>
      </c>
      <c r="I182" s="145">
        <f>ROUND(H182*F182,2)</f>
        <v>370.06</v>
      </c>
      <c r="J182" s="283">
        <v>0.67</v>
      </c>
      <c r="K182" s="331">
        <f t="shared" ref="K182:K185" si="101">ROUND(J182*1.3325,2)</f>
        <v>0.89</v>
      </c>
      <c r="L182" s="41">
        <f t="shared" si="95"/>
        <v>370.06200000000001</v>
      </c>
    </row>
    <row r="183" spans="1:12" s="41" customFormat="1" ht="15" x14ac:dyDescent="0.25">
      <c r="A183" s="57" t="str">
        <f>IF(LEN(A182)=5,(IF((RIGHT(A182,2)-9)&gt;=0,(LEFT(A182,3)&amp;(RIGHT(A182,2)+1)),(LEFT(A182,4)&amp;(RIGHT(A182,1)+1)))),IF(LEN(A182)=8,(IF((RIGHT(A182,2)-9)&gt;=0,(LEFT(A182,6)&amp;(RIGHT(A182,2)+1)),(LEFT(A182,7)&amp;(RIGHT(A182,1)+1))))))</f>
        <v>14.02</v>
      </c>
      <c r="B183" s="40">
        <v>99803</v>
      </c>
      <c r="C183" s="40" t="s">
        <v>7737</v>
      </c>
      <c r="D183" s="58" t="str">
        <f>UPPER(IF(C183="DER-EDIF",VLOOKUP(B183,REF_DER_ED,2,FALSE),IF(C183="SINAPI",VLOOKUP(B183,REF_SINAPI,2,FALSE),VLOOKUP(B183,COMPS,2,FALSE))))</f>
        <v>LIMPEZA DE PISO CERÂMICO OU PORCELANATO COM PANO ÚMIDO. AF_04/2019</v>
      </c>
      <c r="E183" s="59" t="str">
        <f>IF(C183="DER-EDIF",VLOOKUP(B183,REF_DER_ED,3,FALSE),IF(C183="SINAPI",VLOOKUP(B183,REF_SINAPI,3,FALSE),VLOOKUP(B183,COMPS,3,FALSE)))</f>
        <v>M2</v>
      </c>
      <c r="F183" s="53">
        <f>IFERROR(VLOOKUP($A183,Memo,12,FALSE),0)</f>
        <v>415.8</v>
      </c>
      <c r="G183" s="145">
        <f>IF(C183="DER-EDIF",VLOOKUP(B183,REF_DER_ED,4,FALSE),IF(C183="SINAPI",VLOOKUP(B183,REF_SINAPI,4,FALSE),VLOOKUP(B183,COMPS,4,FALSE)))</f>
        <v>2.59</v>
      </c>
      <c r="H183" s="145">
        <f>ROUND(IF(C183="DER-EDIF",VLOOKUP(B183,REF_DER_ED,4,FALSE),IF(C183="SINAPI",VLOOKUP(B183,REF_SINAPI,4,FALSE),VLOOKUP(B183,COMPS,4,FALSE)))*(1+$H$4),2)</f>
        <v>3.45</v>
      </c>
      <c r="I183" s="145">
        <f>ROUND(H183*F183,2)</f>
        <v>1434.51</v>
      </c>
      <c r="J183" s="283">
        <v>4.88</v>
      </c>
      <c r="K183" s="331">
        <f t="shared" si="101"/>
        <v>6.5</v>
      </c>
      <c r="L183" s="41">
        <f t="shared" si="95"/>
        <v>2702.7000000000003</v>
      </c>
    </row>
    <row r="184" spans="1:12" s="41" customFormat="1" ht="39.6" x14ac:dyDescent="0.25">
      <c r="A184" s="57" t="str">
        <f>IF(LEN(A183)=5,(IF((RIGHT(A183,2)-9)&gt;=0,(LEFT(A183,3)&amp;(RIGHT(A183,2)+1)),(LEFT(A183,4)&amp;(RIGHT(A183,1)+1)))),IF(LEN(A183)=8,(IF((RIGHT(A183,2)-9)&gt;=0,(LEFT(A183,6)&amp;(RIGHT(A183,2)+1)),(LEFT(A183,7)&amp;(RIGHT(A183,1)+1))))))</f>
        <v>14.03</v>
      </c>
      <c r="B184" s="40">
        <v>100981</v>
      </c>
      <c r="C184" s="40" t="s">
        <v>7737</v>
      </c>
      <c r="D184" s="58" t="str">
        <f>UPPER(IF(C184="DER-EDIF",VLOOKUP(B184,REF_DER_ED,2,FALSE),IF(C184="SINAPI",VLOOKUP(B184,REF_SINAPI,2,FALSE),VLOOKUP(B184,COMPS,2,FALSE))))</f>
        <v>CARGA, MANOBRA E DESCARGA DE ENTULHO EM CAMINHÃO BASCULANTE 6 M³ - CARGA COM ESCAVADEIRA HIDRÁULICA (CAÇAMBA DE 0,80 M³ / 111 HP) E DESCARGA LIVRE (UNIDADE: M3). AF_07/2020</v>
      </c>
      <c r="E184" s="59" t="str">
        <f>IF(C184="DER-EDIF",VLOOKUP(B184,REF_DER_ED,3,FALSE),IF(C184="SINAPI",VLOOKUP(B184,REF_SINAPI,3,FALSE),VLOOKUP(B184,COMPS,3,FALSE)))</f>
        <v>M3</v>
      </c>
      <c r="F184" s="53">
        <f>IFERROR(VLOOKUP($A184,Memo,12,FALSE),0)</f>
        <v>81.28</v>
      </c>
      <c r="G184" s="145">
        <v>10.5</v>
      </c>
      <c r="H184" s="145">
        <v>13.99</v>
      </c>
      <c r="I184" s="145">
        <f>ROUND(H184*F184,2)</f>
        <v>1137.1099999999999</v>
      </c>
      <c r="J184" s="283">
        <v>10.5</v>
      </c>
      <c r="K184" s="331">
        <f t="shared" si="101"/>
        <v>13.99</v>
      </c>
      <c r="L184" s="41">
        <f t="shared" si="95"/>
        <v>1137.1071999999999</v>
      </c>
    </row>
    <row r="185" spans="1:12" s="41" customFormat="1" ht="26.4" x14ac:dyDescent="0.25">
      <c r="A185" s="57" t="str">
        <f>IF(LEN(A184)=5,(IF((RIGHT(A184,2)-9)&gt;=0,(LEFT(A184,3)&amp;(RIGHT(A184,2)+1)),(LEFT(A184,4)&amp;(RIGHT(A184,1)+1)))),IF(LEN(A184)=8,(IF((RIGHT(A184,2)-9)&gt;=0,(LEFT(A184,6)&amp;(RIGHT(A184,2)+1)),(LEFT(A184,7)&amp;(RIGHT(A184,1)+1))))))</f>
        <v>14.04</v>
      </c>
      <c r="B185" s="40">
        <v>97916</v>
      </c>
      <c r="C185" s="40" t="s">
        <v>7737</v>
      </c>
      <c r="D185" s="58" t="str">
        <f>UPPER(IF(C185="DER-EDIF",VLOOKUP(B185,REF_DER_ED,2,FALSE),IF(C185="SINAPI",VLOOKUP(B185,REF_SINAPI,2,FALSE),VLOOKUP(B185,COMPS,2,FALSE))))</f>
        <v>TRANSPORTE COM CAMINHÃO BASCULANTE DE 6 M³, EM VIA URBANA EM LEITO NATURAL (UNIDADE: TXKM). AF_07/2020</v>
      </c>
      <c r="E185" s="59" t="str">
        <f>IF(C185="DER-EDIF",VLOOKUP(B185,REF_DER_ED,3,FALSE),IF(C185="SINAPI",VLOOKUP(B185,REF_SINAPI,3,FALSE),VLOOKUP(B185,COMPS,3,FALSE)))</f>
        <v>TXKM</v>
      </c>
      <c r="F185" s="53">
        <f>IFERROR(VLOOKUP($A185,Memo,12,FALSE),0)</f>
        <v>81.28</v>
      </c>
      <c r="G185" s="145">
        <v>3.3</v>
      </c>
      <c r="H185" s="145">
        <v>4.4000000000000004</v>
      </c>
      <c r="I185" s="145">
        <f>ROUND(H185*F185,2)</f>
        <v>357.63</v>
      </c>
      <c r="J185" s="283">
        <v>3.3</v>
      </c>
      <c r="K185" s="331">
        <f t="shared" si="101"/>
        <v>4.4000000000000004</v>
      </c>
      <c r="L185" s="41">
        <f t="shared" si="95"/>
        <v>357.63200000000006</v>
      </c>
    </row>
    <row r="186" spans="1:12" ht="19.95" customHeight="1" x14ac:dyDescent="0.25">
      <c r="A186" s="98"/>
      <c r="B186" s="99"/>
      <c r="C186" s="99"/>
      <c r="D186" s="100"/>
      <c r="E186" s="101"/>
      <c r="F186" s="102"/>
      <c r="G186" s="103"/>
      <c r="H186" s="143" t="s">
        <v>9854</v>
      </c>
      <c r="I186" s="237">
        <f>SUBTOTAL(9,I7:I185)</f>
        <v>894678.73000000021</v>
      </c>
      <c r="J186" s="187"/>
      <c r="L186" s="332">
        <f>SUM(L7,L16,L33,L48,L61,L64,L73,L80,L82,L89,L93,L104,L116,L122,L128,L132,L139,L143,L162,L169,L181)</f>
        <v>884713.39470000006</v>
      </c>
    </row>
    <row r="187" spans="1:12" ht="24.9" customHeight="1" x14ac:dyDescent="0.25">
      <c r="D187" s="44"/>
      <c r="I187" s="7"/>
      <c r="J187" s="7"/>
    </row>
    <row r="188" spans="1:12" ht="24.9" customHeight="1" x14ac:dyDescent="0.25">
      <c r="D188" s="334" t="s">
        <v>19506</v>
      </c>
      <c r="E188" s="334"/>
      <c r="F188" s="334"/>
      <c r="G188" s="181"/>
      <c r="J188" s="7"/>
    </row>
    <row r="189" spans="1:12" ht="24.9" customHeight="1" x14ac:dyDescent="0.25">
      <c r="A189" s="7"/>
      <c r="B189" s="7"/>
      <c r="C189" s="7"/>
      <c r="D189" s="333" t="s">
        <v>19507</v>
      </c>
      <c r="E189" s="333"/>
      <c r="F189" s="333"/>
      <c r="G189" s="181"/>
      <c r="J189" s="7"/>
      <c r="K189" s="7"/>
    </row>
    <row r="190" spans="1:12" ht="24.9" customHeight="1" x14ac:dyDescent="0.25">
      <c r="A190" s="7"/>
      <c r="B190" s="7"/>
      <c r="C190" s="7"/>
      <c r="D190" s="333" t="s">
        <v>19508</v>
      </c>
      <c r="E190" s="333"/>
      <c r="F190" s="333"/>
      <c r="G190" s="181"/>
      <c r="J190" s="7"/>
      <c r="K190" s="7"/>
    </row>
    <row r="191" spans="1:12" ht="24.9" customHeight="1" x14ac:dyDescent="0.25">
      <c r="A191" s="7"/>
      <c r="B191" s="7"/>
      <c r="C191" s="7"/>
      <c r="D191" s="182"/>
      <c r="G191" s="181"/>
      <c r="J191" s="7"/>
      <c r="K191" s="7"/>
    </row>
    <row r="192" spans="1:12" ht="24.9" customHeight="1" x14ac:dyDescent="0.25">
      <c r="A192" s="7"/>
      <c r="B192" s="7"/>
      <c r="C192" s="7"/>
      <c r="D192" s="182"/>
      <c r="G192" s="181"/>
      <c r="J192" s="7"/>
      <c r="K192" s="7"/>
    </row>
    <row r="193" spans="1:11" ht="24.9" customHeight="1" x14ac:dyDescent="0.25">
      <c r="A193" s="7"/>
      <c r="B193" s="7"/>
      <c r="C193" s="7"/>
      <c r="D193" s="182"/>
      <c r="G193" s="181"/>
      <c r="J193" s="7"/>
      <c r="K193" s="7"/>
    </row>
    <row r="194" spans="1:11" ht="24.9" customHeight="1" x14ac:dyDescent="0.25">
      <c r="A194" s="7"/>
      <c r="B194" s="7"/>
      <c r="C194" s="7"/>
      <c r="D194" s="182"/>
      <c r="G194" s="181"/>
      <c r="J194" s="7"/>
      <c r="K194" s="7"/>
    </row>
    <row r="195" spans="1:11" ht="24.9" customHeight="1" x14ac:dyDescent="0.25">
      <c r="A195" s="7"/>
      <c r="B195" s="7"/>
      <c r="C195" s="7"/>
      <c r="D195" s="182"/>
      <c r="G195" s="181"/>
      <c r="J195" s="7"/>
      <c r="K195" s="7"/>
    </row>
    <row r="196" spans="1:11" ht="24.9" customHeight="1" x14ac:dyDescent="0.25">
      <c r="A196" s="7"/>
      <c r="B196" s="7"/>
      <c r="C196" s="7"/>
      <c r="D196" s="182"/>
      <c r="G196" s="181"/>
      <c r="J196" s="7"/>
      <c r="K196" s="7"/>
    </row>
    <row r="197" spans="1:11" ht="24.9" customHeight="1" x14ac:dyDescent="0.25">
      <c r="A197" s="7"/>
      <c r="B197" s="7"/>
      <c r="C197" s="7"/>
      <c r="D197" s="182"/>
      <c r="G197" s="181"/>
      <c r="J197" s="7"/>
      <c r="K197" s="7"/>
    </row>
    <row r="198" spans="1:11" ht="24.9" customHeight="1" x14ac:dyDescent="0.25">
      <c r="A198" s="7"/>
      <c r="B198" s="7"/>
      <c r="C198" s="7"/>
      <c r="D198" s="182"/>
      <c r="G198" s="181"/>
      <c r="J198" s="7"/>
      <c r="K198" s="7"/>
    </row>
    <row r="199" spans="1:11" x14ac:dyDescent="0.25">
      <c r="A199" s="7"/>
      <c r="B199" s="7"/>
      <c r="C199" s="7"/>
      <c r="D199" s="182"/>
      <c r="G199" s="181"/>
      <c r="K199" s="7"/>
    </row>
    <row r="200" spans="1:11" x14ac:dyDescent="0.25">
      <c r="A200" s="7"/>
      <c r="B200" s="7"/>
      <c r="C200" s="7"/>
      <c r="D200" s="182"/>
      <c r="G200" s="181"/>
      <c r="K200" s="7"/>
    </row>
    <row r="201" spans="1:11" x14ac:dyDescent="0.25">
      <c r="A201" s="7"/>
      <c r="B201" s="7"/>
      <c r="C201" s="7"/>
      <c r="D201" s="182"/>
      <c r="G201" s="181"/>
      <c r="K201" s="7"/>
    </row>
    <row r="202" spans="1:11" x14ac:dyDescent="0.25">
      <c r="A202" s="7"/>
      <c r="B202" s="7"/>
      <c r="C202" s="7"/>
      <c r="D202" s="182"/>
      <c r="G202" s="181"/>
      <c r="K202" s="7"/>
    </row>
    <row r="203" spans="1:11" x14ac:dyDescent="0.25">
      <c r="A203" s="7"/>
      <c r="B203" s="7"/>
      <c r="C203" s="7"/>
      <c r="D203" s="182"/>
      <c r="G203" s="181"/>
      <c r="K203" s="7"/>
    </row>
    <row r="204" spans="1:11" x14ac:dyDescent="0.25">
      <c r="A204" s="7"/>
      <c r="B204" s="7"/>
      <c r="C204" s="7"/>
      <c r="D204" s="182"/>
      <c r="G204" s="181"/>
      <c r="K204" s="7"/>
    </row>
    <row r="205" spans="1:11" x14ac:dyDescent="0.25">
      <c r="A205" s="7"/>
      <c r="B205" s="7"/>
      <c r="D205" s="182"/>
      <c r="G205" s="181"/>
      <c r="K205" s="7"/>
    </row>
    <row r="206" spans="1:11" x14ac:dyDescent="0.25">
      <c r="A206" s="7"/>
      <c r="B206" s="7"/>
      <c r="D206" s="182"/>
      <c r="G206" s="181"/>
      <c r="K206" s="7"/>
    </row>
    <row r="207" spans="1:11" x14ac:dyDescent="0.25">
      <c r="A207" s="7"/>
      <c r="B207" s="7"/>
      <c r="G207" s="181"/>
      <c r="K207" s="7"/>
    </row>
    <row r="208" spans="1:11" x14ac:dyDescent="0.25">
      <c r="A208" s="7"/>
      <c r="B208" s="7"/>
      <c r="G208" s="181"/>
      <c r="K208" s="7"/>
    </row>
    <row r="209" spans="1:11" x14ac:dyDescent="0.25">
      <c r="A209" s="7"/>
      <c r="B209" s="7"/>
      <c r="C209" s="183"/>
      <c r="D209" s="89"/>
      <c r="G209" s="181"/>
      <c r="K209" s="7"/>
    </row>
    <row r="210" spans="1:11" x14ac:dyDescent="0.25">
      <c r="A210" s="7"/>
      <c r="B210" s="7"/>
      <c r="C210" s="183"/>
      <c r="D210" s="182"/>
      <c r="G210" s="181"/>
      <c r="K210" s="7"/>
    </row>
    <row r="211" spans="1:11" x14ac:dyDescent="0.25">
      <c r="A211" s="7"/>
      <c r="B211" s="7"/>
      <c r="C211" s="183"/>
      <c r="D211" s="182"/>
      <c r="G211" s="181"/>
      <c r="K211" s="7"/>
    </row>
    <row r="212" spans="1:11" x14ac:dyDescent="0.25">
      <c r="A212" s="7"/>
      <c r="B212" s="7"/>
      <c r="C212" s="183"/>
      <c r="D212" s="182"/>
      <c r="G212" s="181"/>
      <c r="K212" s="7"/>
    </row>
    <row r="213" spans="1:11" x14ac:dyDescent="0.25">
      <c r="A213" s="7"/>
      <c r="B213" s="7"/>
      <c r="C213" s="183"/>
      <c r="D213" s="182"/>
      <c r="G213" s="181"/>
      <c r="K213" s="7"/>
    </row>
    <row r="214" spans="1:11" x14ac:dyDescent="0.25">
      <c r="A214" s="7"/>
      <c r="B214" s="7"/>
      <c r="C214" s="183"/>
      <c r="D214" s="182"/>
      <c r="G214" s="181"/>
      <c r="K214" s="7"/>
    </row>
    <row r="215" spans="1:11" x14ac:dyDescent="0.25">
      <c r="A215" s="7"/>
      <c r="B215" s="7"/>
      <c r="C215" s="183"/>
      <c r="D215" s="182"/>
      <c r="G215" s="181"/>
      <c r="K215" s="7"/>
    </row>
    <row r="216" spans="1:11" x14ac:dyDescent="0.25">
      <c r="A216" s="7"/>
      <c r="B216" s="7"/>
      <c r="C216" s="183"/>
      <c r="G216" s="181"/>
      <c r="K216" s="7"/>
    </row>
    <row r="217" spans="1:11" x14ac:dyDescent="0.25">
      <c r="A217" s="7"/>
      <c r="B217" s="7"/>
      <c r="C217" s="183"/>
      <c r="D217" s="182"/>
      <c r="G217" s="181"/>
      <c r="K217" s="7"/>
    </row>
    <row r="218" spans="1:11" x14ac:dyDescent="0.25">
      <c r="A218" s="7"/>
      <c r="B218" s="7"/>
      <c r="C218" s="183"/>
      <c r="D218" s="182"/>
      <c r="G218" s="181"/>
      <c r="K218" s="7"/>
    </row>
    <row r="219" spans="1:11" x14ac:dyDescent="0.25">
      <c r="A219" s="7"/>
      <c r="B219" s="7"/>
      <c r="C219" s="183"/>
      <c r="D219" s="182"/>
      <c r="G219" s="181"/>
      <c r="K219" s="7"/>
    </row>
    <row r="220" spans="1:11" x14ac:dyDescent="0.25">
      <c r="A220" s="7"/>
      <c r="B220" s="7"/>
      <c r="C220" s="183"/>
      <c r="D220" s="182"/>
      <c r="G220" s="181"/>
      <c r="K220" s="7"/>
    </row>
    <row r="221" spans="1:11" x14ac:dyDescent="0.25">
      <c r="A221" s="7"/>
      <c r="B221" s="7"/>
      <c r="C221" s="183"/>
      <c r="D221" s="182"/>
      <c r="G221" s="181"/>
      <c r="K221" s="7"/>
    </row>
    <row r="222" spans="1:11" x14ac:dyDescent="0.25">
      <c r="A222" s="7"/>
      <c r="B222" s="7"/>
      <c r="C222" s="183"/>
      <c r="D222" s="182"/>
      <c r="G222" s="181"/>
      <c r="K222" s="7"/>
    </row>
    <row r="223" spans="1:11" x14ac:dyDescent="0.25">
      <c r="A223" s="7"/>
      <c r="B223" s="7"/>
      <c r="C223" s="183"/>
      <c r="D223" s="182"/>
      <c r="G223" s="181"/>
      <c r="K223" s="7"/>
    </row>
    <row r="224" spans="1:11" x14ac:dyDescent="0.25">
      <c r="A224" s="7"/>
      <c r="B224" s="7"/>
      <c r="C224" s="183"/>
      <c r="D224" s="182"/>
      <c r="G224" s="181"/>
      <c r="K224" s="7"/>
    </row>
    <row r="225" spans="1:11" x14ac:dyDescent="0.25">
      <c r="A225" s="7"/>
      <c r="B225" s="7"/>
      <c r="C225" s="183"/>
      <c r="D225" s="182"/>
      <c r="G225" s="181"/>
      <c r="K225" s="7"/>
    </row>
    <row r="226" spans="1:11" x14ac:dyDescent="0.25">
      <c r="A226" s="7"/>
      <c r="B226" s="7"/>
      <c r="C226" s="183"/>
      <c r="D226" s="182"/>
      <c r="G226" s="181"/>
      <c r="K226" s="7"/>
    </row>
    <row r="227" spans="1:11" x14ac:dyDescent="0.25">
      <c r="A227" s="7"/>
      <c r="B227" s="7"/>
      <c r="C227" s="183"/>
      <c r="D227" s="182"/>
      <c r="G227" s="181"/>
      <c r="K227" s="7"/>
    </row>
    <row r="228" spans="1:11" x14ac:dyDescent="0.25">
      <c r="A228" s="7"/>
      <c r="B228" s="7"/>
      <c r="C228" s="183"/>
      <c r="D228" s="182"/>
      <c r="G228" s="181"/>
      <c r="K228" s="7"/>
    </row>
    <row r="229" spans="1:11" x14ac:dyDescent="0.25">
      <c r="A229" s="7"/>
      <c r="B229" s="7"/>
      <c r="C229" s="183"/>
      <c r="D229" s="182"/>
      <c r="G229" s="181"/>
      <c r="K229" s="7"/>
    </row>
    <row r="230" spans="1:11" x14ac:dyDescent="0.25">
      <c r="A230" s="7"/>
      <c r="B230" s="7"/>
      <c r="C230" s="183"/>
      <c r="D230" s="182"/>
      <c r="G230" s="181"/>
      <c r="K230" s="7"/>
    </row>
    <row r="231" spans="1:11" x14ac:dyDescent="0.25">
      <c r="A231" s="7"/>
      <c r="B231" s="7"/>
      <c r="C231" s="183"/>
      <c r="D231" s="182"/>
      <c r="G231" s="181"/>
      <c r="K231" s="7"/>
    </row>
    <row r="232" spans="1:11" x14ac:dyDescent="0.25">
      <c r="A232" s="7"/>
      <c r="B232" s="7"/>
      <c r="C232" s="183"/>
      <c r="D232" s="182"/>
      <c r="G232" s="181"/>
      <c r="K232" s="7"/>
    </row>
    <row r="233" spans="1:11" x14ac:dyDescent="0.25">
      <c r="A233" s="7"/>
      <c r="B233" s="7"/>
      <c r="C233" s="183"/>
      <c r="D233" s="182"/>
      <c r="G233" s="181"/>
      <c r="K233" s="7"/>
    </row>
    <row r="234" spans="1:11" x14ac:dyDescent="0.25">
      <c r="A234" s="7"/>
      <c r="B234" s="7"/>
      <c r="C234" s="183"/>
      <c r="D234" s="182"/>
      <c r="G234" s="181"/>
      <c r="K234" s="7"/>
    </row>
    <row r="235" spans="1:11" x14ac:dyDescent="0.25">
      <c r="A235" s="7"/>
      <c r="B235" s="7"/>
      <c r="C235" s="183"/>
      <c r="D235" s="182"/>
      <c r="G235" s="181"/>
      <c r="K235" s="7"/>
    </row>
    <row r="236" spans="1:11" x14ac:dyDescent="0.25">
      <c r="A236" s="7"/>
      <c r="B236" s="7"/>
      <c r="C236" s="183"/>
      <c r="D236" s="182"/>
      <c r="G236" s="181"/>
      <c r="K236" s="7"/>
    </row>
    <row r="237" spans="1:11" x14ac:dyDescent="0.25">
      <c r="A237" s="7"/>
      <c r="B237" s="7"/>
      <c r="C237" s="183"/>
      <c r="D237" s="182"/>
      <c r="G237" s="181"/>
      <c r="K237" s="7"/>
    </row>
    <row r="238" spans="1:11" x14ac:dyDescent="0.25">
      <c r="A238" s="7"/>
      <c r="B238" s="7"/>
      <c r="C238" s="183"/>
      <c r="D238" s="182"/>
      <c r="G238" s="181"/>
      <c r="K238" s="7"/>
    </row>
    <row r="239" spans="1:11" x14ac:dyDescent="0.25">
      <c r="A239" s="7"/>
      <c r="B239" s="7"/>
      <c r="C239" s="183"/>
      <c r="D239" s="182"/>
      <c r="G239" s="181"/>
      <c r="K239" s="7"/>
    </row>
    <row r="240" spans="1:11" x14ac:dyDescent="0.25">
      <c r="A240" s="7"/>
      <c r="B240" s="7"/>
      <c r="C240" s="183"/>
      <c r="D240" s="182"/>
      <c r="G240" s="181"/>
      <c r="K240" s="7"/>
    </row>
    <row r="241" spans="1:11" x14ac:dyDescent="0.25">
      <c r="A241" s="7"/>
      <c r="B241" s="7"/>
      <c r="C241" s="183"/>
      <c r="D241" s="182"/>
      <c r="G241" s="181"/>
      <c r="K241" s="7"/>
    </row>
    <row r="242" spans="1:11" x14ac:dyDescent="0.25">
      <c r="A242" s="7"/>
      <c r="B242" s="7"/>
      <c r="C242" s="183"/>
      <c r="G242" s="181"/>
      <c r="K242" s="7"/>
    </row>
    <row r="243" spans="1:11" x14ac:dyDescent="0.25">
      <c r="A243" s="7"/>
      <c r="B243" s="7"/>
      <c r="G243" s="181"/>
      <c r="K243" s="7"/>
    </row>
    <row r="244" spans="1:11" x14ac:dyDescent="0.25">
      <c r="A244" s="7"/>
      <c r="B244" s="7"/>
      <c r="D244" s="182"/>
      <c r="G244" s="181"/>
      <c r="K244" s="7"/>
    </row>
    <row r="245" spans="1:11" x14ac:dyDescent="0.25">
      <c r="A245" s="7"/>
      <c r="B245" s="7"/>
      <c r="D245" s="182"/>
      <c r="G245" s="181"/>
      <c r="K245" s="7"/>
    </row>
    <row r="246" spans="1:11" x14ac:dyDescent="0.25">
      <c r="A246" s="7"/>
      <c r="B246" s="7"/>
      <c r="D246" s="182"/>
      <c r="G246" s="181"/>
      <c r="K246" s="7"/>
    </row>
    <row r="247" spans="1:11" x14ac:dyDescent="0.25">
      <c r="A247" s="7"/>
      <c r="B247" s="7"/>
      <c r="D247" s="182"/>
      <c r="G247" s="181"/>
      <c r="K247" s="7"/>
    </row>
    <row r="248" spans="1:11" x14ac:dyDescent="0.25">
      <c r="A248" s="7"/>
      <c r="B248" s="7"/>
      <c r="D248" s="182"/>
      <c r="G248" s="181"/>
      <c r="K248" s="7"/>
    </row>
    <row r="249" spans="1:11" x14ac:dyDescent="0.25">
      <c r="A249" s="7"/>
      <c r="B249" s="7"/>
      <c r="G249" s="181"/>
      <c r="K249" s="7"/>
    </row>
    <row r="250" spans="1:11" x14ac:dyDescent="0.25">
      <c r="A250" s="7"/>
      <c r="B250" s="7"/>
      <c r="E250" s="184"/>
      <c r="G250" s="181"/>
      <c r="K250" s="7"/>
    </row>
    <row r="251" spans="1:11" x14ac:dyDescent="0.25">
      <c r="A251" s="7"/>
      <c r="B251" s="7"/>
      <c r="E251" s="184"/>
      <c r="G251" s="181"/>
      <c r="K251" s="7"/>
    </row>
    <row r="252" spans="1:11" x14ac:dyDescent="0.25">
      <c r="A252" s="7"/>
      <c r="B252" s="7"/>
      <c r="D252" s="182"/>
      <c r="E252" s="184"/>
      <c r="G252" s="181"/>
      <c r="K252" s="7"/>
    </row>
    <row r="253" spans="1:11" x14ac:dyDescent="0.25">
      <c r="A253" s="7"/>
      <c r="B253" s="7"/>
      <c r="C253" s="7"/>
      <c r="D253" s="182"/>
      <c r="E253" s="184"/>
      <c r="G253" s="181"/>
      <c r="K253" s="7"/>
    </row>
    <row r="254" spans="1:11" x14ac:dyDescent="0.25">
      <c r="A254" s="7"/>
      <c r="B254" s="7"/>
      <c r="C254" s="7"/>
      <c r="D254" s="89"/>
      <c r="E254" s="184"/>
      <c r="G254" s="181"/>
      <c r="K254" s="7"/>
    </row>
    <row r="255" spans="1:11" x14ac:dyDescent="0.25">
      <c r="A255" s="7"/>
      <c r="B255" s="7"/>
      <c r="C255" s="7"/>
      <c r="D255" s="182"/>
      <c r="E255" s="184"/>
      <c r="G255" s="181"/>
      <c r="K255" s="7"/>
    </row>
    <row r="256" spans="1:11" x14ac:dyDescent="0.25">
      <c r="A256" s="7"/>
      <c r="B256" s="7"/>
      <c r="C256" s="7"/>
      <c r="D256" s="182"/>
      <c r="G256" s="181"/>
      <c r="K256" s="7"/>
    </row>
    <row r="257" spans="1:11" x14ac:dyDescent="0.25">
      <c r="A257" s="7"/>
      <c r="B257" s="7"/>
      <c r="C257" s="7"/>
      <c r="D257" s="182"/>
      <c r="E257" s="184"/>
      <c r="G257" s="181"/>
      <c r="K257" s="7"/>
    </row>
    <row r="258" spans="1:11" x14ac:dyDescent="0.25">
      <c r="A258" s="7"/>
      <c r="B258" s="7"/>
      <c r="C258" s="7"/>
      <c r="D258" s="89"/>
      <c r="E258" s="184"/>
      <c r="G258" s="181"/>
      <c r="K258" s="7"/>
    </row>
    <row r="259" spans="1:11" x14ac:dyDescent="0.25">
      <c r="A259" s="7"/>
      <c r="B259" s="7"/>
      <c r="C259" s="7"/>
      <c r="D259" s="89"/>
      <c r="E259" s="184"/>
      <c r="G259" s="181"/>
      <c r="K259" s="7"/>
    </row>
    <row r="260" spans="1:11" x14ac:dyDescent="0.25">
      <c r="A260" s="7"/>
      <c r="B260" s="7"/>
      <c r="C260" s="7"/>
      <c r="D260" s="89"/>
      <c r="E260" s="89"/>
      <c r="G260" s="181"/>
      <c r="K260" s="7"/>
    </row>
    <row r="261" spans="1:11" x14ac:dyDescent="0.25">
      <c r="A261" s="7"/>
      <c r="B261" s="7"/>
      <c r="C261" s="7"/>
      <c r="D261" s="185"/>
      <c r="E261" s="184"/>
      <c r="G261" s="181"/>
      <c r="K261" s="7"/>
    </row>
    <row r="262" spans="1:11" x14ac:dyDescent="0.25">
      <c r="A262" s="7"/>
      <c r="B262" s="7"/>
      <c r="C262" s="7"/>
      <c r="D262" s="89"/>
      <c r="E262" s="184"/>
      <c r="G262" s="181"/>
      <c r="K262" s="7"/>
    </row>
    <row r="263" spans="1:11" x14ac:dyDescent="0.25">
      <c r="A263" s="7"/>
      <c r="B263" s="7"/>
      <c r="C263" s="7"/>
      <c r="D263" s="89"/>
      <c r="E263" s="184"/>
      <c r="G263" s="181"/>
      <c r="K263" s="7"/>
    </row>
    <row r="264" spans="1:11" x14ac:dyDescent="0.25">
      <c r="A264" s="7"/>
      <c r="B264" s="7"/>
      <c r="C264" s="7"/>
      <c r="D264" s="89"/>
      <c r="G264" s="181"/>
      <c r="K264" s="7"/>
    </row>
    <row r="265" spans="1:11" x14ac:dyDescent="0.25">
      <c r="A265" s="7"/>
      <c r="B265" s="7"/>
      <c r="C265" s="7"/>
      <c r="D265" s="54"/>
      <c r="G265" s="181"/>
      <c r="K265" s="7"/>
    </row>
    <row r="266" spans="1:11" x14ac:dyDescent="0.25">
      <c r="A266" s="7"/>
      <c r="B266" s="7"/>
      <c r="C266" s="7"/>
      <c r="G266" s="181"/>
      <c r="K266" s="7"/>
    </row>
    <row r="267" spans="1:11" x14ac:dyDescent="0.25">
      <c r="A267" s="7"/>
      <c r="B267" s="7"/>
      <c r="C267" s="7"/>
      <c r="G267" s="181"/>
      <c r="K267" s="7"/>
    </row>
    <row r="268" spans="1:11" x14ac:dyDescent="0.25">
      <c r="A268" s="7"/>
      <c r="B268" s="7"/>
      <c r="C268" s="7"/>
      <c r="G268" s="181"/>
      <c r="K268" s="7"/>
    </row>
    <row r="269" spans="1:11" x14ac:dyDescent="0.25">
      <c r="A269" s="7"/>
      <c r="B269" s="7"/>
      <c r="C269" s="7"/>
      <c r="G269" s="181"/>
      <c r="K269" s="7"/>
    </row>
    <row r="270" spans="1:11" x14ac:dyDescent="0.25">
      <c r="A270" s="7"/>
      <c r="B270" s="7"/>
      <c r="C270" s="7"/>
      <c r="G270" s="181"/>
      <c r="K270" s="7"/>
    </row>
    <row r="271" spans="1:11" x14ac:dyDescent="0.25">
      <c r="A271" s="7"/>
      <c r="B271" s="7"/>
      <c r="C271" s="7"/>
      <c r="D271" s="182"/>
      <c r="G271" s="181"/>
      <c r="K271" s="7"/>
    </row>
    <row r="272" spans="1:11" x14ac:dyDescent="0.25">
      <c r="A272" s="7"/>
      <c r="B272" s="7"/>
      <c r="C272" s="7"/>
      <c r="D272" s="70"/>
      <c r="G272" s="181"/>
      <c r="K272" s="7"/>
    </row>
    <row r="273" spans="1:11" x14ac:dyDescent="0.25">
      <c r="A273" s="7"/>
      <c r="B273" s="7"/>
      <c r="C273" s="7"/>
      <c r="D273" s="182"/>
      <c r="G273" s="181"/>
      <c r="K273" s="7"/>
    </row>
    <row r="274" spans="1:11" x14ac:dyDescent="0.25">
      <c r="A274" s="7"/>
      <c r="B274" s="7"/>
      <c r="C274" s="7"/>
      <c r="D274" s="182"/>
      <c r="G274" s="181"/>
      <c r="K274" s="7"/>
    </row>
    <row r="275" spans="1:11" x14ac:dyDescent="0.25">
      <c r="A275" s="7"/>
      <c r="B275" s="7"/>
      <c r="C275" s="7"/>
      <c r="G275" s="181"/>
      <c r="K275" s="7"/>
    </row>
    <row r="276" spans="1:11" x14ac:dyDescent="0.25">
      <c r="A276" s="7"/>
      <c r="B276" s="7"/>
      <c r="C276" s="7"/>
      <c r="G276" s="181"/>
      <c r="K276" s="7"/>
    </row>
    <row r="277" spans="1:11" x14ac:dyDescent="0.25">
      <c r="A277" s="7"/>
      <c r="B277" s="7"/>
      <c r="C277" s="7"/>
      <c r="G277" s="181"/>
      <c r="K277" s="7"/>
    </row>
    <row r="278" spans="1:11" x14ac:dyDescent="0.25">
      <c r="A278" s="7"/>
      <c r="B278" s="7"/>
      <c r="C278" s="7"/>
      <c r="G278" s="181"/>
      <c r="K278" s="7"/>
    </row>
    <row r="279" spans="1:11" x14ac:dyDescent="0.25">
      <c r="A279" s="7"/>
      <c r="B279" s="7"/>
      <c r="C279" s="7"/>
      <c r="G279" s="181"/>
      <c r="K279" s="7"/>
    </row>
    <row r="280" spans="1:11" x14ac:dyDescent="0.25">
      <c r="A280" s="7"/>
      <c r="B280" s="7"/>
      <c r="C280" s="7"/>
      <c r="G280" s="181"/>
      <c r="K280" s="7"/>
    </row>
    <row r="281" spans="1:11" x14ac:dyDescent="0.25">
      <c r="A281" s="7"/>
      <c r="B281" s="7"/>
      <c r="C281" s="7"/>
      <c r="G281" s="181"/>
      <c r="K281" s="7"/>
    </row>
    <row r="282" spans="1:11" x14ac:dyDescent="0.25">
      <c r="A282" s="7"/>
      <c r="B282" s="7"/>
      <c r="C282" s="7"/>
      <c r="G282" s="181"/>
      <c r="K282" s="7"/>
    </row>
    <row r="283" spans="1:11" x14ac:dyDescent="0.25">
      <c r="A283" s="7"/>
      <c r="B283" s="7"/>
      <c r="C283" s="7"/>
      <c r="G283" s="181"/>
      <c r="K283" s="7"/>
    </row>
    <row r="284" spans="1:11" x14ac:dyDescent="0.25">
      <c r="A284" s="7"/>
      <c r="B284" s="7"/>
      <c r="C284" s="7"/>
      <c r="G284" s="181"/>
      <c r="K284" s="7"/>
    </row>
  </sheetData>
  <autoFilter ref="F1:F284" xr:uid="{6160E75B-DD4A-4F32-B0B9-DEFC13FE42A9}"/>
  <mergeCells count="3">
    <mergeCell ref="D189:F189"/>
    <mergeCell ref="D190:F190"/>
    <mergeCell ref="D188:F188"/>
  </mergeCells>
  <phoneticPr fontId="24" type="noConversion"/>
  <printOptions horizontalCentered="1" gridLines="1"/>
  <pageMargins left="0.19685039370078741" right="0.19685039370078741" top="0.39370078740157483" bottom="0.39370078740157483" header="0" footer="0"/>
  <pageSetup paperSize="9" scale="68" fitToHeight="12" orientation="landscape" horizontalDpi="300" verticalDpi="300" r:id="rId1"/>
  <rowBreaks count="1" manualBreakCount="1">
    <brk id="103"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EA5DC-C883-490C-A851-ACEC23863217}">
  <sheetPr>
    <tabColor rgb="FF0000FF"/>
  </sheetPr>
  <dimension ref="A1:S1793"/>
  <sheetViews>
    <sheetView view="pageBreakPreview" zoomScaleNormal="85" zoomScaleSheetLayoutView="100" workbookViewId="0">
      <pane ySplit="7" topLeftCell="A8" activePane="bottomLeft" state="frozen"/>
      <selection sqref="A1:XFD1048576"/>
      <selection pane="bottomLeft" activeCell="B1793" sqref="B1793:D1793"/>
    </sheetView>
  </sheetViews>
  <sheetFormatPr defaultColWidth="10.6640625" defaultRowHeight="13.2" x14ac:dyDescent="0.25"/>
  <cols>
    <col min="1" max="1" width="15.6640625" style="4" customWidth="1"/>
    <col min="2" max="2" width="80.6640625" style="2" customWidth="1"/>
    <col min="3" max="3" width="17.44140625" style="6" customWidth="1"/>
    <col min="4" max="5" width="13.6640625" style="6" customWidth="1"/>
    <col min="6" max="6" width="15.44140625" style="6" customWidth="1"/>
    <col min="7" max="10" width="13.6640625" style="6" customWidth="1"/>
    <col min="11" max="11" width="15.5546875" style="36" customWidth="1"/>
    <col min="12" max="12" width="13.44140625" style="6" customWidth="1"/>
    <col min="13" max="13" width="10.6640625" style="5"/>
    <col min="14" max="14" width="7.44140625" style="6" customWidth="1"/>
    <col min="15" max="16384" width="10.6640625" style="6"/>
  </cols>
  <sheetData>
    <row r="1" spans="1:15" s="264" customFormat="1" ht="20.100000000000001" customHeight="1" x14ac:dyDescent="0.45">
      <c r="A1" s="335" t="s">
        <v>20</v>
      </c>
      <c r="B1" s="336"/>
      <c r="C1" s="336"/>
      <c r="D1" s="336"/>
      <c r="E1" s="336"/>
      <c r="F1" s="336"/>
      <c r="G1" s="336"/>
      <c r="H1" s="336"/>
      <c r="I1" s="336"/>
      <c r="J1" s="336"/>
      <c r="K1" s="336"/>
      <c r="L1" s="337"/>
      <c r="M1" s="263"/>
    </row>
    <row r="2" spans="1:15" x14ac:dyDescent="0.25">
      <c r="A2" s="265" t="str">
        <f>EAP!A2</f>
        <v xml:space="preserve">OBRA: </v>
      </c>
      <c r="B2" s="265" t="str">
        <f>EAP!B2</f>
        <v>REFORMA DA EMPEF HONÓRIO PEDRO DE SIQUEIRA</v>
      </c>
      <c r="C2" s="266"/>
      <c r="D2" s="266"/>
      <c r="E2" s="266"/>
      <c r="F2" s="266"/>
      <c r="G2" s="266"/>
      <c r="H2" s="267"/>
      <c r="I2" s="266"/>
      <c r="J2" s="266"/>
      <c r="K2" s="268"/>
      <c r="L2" s="269"/>
    </row>
    <row r="3" spans="1:15" x14ac:dyDescent="0.25">
      <c r="A3" s="3" t="str">
        <f>EAP!A3</f>
        <v>LOCAL:</v>
      </c>
      <c r="B3" s="3" t="str">
        <f>EAP!B3</f>
        <v>GUAÇUÍ - ES</v>
      </c>
      <c r="H3" s="7"/>
      <c r="K3" s="9"/>
      <c r="L3" s="10"/>
      <c r="O3" s="338"/>
    </row>
    <row r="4" spans="1:15" x14ac:dyDescent="0.25">
      <c r="A4" s="3" t="str">
        <f>EAP!A4</f>
        <v>CONTRATANTE:</v>
      </c>
      <c r="B4" s="3" t="str">
        <f>EAP!B4</f>
        <v>PREFEITURA MUNICIPAL DE GUAÇUÍ</v>
      </c>
      <c r="F4" s="11"/>
      <c r="H4" s="7"/>
      <c r="K4" s="9"/>
      <c r="L4" s="10"/>
      <c r="O4" s="338"/>
    </row>
    <row r="5" spans="1:15" x14ac:dyDescent="0.25">
      <c r="A5" s="95"/>
      <c r="B5" s="95"/>
      <c r="F5" s="11"/>
      <c r="H5" s="7"/>
      <c r="K5" s="9"/>
      <c r="L5" s="10"/>
      <c r="O5" s="14"/>
    </row>
    <row r="6" spans="1:15" x14ac:dyDescent="0.25">
      <c r="A6" s="104"/>
      <c r="B6" s="270"/>
      <c r="C6" s="271"/>
      <c r="D6" s="271"/>
      <c r="E6" s="271"/>
      <c r="F6" s="272"/>
      <c r="G6" s="271"/>
      <c r="H6" s="273"/>
      <c r="I6" s="271"/>
      <c r="J6" s="271"/>
      <c r="K6" s="12"/>
      <c r="L6" s="13"/>
      <c r="O6" s="14"/>
    </row>
    <row r="7" spans="1:15" s="154" customFormat="1" ht="39.6" x14ac:dyDescent="0.25">
      <c r="A7" s="155" t="s">
        <v>14</v>
      </c>
      <c r="B7" s="156" t="s">
        <v>21</v>
      </c>
      <c r="C7" s="157" t="s">
        <v>22</v>
      </c>
      <c r="D7" s="157" t="s">
        <v>23</v>
      </c>
      <c r="E7" s="158" t="s">
        <v>9856</v>
      </c>
      <c r="F7" s="158" t="s">
        <v>9828</v>
      </c>
      <c r="G7" s="158" t="s">
        <v>9829</v>
      </c>
      <c r="H7" s="159" t="s">
        <v>24</v>
      </c>
      <c r="I7" s="158" t="s">
        <v>25</v>
      </c>
      <c r="J7" s="158" t="s">
        <v>9817</v>
      </c>
      <c r="K7" s="160" t="s">
        <v>2</v>
      </c>
      <c r="L7" s="157" t="s">
        <v>8</v>
      </c>
      <c r="M7" s="153"/>
      <c r="O7" s="163"/>
    </row>
    <row r="8" spans="1:15" s="69" customFormat="1" ht="19.95" customHeight="1" x14ac:dyDescent="0.25">
      <c r="A8" s="307" t="str">
        <f>PO!A7</f>
        <v>01</v>
      </c>
      <c r="B8" s="308" t="str">
        <f>VLOOKUP(A8,PO!$A:$I,4,FALSE)</f>
        <v>CANTEIRO DE OBRAS</v>
      </c>
      <c r="C8" s="309"/>
      <c r="D8" s="309"/>
      <c r="E8" s="310"/>
      <c r="F8" s="310"/>
      <c r="G8" s="310"/>
      <c r="H8" s="311"/>
      <c r="I8" s="310"/>
      <c r="J8" s="310"/>
      <c r="K8" s="312"/>
      <c r="L8" s="313"/>
      <c r="M8" s="68"/>
    </row>
    <row r="9" spans="1:15" s="23" customFormat="1" ht="26.4" x14ac:dyDescent="0.25">
      <c r="A9" s="60" t="str">
        <f>PO!A8</f>
        <v>01.01</v>
      </c>
      <c r="B9" s="15" t="str">
        <f>VLOOKUP(A9,PO!$A:$I,4,FALSE)</f>
        <v>FORNECIMENTO E INSTALAÇÃO DE PLACA DE OBRA COM CHAPA GALVANIZADA E ESTRUTURA DE MADEIRA. AF_03/2022_PS</v>
      </c>
      <c r="C9" s="16"/>
      <c r="D9" s="17"/>
      <c r="E9" s="18"/>
      <c r="F9" s="17"/>
      <c r="G9" s="19"/>
      <c r="H9" s="17"/>
      <c r="I9" s="19"/>
      <c r="J9" s="19"/>
      <c r="K9" s="20"/>
      <c r="L9" s="21">
        <f>K13</f>
        <v>8</v>
      </c>
      <c r="M9" s="22"/>
    </row>
    <row r="10" spans="1:15" s="23" customFormat="1" x14ac:dyDescent="0.25">
      <c r="A10" s="61"/>
      <c r="B10" s="1"/>
      <c r="C10" s="33"/>
      <c r="D10" s="49"/>
      <c r="E10" s="49"/>
      <c r="F10" s="49"/>
      <c r="G10" s="26"/>
      <c r="H10" s="34"/>
      <c r="I10" s="34"/>
      <c r="J10" s="34"/>
      <c r="K10" s="35"/>
      <c r="L10" s="24"/>
      <c r="M10" s="25"/>
      <c r="N10" s="26"/>
    </row>
    <row r="11" spans="1:15" s="23" customFormat="1" x14ac:dyDescent="0.25">
      <c r="A11" s="61"/>
      <c r="B11" s="1"/>
      <c r="C11" s="33"/>
      <c r="D11" s="49"/>
      <c r="E11" s="49">
        <v>4</v>
      </c>
      <c r="F11" s="49"/>
      <c r="G11" s="49">
        <v>2</v>
      </c>
      <c r="H11" s="49">
        <f>G11*E11</f>
        <v>8</v>
      </c>
      <c r="I11" s="49"/>
      <c r="J11" s="49"/>
      <c r="K11" s="35">
        <f>H11</f>
        <v>8</v>
      </c>
      <c r="L11" s="24"/>
      <c r="M11" s="25"/>
      <c r="N11" s="26"/>
    </row>
    <row r="12" spans="1:15" s="23" customFormat="1" x14ac:dyDescent="0.25">
      <c r="A12" s="60"/>
      <c r="B12" s="15"/>
      <c r="C12" s="16"/>
      <c r="D12" s="17"/>
      <c r="E12" s="18"/>
      <c r="F12" s="17"/>
      <c r="G12" s="19"/>
      <c r="H12" s="17"/>
      <c r="I12" s="19"/>
      <c r="J12" s="19"/>
      <c r="K12" s="20"/>
      <c r="L12" s="21"/>
      <c r="M12" s="22"/>
    </row>
    <row r="13" spans="1:15" s="23" customFormat="1" x14ac:dyDescent="0.25">
      <c r="A13" s="62"/>
      <c r="B13" s="27" t="s">
        <v>12</v>
      </c>
      <c r="C13" s="28"/>
      <c r="D13" s="29"/>
      <c r="E13" s="30"/>
      <c r="F13" s="30"/>
      <c r="G13" s="30"/>
      <c r="H13" s="30"/>
      <c r="I13" s="30"/>
      <c r="J13" s="30"/>
      <c r="K13" s="31">
        <f>ROUND(SUM(K9:K12),2)</f>
        <v>8</v>
      </c>
      <c r="L13" s="32" t="str">
        <f>IFERROR(VLOOKUP(A9,PO!$A:$I,5,FALSE),0)</f>
        <v>M2</v>
      </c>
      <c r="M13" s="22"/>
    </row>
    <row r="14" spans="1:15" s="23" customFormat="1" x14ac:dyDescent="0.25">
      <c r="A14" s="60"/>
      <c r="B14" s="15"/>
      <c r="C14" s="16"/>
      <c r="D14" s="17"/>
      <c r="E14" s="18"/>
      <c r="F14" s="17"/>
      <c r="G14" s="19"/>
      <c r="H14" s="17"/>
      <c r="I14" s="19"/>
      <c r="J14" s="19"/>
      <c r="K14" s="20"/>
      <c r="L14" s="21"/>
      <c r="M14" s="22"/>
    </row>
    <row r="15" spans="1:15" s="23" customFormat="1" ht="39.6" x14ac:dyDescent="0.25">
      <c r="A15" s="60" t="str">
        <f>PO!A9</f>
        <v>01.02</v>
      </c>
      <c r="B15" s="15" t="str">
        <f>VLOOKUP(A15,PO!$A:$I,4,FALSE)</f>
        <v>MONTAGEM E DESMONTAGEM DE ANDAIME MODULAR FACHADEIRO, COM PISO METÁLICO, PARA EDIFÍCIOS COM MULTIPLOS PAVIMENTOS (EXCLUSIVE ANDAIME E LIMPEZA). AF_03/2024</v>
      </c>
      <c r="C15" s="16"/>
      <c r="D15" s="19"/>
      <c r="E15" s="18"/>
      <c r="F15" s="17"/>
      <c r="G15" s="19"/>
      <c r="H15" s="17"/>
      <c r="I15" s="19"/>
      <c r="J15" s="19"/>
      <c r="K15" s="20"/>
      <c r="L15" s="21">
        <f>K19</f>
        <v>111.29</v>
      </c>
      <c r="M15" s="22"/>
    </row>
    <row r="16" spans="1:15" s="23" customFormat="1" x14ac:dyDescent="0.25">
      <c r="A16" s="61"/>
      <c r="B16" s="1"/>
      <c r="C16" s="33"/>
      <c r="D16" s="49"/>
      <c r="E16" s="49"/>
      <c r="F16" s="49"/>
      <c r="G16" s="26"/>
      <c r="H16" s="34"/>
      <c r="I16" s="34"/>
      <c r="J16" s="34"/>
      <c r="K16" s="35"/>
      <c r="L16" s="24"/>
      <c r="M16" s="25"/>
      <c r="N16" s="26"/>
    </row>
    <row r="17" spans="1:14" s="23" customFormat="1" x14ac:dyDescent="0.25">
      <c r="A17" s="61"/>
      <c r="B17" s="1" t="s">
        <v>11493</v>
      </c>
      <c r="C17" s="33"/>
      <c r="D17" s="49"/>
      <c r="E17" s="49">
        <v>41.22</v>
      </c>
      <c r="F17" s="49"/>
      <c r="G17" s="49">
        <v>2.7</v>
      </c>
      <c r="H17" s="49">
        <f>E17*G17</f>
        <v>111.29400000000001</v>
      </c>
      <c r="I17" s="49"/>
      <c r="J17" s="49"/>
      <c r="K17" s="35">
        <f>H17</f>
        <v>111.29400000000001</v>
      </c>
      <c r="L17" s="24"/>
      <c r="M17" s="25"/>
      <c r="N17" s="26"/>
    </row>
    <row r="18" spans="1:14" s="23" customFormat="1" x14ac:dyDescent="0.25">
      <c r="A18" s="60"/>
      <c r="B18" s="15"/>
      <c r="C18" s="16"/>
      <c r="D18" s="17"/>
      <c r="E18" s="18"/>
      <c r="F18" s="17"/>
      <c r="G18" s="19"/>
      <c r="H18" s="17"/>
      <c r="I18" s="19"/>
      <c r="J18" s="19"/>
      <c r="K18" s="20"/>
      <c r="L18" s="21"/>
      <c r="M18" s="22"/>
    </row>
    <row r="19" spans="1:14" s="23" customFormat="1" x14ac:dyDescent="0.25">
      <c r="A19" s="62"/>
      <c r="B19" s="27" t="s">
        <v>12</v>
      </c>
      <c r="C19" s="28"/>
      <c r="D19" s="29"/>
      <c r="E19" s="30"/>
      <c r="F19" s="30"/>
      <c r="G19" s="30"/>
      <c r="H19" s="30"/>
      <c r="I19" s="30"/>
      <c r="J19" s="30"/>
      <c r="K19" s="31">
        <f>ROUND(SUM(K15:K18),2)</f>
        <v>111.29</v>
      </c>
      <c r="L19" s="32" t="str">
        <f>IFERROR(VLOOKUP(A15,PO!$A:$I,5,FALSE),0)</f>
        <v>M2</v>
      </c>
      <c r="M19" s="22"/>
    </row>
    <row r="20" spans="1:14" s="23" customFormat="1" x14ac:dyDescent="0.25">
      <c r="A20" s="60"/>
      <c r="B20" s="15"/>
      <c r="C20" s="16"/>
      <c r="D20" s="17"/>
      <c r="E20" s="18"/>
      <c r="F20" s="17"/>
      <c r="G20" s="19"/>
      <c r="H20" s="17"/>
      <c r="I20" s="19"/>
      <c r="J20" s="19"/>
      <c r="K20" s="20"/>
      <c r="L20" s="21"/>
      <c r="M20" s="22"/>
    </row>
    <row r="21" spans="1:14" s="23" customFormat="1" x14ac:dyDescent="0.25">
      <c r="A21" s="60" t="str">
        <f>PO!A10</f>
        <v>01.03</v>
      </c>
      <c r="B21" s="15" t="str">
        <f>VLOOKUP(A21,PO!$A:$I,4,FALSE)</f>
        <v>COLOCAÇÃO DE TELA EM ANDAIME FACHADEIRO. AF_03/2024</v>
      </c>
      <c r="C21" s="16"/>
      <c r="D21" s="19"/>
      <c r="E21" s="18"/>
      <c r="F21" s="17"/>
      <c r="G21" s="19"/>
      <c r="H21" s="17"/>
      <c r="I21" s="19"/>
      <c r="J21" s="19"/>
      <c r="K21" s="20"/>
      <c r="L21" s="21">
        <f>K25</f>
        <v>111.29</v>
      </c>
      <c r="M21" s="22"/>
    </row>
    <row r="22" spans="1:14" s="23" customFormat="1" ht="15" customHeight="1" x14ac:dyDescent="0.25">
      <c r="A22" s="61"/>
      <c r="B22" s="1"/>
      <c r="C22" s="33"/>
      <c r="D22" s="49"/>
      <c r="E22" s="49"/>
      <c r="F22" s="49"/>
      <c r="G22" s="26"/>
      <c r="H22" s="34"/>
      <c r="I22" s="34"/>
      <c r="J22" s="34"/>
      <c r="K22" s="35"/>
      <c r="L22" s="24"/>
      <c r="M22" s="25"/>
      <c r="N22" s="26"/>
    </row>
    <row r="23" spans="1:14" s="23" customFormat="1" x14ac:dyDescent="0.25">
      <c r="A23" s="61"/>
      <c r="B23" s="1" t="s">
        <v>11493</v>
      </c>
      <c r="C23" s="33"/>
      <c r="D23" s="49"/>
      <c r="E23" s="49">
        <v>41.22</v>
      </c>
      <c r="F23" s="49"/>
      <c r="G23" s="49">
        <v>2.7</v>
      </c>
      <c r="H23" s="49">
        <f>E23*G23</f>
        <v>111.29400000000001</v>
      </c>
      <c r="I23" s="49"/>
      <c r="J23" s="49"/>
      <c r="K23" s="35">
        <f>H23</f>
        <v>111.29400000000001</v>
      </c>
      <c r="L23" s="24"/>
      <c r="M23" s="25"/>
      <c r="N23" s="26"/>
    </row>
    <row r="24" spans="1:14" s="23" customFormat="1" x14ac:dyDescent="0.25">
      <c r="A24" s="60"/>
      <c r="B24" s="15"/>
      <c r="C24" s="16"/>
      <c r="D24" s="17"/>
      <c r="E24" s="18"/>
      <c r="F24" s="17"/>
      <c r="G24" s="19"/>
      <c r="H24" s="17"/>
      <c r="I24" s="19"/>
      <c r="J24" s="19"/>
      <c r="K24" s="20"/>
      <c r="L24" s="21"/>
      <c r="M24" s="22"/>
    </row>
    <row r="25" spans="1:14" s="23" customFormat="1" x14ac:dyDescent="0.25">
      <c r="A25" s="62"/>
      <c r="B25" s="27" t="s">
        <v>12</v>
      </c>
      <c r="C25" s="28"/>
      <c r="D25" s="29"/>
      <c r="E25" s="30"/>
      <c r="F25" s="30"/>
      <c r="G25" s="30"/>
      <c r="H25" s="30"/>
      <c r="I25" s="30"/>
      <c r="J25" s="30"/>
      <c r="K25" s="31">
        <f>ROUND(SUM(K21:K24),2)</f>
        <v>111.29</v>
      </c>
      <c r="L25" s="32" t="str">
        <f>IFERROR(VLOOKUP(A21,PO!$A:$I,5,FALSE),0)</f>
        <v>M2</v>
      </c>
      <c r="M25" s="22"/>
    </row>
    <row r="26" spans="1:14" s="23" customFormat="1" x14ac:dyDescent="0.25">
      <c r="A26" s="60"/>
      <c r="B26" s="15"/>
      <c r="C26" s="16"/>
      <c r="D26" s="17"/>
      <c r="E26" s="18"/>
      <c r="F26" s="17"/>
      <c r="G26" s="19"/>
      <c r="H26" s="17"/>
      <c r="I26" s="19"/>
      <c r="J26" s="19"/>
      <c r="K26" s="20"/>
      <c r="L26" s="21"/>
      <c r="M26" s="22"/>
    </row>
    <row r="27" spans="1:14" s="23" customFormat="1" x14ac:dyDescent="0.25">
      <c r="A27" s="60" t="str">
        <f>PO!A11</f>
        <v>01.04</v>
      </c>
      <c r="B27" s="15" t="str">
        <f>VLOOKUP(A27,PO!$A:$I,4,FALSE)</f>
        <v>TAPUME COM TELHA METÁLICA. AF_03/2024</v>
      </c>
      <c r="C27" s="16"/>
      <c r="D27" s="17"/>
      <c r="E27" s="18"/>
      <c r="F27" s="17"/>
      <c r="G27" s="19"/>
      <c r="H27" s="17"/>
      <c r="I27" s="19"/>
      <c r="J27" s="19"/>
      <c r="K27" s="20"/>
      <c r="L27" s="21">
        <f>K31</f>
        <v>132</v>
      </c>
      <c r="M27" s="22"/>
    </row>
    <row r="28" spans="1:14" s="23" customFormat="1" ht="15" customHeight="1" x14ac:dyDescent="0.25">
      <c r="A28" s="61"/>
      <c r="B28" s="1"/>
      <c r="C28" s="33"/>
      <c r="D28" s="49"/>
      <c r="E28" s="49"/>
      <c r="F28" s="49"/>
      <c r="G28" s="26"/>
      <c r="H28" s="34"/>
      <c r="I28" s="34"/>
      <c r="J28" s="34"/>
      <c r="K28" s="35"/>
      <c r="L28" s="24"/>
      <c r="M28" s="25"/>
      <c r="N28" s="26"/>
    </row>
    <row r="29" spans="1:14" s="23" customFormat="1" ht="15" customHeight="1" x14ac:dyDescent="0.25">
      <c r="A29" s="61"/>
      <c r="B29" s="1"/>
      <c r="C29" s="33"/>
      <c r="D29" s="49"/>
      <c r="E29" s="6">
        <v>60</v>
      </c>
      <c r="F29" s="49">
        <v>2.2000000000000002</v>
      </c>
      <c r="G29" s="49"/>
      <c r="H29" s="49">
        <f>F29*E29</f>
        <v>132</v>
      </c>
      <c r="I29" s="34"/>
      <c r="J29" s="34"/>
      <c r="K29" s="35">
        <f>H29</f>
        <v>132</v>
      </c>
      <c r="L29" s="24"/>
      <c r="M29" s="25"/>
      <c r="N29" s="26"/>
    </row>
    <row r="30" spans="1:14" s="23" customFormat="1" x14ac:dyDescent="0.25">
      <c r="A30" s="60"/>
      <c r="B30" s="15"/>
      <c r="C30" s="16"/>
      <c r="D30" s="17"/>
      <c r="E30" s="18"/>
      <c r="F30" s="17"/>
      <c r="G30" s="19"/>
      <c r="H30" s="17"/>
      <c r="I30" s="19"/>
      <c r="J30" s="19"/>
      <c r="K30" s="20"/>
      <c r="L30" s="21"/>
      <c r="M30" s="22"/>
    </row>
    <row r="31" spans="1:14" s="23" customFormat="1" x14ac:dyDescent="0.25">
      <c r="A31" s="62"/>
      <c r="B31" s="27" t="s">
        <v>12</v>
      </c>
      <c r="C31" s="28"/>
      <c r="D31" s="29"/>
      <c r="E31" s="30"/>
      <c r="F31" s="30"/>
      <c r="G31" s="30"/>
      <c r="H31" s="30"/>
      <c r="I31" s="30"/>
      <c r="J31" s="30"/>
      <c r="K31" s="31">
        <f>ROUND(SUM(K27:K30),2)</f>
        <v>132</v>
      </c>
      <c r="L31" s="32" t="str">
        <f>IFERROR(VLOOKUP(A27,PO!$A:$I,5,FALSE),0)</f>
        <v>M2</v>
      </c>
      <c r="M31" s="22"/>
    </row>
    <row r="32" spans="1:14" s="23" customFormat="1" x14ac:dyDescent="0.25">
      <c r="A32" s="60"/>
      <c r="B32" s="15"/>
      <c r="C32" s="16"/>
      <c r="D32" s="17"/>
      <c r="E32" s="18"/>
      <c r="F32" s="17"/>
      <c r="G32" s="19"/>
      <c r="H32" s="17"/>
      <c r="I32" s="19"/>
      <c r="J32" s="19"/>
      <c r="K32" s="20"/>
      <c r="L32" s="21"/>
      <c r="M32" s="22"/>
    </row>
    <row r="33" spans="1:14" s="23" customFormat="1" ht="39.6" x14ac:dyDescent="0.25">
      <c r="A33" s="60" t="str">
        <f>PO!A12</f>
        <v>01.05</v>
      </c>
      <c r="B33" s="15" t="str">
        <f>VLOOKUP(A33,PO!$A:$I,4,FALSE)</f>
        <v>LOCACAO DE CONTAINER 2,30 X 6,00 M, ALT. 2,50 M, COM 1 SANITARIO, PARA ESCRITORIO, COMPLETO, SEM DIVISORIAS INTERNAS (NAO INCLUI MOBILIZACAO/DESMOBILIZACAO)</v>
      </c>
      <c r="C33" s="16"/>
      <c r="D33" s="17"/>
      <c r="E33" s="18"/>
      <c r="F33" s="17"/>
      <c r="G33" s="19"/>
      <c r="H33" s="17"/>
      <c r="I33" s="19"/>
      <c r="J33" s="19"/>
      <c r="K33" s="20"/>
      <c r="L33" s="21">
        <f>K37</f>
        <v>6</v>
      </c>
      <c r="M33" s="22"/>
    </row>
    <row r="34" spans="1:14" s="23" customFormat="1" x14ac:dyDescent="0.25">
      <c r="A34" s="61"/>
      <c r="B34" s="1"/>
      <c r="C34" s="33"/>
      <c r="D34" s="49"/>
      <c r="E34" s="49"/>
      <c r="F34" s="49"/>
      <c r="G34" s="26"/>
      <c r="H34" s="34"/>
      <c r="I34" s="34"/>
      <c r="J34" s="34"/>
      <c r="K34" s="35"/>
      <c r="L34" s="24"/>
      <c r="M34" s="25"/>
      <c r="N34" s="26"/>
    </row>
    <row r="35" spans="1:14" s="23" customFormat="1" x14ac:dyDescent="0.25">
      <c r="A35" s="61"/>
      <c r="B35" s="1"/>
      <c r="C35" s="33"/>
      <c r="D35" s="329">
        <v>6</v>
      </c>
      <c r="E35" s="329"/>
      <c r="F35" s="329"/>
      <c r="G35" s="329"/>
      <c r="H35" s="329"/>
      <c r="I35" s="329"/>
      <c r="J35" s="329"/>
      <c r="K35" s="330">
        <f>D35</f>
        <v>6</v>
      </c>
      <c r="L35" s="24"/>
      <c r="M35" s="25"/>
      <c r="N35" s="26"/>
    </row>
    <row r="36" spans="1:14" s="23" customFormat="1" x14ac:dyDescent="0.25">
      <c r="A36" s="60"/>
      <c r="B36" s="15"/>
      <c r="C36" s="16"/>
      <c r="D36" s="17"/>
      <c r="E36" s="18"/>
      <c r="F36" s="17"/>
      <c r="G36" s="19"/>
      <c r="H36" s="17"/>
      <c r="I36" s="19"/>
      <c r="J36" s="19"/>
      <c r="K36" s="20"/>
      <c r="L36" s="21"/>
      <c r="M36" s="22"/>
    </row>
    <row r="37" spans="1:14" s="23" customFormat="1" x14ac:dyDescent="0.25">
      <c r="A37" s="62"/>
      <c r="B37" s="27" t="s">
        <v>12</v>
      </c>
      <c r="C37" s="28"/>
      <c r="D37" s="29"/>
      <c r="E37" s="30"/>
      <c r="F37" s="30"/>
      <c r="G37" s="30"/>
      <c r="H37" s="30"/>
      <c r="I37" s="30"/>
      <c r="J37" s="30"/>
      <c r="K37" s="31">
        <f>ROUND(SUM(K33:K36),2)</f>
        <v>6</v>
      </c>
      <c r="L37" s="32" t="str">
        <f>IFERROR(VLOOKUP(A33,PO!$A:$I,5,FALSE),0)</f>
        <v>MES</v>
      </c>
      <c r="M37" s="22"/>
    </row>
    <row r="38" spans="1:14" s="23" customFormat="1" x14ac:dyDescent="0.25">
      <c r="A38" s="60"/>
      <c r="B38" s="15"/>
      <c r="C38" s="16"/>
      <c r="D38" s="17"/>
      <c r="E38" s="18"/>
      <c r="F38" s="17"/>
      <c r="G38" s="19"/>
      <c r="H38" s="17"/>
      <c r="I38" s="19"/>
      <c r="J38" s="19"/>
      <c r="K38" s="20"/>
      <c r="L38" s="21"/>
      <c r="M38" s="22"/>
    </row>
    <row r="39" spans="1:14" s="23" customFormat="1" ht="26.4" x14ac:dyDescent="0.25">
      <c r="A39" s="60" t="str">
        <f>PO!A13</f>
        <v>01.06</v>
      </c>
      <c r="B39" s="15" t="str">
        <f>VLOOKUP(A39,PO!$A:$I,4,FALSE)</f>
        <v>LOCACAO DE CONTAINER 2,30 X 4,30 M, ALT. 2,50 M, P/ SANITARIO, C/ 5 BACIAS, 1 LAVATORIO E 4 MICTORIOS (NAO INCLUI MOBILIZACAO/DESMOBILIZACAO)</v>
      </c>
      <c r="C39" s="16"/>
      <c r="D39" s="19"/>
      <c r="E39" s="18"/>
      <c r="F39" s="17"/>
      <c r="G39" s="19"/>
      <c r="H39" s="17"/>
      <c r="I39" s="19"/>
      <c r="J39" s="19"/>
      <c r="K39" s="20"/>
      <c r="L39" s="21">
        <f>K43</f>
        <v>6</v>
      </c>
      <c r="M39" s="22"/>
    </row>
    <row r="40" spans="1:14" s="23" customFormat="1" x14ac:dyDescent="0.25">
      <c r="A40" s="61"/>
      <c r="B40" s="1"/>
      <c r="C40" s="33"/>
      <c r="D40" s="49"/>
      <c r="E40" s="49"/>
      <c r="F40" s="49"/>
      <c r="G40" s="26"/>
      <c r="H40" s="34"/>
      <c r="I40" s="34"/>
      <c r="J40" s="34"/>
      <c r="K40" s="35"/>
      <c r="L40" s="24"/>
      <c r="M40" s="25"/>
      <c r="N40" s="26"/>
    </row>
    <row r="41" spans="1:14" s="23" customFormat="1" x14ac:dyDescent="0.25">
      <c r="A41" s="61"/>
      <c r="B41" s="1" t="s">
        <v>11493</v>
      </c>
      <c r="C41" s="33"/>
      <c r="D41" s="329">
        <v>6</v>
      </c>
      <c r="E41" s="329"/>
      <c r="F41" s="329"/>
      <c r="G41" s="329"/>
      <c r="H41" s="329"/>
      <c r="I41" s="329"/>
      <c r="J41" s="329"/>
      <c r="K41" s="330">
        <f>D41</f>
        <v>6</v>
      </c>
      <c r="L41" s="24"/>
      <c r="M41" s="25"/>
      <c r="N41" s="26"/>
    </row>
    <row r="42" spans="1:14" s="23" customFormat="1" x14ac:dyDescent="0.25">
      <c r="A42" s="60"/>
      <c r="B42" s="15"/>
      <c r="C42" s="16"/>
      <c r="D42" s="17"/>
      <c r="E42" s="18"/>
      <c r="F42" s="17"/>
      <c r="G42" s="19"/>
      <c r="H42" s="17"/>
      <c r="I42" s="19"/>
      <c r="J42" s="19"/>
      <c r="K42" s="20"/>
      <c r="L42" s="21"/>
      <c r="M42" s="22"/>
    </row>
    <row r="43" spans="1:14" s="23" customFormat="1" x14ac:dyDescent="0.25">
      <c r="A43" s="62"/>
      <c r="B43" s="27" t="s">
        <v>12</v>
      </c>
      <c r="C43" s="28"/>
      <c r="D43" s="29"/>
      <c r="E43" s="30"/>
      <c r="F43" s="30"/>
      <c r="G43" s="30"/>
      <c r="H43" s="30"/>
      <c r="I43" s="30"/>
      <c r="J43" s="30"/>
      <c r="K43" s="31">
        <f>ROUND(SUM(K39:K42),2)</f>
        <v>6</v>
      </c>
      <c r="L43" s="32" t="str">
        <f>IFERROR(VLOOKUP(A39,PO!$A:$I,5,FALSE),0)</f>
        <v>MES</v>
      </c>
      <c r="M43" s="22"/>
    </row>
    <row r="44" spans="1:14" s="23" customFormat="1" x14ac:dyDescent="0.25">
      <c r="A44" s="60"/>
      <c r="B44" s="15"/>
      <c r="C44" s="16"/>
      <c r="D44" s="17"/>
      <c r="E44" s="18"/>
      <c r="F44" s="17"/>
      <c r="G44" s="19"/>
      <c r="H44" s="17"/>
      <c r="I44" s="19"/>
      <c r="J44" s="19"/>
      <c r="K44" s="20"/>
      <c r="L44" s="21"/>
      <c r="M44" s="22"/>
    </row>
    <row r="45" spans="1:14" s="23" customFormat="1" ht="39.6" x14ac:dyDescent="0.25">
      <c r="A45" s="60" t="str">
        <f>PO!A14</f>
        <v>01.07</v>
      </c>
      <c r="B45" s="15" t="str">
        <f>VLOOKUP(A45,PO!$A:$I,4,FALSE)</f>
        <v>LOCACAO DE CONTAINER 2,30 X 6,00 M, ALT. 2,50 M, PARA ESCRITORIO, SEM DIVISORIAS INTERNAS E SEM SANITARIO (NAO INCLUI MOBILIZACAO/DESMOBILIZACAO)</v>
      </c>
      <c r="C45" s="16"/>
      <c r="D45" s="19"/>
      <c r="E45" s="18"/>
      <c r="F45" s="17"/>
      <c r="G45" s="19"/>
      <c r="H45" s="17"/>
      <c r="I45" s="19"/>
      <c r="J45" s="19"/>
      <c r="K45" s="20"/>
      <c r="L45" s="21">
        <f>K49</f>
        <v>6</v>
      </c>
      <c r="M45" s="22"/>
    </row>
    <row r="46" spans="1:14" s="23" customFormat="1" ht="15" customHeight="1" x14ac:dyDescent="0.25">
      <c r="A46" s="61"/>
      <c r="B46" s="1"/>
      <c r="C46" s="33"/>
      <c r="D46" s="49"/>
      <c r="E46" s="49"/>
      <c r="F46" s="49"/>
      <c r="G46" s="26"/>
      <c r="H46" s="34"/>
      <c r="I46" s="34"/>
      <c r="J46" s="34"/>
      <c r="K46" s="35"/>
      <c r="L46" s="24"/>
      <c r="M46" s="25"/>
      <c r="N46" s="26"/>
    </row>
    <row r="47" spans="1:14" s="23" customFormat="1" x14ac:dyDescent="0.25">
      <c r="A47" s="61"/>
      <c r="B47" s="1" t="s">
        <v>11493</v>
      </c>
      <c r="C47" s="33"/>
      <c r="D47" s="329">
        <v>6</v>
      </c>
      <c r="E47" s="329"/>
      <c r="F47" s="329"/>
      <c r="G47" s="329"/>
      <c r="H47" s="329"/>
      <c r="I47" s="329"/>
      <c r="J47" s="329"/>
      <c r="K47" s="330">
        <f>D47</f>
        <v>6</v>
      </c>
      <c r="L47" s="24"/>
      <c r="M47" s="25"/>
      <c r="N47" s="26"/>
    </row>
    <row r="48" spans="1:14" s="23" customFormat="1" x14ac:dyDescent="0.25">
      <c r="A48" s="60"/>
      <c r="B48" s="15"/>
      <c r="C48" s="16"/>
      <c r="D48" s="17"/>
      <c r="E48" s="18"/>
      <c r="F48" s="17"/>
      <c r="G48" s="19"/>
      <c r="H48" s="17"/>
      <c r="I48" s="19"/>
      <c r="J48" s="19"/>
      <c r="K48" s="20"/>
      <c r="L48" s="21"/>
      <c r="M48" s="22"/>
    </row>
    <row r="49" spans="1:14" s="23" customFormat="1" x14ac:dyDescent="0.25">
      <c r="A49" s="62"/>
      <c r="B49" s="27" t="s">
        <v>12</v>
      </c>
      <c r="C49" s="28"/>
      <c r="D49" s="29"/>
      <c r="E49" s="30"/>
      <c r="F49" s="30"/>
      <c r="G49" s="30"/>
      <c r="H49" s="30"/>
      <c r="I49" s="30"/>
      <c r="J49" s="30"/>
      <c r="K49" s="31">
        <f>ROUND(SUM(K45:K48),2)</f>
        <v>6</v>
      </c>
      <c r="L49" s="32" t="str">
        <f>IFERROR(VLOOKUP(A45,PO!$A:$I,5,FALSE),0)</f>
        <v>MES</v>
      </c>
      <c r="M49" s="22"/>
    </row>
    <row r="50" spans="1:14" s="23" customFormat="1" x14ac:dyDescent="0.25">
      <c r="A50" s="60"/>
      <c r="B50" s="15"/>
      <c r="C50" s="16"/>
      <c r="D50" s="17"/>
      <c r="E50" s="18"/>
      <c r="F50" s="17"/>
      <c r="G50" s="19"/>
      <c r="H50" s="17"/>
      <c r="I50" s="19"/>
      <c r="J50" s="19"/>
      <c r="K50" s="20"/>
      <c r="L50" s="21"/>
      <c r="M50" s="22"/>
    </row>
    <row r="51" spans="1:14" s="23" customFormat="1" ht="26.4" x14ac:dyDescent="0.25">
      <c r="A51" s="60" t="str">
        <f>PO!A15</f>
        <v>01.08</v>
      </c>
      <c r="B51" s="15" t="str">
        <f>VLOOKUP(A51,PO!$A:$I,4,FALSE)</f>
        <v>MOBILIZAÇÃO E DESMOBILIZAÇÃO DE CONTEINER LOCADO PARA BARRACÃO DE OBRA</v>
      </c>
      <c r="C51" s="16"/>
      <c r="D51" s="17"/>
      <c r="E51" s="18"/>
      <c r="F51" s="17"/>
      <c r="G51" s="19"/>
      <c r="H51" s="17"/>
      <c r="I51" s="19"/>
      <c r="J51" s="19"/>
      <c r="K51" s="20"/>
      <c r="L51" s="21">
        <f>K55</f>
        <v>3</v>
      </c>
      <c r="M51" s="22"/>
    </row>
    <row r="52" spans="1:14" s="23" customFormat="1" ht="15" customHeight="1" x14ac:dyDescent="0.25">
      <c r="A52" s="61"/>
      <c r="B52" s="1"/>
      <c r="C52" s="33"/>
      <c r="D52" s="49"/>
      <c r="E52" s="49"/>
      <c r="F52" s="49"/>
      <c r="G52" s="26"/>
      <c r="H52" s="34"/>
      <c r="I52" s="34"/>
      <c r="J52" s="34"/>
      <c r="K52" s="35"/>
      <c r="L52" s="24"/>
      <c r="M52" s="25"/>
      <c r="N52" s="26"/>
    </row>
    <row r="53" spans="1:14" s="23" customFormat="1" ht="15" customHeight="1" x14ac:dyDescent="0.25">
      <c r="A53" s="61"/>
      <c r="B53" s="1"/>
      <c r="C53" s="33"/>
      <c r="D53" s="329">
        <v>3</v>
      </c>
      <c r="E53" s="329"/>
      <c r="F53" s="329"/>
      <c r="G53" s="329"/>
      <c r="H53" s="329"/>
      <c r="I53" s="329"/>
      <c r="J53" s="329"/>
      <c r="K53" s="330">
        <f>D53</f>
        <v>3</v>
      </c>
      <c r="L53" s="24"/>
      <c r="M53" s="25"/>
      <c r="N53" s="26"/>
    </row>
    <row r="54" spans="1:14" s="23" customFormat="1" x14ac:dyDescent="0.25">
      <c r="A54" s="60"/>
      <c r="B54" s="15"/>
      <c r="C54" s="16"/>
      <c r="D54" s="17"/>
      <c r="E54" s="18"/>
      <c r="F54" s="17"/>
      <c r="G54" s="19"/>
      <c r="H54" s="17"/>
      <c r="I54" s="19"/>
      <c r="J54" s="19"/>
      <c r="K54" s="20"/>
      <c r="L54" s="21"/>
      <c r="M54" s="22"/>
    </row>
    <row r="55" spans="1:14" s="23" customFormat="1" x14ac:dyDescent="0.25">
      <c r="A55" s="62"/>
      <c r="B55" s="27" t="s">
        <v>12</v>
      </c>
      <c r="C55" s="28"/>
      <c r="D55" s="29"/>
      <c r="E55" s="30"/>
      <c r="F55" s="30"/>
      <c r="G55" s="30"/>
      <c r="H55" s="30"/>
      <c r="I55" s="30"/>
      <c r="J55" s="30"/>
      <c r="K55" s="31">
        <f>ROUND(SUM(K51:K54),2)</f>
        <v>3</v>
      </c>
      <c r="L55" s="32" t="str">
        <f>IFERROR(VLOOKUP(A51,PO!$A:$I,5,FALSE),0)</f>
        <v>und</v>
      </c>
      <c r="M55" s="22"/>
    </row>
    <row r="56" spans="1:14" s="23" customFormat="1" x14ac:dyDescent="0.25">
      <c r="A56" s="60"/>
      <c r="B56" s="15"/>
      <c r="C56" s="16"/>
      <c r="D56" s="17"/>
      <c r="E56" s="18"/>
      <c r="F56" s="17"/>
      <c r="G56" s="19"/>
      <c r="H56" s="17"/>
      <c r="I56" s="19"/>
      <c r="J56" s="19"/>
      <c r="K56" s="20"/>
      <c r="L56" s="21"/>
      <c r="M56" s="22"/>
    </row>
    <row r="57" spans="1:14" s="69" customFormat="1" ht="19.95" customHeight="1" x14ac:dyDescent="0.25">
      <c r="A57" s="314" t="str">
        <f>PO!A16</f>
        <v>02</v>
      </c>
      <c r="B57" s="308" t="str">
        <f>VLOOKUP(A57,PO!$A:$I,4,FALSE)</f>
        <v>RETIRADAS, REMOÇÕES E DEMOLIÇÕES</v>
      </c>
      <c r="C57" s="309"/>
      <c r="D57" s="309"/>
      <c r="E57" s="310"/>
      <c r="F57" s="310"/>
      <c r="G57" s="310"/>
      <c r="H57" s="311"/>
      <c r="I57" s="310"/>
      <c r="J57" s="310"/>
      <c r="K57" s="312"/>
      <c r="L57" s="313"/>
      <c r="M57" s="68"/>
    </row>
    <row r="58" spans="1:14" s="23" customFormat="1" ht="26.4" x14ac:dyDescent="0.25">
      <c r="A58" s="60" t="str">
        <f>PO!A17</f>
        <v>02.01</v>
      </c>
      <c r="B58" s="15" t="str">
        <f>VLOOKUP(A58,PO!$A:$I,4,FALSE)</f>
        <v>REMOÇÃO DE TRAMA DE MADEIRA PARA COBERTURA, DE FORMA MANUAL, SEM REAPROVEITAMENTO. AF_09/2023</v>
      </c>
      <c r="C58" s="16"/>
      <c r="D58" s="17"/>
      <c r="E58" s="18"/>
      <c r="F58" s="17"/>
      <c r="G58" s="19"/>
      <c r="H58" s="17"/>
      <c r="I58" s="19"/>
      <c r="J58" s="19"/>
      <c r="K58" s="20"/>
      <c r="L58" s="21">
        <f>K63</f>
        <v>192.14</v>
      </c>
      <c r="M58" s="22"/>
    </row>
    <row r="59" spans="1:14" s="23" customFormat="1" ht="15" customHeight="1" x14ac:dyDescent="0.25">
      <c r="A59" s="61"/>
      <c r="B59" s="1"/>
      <c r="C59" s="33"/>
      <c r="D59" s="49"/>
      <c r="E59" s="49"/>
      <c r="F59" s="49"/>
      <c r="G59" s="26"/>
      <c r="H59" s="34"/>
      <c r="I59" s="34"/>
      <c r="J59" s="34"/>
      <c r="K59" s="35"/>
      <c r="L59" s="24"/>
      <c r="M59" s="25"/>
      <c r="N59" s="26"/>
    </row>
    <row r="60" spans="1:14" s="23" customFormat="1" ht="15" customHeight="1" x14ac:dyDescent="0.25">
      <c r="A60" s="61"/>
      <c r="B60" s="1" t="s">
        <v>11494</v>
      </c>
      <c r="C60" s="33"/>
      <c r="D60" s="301">
        <v>1</v>
      </c>
      <c r="E60" s="49"/>
      <c r="F60" s="49"/>
      <c r="G60" s="49"/>
      <c r="H60" s="34">
        <v>94.63</v>
      </c>
      <c r="I60" s="34"/>
      <c r="J60" s="34"/>
      <c r="K60" s="35">
        <f>H60*D60</f>
        <v>94.63</v>
      </c>
      <c r="L60" s="24"/>
      <c r="M60" s="25"/>
      <c r="N60" s="26"/>
    </row>
    <row r="61" spans="1:14" s="23" customFormat="1" ht="15" customHeight="1" x14ac:dyDescent="0.25">
      <c r="A61" s="61"/>
      <c r="B61" s="1" t="s">
        <v>11495</v>
      </c>
      <c r="C61" s="33"/>
      <c r="D61" s="301">
        <v>1</v>
      </c>
      <c r="E61" s="49"/>
      <c r="F61" s="49"/>
      <c r="G61" s="49"/>
      <c r="H61" s="34">
        <v>97.51</v>
      </c>
      <c r="I61" s="34"/>
      <c r="J61" s="34"/>
      <c r="K61" s="35">
        <f>H61*D61</f>
        <v>97.51</v>
      </c>
      <c r="L61" s="24"/>
      <c r="M61" s="25"/>
      <c r="N61" s="26"/>
    </row>
    <row r="62" spans="1:14" s="23" customFormat="1" x14ac:dyDescent="0.25">
      <c r="A62" s="60"/>
      <c r="B62" s="15"/>
      <c r="C62" s="16"/>
      <c r="D62" s="17"/>
      <c r="E62" s="18"/>
      <c r="F62" s="17"/>
      <c r="G62" s="19"/>
      <c r="H62" s="17"/>
      <c r="I62" s="19"/>
      <c r="J62" s="19"/>
      <c r="K62" s="20"/>
      <c r="L62" s="21"/>
      <c r="M62" s="22"/>
    </row>
    <row r="63" spans="1:14" s="23" customFormat="1" x14ac:dyDescent="0.25">
      <c r="A63" s="62"/>
      <c r="B63" s="27" t="s">
        <v>12</v>
      </c>
      <c r="C63" s="28"/>
      <c r="D63" s="29"/>
      <c r="E63" s="30"/>
      <c r="F63" s="30"/>
      <c r="G63" s="30"/>
      <c r="H63" s="30"/>
      <c r="I63" s="30"/>
      <c r="J63" s="30"/>
      <c r="K63" s="31">
        <f>ROUND(SUM(K58:K62),2)</f>
        <v>192.14</v>
      </c>
      <c r="L63" s="32" t="str">
        <f>IFERROR(VLOOKUP(A58,PO!$A:$I,5,FALSE),0)</f>
        <v>M2</v>
      </c>
      <c r="M63" s="22"/>
    </row>
    <row r="64" spans="1:14" s="23" customFormat="1" x14ac:dyDescent="0.25">
      <c r="A64" s="60"/>
      <c r="B64" s="15"/>
      <c r="C64" s="16"/>
      <c r="D64" s="17"/>
      <c r="E64" s="18"/>
      <c r="F64" s="17"/>
      <c r="G64" s="19"/>
      <c r="H64" s="17"/>
      <c r="I64" s="19"/>
      <c r="J64" s="19"/>
      <c r="K64" s="20"/>
      <c r="L64" s="21"/>
      <c r="M64" s="22"/>
    </row>
    <row r="65" spans="1:16" s="23" customFormat="1" ht="26.4" x14ac:dyDescent="0.25">
      <c r="A65" s="60" t="str">
        <f>PO!A18</f>
        <v>02.02</v>
      </c>
      <c r="B65" s="15" t="str">
        <f>VLOOKUP(A65,PO!$A:$I,4,FALSE)</f>
        <v>REMOÇÃO DE TELHAS DE FIBROCIMENTO METÁLICA E CERÂMICA, DE FORMA MANUAL, SEM REAPROVEITAMENTO. AF_09/2023</v>
      </c>
      <c r="C65" s="16"/>
      <c r="D65" s="17"/>
      <c r="E65" s="18"/>
      <c r="F65" s="17"/>
      <c r="G65" s="19"/>
      <c r="H65" s="17"/>
      <c r="I65" s="19"/>
      <c r="J65" s="19"/>
      <c r="K65" s="20"/>
      <c r="L65" s="21">
        <f>K70</f>
        <v>192.14</v>
      </c>
      <c r="M65" s="22"/>
    </row>
    <row r="66" spans="1:16" s="23" customFormat="1" ht="15" customHeight="1" x14ac:dyDescent="0.25">
      <c r="A66" s="61"/>
      <c r="B66" s="1"/>
      <c r="C66" s="33"/>
      <c r="D66" s="49"/>
      <c r="E66" s="49"/>
      <c r="F66" s="49"/>
      <c r="G66" s="26"/>
      <c r="H66" s="34"/>
      <c r="I66" s="34"/>
      <c r="J66" s="34"/>
      <c r="K66" s="35"/>
      <c r="L66" s="24"/>
      <c r="M66" s="25"/>
      <c r="N66" s="26"/>
    </row>
    <row r="67" spans="1:16" s="23" customFormat="1" ht="15" customHeight="1" x14ac:dyDescent="0.25">
      <c r="A67" s="61"/>
      <c r="B67" s="1" t="s">
        <v>11466</v>
      </c>
      <c r="C67" s="33"/>
      <c r="D67" s="49"/>
      <c r="E67" s="49"/>
      <c r="F67" s="49"/>
      <c r="G67" s="49"/>
      <c r="H67" s="34">
        <v>94.63</v>
      </c>
      <c r="I67" s="34"/>
      <c r="J67" s="34"/>
      <c r="K67" s="35">
        <f>H67</f>
        <v>94.63</v>
      </c>
      <c r="L67" s="24"/>
      <c r="M67" s="25"/>
      <c r="N67" s="26"/>
    </row>
    <row r="68" spans="1:16" s="23" customFormat="1" ht="15" customHeight="1" x14ac:dyDescent="0.25">
      <c r="A68" s="61"/>
      <c r="B68" s="1" t="s">
        <v>11467</v>
      </c>
      <c r="C68" s="33"/>
      <c r="D68" s="49"/>
      <c r="E68" s="49"/>
      <c r="F68" s="49"/>
      <c r="G68" s="49"/>
      <c r="H68" s="34">
        <v>97.51</v>
      </c>
      <c r="I68" s="34"/>
      <c r="J68" s="34"/>
      <c r="K68" s="35">
        <f>H68</f>
        <v>97.51</v>
      </c>
      <c r="L68" s="24"/>
      <c r="M68" s="25"/>
      <c r="N68" s="26"/>
    </row>
    <row r="69" spans="1:16" s="23" customFormat="1" x14ac:dyDescent="0.25">
      <c r="A69" s="60"/>
      <c r="B69" s="15"/>
      <c r="C69" s="16"/>
      <c r="D69" s="17"/>
      <c r="E69" s="18"/>
      <c r="F69" s="17"/>
      <c r="G69" s="19"/>
      <c r="H69" s="17"/>
      <c r="I69" s="19"/>
      <c r="J69" s="19"/>
      <c r="K69" s="20"/>
      <c r="L69" s="21"/>
      <c r="M69" s="22"/>
    </row>
    <row r="70" spans="1:16" s="23" customFormat="1" x14ac:dyDescent="0.25">
      <c r="A70" s="62"/>
      <c r="B70" s="27" t="s">
        <v>12</v>
      </c>
      <c r="C70" s="28"/>
      <c r="D70" s="29"/>
      <c r="E70" s="30"/>
      <c r="F70" s="30"/>
      <c r="G70" s="30"/>
      <c r="H70" s="30"/>
      <c r="I70" s="30"/>
      <c r="J70" s="30"/>
      <c r="K70" s="31">
        <f>ROUND(SUM(K65:K69),2)</f>
        <v>192.14</v>
      </c>
      <c r="L70" s="32" t="str">
        <f>IFERROR(VLOOKUP(A65,PO!$A:$I,5,FALSE),0)</f>
        <v>M2</v>
      </c>
      <c r="M70" s="22"/>
    </row>
    <row r="71" spans="1:16" s="23" customFormat="1" x14ac:dyDescent="0.25">
      <c r="A71" s="60"/>
      <c r="B71" s="15"/>
      <c r="C71" s="16"/>
      <c r="D71" s="17"/>
      <c r="E71" s="18"/>
      <c r="F71" s="17"/>
      <c r="G71" s="19"/>
      <c r="H71" s="17"/>
      <c r="I71" s="19"/>
      <c r="J71" s="19"/>
      <c r="K71" s="20"/>
      <c r="L71" s="21"/>
      <c r="M71" s="22"/>
    </row>
    <row r="72" spans="1:16" s="23" customFormat="1" ht="26.4" x14ac:dyDescent="0.25">
      <c r="A72" s="60" t="str">
        <f>PO!A19</f>
        <v>02.03</v>
      </c>
      <c r="B72" s="15" t="str">
        <f>VLOOKUP(A72,PO!$A:$I,4,FALSE)</f>
        <v>REMOÇÃO CALHAS E RUFOS, DE FORMA MANUAL, SEM REAPROVEITAMENTO. AF_09/2023</v>
      </c>
      <c r="C72" s="16"/>
      <c r="D72" s="17"/>
      <c r="E72" s="18"/>
      <c r="F72" s="17"/>
      <c r="G72" s="19"/>
      <c r="H72" s="17"/>
      <c r="I72" s="19"/>
      <c r="J72" s="19"/>
      <c r="K72" s="20"/>
      <c r="L72" s="21">
        <f>K76</f>
        <v>26.1</v>
      </c>
      <c r="M72" s="22"/>
    </row>
    <row r="73" spans="1:16" s="23" customFormat="1" ht="15" customHeight="1" x14ac:dyDescent="0.25">
      <c r="A73" s="61"/>
      <c r="B73" s="1"/>
      <c r="C73" s="33"/>
      <c r="D73" s="49"/>
      <c r="E73" s="49"/>
      <c r="F73" s="49"/>
      <c r="G73" s="26"/>
      <c r="H73" s="34"/>
      <c r="I73" s="34"/>
      <c r="J73" s="34"/>
      <c r="K73" s="35"/>
      <c r="L73" s="24"/>
      <c r="M73" s="25"/>
      <c r="N73" s="26"/>
    </row>
    <row r="74" spans="1:16" s="23" customFormat="1" ht="15" customHeight="1" x14ac:dyDescent="0.25">
      <c r="A74" s="61"/>
      <c r="B74" s="161"/>
      <c r="C74" s="33"/>
      <c r="D74" s="49"/>
      <c r="E74" s="49">
        <v>26.1</v>
      </c>
      <c r="F74" s="49"/>
      <c r="G74" s="26"/>
      <c r="H74" s="34"/>
      <c r="I74" s="34"/>
      <c r="J74" s="34"/>
      <c r="K74" s="35">
        <f>E74</f>
        <v>26.1</v>
      </c>
      <c r="L74" s="24"/>
      <c r="M74" s="25"/>
      <c r="N74" s="26"/>
    </row>
    <row r="75" spans="1:16" s="23" customFormat="1" x14ac:dyDescent="0.25">
      <c r="A75" s="60"/>
      <c r="B75" s="15"/>
      <c r="C75" s="16"/>
      <c r="D75" s="17"/>
      <c r="E75" s="18"/>
      <c r="F75" s="17"/>
      <c r="G75" s="19"/>
      <c r="H75" s="17"/>
      <c r="I75" s="19"/>
      <c r="J75" s="19"/>
      <c r="K75" s="20"/>
      <c r="L75" s="21"/>
      <c r="M75" s="22"/>
      <c r="P75" s="23" t="s">
        <v>40</v>
      </c>
    </row>
    <row r="76" spans="1:16" s="23" customFormat="1" x14ac:dyDescent="0.25">
      <c r="A76" s="62"/>
      <c r="B76" s="27" t="s">
        <v>12</v>
      </c>
      <c r="C76" s="28"/>
      <c r="D76" s="29"/>
      <c r="E76" s="30"/>
      <c r="F76" s="30"/>
      <c r="G76" s="30"/>
      <c r="H76" s="30"/>
      <c r="I76" s="30"/>
      <c r="J76" s="30"/>
      <c r="K76" s="31">
        <f>ROUND(SUM(K72:K75),2)</f>
        <v>26.1</v>
      </c>
      <c r="L76" s="32" t="str">
        <f>IFERROR(VLOOKUP(A72,PO!$A:$I,5,FALSE),0)</f>
        <v>M</v>
      </c>
      <c r="M76" s="22"/>
    </row>
    <row r="77" spans="1:16" s="23" customFormat="1" x14ac:dyDescent="0.25">
      <c r="A77" s="60"/>
      <c r="B77" s="15"/>
      <c r="C77" s="16"/>
      <c r="D77" s="17"/>
      <c r="E77" s="18"/>
      <c r="F77" s="17"/>
      <c r="G77" s="19"/>
      <c r="H77" s="17"/>
      <c r="I77" s="19"/>
      <c r="J77" s="19"/>
      <c r="K77" s="20"/>
      <c r="L77" s="21"/>
      <c r="M77" s="22"/>
    </row>
    <row r="78" spans="1:16" s="23" customFormat="1" x14ac:dyDescent="0.25">
      <c r="A78" s="60" t="str">
        <f>PO!A20</f>
        <v>02.04</v>
      </c>
      <c r="B78" s="15" t="str">
        <f>VLOOKUP(A78,PO!$A:$I,4,FALSE)</f>
        <v>REMOÇÃO DE PORTAS, DE FORMA MANUAL, SEM REAPROVEITAMENTO. AF_09/2023</v>
      </c>
      <c r="C78" s="16"/>
      <c r="D78" s="17"/>
      <c r="E78" s="18"/>
      <c r="F78" s="17"/>
      <c r="G78" s="19"/>
      <c r="H78" s="17"/>
      <c r="I78" s="19"/>
      <c r="J78" s="19"/>
      <c r="K78" s="20"/>
      <c r="L78" s="21">
        <f>K82</f>
        <v>21.84</v>
      </c>
      <c r="M78" s="22"/>
    </row>
    <row r="79" spans="1:16" s="23" customFormat="1" ht="15" customHeight="1" x14ac:dyDescent="0.25">
      <c r="A79" s="61"/>
      <c r="B79" s="1"/>
      <c r="C79" s="33"/>
      <c r="D79" s="49"/>
      <c r="E79" s="49"/>
      <c r="F79" s="49"/>
      <c r="G79" s="26"/>
      <c r="H79" s="34"/>
      <c r="I79" s="34"/>
      <c r="J79" s="34"/>
      <c r="K79" s="35"/>
      <c r="L79" s="24"/>
      <c r="M79" s="25"/>
      <c r="N79" s="26"/>
    </row>
    <row r="80" spans="1:16" s="23" customFormat="1" ht="15" customHeight="1" x14ac:dyDescent="0.25">
      <c r="A80" s="61"/>
      <c r="B80" s="1"/>
      <c r="C80" s="33"/>
      <c r="D80" s="49">
        <v>13</v>
      </c>
      <c r="E80" s="49">
        <v>0.8</v>
      </c>
      <c r="F80" s="49">
        <v>2.1</v>
      </c>
      <c r="G80" s="26"/>
      <c r="H80" s="34">
        <f>F80*E80</f>
        <v>1.6800000000000002</v>
      </c>
      <c r="I80" s="34"/>
      <c r="J80" s="34"/>
      <c r="K80" s="35">
        <f>F80*E80*D80</f>
        <v>21.840000000000003</v>
      </c>
      <c r="L80" s="24"/>
      <c r="M80" s="25"/>
      <c r="N80" s="26"/>
    </row>
    <row r="81" spans="1:14" s="23" customFormat="1" x14ac:dyDescent="0.25">
      <c r="A81" s="60"/>
      <c r="B81" s="15"/>
      <c r="C81" s="16"/>
      <c r="D81" s="17"/>
      <c r="E81" s="18"/>
      <c r="F81" s="17"/>
      <c r="G81" s="19"/>
      <c r="H81" s="17"/>
      <c r="I81" s="19"/>
      <c r="J81" s="19"/>
      <c r="K81" s="20"/>
      <c r="L81" s="21"/>
      <c r="M81" s="22"/>
    </row>
    <row r="82" spans="1:14" s="23" customFormat="1" x14ac:dyDescent="0.25">
      <c r="A82" s="62"/>
      <c r="B82" s="27" t="s">
        <v>12</v>
      </c>
      <c r="C82" s="28"/>
      <c r="D82" s="29"/>
      <c r="E82" s="30"/>
      <c r="F82" s="30"/>
      <c r="G82" s="30"/>
      <c r="H82" s="30"/>
      <c r="I82" s="30"/>
      <c r="J82" s="30"/>
      <c r="K82" s="31">
        <f>ROUND(SUM(K78:K81),2)</f>
        <v>21.84</v>
      </c>
      <c r="L82" s="32" t="str">
        <f>IFERROR(VLOOKUP(A78,PO!$A:$I,5,FALSE),0)</f>
        <v>M2</v>
      </c>
      <c r="M82" s="22"/>
    </row>
    <row r="83" spans="1:14" s="23" customFormat="1" x14ac:dyDescent="0.25">
      <c r="A83" s="60"/>
      <c r="B83" s="15"/>
      <c r="C83" s="16"/>
      <c r="D83" s="17"/>
      <c r="E83" s="18"/>
      <c r="F83" s="17"/>
      <c r="G83" s="19"/>
      <c r="H83" s="17"/>
      <c r="I83" s="19"/>
      <c r="J83" s="19"/>
      <c r="K83" s="20"/>
      <c r="L83" s="21"/>
      <c r="M83" s="22"/>
    </row>
    <row r="84" spans="1:14" s="23" customFormat="1" ht="26.4" x14ac:dyDescent="0.25">
      <c r="A84" s="60" t="str">
        <f>PO!A21</f>
        <v>02.05</v>
      </c>
      <c r="B84" s="15" t="str">
        <f>VLOOKUP(A84,PO!$A:$I,4,FALSE)</f>
        <v>DEMOLIÇÃO DE PISO DE CONCRETO SIMPLES, DE FORMA MANUAL, SEM REAPROVEITAMENTO. AF_09/2023</v>
      </c>
      <c r="C84" s="16"/>
      <c r="D84" s="17"/>
      <c r="E84" s="18"/>
      <c r="F84" s="17"/>
      <c r="G84" s="19"/>
      <c r="H84" s="17"/>
      <c r="I84" s="19"/>
      <c r="J84" s="19"/>
      <c r="K84" s="20"/>
      <c r="L84" s="21">
        <f>K88</f>
        <v>30</v>
      </c>
      <c r="M84" s="22"/>
    </row>
    <row r="85" spans="1:14" s="23" customFormat="1" ht="15" customHeight="1" x14ac:dyDescent="0.25">
      <c r="A85" s="61"/>
      <c r="B85" s="1"/>
      <c r="C85" s="33"/>
      <c r="D85" s="49"/>
      <c r="E85" s="49"/>
      <c r="F85" s="49"/>
      <c r="G85" s="26"/>
      <c r="H85" s="34"/>
      <c r="I85" s="34"/>
      <c r="J85" s="34"/>
      <c r="K85" s="35"/>
      <c r="L85" s="24"/>
      <c r="M85" s="25"/>
      <c r="N85" s="26"/>
    </row>
    <row r="86" spans="1:14" s="23" customFormat="1" ht="15" customHeight="1" x14ac:dyDescent="0.25">
      <c r="A86" s="61"/>
      <c r="B86" s="1"/>
      <c r="C86" s="33"/>
      <c r="D86" s="49"/>
      <c r="E86" s="49"/>
      <c r="F86" s="49"/>
      <c r="G86" s="26"/>
      <c r="H86" s="34"/>
      <c r="I86" s="34">
        <v>30</v>
      </c>
      <c r="J86" s="34"/>
      <c r="K86" s="35">
        <f>I86</f>
        <v>30</v>
      </c>
      <c r="L86" s="24"/>
      <c r="M86" s="25"/>
      <c r="N86" s="26"/>
    </row>
    <row r="87" spans="1:14" s="23" customFormat="1" x14ac:dyDescent="0.25">
      <c r="A87" s="60"/>
      <c r="B87" s="15"/>
      <c r="C87" s="16"/>
      <c r="D87" s="17"/>
      <c r="E87" s="18"/>
      <c r="F87" s="17"/>
      <c r="G87" s="19"/>
      <c r="H87" s="17"/>
      <c r="I87" s="19"/>
      <c r="J87" s="19"/>
      <c r="K87" s="20"/>
      <c r="L87" s="21"/>
      <c r="M87" s="22"/>
    </row>
    <row r="88" spans="1:14" s="23" customFormat="1" x14ac:dyDescent="0.25">
      <c r="A88" s="62"/>
      <c r="B88" s="27" t="s">
        <v>12</v>
      </c>
      <c r="C88" s="28"/>
      <c r="D88" s="29"/>
      <c r="E88" s="30"/>
      <c r="F88" s="30"/>
      <c r="G88" s="30"/>
      <c r="H88" s="30"/>
      <c r="I88" s="30"/>
      <c r="J88" s="30"/>
      <c r="K88" s="31">
        <f>ROUND(SUM(K84:K87),2)</f>
        <v>30</v>
      </c>
      <c r="L88" s="32" t="str">
        <f>IFERROR(VLOOKUP(A84,PO!$A:$I,5,FALSE),0)</f>
        <v>M3</v>
      </c>
      <c r="M88" s="22"/>
    </row>
    <row r="89" spans="1:14" s="23" customFormat="1" x14ac:dyDescent="0.25">
      <c r="A89" s="60"/>
      <c r="B89" s="15"/>
      <c r="C89" s="16"/>
      <c r="D89" s="17"/>
      <c r="E89" s="18"/>
      <c r="F89" s="17"/>
      <c r="G89" s="19"/>
      <c r="H89" s="17"/>
      <c r="I89" s="19"/>
      <c r="J89" s="19"/>
      <c r="K89" s="20"/>
      <c r="L89" s="21"/>
      <c r="M89" s="22"/>
    </row>
    <row r="90" spans="1:14" s="23" customFormat="1" ht="26.4" x14ac:dyDescent="0.25">
      <c r="A90" s="60" t="str">
        <f>PO!A22</f>
        <v>02.06</v>
      </c>
      <c r="B90" s="15" t="str">
        <f>VLOOKUP(A90,PO!$A:$I,4,FALSE)</f>
        <v>DEMOLIÇÃO DE REVESTIMENTO CERÂMICO, DE FORMA MANUAL, SEM REAPROVEITAMENTO. AF_09/2023</v>
      </c>
      <c r="C90" s="16"/>
      <c r="D90" s="17"/>
      <c r="E90" s="18"/>
      <c r="F90" s="17"/>
      <c r="G90" s="19"/>
      <c r="H90" s="17"/>
      <c r="I90" s="19"/>
      <c r="J90" s="19"/>
      <c r="K90" s="20"/>
      <c r="L90" s="21">
        <f>K102</f>
        <v>98.24</v>
      </c>
      <c r="M90" s="22"/>
    </row>
    <row r="91" spans="1:14" s="23" customFormat="1" ht="15" customHeight="1" x14ac:dyDescent="0.25">
      <c r="A91" s="61"/>
      <c r="B91" s="1"/>
      <c r="C91" s="33"/>
      <c r="D91" s="49"/>
      <c r="E91" s="49"/>
      <c r="F91" s="49"/>
      <c r="G91" s="26"/>
      <c r="H91" s="34"/>
      <c r="I91" s="34"/>
      <c r="J91" s="34"/>
      <c r="K91" s="35"/>
      <c r="L91" s="24"/>
      <c r="M91" s="25"/>
      <c r="N91" s="26"/>
    </row>
    <row r="92" spans="1:14" s="23" customFormat="1" ht="15" customHeight="1" x14ac:dyDescent="0.25">
      <c r="A92" s="61"/>
      <c r="B92" s="295" t="s">
        <v>11313</v>
      </c>
      <c r="C92" s="33"/>
      <c r="D92" s="49"/>
      <c r="E92" s="49"/>
      <c r="F92" s="49"/>
      <c r="G92" s="26"/>
      <c r="H92" s="34"/>
      <c r="I92" s="34"/>
      <c r="J92" s="34"/>
      <c r="K92" s="35"/>
      <c r="L92" s="24"/>
      <c r="M92" s="25"/>
      <c r="N92" s="26"/>
    </row>
    <row r="93" spans="1:14" s="23" customFormat="1" ht="15" customHeight="1" x14ac:dyDescent="0.25">
      <c r="A93" s="61"/>
      <c r="B93" s="1" t="s">
        <v>11497</v>
      </c>
      <c r="C93" s="33"/>
      <c r="D93" s="49"/>
      <c r="E93" s="4">
        <v>10.6</v>
      </c>
      <c r="F93" s="49"/>
      <c r="G93" s="49">
        <v>2.7</v>
      </c>
      <c r="H93" s="49">
        <f t="shared" ref="H93:H95" si="0">G93*E93</f>
        <v>28.62</v>
      </c>
      <c r="I93" s="34"/>
      <c r="J93" s="34"/>
      <c r="K93" s="35">
        <f>H93</f>
        <v>28.62</v>
      </c>
      <c r="L93" s="24"/>
      <c r="M93" s="25"/>
      <c r="N93" s="26"/>
    </row>
    <row r="94" spans="1:14" s="23" customFormat="1" ht="15" customHeight="1" x14ac:dyDescent="0.25">
      <c r="A94" s="61"/>
      <c r="B94" s="1" t="s">
        <v>11496</v>
      </c>
      <c r="C94" s="33"/>
      <c r="D94" s="49"/>
      <c r="E94" s="4">
        <v>13.08</v>
      </c>
      <c r="F94" s="49"/>
      <c r="G94" s="49">
        <v>2.7</v>
      </c>
      <c r="H94" s="49">
        <f t="shared" si="0"/>
        <v>35.316000000000003</v>
      </c>
      <c r="I94" s="34"/>
      <c r="J94" s="34"/>
      <c r="K94" s="35">
        <f>H94</f>
        <v>35.316000000000003</v>
      </c>
      <c r="L94" s="24"/>
      <c r="M94" s="25"/>
      <c r="N94" s="26"/>
    </row>
    <row r="95" spans="1:14" s="23" customFormat="1" ht="15" customHeight="1" x14ac:dyDescent="0.25">
      <c r="A95" s="61"/>
      <c r="B95" s="1" t="s">
        <v>11498</v>
      </c>
      <c r="C95" s="33"/>
      <c r="D95" s="49"/>
      <c r="E95" s="49">
        <v>4.62</v>
      </c>
      <c r="F95" s="49"/>
      <c r="G95" s="49">
        <v>2.7</v>
      </c>
      <c r="H95" s="49">
        <f t="shared" si="0"/>
        <v>12.474000000000002</v>
      </c>
      <c r="I95" s="34"/>
      <c r="J95" s="34"/>
      <c r="K95" s="35">
        <f>H95</f>
        <v>12.474000000000002</v>
      </c>
      <c r="L95" s="24"/>
      <c r="M95" s="25"/>
      <c r="N95" s="26"/>
    </row>
    <row r="96" spans="1:14" s="23" customFormat="1" x14ac:dyDescent="0.25">
      <c r="A96" s="60"/>
      <c r="B96" s="15"/>
      <c r="C96" s="16"/>
      <c r="D96" s="17"/>
      <c r="E96" s="18"/>
      <c r="F96" s="17"/>
      <c r="G96" s="19"/>
      <c r="H96" s="17"/>
      <c r="I96" s="19"/>
      <c r="J96" s="19"/>
      <c r="K96" s="20"/>
      <c r="L96" s="21"/>
      <c r="M96" s="22"/>
    </row>
    <row r="97" spans="1:14" s="23" customFormat="1" x14ac:dyDescent="0.25">
      <c r="A97" s="60"/>
      <c r="B97" s="293" t="s">
        <v>9808</v>
      </c>
      <c r="C97" s="16"/>
      <c r="D97" s="17"/>
      <c r="E97" s="18"/>
      <c r="F97" s="17"/>
      <c r="G97" s="19"/>
      <c r="H97" s="17"/>
      <c r="I97" s="19"/>
      <c r="J97" s="19"/>
      <c r="K97" s="20"/>
      <c r="L97" s="21"/>
      <c r="M97" s="22"/>
    </row>
    <row r="98" spans="1:14" s="23" customFormat="1" ht="15" customHeight="1" x14ac:dyDescent="0.25">
      <c r="A98" s="61"/>
      <c r="B98" s="1" t="s">
        <v>11497</v>
      </c>
      <c r="C98" s="33"/>
      <c r="D98" s="49"/>
      <c r="E98" s="4"/>
      <c r="F98" s="49"/>
      <c r="G98" s="49"/>
      <c r="H98" s="49">
        <v>6.38</v>
      </c>
      <c r="I98" s="34"/>
      <c r="J98" s="34"/>
      <c r="K98" s="35">
        <f>H98</f>
        <v>6.38</v>
      </c>
      <c r="L98" s="24"/>
      <c r="M98" s="25"/>
      <c r="N98" s="26"/>
    </row>
    <row r="99" spans="1:14" s="23" customFormat="1" ht="15" customHeight="1" x14ac:dyDescent="0.25">
      <c r="A99" s="61"/>
      <c r="B99" s="1" t="s">
        <v>11496</v>
      </c>
      <c r="C99" s="33"/>
      <c r="D99" s="49"/>
      <c r="E99" s="4"/>
      <c r="F99" s="49"/>
      <c r="G99" s="49"/>
      <c r="H99" s="49">
        <v>10.55</v>
      </c>
      <c r="I99" s="34"/>
      <c r="J99" s="34"/>
      <c r="K99" s="35">
        <f>H99</f>
        <v>10.55</v>
      </c>
      <c r="L99" s="24"/>
      <c r="M99" s="25"/>
      <c r="N99" s="26"/>
    </row>
    <row r="100" spans="1:14" s="23" customFormat="1" ht="15" customHeight="1" x14ac:dyDescent="0.25">
      <c r="A100" s="61"/>
      <c r="B100" s="1" t="s">
        <v>11498</v>
      </c>
      <c r="C100" s="33"/>
      <c r="D100" s="49"/>
      <c r="E100" s="49"/>
      <c r="F100" s="49"/>
      <c r="G100" s="49"/>
      <c r="H100" s="49">
        <f>2.45*2</f>
        <v>4.9000000000000004</v>
      </c>
      <c r="I100" s="34"/>
      <c r="J100" s="34"/>
      <c r="K100" s="35">
        <f>H100</f>
        <v>4.9000000000000004</v>
      </c>
      <c r="L100" s="24"/>
      <c r="M100" s="25"/>
      <c r="N100" s="26"/>
    </row>
    <row r="101" spans="1:14" s="23" customFormat="1" x14ac:dyDescent="0.25">
      <c r="A101" s="60"/>
      <c r="B101" s="15"/>
      <c r="C101" s="16"/>
      <c r="D101" s="17"/>
      <c r="E101" s="18"/>
      <c r="F101" s="17"/>
      <c r="G101" s="19"/>
      <c r="H101" s="17"/>
      <c r="I101" s="19"/>
      <c r="J101" s="19"/>
      <c r="K101" s="20"/>
      <c r="L101" s="21"/>
      <c r="M101" s="22"/>
    </row>
    <row r="102" spans="1:14" s="23" customFormat="1" x14ac:dyDescent="0.25">
      <c r="A102" s="62"/>
      <c r="B102" s="27" t="s">
        <v>12</v>
      </c>
      <c r="C102" s="28"/>
      <c r="D102" s="29"/>
      <c r="E102" s="30"/>
      <c r="F102" s="30"/>
      <c r="G102" s="30"/>
      <c r="H102" s="30"/>
      <c r="I102" s="30"/>
      <c r="J102" s="30"/>
      <c r="K102" s="31">
        <f>ROUND(SUM(K90:K101),2)</f>
        <v>98.24</v>
      </c>
      <c r="L102" s="32" t="str">
        <f>IFERROR(VLOOKUP(A90,PO!$A:$I,5,FALSE),0)</f>
        <v>M2</v>
      </c>
      <c r="M102" s="22"/>
    </row>
    <row r="103" spans="1:14" s="23" customFormat="1" x14ac:dyDescent="0.25">
      <c r="A103" s="60"/>
      <c r="B103" s="15"/>
      <c r="C103" s="16"/>
      <c r="D103" s="17"/>
      <c r="E103" s="18"/>
      <c r="F103" s="17"/>
      <c r="G103" s="19"/>
      <c r="H103" s="17"/>
      <c r="I103" s="19"/>
      <c r="J103" s="19"/>
      <c r="K103" s="20"/>
      <c r="L103" s="21"/>
      <c r="M103" s="22"/>
    </row>
    <row r="104" spans="1:14" s="23" customFormat="1" ht="26.4" x14ac:dyDescent="0.25">
      <c r="A104" s="60" t="str">
        <f>PO!A23</f>
        <v>02.07</v>
      </c>
      <c r="B104" s="15" t="str">
        <f>VLOOKUP(A104,PO!$A:$I,4,FALSE)</f>
        <v>DEMOLIÇÃO DE ALVENARIA DE BLOCO FURADO, DE FORMA MANUAL, SEM REAPROVEITAMENTO. AF_09/2023</v>
      </c>
      <c r="C104" s="16"/>
      <c r="D104" s="17"/>
      <c r="E104" s="18"/>
      <c r="F104" s="17"/>
      <c r="G104" s="19"/>
      <c r="H104" s="17"/>
      <c r="I104" s="19"/>
      <c r="J104" s="19"/>
      <c r="K104" s="20"/>
      <c r="L104" s="21">
        <f>K110</f>
        <v>16.100000000000001</v>
      </c>
      <c r="M104" s="22"/>
    </row>
    <row r="105" spans="1:14" s="23" customFormat="1" ht="15" customHeight="1" x14ac:dyDescent="0.25">
      <c r="A105" s="61"/>
      <c r="B105" s="1"/>
      <c r="C105" s="33"/>
      <c r="D105" s="49"/>
      <c r="E105" s="49"/>
      <c r="F105" s="49"/>
      <c r="G105" s="26"/>
      <c r="H105" s="34"/>
      <c r="I105" s="34"/>
      <c r="J105" s="34"/>
      <c r="K105" s="35"/>
      <c r="L105" s="24"/>
      <c r="M105" s="25"/>
      <c r="N105" s="26"/>
    </row>
    <row r="106" spans="1:14" s="23" customFormat="1" ht="15" customHeight="1" x14ac:dyDescent="0.25">
      <c r="A106" s="61"/>
      <c r="B106" s="1" t="s">
        <v>11499</v>
      </c>
      <c r="C106" s="33"/>
      <c r="D106" s="49"/>
      <c r="E106" s="49">
        <f>1.75+1.12+1.17+4.83+12.55+1.92+2.9+1.85+10+6.75</f>
        <v>44.84</v>
      </c>
      <c r="F106" s="49">
        <v>0.15</v>
      </c>
      <c r="G106" s="49">
        <v>1.65</v>
      </c>
      <c r="H106" s="34"/>
      <c r="I106" s="34">
        <f>G106*F106*E106</f>
        <v>11.097899999999999</v>
      </c>
      <c r="J106" s="34"/>
      <c r="K106" s="35">
        <f>I106</f>
        <v>11.097899999999999</v>
      </c>
      <c r="L106" s="24"/>
      <c r="M106" s="25"/>
      <c r="N106" s="26"/>
    </row>
    <row r="107" spans="1:14" s="23" customFormat="1" x14ac:dyDescent="0.25">
      <c r="A107" s="60"/>
      <c r="B107" s="15"/>
      <c r="C107" s="16"/>
      <c r="D107" s="17"/>
      <c r="E107" s="18"/>
      <c r="F107" s="17"/>
      <c r="G107" s="19"/>
      <c r="H107" s="17"/>
      <c r="I107" s="19"/>
      <c r="J107" s="19"/>
      <c r="K107" s="20"/>
      <c r="L107" s="21"/>
      <c r="M107" s="22"/>
    </row>
    <row r="108" spans="1:14" s="23" customFormat="1" x14ac:dyDescent="0.25">
      <c r="A108" s="60"/>
      <c r="B108" s="171" t="s">
        <v>9864</v>
      </c>
      <c r="C108" s="33"/>
      <c r="D108" s="49"/>
      <c r="F108" s="49"/>
      <c r="G108" s="49"/>
      <c r="H108" s="34"/>
      <c r="I108" s="34">
        <v>5</v>
      </c>
      <c r="J108" s="34"/>
      <c r="K108" s="35">
        <f>I108</f>
        <v>5</v>
      </c>
      <c r="L108" s="21"/>
      <c r="M108" s="22"/>
    </row>
    <row r="109" spans="1:14" s="23" customFormat="1" x14ac:dyDescent="0.25">
      <c r="A109" s="60"/>
      <c r="B109" s="15"/>
      <c r="C109" s="16"/>
      <c r="D109" s="17"/>
      <c r="E109" s="18"/>
      <c r="F109" s="17"/>
      <c r="G109" s="19"/>
      <c r="H109" s="17"/>
      <c r="I109" s="19"/>
      <c r="J109" s="19"/>
      <c r="K109" s="20"/>
      <c r="L109" s="21"/>
      <c r="M109" s="22"/>
    </row>
    <row r="110" spans="1:14" s="23" customFormat="1" x14ac:dyDescent="0.25">
      <c r="A110" s="62"/>
      <c r="B110" s="27" t="s">
        <v>12</v>
      </c>
      <c r="C110" s="28"/>
      <c r="D110" s="29"/>
      <c r="E110" s="30"/>
      <c r="F110" s="30"/>
      <c r="G110" s="30"/>
      <c r="H110" s="30"/>
      <c r="I110" s="30"/>
      <c r="J110" s="30"/>
      <c r="K110" s="31">
        <f>ROUND(SUM(K104:K109),2)</f>
        <v>16.100000000000001</v>
      </c>
      <c r="L110" s="32" t="str">
        <f>IFERROR(VLOOKUP(A104,PO!$A:$I,5,FALSE),0)</f>
        <v>M3</v>
      </c>
      <c r="M110" s="22"/>
    </row>
    <row r="111" spans="1:14" s="23" customFormat="1" x14ac:dyDescent="0.25">
      <c r="A111" s="60"/>
      <c r="B111" s="15"/>
      <c r="C111" s="16"/>
      <c r="D111" s="17"/>
      <c r="E111" s="18"/>
      <c r="F111" s="17"/>
      <c r="G111" s="19"/>
      <c r="H111" s="17"/>
      <c r="I111" s="19"/>
      <c r="J111" s="19"/>
      <c r="K111" s="20"/>
      <c r="L111" s="21"/>
      <c r="M111" s="22"/>
    </row>
    <row r="112" spans="1:14" s="23" customFormat="1" ht="26.4" x14ac:dyDescent="0.25">
      <c r="A112" s="60" t="str">
        <f>PO!A24</f>
        <v>02.08</v>
      </c>
      <c r="B112" s="15" t="str">
        <f>VLOOKUP(A112,PO!$A:$I,4,FALSE)</f>
        <v>DEMOLIÇÃO DE ARGAMASSAS, DE FORMA DE FORMA MECANIZADA COM MARTELETE, SEM REAPROVEITAMENTO. AF_09/2023</v>
      </c>
      <c r="C112" s="16"/>
      <c r="D112" s="17"/>
      <c r="E112" s="18"/>
      <c r="F112" s="17"/>
      <c r="G112" s="19"/>
      <c r="H112" s="17"/>
      <c r="I112" s="19"/>
      <c r="J112" s="19"/>
      <c r="K112" s="20"/>
      <c r="L112" s="21">
        <f>K116</f>
        <v>50</v>
      </c>
      <c r="M112" s="22"/>
    </row>
    <row r="113" spans="1:14" s="23" customFormat="1" ht="15" customHeight="1" x14ac:dyDescent="0.25">
      <c r="A113" s="61"/>
      <c r="B113" s="1"/>
      <c r="C113" s="33"/>
      <c r="D113" s="49"/>
      <c r="E113" s="49"/>
      <c r="F113" s="49"/>
      <c r="G113" s="26"/>
      <c r="H113" s="34"/>
      <c r="I113" s="34"/>
      <c r="J113" s="34"/>
      <c r="K113" s="35"/>
      <c r="L113" s="24"/>
      <c r="M113" s="25"/>
      <c r="N113" s="26"/>
    </row>
    <row r="114" spans="1:14" s="23" customFormat="1" ht="15" customHeight="1" x14ac:dyDescent="0.25">
      <c r="A114" s="61"/>
      <c r="B114" s="161"/>
      <c r="C114" s="33"/>
      <c r="D114" s="49"/>
      <c r="E114" s="49"/>
      <c r="F114" s="49"/>
      <c r="G114" s="26"/>
      <c r="H114" s="34">
        <v>50</v>
      </c>
      <c r="I114" s="34"/>
      <c r="J114" s="34"/>
      <c r="K114" s="35">
        <f>H114</f>
        <v>50</v>
      </c>
      <c r="L114" s="24"/>
      <c r="M114" s="25"/>
      <c r="N114" s="26"/>
    </row>
    <row r="115" spans="1:14" s="23" customFormat="1" ht="15" customHeight="1" x14ac:dyDescent="0.25">
      <c r="A115" s="61"/>
      <c r="B115" s="1"/>
      <c r="C115" s="33"/>
      <c r="D115" s="49"/>
      <c r="E115" s="6"/>
      <c r="F115" s="162"/>
      <c r="G115" s="49"/>
      <c r="H115" s="34"/>
      <c r="I115" s="34"/>
      <c r="J115" s="34"/>
      <c r="K115" s="35"/>
      <c r="L115" s="24"/>
      <c r="M115" s="25"/>
      <c r="N115" s="26"/>
    </row>
    <row r="116" spans="1:14" s="23" customFormat="1" x14ac:dyDescent="0.25">
      <c r="A116" s="62"/>
      <c r="B116" s="27" t="s">
        <v>12</v>
      </c>
      <c r="C116" s="28"/>
      <c r="D116" s="29"/>
      <c r="E116" s="30"/>
      <c r="F116" s="30"/>
      <c r="G116" s="30"/>
      <c r="H116" s="30"/>
      <c r="I116" s="30"/>
      <c r="J116" s="30"/>
      <c r="K116" s="31">
        <f>ROUND(SUM(K112:K115),2)</f>
        <v>50</v>
      </c>
      <c r="L116" s="32" t="str">
        <f>IFERROR(VLOOKUP(A112,PO!$A:$I,5,FALSE),0)</f>
        <v>M2</v>
      </c>
      <c r="M116" s="22"/>
    </row>
    <row r="117" spans="1:14" s="23" customFormat="1" x14ac:dyDescent="0.25">
      <c r="A117" s="60"/>
      <c r="B117" s="15"/>
      <c r="C117" s="16"/>
      <c r="D117" s="17"/>
      <c r="E117" s="18"/>
      <c r="F117" s="17"/>
      <c r="G117" s="19"/>
      <c r="H117" s="17"/>
      <c r="I117" s="19"/>
      <c r="J117" s="19"/>
      <c r="K117" s="20"/>
      <c r="L117" s="21"/>
      <c r="M117" s="22"/>
    </row>
    <row r="118" spans="1:14" s="23" customFormat="1" ht="26.4" x14ac:dyDescent="0.25">
      <c r="A118" s="60" t="str">
        <f>PO!A25</f>
        <v>02.09</v>
      </c>
      <c r="B118" s="15" t="str">
        <f>VLOOKUP(A118,PO!$A:$I,4,FALSE)</f>
        <v>REMOÇÃO DE CABOS ELÉTRICOS, COM SEÇÃO DE ATÉ 2,5 MM², DE FORMA MANUAL, SEM REAPROVEITAMENTO. AF_09/2023</v>
      </c>
      <c r="C118" s="16"/>
      <c r="D118" s="17"/>
      <c r="E118" s="18"/>
      <c r="F118" s="17"/>
      <c r="G118" s="19"/>
      <c r="H118" s="17"/>
      <c r="I118" s="19"/>
      <c r="J118" s="19"/>
      <c r="K118" s="20"/>
      <c r="L118" s="21">
        <f>K122</f>
        <v>150</v>
      </c>
      <c r="M118" s="22"/>
    </row>
    <row r="119" spans="1:14" s="23" customFormat="1" ht="15" customHeight="1" x14ac:dyDescent="0.25">
      <c r="A119" s="61"/>
      <c r="B119" s="1"/>
      <c r="C119" s="33"/>
      <c r="D119" s="49"/>
      <c r="E119" s="49"/>
      <c r="F119" s="49"/>
      <c r="G119" s="26"/>
      <c r="H119" s="34"/>
      <c r="I119" s="34"/>
      <c r="J119" s="34"/>
      <c r="K119" s="35"/>
      <c r="L119" s="24"/>
      <c r="M119" s="25"/>
      <c r="N119" s="26"/>
    </row>
    <row r="120" spans="1:14" s="23" customFormat="1" ht="15" customHeight="1" x14ac:dyDescent="0.25">
      <c r="A120" s="61"/>
      <c r="B120" s="1"/>
      <c r="C120" s="33"/>
      <c r="D120" s="49"/>
      <c r="E120" s="49">
        <v>150</v>
      </c>
      <c r="F120" s="49"/>
      <c r="G120" s="26"/>
      <c r="H120" s="34"/>
      <c r="I120" s="34"/>
      <c r="J120" s="34"/>
      <c r="K120" s="35">
        <f>E120</f>
        <v>150</v>
      </c>
      <c r="L120" s="24"/>
      <c r="M120" s="25"/>
      <c r="N120" s="26"/>
    </row>
    <row r="121" spans="1:14" s="23" customFormat="1" x14ac:dyDescent="0.25">
      <c r="A121" s="60"/>
      <c r="B121" s="15"/>
      <c r="C121" s="16"/>
      <c r="D121" s="17"/>
      <c r="E121" s="18"/>
      <c r="F121" s="17"/>
      <c r="G121" s="19"/>
      <c r="H121" s="17"/>
      <c r="I121" s="19"/>
      <c r="J121" s="19"/>
      <c r="K121" s="20"/>
      <c r="L121" s="21"/>
      <c r="M121" s="22"/>
    </row>
    <row r="122" spans="1:14" s="23" customFormat="1" x14ac:dyDescent="0.25">
      <c r="A122" s="62"/>
      <c r="B122" s="27" t="s">
        <v>12</v>
      </c>
      <c r="C122" s="28"/>
      <c r="D122" s="29"/>
      <c r="E122" s="30"/>
      <c r="F122" s="30"/>
      <c r="G122" s="30"/>
      <c r="H122" s="30"/>
      <c r="I122" s="30"/>
      <c r="J122" s="30"/>
      <c r="K122" s="31">
        <f>ROUND(SUM(K118:K121),2)</f>
        <v>150</v>
      </c>
      <c r="L122" s="32" t="str">
        <f>IFERROR(VLOOKUP(A118,PO!$A:$I,5,FALSE),0)</f>
        <v>M</v>
      </c>
      <c r="M122" s="22"/>
    </row>
    <row r="123" spans="1:14" s="23" customFormat="1" x14ac:dyDescent="0.25">
      <c r="A123" s="60"/>
      <c r="B123" s="15"/>
      <c r="C123" s="16"/>
      <c r="D123" s="17"/>
      <c r="E123" s="18"/>
      <c r="F123" s="17"/>
      <c r="G123" s="19"/>
      <c r="H123" s="17"/>
      <c r="I123" s="19"/>
      <c r="J123" s="19"/>
      <c r="K123" s="20"/>
      <c r="L123" s="21"/>
      <c r="M123" s="22"/>
    </row>
    <row r="124" spans="1:14" s="23" customFormat="1" ht="26.4" x14ac:dyDescent="0.25">
      <c r="A124" s="60" t="str">
        <f>PO!A26</f>
        <v>02.10</v>
      </c>
      <c r="B124" s="15" t="str">
        <f>VLOOKUP(A124,PO!$A:$I,4,FALSE)</f>
        <v>REMOÇÃO DE CABOS ELÉTRICOS, COM SEÇÃO MAIOR QUE 2,5 MM² E MENOR QUE 10 MM², DE FORMA MANUAL, SEM REAPROVEITAMENTO. AF_09/2023</v>
      </c>
      <c r="C124" s="16"/>
      <c r="D124" s="17"/>
      <c r="E124" s="18"/>
      <c r="F124" s="17"/>
      <c r="G124" s="19"/>
      <c r="H124" s="17"/>
      <c r="I124" s="19"/>
      <c r="J124" s="19"/>
      <c r="K124" s="20"/>
      <c r="L124" s="21">
        <f>K128</f>
        <v>150</v>
      </c>
      <c r="M124" s="22"/>
    </row>
    <row r="125" spans="1:14" s="23" customFormat="1" ht="15" customHeight="1" x14ac:dyDescent="0.25">
      <c r="A125" s="61"/>
      <c r="B125" s="1"/>
      <c r="C125" s="33"/>
      <c r="D125" s="49"/>
      <c r="E125" s="49"/>
      <c r="F125" s="49"/>
      <c r="G125" s="26"/>
      <c r="H125" s="34"/>
      <c r="I125" s="34"/>
      <c r="J125" s="34"/>
      <c r="K125" s="35"/>
      <c r="L125" s="24"/>
      <c r="M125" s="25"/>
      <c r="N125" s="26"/>
    </row>
    <row r="126" spans="1:14" s="23" customFormat="1" ht="15" customHeight="1" x14ac:dyDescent="0.25">
      <c r="A126" s="61"/>
      <c r="B126" s="1"/>
      <c r="C126" s="33"/>
      <c r="D126" s="49"/>
      <c r="E126" s="49">
        <v>150</v>
      </c>
      <c r="F126" s="49"/>
      <c r="G126" s="26"/>
      <c r="H126" s="34"/>
      <c r="I126" s="34"/>
      <c r="J126" s="34"/>
      <c r="K126" s="35">
        <f>E126</f>
        <v>150</v>
      </c>
      <c r="L126" s="24"/>
      <c r="M126" s="25"/>
      <c r="N126" s="26"/>
    </row>
    <row r="127" spans="1:14" s="23" customFormat="1" x14ac:dyDescent="0.25">
      <c r="A127" s="60"/>
      <c r="B127" s="15"/>
      <c r="C127" s="16"/>
      <c r="D127" s="17"/>
      <c r="E127" s="18"/>
      <c r="F127" s="17"/>
      <c r="G127" s="19"/>
      <c r="H127" s="17"/>
      <c r="I127" s="19"/>
      <c r="J127" s="19"/>
      <c r="K127" s="20"/>
      <c r="L127" s="21"/>
      <c r="M127" s="22"/>
    </row>
    <row r="128" spans="1:14" s="23" customFormat="1" x14ac:dyDescent="0.25">
      <c r="A128" s="62"/>
      <c r="B128" s="27" t="s">
        <v>12</v>
      </c>
      <c r="C128" s="28"/>
      <c r="D128" s="29"/>
      <c r="E128" s="30"/>
      <c r="F128" s="30"/>
      <c r="G128" s="30"/>
      <c r="H128" s="30"/>
      <c r="I128" s="30"/>
      <c r="J128" s="30"/>
      <c r="K128" s="31">
        <f>ROUND(SUM(K124:K127),2)</f>
        <v>150</v>
      </c>
      <c r="L128" s="32" t="str">
        <f>IFERROR(VLOOKUP(A124,PO!$A:$I,5,FALSE),0)</f>
        <v>M</v>
      </c>
      <c r="M128" s="22"/>
    </row>
    <row r="129" spans="1:14" s="23" customFormat="1" x14ac:dyDescent="0.25">
      <c r="A129" s="60"/>
      <c r="B129" s="15"/>
      <c r="C129" s="16"/>
      <c r="D129" s="17"/>
      <c r="E129" s="18"/>
      <c r="F129" s="17"/>
      <c r="G129" s="19"/>
      <c r="H129" s="17"/>
      <c r="I129" s="19"/>
      <c r="J129" s="19"/>
      <c r="K129" s="20"/>
      <c r="L129" s="21"/>
      <c r="M129" s="22"/>
    </row>
    <row r="130" spans="1:14" s="23" customFormat="1" ht="39.6" x14ac:dyDescent="0.25">
      <c r="A130" s="60" t="str">
        <f>PO!A27</f>
        <v>02.11</v>
      </c>
      <c r="B130" s="15" t="str">
        <f>VLOOKUP(A130,PO!$A:$I,4,FALSE)</f>
        <v>REMOÇÃO DE ALAMBRADOS PARA QUADRAS POLIESPORTIVAS, ESTRUTURADO POR TUBOS DE AÇO GALVANIZADO, COM TELA DE ARAME GALVANIZADO, DE FORMA MANUAL, SEM REAPROVEITAMENTO. AF_09/2023</v>
      </c>
      <c r="C130" s="16"/>
      <c r="D130" s="17"/>
      <c r="E130" s="18"/>
      <c r="F130" s="17"/>
      <c r="G130" s="19"/>
      <c r="H130" s="17"/>
      <c r="I130" s="19"/>
      <c r="J130" s="19"/>
      <c r="K130" s="20"/>
      <c r="L130" s="21">
        <f>K134</f>
        <v>8.48</v>
      </c>
      <c r="M130" s="22"/>
    </row>
    <row r="131" spans="1:14" s="23" customFormat="1" ht="15" customHeight="1" x14ac:dyDescent="0.25">
      <c r="A131" s="61"/>
      <c r="B131" s="1"/>
      <c r="C131" s="33"/>
      <c r="D131" s="49"/>
      <c r="E131" s="49"/>
      <c r="F131" s="49"/>
      <c r="G131" s="26"/>
      <c r="H131" s="34"/>
      <c r="I131" s="34"/>
      <c r="J131" s="34"/>
      <c r="K131" s="35"/>
      <c r="L131" s="24"/>
      <c r="M131" s="25"/>
      <c r="N131" s="26"/>
    </row>
    <row r="132" spans="1:14" s="23" customFormat="1" ht="15" customHeight="1" x14ac:dyDescent="0.25">
      <c r="A132" s="61"/>
      <c r="B132" s="1" t="s">
        <v>11312</v>
      </c>
      <c r="C132" s="33"/>
      <c r="D132" s="6"/>
      <c r="E132" s="49">
        <v>5.3</v>
      </c>
      <c r="F132" s="49"/>
      <c r="G132" s="49">
        <v>1.6</v>
      </c>
      <c r="H132" s="49">
        <f>G132*E132</f>
        <v>8.48</v>
      </c>
      <c r="I132" s="34"/>
      <c r="J132" s="34"/>
      <c r="K132" s="35">
        <f>H132</f>
        <v>8.48</v>
      </c>
      <c r="L132" s="24"/>
      <c r="M132" s="25"/>
      <c r="N132" s="26"/>
    </row>
    <row r="133" spans="1:14" s="23" customFormat="1" x14ac:dyDescent="0.25">
      <c r="A133" s="60"/>
      <c r="B133" s="15"/>
      <c r="C133" s="16"/>
      <c r="D133" s="17"/>
      <c r="E133" s="18"/>
      <c r="F133" s="17"/>
      <c r="G133" s="19"/>
      <c r="H133" s="17"/>
      <c r="I133" s="19"/>
      <c r="J133" s="19"/>
      <c r="K133" s="20"/>
      <c r="L133" s="21"/>
      <c r="M133" s="22"/>
    </row>
    <row r="134" spans="1:14" s="23" customFormat="1" x14ac:dyDescent="0.25">
      <c r="A134" s="62"/>
      <c r="B134" s="27" t="s">
        <v>12</v>
      </c>
      <c r="C134" s="28"/>
      <c r="D134" s="29"/>
      <c r="E134" s="30"/>
      <c r="F134" s="30"/>
      <c r="G134" s="30"/>
      <c r="H134" s="30"/>
      <c r="I134" s="30"/>
      <c r="J134" s="30"/>
      <c r="K134" s="31">
        <f>ROUND(SUM(K130:K133),2)</f>
        <v>8.48</v>
      </c>
      <c r="L134" s="32" t="str">
        <f>IFERROR(VLOOKUP(A130,PO!$A:$I,5,FALSE),0)</f>
        <v>M2</v>
      </c>
      <c r="M134" s="22"/>
    </row>
    <row r="135" spans="1:14" s="23" customFormat="1" x14ac:dyDescent="0.25">
      <c r="A135" s="60"/>
      <c r="B135" s="15"/>
      <c r="C135" s="16"/>
      <c r="D135" s="17"/>
      <c r="E135" s="18"/>
      <c r="F135" s="17"/>
      <c r="G135" s="19"/>
      <c r="H135" s="17"/>
      <c r="I135" s="19"/>
      <c r="J135" s="19"/>
      <c r="K135" s="20"/>
      <c r="L135" s="21"/>
      <c r="M135" s="22"/>
    </row>
    <row r="136" spans="1:14" s="23" customFormat="1" x14ac:dyDescent="0.25">
      <c r="A136" s="60" t="str">
        <f>PO!A28</f>
        <v>02.12</v>
      </c>
      <c r="B136" s="15" t="str">
        <f>VLOOKUP(A136,PO!$A:$I,4,FALSE)</f>
        <v>REMOÇÃO DE LOUÇAS, DE FORMA MANUAL, SEM REAPROVEITAMENTO. AF_09/2023</v>
      </c>
      <c r="C136" s="16"/>
      <c r="D136" s="17"/>
      <c r="E136" s="18"/>
      <c r="F136" s="17"/>
      <c r="G136" s="19"/>
      <c r="H136" s="17"/>
      <c r="I136" s="19"/>
      <c r="J136" s="19"/>
      <c r="K136" s="20"/>
      <c r="L136" s="21">
        <f>K140</f>
        <v>2</v>
      </c>
      <c r="M136" s="22"/>
    </row>
    <row r="137" spans="1:14" s="23" customFormat="1" ht="15" customHeight="1" x14ac:dyDescent="0.25">
      <c r="A137" s="61"/>
      <c r="B137" s="1"/>
      <c r="C137" s="33"/>
      <c r="D137" s="49"/>
      <c r="E137" s="49"/>
      <c r="F137" s="49"/>
      <c r="G137" s="26"/>
      <c r="H137" s="34"/>
      <c r="I137" s="34"/>
      <c r="J137" s="34"/>
      <c r="K137" s="35"/>
      <c r="L137" s="24"/>
      <c r="M137" s="25"/>
      <c r="N137" s="26"/>
    </row>
    <row r="138" spans="1:14" s="23" customFormat="1" x14ac:dyDescent="0.25">
      <c r="A138" s="60"/>
      <c r="B138" s="171"/>
      <c r="C138" s="16"/>
      <c r="D138" s="17">
        <v>2</v>
      </c>
      <c r="E138" s="18"/>
      <c r="F138" s="17"/>
      <c r="G138" s="19"/>
      <c r="H138" s="17"/>
      <c r="I138" s="19"/>
      <c r="J138" s="19"/>
      <c r="K138" s="35">
        <f t="shared" ref="K138" si="1">D138</f>
        <v>2</v>
      </c>
      <c r="L138" s="21"/>
      <c r="M138" s="22"/>
    </row>
    <row r="139" spans="1:14" s="23" customFormat="1" x14ac:dyDescent="0.25">
      <c r="A139" s="60"/>
      <c r="B139" s="15"/>
      <c r="C139" s="16"/>
      <c r="D139" s="17"/>
      <c r="E139" s="18"/>
      <c r="F139" s="17"/>
      <c r="G139" s="19"/>
      <c r="H139" s="17"/>
      <c r="I139" s="19"/>
      <c r="J139" s="19"/>
      <c r="K139" s="20"/>
      <c r="L139" s="21"/>
      <c r="M139" s="22"/>
    </row>
    <row r="140" spans="1:14" s="23" customFormat="1" x14ac:dyDescent="0.25">
      <c r="A140" s="62"/>
      <c r="B140" s="27" t="s">
        <v>12</v>
      </c>
      <c r="C140" s="28"/>
      <c r="D140" s="29"/>
      <c r="E140" s="30"/>
      <c r="F140" s="30"/>
      <c r="G140" s="30"/>
      <c r="H140" s="30"/>
      <c r="I140" s="30"/>
      <c r="J140" s="30"/>
      <c r="K140" s="31">
        <f>ROUND(SUM(K136:K139),2)</f>
        <v>2</v>
      </c>
      <c r="L140" s="32" t="str">
        <f>IFERROR(VLOOKUP(A136,PO!$A:$I,5,FALSE),0)</f>
        <v>UN</v>
      </c>
      <c r="M140" s="22"/>
    </row>
    <row r="141" spans="1:14" s="23" customFormat="1" x14ac:dyDescent="0.25">
      <c r="A141" s="60"/>
      <c r="B141" s="15"/>
      <c r="C141" s="16"/>
      <c r="D141" s="17"/>
      <c r="E141" s="18"/>
      <c r="F141" s="17"/>
      <c r="G141" s="19"/>
      <c r="H141" s="17"/>
      <c r="I141" s="19"/>
      <c r="J141" s="19"/>
      <c r="K141" s="20"/>
      <c r="L141" s="21"/>
      <c r="M141" s="22"/>
    </row>
    <row r="142" spans="1:14" s="23" customFormat="1" ht="26.4" x14ac:dyDescent="0.25">
      <c r="A142" s="60" t="str">
        <f>PO!A29</f>
        <v>02.13</v>
      </c>
      <c r="B142" s="15" t="str">
        <f>VLOOKUP(A142,PO!$A:$I,4,FALSE)</f>
        <v>REMOÇÃO DE ACESSÓRIOS, DE FORMA MANUAL, SEM REAPROVEITAMENTO. AF_09/2023</v>
      </c>
      <c r="C142" s="16"/>
      <c r="D142" s="17"/>
      <c r="E142" s="18"/>
      <c r="F142" s="17"/>
      <c r="G142" s="19"/>
      <c r="H142" s="17"/>
      <c r="I142" s="19"/>
      <c r="J142" s="19"/>
      <c r="K142" s="20"/>
      <c r="L142" s="21">
        <f>K146</f>
        <v>20</v>
      </c>
      <c r="M142" s="22"/>
    </row>
    <row r="143" spans="1:14" s="23" customFormat="1" ht="15" customHeight="1" x14ac:dyDescent="0.25">
      <c r="A143" s="61"/>
      <c r="B143" s="1"/>
      <c r="C143" s="33"/>
      <c r="D143" s="49"/>
      <c r="E143" s="49"/>
      <c r="F143" s="49"/>
      <c r="G143" s="26"/>
      <c r="H143" s="34"/>
      <c r="I143" s="34"/>
      <c r="J143" s="34"/>
      <c r="K143" s="35"/>
      <c r="L143" s="24"/>
      <c r="M143" s="25"/>
      <c r="N143" s="26"/>
    </row>
    <row r="144" spans="1:14" s="23" customFormat="1" ht="15" customHeight="1" x14ac:dyDescent="0.25">
      <c r="A144" s="61"/>
      <c r="B144" s="1"/>
      <c r="C144" s="33"/>
      <c r="D144" s="49">
        <v>20</v>
      </c>
      <c r="E144" s="49"/>
      <c r="F144" s="49"/>
      <c r="G144" s="26"/>
      <c r="H144" s="34"/>
      <c r="I144" s="34"/>
      <c r="J144" s="34"/>
      <c r="K144" s="35">
        <f>D144</f>
        <v>20</v>
      </c>
      <c r="L144" s="24"/>
      <c r="M144" s="25"/>
      <c r="N144" s="26"/>
    </row>
    <row r="145" spans="1:14" s="23" customFormat="1" x14ac:dyDescent="0.25">
      <c r="A145" s="60"/>
      <c r="B145" s="15"/>
      <c r="C145" s="16"/>
      <c r="D145" s="17"/>
      <c r="E145" s="18"/>
      <c r="F145" s="17"/>
      <c r="G145" s="19"/>
      <c r="H145" s="17"/>
      <c r="I145" s="19"/>
      <c r="J145" s="19"/>
      <c r="K145" s="20"/>
      <c r="L145" s="21"/>
      <c r="M145" s="22"/>
    </row>
    <row r="146" spans="1:14" s="23" customFormat="1" x14ac:dyDescent="0.25">
      <c r="A146" s="62"/>
      <c r="B146" s="27" t="s">
        <v>12</v>
      </c>
      <c r="C146" s="28"/>
      <c r="D146" s="29"/>
      <c r="E146" s="30"/>
      <c r="F146" s="30"/>
      <c r="G146" s="30"/>
      <c r="H146" s="30"/>
      <c r="I146" s="30"/>
      <c r="J146" s="30"/>
      <c r="K146" s="31">
        <f>ROUND(SUM(K142:K145),2)</f>
        <v>20</v>
      </c>
      <c r="L146" s="32" t="str">
        <f>IFERROR(VLOOKUP(A142,PO!$A:$I,5,FALSE),0)</f>
        <v>UN</v>
      </c>
      <c r="M146" s="22"/>
    </row>
    <row r="147" spans="1:14" s="23" customFormat="1" x14ac:dyDescent="0.25">
      <c r="A147" s="60"/>
      <c r="B147" s="15"/>
      <c r="C147" s="16"/>
      <c r="D147" s="17"/>
      <c r="E147" s="18"/>
      <c r="F147" s="17"/>
      <c r="G147" s="19"/>
      <c r="H147" s="17"/>
      <c r="I147" s="19"/>
      <c r="J147" s="19"/>
      <c r="K147" s="20"/>
      <c r="L147" s="21"/>
      <c r="M147" s="22"/>
    </row>
    <row r="148" spans="1:14" s="23" customFormat="1" ht="26.4" x14ac:dyDescent="0.25">
      <c r="A148" s="60" t="str">
        <f>PO!A30</f>
        <v>02.14</v>
      </c>
      <c r="B148" s="15" t="str">
        <f>VLOOKUP(A148,PO!$A:$I,4,FALSE)</f>
        <v>REMOÇÃO DE LUMINÁRIAS, DE FORMA MANUAL, SEM REAPROVEITAMENTO. AF_09/2023</v>
      </c>
      <c r="C148" s="16"/>
      <c r="D148" s="17"/>
      <c r="E148" s="18"/>
      <c r="F148" s="17"/>
      <c r="G148" s="19"/>
      <c r="H148" s="17"/>
      <c r="I148" s="19"/>
      <c r="J148" s="19"/>
      <c r="K148" s="20"/>
      <c r="L148" s="21">
        <f>K152</f>
        <v>20</v>
      </c>
      <c r="M148" s="22"/>
    </row>
    <row r="149" spans="1:14" s="23" customFormat="1" ht="15" customHeight="1" x14ac:dyDescent="0.25">
      <c r="A149" s="61"/>
      <c r="B149" s="1"/>
      <c r="C149" s="33"/>
      <c r="D149" s="49"/>
      <c r="E149" s="49"/>
      <c r="F149" s="49"/>
      <c r="G149" s="26"/>
      <c r="H149" s="34"/>
      <c r="I149" s="34"/>
      <c r="J149" s="34"/>
      <c r="K149" s="35"/>
      <c r="L149" s="24"/>
      <c r="M149" s="25"/>
      <c r="N149" s="26"/>
    </row>
    <row r="150" spans="1:14" s="23" customFormat="1" ht="15" customHeight="1" x14ac:dyDescent="0.25">
      <c r="A150" s="61"/>
      <c r="B150" s="1"/>
      <c r="C150" s="33"/>
      <c r="D150" s="49">
        <v>20</v>
      </c>
      <c r="E150" s="49"/>
      <c r="F150" s="49"/>
      <c r="G150" s="26"/>
      <c r="H150" s="34"/>
      <c r="I150" s="34"/>
      <c r="J150" s="34"/>
      <c r="K150" s="35">
        <f>D150</f>
        <v>20</v>
      </c>
      <c r="L150" s="24"/>
      <c r="M150" s="25"/>
      <c r="N150" s="26"/>
    </row>
    <row r="151" spans="1:14" s="23" customFormat="1" x14ac:dyDescent="0.25">
      <c r="A151" s="60"/>
      <c r="B151" s="15"/>
      <c r="C151" s="16"/>
      <c r="D151" s="17"/>
      <c r="E151" s="18"/>
      <c r="F151" s="17"/>
      <c r="G151" s="19"/>
      <c r="H151" s="17"/>
      <c r="I151" s="19"/>
      <c r="J151" s="19"/>
      <c r="K151" s="20"/>
      <c r="L151" s="21"/>
      <c r="M151" s="22"/>
    </row>
    <row r="152" spans="1:14" s="23" customFormat="1" x14ac:dyDescent="0.25">
      <c r="A152" s="62"/>
      <c r="B152" s="27" t="s">
        <v>12</v>
      </c>
      <c r="C152" s="28"/>
      <c r="D152" s="29"/>
      <c r="E152" s="30"/>
      <c r="F152" s="30"/>
      <c r="G152" s="30"/>
      <c r="H152" s="30"/>
      <c r="I152" s="30"/>
      <c r="J152" s="30"/>
      <c r="K152" s="31">
        <f>ROUND(SUM(K148:K151),2)</f>
        <v>20</v>
      </c>
      <c r="L152" s="32" t="str">
        <f>IFERROR(VLOOKUP(A148,PO!$A:$I,5,FALSE),0)</f>
        <v>UN</v>
      </c>
      <c r="M152" s="22"/>
    </row>
    <row r="153" spans="1:14" s="23" customFormat="1" x14ac:dyDescent="0.25">
      <c r="A153" s="60"/>
      <c r="B153" s="15"/>
      <c r="C153" s="16"/>
      <c r="D153" s="17"/>
      <c r="E153" s="18"/>
      <c r="F153" s="17"/>
      <c r="G153" s="19"/>
      <c r="H153" s="17"/>
      <c r="I153" s="19"/>
      <c r="J153" s="19"/>
      <c r="K153" s="20"/>
      <c r="L153" s="21"/>
      <c r="M153" s="22"/>
    </row>
    <row r="154" spans="1:14" s="23" customFormat="1" ht="26.4" x14ac:dyDescent="0.25">
      <c r="A154" s="60" t="str">
        <f>PO!A31</f>
        <v>02.15</v>
      </c>
      <c r="B154" s="15" t="str">
        <f>VLOOKUP(A154,PO!$A:$I,4,FALSE)</f>
        <v>REMOÇÃO DE METAIS SANITÁRIOS, DE FORMA MANUAL, SEM REAPROVEITAMENTO. AF_09/2023</v>
      </c>
      <c r="C154" s="16"/>
      <c r="D154" s="17"/>
      <c r="E154" s="18"/>
      <c r="F154" s="17"/>
      <c r="G154" s="19"/>
      <c r="H154" s="17"/>
      <c r="I154" s="19"/>
      <c r="J154" s="19"/>
      <c r="K154" s="20"/>
      <c r="L154" s="21">
        <f>K158</f>
        <v>2</v>
      </c>
      <c r="M154" s="22"/>
    </row>
    <row r="155" spans="1:14" s="23" customFormat="1" ht="15" customHeight="1" x14ac:dyDescent="0.25">
      <c r="A155" s="61"/>
      <c r="B155" s="1"/>
      <c r="C155" s="33"/>
      <c r="D155" s="49"/>
      <c r="E155" s="49"/>
      <c r="F155" s="49"/>
      <c r="G155" s="26"/>
      <c r="H155" s="34"/>
      <c r="I155" s="34"/>
      <c r="J155" s="34"/>
      <c r="K155" s="35"/>
      <c r="L155" s="24"/>
      <c r="M155" s="25"/>
      <c r="N155" s="26"/>
    </row>
    <row r="156" spans="1:14" s="23" customFormat="1" ht="15" customHeight="1" x14ac:dyDescent="0.25">
      <c r="A156" s="61"/>
      <c r="B156" s="1"/>
      <c r="C156" s="33"/>
      <c r="D156" s="49">
        <v>2</v>
      </c>
      <c r="E156" s="49"/>
      <c r="F156" s="49"/>
      <c r="G156" s="26"/>
      <c r="H156" s="34"/>
      <c r="I156" s="34"/>
      <c r="J156" s="34"/>
      <c r="K156" s="35">
        <f>D156</f>
        <v>2</v>
      </c>
      <c r="L156" s="24"/>
      <c r="M156" s="25"/>
      <c r="N156" s="26"/>
    </row>
    <row r="157" spans="1:14" s="23" customFormat="1" x14ac:dyDescent="0.25">
      <c r="A157" s="60"/>
      <c r="B157" s="15"/>
      <c r="C157" s="16"/>
      <c r="D157" s="17"/>
      <c r="E157" s="18"/>
      <c r="F157" s="17"/>
      <c r="G157" s="19"/>
      <c r="H157" s="17"/>
      <c r="I157" s="19"/>
      <c r="J157" s="19"/>
      <c r="K157" s="20"/>
      <c r="L157" s="21"/>
      <c r="M157" s="22"/>
    </row>
    <row r="158" spans="1:14" s="23" customFormat="1" x14ac:dyDescent="0.25">
      <c r="A158" s="62"/>
      <c r="B158" s="27" t="s">
        <v>12</v>
      </c>
      <c r="C158" s="28"/>
      <c r="D158" s="29"/>
      <c r="E158" s="30"/>
      <c r="F158" s="30"/>
      <c r="G158" s="30"/>
      <c r="H158" s="30"/>
      <c r="I158" s="30"/>
      <c r="J158" s="30"/>
      <c r="K158" s="31">
        <f>ROUND(SUM(K154:K157),2)</f>
        <v>2</v>
      </c>
      <c r="L158" s="32" t="str">
        <f>IFERROR(VLOOKUP(A154,PO!$A:$I,5,FALSE),0)</f>
        <v>UN</v>
      </c>
      <c r="M158" s="22"/>
    </row>
    <row r="159" spans="1:14" s="23" customFormat="1" x14ac:dyDescent="0.25">
      <c r="A159" s="60"/>
      <c r="B159" s="15"/>
      <c r="C159" s="16"/>
      <c r="D159" s="17"/>
      <c r="E159" s="18"/>
      <c r="F159" s="17"/>
      <c r="G159" s="19"/>
      <c r="H159" s="17"/>
      <c r="I159" s="19"/>
      <c r="J159" s="19"/>
      <c r="K159" s="20"/>
      <c r="L159" s="21"/>
      <c r="M159" s="22"/>
    </row>
    <row r="160" spans="1:14" s="69" customFormat="1" ht="19.95" customHeight="1" x14ac:dyDescent="0.25">
      <c r="A160" s="314" t="str">
        <f>PO!A32</f>
        <v>03</v>
      </c>
      <c r="B160" s="308" t="str">
        <f>VLOOKUP(A160,PO!$A:$I,4,FALSE)</f>
        <v>INFRAESTRUTURA</v>
      </c>
      <c r="C160" s="309"/>
      <c r="D160" s="309"/>
      <c r="E160" s="310"/>
      <c r="F160" s="310"/>
      <c r="G160" s="310"/>
      <c r="H160" s="311"/>
      <c r="I160" s="310"/>
      <c r="J160" s="310"/>
      <c r="K160" s="312"/>
      <c r="L160" s="313"/>
      <c r="M160" s="68"/>
    </row>
    <row r="161" spans="1:14" s="69" customFormat="1" ht="19.95" customHeight="1" x14ac:dyDescent="0.25">
      <c r="A161" s="146" t="str">
        <f>PO!A33</f>
        <v>03.01</v>
      </c>
      <c r="B161" s="147" t="str">
        <f>VLOOKUP(A161,PO!$A:$I,4,FALSE)</f>
        <v>ESTRUTURA DE CONCRETO ARMADO</v>
      </c>
      <c r="C161" s="148"/>
      <c r="D161" s="148"/>
      <c r="E161" s="149"/>
      <c r="F161" s="149"/>
      <c r="G161" s="149"/>
      <c r="H161" s="150"/>
      <c r="I161" s="149"/>
      <c r="J161" s="149"/>
      <c r="K161" s="151"/>
      <c r="L161" s="152"/>
      <c r="M161" s="68"/>
    </row>
    <row r="162" spans="1:14" s="23" customFormat="1" ht="26.4" x14ac:dyDescent="0.25">
      <c r="A162" s="60" t="str">
        <f>PO!A34</f>
        <v>03.01.01</v>
      </c>
      <c r="B162" s="15" t="str">
        <f>VLOOKUP(A162,PO!$A:$I,4,FALSE)</f>
        <v>ESCAVAÇÃO MANUAL PARA VIGA BALDRAME OU SAPATA CORRIDA (INCLUINDO ESCAVAÇÃO PARA COLOCAÇÃO DE FÔRMAS). AF_01/2024</v>
      </c>
      <c r="C162" s="16"/>
      <c r="D162" s="17"/>
      <c r="E162" s="18"/>
      <c r="F162" s="17"/>
      <c r="G162" s="19"/>
      <c r="H162" s="17"/>
      <c r="I162" s="19"/>
      <c r="J162" s="19"/>
      <c r="K162" s="20"/>
      <c r="L162" s="21">
        <f>K189</f>
        <v>23.65</v>
      </c>
      <c r="M162" s="22"/>
    </row>
    <row r="163" spans="1:14" s="23" customFormat="1" ht="15" customHeight="1" x14ac:dyDescent="0.25">
      <c r="A163" s="61"/>
      <c r="B163" s="1"/>
      <c r="C163" s="33"/>
      <c r="D163" s="49"/>
      <c r="E163" s="49"/>
      <c r="F163" s="49"/>
      <c r="G163" s="26"/>
      <c r="H163" s="34"/>
      <c r="I163" s="34"/>
      <c r="J163" s="34"/>
      <c r="K163" s="35"/>
      <c r="L163" s="24"/>
      <c r="M163" s="25"/>
      <c r="N163" s="26"/>
    </row>
    <row r="164" spans="1:14" s="23" customFormat="1" ht="15" customHeight="1" x14ac:dyDescent="0.25">
      <c r="A164" s="61"/>
      <c r="B164" s="161" t="s">
        <v>9858</v>
      </c>
      <c r="C164" s="33"/>
      <c r="D164" s="49"/>
      <c r="E164" s="49"/>
      <c r="F164" s="49"/>
      <c r="G164" s="26"/>
      <c r="H164" s="34"/>
      <c r="I164" s="34"/>
      <c r="J164" s="34"/>
      <c r="K164" s="35"/>
      <c r="L164" s="24"/>
      <c r="M164" s="25"/>
      <c r="N164" s="26"/>
    </row>
    <row r="165" spans="1:14" s="23" customFormat="1" ht="15" customHeight="1" x14ac:dyDescent="0.25">
      <c r="A165" s="61"/>
      <c r="B165" s="295" t="s">
        <v>11315</v>
      </c>
      <c r="C165" s="33"/>
      <c r="D165" s="49"/>
      <c r="E165" s="6"/>
      <c r="F165" s="6"/>
      <c r="G165" s="49"/>
      <c r="H165" s="34"/>
      <c r="I165" s="34"/>
      <c r="J165" s="34"/>
      <c r="K165" s="35"/>
      <c r="L165" s="24"/>
      <c r="M165" s="25"/>
      <c r="N165" s="26"/>
    </row>
    <row r="166" spans="1:14" s="23" customFormat="1" ht="15" customHeight="1" x14ac:dyDescent="0.25">
      <c r="A166" s="61"/>
      <c r="B166" s="1" t="s">
        <v>11316</v>
      </c>
      <c r="C166" s="33"/>
      <c r="D166" s="49">
        <v>1</v>
      </c>
      <c r="E166" s="6">
        <v>1</v>
      </c>
      <c r="F166" s="6">
        <v>1</v>
      </c>
      <c r="G166" s="49">
        <v>1.55</v>
      </c>
      <c r="H166" s="34"/>
      <c r="I166" s="34">
        <f>G166*F166*E166</f>
        <v>1.55</v>
      </c>
      <c r="J166" s="34"/>
      <c r="K166" s="35">
        <f>I166</f>
        <v>1.55</v>
      </c>
      <c r="L166" s="24"/>
      <c r="M166" s="25"/>
      <c r="N166" s="26"/>
    </row>
    <row r="167" spans="1:14" s="23" customFormat="1" ht="15" customHeight="1" x14ac:dyDescent="0.25">
      <c r="A167" s="61"/>
      <c r="B167" s="1" t="s">
        <v>11317</v>
      </c>
      <c r="C167" s="33"/>
      <c r="D167" s="49">
        <v>1</v>
      </c>
      <c r="E167" s="6">
        <v>1</v>
      </c>
      <c r="F167" s="6">
        <v>1</v>
      </c>
      <c r="G167" s="49">
        <v>1.55</v>
      </c>
      <c r="H167" s="34"/>
      <c r="I167" s="34">
        <f t="shared" ref="I167:I177" si="2">G167*F167*E167</f>
        <v>1.55</v>
      </c>
      <c r="J167" s="34"/>
      <c r="K167" s="35">
        <f t="shared" ref="K167:K177" si="3">I167</f>
        <v>1.55</v>
      </c>
      <c r="L167" s="24"/>
      <c r="M167" s="25"/>
      <c r="N167" s="26"/>
    </row>
    <row r="168" spans="1:14" s="23" customFormat="1" ht="15" customHeight="1" x14ac:dyDescent="0.25">
      <c r="A168" s="61"/>
      <c r="B168" s="1" t="s">
        <v>11318</v>
      </c>
      <c r="C168" s="33"/>
      <c r="D168" s="49">
        <v>1</v>
      </c>
      <c r="E168" s="6">
        <v>1</v>
      </c>
      <c r="F168" s="6">
        <v>1</v>
      </c>
      <c r="G168" s="49">
        <v>1.55</v>
      </c>
      <c r="H168" s="34"/>
      <c r="I168" s="34">
        <f t="shared" si="2"/>
        <v>1.55</v>
      </c>
      <c r="J168" s="34"/>
      <c r="K168" s="35">
        <f t="shared" si="3"/>
        <v>1.55</v>
      </c>
      <c r="L168" s="24"/>
      <c r="M168" s="25"/>
      <c r="N168" s="26"/>
    </row>
    <row r="169" spans="1:14" s="23" customFormat="1" ht="15" customHeight="1" x14ac:dyDescent="0.25">
      <c r="A169" s="61"/>
      <c r="B169" s="1" t="s">
        <v>11319</v>
      </c>
      <c r="C169" s="33"/>
      <c r="D169" s="49">
        <v>1</v>
      </c>
      <c r="E169" s="6">
        <v>1</v>
      </c>
      <c r="F169" s="6">
        <v>1</v>
      </c>
      <c r="G169" s="49">
        <v>1.55</v>
      </c>
      <c r="H169" s="34"/>
      <c r="I169" s="34">
        <f t="shared" si="2"/>
        <v>1.55</v>
      </c>
      <c r="J169" s="34"/>
      <c r="K169" s="35">
        <f t="shared" si="3"/>
        <v>1.55</v>
      </c>
      <c r="L169" s="24"/>
      <c r="M169" s="25"/>
      <c r="N169" s="26"/>
    </row>
    <row r="170" spans="1:14" s="23" customFormat="1" ht="15" customHeight="1" x14ac:dyDescent="0.25">
      <c r="A170" s="61"/>
      <c r="B170" s="1" t="s">
        <v>11320</v>
      </c>
      <c r="C170" s="33"/>
      <c r="D170" s="49">
        <v>1</v>
      </c>
      <c r="E170" s="6">
        <v>1</v>
      </c>
      <c r="F170" s="6">
        <v>1</v>
      </c>
      <c r="G170" s="49">
        <v>1.55</v>
      </c>
      <c r="H170" s="34"/>
      <c r="I170" s="34">
        <f t="shared" si="2"/>
        <v>1.55</v>
      </c>
      <c r="J170" s="34"/>
      <c r="K170" s="35">
        <f t="shared" si="3"/>
        <v>1.55</v>
      </c>
      <c r="L170" s="24"/>
      <c r="M170" s="25"/>
      <c r="N170" s="26"/>
    </row>
    <row r="171" spans="1:14" s="23" customFormat="1" ht="15" customHeight="1" x14ac:dyDescent="0.25">
      <c r="A171" s="61"/>
      <c r="B171" s="1" t="s">
        <v>11321</v>
      </c>
      <c r="C171" s="33"/>
      <c r="D171" s="49">
        <v>1</v>
      </c>
      <c r="E171" s="6">
        <v>1</v>
      </c>
      <c r="F171" s="6">
        <v>1</v>
      </c>
      <c r="G171" s="49">
        <v>1.55</v>
      </c>
      <c r="H171" s="34"/>
      <c r="I171" s="34">
        <f t="shared" si="2"/>
        <v>1.55</v>
      </c>
      <c r="J171" s="34"/>
      <c r="K171" s="35">
        <f t="shared" si="3"/>
        <v>1.55</v>
      </c>
      <c r="L171" s="24"/>
      <c r="M171" s="25"/>
      <c r="N171" s="26"/>
    </row>
    <row r="172" spans="1:14" s="23" customFormat="1" ht="15" customHeight="1" x14ac:dyDescent="0.25">
      <c r="A172" s="61"/>
      <c r="B172" s="1" t="s">
        <v>11322</v>
      </c>
      <c r="C172" s="33"/>
      <c r="D172" s="49">
        <v>1</v>
      </c>
      <c r="E172" s="6">
        <v>1</v>
      </c>
      <c r="F172" s="6">
        <v>1</v>
      </c>
      <c r="G172" s="49">
        <v>1.55</v>
      </c>
      <c r="H172" s="34"/>
      <c r="I172" s="34">
        <f t="shared" si="2"/>
        <v>1.55</v>
      </c>
      <c r="J172" s="34"/>
      <c r="K172" s="35">
        <f t="shared" si="3"/>
        <v>1.55</v>
      </c>
      <c r="L172" s="24"/>
      <c r="M172" s="25"/>
      <c r="N172" s="26"/>
    </row>
    <row r="173" spans="1:14" s="23" customFormat="1" ht="15" customHeight="1" x14ac:dyDescent="0.25">
      <c r="A173" s="61"/>
      <c r="B173" s="1" t="s">
        <v>11323</v>
      </c>
      <c r="C173" s="33"/>
      <c r="D173" s="49">
        <v>1</v>
      </c>
      <c r="E173" s="6">
        <v>1</v>
      </c>
      <c r="F173" s="6">
        <v>1</v>
      </c>
      <c r="G173" s="49">
        <v>1.55</v>
      </c>
      <c r="H173" s="34"/>
      <c r="I173" s="34">
        <f t="shared" si="2"/>
        <v>1.55</v>
      </c>
      <c r="J173" s="34"/>
      <c r="K173" s="35">
        <f t="shared" si="3"/>
        <v>1.55</v>
      </c>
      <c r="L173" s="24"/>
      <c r="M173" s="25"/>
      <c r="N173" s="26"/>
    </row>
    <row r="174" spans="1:14" s="23" customFormat="1" ht="15" customHeight="1" x14ac:dyDescent="0.25">
      <c r="A174" s="61"/>
      <c r="B174" s="1" t="s">
        <v>11324</v>
      </c>
      <c r="C174" s="33"/>
      <c r="D174" s="49">
        <v>1</v>
      </c>
      <c r="E174" s="6">
        <v>1</v>
      </c>
      <c r="F174" s="6">
        <v>1</v>
      </c>
      <c r="G174" s="49">
        <v>1.55</v>
      </c>
      <c r="H174" s="34"/>
      <c r="I174" s="34">
        <f t="shared" si="2"/>
        <v>1.55</v>
      </c>
      <c r="J174" s="34"/>
      <c r="K174" s="35">
        <f t="shared" si="3"/>
        <v>1.55</v>
      </c>
      <c r="L174" s="24"/>
      <c r="M174" s="25"/>
      <c r="N174" s="26"/>
    </row>
    <row r="175" spans="1:14" s="23" customFormat="1" ht="15" customHeight="1" x14ac:dyDescent="0.25">
      <c r="A175" s="61"/>
      <c r="B175" s="1" t="s">
        <v>11325</v>
      </c>
      <c r="C175" s="33"/>
      <c r="D175" s="49">
        <v>1</v>
      </c>
      <c r="E175" s="6">
        <v>1</v>
      </c>
      <c r="F175" s="6">
        <v>1</v>
      </c>
      <c r="G175" s="49">
        <v>1.55</v>
      </c>
      <c r="H175" s="34"/>
      <c r="I175" s="34">
        <f t="shared" si="2"/>
        <v>1.55</v>
      </c>
      <c r="J175" s="34"/>
      <c r="K175" s="35">
        <f t="shared" si="3"/>
        <v>1.55</v>
      </c>
      <c r="L175" s="24"/>
      <c r="M175" s="25"/>
      <c r="N175" s="26"/>
    </row>
    <row r="176" spans="1:14" s="23" customFormat="1" ht="15" customHeight="1" x14ac:dyDescent="0.25">
      <c r="A176" s="61"/>
      <c r="B176" s="1" t="s">
        <v>11326</v>
      </c>
      <c r="C176" s="33"/>
      <c r="D176" s="49">
        <v>1</v>
      </c>
      <c r="E176" s="6">
        <v>1</v>
      </c>
      <c r="F176" s="6">
        <v>1</v>
      </c>
      <c r="G176" s="49">
        <v>1.55</v>
      </c>
      <c r="H176" s="34"/>
      <c r="I176" s="34">
        <f t="shared" si="2"/>
        <v>1.55</v>
      </c>
      <c r="J176" s="34"/>
      <c r="K176" s="35">
        <f t="shared" si="3"/>
        <v>1.55</v>
      </c>
      <c r="L176" s="24"/>
      <c r="M176" s="25"/>
      <c r="N176" s="26"/>
    </row>
    <row r="177" spans="1:14" s="23" customFormat="1" ht="15" customHeight="1" x14ac:dyDescent="0.25">
      <c r="A177" s="61"/>
      <c r="B177" s="1" t="s">
        <v>11327</v>
      </c>
      <c r="C177" s="33"/>
      <c r="D177" s="49">
        <v>1</v>
      </c>
      <c r="E177" s="6">
        <v>1</v>
      </c>
      <c r="F177" s="6">
        <v>1</v>
      </c>
      <c r="G177" s="49">
        <v>1.55</v>
      </c>
      <c r="H177" s="34"/>
      <c r="I177" s="34">
        <f t="shared" si="2"/>
        <v>1.55</v>
      </c>
      <c r="J177" s="34"/>
      <c r="K177" s="35">
        <f t="shared" si="3"/>
        <v>1.55</v>
      </c>
      <c r="L177" s="24"/>
      <c r="M177" s="25"/>
      <c r="N177" s="26"/>
    </row>
    <row r="178" spans="1:14" s="23" customFormat="1" ht="15" customHeight="1" x14ac:dyDescent="0.25">
      <c r="A178" s="61"/>
      <c r="B178" s="1"/>
      <c r="C178" s="33"/>
      <c r="D178" s="49"/>
      <c r="E178" s="6"/>
      <c r="F178" s="6"/>
      <c r="G178" s="49"/>
      <c r="H178" s="34"/>
      <c r="I178" s="34"/>
      <c r="J178" s="34"/>
      <c r="K178" s="35"/>
      <c r="L178" s="24"/>
      <c r="M178" s="25"/>
      <c r="N178" s="26"/>
    </row>
    <row r="179" spans="1:14" s="23" customFormat="1" ht="15" customHeight="1" x14ac:dyDescent="0.25">
      <c r="A179" s="61"/>
      <c r="B179" s="295" t="s">
        <v>11328</v>
      </c>
      <c r="C179" s="33"/>
      <c r="D179" s="49"/>
      <c r="E179" s="6"/>
      <c r="F179" s="6"/>
      <c r="G179" s="49"/>
      <c r="H179" s="34"/>
      <c r="I179" s="34"/>
      <c r="J179" s="34"/>
      <c r="K179" s="35"/>
      <c r="L179" s="24"/>
      <c r="M179" s="25"/>
      <c r="N179" s="26"/>
    </row>
    <row r="180" spans="1:14" s="23" customFormat="1" ht="15" customHeight="1" x14ac:dyDescent="0.25">
      <c r="A180" s="61"/>
      <c r="B180" s="1" t="s">
        <v>11329</v>
      </c>
      <c r="C180" s="33"/>
      <c r="D180" s="49">
        <v>1</v>
      </c>
      <c r="E180" s="6">
        <f>4.83</f>
        <v>4.83</v>
      </c>
      <c r="F180" s="6">
        <v>0.15</v>
      </c>
      <c r="G180" s="49">
        <v>0.35</v>
      </c>
      <c r="H180" s="34"/>
      <c r="I180" s="34">
        <f>G180*F180*E180</f>
        <v>0.25357499999999999</v>
      </c>
      <c r="J180" s="34"/>
      <c r="K180" s="35">
        <f>I180</f>
        <v>0.25357499999999999</v>
      </c>
      <c r="L180" s="24"/>
      <c r="M180" s="25"/>
      <c r="N180" s="26"/>
    </row>
    <row r="181" spans="1:14" s="23" customFormat="1" ht="15" customHeight="1" x14ac:dyDescent="0.25">
      <c r="A181" s="61"/>
      <c r="B181" s="1" t="s">
        <v>11330</v>
      </c>
      <c r="C181" s="33"/>
      <c r="D181" s="49">
        <v>1</v>
      </c>
      <c r="E181" s="6">
        <f>5.09+5.1+4.85+4.61</f>
        <v>19.649999999999999</v>
      </c>
      <c r="F181" s="6">
        <v>0.15</v>
      </c>
      <c r="G181" s="49">
        <v>0.35</v>
      </c>
      <c r="H181" s="34"/>
      <c r="I181" s="34">
        <f t="shared" ref="I181:I187" si="4">G181*F181*E181</f>
        <v>1.0316249999999998</v>
      </c>
      <c r="J181" s="34"/>
      <c r="K181" s="35">
        <f t="shared" ref="K181:K187" si="5">I181</f>
        <v>1.0316249999999998</v>
      </c>
      <c r="L181" s="24"/>
      <c r="M181" s="25"/>
      <c r="N181" s="26"/>
    </row>
    <row r="182" spans="1:14" s="23" customFormat="1" ht="15" customHeight="1" x14ac:dyDescent="0.25">
      <c r="A182" s="61"/>
      <c r="B182" s="1" t="s">
        <v>11331</v>
      </c>
      <c r="C182" s="33"/>
      <c r="D182" s="49">
        <v>1</v>
      </c>
      <c r="E182" s="6">
        <f>5.09+5.1+4.85+4.61</f>
        <v>19.649999999999999</v>
      </c>
      <c r="F182" s="6">
        <v>0.15</v>
      </c>
      <c r="G182" s="49">
        <v>0.35</v>
      </c>
      <c r="H182" s="34"/>
      <c r="I182" s="34">
        <f t="shared" si="4"/>
        <v>1.0316249999999998</v>
      </c>
      <c r="J182" s="34"/>
      <c r="K182" s="35">
        <f t="shared" si="5"/>
        <v>1.0316249999999998</v>
      </c>
      <c r="L182" s="24"/>
      <c r="M182" s="25"/>
      <c r="N182" s="26"/>
    </row>
    <row r="183" spans="1:14" s="23" customFormat="1" ht="15" customHeight="1" x14ac:dyDescent="0.25">
      <c r="A183" s="61"/>
      <c r="B183" s="1" t="s">
        <v>11332</v>
      </c>
      <c r="C183" s="33"/>
      <c r="D183" s="49">
        <v>1</v>
      </c>
      <c r="E183" s="6">
        <f>5.49+4.93</f>
        <v>10.42</v>
      </c>
      <c r="F183" s="6">
        <v>0.15</v>
      </c>
      <c r="G183" s="49">
        <v>0.35</v>
      </c>
      <c r="H183" s="34"/>
      <c r="I183" s="34">
        <f t="shared" si="4"/>
        <v>0.54704999999999993</v>
      </c>
      <c r="J183" s="34"/>
      <c r="K183" s="35">
        <f t="shared" si="5"/>
        <v>0.54704999999999993</v>
      </c>
      <c r="L183" s="24"/>
      <c r="M183" s="25"/>
      <c r="N183" s="26"/>
    </row>
    <row r="184" spans="1:14" s="23" customFormat="1" ht="15" customHeight="1" x14ac:dyDescent="0.25">
      <c r="A184" s="61"/>
      <c r="B184" s="1" t="s">
        <v>11333</v>
      </c>
      <c r="C184" s="33"/>
      <c r="D184" s="49">
        <v>1</v>
      </c>
      <c r="E184" s="6">
        <f>5.49+4.93</f>
        <v>10.42</v>
      </c>
      <c r="F184" s="6">
        <v>0.15</v>
      </c>
      <c r="G184" s="49">
        <v>0.35</v>
      </c>
      <c r="H184" s="34"/>
      <c r="I184" s="34">
        <f t="shared" si="4"/>
        <v>0.54704999999999993</v>
      </c>
      <c r="J184" s="34"/>
      <c r="K184" s="35">
        <f t="shared" si="5"/>
        <v>0.54704999999999993</v>
      </c>
      <c r="L184" s="24"/>
      <c r="M184" s="25"/>
      <c r="N184" s="26"/>
    </row>
    <row r="185" spans="1:14" s="23" customFormat="1" ht="15" customHeight="1" x14ac:dyDescent="0.25">
      <c r="A185" s="61"/>
      <c r="B185" s="1" t="s">
        <v>11334</v>
      </c>
      <c r="C185" s="33"/>
      <c r="D185" s="49">
        <v>1</v>
      </c>
      <c r="E185" s="6">
        <f>5.49+4.93</f>
        <v>10.42</v>
      </c>
      <c r="F185" s="6">
        <v>0.15</v>
      </c>
      <c r="G185" s="49">
        <v>0.35</v>
      </c>
      <c r="H185" s="34"/>
      <c r="I185" s="34">
        <f t="shared" si="4"/>
        <v>0.54704999999999993</v>
      </c>
      <c r="J185" s="34"/>
      <c r="K185" s="35">
        <f t="shared" si="5"/>
        <v>0.54704999999999993</v>
      </c>
      <c r="L185" s="24"/>
      <c r="M185" s="25"/>
      <c r="N185" s="26"/>
    </row>
    <row r="186" spans="1:14" s="23" customFormat="1" ht="15" customHeight="1" x14ac:dyDescent="0.25">
      <c r="A186" s="61"/>
      <c r="B186" s="1" t="s">
        <v>11335</v>
      </c>
      <c r="C186" s="33"/>
      <c r="D186" s="49">
        <v>1</v>
      </c>
      <c r="E186" s="6">
        <f>5.49+4.93</f>
        <v>10.42</v>
      </c>
      <c r="F186" s="6">
        <v>0.15</v>
      </c>
      <c r="G186" s="49">
        <v>0.35</v>
      </c>
      <c r="H186" s="34"/>
      <c r="I186" s="34">
        <f t="shared" si="4"/>
        <v>0.54704999999999993</v>
      </c>
      <c r="J186" s="34"/>
      <c r="K186" s="35">
        <f t="shared" si="5"/>
        <v>0.54704999999999993</v>
      </c>
      <c r="L186" s="24"/>
      <c r="M186" s="25"/>
      <c r="N186" s="26"/>
    </row>
    <row r="187" spans="1:14" s="23" customFormat="1" ht="15" customHeight="1" x14ac:dyDescent="0.25">
      <c r="A187" s="61"/>
      <c r="B187" s="1" t="s">
        <v>11336</v>
      </c>
      <c r="C187" s="33"/>
      <c r="D187" s="49">
        <v>1</v>
      </c>
      <c r="E187" s="6">
        <f>5.49+4.93</f>
        <v>10.42</v>
      </c>
      <c r="F187" s="6">
        <v>0.15</v>
      </c>
      <c r="G187" s="49">
        <v>0.35</v>
      </c>
      <c r="H187" s="34"/>
      <c r="I187" s="34">
        <f t="shared" si="4"/>
        <v>0.54704999999999993</v>
      </c>
      <c r="J187" s="34"/>
      <c r="K187" s="35">
        <f t="shared" si="5"/>
        <v>0.54704999999999993</v>
      </c>
      <c r="L187" s="24"/>
      <c r="M187" s="25"/>
      <c r="N187" s="26"/>
    </row>
    <row r="188" spans="1:14" s="23" customFormat="1" x14ac:dyDescent="0.25">
      <c r="A188" s="60"/>
      <c r="B188" s="15"/>
      <c r="C188" s="16"/>
      <c r="D188" s="17"/>
      <c r="E188" s="18"/>
      <c r="F188" s="17"/>
      <c r="G188" s="19"/>
      <c r="H188" s="17"/>
      <c r="I188" s="19"/>
      <c r="J188" s="19"/>
      <c r="K188" s="20"/>
      <c r="L188" s="21"/>
      <c r="M188" s="22"/>
    </row>
    <row r="189" spans="1:14" s="23" customFormat="1" x14ac:dyDescent="0.25">
      <c r="A189" s="62"/>
      <c r="B189" s="27" t="s">
        <v>12</v>
      </c>
      <c r="C189" s="28"/>
      <c r="D189" s="29"/>
      <c r="E189" s="30"/>
      <c r="F189" s="30"/>
      <c r="G189" s="30"/>
      <c r="H189" s="30"/>
      <c r="I189" s="30"/>
      <c r="J189" s="30"/>
      <c r="K189" s="31">
        <f>ROUND(SUM(K162:K188),2)</f>
        <v>23.65</v>
      </c>
      <c r="L189" s="32" t="str">
        <f>IFERROR(VLOOKUP(A162,PO!$A:$I,5,FALSE),0)</f>
        <v>M3</v>
      </c>
      <c r="M189" s="22"/>
    </row>
    <row r="190" spans="1:14" s="23" customFormat="1" x14ac:dyDescent="0.25">
      <c r="A190" s="60"/>
      <c r="B190" s="15"/>
      <c r="C190" s="16"/>
      <c r="D190" s="17"/>
      <c r="E190" s="18"/>
      <c r="F190" s="17"/>
      <c r="G190" s="19"/>
      <c r="H190" s="17"/>
      <c r="I190" s="19"/>
      <c r="J190" s="19"/>
      <c r="K190" s="20"/>
      <c r="L190" s="21"/>
      <c r="M190" s="22"/>
    </row>
    <row r="191" spans="1:14" s="23" customFormat="1" ht="26.4" x14ac:dyDescent="0.25">
      <c r="A191" s="60" t="str">
        <f>PO!A35</f>
        <v>03.01.02</v>
      </c>
      <c r="B191" s="15" t="str">
        <f>VLOOKUP(A191,PO!$A:$I,4,FALSE)</f>
        <v>LASTRO DE CONCRETO MAGRO, APLICADO EM BLOCOS DE COROAMENTO OU SAPATAS. AF_01/2024</v>
      </c>
      <c r="C191" s="16"/>
      <c r="D191" s="17"/>
      <c r="E191" s="18"/>
      <c r="F191" s="17"/>
      <c r="G191" s="19"/>
      <c r="H191" s="17"/>
      <c r="I191" s="19"/>
      <c r="J191" s="19"/>
      <c r="K191" s="20"/>
      <c r="L191" s="21">
        <f>K218</f>
        <v>1.32</v>
      </c>
      <c r="M191" s="22"/>
    </row>
    <row r="192" spans="1:14" s="23" customFormat="1" ht="15" customHeight="1" x14ac:dyDescent="0.25">
      <c r="A192" s="61"/>
      <c r="B192" s="1"/>
      <c r="C192" s="33"/>
      <c r="D192" s="49"/>
      <c r="E192" s="49"/>
      <c r="F192" s="49"/>
      <c r="G192" s="26"/>
      <c r="H192" s="34"/>
      <c r="I192" s="34"/>
      <c r="J192" s="34"/>
      <c r="K192" s="35"/>
      <c r="L192" s="24"/>
      <c r="M192" s="25"/>
      <c r="N192" s="26"/>
    </row>
    <row r="193" spans="1:14" s="23" customFormat="1" ht="15" customHeight="1" x14ac:dyDescent="0.25">
      <c r="A193" s="61"/>
      <c r="B193" s="161" t="s">
        <v>9858</v>
      </c>
      <c r="C193" s="33"/>
      <c r="D193" s="49"/>
      <c r="E193" s="49"/>
      <c r="F193" s="49"/>
      <c r="G193" s="26"/>
      <c r="H193" s="34"/>
      <c r="I193" s="34"/>
      <c r="J193" s="34"/>
      <c r="K193" s="35"/>
      <c r="L193" s="24"/>
      <c r="M193" s="25"/>
      <c r="N193" s="26"/>
    </row>
    <row r="194" spans="1:14" s="23" customFormat="1" ht="15" customHeight="1" x14ac:dyDescent="0.25">
      <c r="A194" s="61"/>
      <c r="B194" s="295" t="s">
        <v>11315</v>
      </c>
      <c r="C194" s="33"/>
      <c r="D194" s="49"/>
      <c r="E194" s="6"/>
      <c r="F194" s="6"/>
      <c r="G194" s="49"/>
      <c r="H194" s="34"/>
      <c r="I194" s="34"/>
      <c r="J194" s="34"/>
      <c r="K194" s="35"/>
      <c r="L194" s="24"/>
      <c r="M194" s="25"/>
      <c r="N194" s="26"/>
    </row>
    <row r="195" spans="1:14" s="23" customFormat="1" ht="15" customHeight="1" x14ac:dyDescent="0.25">
      <c r="A195" s="61"/>
      <c r="B195" s="1" t="s">
        <v>11316</v>
      </c>
      <c r="C195" s="33"/>
      <c r="D195" s="49">
        <v>1</v>
      </c>
      <c r="E195" s="6">
        <v>1</v>
      </c>
      <c r="F195" s="6">
        <v>1</v>
      </c>
      <c r="G195" s="49">
        <v>0.05</v>
      </c>
      <c r="H195" s="34"/>
      <c r="I195" s="34">
        <f>G195*F195*E195</f>
        <v>0.05</v>
      </c>
      <c r="J195" s="34"/>
      <c r="K195" s="35">
        <f>I195</f>
        <v>0.05</v>
      </c>
      <c r="L195" s="24"/>
      <c r="M195" s="25"/>
      <c r="N195" s="26"/>
    </row>
    <row r="196" spans="1:14" s="23" customFormat="1" ht="15" customHeight="1" x14ac:dyDescent="0.25">
      <c r="A196" s="61"/>
      <c r="B196" s="1" t="s">
        <v>11317</v>
      </c>
      <c r="C196" s="33"/>
      <c r="D196" s="49">
        <v>1</v>
      </c>
      <c r="E196" s="6">
        <v>1</v>
      </c>
      <c r="F196" s="6">
        <v>1</v>
      </c>
      <c r="G196" s="49">
        <v>0.05</v>
      </c>
      <c r="H196" s="34"/>
      <c r="I196" s="34">
        <f t="shared" ref="I196:I206" si="6">G196*F196*E196</f>
        <v>0.05</v>
      </c>
      <c r="J196" s="34"/>
      <c r="K196" s="35">
        <f t="shared" ref="K196:K206" si="7">I196</f>
        <v>0.05</v>
      </c>
      <c r="L196" s="24"/>
      <c r="M196" s="25"/>
      <c r="N196" s="26"/>
    </row>
    <row r="197" spans="1:14" s="23" customFormat="1" ht="15" customHeight="1" x14ac:dyDescent="0.25">
      <c r="A197" s="61"/>
      <c r="B197" s="1" t="s">
        <v>11318</v>
      </c>
      <c r="C197" s="33"/>
      <c r="D197" s="49">
        <v>1</v>
      </c>
      <c r="E197" s="6">
        <v>1</v>
      </c>
      <c r="F197" s="6">
        <v>1</v>
      </c>
      <c r="G197" s="49">
        <v>0.05</v>
      </c>
      <c r="H197" s="34"/>
      <c r="I197" s="34">
        <f t="shared" si="6"/>
        <v>0.05</v>
      </c>
      <c r="J197" s="34"/>
      <c r="K197" s="35">
        <f t="shared" si="7"/>
        <v>0.05</v>
      </c>
      <c r="L197" s="24"/>
      <c r="M197" s="25"/>
      <c r="N197" s="26"/>
    </row>
    <row r="198" spans="1:14" s="23" customFormat="1" ht="15" customHeight="1" x14ac:dyDescent="0.25">
      <c r="A198" s="61"/>
      <c r="B198" s="1" t="s">
        <v>11319</v>
      </c>
      <c r="C198" s="33"/>
      <c r="D198" s="49">
        <v>1</v>
      </c>
      <c r="E198" s="6">
        <v>1</v>
      </c>
      <c r="F198" s="6">
        <v>1</v>
      </c>
      <c r="G198" s="49">
        <v>0.05</v>
      </c>
      <c r="H198" s="34"/>
      <c r="I198" s="34">
        <f t="shared" si="6"/>
        <v>0.05</v>
      </c>
      <c r="J198" s="34"/>
      <c r="K198" s="35">
        <f t="shared" si="7"/>
        <v>0.05</v>
      </c>
      <c r="L198" s="24"/>
      <c r="M198" s="25"/>
      <c r="N198" s="26"/>
    </row>
    <row r="199" spans="1:14" s="23" customFormat="1" ht="15" customHeight="1" x14ac:dyDescent="0.25">
      <c r="A199" s="61"/>
      <c r="B199" s="1" t="s">
        <v>11320</v>
      </c>
      <c r="C199" s="33"/>
      <c r="D199" s="49">
        <v>1</v>
      </c>
      <c r="E199" s="6">
        <v>1</v>
      </c>
      <c r="F199" s="6">
        <v>1</v>
      </c>
      <c r="G199" s="49">
        <v>0.05</v>
      </c>
      <c r="H199" s="34"/>
      <c r="I199" s="34">
        <f t="shared" si="6"/>
        <v>0.05</v>
      </c>
      <c r="J199" s="34"/>
      <c r="K199" s="35">
        <f t="shared" si="7"/>
        <v>0.05</v>
      </c>
      <c r="L199" s="24"/>
      <c r="M199" s="25"/>
      <c r="N199" s="26"/>
    </row>
    <row r="200" spans="1:14" s="23" customFormat="1" ht="15" customHeight="1" x14ac:dyDescent="0.25">
      <c r="A200" s="61"/>
      <c r="B200" s="1" t="s">
        <v>11321</v>
      </c>
      <c r="C200" s="33"/>
      <c r="D200" s="49">
        <v>1</v>
      </c>
      <c r="E200" s="6">
        <v>1</v>
      </c>
      <c r="F200" s="6">
        <v>1</v>
      </c>
      <c r="G200" s="49">
        <v>0.05</v>
      </c>
      <c r="H200" s="34"/>
      <c r="I200" s="34">
        <f t="shared" si="6"/>
        <v>0.05</v>
      </c>
      <c r="J200" s="34"/>
      <c r="K200" s="35">
        <f t="shared" si="7"/>
        <v>0.05</v>
      </c>
      <c r="L200" s="24"/>
      <c r="M200" s="25"/>
      <c r="N200" s="26"/>
    </row>
    <row r="201" spans="1:14" s="23" customFormat="1" ht="15" customHeight="1" x14ac:dyDescent="0.25">
      <c r="A201" s="61"/>
      <c r="B201" s="1" t="s">
        <v>11322</v>
      </c>
      <c r="C201" s="33"/>
      <c r="D201" s="49">
        <v>1</v>
      </c>
      <c r="E201" s="6">
        <v>1</v>
      </c>
      <c r="F201" s="6">
        <v>1</v>
      </c>
      <c r="G201" s="49">
        <v>0.05</v>
      </c>
      <c r="H201" s="34"/>
      <c r="I201" s="34">
        <f t="shared" si="6"/>
        <v>0.05</v>
      </c>
      <c r="J201" s="34"/>
      <c r="K201" s="35">
        <f t="shared" si="7"/>
        <v>0.05</v>
      </c>
      <c r="L201" s="24"/>
      <c r="M201" s="25"/>
      <c r="N201" s="26"/>
    </row>
    <row r="202" spans="1:14" s="23" customFormat="1" ht="15" customHeight="1" x14ac:dyDescent="0.25">
      <c r="A202" s="61"/>
      <c r="B202" s="1" t="s">
        <v>11323</v>
      </c>
      <c r="C202" s="33"/>
      <c r="D202" s="49">
        <v>1</v>
      </c>
      <c r="E202" s="6">
        <v>1</v>
      </c>
      <c r="F202" s="6">
        <v>1</v>
      </c>
      <c r="G202" s="49">
        <v>0.05</v>
      </c>
      <c r="H202" s="34"/>
      <c r="I202" s="34">
        <f t="shared" si="6"/>
        <v>0.05</v>
      </c>
      <c r="J202" s="34"/>
      <c r="K202" s="35">
        <f t="shared" si="7"/>
        <v>0.05</v>
      </c>
      <c r="L202" s="24"/>
      <c r="M202" s="25"/>
      <c r="N202" s="26"/>
    </row>
    <row r="203" spans="1:14" s="23" customFormat="1" ht="15" customHeight="1" x14ac:dyDescent="0.25">
      <c r="A203" s="61"/>
      <c r="B203" s="1" t="s">
        <v>11324</v>
      </c>
      <c r="C203" s="33"/>
      <c r="D203" s="49">
        <v>1</v>
      </c>
      <c r="E203" s="6">
        <v>1</v>
      </c>
      <c r="F203" s="6">
        <v>1</v>
      </c>
      <c r="G203" s="49">
        <v>0.05</v>
      </c>
      <c r="H203" s="34"/>
      <c r="I203" s="34">
        <f t="shared" si="6"/>
        <v>0.05</v>
      </c>
      <c r="J203" s="34"/>
      <c r="K203" s="35">
        <f t="shared" si="7"/>
        <v>0.05</v>
      </c>
      <c r="L203" s="24"/>
      <c r="M203" s="25"/>
      <c r="N203" s="26"/>
    </row>
    <row r="204" spans="1:14" s="23" customFormat="1" ht="15" customHeight="1" x14ac:dyDescent="0.25">
      <c r="A204" s="61"/>
      <c r="B204" s="1" t="s">
        <v>11325</v>
      </c>
      <c r="C204" s="33"/>
      <c r="D204" s="49">
        <v>1</v>
      </c>
      <c r="E204" s="6">
        <v>1</v>
      </c>
      <c r="F204" s="6">
        <v>1</v>
      </c>
      <c r="G204" s="49">
        <v>0.05</v>
      </c>
      <c r="H204" s="34"/>
      <c r="I204" s="34">
        <f t="shared" si="6"/>
        <v>0.05</v>
      </c>
      <c r="J204" s="34"/>
      <c r="K204" s="35">
        <f t="shared" si="7"/>
        <v>0.05</v>
      </c>
      <c r="L204" s="24"/>
      <c r="M204" s="25"/>
      <c r="N204" s="26"/>
    </row>
    <row r="205" spans="1:14" s="23" customFormat="1" ht="15" customHeight="1" x14ac:dyDescent="0.25">
      <c r="A205" s="61"/>
      <c r="B205" s="1" t="s">
        <v>11326</v>
      </c>
      <c r="C205" s="33"/>
      <c r="D205" s="49">
        <v>1</v>
      </c>
      <c r="E205" s="6">
        <v>1</v>
      </c>
      <c r="F205" s="6">
        <v>1</v>
      </c>
      <c r="G205" s="49">
        <v>0.05</v>
      </c>
      <c r="H205" s="34"/>
      <c r="I205" s="34">
        <f t="shared" si="6"/>
        <v>0.05</v>
      </c>
      <c r="J205" s="34"/>
      <c r="K205" s="35">
        <f t="shared" si="7"/>
        <v>0.05</v>
      </c>
      <c r="L205" s="24"/>
      <c r="M205" s="25"/>
      <c r="N205" s="26"/>
    </row>
    <row r="206" spans="1:14" s="23" customFormat="1" ht="15" customHeight="1" x14ac:dyDescent="0.25">
      <c r="A206" s="61"/>
      <c r="B206" s="1" t="s">
        <v>11327</v>
      </c>
      <c r="C206" s="33"/>
      <c r="D206" s="49">
        <v>1</v>
      </c>
      <c r="E206" s="6">
        <v>1</v>
      </c>
      <c r="F206" s="6">
        <v>1</v>
      </c>
      <c r="G206" s="49">
        <v>0.05</v>
      </c>
      <c r="H206" s="34"/>
      <c r="I206" s="34">
        <f t="shared" si="6"/>
        <v>0.05</v>
      </c>
      <c r="J206" s="34"/>
      <c r="K206" s="35">
        <f t="shared" si="7"/>
        <v>0.05</v>
      </c>
      <c r="L206" s="24"/>
      <c r="M206" s="25"/>
      <c r="N206" s="26"/>
    </row>
    <row r="207" spans="1:14" s="23" customFormat="1" ht="15" customHeight="1" x14ac:dyDescent="0.25">
      <c r="A207" s="61"/>
      <c r="B207" s="1"/>
      <c r="C207" s="33"/>
      <c r="D207" s="49"/>
      <c r="E207" s="6"/>
      <c r="F207" s="6"/>
      <c r="G207" s="49"/>
      <c r="H207" s="34"/>
      <c r="I207" s="34"/>
      <c r="J207" s="34"/>
      <c r="K207" s="35"/>
      <c r="L207" s="24"/>
      <c r="M207" s="25"/>
      <c r="N207" s="26"/>
    </row>
    <row r="208" spans="1:14" s="23" customFormat="1" ht="15" customHeight="1" x14ac:dyDescent="0.25">
      <c r="A208" s="61"/>
      <c r="B208" s="295" t="s">
        <v>11328</v>
      </c>
      <c r="C208" s="33"/>
      <c r="D208" s="49"/>
      <c r="E208" s="6"/>
      <c r="F208" s="6"/>
      <c r="G208" s="49"/>
      <c r="H208" s="34"/>
      <c r="I208" s="34"/>
      <c r="J208" s="34"/>
      <c r="K208" s="35"/>
      <c r="L208" s="24"/>
      <c r="M208" s="25"/>
      <c r="N208" s="26"/>
    </row>
    <row r="209" spans="1:14" s="23" customFormat="1" ht="15" customHeight="1" x14ac:dyDescent="0.25">
      <c r="A209" s="61"/>
      <c r="B209" s="1" t="s">
        <v>11329</v>
      </c>
      <c r="C209" s="33"/>
      <c r="D209" s="49">
        <v>1</v>
      </c>
      <c r="E209" s="6">
        <f>4.83</f>
        <v>4.83</v>
      </c>
      <c r="F209" s="6">
        <v>0.15</v>
      </c>
      <c r="G209" s="49">
        <v>0.05</v>
      </c>
      <c r="H209" s="34"/>
      <c r="I209" s="34">
        <f>G209*F209*E209</f>
        <v>3.6225E-2</v>
      </c>
      <c r="J209" s="34"/>
      <c r="K209" s="35">
        <f>I209</f>
        <v>3.6225E-2</v>
      </c>
      <c r="L209" s="24"/>
      <c r="M209" s="25"/>
      <c r="N209" s="26"/>
    </row>
    <row r="210" spans="1:14" s="23" customFormat="1" ht="15" customHeight="1" x14ac:dyDescent="0.25">
      <c r="A210" s="61"/>
      <c r="B210" s="1" t="s">
        <v>11330</v>
      </c>
      <c r="C210" s="33"/>
      <c r="D210" s="49">
        <v>1</v>
      </c>
      <c r="E210" s="6">
        <f>5.09+5.1+4.85+4.61</f>
        <v>19.649999999999999</v>
      </c>
      <c r="F210" s="6">
        <v>0.15</v>
      </c>
      <c r="G210" s="49">
        <v>0.05</v>
      </c>
      <c r="H210" s="34"/>
      <c r="I210" s="34">
        <f t="shared" ref="I210:I216" si="8">G210*F210*E210</f>
        <v>0.14737499999999998</v>
      </c>
      <c r="J210" s="34"/>
      <c r="K210" s="35">
        <f t="shared" ref="K210:K216" si="9">I210</f>
        <v>0.14737499999999998</v>
      </c>
      <c r="L210" s="24"/>
      <c r="M210" s="25"/>
      <c r="N210" s="26"/>
    </row>
    <row r="211" spans="1:14" s="23" customFormat="1" ht="15" customHeight="1" x14ac:dyDescent="0.25">
      <c r="A211" s="61"/>
      <c r="B211" s="1" t="s">
        <v>11331</v>
      </c>
      <c r="C211" s="33"/>
      <c r="D211" s="49">
        <v>1</v>
      </c>
      <c r="E211" s="6">
        <f>5.09+5.1+4.85+4.61</f>
        <v>19.649999999999999</v>
      </c>
      <c r="F211" s="6">
        <v>0.15</v>
      </c>
      <c r="G211" s="49">
        <v>0.05</v>
      </c>
      <c r="H211" s="34"/>
      <c r="I211" s="34">
        <f t="shared" si="8"/>
        <v>0.14737499999999998</v>
      </c>
      <c r="J211" s="34"/>
      <c r="K211" s="35">
        <f t="shared" si="9"/>
        <v>0.14737499999999998</v>
      </c>
      <c r="L211" s="24"/>
      <c r="M211" s="25"/>
      <c r="N211" s="26"/>
    </row>
    <row r="212" spans="1:14" s="23" customFormat="1" ht="15" customHeight="1" x14ac:dyDescent="0.25">
      <c r="A212" s="61"/>
      <c r="B212" s="1" t="s">
        <v>11332</v>
      </c>
      <c r="C212" s="33"/>
      <c r="D212" s="49">
        <v>1</v>
      </c>
      <c r="E212" s="6">
        <f>5.49+4.93</f>
        <v>10.42</v>
      </c>
      <c r="F212" s="6">
        <v>0.15</v>
      </c>
      <c r="G212" s="49">
        <v>0.05</v>
      </c>
      <c r="H212" s="34"/>
      <c r="I212" s="34">
        <f t="shared" si="8"/>
        <v>7.8149999999999997E-2</v>
      </c>
      <c r="J212" s="34"/>
      <c r="K212" s="35">
        <f t="shared" si="9"/>
        <v>7.8149999999999997E-2</v>
      </c>
      <c r="L212" s="24"/>
      <c r="M212" s="25"/>
      <c r="N212" s="26"/>
    </row>
    <row r="213" spans="1:14" s="23" customFormat="1" ht="15" customHeight="1" x14ac:dyDescent="0.25">
      <c r="A213" s="61"/>
      <c r="B213" s="1" t="s">
        <v>11333</v>
      </c>
      <c r="C213" s="33"/>
      <c r="D213" s="49">
        <v>1</v>
      </c>
      <c r="E213" s="6">
        <f>5.49+4.93</f>
        <v>10.42</v>
      </c>
      <c r="F213" s="6">
        <v>0.15</v>
      </c>
      <c r="G213" s="49">
        <v>0.05</v>
      </c>
      <c r="H213" s="34"/>
      <c r="I213" s="34">
        <f t="shared" si="8"/>
        <v>7.8149999999999997E-2</v>
      </c>
      <c r="J213" s="34"/>
      <c r="K213" s="35">
        <f t="shared" si="9"/>
        <v>7.8149999999999997E-2</v>
      </c>
      <c r="L213" s="24"/>
      <c r="M213" s="25"/>
      <c r="N213" s="26"/>
    </row>
    <row r="214" spans="1:14" s="23" customFormat="1" ht="15" customHeight="1" x14ac:dyDescent="0.25">
      <c r="A214" s="61"/>
      <c r="B214" s="1" t="s">
        <v>11334</v>
      </c>
      <c r="C214" s="33"/>
      <c r="D214" s="49">
        <v>1</v>
      </c>
      <c r="E214" s="6">
        <f>5.49+4.93</f>
        <v>10.42</v>
      </c>
      <c r="F214" s="6">
        <v>0.15</v>
      </c>
      <c r="G214" s="49">
        <v>0.05</v>
      </c>
      <c r="H214" s="34"/>
      <c r="I214" s="34">
        <f t="shared" si="8"/>
        <v>7.8149999999999997E-2</v>
      </c>
      <c r="J214" s="34"/>
      <c r="K214" s="35">
        <f t="shared" si="9"/>
        <v>7.8149999999999997E-2</v>
      </c>
      <c r="L214" s="24"/>
      <c r="M214" s="25"/>
      <c r="N214" s="26"/>
    </row>
    <row r="215" spans="1:14" s="23" customFormat="1" ht="15" customHeight="1" x14ac:dyDescent="0.25">
      <c r="A215" s="61"/>
      <c r="B215" s="1" t="s">
        <v>11335</v>
      </c>
      <c r="C215" s="33"/>
      <c r="D215" s="49">
        <v>1</v>
      </c>
      <c r="E215" s="6">
        <f>5.49+4.93</f>
        <v>10.42</v>
      </c>
      <c r="F215" s="6">
        <v>0.15</v>
      </c>
      <c r="G215" s="49">
        <v>0.05</v>
      </c>
      <c r="H215" s="34"/>
      <c r="I215" s="34">
        <f t="shared" si="8"/>
        <v>7.8149999999999997E-2</v>
      </c>
      <c r="J215" s="34"/>
      <c r="K215" s="35">
        <f t="shared" si="9"/>
        <v>7.8149999999999997E-2</v>
      </c>
      <c r="L215" s="24"/>
      <c r="M215" s="25"/>
      <c r="N215" s="26"/>
    </row>
    <row r="216" spans="1:14" s="23" customFormat="1" ht="15" customHeight="1" x14ac:dyDescent="0.25">
      <c r="A216" s="61"/>
      <c r="B216" s="1" t="s">
        <v>11336</v>
      </c>
      <c r="C216" s="33"/>
      <c r="D216" s="49">
        <v>1</v>
      </c>
      <c r="E216" s="6">
        <f>5.49+4.93</f>
        <v>10.42</v>
      </c>
      <c r="F216" s="6">
        <v>0.15</v>
      </c>
      <c r="G216" s="49">
        <v>0.05</v>
      </c>
      <c r="H216" s="34"/>
      <c r="I216" s="34">
        <f t="shared" si="8"/>
        <v>7.8149999999999997E-2</v>
      </c>
      <c r="J216" s="34"/>
      <c r="K216" s="35">
        <f t="shared" si="9"/>
        <v>7.8149999999999997E-2</v>
      </c>
      <c r="L216" s="24"/>
      <c r="M216" s="25"/>
      <c r="N216" s="26"/>
    </row>
    <row r="217" spans="1:14" s="23" customFormat="1" x14ac:dyDescent="0.25">
      <c r="A217" s="60"/>
      <c r="B217" s="15"/>
      <c r="C217" s="16"/>
      <c r="D217" s="17"/>
      <c r="E217" s="18"/>
      <c r="F217" s="17"/>
      <c r="G217" s="19"/>
      <c r="H217" s="17"/>
      <c r="I217" s="19"/>
      <c r="J217" s="19"/>
      <c r="K217" s="20"/>
      <c r="L217" s="21"/>
      <c r="M217" s="22"/>
    </row>
    <row r="218" spans="1:14" s="23" customFormat="1" x14ac:dyDescent="0.25">
      <c r="A218" s="62"/>
      <c r="B218" s="27" t="s">
        <v>12</v>
      </c>
      <c r="C218" s="28"/>
      <c r="D218" s="29"/>
      <c r="E218" s="30"/>
      <c r="F218" s="30"/>
      <c r="G218" s="30"/>
      <c r="H218" s="30"/>
      <c r="I218" s="30"/>
      <c r="J218" s="30"/>
      <c r="K218" s="31">
        <f>ROUND(SUM(K191:K217),2)</f>
        <v>1.32</v>
      </c>
      <c r="L218" s="32" t="str">
        <f>IFERROR(VLOOKUP(A191,PO!$A:$I,5,FALSE),0)</f>
        <v>M3</v>
      </c>
      <c r="M218" s="22"/>
    </row>
    <row r="219" spans="1:14" s="23" customFormat="1" x14ac:dyDescent="0.25">
      <c r="A219" s="60"/>
      <c r="B219" s="15"/>
      <c r="C219" s="16"/>
      <c r="D219" s="17"/>
      <c r="E219" s="18"/>
      <c r="F219" s="17"/>
      <c r="G219" s="19"/>
      <c r="H219" s="17"/>
      <c r="I219" s="19"/>
      <c r="J219" s="19"/>
      <c r="K219" s="20"/>
      <c r="L219" s="21"/>
      <c r="M219" s="22"/>
    </row>
    <row r="220" spans="1:14" s="23" customFormat="1" ht="26.4" x14ac:dyDescent="0.25">
      <c r="A220" s="60" t="str">
        <f>PO!A36</f>
        <v>03.01.03</v>
      </c>
      <c r="B220" s="15" t="str">
        <f>VLOOKUP(A220,PO!$A:$I,4,FALSE)</f>
        <v>CONCRETO FCK = 30MPA, TRAÇO 1:2,1:2,5 (EM MASSA SECA DE CIMENTO/ AREIA MÉDIA/ BRITA 1) - PREPARO MECÂNICO COM BETONEIRA 400 L. AF_05/2021</v>
      </c>
      <c r="C220" s="16"/>
      <c r="D220" s="17"/>
      <c r="E220" s="18"/>
      <c r="F220" s="17"/>
      <c r="G220" s="19"/>
      <c r="H220" s="17"/>
      <c r="I220" s="19"/>
      <c r="J220" s="19"/>
      <c r="K220" s="20"/>
      <c r="L220" s="21">
        <f>K261</f>
        <v>9.7200000000000006</v>
      </c>
      <c r="M220" s="22"/>
    </row>
    <row r="221" spans="1:14" s="23" customFormat="1" ht="15" customHeight="1" x14ac:dyDescent="0.25">
      <c r="A221" s="61"/>
      <c r="B221" s="1"/>
      <c r="C221" s="33"/>
      <c r="D221" s="49"/>
      <c r="E221" s="49"/>
      <c r="F221" s="49"/>
      <c r="G221" s="26"/>
      <c r="H221" s="34"/>
      <c r="I221" s="34"/>
      <c r="J221" s="34"/>
      <c r="K221" s="35"/>
      <c r="L221" s="24"/>
      <c r="M221" s="25"/>
      <c r="N221" s="26"/>
    </row>
    <row r="222" spans="1:14" s="23" customFormat="1" ht="15" customHeight="1" x14ac:dyDescent="0.25">
      <c r="A222" s="61"/>
      <c r="B222" s="161" t="s">
        <v>9858</v>
      </c>
      <c r="C222" s="33"/>
      <c r="D222" s="49"/>
      <c r="E222" s="49"/>
      <c r="F222" s="49"/>
      <c r="G222" s="26"/>
      <c r="H222" s="34"/>
      <c r="I222" s="34"/>
      <c r="J222" s="34"/>
      <c r="K222" s="35"/>
      <c r="L222" s="24"/>
      <c r="M222" s="25"/>
      <c r="N222" s="26"/>
    </row>
    <row r="223" spans="1:14" s="23" customFormat="1" ht="15" customHeight="1" x14ac:dyDescent="0.25">
      <c r="A223" s="61"/>
      <c r="B223" s="295" t="s">
        <v>11315</v>
      </c>
      <c r="C223" s="33"/>
      <c r="D223" s="49"/>
      <c r="E223" s="6"/>
      <c r="F223" s="6"/>
      <c r="G223" s="49"/>
      <c r="H223" s="34"/>
      <c r="I223" s="34"/>
      <c r="J223" s="34"/>
      <c r="K223" s="35"/>
      <c r="L223" s="24"/>
      <c r="M223" s="25"/>
      <c r="N223" s="26"/>
    </row>
    <row r="224" spans="1:14" s="23" customFormat="1" ht="15" customHeight="1" x14ac:dyDescent="0.25">
      <c r="A224" s="61"/>
      <c r="B224" s="1" t="s">
        <v>11316</v>
      </c>
      <c r="C224" s="33"/>
      <c r="D224" s="49">
        <v>1</v>
      </c>
      <c r="E224" s="6">
        <v>1</v>
      </c>
      <c r="F224" s="6">
        <v>1</v>
      </c>
      <c r="G224" s="49">
        <v>0.4</v>
      </c>
      <c r="H224" s="34"/>
      <c r="I224" s="34">
        <f>G224*F224*E224</f>
        <v>0.4</v>
      </c>
      <c r="J224" s="34"/>
      <c r="K224" s="35">
        <f>I224</f>
        <v>0.4</v>
      </c>
      <c r="L224" s="24"/>
      <c r="M224" s="25"/>
      <c r="N224" s="26"/>
    </row>
    <row r="225" spans="1:14" s="23" customFormat="1" ht="15" customHeight="1" x14ac:dyDescent="0.25">
      <c r="A225" s="61"/>
      <c r="B225" s="1" t="s">
        <v>11317</v>
      </c>
      <c r="C225" s="33"/>
      <c r="D225" s="49">
        <v>1</v>
      </c>
      <c r="E225" s="6">
        <v>1</v>
      </c>
      <c r="F225" s="6">
        <v>1</v>
      </c>
      <c r="G225" s="49">
        <v>0.4</v>
      </c>
      <c r="H225" s="34"/>
      <c r="I225" s="34">
        <f t="shared" ref="I225:I235" si="10">G225*F225*E225</f>
        <v>0.4</v>
      </c>
      <c r="J225" s="34"/>
      <c r="K225" s="35">
        <f t="shared" ref="K225:K235" si="11">I225</f>
        <v>0.4</v>
      </c>
      <c r="L225" s="24"/>
      <c r="M225" s="25"/>
      <c r="N225" s="26"/>
    </row>
    <row r="226" spans="1:14" s="23" customFormat="1" ht="15" customHeight="1" x14ac:dyDescent="0.25">
      <c r="A226" s="61"/>
      <c r="B226" s="1" t="s">
        <v>11318</v>
      </c>
      <c r="C226" s="33"/>
      <c r="D226" s="49">
        <v>1</v>
      </c>
      <c r="E226" s="6">
        <v>1</v>
      </c>
      <c r="F226" s="6">
        <v>1</v>
      </c>
      <c r="G226" s="49">
        <v>0.4</v>
      </c>
      <c r="H226" s="34"/>
      <c r="I226" s="34">
        <f t="shared" si="10"/>
        <v>0.4</v>
      </c>
      <c r="J226" s="34"/>
      <c r="K226" s="35">
        <f t="shared" si="11"/>
        <v>0.4</v>
      </c>
      <c r="L226" s="24"/>
      <c r="M226" s="25"/>
      <c r="N226" s="26"/>
    </row>
    <row r="227" spans="1:14" s="23" customFormat="1" ht="15" customHeight="1" x14ac:dyDescent="0.25">
      <c r="A227" s="61"/>
      <c r="B227" s="1" t="s">
        <v>11319</v>
      </c>
      <c r="C227" s="33"/>
      <c r="D227" s="49">
        <v>1</v>
      </c>
      <c r="E227" s="6">
        <v>1</v>
      </c>
      <c r="F227" s="6">
        <v>1</v>
      </c>
      <c r="G227" s="49">
        <v>0.4</v>
      </c>
      <c r="H227" s="34"/>
      <c r="I227" s="34">
        <f t="shared" si="10"/>
        <v>0.4</v>
      </c>
      <c r="J227" s="34"/>
      <c r="K227" s="35">
        <f t="shared" si="11"/>
        <v>0.4</v>
      </c>
      <c r="L227" s="24"/>
      <c r="M227" s="25"/>
      <c r="N227" s="26"/>
    </row>
    <row r="228" spans="1:14" s="23" customFormat="1" ht="15" customHeight="1" x14ac:dyDescent="0.25">
      <c r="A228" s="61"/>
      <c r="B228" s="1" t="s">
        <v>11320</v>
      </c>
      <c r="C228" s="33"/>
      <c r="D228" s="49">
        <v>1</v>
      </c>
      <c r="E228" s="6">
        <v>1</v>
      </c>
      <c r="F228" s="6">
        <v>1</v>
      </c>
      <c r="G228" s="49">
        <v>0.4</v>
      </c>
      <c r="H228" s="34"/>
      <c r="I228" s="34">
        <f t="shared" si="10"/>
        <v>0.4</v>
      </c>
      <c r="J228" s="34"/>
      <c r="K228" s="35">
        <f t="shared" si="11"/>
        <v>0.4</v>
      </c>
      <c r="L228" s="24"/>
      <c r="M228" s="25"/>
      <c r="N228" s="26"/>
    </row>
    <row r="229" spans="1:14" s="23" customFormat="1" ht="15" customHeight="1" x14ac:dyDescent="0.25">
      <c r="A229" s="61"/>
      <c r="B229" s="1" t="s">
        <v>11321</v>
      </c>
      <c r="C229" s="33"/>
      <c r="D229" s="49">
        <v>1</v>
      </c>
      <c r="E229" s="6">
        <v>1</v>
      </c>
      <c r="F229" s="6">
        <v>1</v>
      </c>
      <c r="G229" s="49">
        <v>0.4</v>
      </c>
      <c r="H229" s="34"/>
      <c r="I229" s="34">
        <f t="shared" si="10"/>
        <v>0.4</v>
      </c>
      <c r="J229" s="34"/>
      <c r="K229" s="35">
        <f t="shared" si="11"/>
        <v>0.4</v>
      </c>
      <c r="L229" s="24"/>
      <c r="M229" s="25"/>
      <c r="N229" s="26"/>
    </row>
    <row r="230" spans="1:14" s="23" customFormat="1" ht="15" customHeight="1" x14ac:dyDescent="0.25">
      <c r="A230" s="61"/>
      <c r="B230" s="1" t="s">
        <v>11322</v>
      </c>
      <c r="C230" s="33"/>
      <c r="D230" s="49">
        <v>1</v>
      </c>
      <c r="E230" s="6">
        <v>1</v>
      </c>
      <c r="F230" s="6">
        <v>1</v>
      </c>
      <c r="G230" s="49">
        <v>0.4</v>
      </c>
      <c r="H230" s="34"/>
      <c r="I230" s="34">
        <f t="shared" si="10"/>
        <v>0.4</v>
      </c>
      <c r="J230" s="34"/>
      <c r="K230" s="35">
        <f t="shared" si="11"/>
        <v>0.4</v>
      </c>
      <c r="L230" s="24"/>
      <c r="M230" s="25"/>
      <c r="N230" s="26"/>
    </row>
    <row r="231" spans="1:14" s="23" customFormat="1" ht="15" customHeight="1" x14ac:dyDescent="0.25">
      <c r="A231" s="61"/>
      <c r="B231" s="1" t="s">
        <v>11323</v>
      </c>
      <c r="C231" s="33"/>
      <c r="D231" s="49">
        <v>1</v>
      </c>
      <c r="E231" s="6">
        <v>1</v>
      </c>
      <c r="F231" s="6">
        <v>1</v>
      </c>
      <c r="G231" s="49">
        <v>0.4</v>
      </c>
      <c r="H231" s="34"/>
      <c r="I231" s="34">
        <f t="shared" si="10"/>
        <v>0.4</v>
      </c>
      <c r="J231" s="34"/>
      <c r="K231" s="35">
        <f t="shared" si="11"/>
        <v>0.4</v>
      </c>
      <c r="L231" s="24"/>
      <c r="M231" s="25"/>
      <c r="N231" s="26"/>
    </row>
    <row r="232" spans="1:14" s="23" customFormat="1" ht="15" customHeight="1" x14ac:dyDescent="0.25">
      <c r="A232" s="61"/>
      <c r="B232" s="1" t="s">
        <v>11324</v>
      </c>
      <c r="C232" s="33"/>
      <c r="D232" s="49">
        <v>1</v>
      </c>
      <c r="E232" s="6">
        <v>1</v>
      </c>
      <c r="F232" s="6">
        <v>1</v>
      </c>
      <c r="G232" s="49">
        <v>0.4</v>
      </c>
      <c r="H232" s="34"/>
      <c r="I232" s="34">
        <f t="shared" si="10"/>
        <v>0.4</v>
      </c>
      <c r="J232" s="34"/>
      <c r="K232" s="35">
        <f t="shared" si="11"/>
        <v>0.4</v>
      </c>
      <c r="L232" s="24"/>
      <c r="M232" s="25"/>
      <c r="N232" s="26"/>
    </row>
    <row r="233" spans="1:14" s="23" customFormat="1" ht="15" customHeight="1" x14ac:dyDescent="0.25">
      <c r="A233" s="61"/>
      <c r="B233" s="1" t="s">
        <v>11325</v>
      </c>
      <c r="C233" s="33"/>
      <c r="D233" s="49">
        <v>1</v>
      </c>
      <c r="E233" s="6">
        <v>1</v>
      </c>
      <c r="F233" s="6">
        <v>1</v>
      </c>
      <c r="G233" s="49">
        <v>0.4</v>
      </c>
      <c r="H233" s="34"/>
      <c r="I233" s="34">
        <f t="shared" si="10"/>
        <v>0.4</v>
      </c>
      <c r="J233" s="34"/>
      <c r="K233" s="35">
        <f t="shared" si="11"/>
        <v>0.4</v>
      </c>
      <c r="L233" s="24"/>
      <c r="M233" s="25"/>
      <c r="N233" s="26"/>
    </row>
    <row r="234" spans="1:14" s="23" customFormat="1" ht="15" customHeight="1" x14ac:dyDescent="0.25">
      <c r="A234" s="61"/>
      <c r="B234" s="1" t="s">
        <v>11326</v>
      </c>
      <c r="C234" s="33"/>
      <c r="D234" s="49">
        <v>1</v>
      </c>
      <c r="E234" s="6">
        <v>1</v>
      </c>
      <c r="F234" s="6">
        <v>1</v>
      </c>
      <c r="G234" s="49">
        <v>0.4</v>
      </c>
      <c r="H234" s="34"/>
      <c r="I234" s="34">
        <f t="shared" si="10"/>
        <v>0.4</v>
      </c>
      <c r="J234" s="34"/>
      <c r="K234" s="35">
        <f t="shared" si="11"/>
        <v>0.4</v>
      </c>
      <c r="L234" s="24"/>
      <c r="M234" s="25"/>
      <c r="N234" s="26"/>
    </row>
    <row r="235" spans="1:14" s="23" customFormat="1" ht="15" customHeight="1" x14ac:dyDescent="0.25">
      <c r="A235" s="61"/>
      <c r="B235" s="1" t="s">
        <v>11327</v>
      </c>
      <c r="C235" s="33"/>
      <c r="D235" s="49">
        <v>1</v>
      </c>
      <c r="E235" s="6">
        <v>1</v>
      </c>
      <c r="F235" s="6">
        <v>1</v>
      </c>
      <c r="G235" s="49">
        <v>0.4</v>
      </c>
      <c r="H235" s="34"/>
      <c r="I235" s="34">
        <f t="shared" si="10"/>
        <v>0.4</v>
      </c>
      <c r="J235" s="34"/>
      <c r="K235" s="35">
        <f t="shared" si="11"/>
        <v>0.4</v>
      </c>
      <c r="L235" s="24"/>
      <c r="M235" s="25"/>
      <c r="N235" s="26"/>
    </row>
    <row r="236" spans="1:14" s="23" customFormat="1" ht="15" customHeight="1" x14ac:dyDescent="0.25">
      <c r="A236" s="61"/>
      <c r="B236" s="1"/>
      <c r="C236" s="33"/>
      <c r="D236" s="49"/>
      <c r="E236" s="6"/>
      <c r="F236" s="6"/>
      <c r="G236" s="49"/>
      <c r="H236" s="34"/>
      <c r="I236" s="34"/>
      <c r="J236" s="34"/>
      <c r="K236" s="35"/>
      <c r="L236" s="24"/>
      <c r="M236" s="25"/>
      <c r="N236" s="26"/>
    </row>
    <row r="237" spans="1:14" s="23" customFormat="1" ht="15" customHeight="1" x14ac:dyDescent="0.25">
      <c r="A237" s="61"/>
      <c r="B237" s="295" t="s">
        <v>11338</v>
      </c>
      <c r="C237" s="33"/>
      <c r="D237" s="49"/>
      <c r="E237" s="6"/>
      <c r="F237" s="6"/>
      <c r="G237" s="49"/>
      <c r="H237" s="34"/>
      <c r="I237" s="34"/>
      <c r="J237" s="34"/>
      <c r="K237" s="35"/>
      <c r="L237" s="24"/>
      <c r="M237" s="25"/>
      <c r="N237" s="26"/>
    </row>
    <row r="238" spans="1:14" s="23" customFormat="1" ht="15" customHeight="1" x14ac:dyDescent="0.25">
      <c r="A238" s="61"/>
      <c r="B238" s="1" t="s">
        <v>11316</v>
      </c>
      <c r="C238" s="33"/>
      <c r="D238" s="49">
        <v>1</v>
      </c>
      <c r="E238" s="49">
        <v>0.3</v>
      </c>
      <c r="F238" s="6">
        <v>0.15</v>
      </c>
      <c r="G238" s="49">
        <f>1.5-0.4</f>
        <v>1.1000000000000001</v>
      </c>
      <c r="H238" s="34"/>
      <c r="I238" s="34">
        <f>G238*F238*E238</f>
        <v>4.9500000000000002E-2</v>
      </c>
      <c r="J238" s="34"/>
      <c r="K238" s="35">
        <f>I238</f>
        <v>4.9500000000000002E-2</v>
      </c>
      <c r="L238" s="24"/>
      <c r="M238" s="25"/>
      <c r="N238" s="26"/>
    </row>
    <row r="239" spans="1:14" s="23" customFormat="1" ht="15" customHeight="1" x14ac:dyDescent="0.25">
      <c r="A239" s="61"/>
      <c r="B239" s="1" t="s">
        <v>11317</v>
      </c>
      <c r="C239" s="33"/>
      <c r="D239" s="49">
        <v>1</v>
      </c>
      <c r="E239" s="49">
        <v>0.3</v>
      </c>
      <c r="F239" s="6">
        <v>0.15</v>
      </c>
      <c r="G239" s="49">
        <f t="shared" ref="G239:G249" si="12">1.5-0.4</f>
        <v>1.1000000000000001</v>
      </c>
      <c r="H239" s="34"/>
      <c r="I239" s="34">
        <f t="shared" ref="I239:I249" si="13">G239*F239*E239</f>
        <v>4.9500000000000002E-2</v>
      </c>
      <c r="J239" s="34"/>
      <c r="K239" s="35">
        <f t="shared" ref="K239:K249" si="14">I239</f>
        <v>4.9500000000000002E-2</v>
      </c>
      <c r="L239" s="24"/>
      <c r="M239" s="25"/>
      <c r="N239" s="26"/>
    </row>
    <row r="240" spans="1:14" s="23" customFormat="1" ht="15" customHeight="1" x14ac:dyDescent="0.25">
      <c r="A240" s="61"/>
      <c r="B240" s="1" t="s">
        <v>11318</v>
      </c>
      <c r="C240" s="33"/>
      <c r="D240" s="49">
        <v>1</v>
      </c>
      <c r="E240" s="49">
        <v>0.3</v>
      </c>
      <c r="F240" s="6">
        <v>0.15</v>
      </c>
      <c r="G240" s="49">
        <f t="shared" si="12"/>
        <v>1.1000000000000001</v>
      </c>
      <c r="H240" s="34"/>
      <c r="I240" s="34">
        <f t="shared" si="13"/>
        <v>4.9500000000000002E-2</v>
      </c>
      <c r="J240" s="34"/>
      <c r="K240" s="35">
        <f t="shared" si="14"/>
        <v>4.9500000000000002E-2</v>
      </c>
      <c r="L240" s="24"/>
      <c r="M240" s="25"/>
      <c r="N240" s="26"/>
    </row>
    <row r="241" spans="1:14" s="23" customFormat="1" ht="15" customHeight="1" x14ac:dyDescent="0.25">
      <c r="A241" s="61"/>
      <c r="B241" s="1" t="s">
        <v>11319</v>
      </c>
      <c r="C241" s="33"/>
      <c r="D241" s="49">
        <v>1</v>
      </c>
      <c r="E241" s="49">
        <v>0.3</v>
      </c>
      <c r="F241" s="6">
        <v>0.15</v>
      </c>
      <c r="G241" s="49">
        <f t="shared" si="12"/>
        <v>1.1000000000000001</v>
      </c>
      <c r="H241" s="34"/>
      <c r="I241" s="34">
        <f>G241*F241*E241</f>
        <v>4.9500000000000002E-2</v>
      </c>
      <c r="J241" s="34"/>
      <c r="K241" s="35">
        <f t="shared" si="14"/>
        <v>4.9500000000000002E-2</v>
      </c>
      <c r="L241" s="24"/>
      <c r="M241" s="25"/>
      <c r="N241" s="26"/>
    </row>
    <row r="242" spans="1:14" s="23" customFormat="1" ht="15" customHeight="1" x14ac:dyDescent="0.25">
      <c r="A242" s="61"/>
      <c r="B242" s="1" t="s">
        <v>11320</v>
      </c>
      <c r="C242" s="33"/>
      <c r="D242" s="49">
        <v>1</v>
      </c>
      <c r="E242" s="49">
        <v>0.3</v>
      </c>
      <c r="F242" s="6">
        <v>0.15</v>
      </c>
      <c r="G242" s="49">
        <f t="shared" si="12"/>
        <v>1.1000000000000001</v>
      </c>
      <c r="H242" s="34"/>
      <c r="I242" s="34">
        <f t="shared" si="13"/>
        <v>4.9500000000000002E-2</v>
      </c>
      <c r="J242" s="34"/>
      <c r="K242" s="35">
        <f t="shared" si="14"/>
        <v>4.9500000000000002E-2</v>
      </c>
      <c r="L242" s="24"/>
      <c r="M242" s="25"/>
      <c r="N242" s="26"/>
    </row>
    <row r="243" spans="1:14" s="23" customFormat="1" ht="15" customHeight="1" x14ac:dyDescent="0.25">
      <c r="A243" s="61"/>
      <c r="B243" s="1" t="s">
        <v>11321</v>
      </c>
      <c r="C243" s="33"/>
      <c r="D243" s="49">
        <v>1</v>
      </c>
      <c r="E243" s="49">
        <v>0.3</v>
      </c>
      <c r="F243" s="6">
        <v>0.15</v>
      </c>
      <c r="G243" s="49">
        <f t="shared" si="12"/>
        <v>1.1000000000000001</v>
      </c>
      <c r="H243" s="34"/>
      <c r="I243" s="34">
        <f t="shared" si="13"/>
        <v>4.9500000000000002E-2</v>
      </c>
      <c r="J243" s="34"/>
      <c r="K243" s="35">
        <f t="shared" si="14"/>
        <v>4.9500000000000002E-2</v>
      </c>
      <c r="L243" s="24"/>
      <c r="M243" s="25"/>
      <c r="N243" s="26"/>
    </row>
    <row r="244" spans="1:14" s="23" customFormat="1" ht="15" customHeight="1" x14ac:dyDescent="0.25">
      <c r="A244" s="61"/>
      <c r="B244" s="1" t="s">
        <v>11322</v>
      </c>
      <c r="C244" s="33"/>
      <c r="D244" s="49">
        <v>1</v>
      </c>
      <c r="E244" s="49">
        <v>0.3</v>
      </c>
      <c r="F244" s="6">
        <v>0.15</v>
      </c>
      <c r="G244" s="49">
        <f t="shared" si="12"/>
        <v>1.1000000000000001</v>
      </c>
      <c r="H244" s="34"/>
      <c r="I244" s="34">
        <f t="shared" si="13"/>
        <v>4.9500000000000002E-2</v>
      </c>
      <c r="J244" s="34"/>
      <c r="K244" s="35">
        <f t="shared" si="14"/>
        <v>4.9500000000000002E-2</v>
      </c>
      <c r="L244" s="24"/>
      <c r="M244" s="25"/>
      <c r="N244" s="26"/>
    </row>
    <row r="245" spans="1:14" s="23" customFormat="1" ht="15" customHeight="1" x14ac:dyDescent="0.25">
      <c r="A245" s="61"/>
      <c r="B245" s="1" t="s">
        <v>11323</v>
      </c>
      <c r="C245" s="33"/>
      <c r="D245" s="49">
        <v>1</v>
      </c>
      <c r="E245" s="49">
        <v>0.3</v>
      </c>
      <c r="F245" s="6">
        <v>0.15</v>
      </c>
      <c r="G245" s="49">
        <f t="shared" si="12"/>
        <v>1.1000000000000001</v>
      </c>
      <c r="H245" s="34"/>
      <c r="I245" s="34">
        <f t="shared" si="13"/>
        <v>4.9500000000000002E-2</v>
      </c>
      <c r="J245" s="34"/>
      <c r="K245" s="35">
        <f t="shared" si="14"/>
        <v>4.9500000000000002E-2</v>
      </c>
      <c r="L245" s="24"/>
      <c r="M245" s="25"/>
      <c r="N245" s="26"/>
    </row>
    <row r="246" spans="1:14" s="23" customFormat="1" ht="15" customHeight="1" x14ac:dyDescent="0.25">
      <c r="A246" s="61"/>
      <c r="B246" s="1" t="s">
        <v>11324</v>
      </c>
      <c r="C246" s="33"/>
      <c r="D246" s="49">
        <v>1</v>
      </c>
      <c r="E246" s="49">
        <v>0.3</v>
      </c>
      <c r="F246" s="6">
        <v>0.15</v>
      </c>
      <c r="G246" s="49">
        <f t="shared" si="12"/>
        <v>1.1000000000000001</v>
      </c>
      <c r="H246" s="34"/>
      <c r="I246" s="34">
        <f t="shared" si="13"/>
        <v>4.9500000000000002E-2</v>
      </c>
      <c r="J246" s="34"/>
      <c r="K246" s="35">
        <f t="shared" si="14"/>
        <v>4.9500000000000002E-2</v>
      </c>
      <c r="L246" s="24"/>
      <c r="M246" s="25"/>
      <c r="N246" s="26"/>
    </row>
    <row r="247" spans="1:14" s="23" customFormat="1" ht="15" customHeight="1" x14ac:dyDescent="0.25">
      <c r="A247" s="61"/>
      <c r="B247" s="1" t="s">
        <v>11325</v>
      </c>
      <c r="C247" s="33"/>
      <c r="D247" s="49">
        <v>1</v>
      </c>
      <c r="E247" s="49">
        <v>0.3</v>
      </c>
      <c r="F247" s="6">
        <v>0.15</v>
      </c>
      <c r="G247" s="49">
        <f t="shared" si="12"/>
        <v>1.1000000000000001</v>
      </c>
      <c r="H247" s="34"/>
      <c r="I247" s="34">
        <f t="shared" si="13"/>
        <v>4.9500000000000002E-2</v>
      </c>
      <c r="J247" s="34"/>
      <c r="K247" s="35">
        <f t="shared" si="14"/>
        <v>4.9500000000000002E-2</v>
      </c>
      <c r="L247" s="24"/>
      <c r="M247" s="25"/>
      <c r="N247" s="26"/>
    </row>
    <row r="248" spans="1:14" s="23" customFormat="1" ht="15" customHeight="1" x14ac:dyDescent="0.25">
      <c r="A248" s="61"/>
      <c r="B248" s="1" t="s">
        <v>11326</v>
      </c>
      <c r="C248" s="33"/>
      <c r="D248" s="49">
        <v>1</v>
      </c>
      <c r="E248" s="49">
        <v>0.3</v>
      </c>
      <c r="F248" s="6">
        <v>0.15</v>
      </c>
      <c r="G248" s="49">
        <f t="shared" si="12"/>
        <v>1.1000000000000001</v>
      </c>
      <c r="H248" s="34"/>
      <c r="I248" s="34">
        <f t="shared" si="13"/>
        <v>4.9500000000000002E-2</v>
      </c>
      <c r="J248" s="34"/>
      <c r="K248" s="35">
        <f t="shared" si="14"/>
        <v>4.9500000000000002E-2</v>
      </c>
      <c r="L248" s="24"/>
      <c r="M248" s="25"/>
      <c r="N248" s="26"/>
    </row>
    <row r="249" spans="1:14" s="23" customFormat="1" ht="15" customHeight="1" x14ac:dyDescent="0.25">
      <c r="A249" s="61"/>
      <c r="B249" s="1" t="s">
        <v>11327</v>
      </c>
      <c r="C249" s="33"/>
      <c r="D249" s="49">
        <v>1</v>
      </c>
      <c r="E249" s="49">
        <v>0.3</v>
      </c>
      <c r="F249" s="6">
        <v>0.15</v>
      </c>
      <c r="G249" s="49">
        <f t="shared" si="12"/>
        <v>1.1000000000000001</v>
      </c>
      <c r="H249" s="34"/>
      <c r="I249" s="34">
        <f t="shared" si="13"/>
        <v>4.9500000000000002E-2</v>
      </c>
      <c r="J249" s="34"/>
      <c r="K249" s="35">
        <f t="shared" si="14"/>
        <v>4.9500000000000002E-2</v>
      </c>
      <c r="L249" s="24"/>
      <c r="M249" s="25"/>
      <c r="N249" s="26"/>
    </row>
    <row r="250" spans="1:14" s="23" customFormat="1" ht="15" customHeight="1" x14ac:dyDescent="0.25">
      <c r="A250" s="61"/>
      <c r="B250" s="1"/>
      <c r="C250" s="33"/>
      <c r="D250" s="49"/>
      <c r="E250" s="6"/>
      <c r="F250" s="6"/>
      <c r="G250" s="49"/>
      <c r="H250" s="34"/>
      <c r="I250" s="34"/>
      <c r="J250" s="34"/>
      <c r="K250" s="35"/>
      <c r="L250" s="24"/>
      <c r="M250" s="25"/>
      <c r="N250" s="26"/>
    </row>
    <row r="251" spans="1:14" s="23" customFormat="1" ht="15" customHeight="1" x14ac:dyDescent="0.25">
      <c r="A251" s="61"/>
      <c r="B251" s="295" t="s">
        <v>11328</v>
      </c>
      <c r="C251" s="33"/>
      <c r="D251" s="49"/>
      <c r="E251" s="6"/>
      <c r="F251" s="6"/>
      <c r="G251" s="49"/>
      <c r="H251" s="34"/>
      <c r="I251" s="34"/>
      <c r="J251" s="34"/>
      <c r="K251" s="35"/>
      <c r="L251" s="24"/>
      <c r="M251" s="25"/>
      <c r="N251" s="26"/>
    </row>
    <row r="252" spans="1:14" s="23" customFormat="1" ht="15" customHeight="1" x14ac:dyDescent="0.25">
      <c r="A252" s="61"/>
      <c r="B252" s="1" t="s">
        <v>11329</v>
      </c>
      <c r="C252" s="33"/>
      <c r="D252" s="49">
        <v>1</v>
      </c>
      <c r="E252" s="6">
        <f>4.83</f>
        <v>4.83</v>
      </c>
      <c r="F252" s="6">
        <v>0.15</v>
      </c>
      <c r="G252" s="49">
        <v>0.3</v>
      </c>
      <c r="H252" s="34"/>
      <c r="I252" s="34">
        <f>G252*F252*E252</f>
        <v>0.21734999999999999</v>
      </c>
      <c r="J252" s="34"/>
      <c r="K252" s="35">
        <f>I252</f>
        <v>0.21734999999999999</v>
      </c>
      <c r="L252" s="24"/>
      <c r="M252" s="25"/>
      <c r="N252" s="26"/>
    </row>
    <row r="253" spans="1:14" s="23" customFormat="1" ht="15" customHeight="1" x14ac:dyDescent="0.25">
      <c r="A253" s="61"/>
      <c r="B253" s="1" t="s">
        <v>11330</v>
      </c>
      <c r="C253" s="33"/>
      <c r="D253" s="49">
        <v>1</v>
      </c>
      <c r="E253" s="6">
        <f>5.09+5.1+4.85+4.61</f>
        <v>19.649999999999999</v>
      </c>
      <c r="F253" s="6">
        <v>0.15</v>
      </c>
      <c r="G253" s="49">
        <v>0.3</v>
      </c>
      <c r="H253" s="34"/>
      <c r="I253" s="34">
        <f t="shared" ref="I253:I259" si="15">G253*F253*E253</f>
        <v>0.88424999999999987</v>
      </c>
      <c r="J253" s="34"/>
      <c r="K253" s="35">
        <f t="shared" ref="K253:K259" si="16">I253</f>
        <v>0.88424999999999987</v>
      </c>
      <c r="L253" s="24"/>
      <c r="M253" s="25"/>
      <c r="N253" s="26"/>
    </row>
    <row r="254" spans="1:14" s="23" customFormat="1" ht="15" customHeight="1" x14ac:dyDescent="0.25">
      <c r="A254" s="61"/>
      <c r="B254" s="1" t="s">
        <v>11331</v>
      </c>
      <c r="C254" s="33"/>
      <c r="D254" s="49">
        <v>1</v>
      </c>
      <c r="E254" s="6">
        <f>5.09+5.1+4.85+4.61</f>
        <v>19.649999999999999</v>
      </c>
      <c r="F254" s="6">
        <v>0.15</v>
      </c>
      <c r="G254" s="49">
        <v>0.3</v>
      </c>
      <c r="H254" s="34"/>
      <c r="I254" s="34">
        <f t="shared" si="15"/>
        <v>0.88424999999999987</v>
      </c>
      <c r="J254" s="34"/>
      <c r="K254" s="35">
        <f t="shared" si="16"/>
        <v>0.88424999999999987</v>
      </c>
      <c r="L254" s="24"/>
      <c r="M254" s="25"/>
      <c r="N254" s="26"/>
    </row>
    <row r="255" spans="1:14" s="23" customFormat="1" ht="15" customHeight="1" x14ac:dyDescent="0.25">
      <c r="A255" s="61"/>
      <c r="B255" s="1" t="s">
        <v>11332</v>
      </c>
      <c r="C255" s="33"/>
      <c r="D255" s="49">
        <v>1</v>
      </c>
      <c r="E255" s="6">
        <f>5.49+4.93</f>
        <v>10.42</v>
      </c>
      <c r="F255" s="6">
        <v>0.15</v>
      </c>
      <c r="G255" s="49">
        <v>0.3</v>
      </c>
      <c r="H255" s="34"/>
      <c r="I255" s="34">
        <f t="shared" si="15"/>
        <v>0.46889999999999998</v>
      </c>
      <c r="J255" s="34"/>
      <c r="K255" s="35">
        <f t="shared" si="16"/>
        <v>0.46889999999999998</v>
      </c>
      <c r="L255" s="24"/>
      <c r="M255" s="25"/>
      <c r="N255" s="26"/>
    </row>
    <row r="256" spans="1:14" s="23" customFormat="1" ht="15" customHeight="1" x14ac:dyDescent="0.25">
      <c r="A256" s="61"/>
      <c r="B256" s="1" t="s">
        <v>11333</v>
      </c>
      <c r="C256" s="33"/>
      <c r="D256" s="49">
        <v>1</v>
      </c>
      <c r="E256" s="6">
        <f>5.49+4.93</f>
        <v>10.42</v>
      </c>
      <c r="F256" s="6">
        <v>0.15</v>
      </c>
      <c r="G256" s="49">
        <v>0.3</v>
      </c>
      <c r="H256" s="34"/>
      <c r="I256" s="34">
        <f t="shared" si="15"/>
        <v>0.46889999999999998</v>
      </c>
      <c r="J256" s="34"/>
      <c r="K256" s="35">
        <f t="shared" si="16"/>
        <v>0.46889999999999998</v>
      </c>
      <c r="L256" s="24"/>
      <c r="M256" s="25"/>
      <c r="N256" s="26"/>
    </row>
    <row r="257" spans="1:14" s="23" customFormat="1" ht="15" customHeight="1" x14ac:dyDescent="0.25">
      <c r="A257" s="61"/>
      <c r="B257" s="1" t="s">
        <v>11334</v>
      </c>
      <c r="C257" s="33"/>
      <c r="D257" s="49">
        <v>1</v>
      </c>
      <c r="E257" s="6">
        <f>5.49+4.93</f>
        <v>10.42</v>
      </c>
      <c r="F257" s="6">
        <v>0.15</v>
      </c>
      <c r="G257" s="49">
        <v>0.3</v>
      </c>
      <c r="H257" s="34"/>
      <c r="I257" s="34">
        <f t="shared" si="15"/>
        <v>0.46889999999999998</v>
      </c>
      <c r="J257" s="34"/>
      <c r="K257" s="35">
        <f t="shared" si="16"/>
        <v>0.46889999999999998</v>
      </c>
      <c r="L257" s="24"/>
      <c r="M257" s="25"/>
      <c r="N257" s="26"/>
    </row>
    <row r="258" spans="1:14" s="23" customFormat="1" ht="15" customHeight="1" x14ac:dyDescent="0.25">
      <c r="A258" s="61"/>
      <c r="B258" s="1" t="s">
        <v>11335</v>
      </c>
      <c r="C258" s="33"/>
      <c r="D258" s="49">
        <v>1</v>
      </c>
      <c r="E258" s="6">
        <f>5.49+4.93</f>
        <v>10.42</v>
      </c>
      <c r="F258" s="6">
        <v>0.15</v>
      </c>
      <c r="G258" s="49">
        <v>0.3</v>
      </c>
      <c r="H258" s="34"/>
      <c r="I258" s="34">
        <f t="shared" si="15"/>
        <v>0.46889999999999998</v>
      </c>
      <c r="J258" s="34"/>
      <c r="K258" s="35">
        <f t="shared" si="16"/>
        <v>0.46889999999999998</v>
      </c>
      <c r="L258" s="24"/>
      <c r="M258" s="25"/>
      <c r="N258" s="26"/>
    </row>
    <row r="259" spans="1:14" s="23" customFormat="1" ht="15" customHeight="1" x14ac:dyDescent="0.25">
      <c r="A259" s="61"/>
      <c r="B259" s="1" t="s">
        <v>11336</v>
      </c>
      <c r="C259" s="33"/>
      <c r="D259" s="49">
        <v>1</v>
      </c>
      <c r="E259" s="6">
        <f>5.49+4.93</f>
        <v>10.42</v>
      </c>
      <c r="F259" s="6">
        <v>0.15</v>
      </c>
      <c r="G259" s="49">
        <v>0.3</v>
      </c>
      <c r="H259" s="34"/>
      <c r="I259" s="34">
        <f t="shared" si="15"/>
        <v>0.46889999999999998</v>
      </c>
      <c r="J259" s="34"/>
      <c r="K259" s="35">
        <f t="shared" si="16"/>
        <v>0.46889999999999998</v>
      </c>
      <c r="L259" s="24"/>
      <c r="M259" s="25"/>
      <c r="N259" s="26"/>
    </row>
    <row r="260" spans="1:14" s="23" customFormat="1" x14ac:dyDescent="0.25">
      <c r="A260" s="60"/>
      <c r="B260" s="15"/>
      <c r="C260" s="16"/>
      <c r="D260" s="17"/>
      <c r="E260" s="18"/>
      <c r="F260" s="17"/>
      <c r="G260" s="19"/>
      <c r="H260" s="17"/>
      <c r="I260" s="19"/>
      <c r="J260" s="19"/>
      <c r="K260" s="20"/>
      <c r="L260" s="21"/>
      <c r="M260" s="22"/>
    </row>
    <row r="261" spans="1:14" s="23" customFormat="1" x14ac:dyDescent="0.25">
      <c r="A261" s="62"/>
      <c r="B261" s="27" t="s">
        <v>12</v>
      </c>
      <c r="C261" s="28"/>
      <c r="D261" s="29"/>
      <c r="E261" s="30"/>
      <c r="F261" s="30"/>
      <c r="G261" s="30"/>
      <c r="H261" s="30"/>
      <c r="I261" s="30"/>
      <c r="J261" s="30"/>
      <c r="K261" s="31">
        <f>ROUND(SUM(K220:K260),2)</f>
        <v>9.7200000000000006</v>
      </c>
      <c r="L261" s="32" t="str">
        <f>IFERROR(VLOOKUP(A220,PO!$A:$I,5,FALSE),0)</f>
        <v>M3</v>
      </c>
      <c r="M261" s="22"/>
    </row>
    <row r="262" spans="1:14" s="23" customFormat="1" x14ac:dyDescent="0.25">
      <c r="A262" s="60"/>
      <c r="B262" s="15"/>
      <c r="C262" s="16"/>
      <c r="D262" s="17"/>
      <c r="E262" s="18"/>
      <c r="F262" s="17"/>
      <c r="G262" s="19"/>
      <c r="H262" s="17"/>
      <c r="I262" s="19"/>
      <c r="J262" s="19"/>
      <c r="K262" s="20"/>
      <c r="L262" s="21"/>
      <c r="M262" s="22"/>
    </row>
    <row r="263" spans="1:14" s="23" customFormat="1" ht="39.6" x14ac:dyDescent="0.25">
      <c r="A263" s="60" t="str">
        <f>PO!A37</f>
        <v>03.01.04</v>
      </c>
      <c r="B263" s="15" t="str">
        <f>VLOOKUP(A263,PO!$A:$I,4,FALSE)</f>
        <v>REATERRO MANUAL DE VALAS, COM PLACA VIBRATÓRIA. AF_08/2023</v>
      </c>
      <c r="C263" s="16"/>
      <c r="D263" s="17"/>
      <c r="E263" s="18"/>
      <c r="F263" s="18" t="s">
        <v>9860</v>
      </c>
      <c r="G263" s="18" t="s">
        <v>9861</v>
      </c>
      <c r="H263" s="18" t="s">
        <v>11337</v>
      </c>
      <c r="I263" s="19"/>
      <c r="J263" s="19"/>
      <c r="K263" s="20"/>
      <c r="L263" s="21">
        <f>K267</f>
        <v>12.61</v>
      </c>
      <c r="M263" s="22"/>
    </row>
    <row r="264" spans="1:14" s="23" customFormat="1" ht="15" customHeight="1" x14ac:dyDescent="0.25">
      <c r="A264" s="61"/>
      <c r="B264" s="1"/>
      <c r="C264" s="33"/>
      <c r="D264" s="49"/>
      <c r="E264" s="49"/>
      <c r="F264" s="26"/>
      <c r="G264" s="34"/>
      <c r="H264" s="34"/>
      <c r="I264" s="34"/>
      <c r="J264" s="34"/>
      <c r="K264" s="35"/>
      <c r="L264" s="24"/>
      <c r="M264" s="25"/>
      <c r="N264" s="26"/>
    </row>
    <row r="265" spans="1:14" s="23" customFormat="1" ht="15" customHeight="1" x14ac:dyDescent="0.25">
      <c r="A265" s="61"/>
      <c r="B265" s="1" t="s">
        <v>9859</v>
      </c>
      <c r="C265" s="33"/>
      <c r="D265" s="49"/>
      <c r="E265" s="4"/>
      <c r="F265" s="49">
        <f>K189</f>
        <v>23.65</v>
      </c>
      <c r="G265" s="34">
        <f>K261</f>
        <v>9.7200000000000006</v>
      </c>
      <c r="H265" s="34">
        <f>K218</f>
        <v>1.32</v>
      </c>
      <c r="I265" s="34">
        <f>F265-G265-H265</f>
        <v>12.609999999999998</v>
      </c>
      <c r="J265" s="34"/>
      <c r="K265" s="35">
        <f>I265</f>
        <v>12.609999999999998</v>
      </c>
      <c r="L265" s="24"/>
      <c r="M265" s="25"/>
      <c r="N265" s="26"/>
    </row>
    <row r="266" spans="1:14" s="23" customFormat="1" x14ac:dyDescent="0.25">
      <c r="A266" s="60"/>
      <c r="B266" s="15"/>
      <c r="C266" s="16"/>
      <c r="D266" s="17"/>
      <c r="E266" s="18"/>
      <c r="F266" s="17"/>
      <c r="G266" s="19"/>
      <c r="H266" s="17"/>
      <c r="I266" s="19"/>
      <c r="J266" s="19"/>
      <c r="K266" s="20"/>
      <c r="L266" s="21"/>
      <c r="M266" s="22"/>
    </row>
    <row r="267" spans="1:14" s="23" customFormat="1" x14ac:dyDescent="0.25">
      <c r="A267" s="62"/>
      <c r="B267" s="27" t="s">
        <v>12</v>
      </c>
      <c r="C267" s="28"/>
      <c r="D267" s="29"/>
      <c r="E267" s="30"/>
      <c r="F267" s="30"/>
      <c r="G267" s="30"/>
      <c r="H267" s="30"/>
      <c r="I267" s="30"/>
      <c r="J267" s="30"/>
      <c r="K267" s="31">
        <f>ROUND(SUM(K263:K266),2)</f>
        <v>12.61</v>
      </c>
      <c r="L267" s="32" t="str">
        <f>IFERROR(VLOOKUP(A263,PO!$A:$I,5,FALSE),0)</f>
        <v>M3</v>
      </c>
      <c r="M267" s="22"/>
    </row>
    <row r="268" spans="1:14" s="23" customFormat="1" x14ac:dyDescent="0.25">
      <c r="A268" s="60"/>
      <c r="B268" s="15"/>
      <c r="C268" s="16"/>
      <c r="D268" s="17"/>
      <c r="E268" s="18"/>
      <c r="F268" s="17"/>
      <c r="G268" s="19"/>
      <c r="H268" s="17"/>
      <c r="I268" s="19"/>
      <c r="J268" s="19"/>
      <c r="K268" s="20"/>
      <c r="L268" s="21"/>
      <c r="M268" s="22"/>
    </row>
    <row r="269" spans="1:14" s="23" customFormat="1" ht="26.4" x14ac:dyDescent="0.25">
      <c r="A269" s="60" t="str">
        <f>PO!A38</f>
        <v>03.01.05</v>
      </c>
      <c r="B269" s="15" t="str">
        <f>VLOOKUP(A269,PO!$A:$I,4,FALSE)</f>
        <v>FABRICAÇÃO, MONTAGEM E DESMONTAGEM DE FÔRMA PARA SAPATA, EM MADEIRA SERRADA, E=25 MM, 2 UTILIZAÇÕES. AF_01/2024</v>
      </c>
      <c r="C269" s="16"/>
      <c r="D269" s="17"/>
      <c r="E269" s="18"/>
      <c r="F269" s="17"/>
      <c r="G269" s="19"/>
      <c r="H269" s="17"/>
      <c r="I269" s="19"/>
      <c r="J269" s="19"/>
      <c r="K269" s="20"/>
      <c r="L269" s="21">
        <f>K300</f>
        <v>31.08</v>
      </c>
      <c r="M269" s="22"/>
    </row>
    <row r="270" spans="1:14" s="23" customFormat="1" ht="15" customHeight="1" x14ac:dyDescent="0.25">
      <c r="A270" s="61"/>
      <c r="B270" s="1"/>
      <c r="C270" s="33"/>
      <c r="D270" s="49"/>
      <c r="E270" s="49"/>
      <c r="F270" s="49"/>
      <c r="G270" s="26"/>
      <c r="H270" s="34"/>
      <c r="I270" s="34"/>
      <c r="J270" s="34"/>
      <c r="K270" s="35"/>
      <c r="L270" s="24"/>
      <c r="M270" s="25"/>
      <c r="N270" s="26"/>
    </row>
    <row r="271" spans="1:14" s="23" customFormat="1" ht="15" customHeight="1" x14ac:dyDescent="0.25">
      <c r="A271" s="61"/>
      <c r="B271" s="161" t="s">
        <v>9858</v>
      </c>
      <c r="C271" s="33"/>
      <c r="D271" s="49"/>
      <c r="E271" s="49"/>
      <c r="F271" s="49"/>
      <c r="G271" s="26"/>
      <c r="H271" s="34"/>
      <c r="I271" s="34"/>
      <c r="J271" s="34"/>
      <c r="K271" s="35"/>
      <c r="L271" s="24"/>
      <c r="M271" s="25"/>
      <c r="N271" s="26"/>
    </row>
    <row r="272" spans="1:14" s="23" customFormat="1" ht="15" customHeight="1" x14ac:dyDescent="0.25">
      <c r="A272" s="61"/>
      <c r="B272" s="295" t="s">
        <v>11315</v>
      </c>
      <c r="C272" s="33"/>
      <c r="D272" s="49"/>
      <c r="E272" s="6"/>
      <c r="F272" s="6"/>
      <c r="G272" s="49"/>
      <c r="H272" s="34"/>
      <c r="I272" s="34"/>
      <c r="J272" s="34"/>
      <c r="K272" s="35"/>
      <c r="L272" s="24"/>
      <c r="M272" s="25"/>
      <c r="N272" s="26"/>
    </row>
    <row r="273" spans="1:14" s="23" customFormat="1" ht="15" customHeight="1" x14ac:dyDescent="0.25">
      <c r="A273" s="61"/>
      <c r="B273" s="1" t="s">
        <v>11316</v>
      </c>
      <c r="C273" s="33"/>
      <c r="D273" s="49">
        <v>1</v>
      </c>
      <c r="E273" s="6">
        <v>1</v>
      </c>
      <c r="F273" s="6">
        <v>1</v>
      </c>
      <c r="G273" s="49">
        <v>0.4</v>
      </c>
      <c r="H273" s="34">
        <f>(E273*2+F273*2)*G273</f>
        <v>1.6</v>
      </c>
      <c r="I273" s="34"/>
      <c r="J273" s="34"/>
      <c r="K273" s="35">
        <f>H273*D273</f>
        <v>1.6</v>
      </c>
      <c r="L273" s="24"/>
      <c r="M273" s="25"/>
      <c r="N273" s="26"/>
    </row>
    <row r="274" spans="1:14" s="23" customFormat="1" ht="15" customHeight="1" x14ac:dyDescent="0.25">
      <c r="A274" s="61"/>
      <c r="B274" s="1" t="s">
        <v>11317</v>
      </c>
      <c r="C274" s="33"/>
      <c r="D274" s="49">
        <v>1</v>
      </c>
      <c r="E274" s="6">
        <v>1</v>
      </c>
      <c r="F274" s="6">
        <v>1</v>
      </c>
      <c r="G274" s="49">
        <v>0.4</v>
      </c>
      <c r="H274" s="34">
        <f t="shared" ref="H274:H284" si="17">(E274*2+F274*2)*G274</f>
        <v>1.6</v>
      </c>
      <c r="I274" s="34"/>
      <c r="J274" s="34"/>
      <c r="K274" s="35">
        <f t="shared" ref="K274:K284" si="18">H274*D274</f>
        <v>1.6</v>
      </c>
      <c r="L274" s="24"/>
      <c r="M274" s="25"/>
      <c r="N274" s="26"/>
    </row>
    <row r="275" spans="1:14" s="23" customFormat="1" ht="15" customHeight="1" x14ac:dyDescent="0.25">
      <c r="A275" s="61"/>
      <c r="B275" s="1" t="s">
        <v>11318</v>
      </c>
      <c r="C275" s="33"/>
      <c r="D275" s="49">
        <v>1</v>
      </c>
      <c r="E275" s="6">
        <v>1</v>
      </c>
      <c r="F275" s="6">
        <v>1</v>
      </c>
      <c r="G275" s="49">
        <v>0.4</v>
      </c>
      <c r="H275" s="34">
        <f t="shared" si="17"/>
        <v>1.6</v>
      </c>
      <c r="I275" s="34"/>
      <c r="J275" s="34"/>
      <c r="K275" s="35">
        <f t="shared" si="18"/>
        <v>1.6</v>
      </c>
      <c r="L275" s="24"/>
      <c r="M275" s="25"/>
      <c r="N275" s="26"/>
    </row>
    <row r="276" spans="1:14" s="23" customFormat="1" ht="15" customHeight="1" x14ac:dyDescent="0.25">
      <c r="A276" s="61"/>
      <c r="B276" s="1" t="s">
        <v>11319</v>
      </c>
      <c r="C276" s="33"/>
      <c r="D276" s="49">
        <v>1</v>
      </c>
      <c r="E276" s="6">
        <v>1</v>
      </c>
      <c r="F276" s="6">
        <v>1</v>
      </c>
      <c r="G276" s="49">
        <v>0.4</v>
      </c>
      <c r="H276" s="34">
        <f t="shared" si="17"/>
        <v>1.6</v>
      </c>
      <c r="I276" s="34"/>
      <c r="J276" s="34"/>
      <c r="K276" s="35">
        <f t="shared" si="18"/>
        <v>1.6</v>
      </c>
      <c r="L276" s="24"/>
      <c r="M276" s="25"/>
      <c r="N276" s="26"/>
    </row>
    <row r="277" spans="1:14" s="23" customFormat="1" ht="15" customHeight="1" x14ac:dyDescent="0.25">
      <c r="A277" s="61"/>
      <c r="B277" s="1" t="s">
        <v>11320</v>
      </c>
      <c r="C277" s="33"/>
      <c r="D277" s="49">
        <v>1</v>
      </c>
      <c r="E277" s="6">
        <v>1</v>
      </c>
      <c r="F277" s="6">
        <v>1</v>
      </c>
      <c r="G277" s="49">
        <v>0.4</v>
      </c>
      <c r="H277" s="34">
        <f t="shared" si="17"/>
        <v>1.6</v>
      </c>
      <c r="I277" s="34"/>
      <c r="J277" s="34"/>
      <c r="K277" s="35">
        <f t="shared" si="18"/>
        <v>1.6</v>
      </c>
      <c r="L277" s="24"/>
      <c r="M277" s="25"/>
      <c r="N277" s="26"/>
    </row>
    <row r="278" spans="1:14" s="23" customFormat="1" ht="15" customHeight="1" x14ac:dyDescent="0.25">
      <c r="A278" s="61"/>
      <c r="B278" s="1" t="s">
        <v>11321</v>
      </c>
      <c r="C278" s="33"/>
      <c r="D278" s="49">
        <v>1</v>
      </c>
      <c r="E278" s="6">
        <v>1</v>
      </c>
      <c r="F278" s="6">
        <v>1</v>
      </c>
      <c r="G278" s="49">
        <v>0.4</v>
      </c>
      <c r="H278" s="34">
        <f t="shared" si="17"/>
        <v>1.6</v>
      </c>
      <c r="I278" s="34"/>
      <c r="J278" s="34"/>
      <c r="K278" s="35">
        <f t="shared" si="18"/>
        <v>1.6</v>
      </c>
      <c r="L278" s="24"/>
      <c r="M278" s="25"/>
      <c r="N278" s="26"/>
    </row>
    <row r="279" spans="1:14" s="23" customFormat="1" ht="15" customHeight="1" x14ac:dyDescent="0.25">
      <c r="A279" s="61"/>
      <c r="B279" s="1" t="s">
        <v>11322</v>
      </c>
      <c r="C279" s="33"/>
      <c r="D279" s="49">
        <v>1</v>
      </c>
      <c r="E279" s="6">
        <v>1</v>
      </c>
      <c r="F279" s="6">
        <v>1</v>
      </c>
      <c r="G279" s="49">
        <v>0.4</v>
      </c>
      <c r="H279" s="34">
        <f t="shared" si="17"/>
        <v>1.6</v>
      </c>
      <c r="I279" s="34"/>
      <c r="J279" s="34"/>
      <c r="K279" s="35">
        <f t="shared" si="18"/>
        <v>1.6</v>
      </c>
      <c r="L279" s="24"/>
      <c r="M279" s="25"/>
      <c r="N279" s="26"/>
    </row>
    <row r="280" spans="1:14" s="23" customFormat="1" ht="15" customHeight="1" x14ac:dyDescent="0.25">
      <c r="A280" s="61"/>
      <c r="B280" s="1" t="s">
        <v>11323</v>
      </c>
      <c r="C280" s="33"/>
      <c r="D280" s="49">
        <v>1</v>
      </c>
      <c r="E280" s="6">
        <v>1</v>
      </c>
      <c r="F280" s="6">
        <v>1</v>
      </c>
      <c r="G280" s="49">
        <v>0.4</v>
      </c>
      <c r="H280" s="34">
        <f t="shared" si="17"/>
        <v>1.6</v>
      </c>
      <c r="I280" s="34"/>
      <c r="J280" s="34"/>
      <c r="K280" s="35">
        <f t="shared" si="18"/>
        <v>1.6</v>
      </c>
      <c r="L280" s="24"/>
      <c r="M280" s="25"/>
      <c r="N280" s="26"/>
    </row>
    <row r="281" spans="1:14" s="23" customFormat="1" ht="15" customHeight="1" x14ac:dyDescent="0.25">
      <c r="A281" s="61"/>
      <c r="B281" s="1" t="s">
        <v>11324</v>
      </c>
      <c r="C281" s="33"/>
      <c r="D281" s="49">
        <v>1</v>
      </c>
      <c r="E281" s="6">
        <v>1</v>
      </c>
      <c r="F281" s="6">
        <v>1</v>
      </c>
      <c r="G281" s="49">
        <v>0.4</v>
      </c>
      <c r="H281" s="34">
        <f t="shared" si="17"/>
        <v>1.6</v>
      </c>
      <c r="I281" s="34"/>
      <c r="J281" s="34"/>
      <c r="K281" s="35">
        <f t="shared" si="18"/>
        <v>1.6</v>
      </c>
      <c r="L281" s="24"/>
      <c r="M281" s="25"/>
      <c r="N281" s="26"/>
    </row>
    <row r="282" spans="1:14" s="23" customFormat="1" ht="15" customHeight="1" x14ac:dyDescent="0.25">
      <c r="A282" s="61"/>
      <c r="B282" s="1" t="s">
        <v>11325</v>
      </c>
      <c r="C282" s="33"/>
      <c r="D282" s="49">
        <v>1</v>
      </c>
      <c r="E282" s="6">
        <v>1</v>
      </c>
      <c r="F282" s="6">
        <v>1</v>
      </c>
      <c r="G282" s="49">
        <v>0.4</v>
      </c>
      <c r="H282" s="34">
        <f t="shared" si="17"/>
        <v>1.6</v>
      </c>
      <c r="I282" s="34"/>
      <c r="J282" s="34"/>
      <c r="K282" s="35">
        <f t="shared" si="18"/>
        <v>1.6</v>
      </c>
      <c r="L282" s="24"/>
      <c r="M282" s="25"/>
      <c r="N282" s="26"/>
    </row>
    <row r="283" spans="1:14" s="23" customFormat="1" ht="15" customHeight="1" x14ac:dyDescent="0.25">
      <c r="A283" s="61"/>
      <c r="B283" s="1" t="s">
        <v>11326</v>
      </c>
      <c r="C283" s="33"/>
      <c r="D283" s="49">
        <v>1</v>
      </c>
      <c r="E283" s="6">
        <v>1</v>
      </c>
      <c r="F283" s="6">
        <v>1</v>
      </c>
      <c r="G283" s="49">
        <v>0.4</v>
      </c>
      <c r="H283" s="34">
        <f t="shared" si="17"/>
        <v>1.6</v>
      </c>
      <c r="I283" s="34"/>
      <c r="J283" s="34"/>
      <c r="K283" s="35">
        <f t="shared" si="18"/>
        <v>1.6</v>
      </c>
      <c r="L283" s="24"/>
      <c r="M283" s="25"/>
      <c r="N283" s="26"/>
    </row>
    <row r="284" spans="1:14" s="23" customFormat="1" ht="15" customHeight="1" x14ac:dyDescent="0.25">
      <c r="A284" s="61"/>
      <c r="B284" s="1" t="s">
        <v>11327</v>
      </c>
      <c r="C284" s="33"/>
      <c r="D284" s="49">
        <v>1</v>
      </c>
      <c r="E284" s="6">
        <v>1</v>
      </c>
      <c r="F284" s="6">
        <v>1</v>
      </c>
      <c r="G284" s="49">
        <v>0.4</v>
      </c>
      <c r="H284" s="34">
        <f t="shared" si="17"/>
        <v>1.6</v>
      </c>
      <c r="I284" s="34"/>
      <c r="J284" s="34"/>
      <c r="K284" s="35">
        <f t="shared" si="18"/>
        <v>1.6</v>
      </c>
      <c r="L284" s="24"/>
      <c r="M284" s="25"/>
      <c r="N284" s="26"/>
    </row>
    <row r="285" spans="1:14" s="23" customFormat="1" ht="15" customHeight="1" x14ac:dyDescent="0.25">
      <c r="A285" s="61"/>
      <c r="B285" s="1"/>
      <c r="C285" s="33"/>
      <c r="D285" s="49"/>
      <c r="E285" s="6"/>
      <c r="F285" s="6"/>
      <c r="G285" s="49"/>
      <c r="H285" s="34"/>
      <c r="I285" s="34"/>
      <c r="J285" s="34"/>
      <c r="K285" s="35"/>
      <c r="L285" s="24"/>
      <c r="M285" s="25"/>
      <c r="N285" s="26"/>
    </row>
    <row r="286" spans="1:14" s="23" customFormat="1" ht="15" customHeight="1" x14ac:dyDescent="0.25">
      <c r="A286" s="61"/>
      <c r="B286" s="295" t="s">
        <v>11338</v>
      </c>
      <c r="C286" s="33"/>
      <c r="D286" s="49"/>
      <c r="E286" s="6"/>
      <c r="F286" s="6"/>
      <c r="G286" s="49"/>
      <c r="H286" s="34"/>
      <c r="I286" s="34"/>
      <c r="J286" s="34"/>
      <c r="K286" s="35"/>
      <c r="L286" s="24"/>
      <c r="M286" s="25"/>
      <c r="N286" s="26"/>
    </row>
    <row r="287" spans="1:14" s="23" customFormat="1" ht="15" customHeight="1" x14ac:dyDescent="0.25">
      <c r="A287" s="61"/>
      <c r="B287" s="1" t="s">
        <v>11316</v>
      </c>
      <c r="C287" s="33"/>
      <c r="D287" s="49">
        <v>1</v>
      </c>
      <c r="E287" s="49">
        <v>0.3</v>
      </c>
      <c r="F287" s="6">
        <v>0.15</v>
      </c>
      <c r="G287" s="49">
        <f>1.5-0.4</f>
        <v>1.1000000000000001</v>
      </c>
      <c r="H287" s="34">
        <f>(E287*2+F287*2)*G287</f>
        <v>0.99</v>
      </c>
      <c r="I287" s="34"/>
      <c r="J287" s="34"/>
      <c r="K287" s="35">
        <f t="shared" ref="K287:K298" si="19">H287*D287</f>
        <v>0.99</v>
      </c>
      <c r="L287" s="24"/>
      <c r="M287" s="25"/>
      <c r="N287" s="26"/>
    </row>
    <row r="288" spans="1:14" s="23" customFormat="1" ht="15" customHeight="1" x14ac:dyDescent="0.25">
      <c r="A288" s="61"/>
      <c r="B288" s="1" t="s">
        <v>11317</v>
      </c>
      <c r="C288" s="33"/>
      <c r="D288" s="49">
        <v>1</v>
      </c>
      <c r="E288" s="49">
        <v>0.3</v>
      </c>
      <c r="F288" s="6">
        <v>0.15</v>
      </c>
      <c r="G288" s="49">
        <f t="shared" ref="G288:G298" si="20">1.5-0.4</f>
        <v>1.1000000000000001</v>
      </c>
      <c r="H288" s="34">
        <f t="shared" ref="H288:H298" si="21">(E288*2+F288*2)*G288</f>
        <v>0.99</v>
      </c>
      <c r="I288" s="34"/>
      <c r="J288" s="34"/>
      <c r="K288" s="35">
        <f t="shared" si="19"/>
        <v>0.99</v>
      </c>
      <c r="L288" s="24"/>
      <c r="M288" s="25"/>
      <c r="N288" s="26"/>
    </row>
    <row r="289" spans="1:14" s="23" customFormat="1" ht="15" customHeight="1" x14ac:dyDescent="0.25">
      <c r="A289" s="61"/>
      <c r="B289" s="1" t="s">
        <v>11318</v>
      </c>
      <c r="C289" s="33"/>
      <c r="D289" s="49">
        <v>1</v>
      </c>
      <c r="E289" s="49">
        <v>0.3</v>
      </c>
      <c r="F289" s="6">
        <v>0.15</v>
      </c>
      <c r="G289" s="49">
        <f t="shared" si="20"/>
        <v>1.1000000000000001</v>
      </c>
      <c r="H289" s="34">
        <f t="shared" si="21"/>
        <v>0.99</v>
      </c>
      <c r="I289" s="34"/>
      <c r="J289" s="34"/>
      <c r="K289" s="35">
        <f t="shared" si="19"/>
        <v>0.99</v>
      </c>
      <c r="L289" s="24"/>
      <c r="M289" s="25"/>
      <c r="N289" s="26"/>
    </row>
    <row r="290" spans="1:14" s="23" customFormat="1" ht="15" customHeight="1" x14ac:dyDescent="0.25">
      <c r="A290" s="61"/>
      <c r="B290" s="1" t="s">
        <v>11319</v>
      </c>
      <c r="C290" s="33"/>
      <c r="D290" s="49">
        <v>1</v>
      </c>
      <c r="E290" s="49">
        <v>0.3</v>
      </c>
      <c r="F290" s="6">
        <v>0.15</v>
      </c>
      <c r="G290" s="49">
        <f t="shared" si="20"/>
        <v>1.1000000000000001</v>
      </c>
      <c r="H290" s="34">
        <f t="shared" si="21"/>
        <v>0.99</v>
      </c>
      <c r="I290" s="34"/>
      <c r="J290" s="34"/>
      <c r="K290" s="35">
        <f t="shared" si="19"/>
        <v>0.99</v>
      </c>
      <c r="L290" s="24"/>
      <c r="M290" s="25"/>
      <c r="N290" s="26"/>
    </row>
    <row r="291" spans="1:14" s="23" customFormat="1" ht="15" customHeight="1" x14ac:dyDescent="0.25">
      <c r="A291" s="61"/>
      <c r="B291" s="1" t="s">
        <v>11320</v>
      </c>
      <c r="C291" s="33"/>
      <c r="D291" s="49">
        <v>1</v>
      </c>
      <c r="E291" s="49">
        <v>0.3</v>
      </c>
      <c r="F291" s="6">
        <v>0.15</v>
      </c>
      <c r="G291" s="49">
        <f t="shared" si="20"/>
        <v>1.1000000000000001</v>
      </c>
      <c r="H291" s="34">
        <f t="shared" si="21"/>
        <v>0.99</v>
      </c>
      <c r="I291" s="34"/>
      <c r="J291" s="34"/>
      <c r="K291" s="35">
        <f t="shared" si="19"/>
        <v>0.99</v>
      </c>
      <c r="L291" s="24"/>
      <c r="M291" s="25"/>
      <c r="N291" s="26"/>
    </row>
    <row r="292" spans="1:14" s="23" customFormat="1" ht="15" customHeight="1" x14ac:dyDescent="0.25">
      <c r="A292" s="61"/>
      <c r="B292" s="1" t="s">
        <v>11321</v>
      </c>
      <c r="C292" s="33"/>
      <c r="D292" s="49">
        <v>1</v>
      </c>
      <c r="E292" s="49">
        <v>0.3</v>
      </c>
      <c r="F292" s="6">
        <v>0.15</v>
      </c>
      <c r="G292" s="49">
        <f t="shared" si="20"/>
        <v>1.1000000000000001</v>
      </c>
      <c r="H292" s="34">
        <f t="shared" si="21"/>
        <v>0.99</v>
      </c>
      <c r="I292" s="34"/>
      <c r="J292" s="34"/>
      <c r="K292" s="35">
        <f t="shared" si="19"/>
        <v>0.99</v>
      </c>
      <c r="L292" s="24"/>
      <c r="M292" s="25"/>
      <c r="N292" s="26"/>
    </row>
    <row r="293" spans="1:14" s="23" customFormat="1" ht="15" customHeight="1" x14ac:dyDescent="0.25">
      <c r="A293" s="61"/>
      <c r="B293" s="1" t="s">
        <v>11322</v>
      </c>
      <c r="C293" s="33"/>
      <c r="D293" s="49">
        <v>1</v>
      </c>
      <c r="E293" s="49">
        <v>0.3</v>
      </c>
      <c r="F293" s="6">
        <v>0.15</v>
      </c>
      <c r="G293" s="49">
        <f t="shared" si="20"/>
        <v>1.1000000000000001</v>
      </c>
      <c r="H293" s="34">
        <f t="shared" si="21"/>
        <v>0.99</v>
      </c>
      <c r="I293" s="34"/>
      <c r="J293" s="34"/>
      <c r="K293" s="35">
        <f t="shared" si="19"/>
        <v>0.99</v>
      </c>
      <c r="L293" s="24"/>
      <c r="M293" s="25"/>
      <c r="N293" s="26"/>
    </row>
    <row r="294" spans="1:14" s="23" customFormat="1" ht="15" customHeight="1" x14ac:dyDescent="0.25">
      <c r="A294" s="61"/>
      <c r="B294" s="1" t="s">
        <v>11323</v>
      </c>
      <c r="C294" s="33"/>
      <c r="D294" s="49">
        <v>1</v>
      </c>
      <c r="E294" s="49">
        <v>0.3</v>
      </c>
      <c r="F294" s="6">
        <v>0.15</v>
      </c>
      <c r="G294" s="49">
        <f t="shared" si="20"/>
        <v>1.1000000000000001</v>
      </c>
      <c r="H294" s="34">
        <f t="shared" si="21"/>
        <v>0.99</v>
      </c>
      <c r="I294" s="34"/>
      <c r="J294" s="34"/>
      <c r="K294" s="35">
        <f t="shared" si="19"/>
        <v>0.99</v>
      </c>
      <c r="L294" s="24"/>
      <c r="M294" s="25"/>
      <c r="N294" s="26"/>
    </row>
    <row r="295" spans="1:14" s="23" customFormat="1" ht="15" customHeight="1" x14ac:dyDescent="0.25">
      <c r="A295" s="61"/>
      <c r="B295" s="1" t="s">
        <v>11324</v>
      </c>
      <c r="C295" s="33"/>
      <c r="D295" s="49">
        <v>1</v>
      </c>
      <c r="E295" s="49">
        <v>0.3</v>
      </c>
      <c r="F295" s="6">
        <v>0.15</v>
      </c>
      <c r="G295" s="49">
        <f t="shared" si="20"/>
        <v>1.1000000000000001</v>
      </c>
      <c r="H295" s="34">
        <f t="shared" si="21"/>
        <v>0.99</v>
      </c>
      <c r="I295" s="34"/>
      <c r="J295" s="34"/>
      <c r="K295" s="35">
        <f t="shared" si="19"/>
        <v>0.99</v>
      </c>
      <c r="L295" s="24"/>
      <c r="M295" s="25"/>
      <c r="N295" s="26"/>
    </row>
    <row r="296" spans="1:14" s="23" customFormat="1" ht="15" customHeight="1" x14ac:dyDescent="0.25">
      <c r="A296" s="61"/>
      <c r="B296" s="1" t="s">
        <v>11325</v>
      </c>
      <c r="C296" s="33"/>
      <c r="D296" s="49">
        <v>1</v>
      </c>
      <c r="E296" s="49">
        <v>0.3</v>
      </c>
      <c r="F296" s="6">
        <v>0.15</v>
      </c>
      <c r="G296" s="49">
        <f t="shared" si="20"/>
        <v>1.1000000000000001</v>
      </c>
      <c r="H296" s="34">
        <f t="shared" si="21"/>
        <v>0.99</v>
      </c>
      <c r="I296" s="34"/>
      <c r="J296" s="34"/>
      <c r="K296" s="35">
        <f t="shared" si="19"/>
        <v>0.99</v>
      </c>
      <c r="L296" s="24"/>
      <c r="M296" s="25"/>
      <c r="N296" s="26"/>
    </row>
    <row r="297" spans="1:14" s="23" customFormat="1" ht="15" customHeight="1" x14ac:dyDescent="0.25">
      <c r="A297" s="61"/>
      <c r="B297" s="1" t="s">
        <v>11326</v>
      </c>
      <c r="C297" s="33"/>
      <c r="D297" s="49">
        <v>1</v>
      </c>
      <c r="E297" s="49">
        <v>0.3</v>
      </c>
      <c r="F297" s="6">
        <v>0.15</v>
      </c>
      <c r="G297" s="49">
        <f t="shared" si="20"/>
        <v>1.1000000000000001</v>
      </c>
      <c r="H297" s="34">
        <f t="shared" si="21"/>
        <v>0.99</v>
      </c>
      <c r="I297" s="34"/>
      <c r="J297" s="34"/>
      <c r="K297" s="35">
        <f t="shared" si="19"/>
        <v>0.99</v>
      </c>
      <c r="L297" s="24"/>
      <c r="M297" s="25"/>
      <c r="N297" s="26"/>
    </row>
    <row r="298" spans="1:14" s="23" customFormat="1" ht="15" customHeight="1" x14ac:dyDescent="0.25">
      <c r="A298" s="61"/>
      <c r="B298" s="1" t="s">
        <v>11327</v>
      </c>
      <c r="C298" s="33"/>
      <c r="D298" s="49">
        <v>1</v>
      </c>
      <c r="E298" s="49">
        <v>0.3</v>
      </c>
      <c r="F298" s="6">
        <v>0.15</v>
      </c>
      <c r="G298" s="49">
        <f t="shared" si="20"/>
        <v>1.1000000000000001</v>
      </c>
      <c r="H298" s="34">
        <f t="shared" si="21"/>
        <v>0.99</v>
      </c>
      <c r="I298" s="34"/>
      <c r="J298" s="34"/>
      <c r="K298" s="35">
        <f t="shared" si="19"/>
        <v>0.99</v>
      </c>
      <c r="L298" s="24"/>
      <c r="M298" s="25"/>
      <c r="N298" s="26"/>
    </row>
    <row r="299" spans="1:14" s="23" customFormat="1" ht="15" customHeight="1" x14ac:dyDescent="0.25">
      <c r="A299" s="61"/>
      <c r="B299" s="1"/>
      <c r="C299" s="33"/>
      <c r="D299" s="49"/>
      <c r="E299" s="6"/>
      <c r="F299" s="6"/>
      <c r="G299" s="49"/>
      <c r="H299" s="34"/>
      <c r="I299" s="34"/>
      <c r="J299" s="34"/>
      <c r="K299" s="35"/>
      <c r="L299" s="24"/>
      <c r="M299" s="25"/>
      <c r="N299" s="26"/>
    </row>
    <row r="300" spans="1:14" s="23" customFormat="1" x14ac:dyDescent="0.25">
      <c r="A300" s="62"/>
      <c r="B300" s="27" t="s">
        <v>12</v>
      </c>
      <c r="C300" s="28"/>
      <c r="D300" s="29"/>
      <c r="E300" s="30"/>
      <c r="F300" s="30"/>
      <c r="G300" s="30"/>
      <c r="H300" s="30"/>
      <c r="I300" s="30"/>
      <c r="J300" s="30"/>
      <c r="K300" s="31">
        <f>ROUND(SUM(K269:K299),2)</f>
        <v>31.08</v>
      </c>
      <c r="L300" s="32" t="str">
        <f>IFERROR(VLOOKUP(A269,PO!$A:$I,5,FALSE),0)</f>
        <v>M2</v>
      </c>
      <c r="M300" s="22"/>
    </row>
    <row r="301" spans="1:14" s="23" customFormat="1" x14ac:dyDescent="0.25">
      <c r="A301" s="60"/>
      <c r="B301" s="15"/>
      <c r="C301" s="16"/>
      <c r="D301" s="17"/>
      <c r="E301" s="18"/>
      <c r="F301" s="17"/>
      <c r="G301" s="19"/>
      <c r="H301" s="17"/>
      <c r="I301" s="19"/>
      <c r="J301" s="19"/>
      <c r="K301" s="20"/>
      <c r="L301" s="21"/>
      <c r="M301" s="22"/>
    </row>
    <row r="302" spans="1:14" s="23" customFormat="1" ht="26.4" x14ac:dyDescent="0.25">
      <c r="A302" s="60" t="str">
        <f>PO!A39</f>
        <v>03.01.06</v>
      </c>
      <c r="B302" s="15" t="str">
        <f>VLOOKUP(A302,PO!$A:$I,4,FALSE)</f>
        <v>FABRICAÇÃO, MONTAGEM E DESMONTAGEM DE FÔRMA PARA VIGA BALDRAME, EM MADEIRA SERRADA, E=25 MM, 2 UTILIZAÇÕES. AF_01/2024</v>
      </c>
      <c r="C302" s="16"/>
      <c r="D302" s="17"/>
      <c r="E302" s="18"/>
      <c r="F302" s="17"/>
      <c r="G302" s="19"/>
      <c r="H302" s="17"/>
      <c r="I302" s="19"/>
      <c r="J302" s="19"/>
      <c r="K302" s="20"/>
      <c r="L302" s="21">
        <f>K315</f>
        <v>57.74</v>
      </c>
      <c r="M302" s="22"/>
    </row>
    <row r="303" spans="1:14" s="23" customFormat="1" ht="15" customHeight="1" x14ac:dyDescent="0.25">
      <c r="A303" s="61"/>
      <c r="B303" s="1"/>
      <c r="C303" s="33"/>
      <c r="D303" s="49"/>
      <c r="E303" s="49"/>
      <c r="F303" s="49"/>
      <c r="G303" s="26"/>
      <c r="H303" s="34"/>
      <c r="I303" s="34"/>
      <c r="J303" s="34"/>
      <c r="K303" s="35"/>
      <c r="L303" s="24"/>
      <c r="M303" s="25"/>
      <c r="N303" s="26"/>
    </row>
    <row r="304" spans="1:14" s="23" customFormat="1" ht="15" customHeight="1" x14ac:dyDescent="0.25">
      <c r="A304" s="61"/>
      <c r="B304" s="161" t="s">
        <v>9858</v>
      </c>
      <c r="C304" s="33"/>
      <c r="D304" s="49"/>
      <c r="E304" s="49"/>
      <c r="F304" s="49"/>
      <c r="G304" s="26"/>
      <c r="H304" s="34"/>
      <c r="I304" s="34"/>
      <c r="J304" s="34"/>
      <c r="K304" s="35"/>
      <c r="L304" s="24"/>
      <c r="M304" s="25"/>
      <c r="N304" s="26"/>
    </row>
    <row r="305" spans="1:14" s="23" customFormat="1" ht="15" customHeight="1" x14ac:dyDescent="0.25">
      <c r="A305" s="61"/>
      <c r="B305" s="295" t="s">
        <v>11328</v>
      </c>
      <c r="C305" s="33"/>
      <c r="D305" s="49"/>
      <c r="E305" s="6"/>
      <c r="F305" s="6"/>
      <c r="G305" s="49"/>
      <c r="H305" s="34"/>
      <c r="I305" s="34"/>
      <c r="J305" s="34"/>
      <c r="K305" s="35"/>
      <c r="L305" s="24"/>
      <c r="M305" s="25"/>
      <c r="N305" s="26"/>
    </row>
    <row r="306" spans="1:14" s="23" customFormat="1" ht="15" customHeight="1" x14ac:dyDescent="0.25">
      <c r="A306" s="61"/>
      <c r="B306" s="1" t="s">
        <v>11343</v>
      </c>
      <c r="C306" s="33"/>
      <c r="D306" s="49">
        <v>1</v>
      </c>
      <c r="E306" s="6">
        <f>4.83</f>
        <v>4.83</v>
      </c>
      <c r="F306" s="6">
        <v>0.15</v>
      </c>
      <c r="G306" s="49">
        <v>0.3</v>
      </c>
      <c r="H306" s="34">
        <f>G306*E306*2</f>
        <v>2.8980000000000001</v>
      </c>
      <c r="I306" s="34"/>
      <c r="J306" s="34"/>
      <c r="K306" s="35">
        <f>H306</f>
        <v>2.8980000000000001</v>
      </c>
      <c r="L306" s="24"/>
      <c r="M306" s="25"/>
      <c r="N306" s="26"/>
    </row>
    <row r="307" spans="1:14" s="23" customFormat="1" ht="15" customHeight="1" x14ac:dyDescent="0.25">
      <c r="A307" s="61"/>
      <c r="B307" s="1" t="s">
        <v>11344</v>
      </c>
      <c r="C307" s="33"/>
      <c r="D307" s="49">
        <v>1</v>
      </c>
      <c r="E307" s="6">
        <f>5.09+5.1+4.85+4.61</f>
        <v>19.649999999999999</v>
      </c>
      <c r="F307" s="6">
        <v>0.15</v>
      </c>
      <c r="G307" s="49">
        <v>0.3</v>
      </c>
      <c r="H307" s="34">
        <f t="shared" ref="H307:H313" si="22">G307*E307*2</f>
        <v>11.79</v>
      </c>
      <c r="I307" s="34"/>
      <c r="J307" s="34"/>
      <c r="K307" s="35">
        <f t="shared" ref="K307:K313" si="23">H307</f>
        <v>11.79</v>
      </c>
      <c r="L307" s="24"/>
      <c r="M307" s="25"/>
      <c r="N307" s="26"/>
    </row>
    <row r="308" spans="1:14" s="23" customFormat="1" ht="15" customHeight="1" x14ac:dyDescent="0.25">
      <c r="A308" s="61"/>
      <c r="B308" s="1" t="s">
        <v>11345</v>
      </c>
      <c r="C308" s="33"/>
      <c r="D308" s="49">
        <v>1</v>
      </c>
      <c r="E308" s="6">
        <f>5.09+5.1+4.85+4.61</f>
        <v>19.649999999999999</v>
      </c>
      <c r="F308" s="6">
        <v>0.15</v>
      </c>
      <c r="G308" s="49">
        <v>0.3</v>
      </c>
      <c r="H308" s="34">
        <f t="shared" si="22"/>
        <v>11.79</v>
      </c>
      <c r="I308" s="34"/>
      <c r="J308" s="34"/>
      <c r="K308" s="35">
        <f t="shared" si="23"/>
        <v>11.79</v>
      </c>
      <c r="L308" s="24"/>
      <c r="M308" s="25"/>
      <c r="N308" s="26"/>
    </row>
    <row r="309" spans="1:14" s="23" customFormat="1" ht="15" customHeight="1" x14ac:dyDescent="0.25">
      <c r="A309" s="61"/>
      <c r="B309" s="1" t="s">
        <v>11346</v>
      </c>
      <c r="C309" s="33"/>
      <c r="D309" s="49">
        <v>1</v>
      </c>
      <c r="E309" s="6">
        <f>5.49+4.93</f>
        <v>10.42</v>
      </c>
      <c r="F309" s="6">
        <v>0.15</v>
      </c>
      <c r="G309" s="49">
        <v>0.3</v>
      </c>
      <c r="H309" s="34">
        <f t="shared" si="22"/>
        <v>6.2519999999999998</v>
      </c>
      <c r="I309" s="34"/>
      <c r="J309" s="34"/>
      <c r="K309" s="35">
        <f t="shared" si="23"/>
        <v>6.2519999999999998</v>
      </c>
      <c r="L309" s="24"/>
      <c r="M309" s="25"/>
      <c r="N309" s="26"/>
    </row>
    <row r="310" spans="1:14" s="23" customFormat="1" ht="15" customHeight="1" x14ac:dyDescent="0.25">
      <c r="A310" s="61"/>
      <c r="B310" s="1" t="s">
        <v>11347</v>
      </c>
      <c r="C310" s="33"/>
      <c r="D310" s="49">
        <v>1</v>
      </c>
      <c r="E310" s="6">
        <f>5.49+4.93</f>
        <v>10.42</v>
      </c>
      <c r="F310" s="6">
        <v>0.15</v>
      </c>
      <c r="G310" s="49">
        <v>0.3</v>
      </c>
      <c r="H310" s="34">
        <f t="shared" si="22"/>
        <v>6.2519999999999998</v>
      </c>
      <c r="I310" s="34"/>
      <c r="J310" s="34"/>
      <c r="K310" s="35">
        <f t="shared" si="23"/>
        <v>6.2519999999999998</v>
      </c>
      <c r="L310" s="24"/>
      <c r="M310" s="25"/>
      <c r="N310" s="26"/>
    </row>
    <row r="311" spans="1:14" s="23" customFormat="1" ht="15" customHeight="1" x14ac:dyDescent="0.25">
      <c r="A311" s="61"/>
      <c r="B311" s="1" t="s">
        <v>11348</v>
      </c>
      <c r="C311" s="33"/>
      <c r="D311" s="49">
        <v>1</v>
      </c>
      <c r="E311" s="6">
        <f>5.49+4.93</f>
        <v>10.42</v>
      </c>
      <c r="F311" s="6">
        <v>0.15</v>
      </c>
      <c r="G311" s="49">
        <v>0.3</v>
      </c>
      <c r="H311" s="34">
        <f t="shared" si="22"/>
        <v>6.2519999999999998</v>
      </c>
      <c r="I311" s="34"/>
      <c r="J311" s="34"/>
      <c r="K311" s="35">
        <f t="shared" si="23"/>
        <v>6.2519999999999998</v>
      </c>
      <c r="L311" s="24"/>
      <c r="M311" s="25"/>
      <c r="N311" s="26"/>
    </row>
    <row r="312" spans="1:14" s="23" customFormat="1" ht="15" customHeight="1" x14ac:dyDescent="0.25">
      <c r="A312" s="61"/>
      <c r="B312" s="1" t="s">
        <v>11349</v>
      </c>
      <c r="C312" s="33"/>
      <c r="D312" s="49">
        <v>1</v>
      </c>
      <c r="E312" s="6">
        <f>5.49+4.93</f>
        <v>10.42</v>
      </c>
      <c r="F312" s="6">
        <v>0.15</v>
      </c>
      <c r="G312" s="49">
        <v>0.3</v>
      </c>
      <c r="H312" s="34">
        <f t="shared" si="22"/>
        <v>6.2519999999999998</v>
      </c>
      <c r="I312" s="34"/>
      <c r="J312" s="34"/>
      <c r="K312" s="35">
        <f t="shared" si="23"/>
        <v>6.2519999999999998</v>
      </c>
      <c r="L312" s="24"/>
      <c r="M312" s="25"/>
      <c r="N312" s="26"/>
    </row>
    <row r="313" spans="1:14" s="23" customFormat="1" ht="15" customHeight="1" x14ac:dyDescent="0.25">
      <c r="A313" s="61"/>
      <c r="B313" s="1" t="s">
        <v>11350</v>
      </c>
      <c r="C313" s="33"/>
      <c r="D313" s="49">
        <v>1</v>
      </c>
      <c r="E313" s="6">
        <f>5.49+4.93</f>
        <v>10.42</v>
      </c>
      <c r="F313" s="6">
        <v>0.15</v>
      </c>
      <c r="G313" s="49">
        <v>0.3</v>
      </c>
      <c r="H313" s="34">
        <f t="shared" si="22"/>
        <v>6.2519999999999998</v>
      </c>
      <c r="I313" s="34"/>
      <c r="J313" s="34"/>
      <c r="K313" s="35">
        <f t="shared" si="23"/>
        <v>6.2519999999999998</v>
      </c>
      <c r="L313" s="24"/>
      <c r="M313" s="25"/>
      <c r="N313" s="26"/>
    </row>
    <row r="314" spans="1:14" s="23" customFormat="1" x14ac:dyDescent="0.25">
      <c r="A314" s="60"/>
      <c r="B314" s="15"/>
      <c r="C314" s="16"/>
      <c r="D314" s="17"/>
      <c r="E314" s="18"/>
      <c r="F314" s="17"/>
      <c r="G314" s="19"/>
      <c r="H314" s="17"/>
      <c r="I314" s="19"/>
      <c r="J314" s="19"/>
      <c r="K314" s="20"/>
      <c r="L314" s="21"/>
      <c r="M314" s="22"/>
    </row>
    <row r="315" spans="1:14" s="23" customFormat="1" x14ac:dyDescent="0.25">
      <c r="A315" s="62"/>
      <c r="B315" s="27" t="s">
        <v>12</v>
      </c>
      <c r="C315" s="28"/>
      <c r="D315" s="29"/>
      <c r="E315" s="30"/>
      <c r="F315" s="30"/>
      <c r="G315" s="30"/>
      <c r="H315" s="30"/>
      <c r="I315" s="30"/>
      <c r="J315" s="30"/>
      <c r="K315" s="31">
        <f>ROUND(SUM(K302:K314),2)</f>
        <v>57.74</v>
      </c>
      <c r="L315" s="32" t="str">
        <f>IFERROR(VLOOKUP(A302,PO!$A:$I,5,FALSE),0)</f>
        <v>M2</v>
      </c>
      <c r="M315" s="22"/>
    </row>
    <row r="316" spans="1:14" s="23" customFormat="1" x14ac:dyDescent="0.25">
      <c r="A316" s="60"/>
      <c r="B316" s="15"/>
      <c r="C316" s="16"/>
      <c r="D316" s="17"/>
      <c r="E316" s="18"/>
      <c r="F316" s="17"/>
      <c r="G316" s="19"/>
      <c r="H316" s="17"/>
      <c r="I316" s="19"/>
      <c r="J316" s="19"/>
      <c r="K316" s="20"/>
      <c r="L316" s="21"/>
      <c r="M316" s="22"/>
    </row>
    <row r="317" spans="1:14" s="23" customFormat="1" ht="26.4" x14ac:dyDescent="0.25">
      <c r="A317" s="60" t="str">
        <f>PO!A40</f>
        <v>03.01.07</v>
      </c>
      <c r="B317" s="15" t="str">
        <f>VLOOKUP(A317,PO!$A:$I,4,FALSE)</f>
        <v>CORTE E DOBRA DE AÇO CA-60, DIÂMETRO DE 5,0 MM. AF_06/2022</v>
      </c>
      <c r="C317" s="289"/>
      <c r="D317" s="289"/>
      <c r="E317" s="18"/>
      <c r="F317" s="18" t="s">
        <v>11385</v>
      </c>
      <c r="G317" s="19"/>
      <c r="H317" s="17"/>
      <c r="I317" s="19"/>
      <c r="J317" s="19"/>
      <c r="K317" s="20"/>
      <c r="L317" s="21">
        <f>K344</f>
        <v>95.98</v>
      </c>
      <c r="M317" s="22"/>
    </row>
    <row r="318" spans="1:14" s="23" customFormat="1" ht="15" customHeight="1" x14ac:dyDescent="0.25">
      <c r="A318" s="61"/>
      <c r="B318" s="1"/>
      <c r="C318" s="33"/>
      <c r="D318" s="49"/>
      <c r="E318" s="49"/>
      <c r="F318" s="49"/>
      <c r="G318" s="26"/>
      <c r="H318" s="34"/>
      <c r="I318" s="34"/>
      <c r="J318" s="34"/>
      <c r="K318" s="35"/>
      <c r="L318" s="24"/>
      <c r="M318" s="25"/>
      <c r="N318" s="26"/>
    </row>
    <row r="319" spans="1:14" s="23" customFormat="1" ht="15" customHeight="1" x14ac:dyDescent="0.25">
      <c r="A319" s="61"/>
      <c r="B319" s="161" t="s">
        <v>9858</v>
      </c>
      <c r="C319" s="33"/>
      <c r="D319" s="49"/>
      <c r="E319" s="49"/>
      <c r="F319" s="49"/>
      <c r="G319" s="26"/>
      <c r="H319" s="34"/>
      <c r="I319" s="34"/>
      <c r="J319" s="34"/>
      <c r="K319" s="35"/>
      <c r="L319" s="24"/>
      <c r="M319" s="25"/>
      <c r="N319" s="26"/>
    </row>
    <row r="320" spans="1:14" s="23" customFormat="1" ht="15" customHeight="1" x14ac:dyDescent="0.25">
      <c r="A320" s="61"/>
      <c r="B320" s="295" t="s">
        <v>11338</v>
      </c>
      <c r="C320" s="33"/>
      <c r="D320" s="49"/>
      <c r="E320" s="6"/>
      <c r="F320" s="6"/>
      <c r="G320" s="49"/>
      <c r="H320" s="34"/>
      <c r="I320" s="34"/>
      <c r="J320" s="34"/>
      <c r="K320" s="35"/>
      <c r="L320" s="24"/>
      <c r="M320" s="25"/>
      <c r="N320" s="26"/>
    </row>
    <row r="321" spans="1:14" s="23" customFormat="1" ht="15" customHeight="1" x14ac:dyDescent="0.25">
      <c r="A321" s="61"/>
      <c r="B321" s="1" t="s">
        <v>11373</v>
      </c>
      <c r="C321" s="33" t="s">
        <v>11372</v>
      </c>
      <c r="D321" s="49">
        <v>10</v>
      </c>
      <c r="E321" s="49">
        <v>0.78</v>
      </c>
      <c r="F321" s="296">
        <v>0.154</v>
      </c>
      <c r="G321" s="49"/>
      <c r="H321" s="34"/>
      <c r="I321" s="34"/>
      <c r="J321" s="34">
        <f>F321*E321</f>
        <v>0.12012</v>
      </c>
      <c r="K321" s="35">
        <f>J321*D321</f>
        <v>1.2012</v>
      </c>
      <c r="L321" s="24"/>
      <c r="M321" s="25"/>
      <c r="N321" s="26"/>
    </row>
    <row r="322" spans="1:14" s="23" customFormat="1" ht="15" customHeight="1" x14ac:dyDescent="0.25">
      <c r="A322" s="61"/>
      <c r="B322" s="1" t="s">
        <v>11374</v>
      </c>
      <c r="C322" s="33" t="s">
        <v>11372</v>
      </c>
      <c r="D322" s="49">
        <v>10</v>
      </c>
      <c r="E322" s="49">
        <v>0.78</v>
      </c>
      <c r="F322" s="296">
        <v>0.154</v>
      </c>
      <c r="G322" s="49"/>
      <c r="H322" s="34"/>
      <c r="I322" s="34"/>
      <c r="J322" s="34">
        <f t="shared" ref="J322:J332" si="24">F322*E322</f>
        <v>0.12012</v>
      </c>
      <c r="K322" s="35">
        <f t="shared" ref="K322:K332" si="25">J322*D322</f>
        <v>1.2012</v>
      </c>
      <c r="L322" s="24"/>
      <c r="M322" s="25"/>
      <c r="N322" s="26"/>
    </row>
    <row r="323" spans="1:14" s="23" customFormat="1" ht="15" customHeight="1" x14ac:dyDescent="0.25">
      <c r="A323" s="61"/>
      <c r="B323" s="1" t="s">
        <v>11375</v>
      </c>
      <c r="C323" s="33" t="s">
        <v>11372</v>
      </c>
      <c r="D323" s="49">
        <v>10</v>
      </c>
      <c r="E323" s="49">
        <v>0.78</v>
      </c>
      <c r="F323" s="296">
        <v>0.154</v>
      </c>
      <c r="G323" s="49"/>
      <c r="H323" s="34"/>
      <c r="I323" s="34"/>
      <c r="J323" s="34">
        <f t="shared" si="24"/>
        <v>0.12012</v>
      </c>
      <c r="K323" s="35">
        <f t="shared" si="25"/>
        <v>1.2012</v>
      </c>
      <c r="L323" s="24"/>
      <c r="M323" s="25"/>
      <c r="N323" s="26"/>
    </row>
    <row r="324" spans="1:14" s="23" customFormat="1" ht="15" customHeight="1" x14ac:dyDescent="0.25">
      <c r="A324" s="61"/>
      <c r="B324" s="1" t="s">
        <v>11376</v>
      </c>
      <c r="C324" s="33" t="s">
        <v>11372</v>
      </c>
      <c r="D324" s="49">
        <v>10</v>
      </c>
      <c r="E324" s="49">
        <v>0.78</v>
      </c>
      <c r="F324" s="296">
        <v>0.154</v>
      </c>
      <c r="G324" s="49"/>
      <c r="H324" s="34"/>
      <c r="I324" s="34"/>
      <c r="J324" s="34">
        <f t="shared" si="24"/>
        <v>0.12012</v>
      </c>
      <c r="K324" s="35">
        <f t="shared" si="25"/>
        <v>1.2012</v>
      </c>
      <c r="L324" s="24"/>
      <c r="M324" s="25"/>
      <c r="N324" s="26"/>
    </row>
    <row r="325" spans="1:14" s="23" customFormat="1" ht="15" customHeight="1" x14ac:dyDescent="0.25">
      <c r="A325" s="61"/>
      <c r="B325" s="1" t="s">
        <v>11377</v>
      </c>
      <c r="C325" s="33" t="s">
        <v>11372</v>
      </c>
      <c r="D325" s="49">
        <v>10</v>
      </c>
      <c r="E325" s="49">
        <v>0.78</v>
      </c>
      <c r="F325" s="296">
        <v>0.154</v>
      </c>
      <c r="G325" s="49"/>
      <c r="H325" s="34"/>
      <c r="I325" s="34"/>
      <c r="J325" s="34">
        <f t="shared" si="24"/>
        <v>0.12012</v>
      </c>
      <c r="K325" s="35">
        <f t="shared" si="25"/>
        <v>1.2012</v>
      </c>
      <c r="L325" s="24"/>
      <c r="M325" s="25"/>
      <c r="N325" s="26"/>
    </row>
    <row r="326" spans="1:14" s="23" customFormat="1" ht="15" customHeight="1" x14ac:dyDescent="0.25">
      <c r="A326" s="61"/>
      <c r="B326" s="1" t="s">
        <v>11378</v>
      </c>
      <c r="C326" s="33" t="s">
        <v>11372</v>
      </c>
      <c r="D326" s="49">
        <v>10</v>
      </c>
      <c r="E326" s="49">
        <v>0.78</v>
      </c>
      <c r="F326" s="296">
        <v>0.154</v>
      </c>
      <c r="G326" s="49"/>
      <c r="H326" s="34"/>
      <c r="I326" s="34"/>
      <c r="J326" s="34">
        <f t="shared" si="24"/>
        <v>0.12012</v>
      </c>
      <c r="K326" s="35">
        <f t="shared" si="25"/>
        <v>1.2012</v>
      </c>
      <c r="L326" s="24"/>
      <c r="M326" s="25"/>
      <c r="N326" s="26"/>
    </row>
    <row r="327" spans="1:14" s="23" customFormat="1" ht="15" customHeight="1" x14ac:dyDescent="0.25">
      <c r="A327" s="61"/>
      <c r="B327" s="1" t="s">
        <v>11379</v>
      </c>
      <c r="C327" s="33" t="s">
        <v>11372</v>
      </c>
      <c r="D327" s="49">
        <v>10</v>
      </c>
      <c r="E327" s="49">
        <v>0.78</v>
      </c>
      <c r="F327" s="296">
        <v>0.154</v>
      </c>
      <c r="G327" s="49"/>
      <c r="H327" s="34"/>
      <c r="I327" s="34"/>
      <c r="J327" s="34">
        <f t="shared" si="24"/>
        <v>0.12012</v>
      </c>
      <c r="K327" s="35">
        <f t="shared" si="25"/>
        <v>1.2012</v>
      </c>
      <c r="L327" s="24"/>
      <c r="M327" s="25"/>
      <c r="N327" s="26"/>
    </row>
    <row r="328" spans="1:14" s="23" customFormat="1" ht="15" customHeight="1" x14ac:dyDescent="0.25">
      <c r="A328" s="61"/>
      <c r="B328" s="1" t="s">
        <v>11380</v>
      </c>
      <c r="C328" s="33" t="s">
        <v>11372</v>
      </c>
      <c r="D328" s="49">
        <v>10</v>
      </c>
      <c r="E328" s="49">
        <v>0.78</v>
      </c>
      <c r="F328" s="296">
        <v>0.154</v>
      </c>
      <c r="G328" s="49"/>
      <c r="H328" s="34"/>
      <c r="I328" s="34"/>
      <c r="J328" s="34">
        <f t="shared" si="24"/>
        <v>0.12012</v>
      </c>
      <c r="K328" s="35">
        <f t="shared" si="25"/>
        <v>1.2012</v>
      </c>
      <c r="L328" s="24"/>
      <c r="M328" s="25"/>
      <c r="N328" s="26"/>
    </row>
    <row r="329" spans="1:14" s="23" customFormat="1" ht="15" customHeight="1" x14ac:dyDescent="0.25">
      <c r="A329" s="61"/>
      <c r="B329" s="1" t="s">
        <v>11381</v>
      </c>
      <c r="C329" s="33" t="s">
        <v>11372</v>
      </c>
      <c r="D329" s="49">
        <v>10</v>
      </c>
      <c r="E329" s="49">
        <v>0.78</v>
      </c>
      <c r="F329" s="296">
        <v>0.154</v>
      </c>
      <c r="G329" s="49"/>
      <c r="H329" s="34"/>
      <c r="I329" s="34"/>
      <c r="J329" s="34">
        <f t="shared" si="24"/>
        <v>0.12012</v>
      </c>
      <c r="K329" s="35">
        <f t="shared" si="25"/>
        <v>1.2012</v>
      </c>
      <c r="L329" s="24"/>
      <c r="M329" s="25"/>
      <c r="N329" s="26"/>
    </row>
    <row r="330" spans="1:14" s="23" customFormat="1" ht="15" customHeight="1" x14ac:dyDescent="0.25">
      <c r="A330" s="61"/>
      <c r="B330" s="1" t="s">
        <v>11382</v>
      </c>
      <c r="C330" s="33" t="s">
        <v>11372</v>
      </c>
      <c r="D330" s="49">
        <v>10</v>
      </c>
      <c r="E330" s="49">
        <v>0.78</v>
      </c>
      <c r="F330" s="296">
        <v>0.154</v>
      </c>
      <c r="G330" s="49"/>
      <c r="H330" s="34"/>
      <c r="I330" s="34"/>
      <c r="J330" s="34">
        <f t="shared" si="24"/>
        <v>0.12012</v>
      </c>
      <c r="K330" s="35">
        <f t="shared" si="25"/>
        <v>1.2012</v>
      </c>
      <c r="L330" s="24"/>
      <c r="M330" s="25"/>
      <c r="N330" s="26"/>
    </row>
    <row r="331" spans="1:14" s="23" customFormat="1" ht="15" customHeight="1" x14ac:dyDescent="0.25">
      <c r="A331" s="61"/>
      <c r="B331" s="1" t="s">
        <v>11383</v>
      </c>
      <c r="C331" s="33" t="s">
        <v>11372</v>
      </c>
      <c r="D331" s="49">
        <v>10</v>
      </c>
      <c r="E331" s="49">
        <v>0.78</v>
      </c>
      <c r="F331" s="296">
        <v>0.154</v>
      </c>
      <c r="G331" s="49"/>
      <c r="H331" s="34"/>
      <c r="I331" s="34"/>
      <c r="J331" s="34">
        <f t="shared" si="24"/>
        <v>0.12012</v>
      </c>
      <c r="K331" s="35">
        <f t="shared" si="25"/>
        <v>1.2012</v>
      </c>
      <c r="L331" s="24"/>
      <c r="M331" s="25"/>
      <c r="N331" s="26"/>
    </row>
    <row r="332" spans="1:14" s="23" customFormat="1" ht="15" customHeight="1" x14ac:dyDescent="0.25">
      <c r="A332" s="61"/>
      <c r="B332" s="1" t="s">
        <v>11384</v>
      </c>
      <c r="C332" s="33" t="s">
        <v>11372</v>
      </c>
      <c r="D332" s="49">
        <v>10</v>
      </c>
      <c r="E332" s="49">
        <v>0.78</v>
      </c>
      <c r="F332" s="296">
        <v>0.154</v>
      </c>
      <c r="G332" s="49"/>
      <c r="H332" s="34"/>
      <c r="I332" s="34"/>
      <c r="J332" s="34">
        <f t="shared" si="24"/>
        <v>0.12012</v>
      </c>
      <c r="K332" s="35">
        <f t="shared" si="25"/>
        <v>1.2012</v>
      </c>
      <c r="L332" s="24"/>
      <c r="M332" s="25"/>
      <c r="N332" s="26"/>
    </row>
    <row r="333" spans="1:14" s="23" customFormat="1" ht="15" customHeight="1" x14ac:dyDescent="0.25">
      <c r="A333" s="61"/>
      <c r="B333" s="1"/>
      <c r="C333" s="33"/>
      <c r="D333" s="49"/>
      <c r="E333" s="6"/>
      <c r="F333" s="6"/>
      <c r="G333" s="49"/>
      <c r="H333" s="34"/>
      <c r="I333" s="34"/>
      <c r="J333" s="34"/>
      <c r="K333" s="35"/>
      <c r="L333" s="24"/>
      <c r="M333" s="25"/>
      <c r="N333" s="26"/>
    </row>
    <row r="334" spans="1:14" s="23" customFormat="1" ht="15" customHeight="1" x14ac:dyDescent="0.25">
      <c r="A334" s="61"/>
      <c r="B334" s="295" t="s">
        <v>11328</v>
      </c>
      <c r="C334" s="33"/>
      <c r="D334" s="49"/>
      <c r="E334" s="6"/>
      <c r="F334" s="6"/>
      <c r="G334" s="49"/>
      <c r="H334" s="34"/>
      <c r="I334" s="34"/>
      <c r="J334" s="34"/>
      <c r="K334" s="35"/>
      <c r="L334" s="24"/>
      <c r="M334" s="25"/>
      <c r="N334" s="26"/>
    </row>
    <row r="335" spans="1:14" s="23" customFormat="1" ht="15" customHeight="1" x14ac:dyDescent="0.25">
      <c r="A335" s="61"/>
      <c r="B335" s="1" t="s">
        <v>11390</v>
      </c>
      <c r="C335" s="33" t="s">
        <v>11372</v>
      </c>
      <c r="D335" s="49">
        <v>34</v>
      </c>
      <c r="E335" s="49">
        <v>0.78</v>
      </c>
      <c r="F335" s="296">
        <v>0.154</v>
      </c>
      <c r="G335" s="49"/>
      <c r="H335" s="34"/>
      <c r="I335" s="34"/>
      <c r="J335" s="34">
        <f>F335*E335</f>
        <v>0.12012</v>
      </c>
      <c r="K335" s="35">
        <f>J335*D335</f>
        <v>4.0840800000000002</v>
      </c>
      <c r="L335" s="24"/>
      <c r="M335" s="25"/>
      <c r="N335" s="26"/>
    </row>
    <row r="336" spans="1:14" s="23" customFormat="1" ht="15" customHeight="1" x14ac:dyDescent="0.25">
      <c r="A336" s="61"/>
      <c r="B336" s="1" t="s">
        <v>11400</v>
      </c>
      <c r="C336" s="33" t="s">
        <v>11372</v>
      </c>
      <c r="D336" s="49">
        <v>140</v>
      </c>
      <c r="E336" s="49">
        <v>0.78</v>
      </c>
      <c r="F336" s="296">
        <v>0.154</v>
      </c>
      <c r="G336" s="49"/>
      <c r="H336" s="34"/>
      <c r="I336" s="34"/>
      <c r="J336" s="34">
        <f t="shared" ref="J336:J342" si="26">F336*E336</f>
        <v>0.12012</v>
      </c>
      <c r="K336" s="35">
        <f t="shared" ref="K336:K342" si="27">J336*D336</f>
        <v>16.816800000000001</v>
      </c>
      <c r="L336" s="24"/>
      <c r="M336" s="25"/>
      <c r="N336" s="26"/>
    </row>
    <row r="337" spans="1:14" s="23" customFormat="1" ht="15" customHeight="1" x14ac:dyDescent="0.25">
      <c r="A337" s="61"/>
      <c r="B337" s="1" t="s">
        <v>11401</v>
      </c>
      <c r="C337" s="33" t="s">
        <v>11372</v>
      </c>
      <c r="D337" s="49">
        <v>140</v>
      </c>
      <c r="E337" s="49">
        <v>0.78</v>
      </c>
      <c r="F337" s="296">
        <v>0.154</v>
      </c>
      <c r="G337" s="49"/>
      <c r="H337" s="34"/>
      <c r="I337" s="34"/>
      <c r="J337" s="34">
        <f t="shared" si="26"/>
        <v>0.12012</v>
      </c>
      <c r="K337" s="35">
        <f t="shared" si="27"/>
        <v>16.816800000000001</v>
      </c>
      <c r="L337" s="24"/>
      <c r="M337" s="25"/>
      <c r="N337" s="26"/>
    </row>
    <row r="338" spans="1:14" s="23" customFormat="1" ht="15" customHeight="1" x14ac:dyDescent="0.25">
      <c r="A338" s="61"/>
      <c r="B338" s="1" t="s">
        <v>11402</v>
      </c>
      <c r="C338" s="33" t="s">
        <v>11372</v>
      </c>
      <c r="D338" s="49">
        <v>73</v>
      </c>
      <c r="E338" s="49">
        <v>0.78</v>
      </c>
      <c r="F338" s="296">
        <v>0.154</v>
      </c>
      <c r="G338" s="49"/>
      <c r="H338" s="34"/>
      <c r="I338" s="34"/>
      <c r="J338" s="34">
        <f t="shared" si="26"/>
        <v>0.12012</v>
      </c>
      <c r="K338" s="35">
        <f t="shared" si="27"/>
        <v>8.7687600000000003</v>
      </c>
      <c r="L338" s="24"/>
      <c r="M338" s="25"/>
      <c r="N338" s="26"/>
    </row>
    <row r="339" spans="1:14" s="23" customFormat="1" ht="15" customHeight="1" x14ac:dyDescent="0.25">
      <c r="A339" s="61"/>
      <c r="B339" s="1" t="s">
        <v>11403</v>
      </c>
      <c r="C339" s="33" t="s">
        <v>11372</v>
      </c>
      <c r="D339" s="49">
        <v>73</v>
      </c>
      <c r="E339" s="49">
        <v>0.78</v>
      </c>
      <c r="F339" s="296">
        <v>0.154</v>
      </c>
      <c r="G339" s="49"/>
      <c r="H339" s="34"/>
      <c r="I339" s="34"/>
      <c r="J339" s="34">
        <f t="shared" si="26"/>
        <v>0.12012</v>
      </c>
      <c r="K339" s="35">
        <f t="shared" si="27"/>
        <v>8.7687600000000003</v>
      </c>
      <c r="L339" s="24"/>
      <c r="M339" s="25"/>
      <c r="N339" s="26"/>
    </row>
    <row r="340" spans="1:14" s="23" customFormat="1" ht="15" customHeight="1" x14ac:dyDescent="0.25">
      <c r="A340" s="61"/>
      <c r="B340" s="1" t="s">
        <v>11404</v>
      </c>
      <c r="C340" s="33" t="s">
        <v>11372</v>
      </c>
      <c r="D340" s="49">
        <v>73</v>
      </c>
      <c r="E340" s="49">
        <v>0.78</v>
      </c>
      <c r="F340" s="296">
        <v>0.154</v>
      </c>
      <c r="G340" s="49"/>
      <c r="H340" s="34"/>
      <c r="I340" s="34"/>
      <c r="J340" s="34">
        <f t="shared" si="26"/>
        <v>0.12012</v>
      </c>
      <c r="K340" s="35">
        <f t="shared" si="27"/>
        <v>8.7687600000000003</v>
      </c>
      <c r="L340" s="24"/>
      <c r="M340" s="25"/>
      <c r="N340" s="26"/>
    </row>
    <row r="341" spans="1:14" s="23" customFormat="1" ht="15" customHeight="1" x14ac:dyDescent="0.25">
      <c r="A341" s="61"/>
      <c r="B341" s="1" t="s">
        <v>11405</v>
      </c>
      <c r="C341" s="33" t="s">
        <v>11372</v>
      </c>
      <c r="D341" s="49">
        <v>73</v>
      </c>
      <c r="E341" s="49">
        <v>0.78</v>
      </c>
      <c r="F341" s="296">
        <v>0.154</v>
      </c>
      <c r="G341" s="49"/>
      <c r="H341" s="34"/>
      <c r="I341" s="34"/>
      <c r="J341" s="34">
        <f t="shared" si="26"/>
        <v>0.12012</v>
      </c>
      <c r="K341" s="35">
        <f t="shared" si="27"/>
        <v>8.7687600000000003</v>
      </c>
      <c r="L341" s="24"/>
      <c r="M341" s="25"/>
      <c r="N341" s="26"/>
    </row>
    <row r="342" spans="1:14" s="23" customFormat="1" ht="15" customHeight="1" x14ac:dyDescent="0.25">
      <c r="A342" s="61"/>
      <c r="B342" s="1" t="s">
        <v>11406</v>
      </c>
      <c r="C342" s="33" t="s">
        <v>11372</v>
      </c>
      <c r="D342" s="49">
        <v>73</v>
      </c>
      <c r="E342" s="49">
        <v>0.78</v>
      </c>
      <c r="F342" s="296">
        <v>0.154</v>
      </c>
      <c r="G342" s="49"/>
      <c r="H342" s="34"/>
      <c r="I342" s="34"/>
      <c r="J342" s="34">
        <f t="shared" si="26"/>
        <v>0.12012</v>
      </c>
      <c r="K342" s="35">
        <f t="shared" si="27"/>
        <v>8.7687600000000003</v>
      </c>
      <c r="L342" s="24"/>
      <c r="M342" s="25"/>
      <c r="N342" s="26"/>
    </row>
    <row r="343" spans="1:14" s="23" customFormat="1" x14ac:dyDescent="0.25">
      <c r="A343" s="60"/>
      <c r="B343" s="15"/>
      <c r="C343" s="16"/>
      <c r="D343" s="17"/>
      <c r="E343" s="18"/>
      <c r="F343" s="17"/>
      <c r="G343" s="19"/>
      <c r="H343" s="17"/>
      <c r="I343" s="19"/>
      <c r="J343" s="19"/>
      <c r="K343" s="20"/>
      <c r="L343" s="21"/>
      <c r="M343" s="22"/>
    </row>
    <row r="344" spans="1:14" s="23" customFormat="1" x14ac:dyDescent="0.25">
      <c r="A344" s="62"/>
      <c r="B344" s="27" t="s">
        <v>12</v>
      </c>
      <c r="C344" s="28"/>
      <c r="D344" s="29"/>
      <c r="E344" s="30"/>
      <c r="F344" s="30"/>
      <c r="G344" s="30"/>
      <c r="H344" s="30"/>
      <c r="I344" s="30"/>
      <c r="J344" s="30"/>
      <c r="K344" s="31">
        <f>ROUND(SUM(K317:K343),2)</f>
        <v>95.98</v>
      </c>
      <c r="L344" s="32" t="str">
        <f>IFERROR(VLOOKUP(A317,PO!$A:$I,5,FALSE),0)</f>
        <v>KG</v>
      </c>
      <c r="M344" s="22"/>
    </row>
    <row r="345" spans="1:14" s="23" customFormat="1" x14ac:dyDescent="0.25">
      <c r="A345" s="60"/>
      <c r="B345" s="15"/>
      <c r="C345" s="16"/>
      <c r="D345" s="17"/>
      <c r="E345" s="18"/>
      <c r="F345" s="17"/>
      <c r="G345" s="19"/>
      <c r="H345" s="17"/>
      <c r="I345" s="19"/>
      <c r="J345" s="19"/>
      <c r="K345" s="20"/>
      <c r="L345" s="21"/>
      <c r="M345" s="22"/>
    </row>
    <row r="346" spans="1:14" s="23" customFormat="1" ht="26.4" x14ac:dyDescent="0.25">
      <c r="A346" s="60" t="str">
        <f>PO!A41</f>
        <v>03.01.08</v>
      </c>
      <c r="B346" s="15" t="str">
        <f>VLOOKUP(A346,PO!$A:$I,4,FALSE)</f>
        <v>CORTE E DOBRA DE AÇO CA-50, DIÂMETRO DE 8,0 MM. AF_06/2022</v>
      </c>
      <c r="C346" s="289"/>
      <c r="D346" s="289"/>
      <c r="E346" s="18"/>
      <c r="F346" s="18" t="s">
        <v>11385</v>
      </c>
      <c r="G346" s="19"/>
      <c r="H346" s="17"/>
      <c r="I346" s="19"/>
      <c r="J346" s="19"/>
      <c r="K346" s="20"/>
      <c r="L346" s="21">
        <f>K361</f>
        <v>177.26</v>
      </c>
      <c r="M346" s="22"/>
    </row>
    <row r="347" spans="1:14" s="23" customFormat="1" ht="15" customHeight="1" x14ac:dyDescent="0.25">
      <c r="A347" s="61"/>
      <c r="B347" s="1"/>
      <c r="C347" s="33"/>
      <c r="D347" s="49"/>
      <c r="E347" s="49"/>
      <c r="F347" s="49"/>
      <c r="G347" s="26"/>
      <c r="H347" s="34"/>
      <c r="I347" s="34"/>
      <c r="J347" s="34"/>
      <c r="K347" s="35"/>
      <c r="L347" s="24"/>
      <c r="M347" s="25"/>
      <c r="N347" s="26"/>
    </row>
    <row r="348" spans="1:14" s="23" customFormat="1" ht="15" customHeight="1" x14ac:dyDescent="0.25">
      <c r="A348" s="61"/>
      <c r="B348" s="161" t="s">
        <v>9858</v>
      </c>
      <c r="C348" s="33"/>
      <c r="D348" s="49"/>
      <c r="E348" s="49"/>
      <c r="F348" s="49"/>
      <c r="G348" s="26"/>
      <c r="H348" s="34"/>
      <c r="I348" s="34"/>
      <c r="J348" s="34"/>
      <c r="K348" s="35"/>
      <c r="L348" s="24"/>
      <c r="M348" s="25"/>
      <c r="N348" s="26"/>
    </row>
    <row r="349" spans="1:14" s="23" customFormat="1" ht="15" customHeight="1" x14ac:dyDescent="0.25">
      <c r="A349" s="61"/>
      <c r="B349" s="295" t="s">
        <v>11328</v>
      </c>
      <c r="C349" s="33"/>
      <c r="D349" s="49"/>
      <c r="E349" s="6"/>
      <c r="F349" s="6"/>
      <c r="G349" s="49"/>
      <c r="H349" s="34"/>
      <c r="I349" s="34"/>
      <c r="J349" s="34"/>
      <c r="K349" s="35"/>
      <c r="L349" s="24"/>
      <c r="M349" s="25"/>
      <c r="N349" s="26"/>
    </row>
    <row r="350" spans="1:14" s="23" customFormat="1" ht="15" customHeight="1" x14ac:dyDescent="0.25">
      <c r="A350" s="61"/>
      <c r="B350" s="1" t="s">
        <v>11391</v>
      </c>
      <c r="C350" s="33" t="s">
        <v>11386</v>
      </c>
      <c r="D350" s="49">
        <v>4</v>
      </c>
      <c r="E350" s="49">
        <v>5.37</v>
      </c>
      <c r="F350" s="296">
        <v>0.39500000000000002</v>
      </c>
      <c r="G350" s="49"/>
      <c r="H350" s="34"/>
      <c r="I350" s="34"/>
      <c r="J350" s="34">
        <f>F350*E350</f>
        <v>2.1211500000000001</v>
      </c>
      <c r="K350" s="35">
        <f>J350*D350</f>
        <v>8.4846000000000004</v>
      </c>
      <c r="L350" s="24"/>
      <c r="M350" s="25"/>
      <c r="N350" s="26"/>
    </row>
    <row r="351" spans="1:14" s="23" customFormat="1" ht="15" customHeight="1" x14ac:dyDescent="0.25">
      <c r="A351" s="61"/>
      <c r="B351" s="1" t="s">
        <v>11392</v>
      </c>
      <c r="C351" s="33" t="s">
        <v>11387</v>
      </c>
      <c r="D351" s="49">
        <v>4</v>
      </c>
      <c r="E351" s="49">
        <v>21.94</v>
      </c>
      <c r="F351" s="296">
        <v>0.39500000000000002</v>
      </c>
      <c r="G351" s="49"/>
      <c r="H351" s="34"/>
      <c r="I351" s="34"/>
      <c r="J351" s="34">
        <f>F351*E351</f>
        <v>8.6663000000000014</v>
      </c>
      <c r="K351" s="35">
        <f>J351*D351</f>
        <v>34.665200000000006</v>
      </c>
      <c r="L351" s="24"/>
      <c r="M351" s="25"/>
      <c r="N351" s="26"/>
    </row>
    <row r="352" spans="1:14" s="23" customFormat="1" ht="15" customHeight="1" x14ac:dyDescent="0.25">
      <c r="A352" s="61"/>
      <c r="B352" s="1" t="s">
        <v>11392</v>
      </c>
      <c r="C352" s="33" t="s">
        <v>11399</v>
      </c>
      <c r="D352" s="49">
        <v>2</v>
      </c>
      <c r="E352" s="49">
        <v>7.04</v>
      </c>
      <c r="F352" s="296">
        <v>0.39500000000000002</v>
      </c>
      <c r="G352" s="49"/>
      <c r="H352" s="34"/>
      <c r="I352" s="34"/>
      <c r="J352" s="34">
        <f t="shared" ref="J352:J359" si="28">F352*E352</f>
        <v>2.7808000000000002</v>
      </c>
      <c r="K352" s="35">
        <f t="shared" ref="K352:K359" si="29">J352*D352</f>
        <v>5.5616000000000003</v>
      </c>
      <c r="L352" s="24"/>
      <c r="M352" s="25"/>
      <c r="N352" s="26"/>
    </row>
    <row r="353" spans="1:14" s="23" customFormat="1" ht="15" customHeight="1" x14ac:dyDescent="0.25">
      <c r="A353" s="61"/>
      <c r="B353" s="1" t="s">
        <v>11393</v>
      </c>
      <c r="C353" s="33" t="s">
        <v>11387</v>
      </c>
      <c r="D353" s="49">
        <v>4</v>
      </c>
      <c r="E353" s="49">
        <v>21.94</v>
      </c>
      <c r="F353" s="296">
        <v>0.39500000000000002</v>
      </c>
      <c r="G353" s="49"/>
      <c r="H353" s="34"/>
      <c r="I353" s="34"/>
      <c r="J353" s="34">
        <f t="shared" si="28"/>
        <v>8.6663000000000014</v>
      </c>
      <c r="K353" s="35">
        <f t="shared" si="29"/>
        <v>34.665200000000006</v>
      </c>
      <c r="L353" s="24"/>
      <c r="M353" s="25"/>
      <c r="N353" s="26"/>
    </row>
    <row r="354" spans="1:14" s="23" customFormat="1" ht="15" customHeight="1" x14ac:dyDescent="0.25">
      <c r="A354" s="61"/>
      <c r="B354" s="1" t="s">
        <v>11393</v>
      </c>
      <c r="C354" s="33" t="s">
        <v>11399</v>
      </c>
      <c r="D354" s="49">
        <v>2</v>
      </c>
      <c r="E354" s="49">
        <v>7.04</v>
      </c>
      <c r="F354" s="296">
        <v>0.39500000000000002</v>
      </c>
      <c r="G354" s="49"/>
      <c r="H354" s="34"/>
      <c r="I354" s="34"/>
      <c r="J354" s="34">
        <f>F354*E354</f>
        <v>2.7808000000000002</v>
      </c>
      <c r="K354" s="35">
        <f>J354*D354</f>
        <v>5.5616000000000003</v>
      </c>
      <c r="L354" s="24"/>
      <c r="M354" s="25"/>
      <c r="N354" s="26"/>
    </row>
    <row r="355" spans="1:14" s="23" customFormat="1" ht="15" customHeight="1" x14ac:dyDescent="0.25">
      <c r="A355" s="61"/>
      <c r="B355" s="1" t="s">
        <v>11394</v>
      </c>
      <c r="C355" s="33" t="s">
        <v>11388</v>
      </c>
      <c r="D355" s="49">
        <v>4</v>
      </c>
      <c r="E355" s="49">
        <v>11.18</v>
      </c>
      <c r="F355" s="296">
        <v>0.39500000000000002</v>
      </c>
      <c r="G355" s="49"/>
      <c r="H355" s="34"/>
      <c r="I355" s="34"/>
      <c r="J355" s="34">
        <f t="shared" si="28"/>
        <v>4.4161000000000001</v>
      </c>
      <c r="K355" s="35">
        <f t="shared" si="29"/>
        <v>17.664400000000001</v>
      </c>
      <c r="L355" s="24"/>
      <c r="M355" s="25"/>
      <c r="N355" s="26"/>
    </row>
    <row r="356" spans="1:14" s="23" customFormat="1" ht="15" customHeight="1" x14ac:dyDescent="0.25">
      <c r="A356" s="61"/>
      <c r="B356" s="1" t="s">
        <v>11395</v>
      </c>
      <c r="C356" s="33" t="s">
        <v>11388</v>
      </c>
      <c r="D356" s="49">
        <v>4</v>
      </c>
      <c r="E356" s="49">
        <v>11.18</v>
      </c>
      <c r="F356" s="296">
        <v>0.39500000000000002</v>
      </c>
      <c r="G356" s="49"/>
      <c r="H356" s="34"/>
      <c r="I356" s="34"/>
      <c r="J356" s="34">
        <f t="shared" si="28"/>
        <v>4.4161000000000001</v>
      </c>
      <c r="K356" s="35">
        <f t="shared" si="29"/>
        <v>17.664400000000001</v>
      </c>
      <c r="L356" s="24"/>
      <c r="M356" s="25"/>
      <c r="N356" s="26"/>
    </row>
    <row r="357" spans="1:14" s="23" customFormat="1" ht="15" customHeight="1" x14ac:dyDescent="0.25">
      <c r="A357" s="61"/>
      <c r="B357" s="1" t="s">
        <v>11396</v>
      </c>
      <c r="C357" s="33" t="s">
        <v>11388</v>
      </c>
      <c r="D357" s="49">
        <v>4</v>
      </c>
      <c r="E357" s="49">
        <v>11.18</v>
      </c>
      <c r="F357" s="296">
        <v>0.39500000000000002</v>
      </c>
      <c r="G357" s="49"/>
      <c r="H357" s="34"/>
      <c r="I357" s="34"/>
      <c r="J357" s="34">
        <f t="shared" si="28"/>
        <v>4.4161000000000001</v>
      </c>
      <c r="K357" s="35">
        <f t="shared" si="29"/>
        <v>17.664400000000001</v>
      </c>
      <c r="L357" s="24"/>
      <c r="M357" s="25"/>
      <c r="N357" s="26"/>
    </row>
    <row r="358" spans="1:14" s="23" customFormat="1" ht="15" customHeight="1" x14ac:dyDescent="0.25">
      <c r="A358" s="61"/>
      <c r="B358" s="1" t="s">
        <v>11397</v>
      </c>
      <c r="C358" s="33" t="s">
        <v>11388</v>
      </c>
      <c r="D358" s="49">
        <v>4</v>
      </c>
      <c r="E358" s="49">
        <v>11.18</v>
      </c>
      <c r="F358" s="296">
        <v>0.39500000000000002</v>
      </c>
      <c r="G358" s="49"/>
      <c r="H358" s="34"/>
      <c r="I358" s="34"/>
      <c r="J358" s="34">
        <f t="shared" si="28"/>
        <v>4.4161000000000001</v>
      </c>
      <c r="K358" s="35">
        <f t="shared" si="29"/>
        <v>17.664400000000001</v>
      </c>
      <c r="L358" s="24"/>
      <c r="M358" s="25"/>
      <c r="N358" s="26"/>
    </row>
    <row r="359" spans="1:14" s="23" customFormat="1" ht="15" customHeight="1" x14ac:dyDescent="0.25">
      <c r="A359" s="61"/>
      <c r="B359" s="1" t="s">
        <v>11398</v>
      </c>
      <c r="C359" s="33" t="s">
        <v>11388</v>
      </c>
      <c r="D359" s="49">
        <v>4</v>
      </c>
      <c r="E359" s="49">
        <v>11.18</v>
      </c>
      <c r="F359" s="296">
        <v>0.39500000000000002</v>
      </c>
      <c r="G359" s="49"/>
      <c r="H359" s="34"/>
      <c r="I359" s="34"/>
      <c r="J359" s="34">
        <f t="shared" si="28"/>
        <v>4.4161000000000001</v>
      </c>
      <c r="K359" s="35">
        <f t="shared" si="29"/>
        <v>17.664400000000001</v>
      </c>
      <c r="L359" s="24"/>
      <c r="M359" s="25"/>
      <c r="N359" s="26"/>
    </row>
    <row r="360" spans="1:14" s="23" customFormat="1" x14ac:dyDescent="0.25">
      <c r="A360" s="60"/>
      <c r="B360" s="15"/>
      <c r="C360" s="16"/>
      <c r="D360" s="17"/>
      <c r="E360" s="18"/>
      <c r="F360" s="17"/>
      <c r="G360" s="19"/>
      <c r="H360" s="17"/>
      <c r="I360" s="19"/>
      <c r="J360" s="19"/>
      <c r="K360" s="20"/>
      <c r="L360" s="21"/>
      <c r="M360" s="22"/>
    </row>
    <row r="361" spans="1:14" s="23" customFormat="1" x14ac:dyDescent="0.25">
      <c r="A361" s="62"/>
      <c r="B361" s="27" t="s">
        <v>12</v>
      </c>
      <c r="C361" s="28"/>
      <c r="D361" s="29"/>
      <c r="E361" s="30"/>
      <c r="F361" s="30"/>
      <c r="G361" s="30"/>
      <c r="H361" s="30"/>
      <c r="I361" s="30"/>
      <c r="J361" s="30"/>
      <c r="K361" s="31">
        <f>ROUND(SUM(K346:K360),2)</f>
        <v>177.26</v>
      </c>
      <c r="L361" s="32" t="str">
        <f>IFERROR(VLOOKUP(A346,PO!$A:$I,5,FALSE),0)</f>
        <v>KG</v>
      </c>
      <c r="M361" s="22"/>
    </row>
    <row r="362" spans="1:14" s="23" customFormat="1" x14ac:dyDescent="0.25">
      <c r="A362" s="60"/>
      <c r="B362" s="15"/>
      <c r="C362" s="16"/>
      <c r="D362" s="17"/>
      <c r="E362" s="18"/>
      <c r="F362" s="17"/>
      <c r="G362" s="19"/>
      <c r="H362" s="17"/>
      <c r="I362" s="19"/>
      <c r="J362" s="19"/>
      <c r="K362" s="20"/>
      <c r="L362" s="21"/>
      <c r="M362" s="22"/>
    </row>
    <row r="363" spans="1:14" s="23" customFormat="1" ht="26.4" x14ac:dyDescent="0.25">
      <c r="A363" s="60" t="str">
        <f>PO!A42</f>
        <v>03.01.09</v>
      </c>
      <c r="B363" s="15" t="str">
        <f>VLOOKUP(A363,PO!$A:$I,4,FALSE)</f>
        <v>CORTE E DOBRA DE AÇO CA-50, DIÂMETRO DE 10,0 MM. AF_06/2022</v>
      </c>
      <c r="C363" s="289"/>
      <c r="D363" s="289"/>
      <c r="E363" s="18"/>
      <c r="F363" s="18" t="s">
        <v>11385</v>
      </c>
      <c r="G363" s="19"/>
      <c r="H363" s="17"/>
      <c r="I363" s="19"/>
      <c r="J363" s="19"/>
      <c r="K363" s="20"/>
      <c r="L363" s="21">
        <f>K394</f>
        <v>198.72</v>
      </c>
      <c r="M363" s="22"/>
    </row>
    <row r="364" spans="1:14" s="23" customFormat="1" ht="15" customHeight="1" x14ac:dyDescent="0.25">
      <c r="A364" s="61"/>
      <c r="B364" s="1"/>
      <c r="C364" s="33"/>
      <c r="D364" s="49"/>
      <c r="E364" s="49"/>
      <c r="F364" s="49"/>
      <c r="G364" s="26"/>
      <c r="H364" s="34"/>
      <c r="I364" s="34"/>
      <c r="J364" s="34"/>
      <c r="K364" s="35"/>
      <c r="L364" s="24"/>
      <c r="M364" s="25"/>
      <c r="N364" s="26"/>
    </row>
    <row r="365" spans="1:14" s="23" customFormat="1" ht="15" customHeight="1" x14ac:dyDescent="0.25">
      <c r="A365" s="61"/>
      <c r="B365" s="161" t="s">
        <v>9858</v>
      </c>
      <c r="C365" s="33"/>
      <c r="D365" s="49"/>
      <c r="E365" s="49"/>
      <c r="F365" s="49"/>
      <c r="G365" s="26"/>
      <c r="H365" s="34"/>
      <c r="I365" s="34"/>
      <c r="J365" s="34"/>
      <c r="K365" s="35"/>
      <c r="L365" s="24"/>
      <c r="M365" s="25"/>
      <c r="N365" s="26"/>
    </row>
    <row r="366" spans="1:14" s="23" customFormat="1" ht="15" customHeight="1" x14ac:dyDescent="0.25">
      <c r="A366" s="61"/>
      <c r="B366" s="295" t="s">
        <v>11315</v>
      </c>
      <c r="C366" s="33"/>
      <c r="D366" s="49"/>
      <c r="E366" s="6"/>
      <c r="F366" s="6"/>
      <c r="G366" s="49"/>
      <c r="H366" s="34"/>
      <c r="I366" s="34"/>
      <c r="J366" s="34"/>
      <c r="K366" s="35"/>
      <c r="L366" s="24"/>
      <c r="M366" s="25"/>
      <c r="N366" s="26"/>
    </row>
    <row r="367" spans="1:14" s="23" customFormat="1" ht="15" customHeight="1" x14ac:dyDescent="0.25">
      <c r="A367" s="61"/>
      <c r="B367" s="1" t="s">
        <v>11360</v>
      </c>
      <c r="C367" s="33" t="s">
        <v>11359</v>
      </c>
      <c r="D367" s="49">
        <v>14</v>
      </c>
      <c r="E367" s="49">
        <v>1.3</v>
      </c>
      <c r="F367" s="296">
        <f>0.617</f>
        <v>0.61699999999999999</v>
      </c>
      <c r="G367" s="49"/>
      <c r="H367" s="34"/>
      <c r="I367" s="34"/>
      <c r="J367" s="34">
        <f>F367*E367</f>
        <v>0.80210000000000004</v>
      </c>
      <c r="K367" s="35">
        <f>J367*D367</f>
        <v>11.2294</v>
      </c>
      <c r="L367" s="24"/>
      <c r="M367" s="25"/>
      <c r="N367" s="26"/>
    </row>
    <row r="368" spans="1:14" s="23" customFormat="1" ht="15" customHeight="1" x14ac:dyDescent="0.25">
      <c r="A368" s="61"/>
      <c r="B368" s="1" t="s">
        <v>11361</v>
      </c>
      <c r="C368" s="33" t="s">
        <v>11359</v>
      </c>
      <c r="D368" s="49">
        <v>14</v>
      </c>
      <c r="E368" s="49">
        <v>1.3</v>
      </c>
      <c r="F368" s="296">
        <f t="shared" ref="F368:F378" si="30">0.617</f>
        <v>0.61699999999999999</v>
      </c>
      <c r="G368" s="49"/>
      <c r="H368" s="34"/>
      <c r="I368" s="34"/>
      <c r="J368" s="34">
        <f t="shared" ref="J368:J378" si="31">F368*E368</f>
        <v>0.80210000000000004</v>
      </c>
      <c r="K368" s="35">
        <f t="shared" ref="K368:K378" si="32">J368*D368</f>
        <v>11.2294</v>
      </c>
      <c r="L368" s="24"/>
      <c r="M368" s="25"/>
      <c r="N368" s="26"/>
    </row>
    <row r="369" spans="1:14" s="23" customFormat="1" ht="15" customHeight="1" x14ac:dyDescent="0.25">
      <c r="A369" s="61"/>
      <c r="B369" s="1" t="s">
        <v>11362</v>
      </c>
      <c r="C369" s="33" t="s">
        <v>11359</v>
      </c>
      <c r="D369" s="49">
        <v>14</v>
      </c>
      <c r="E369" s="49">
        <v>1.3</v>
      </c>
      <c r="F369" s="296">
        <f t="shared" si="30"/>
        <v>0.61699999999999999</v>
      </c>
      <c r="G369" s="49"/>
      <c r="H369" s="34"/>
      <c r="I369" s="34"/>
      <c r="J369" s="34">
        <f t="shared" si="31"/>
        <v>0.80210000000000004</v>
      </c>
      <c r="K369" s="35">
        <f t="shared" si="32"/>
        <v>11.2294</v>
      </c>
      <c r="L369" s="24"/>
      <c r="M369" s="25"/>
      <c r="N369" s="26"/>
    </row>
    <row r="370" spans="1:14" s="23" customFormat="1" ht="15" customHeight="1" x14ac:dyDescent="0.25">
      <c r="A370" s="61"/>
      <c r="B370" s="1" t="s">
        <v>11363</v>
      </c>
      <c r="C370" s="33" t="s">
        <v>11359</v>
      </c>
      <c r="D370" s="49">
        <v>14</v>
      </c>
      <c r="E370" s="49">
        <v>1.3</v>
      </c>
      <c r="F370" s="296">
        <f t="shared" si="30"/>
        <v>0.61699999999999999</v>
      </c>
      <c r="G370" s="49"/>
      <c r="H370" s="34"/>
      <c r="I370" s="34"/>
      <c r="J370" s="34">
        <f t="shared" si="31"/>
        <v>0.80210000000000004</v>
      </c>
      <c r="K370" s="35">
        <f t="shared" si="32"/>
        <v>11.2294</v>
      </c>
      <c r="L370" s="24"/>
      <c r="M370" s="25"/>
      <c r="N370" s="26"/>
    </row>
    <row r="371" spans="1:14" s="23" customFormat="1" ht="15" customHeight="1" x14ac:dyDescent="0.25">
      <c r="A371" s="61"/>
      <c r="B371" s="1" t="s">
        <v>11364</v>
      </c>
      <c r="C371" s="33" t="s">
        <v>11359</v>
      </c>
      <c r="D371" s="49">
        <v>14</v>
      </c>
      <c r="E371" s="49">
        <v>1.3</v>
      </c>
      <c r="F371" s="296">
        <f t="shared" si="30"/>
        <v>0.61699999999999999</v>
      </c>
      <c r="G371" s="49"/>
      <c r="H371" s="34"/>
      <c r="I371" s="34"/>
      <c r="J371" s="34">
        <f t="shared" si="31"/>
        <v>0.80210000000000004</v>
      </c>
      <c r="K371" s="35">
        <f t="shared" si="32"/>
        <v>11.2294</v>
      </c>
      <c r="L371" s="24"/>
      <c r="M371" s="25"/>
      <c r="N371" s="26"/>
    </row>
    <row r="372" spans="1:14" s="23" customFormat="1" ht="15" customHeight="1" x14ac:dyDescent="0.25">
      <c r="A372" s="61"/>
      <c r="B372" s="1" t="s">
        <v>11365</v>
      </c>
      <c r="C372" s="33" t="s">
        <v>11359</v>
      </c>
      <c r="D372" s="49">
        <v>14</v>
      </c>
      <c r="E372" s="49">
        <v>1.3</v>
      </c>
      <c r="F372" s="296">
        <f t="shared" si="30"/>
        <v>0.61699999999999999</v>
      </c>
      <c r="G372" s="49"/>
      <c r="H372" s="34"/>
      <c r="I372" s="34"/>
      <c r="J372" s="34">
        <f t="shared" si="31"/>
        <v>0.80210000000000004</v>
      </c>
      <c r="K372" s="35">
        <f t="shared" si="32"/>
        <v>11.2294</v>
      </c>
      <c r="L372" s="24"/>
      <c r="M372" s="25"/>
      <c r="N372" s="26"/>
    </row>
    <row r="373" spans="1:14" s="23" customFormat="1" ht="15" customHeight="1" x14ac:dyDescent="0.25">
      <c r="A373" s="61"/>
      <c r="B373" s="1" t="s">
        <v>11366</v>
      </c>
      <c r="C373" s="33" t="s">
        <v>11359</v>
      </c>
      <c r="D373" s="49">
        <v>14</v>
      </c>
      <c r="E373" s="49">
        <v>1.3</v>
      </c>
      <c r="F373" s="296">
        <f t="shared" si="30"/>
        <v>0.61699999999999999</v>
      </c>
      <c r="G373" s="49"/>
      <c r="H373" s="34"/>
      <c r="I373" s="34"/>
      <c r="J373" s="34">
        <f t="shared" si="31"/>
        <v>0.80210000000000004</v>
      </c>
      <c r="K373" s="35">
        <f t="shared" si="32"/>
        <v>11.2294</v>
      </c>
      <c r="L373" s="24"/>
      <c r="M373" s="25"/>
      <c r="N373" s="26"/>
    </row>
    <row r="374" spans="1:14" s="23" customFormat="1" ht="15" customHeight="1" x14ac:dyDescent="0.25">
      <c r="A374" s="61"/>
      <c r="B374" s="1" t="s">
        <v>11367</v>
      </c>
      <c r="C374" s="33" t="s">
        <v>11359</v>
      </c>
      <c r="D374" s="49">
        <v>14</v>
      </c>
      <c r="E374" s="49">
        <v>1.3</v>
      </c>
      <c r="F374" s="296">
        <f t="shared" si="30"/>
        <v>0.61699999999999999</v>
      </c>
      <c r="G374" s="49"/>
      <c r="H374" s="34"/>
      <c r="I374" s="34"/>
      <c r="J374" s="34">
        <f t="shared" si="31"/>
        <v>0.80210000000000004</v>
      </c>
      <c r="K374" s="35">
        <f t="shared" si="32"/>
        <v>11.2294</v>
      </c>
      <c r="L374" s="24"/>
      <c r="M374" s="25"/>
      <c r="N374" s="26"/>
    </row>
    <row r="375" spans="1:14" s="23" customFormat="1" ht="15" customHeight="1" x14ac:dyDescent="0.25">
      <c r="A375" s="61"/>
      <c r="B375" s="1" t="s">
        <v>11368</v>
      </c>
      <c r="C375" s="33" t="s">
        <v>11359</v>
      </c>
      <c r="D375" s="49">
        <v>14</v>
      </c>
      <c r="E375" s="49">
        <v>1.3</v>
      </c>
      <c r="F375" s="296">
        <f t="shared" si="30"/>
        <v>0.61699999999999999</v>
      </c>
      <c r="G375" s="49"/>
      <c r="H375" s="34"/>
      <c r="I375" s="34"/>
      <c r="J375" s="34">
        <f t="shared" si="31"/>
        <v>0.80210000000000004</v>
      </c>
      <c r="K375" s="35">
        <f t="shared" si="32"/>
        <v>11.2294</v>
      </c>
      <c r="L375" s="24"/>
      <c r="M375" s="25"/>
      <c r="N375" s="26"/>
    </row>
    <row r="376" spans="1:14" s="23" customFormat="1" ht="15" customHeight="1" x14ac:dyDescent="0.25">
      <c r="A376" s="61"/>
      <c r="B376" s="1" t="s">
        <v>11369</v>
      </c>
      <c r="C376" s="33" t="s">
        <v>11359</v>
      </c>
      <c r="D376" s="49">
        <v>14</v>
      </c>
      <c r="E376" s="49">
        <v>1.3</v>
      </c>
      <c r="F376" s="296">
        <f t="shared" si="30"/>
        <v>0.61699999999999999</v>
      </c>
      <c r="G376" s="49"/>
      <c r="H376" s="34"/>
      <c r="I376" s="34"/>
      <c r="J376" s="34">
        <f t="shared" si="31"/>
        <v>0.80210000000000004</v>
      </c>
      <c r="K376" s="35">
        <f t="shared" si="32"/>
        <v>11.2294</v>
      </c>
      <c r="L376" s="24"/>
      <c r="M376" s="25"/>
      <c r="N376" s="26"/>
    </row>
    <row r="377" spans="1:14" s="23" customFormat="1" ht="15" customHeight="1" x14ac:dyDescent="0.25">
      <c r="A377" s="61"/>
      <c r="B377" s="1" t="s">
        <v>11370</v>
      </c>
      <c r="C377" s="33" t="s">
        <v>11359</v>
      </c>
      <c r="D377" s="49">
        <v>14</v>
      </c>
      <c r="E377" s="49">
        <v>1.3</v>
      </c>
      <c r="F377" s="296">
        <f t="shared" si="30"/>
        <v>0.61699999999999999</v>
      </c>
      <c r="G377" s="49"/>
      <c r="H377" s="34"/>
      <c r="I377" s="34"/>
      <c r="J377" s="34">
        <f t="shared" si="31"/>
        <v>0.80210000000000004</v>
      </c>
      <c r="K377" s="35">
        <f t="shared" si="32"/>
        <v>11.2294</v>
      </c>
      <c r="L377" s="24"/>
      <c r="M377" s="25"/>
      <c r="N377" s="26"/>
    </row>
    <row r="378" spans="1:14" s="23" customFormat="1" ht="15" customHeight="1" x14ac:dyDescent="0.25">
      <c r="A378" s="61"/>
      <c r="B378" s="1" t="s">
        <v>11371</v>
      </c>
      <c r="C378" s="33" t="s">
        <v>11359</v>
      </c>
      <c r="D378" s="49">
        <v>14</v>
      </c>
      <c r="E378" s="49">
        <v>1.3</v>
      </c>
      <c r="F378" s="296">
        <f t="shared" si="30"/>
        <v>0.61699999999999999</v>
      </c>
      <c r="G378" s="49"/>
      <c r="H378" s="34"/>
      <c r="I378" s="34"/>
      <c r="J378" s="34">
        <f t="shared" si="31"/>
        <v>0.80210000000000004</v>
      </c>
      <c r="K378" s="35">
        <f t="shared" si="32"/>
        <v>11.2294</v>
      </c>
      <c r="L378" s="24"/>
      <c r="M378" s="25"/>
      <c r="N378" s="26"/>
    </row>
    <row r="379" spans="1:14" s="23" customFormat="1" ht="15" customHeight="1" x14ac:dyDescent="0.25">
      <c r="A379" s="61"/>
      <c r="B379" s="1"/>
      <c r="C379" s="33"/>
      <c r="D379" s="49"/>
      <c r="E379" s="6"/>
      <c r="F379" s="6"/>
      <c r="G379" s="49"/>
      <c r="H379" s="34"/>
      <c r="I379" s="34"/>
      <c r="J379" s="34"/>
      <c r="K379" s="35"/>
      <c r="L379" s="24"/>
      <c r="M379" s="25"/>
      <c r="N379" s="26"/>
    </row>
    <row r="380" spans="1:14" s="23" customFormat="1" ht="15" customHeight="1" x14ac:dyDescent="0.25">
      <c r="A380" s="61"/>
      <c r="B380" s="295" t="s">
        <v>11389</v>
      </c>
      <c r="C380" s="33"/>
      <c r="D380" s="49"/>
      <c r="E380" s="6"/>
      <c r="F380" s="6"/>
      <c r="G380" s="49"/>
      <c r="H380" s="34"/>
      <c r="I380" s="34"/>
      <c r="J380" s="34"/>
      <c r="K380" s="35"/>
      <c r="L380" s="24"/>
      <c r="M380" s="25"/>
      <c r="N380" s="26"/>
    </row>
    <row r="381" spans="1:14" s="23" customFormat="1" ht="15" customHeight="1" x14ac:dyDescent="0.25">
      <c r="A381" s="61"/>
      <c r="B381" s="1" t="s">
        <v>11360</v>
      </c>
      <c r="C381" s="33" t="s">
        <v>11359</v>
      </c>
      <c r="D381" s="49">
        <v>4</v>
      </c>
      <c r="E381" s="49">
        <v>2.16</v>
      </c>
      <c r="F381" s="296">
        <f>0.617</f>
        <v>0.61699999999999999</v>
      </c>
      <c r="G381" s="49"/>
      <c r="H381" s="34"/>
      <c r="I381" s="34"/>
      <c r="J381" s="34">
        <f t="shared" ref="J381:J392" si="33">F381*E381</f>
        <v>1.3327200000000001</v>
      </c>
      <c r="K381" s="35">
        <f t="shared" ref="K381:K392" si="34">J381*D381</f>
        <v>5.3308800000000005</v>
      </c>
      <c r="L381" s="24"/>
      <c r="M381" s="25"/>
      <c r="N381" s="26"/>
    </row>
    <row r="382" spans="1:14" s="23" customFormat="1" ht="15" customHeight="1" x14ac:dyDescent="0.25">
      <c r="A382" s="61"/>
      <c r="B382" s="1" t="s">
        <v>11361</v>
      </c>
      <c r="C382" s="33" t="s">
        <v>11359</v>
      </c>
      <c r="D382" s="49">
        <v>4</v>
      </c>
      <c r="E382" s="49">
        <v>2.16</v>
      </c>
      <c r="F382" s="296">
        <f t="shared" ref="F382:F392" si="35">0.617</f>
        <v>0.61699999999999999</v>
      </c>
      <c r="G382" s="49"/>
      <c r="H382" s="34"/>
      <c r="I382" s="34"/>
      <c r="J382" s="34">
        <f t="shared" si="33"/>
        <v>1.3327200000000001</v>
      </c>
      <c r="K382" s="35">
        <f t="shared" si="34"/>
        <v>5.3308800000000005</v>
      </c>
      <c r="L382" s="24"/>
      <c r="M382" s="25"/>
      <c r="N382" s="26"/>
    </row>
    <row r="383" spans="1:14" s="23" customFormat="1" ht="15" customHeight="1" x14ac:dyDescent="0.25">
      <c r="A383" s="61"/>
      <c r="B383" s="1" t="s">
        <v>11362</v>
      </c>
      <c r="C383" s="33" t="s">
        <v>11359</v>
      </c>
      <c r="D383" s="49">
        <v>4</v>
      </c>
      <c r="E383" s="49">
        <v>2.16</v>
      </c>
      <c r="F383" s="296">
        <f t="shared" si="35"/>
        <v>0.61699999999999999</v>
      </c>
      <c r="G383" s="49"/>
      <c r="H383" s="34"/>
      <c r="I383" s="34"/>
      <c r="J383" s="34">
        <f t="shared" si="33"/>
        <v>1.3327200000000001</v>
      </c>
      <c r="K383" s="35">
        <f t="shared" si="34"/>
        <v>5.3308800000000005</v>
      </c>
      <c r="L383" s="24"/>
      <c r="M383" s="25"/>
      <c r="N383" s="26"/>
    </row>
    <row r="384" spans="1:14" s="23" customFormat="1" ht="15" customHeight="1" x14ac:dyDescent="0.25">
      <c r="A384" s="61"/>
      <c r="B384" s="1" t="s">
        <v>11363</v>
      </c>
      <c r="C384" s="33" t="s">
        <v>11359</v>
      </c>
      <c r="D384" s="49">
        <v>4</v>
      </c>
      <c r="E384" s="49">
        <v>2.16</v>
      </c>
      <c r="F384" s="296">
        <f t="shared" si="35"/>
        <v>0.61699999999999999</v>
      </c>
      <c r="G384" s="49"/>
      <c r="H384" s="34"/>
      <c r="I384" s="34"/>
      <c r="J384" s="34">
        <f t="shared" si="33"/>
        <v>1.3327200000000001</v>
      </c>
      <c r="K384" s="35">
        <f t="shared" si="34"/>
        <v>5.3308800000000005</v>
      </c>
      <c r="L384" s="24"/>
      <c r="M384" s="25"/>
      <c r="N384" s="26"/>
    </row>
    <row r="385" spans="1:14" s="23" customFormat="1" ht="15" customHeight="1" x14ac:dyDescent="0.25">
      <c r="A385" s="61"/>
      <c r="B385" s="1" t="s">
        <v>11364</v>
      </c>
      <c r="C385" s="33" t="s">
        <v>11359</v>
      </c>
      <c r="D385" s="49">
        <v>4</v>
      </c>
      <c r="E385" s="49">
        <v>2.16</v>
      </c>
      <c r="F385" s="296">
        <f t="shared" si="35"/>
        <v>0.61699999999999999</v>
      </c>
      <c r="G385" s="49"/>
      <c r="H385" s="34"/>
      <c r="I385" s="34"/>
      <c r="J385" s="34">
        <f t="shared" si="33"/>
        <v>1.3327200000000001</v>
      </c>
      <c r="K385" s="35">
        <f t="shared" si="34"/>
        <v>5.3308800000000005</v>
      </c>
      <c r="L385" s="24"/>
      <c r="M385" s="25"/>
      <c r="N385" s="26"/>
    </row>
    <row r="386" spans="1:14" s="23" customFormat="1" ht="15" customHeight="1" x14ac:dyDescent="0.25">
      <c r="A386" s="61"/>
      <c r="B386" s="1" t="s">
        <v>11365</v>
      </c>
      <c r="C386" s="33" t="s">
        <v>11359</v>
      </c>
      <c r="D386" s="49">
        <v>4</v>
      </c>
      <c r="E386" s="49">
        <v>2.16</v>
      </c>
      <c r="F386" s="296">
        <f t="shared" si="35"/>
        <v>0.61699999999999999</v>
      </c>
      <c r="G386" s="49"/>
      <c r="H386" s="34"/>
      <c r="I386" s="34"/>
      <c r="J386" s="34">
        <f t="shared" si="33"/>
        <v>1.3327200000000001</v>
      </c>
      <c r="K386" s="35">
        <f t="shared" si="34"/>
        <v>5.3308800000000005</v>
      </c>
      <c r="L386" s="24"/>
      <c r="M386" s="25"/>
      <c r="N386" s="26"/>
    </row>
    <row r="387" spans="1:14" s="23" customFormat="1" ht="15" customHeight="1" x14ac:dyDescent="0.25">
      <c r="A387" s="61"/>
      <c r="B387" s="1" t="s">
        <v>11366</v>
      </c>
      <c r="C387" s="33" t="s">
        <v>11359</v>
      </c>
      <c r="D387" s="49">
        <v>4</v>
      </c>
      <c r="E387" s="49">
        <v>2.16</v>
      </c>
      <c r="F387" s="296">
        <f t="shared" si="35"/>
        <v>0.61699999999999999</v>
      </c>
      <c r="G387" s="49"/>
      <c r="H387" s="34"/>
      <c r="I387" s="34"/>
      <c r="J387" s="34">
        <f t="shared" si="33"/>
        <v>1.3327200000000001</v>
      </c>
      <c r="K387" s="35">
        <f t="shared" si="34"/>
        <v>5.3308800000000005</v>
      </c>
      <c r="L387" s="24"/>
      <c r="M387" s="25"/>
      <c r="N387" s="26"/>
    </row>
    <row r="388" spans="1:14" s="23" customFormat="1" ht="15" customHeight="1" x14ac:dyDescent="0.25">
      <c r="A388" s="61"/>
      <c r="B388" s="1" t="s">
        <v>11367</v>
      </c>
      <c r="C388" s="33" t="s">
        <v>11359</v>
      </c>
      <c r="D388" s="49">
        <v>4</v>
      </c>
      <c r="E388" s="49">
        <v>2.16</v>
      </c>
      <c r="F388" s="296">
        <f t="shared" si="35"/>
        <v>0.61699999999999999</v>
      </c>
      <c r="G388" s="49"/>
      <c r="H388" s="34"/>
      <c r="I388" s="34"/>
      <c r="J388" s="34">
        <f t="shared" si="33"/>
        <v>1.3327200000000001</v>
      </c>
      <c r="K388" s="35">
        <f t="shared" si="34"/>
        <v>5.3308800000000005</v>
      </c>
      <c r="L388" s="24"/>
      <c r="M388" s="25"/>
      <c r="N388" s="26"/>
    </row>
    <row r="389" spans="1:14" s="23" customFormat="1" ht="15" customHeight="1" x14ac:dyDescent="0.25">
      <c r="A389" s="61"/>
      <c r="B389" s="1" t="s">
        <v>11368</v>
      </c>
      <c r="C389" s="33" t="s">
        <v>11359</v>
      </c>
      <c r="D389" s="49">
        <v>4</v>
      </c>
      <c r="E389" s="49">
        <v>2.16</v>
      </c>
      <c r="F389" s="296">
        <f t="shared" si="35"/>
        <v>0.61699999999999999</v>
      </c>
      <c r="G389" s="49"/>
      <c r="H389" s="34"/>
      <c r="I389" s="34"/>
      <c r="J389" s="34">
        <f t="shared" si="33"/>
        <v>1.3327200000000001</v>
      </c>
      <c r="K389" s="35">
        <f t="shared" si="34"/>
        <v>5.3308800000000005</v>
      </c>
      <c r="L389" s="24"/>
      <c r="M389" s="25"/>
      <c r="N389" s="26"/>
    </row>
    <row r="390" spans="1:14" s="23" customFormat="1" ht="15" customHeight="1" x14ac:dyDescent="0.25">
      <c r="A390" s="61"/>
      <c r="B390" s="1" t="s">
        <v>11369</v>
      </c>
      <c r="C390" s="33" t="s">
        <v>11359</v>
      </c>
      <c r="D390" s="49">
        <v>4</v>
      </c>
      <c r="E390" s="49">
        <v>2.16</v>
      </c>
      <c r="F390" s="296">
        <f t="shared" si="35"/>
        <v>0.61699999999999999</v>
      </c>
      <c r="G390" s="49"/>
      <c r="H390" s="34"/>
      <c r="I390" s="34"/>
      <c r="J390" s="34">
        <f t="shared" si="33"/>
        <v>1.3327200000000001</v>
      </c>
      <c r="K390" s="35">
        <f t="shared" si="34"/>
        <v>5.3308800000000005</v>
      </c>
      <c r="L390" s="24"/>
      <c r="M390" s="25"/>
      <c r="N390" s="26"/>
    </row>
    <row r="391" spans="1:14" s="23" customFormat="1" ht="15" customHeight="1" x14ac:dyDescent="0.25">
      <c r="A391" s="61"/>
      <c r="B391" s="1" t="s">
        <v>11370</v>
      </c>
      <c r="C391" s="33" t="s">
        <v>11359</v>
      </c>
      <c r="D391" s="49">
        <v>4</v>
      </c>
      <c r="E391" s="49">
        <v>2.16</v>
      </c>
      <c r="F391" s="296">
        <f t="shared" si="35"/>
        <v>0.61699999999999999</v>
      </c>
      <c r="G391" s="49"/>
      <c r="H391" s="34"/>
      <c r="I391" s="34"/>
      <c r="J391" s="34">
        <f t="shared" si="33"/>
        <v>1.3327200000000001</v>
      </c>
      <c r="K391" s="35">
        <f t="shared" si="34"/>
        <v>5.3308800000000005</v>
      </c>
      <c r="L391" s="24"/>
      <c r="M391" s="25"/>
      <c r="N391" s="26"/>
    </row>
    <row r="392" spans="1:14" s="23" customFormat="1" ht="15" customHeight="1" x14ac:dyDescent="0.25">
      <c r="A392" s="61"/>
      <c r="B392" s="1" t="s">
        <v>11371</v>
      </c>
      <c r="C392" s="33" t="s">
        <v>11359</v>
      </c>
      <c r="D392" s="49">
        <v>4</v>
      </c>
      <c r="E392" s="49">
        <v>2.16</v>
      </c>
      <c r="F392" s="296">
        <f t="shared" si="35"/>
        <v>0.61699999999999999</v>
      </c>
      <c r="G392" s="49"/>
      <c r="H392" s="34"/>
      <c r="I392" s="34"/>
      <c r="J392" s="34">
        <f t="shared" si="33"/>
        <v>1.3327200000000001</v>
      </c>
      <c r="K392" s="35">
        <f t="shared" si="34"/>
        <v>5.3308800000000005</v>
      </c>
      <c r="L392" s="24"/>
      <c r="M392" s="25"/>
      <c r="N392" s="26"/>
    </row>
    <row r="393" spans="1:14" s="23" customFormat="1" x14ac:dyDescent="0.25">
      <c r="A393" s="60"/>
      <c r="B393" s="15"/>
      <c r="C393" s="16"/>
      <c r="D393" s="17"/>
      <c r="E393" s="18"/>
      <c r="F393" s="17"/>
      <c r="G393" s="19"/>
      <c r="H393" s="17"/>
      <c r="I393" s="19"/>
      <c r="J393" s="19"/>
      <c r="K393" s="20"/>
      <c r="L393" s="21"/>
      <c r="M393" s="22"/>
    </row>
    <row r="394" spans="1:14" s="23" customFormat="1" x14ac:dyDescent="0.25">
      <c r="A394" s="62"/>
      <c r="B394" s="27" t="s">
        <v>12</v>
      </c>
      <c r="C394" s="28"/>
      <c r="D394" s="29"/>
      <c r="E394" s="30"/>
      <c r="F394" s="30"/>
      <c r="G394" s="30"/>
      <c r="H394" s="30"/>
      <c r="I394" s="30"/>
      <c r="J394" s="30"/>
      <c r="K394" s="31">
        <f>ROUND(SUM(K363:K393),2)</f>
        <v>198.72</v>
      </c>
      <c r="L394" s="32" t="str">
        <f>IFERROR(VLOOKUP(A363,PO!$A:$I,5,FALSE),0)</f>
        <v>KG</v>
      </c>
      <c r="M394" s="22"/>
    </row>
    <row r="395" spans="1:14" s="23" customFormat="1" x14ac:dyDescent="0.25">
      <c r="A395" s="60"/>
      <c r="B395" s="15"/>
      <c r="C395" s="16"/>
      <c r="D395" s="17"/>
      <c r="E395" s="18"/>
      <c r="F395" s="17"/>
      <c r="G395" s="19"/>
      <c r="H395" s="17"/>
      <c r="I395" s="19"/>
      <c r="J395" s="19"/>
      <c r="K395" s="20"/>
      <c r="L395" s="21"/>
      <c r="M395" s="22"/>
    </row>
    <row r="396" spans="1:14" s="23" customFormat="1" ht="26.4" x14ac:dyDescent="0.25">
      <c r="A396" s="60" t="str">
        <f>PO!A43</f>
        <v>03.01.10</v>
      </c>
      <c r="B396" s="15" t="str">
        <f>VLOOKUP(A396,PO!$A:$I,4,FALSE)</f>
        <v>ARMAÇÃO DE SAPATA ISOLADA, VIGA BALDRAME E SAPATA CORRIDA UTILIZANDO AÇO CA-60 DE 5 MM - MONTAGEM. AF_01/2024</v>
      </c>
      <c r="C396" s="289"/>
      <c r="D396" s="289"/>
      <c r="E396" s="18"/>
      <c r="F396" s="18" t="s">
        <v>11385</v>
      </c>
      <c r="G396" s="19"/>
      <c r="H396" s="17"/>
      <c r="I396" s="19"/>
      <c r="J396" s="19"/>
      <c r="K396" s="20"/>
      <c r="L396" s="21">
        <f>K423</f>
        <v>95.98</v>
      </c>
      <c r="M396" s="22"/>
    </row>
    <row r="397" spans="1:14" s="23" customFormat="1" ht="15" customHeight="1" x14ac:dyDescent="0.25">
      <c r="A397" s="61"/>
      <c r="B397" s="1"/>
      <c r="C397" s="33"/>
      <c r="D397" s="49"/>
      <c r="E397" s="49"/>
      <c r="F397" s="49"/>
      <c r="G397" s="26"/>
      <c r="H397" s="34"/>
      <c r="I397" s="34"/>
      <c r="J397" s="34"/>
      <c r="K397" s="35"/>
      <c r="L397" s="24"/>
      <c r="M397" s="25"/>
      <c r="N397" s="26"/>
    </row>
    <row r="398" spans="1:14" s="23" customFormat="1" ht="15" customHeight="1" x14ac:dyDescent="0.25">
      <c r="A398" s="61"/>
      <c r="B398" s="161" t="s">
        <v>9858</v>
      </c>
      <c r="C398" s="33"/>
      <c r="D398" s="49"/>
      <c r="E398" s="49"/>
      <c r="F398" s="49"/>
      <c r="G398" s="26"/>
      <c r="H398" s="34"/>
      <c r="I398" s="34"/>
      <c r="J398" s="34"/>
      <c r="K398" s="35"/>
      <c r="L398" s="24"/>
      <c r="M398" s="25"/>
      <c r="N398" s="26"/>
    </row>
    <row r="399" spans="1:14" s="23" customFormat="1" ht="15" customHeight="1" x14ac:dyDescent="0.25">
      <c r="A399" s="61"/>
      <c r="B399" s="295" t="s">
        <v>11338</v>
      </c>
      <c r="C399" s="33"/>
      <c r="D399" s="49"/>
      <c r="E399" s="6"/>
      <c r="F399" s="6"/>
      <c r="G399" s="49"/>
      <c r="H399" s="34"/>
      <c r="I399" s="34"/>
      <c r="J399" s="34"/>
      <c r="K399" s="35"/>
      <c r="L399" s="24"/>
      <c r="M399" s="25"/>
      <c r="N399" s="26"/>
    </row>
    <row r="400" spans="1:14" s="23" customFormat="1" ht="15" customHeight="1" x14ac:dyDescent="0.25">
      <c r="A400" s="61"/>
      <c r="B400" s="1" t="s">
        <v>11373</v>
      </c>
      <c r="C400" s="33" t="s">
        <v>11372</v>
      </c>
      <c r="D400" s="49">
        <v>10</v>
      </c>
      <c r="E400" s="49">
        <v>0.78</v>
      </c>
      <c r="F400" s="296">
        <v>0.154</v>
      </c>
      <c r="G400" s="49"/>
      <c r="H400" s="34"/>
      <c r="I400" s="34"/>
      <c r="J400" s="34">
        <f>F400*E400</f>
        <v>0.12012</v>
      </c>
      <c r="K400" s="35">
        <f>J400*D400</f>
        <v>1.2012</v>
      </c>
      <c r="L400" s="24"/>
      <c r="M400" s="25"/>
      <c r="N400" s="26"/>
    </row>
    <row r="401" spans="1:14" s="23" customFormat="1" ht="15" customHeight="1" x14ac:dyDescent="0.25">
      <c r="A401" s="61"/>
      <c r="B401" s="1" t="s">
        <v>11374</v>
      </c>
      <c r="C401" s="33" t="s">
        <v>11372</v>
      </c>
      <c r="D401" s="49">
        <v>10</v>
      </c>
      <c r="E401" s="49">
        <v>0.78</v>
      </c>
      <c r="F401" s="296">
        <v>0.154</v>
      </c>
      <c r="G401" s="49"/>
      <c r="H401" s="34"/>
      <c r="I401" s="34"/>
      <c r="J401" s="34">
        <f t="shared" ref="J401:J411" si="36">F401*E401</f>
        <v>0.12012</v>
      </c>
      <c r="K401" s="35">
        <f t="shared" ref="K401:K411" si="37">J401*D401</f>
        <v>1.2012</v>
      </c>
      <c r="L401" s="24"/>
      <c r="M401" s="25"/>
      <c r="N401" s="26"/>
    </row>
    <row r="402" spans="1:14" s="23" customFormat="1" ht="15" customHeight="1" x14ac:dyDescent="0.25">
      <c r="A402" s="61"/>
      <c r="B402" s="1" t="s">
        <v>11375</v>
      </c>
      <c r="C402" s="33" t="s">
        <v>11372</v>
      </c>
      <c r="D402" s="49">
        <v>10</v>
      </c>
      <c r="E402" s="49">
        <v>0.78</v>
      </c>
      <c r="F402" s="296">
        <v>0.154</v>
      </c>
      <c r="G402" s="49"/>
      <c r="H402" s="34"/>
      <c r="I402" s="34"/>
      <c r="J402" s="34">
        <f t="shared" si="36"/>
        <v>0.12012</v>
      </c>
      <c r="K402" s="35">
        <f t="shared" si="37"/>
        <v>1.2012</v>
      </c>
      <c r="L402" s="24"/>
      <c r="M402" s="25"/>
      <c r="N402" s="26"/>
    </row>
    <row r="403" spans="1:14" s="23" customFormat="1" ht="15" customHeight="1" x14ac:dyDescent="0.25">
      <c r="A403" s="61"/>
      <c r="B403" s="1" t="s">
        <v>11376</v>
      </c>
      <c r="C403" s="33" t="s">
        <v>11372</v>
      </c>
      <c r="D403" s="49">
        <v>10</v>
      </c>
      <c r="E403" s="49">
        <v>0.78</v>
      </c>
      <c r="F403" s="296">
        <v>0.154</v>
      </c>
      <c r="G403" s="49"/>
      <c r="H403" s="34"/>
      <c r="I403" s="34"/>
      <c r="J403" s="34">
        <f t="shared" si="36"/>
        <v>0.12012</v>
      </c>
      <c r="K403" s="35">
        <f t="shared" si="37"/>
        <v>1.2012</v>
      </c>
      <c r="L403" s="24"/>
      <c r="M403" s="25"/>
      <c r="N403" s="26"/>
    </row>
    <row r="404" spans="1:14" s="23" customFormat="1" ht="15" customHeight="1" x14ac:dyDescent="0.25">
      <c r="A404" s="61"/>
      <c r="B404" s="1" t="s">
        <v>11377</v>
      </c>
      <c r="C404" s="33" t="s">
        <v>11372</v>
      </c>
      <c r="D404" s="49">
        <v>10</v>
      </c>
      <c r="E404" s="49">
        <v>0.78</v>
      </c>
      <c r="F404" s="296">
        <v>0.154</v>
      </c>
      <c r="G404" s="49"/>
      <c r="H404" s="34"/>
      <c r="I404" s="34"/>
      <c r="J404" s="34">
        <f t="shared" si="36"/>
        <v>0.12012</v>
      </c>
      <c r="K404" s="35">
        <f t="shared" si="37"/>
        <v>1.2012</v>
      </c>
      <c r="L404" s="24"/>
      <c r="M404" s="25"/>
      <c r="N404" s="26"/>
    </row>
    <row r="405" spans="1:14" s="23" customFormat="1" ht="15" customHeight="1" x14ac:dyDescent="0.25">
      <c r="A405" s="61"/>
      <c r="B405" s="1" t="s">
        <v>11378</v>
      </c>
      <c r="C405" s="33" t="s">
        <v>11372</v>
      </c>
      <c r="D405" s="49">
        <v>10</v>
      </c>
      <c r="E405" s="49">
        <v>0.78</v>
      </c>
      <c r="F405" s="296">
        <v>0.154</v>
      </c>
      <c r="G405" s="49"/>
      <c r="H405" s="34"/>
      <c r="I405" s="34"/>
      <c r="J405" s="34">
        <f t="shared" si="36"/>
        <v>0.12012</v>
      </c>
      <c r="K405" s="35">
        <f t="shared" si="37"/>
        <v>1.2012</v>
      </c>
      <c r="L405" s="24"/>
      <c r="M405" s="25"/>
      <c r="N405" s="26"/>
    </row>
    <row r="406" spans="1:14" s="23" customFormat="1" ht="15" customHeight="1" x14ac:dyDescent="0.25">
      <c r="A406" s="61"/>
      <c r="B406" s="1" t="s">
        <v>11379</v>
      </c>
      <c r="C406" s="33" t="s">
        <v>11372</v>
      </c>
      <c r="D406" s="49">
        <v>10</v>
      </c>
      <c r="E406" s="49">
        <v>0.78</v>
      </c>
      <c r="F406" s="296">
        <v>0.154</v>
      </c>
      <c r="G406" s="49"/>
      <c r="H406" s="34"/>
      <c r="I406" s="34"/>
      <c r="J406" s="34">
        <f t="shared" si="36"/>
        <v>0.12012</v>
      </c>
      <c r="K406" s="35">
        <f t="shared" si="37"/>
        <v>1.2012</v>
      </c>
      <c r="L406" s="24"/>
      <c r="M406" s="25"/>
      <c r="N406" s="26"/>
    </row>
    <row r="407" spans="1:14" s="23" customFormat="1" ht="15" customHeight="1" x14ac:dyDescent="0.25">
      <c r="A407" s="61"/>
      <c r="B407" s="1" t="s">
        <v>11380</v>
      </c>
      <c r="C407" s="33" t="s">
        <v>11372</v>
      </c>
      <c r="D407" s="49">
        <v>10</v>
      </c>
      <c r="E407" s="49">
        <v>0.78</v>
      </c>
      <c r="F407" s="296">
        <v>0.154</v>
      </c>
      <c r="G407" s="49"/>
      <c r="H407" s="34"/>
      <c r="I407" s="34"/>
      <c r="J407" s="34">
        <f t="shared" si="36"/>
        <v>0.12012</v>
      </c>
      <c r="K407" s="35">
        <f t="shared" si="37"/>
        <v>1.2012</v>
      </c>
      <c r="L407" s="24"/>
      <c r="M407" s="25"/>
      <c r="N407" s="26"/>
    </row>
    <row r="408" spans="1:14" s="23" customFormat="1" ht="15" customHeight="1" x14ac:dyDescent="0.25">
      <c r="A408" s="61"/>
      <c r="B408" s="1" t="s">
        <v>11381</v>
      </c>
      <c r="C408" s="33" t="s">
        <v>11372</v>
      </c>
      <c r="D408" s="49">
        <v>10</v>
      </c>
      <c r="E408" s="49">
        <v>0.78</v>
      </c>
      <c r="F408" s="296">
        <v>0.154</v>
      </c>
      <c r="G408" s="49"/>
      <c r="H408" s="34"/>
      <c r="I408" s="34"/>
      <c r="J408" s="34">
        <f t="shared" si="36"/>
        <v>0.12012</v>
      </c>
      <c r="K408" s="35">
        <f t="shared" si="37"/>
        <v>1.2012</v>
      </c>
      <c r="L408" s="24"/>
      <c r="M408" s="25"/>
      <c r="N408" s="26"/>
    </row>
    <row r="409" spans="1:14" s="23" customFormat="1" ht="15" customHeight="1" x14ac:dyDescent="0.25">
      <c r="A409" s="61"/>
      <c r="B409" s="1" t="s">
        <v>11382</v>
      </c>
      <c r="C409" s="33" t="s">
        <v>11372</v>
      </c>
      <c r="D409" s="49">
        <v>10</v>
      </c>
      <c r="E409" s="49">
        <v>0.78</v>
      </c>
      <c r="F409" s="296">
        <v>0.154</v>
      </c>
      <c r="G409" s="49"/>
      <c r="H409" s="34"/>
      <c r="I409" s="34"/>
      <c r="J409" s="34">
        <f t="shared" si="36"/>
        <v>0.12012</v>
      </c>
      <c r="K409" s="35">
        <f t="shared" si="37"/>
        <v>1.2012</v>
      </c>
      <c r="L409" s="24"/>
      <c r="M409" s="25"/>
      <c r="N409" s="26"/>
    </row>
    <row r="410" spans="1:14" s="23" customFormat="1" ht="15" customHeight="1" x14ac:dyDescent="0.25">
      <c r="A410" s="61"/>
      <c r="B410" s="1" t="s">
        <v>11383</v>
      </c>
      <c r="C410" s="33" t="s">
        <v>11372</v>
      </c>
      <c r="D410" s="49">
        <v>10</v>
      </c>
      <c r="E410" s="49">
        <v>0.78</v>
      </c>
      <c r="F410" s="296">
        <v>0.154</v>
      </c>
      <c r="G410" s="49"/>
      <c r="H410" s="34"/>
      <c r="I410" s="34"/>
      <c r="J410" s="34">
        <f t="shared" si="36"/>
        <v>0.12012</v>
      </c>
      <c r="K410" s="35">
        <f t="shared" si="37"/>
        <v>1.2012</v>
      </c>
      <c r="L410" s="24"/>
      <c r="M410" s="25"/>
      <c r="N410" s="26"/>
    </row>
    <row r="411" spans="1:14" s="23" customFormat="1" ht="15" customHeight="1" x14ac:dyDescent="0.25">
      <c r="A411" s="61"/>
      <c r="B411" s="1" t="s">
        <v>11384</v>
      </c>
      <c r="C411" s="33" t="s">
        <v>11372</v>
      </c>
      <c r="D411" s="49">
        <v>10</v>
      </c>
      <c r="E411" s="49">
        <v>0.78</v>
      </c>
      <c r="F411" s="296">
        <v>0.154</v>
      </c>
      <c r="G411" s="49"/>
      <c r="H411" s="34"/>
      <c r="I411" s="34"/>
      <c r="J411" s="34">
        <f t="shared" si="36"/>
        <v>0.12012</v>
      </c>
      <c r="K411" s="35">
        <f t="shared" si="37"/>
        <v>1.2012</v>
      </c>
      <c r="L411" s="24"/>
      <c r="M411" s="25"/>
      <c r="N411" s="26"/>
    </row>
    <row r="412" spans="1:14" s="23" customFormat="1" ht="15" customHeight="1" x14ac:dyDescent="0.25">
      <c r="A412" s="61"/>
      <c r="B412" s="1"/>
      <c r="C412" s="33"/>
      <c r="D412" s="49"/>
      <c r="E412" s="6"/>
      <c r="F412" s="6"/>
      <c r="G412" s="49"/>
      <c r="H412" s="34"/>
      <c r="I412" s="34"/>
      <c r="J412" s="34"/>
      <c r="K412" s="35"/>
      <c r="L412" s="24"/>
      <c r="M412" s="25"/>
      <c r="N412" s="26"/>
    </row>
    <row r="413" spans="1:14" s="23" customFormat="1" ht="15" customHeight="1" x14ac:dyDescent="0.25">
      <c r="A413" s="61"/>
      <c r="B413" s="295" t="s">
        <v>11328</v>
      </c>
      <c r="C413" s="33"/>
      <c r="D413" s="49"/>
      <c r="E413" s="6"/>
      <c r="F413" s="6"/>
      <c r="G413" s="49"/>
      <c r="H413" s="34"/>
      <c r="I413" s="34"/>
      <c r="J413" s="34"/>
      <c r="K413" s="35"/>
      <c r="L413" s="24"/>
      <c r="M413" s="25"/>
      <c r="N413" s="26"/>
    </row>
    <row r="414" spans="1:14" s="23" customFormat="1" ht="15" customHeight="1" x14ac:dyDescent="0.25">
      <c r="A414" s="61"/>
      <c r="B414" s="1" t="s">
        <v>11390</v>
      </c>
      <c r="C414" s="33" t="s">
        <v>11372</v>
      </c>
      <c r="D414" s="49">
        <v>34</v>
      </c>
      <c r="E414" s="49">
        <v>0.78</v>
      </c>
      <c r="F414" s="296">
        <v>0.154</v>
      </c>
      <c r="G414" s="49"/>
      <c r="H414" s="34"/>
      <c r="I414" s="34"/>
      <c r="J414" s="34">
        <f>F414*E414</f>
        <v>0.12012</v>
      </c>
      <c r="K414" s="35">
        <f>J414*D414</f>
        <v>4.0840800000000002</v>
      </c>
      <c r="L414" s="24"/>
      <c r="M414" s="25"/>
      <c r="N414" s="26"/>
    </row>
    <row r="415" spans="1:14" s="23" customFormat="1" ht="15" customHeight="1" x14ac:dyDescent="0.25">
      <c r="A415" s="61"/>
      <c r="B415" s="1" t="s">
        <v>11400</v>
      </c>
      <c r="C415" s="33" t="s">
        <v>11372</v>
      </c>
      <c r="D415" s="49">
        <v>140</v>
      </c>
      <c r="E415" s="49">
        <v>0.78</v>
      </c>
      <c r="F415" s="296">
        <v>0.154</v>
      </c>
      <c r="G415" s="49"/>
      <c r="H415" s="34"/>
      <c r="I415" s="34"/>
      <c r="J415" s="34">
        <f t="shared" ref="J415:J421" si="38">F415*E415</f>
        <v>0.12012</v>
      </c>
      <c r="K415" s="35">
        <f t="shared" ref="K415:K421" si="39">J415*D415</f>
        <v>16.816800000000001</v>
      </c>
      <c r="L415" s="24"/>
      <c r="M415" s="25"/>
      <c r="N415" s="26"/>
    </row>
    <row r="416" spans="1:14" s="23" customFormat="1" ht="15" customHeight="1" x14ac:dyDescent="0.25">
      <c r="A416" s="61"/>
      <c r="B416" s="1" t="s">
        <v>11401</v>
      </c>
      <c r="C416" s="33" t="s">
        <v>11372</v>
      </c>
      <c r="D416" s="49">
        <v>140</v>
      </c>
      <c r="E416" s="49">
        <v>0.78</v>
      </c>
      <c r="F416" s="296">
        <v>0.154</v>
      </c>
      <c r="G416" s="49"/>
      <c r="H416" s="34"/>
      <c r="I416" s="34"/>
      <c r="J416" s="34">
        <f t="shared" si="38"/>
        <v>0.12012</v>
      </c>
      <c r="K416" s="35">
        <f t="shared" si="39"/>
        <v>16.816800000000001</v>
      </c>
      <c r="L416" s="24"/>
      <c r="M416" s="25"/>
      <c r="N416" s="26"/>
    </row>
    <row r="417" spans="1:14" s="23" customFormat="1" ht="15" customHeight="1" x14ac:dyDescent="0.25">
      <c r="A417" s="61"/>
      <c r="B417" s="1" t="s">
        <v>11402</v>
      </c>
      <c r="C417" s="33" t="s">
        <v>11372</v>
      </c>
      <c r="D417" s="49">
        <v>73</v>
      </c>
      <c r="E417" s="49">
        <v>0.78</v>
      </c>
      <c r="F417" s="296">
        <v>0.154</v>
      </c>
      <c r="G417" s="49"/>
      <c r="H417" s="34"/>
      <c r="I417" s="34"/>
      <c r="J417" s="34">
        <f t="shared" si="38"/>
        <v>0.12012</v>
      </c>
      <c r="K417" s="35">
        <f t="shared" si="39"/>
        <v>8.7687600000000003</v>
      </c>
      <c r="L417" s="24"/>
      <c r="M417" s="25"/>
      <c r="N417" s="26"/>
    </row>
    <row r="418" spans="1:14" s="23" customFormat="1" ht="15" customHeight="1" x14ac:dyDescent="0.25">
      <c r="A418" s="61"/>
      <c r="B418" s="1" t="s">
        <v>11403</v>
      </c>
      <c r="C418" s="33" t="s">
        <v>11372</v>
      </c>
      <c r="D418" s="49">
        <v>73</v>
      </c>
      <c r="E418" s="49">
        <v>0.78</v>
      </c>
      <c r="F418" s="296">
        <v>0.154</v>
      </c>
      <c r="G418" s="49"/>
      <c r="H418" s="34"/>
      <c r="I418" s="34"/>
      <c r="J418" s="34">
        <f t="shared" si="38"/>
        <v>0.12012</v>
      </c>
      <c r="K418" s="35">
        <f t="shared" si="39"/>
        <v>8.7687600000000003</v>
      </c>
      <c r="L418" s="24"/>
      <c r="M418" s="25"/>
      <c r="N418" s="26"/>
    </row>
    <row r="419" spans="1:14" s="23" customFormat="1" ht="15" customHeight="1" x14ac:dyDescent="0.25">
      <c r="A419" s="61"/>
      <c r="B419" s="1" t="s">
        <v>11404</v>
      </c>
      <c r="C419" s="33" t="s">
        <v>11372</v>
      </c>
      <c r="D419" s="49">
        <v>73</v>
      </c>
      <c r="E419" s="49">
        <v>0.78</v>
      </c>
      <c r="F419" s="296">
        <v>0.154</v>
      </c>
      <c r="G419" s="49"/>
      <c r="H419" s="34"/>
      <c r="I419" s="34"/>
      <c r="J419" s="34">
        <f t="shared" si="38"/>
        <v>0.12012</v>
      </c>
      <c r="K419" s="35">
        <f t="shared" si="39"/>
        <v>8.7687600000000003</v>
      </c>
      <c r="L419" s="24"/>
      <c r="M419" s="25"/>
      <c r="N419" s="26"/>
    </row>
    <row r="420" spans="1:14" s="23" customFormat="1" ht="15" customHeight="1" x14ac:dyDescent="0.25">
      <c r="A420" s="61"/>
      <c r="B420" s="1" t="s">
        <v>11405</v>
      </c>
      <c r="C420" s="33" t="s">
        <v>11372</v>
      </c>
      <c r="D420" s="49">
        <v>73</v>
      </c>
      <c r="E420" s="49">
        <v>0.78</v>
      </c>
      <c r="F420" s="296">
        <v>0.154</v>
      </c>
      <c r="G420" s="49"/>
      <c r="H420" s="34"/>
      <c r="I420" s="34"/>
      <c r="J420" s="34">
        <f t="shared" si="38"/>
        <v>0.12012</v>
      </c>
      <c r="K420" s="35">
        <f t="shared" si="39"/>
        <v>8.7687600000000003</v>
      </c>
      <c r="L420" s="24"/>
      <c r="M420" s="25"/>
      <c r="N420" s="26"/>
    </row>
    <row r="421" spans="1:14" s="23" customFormat="1" ht="15" customHeight="1" x14ac:dyDescent="0.25">
      <c r="A421" s="61"/>
      <c r="B421" s="1" t="s">
        <v>11406</v>
      </c>
      <c r="C421" s="33" t="s">
        <v>11372</v>
      </c>
      <c r="D421" s="49">
        <v>73</v>
      </c>
      <c r="E421" s="49">
        <v>0.78</v>
      </c>
      <c r="F421" s="296">
        <v>0.154</v>
      </c>
      <c r="G421" s="49"/>
      <c r="H421" s="34"/>
      <c r="I421" s="34"/>
      <c r="J421" s="34">
        <f t="shared" si="38"/>
        <v>0.12012</v>
      </c>
      <c r="K421" s="35">
        <f t="shared" si="39"/>
        <v>8.7687600000000003</v>
      </c>
      <c r="L421" s="24"/>
      <c r="M421" s="25"/>
      <c r="N421" s="26"/>
    </row>
    <row r="422" spans="1:14" s="23" customFormat="1" x14ac:dyDescent="0.25">
      <c r="A422" s="60"/>
      <c r="B422" s="15"/>
      <c r="C422" s="16"/>
      <c r="D422" s="17"/>
      <c r="E422" s="18"/>
      <c r="F422" s="17"/>
      <c r="G422" s="19"/>
      <c r="H422" s="17"/>
      <c r="I422" s="19"/>
      <c r="J422" s="19"/>
      <c r="K422" s="20"/>
      <c r="L422" s="21"/>
      <c r="M422" s="22"/>
    </row>
    <row r="423" spans="1:14" s="23" customFormat="1" x14ac:dyDescent="0.25">
      <c r="A423" s="62"/>
      <c r="B423" s="27" t="s">
        <v>12</v>
      </c>
      <c r="C423" s="28"/>
      <c r="D423" s="29"/>
      <c r="E423" s="30"/>
      <c r="F423" s="30"/>
      <c r="G423" s="30"/>
      <c r="H423" s="30"/>
      <c r="I423" s="30"/>
      <c r="J423" s="30"/>
      <c r="K423" s="31">
        <f>ROUND(SUM(K396:K422),2)</f>
        <v>95.98</v>
      </c>
      <c r="L423" s="32" t="str">
        <f>IFERROR(VLOOKUP(A396,PO!$A:$I,5,FALSE),0)</f>
        <v>KG</v>
      </c>
      <c r="M423" s="22"/>
    </row>
    <row r="424" spans="1:14" s="23" customFormat="1" x14ac:dyDescent="0.25">
      <c r="A424" s="60"/>
      <c r="B424" s="15"/>
      <c r="C424" s="16"/>
      <c r="D424" s="17"/>
      <c r="E424" s="18"/>
      <c r="F424" s="17"/>
      <c r="G424" s="19"/>
      <c r="H424" s="17"/>
      <c r="I424" s="19"/>
      <c r="J424" s="19"/>
      <c r="K424" s="20"/>
      <c r="L424" s="21"/>
      <c r="M424" s="22"/>
    </row>
    <row r="425" spans="1:14" s="23" customFormat="1" ht="26.4" x14ac:dyDescent="0.25">
      <c r="A425" s="60" t="str">
        <f>PO!A44</f>
        <v>03.01.11</v>
      </c>
      <c r="B425" s="15" t="str">
        <f>VLOOKUP(A425,PO!$A:$I,4,FALSE)</f>
        <v>ARMAÇÃO DE SAPATA ISOLADA, VIGA BALDRAME E SAPATA CORRIDA UTILIZANDO AÇO CA-50 DE 8 MM - MONTAGEM. AF_01/2024</v>
      </c>
      <c r="C425" s="289"/>
      <c r="D425" s="289"/>
      <c r="E425" s="18"/>
      <c r="F425" s="18" t="s">
        <v>11385</v>
      </c>
      <c r="G425" s="19"/>
      <c r="H425" s="17"/>
      <c r="I425" s="19"/>
      <c r="J425" s="19"/>
      <c r="K425" s="20"/>
      <c r="L425" s="21">
        <f>K440</f>
        <v>177.26</v>
      </c>
      <c r="M425" s="22"/>
    </row>
    <row r="426" spans="1:14" s="23" customFormat="1" ht="15" customHeight="1" x14ac:dyDescent="0.25">
      <c r="A426" s="61"/>
      <c r="B426" s="1"/>
      <c r="C426" s="33"/>
      <c r="D426" s="49"/>
      <c r="E426" s="49"/>
      <c r="F426" s="49"/>
      <c r="G426" s="26"/>
      <c r="H426" s="34"/>
      <c r="I426" s="34"/>
      <c r="J426" s="34"/>
      <c r="K426" s="35"/>
      <c r="L426" s="24"/>
      <c r="M426" s="25"/>
      <c r="N426" s="26"/>
    </row>
    <row r="427" spans="1:14" s="23" customFormat="1" ht="15" customHeight="1" x14ac:dyDescent="0.25">
      <c r="A427" s="61"/>
      <c r="B427" s="161" t="s">
        <v>9858</v>
      </c>
      <c r="C427" s="33"/>
      <c r="D427" s="49"/>
      <c r="E427" s="49"/>
      <c r="F427" s="49"/>
      <c r="G427" s="26"/>
      <c r="H427" s="34"/>
      <c r="I427" s="34"/>
      <c r="J427" s="34"/>
      <c r="K427" s="35"/>
      <c r="L427" s="24"/>
      <c r="M427" s="25"/>
      <c r="N427" s="26"/>
    </row>
    <row r="428" spans="1:14" s="23" customFormat="1" ht="15" customHeight="1" x14ac:dyDescent="0.25">
      <c r="A428" s="61"/>
      <c r="B428" s="295" t="s">
        <v>11328</v>
      </c>
      <c r="C428" s="33"/>
      <c r="D428" s="49"/>
      <c r="E428" s="6"/>
      <c r="F428" s="6"/>
      <c r="G428" s="49"/>
      <c r="H428" s="34"/>
      <c r="I428" s="34"/>
      <c r="J428" s="34"/>
      <c r="K428" s="35"/>
      <c r="L428" s="24"/>
      <c r="M428" s="25"/>
      <c r="N428" s="26"/>
    </row>
    <row r="429" spans="1:14" s="23" customFormat="1" ht="15" customHeight="1" x14ac:dyDescent="0.25">
      <c r="A429" s="61"/>
      <c r="B429" s="1" t="s">
        <v>11391</v>
      </c>
      <c r="C429" s="33" t="s">
        <v>11386</v>
      </c>
      <c r="D429" s="49">
        <v>4</v>
      </c>
      <c r="E429" s="49">
        <v>5.37</v>
      </c>
      <c r="F429" s="296">
        <v>0.39500000000000002</v>
      </c>
      <c r="G429" s="49"/>
      <c r="H429" s="34"/>
      <c r="I429" s="34"/>
      <c r="J429" s="34">
        <f>F429*E429</f>
        <v>2.1211500000000001</v>
      </c>
      <c r="K429" s="35">
        <f>J429*D429</f>
        <v>8.4846000000000004</v>
      </c>
      <c r="L429" s="24"/>
      <c r="M429" s="25"/>
      <c r="N429" s="26"/>
    </row>
    <row r="430" spans="1:14" s="23" customFormat="1" ht="15" customHeight="1" x14ac:dyDescent="0.25">
      <c r="A430" s="61"/>
      <c r="B430" s="1" t="s">
        <v>11392</v>
      </c>
      <c r="C430" s="33" t="s">
        <v>11387</v>
      </c>
      <c r="D430" s="49">
        <v>4</v>
      </c>
      <c r="E430" s="49">
        <v>21.94</v>
      </c>
      <c r="F430" s="296">
        <v>0.39500000000000002</v>
      </c>
      <c r="G430" s="49"/>
      <c r="H430" s="34"/>
      <c r="I430" s="34"/>
      <c r="J430" s="34">
        <f t="shared" ref="J430:J438" si="40">F430*E430</f>
        <v>8.6663000000000014</v>
      </c>
      <c r="K430" s="35">
        <f t="shared" ref="K430:K438" si="41">J430*D430</f>
        <v>34.665200000000006</v>
      </c>
      <c r="L430" s="24"/>
      <c r="M430" s="25"/>
      <c r="N430" s="26"/>
    </row>
    <row r="431" spans="1:14" s="23" customFormat="1" ht="15" customHeight="1" x14ac:dyDescent="0.25">
      <c r="A431" s="61"/>
      <c r="B431" s="1" t="s">
        <v>11392</v>
      </c>
      <c r="C431" s="33" t="s">
        <v>11399</v>
      </c>
      <c r="D431" s="49">
        <v>2</v>
      </c>
      <c r="E431" s="49">
        <v>7.04</v>
      </c>
      <c r="F431" s="296">
        <v>0.39500000000000002</v>
      </c>
      <c r="G431" s="49"/>
      <c r="H431" s="34"/>
      <c r="I431" s="34"/>
      <c r="J431" s="34">
        <f t="shared" si="40"/>
        <v>2.7808000000000002</v>
      </c>
      <c r="K431" s="35">
        <f t="shared" si="41"/>
        <v>5.5616000000000003</v>
      </c>
      <c r="L431" s="24"/>
      <c r="M431" s="25"/>
      <c r="N431" s="26"/>
    </row>
    <row r="432" spans="1:14" s="23" customFormat="1" ht="15" customHeight="1" x14ac:dyDescent="0.25">
      <c r="A432" s="61"/>
      <c r="B432" s="1" t="s">
        <v>11393</v>
      </c>
      <c r="C432" s="33" t="s">
        <v>11387</v>
      </c>
      <c r="D432" s="49">
        <v>4</v>
      </c>
      <c r="E432" s="49">
        <v>21.94</v>
      </c>
      <c r="F432" s="296">
        <v>0.39500000000000002</v>
      </c>
      <c r="G432" s="49"/>
      <c r="H432" s="34"/>
      <c r="I432" s="34"/>
      <c r="J432" s="34">
        <f t="shared" si="40"/>
        <v>8.6663000000000014</v>
      </c>
      <c r="K432" s="35">
        <f t="shared" si="41"/>
        <v>34.665200000000006</v>
      </c>
      <c r="L432" s="24"/>
      <c r="M432" s="25"/>
      <c r="N432" s="26"/>
    </row>
    <row r="433" spans="1:14" s="23" customFormat="1" ht="15" customHeight="1" x14ac:dyDescent="0.25">
      <c r="A433" s="61"/>
      <c r="B433" s="1" t="s">
        <v>11393</v>
      </c>
      <c r="C433" s="33" t="s">
        <v>11399</v>
      </c>
      <c r="D433" s="49">
        <v>2</v>
      </c>
      <c r="E433" s="49">
        <v>7.04</v>
      </c>
      <c r="F433" s="296">
        <v>0.39500000000000002</v>
      </c>
      <c r="G433" s="49"/>
      <c r="H433" s="34"/>
      <c r="I433" s="34"/>
      <c r="J433" s="34">
        <f t="shared" si="40"/>
        <v>2.7808000000000002</v>
      </c>
      <c r="K433" s="35">
        <f t="shared" si="41"/>
        <v>5.5616000000000003</v>
      </c>
      <c r="L433" s="24"/>
      <c r="M433" s="25"/>
      <c r="N433" s="26"/>
    </row>
    <row r="434" spans="1:14" s="23" customFormat="1" ht="15" customHeight="1" x14ac:dyDescent="0.25">
      <c r="A434" s="61"/>
      <c r="B434" s="1" t="s">
        <v>11394</v>
      </c>
      <c r="C434" s="33" t="s">
        <v>11388</v>
      </c>
      <c r="D434" s="49">
        <v>4</v>
      </c>
      <c r="E434" s="49">
        <v>11.18</v>
      </c>
      <c r="F434" s="296">
        <v>0.39500000000000002</v>
      </c>
      <c r="G434" s="49"/>
      <c r="H434" s="34"/>
      <c r="I434" s="34"/>
      <c r="J434" s="34">
        <f t="shared" si="40"/>
        <v>4.4161000000000001</v>
      </c>
      <c r="K434" s="35">
        <f t="shared" si="41"/>
        <v>17.664400000000001</v>
      </c>
      <c r="L434" s="24"/>
      <c r="M434" s="25"/>
      <c r="N434" s="26"/>
    </row>
    <row r="435" spans="1:14" s="23" customFormat="1" ht="15" customHeight="1" x14ac:dyDescent="0.25">
      <c r="A435" s="61"/>
      <c r="B435" s="1" t="s">
        <v>11395</v>
      </c>
      <c r="C435" s="33" t="s">
        <v>11388</v>
      </c>
      <c r="D435" s="49">
        <v>4</v>
      </c>
      <c r="E435" s="49">
        <v>11.18</v>
      </c>
      <c r="F435" s="296">
        <v>0.39500000000000002</v>
      </c>
      <c r="G435" s="49"/>
      <c r="H435" s="34"/>
      <c r="I435" s="34"/>
      <c r="J435" s="34">
        <f t="shared" si="40"/>
        <v>4.4161000000000001</v>
      </c>
      <c r="K435" s="35">
        <f t="shared" si="41"/>
        <v>17.664400000000001</v>
      </c>
      <c r="L435" s="24"/>
      <c r="M435" s="25"/>
      <c r="N435" s="26"/>
    </row>
    <row r="436" spans="1:14" s="23" customFormat="1" ht="15" customHeight="1" x14ac:dyDescent="0.25">
      <c r="A436" s="61"/>
      <c r="B436" s="1" t="s">
        <v>11396</v>
      </c>
      <c r="C436" s="33" t="s">
        <v>11388</v>
      </c>
      <c r="D436" s="49">
        <v>4</v>
      </c>
      <c r="E436" s="49">
        <v>11.18</v>
      </c>
      <c r="F436" s="296">
        <v>0.39500000000000002</v>
      </c>
      <c r="G436" s="49"/>
      <c r="H436" s="34"/>
      <c r="I436" s="34"/>
      <c r="J436" s="34">
        <f t="shared" si="40"/>
        <v>4.4161000000000001</v>
      </c>
      <c r="K436" s="35">
        <f t="shared" si="41"/>
        <v>17.664400000000001</v>
      </c>
      <c r="L436" s="24"/>
      <c r="M436" s="25"/>
      <c r="N436" s="26"/>
    </row>
    <row r="437" spans="1:14" s="23" customFormat="1" ht="15" customHeight="1" x14ac:dyDescent="0.25">
      <c r="A437" s="61"/>
      <c r="B437" s="1" t="s">
        <v>11397</v>
      </c>
      <c r="C437" s="33" t="s">
        <v>11388</v>
      </c>
      <c r="D437" s="49">
        <v>4</v>
      </c>
      <c r="E437" s="49">
        <v>11.18</v>
      </c>
      <c r="F437" s="296">
        <v>0.39500000000000002</v>
      </c>
      <c r="G437" s="49"/>
      <c r="H437" s="34"/>
      <c r="I437" s="34"/>
      <c r="J437" s="34">
        <f t="shared" si="40"/>
        <v>4.4161000000000001</v>
      </c>
      <c r="K437" s="35">
        <f t="shared" si="41"/>
        <v>17.664400000000001</v>
      </c>
      <c r="L437" s="24"/>
      <c r="M437" s="25"/>
      <c r="N437" s="26"/>
    </row>
    <row r="438" spans="1:14" s="23" customFormat="1" ht="15" customHeight="1" x14ac:dyDescent="0.25">
      <c r="A438" s="61"/>
      <c r="B438" s="1" t="s">
        <v>11398</v>
      </c>
      <c r="C438" s="33" t="s">
        <v>11388</v>
      </c>
      <c r="D438" s="49">
        <v>4</v>
      </c>
      <c r="E438" s="49">
        <v>11.18</v>
      </c>
      <c r="F438" s="296">
        <v>0.39500000000000002</v>
      </c>
      <c r="G438" s="49"/>
      <c r="H438" s="34"/>
      <c r="I438" s="34"/>
      <c r="J438" s="34">
        <f t="shared" si="40"/>
        <v>4.4161000000000001</v>
      </c>
      <c r="K438" s="35">
        <f t="shared" si="41"/>
        <v>17.664400000000001</v>
      </c>
      <c r="L438" s="24"/>
      <c r="M438" s="25"/>
      <c r="N438" s="26"/>
    </row>
    <row r="439" spans="1:14" s="23" customFormat="1" x14ac:dyDescent="0.25">
      <c r="A439" s="60"/>
      <c r="B439" s="15"/>
      <c r="C439" s="16"/>
      <c r="D439" s="17"/>
      <c r="E439" s="18"/>
      <c r="F439" s="17"/>
      <c r="G439" s="19"/>
      <c r="H439" s="17"/>
      <c r="I439" s="19"/>
      <c r="J439" s="19"/>
      <c r="K439" s="20"/>
      <c r="L439" s="21"/>
      <c r="M439" s="22"/>
    </row>
    <row r="440" spans="1:14" s="23" customFormat="1" x14ac:dyDescent="0.25">
      <c r="A440" s="62"/>
      <c r="B440" s="27" t="s">
        <v>12</v>
      </c>
      <c r="C440" s="28"/>
      <c r="D440" s="29"/>
      <c r="E440" s="30"/>
      <c r="F440" s="30"/>
      <c r="G440" s="30"/>
      <c r="H440" s="30"/>
      <c r="I440" s="30"/>
      <c r="J440" s="30"/>
      <c r="K440" s="31">
        <f>ROUND(SUM(K425:K439),2)</f>
        <v>177.26</v>
      </c>
      <c r="L440" s="32" t="str">
        <f>IFERROR(VLOOKUP(A425,PO!$A:$I,5,FALSE),0)</f>
        <v>KG</v>
      </c>
      <c r="M440" s="22"/>
    </row>
    <row r="441" spans="1:14" s="23" customFormat="1" x14ac:dyDescent="0.25">
      <c r="A441" s="60"/>
      <c r="B441" s="15"/>
      <c r="C441" s="16"/>
      <c r="D441" s="17"/>
      <c r="E441" s="18"/>
      <c r="F441" s="17"/>
      <c r="G441" s="19"/>
      <c r="H441" s="17"/>
      <c r="I441" s="19"/>
      <c r="J441" s="19"/>
      <c r="K441" s="20"/>
      <c r="L441" s="21"/>
      <c r="M441" s="22"/>
    </row>
    <row r="442" spans="1:14" s="23" customFormat="1" ht="26.4" x14ac:dyDescent="0.25">
      <c r="A442" s="60" t="str">
        <f>PO!A45</f>
        <v>03.01.12</v>
      </c>
      <c r="B442" s="15" t="str">
        <f>VLOOKUP(A442,PO!$A:$I,4,FALSE)</f>
        <v>ARMAÇÃO DE SAPATA ISOLADA, VIGA BALDRAME E SAPATA CORRIDA UTILIZANDO AÇO CA-50 DE 10 MM - MONTAGEM. AF_01/2024</v>
      </c>
      <c r="C442" s="289"/>
      <c r="D442" s="289"/>
      <c r="E442" s="18"/>
      <c r="F442" s="18" t="s">
        <v>11385</v>
      </c>
      <c r="G442" s="19"/>
      <c r="H442" s="17"/>
      <c r="I442" s="19"/>
      <c r="J442" s="19"/>
      <c r="K442" s="20"/>
      <c r="L442" s="21">
        <f>K473</f>
        <v>198.72</v>
      </c>
      <c r="M442" s="22"/>
    </row>
    <row r="443" spans="1:14" s="23" customFormat="1" ht="15" customHeight="1" x14ac:dyDescent="0.25">
      <c r="A443" s="61"/>
      <c r="B443" s="1"/>
      <c r="C443" s="33"/>
      <c r="D443" s="49"/>
      <c r="E443" s="49"/>
      <c r="F443" s="49"/>
      <c r="G443" s="26"/>
      <c r="H443" s="34"/>
      <c r="I443" s="34"/>
      <c r="J443" s="34"/>
      <c r="K443" s="35"/>
      <c r="L443" s="24"/>
      <c r="M443" s="25"/>
      <c r="N443" s="26"/>
    </row>
    <row r="444" spans="1:14" s="23" customFormat="1" ht="15" customHeight="1" x14ac:dyDescent="0.25">
      <c r="A444" s="61"/>
      <c r="B444" s="161" t="s">
        <v>9858</v>
      </c>
      <c r="C444" s="33"/>
      <c r="D444" s="49"/>
      <c r="E444" s="49"/>
      <c r="F444" s="49"/>
      <c r="G444" s="26"/>
      <c r="H444" s="34"/>
      <c r="I444" s="34"/>
      <c r="J444" s="34"/>
      <c r="K444" s="35"/>
      <c r="L444" s="24"/>
      <c r="M444" s="25"/>
      <c r="N444" s="26"/>
    </row>
    <row r="445" spans="1:14" s="23" customFormat="1" ht="15" customHeight="1" x14ac:dyDescent="0.25">
      <c r="A445" s="61"/>
      <c r="B445" s="295" t="s">
        <v>11315</v>
      </c>
      <c r="C445" s="33"/>
      <c r="D445" s="49"/>
      <c r="E445" s="6"/>
      <c r="F445" s="6"/>
      <c r="G445" s="49"/>
      <c r="H445" s="34"/>
      <c r="I445" s="34"/>
      <c r="J445" s="34"/>
      <c r="K445" s="35"/>
      <c r="L445" s="24"/>
      <c r="M445" s="25"/>
      <c r="N445" s="26"/>
    </row>
    <row r="446" spans="1:14" s="23" customFormat="1" ht="15" customHeight="1" x14ac:dyDescent="0.25">
      <c r="A446" s="61"/>
      <c r="B446" s="1" t="s">
        <v>11360</v>
      </c>
      <c r="C446" s="33" t="s">
        <v>11359</v>
      </c>
      <c r="D446" s="49">
        <v>14</v>
      </c>
      <c r="E446" s="49">
        <v>1.3</v>
      </c>
      <c r="F446" s="296">
        <f>0.617</f>
        <v>0.61699999999999999</v>
      </c>
      <c r="G446" s="49"/>
      <c r="H446" s="34"/>
      <c r="I446" s="34"/>
      <c r="J446" s="34">
        <f t="shared" ref="J446:J457" si="42">F446*E446</f>
        <v>0.80210000000000004</v>
      </c>
      <c r="K446" s="35">
        <f t="shared" ref="K446:K457" si="43">J446*D446</f>
        <v>11.2294</v>
      </c>
      <c r="L446" s="24"/>
      <c r="M446" s="25"/>
      <c r="N446" s="26"/>
    </row>
    <row r="447" spans="1:14" s="23" customFormat="1" ht="15" customHeight="1" x14ac:dyDescent="0.25">
      <c r="A447" s="61"/>
      <c r="B447" s="1" t="s">
        <v>11361</v>
      </c>
      <c r="C447" s="33" t="s">
        <v>11359</v>
      </c>
      <c r="D447" s="49">
        <v>14</v>
      </c>
      <c r="E447" s="49">
        <v>1.3</v>
      </c>
      <c r="F447" s="296">
        <f t="shared" ref="F447:F457" si="44">0.617</f>
        <v>0.61699999999999999</v>
      </c>
      <c r="G447" s="49"/>
      <c r="H447" s="34"/>
      <c r="I447" s="34"/>
      <c r="J447" s="34">
        <f t="shared" si="42"/>
        <v>0.80210000000000004</v>
      </c>
      <c r="K447" s="35">
        <f t="shared" si="43"/>
        <v>11.2294</v>
      </c>
      <c r="L447" s="24"/>
      <c r="M447" s="25"/>
      <c r="N447" s="26"/>
    </row>
    <row r="448" spans="1:14" s="23" customFormat="1" ht="15" customHeight="1" x14ac:dyDescent="0.25">
      <c r="A448" s="61"/>
      <c r="B448" s="1" t="s">
        <v>11362</v>
      </c>
      <c r="C448" s="33" t="s">
        <v>11359</v>
      </c>
      <c r="D448" s="49">
        <v>14</v>
      </c>
      <c r="E448" s="49">
        <v>1.3</v>
      </c>
      <c r="F448" s="296">
        <f t="shared" si="44"/>
        <v>0.61699999999999999</v>
      </c>
      <c r="G448" s="49"/>
      <c r="H448" s="34"/>
      <c r="I448" s="34"/>
      <c r="J448" s="34">
        <f t="shared" si="42"/>
        <v>0.80210000000000004</v>
      </c>
      <c r="K448" s="35">
        <f t="shared" si="43"/>
        <v>11.2294</v>
      </c>
      <c r="L448" s="24"/>
      <c r="M448" s="25"/>
      <c r="N448" s="26"/>
    </row>
    <row r="449" spans="1:14" s="23" customFormat="1" ht="15" customHeight="1" x14ac:dyDescent="0.25">
      <c r="A449" s="61"/>
      <c r="B449" s="1" t="s">
        <v>11363</v>
      </c>
      <c r="C449" s="33" t="s">
        <v>11359</v>
      </c>
      <c r="D449" s="49">
        <v>14</v>
      </c>
      <c r="E449" s="49">
        <v>1.3</v>
      </c>
      <c r="F449" s="296">
        <f t="shared" si="44"/>
        <v>0.61699999999999999</v>
      </c>
      <c r="G449" s="49"/>
      <c r="H449" s="34"/>
      <c r="I449" s="34"/>
      <c r="J449" s="34">
        <f t="shared" si="42"/>
        <v>0.80210000000000004</v>
      </c>
      <c r="K449" s="35">
        <f t="shared" si="43"/>
        <v>11.2294</v>
      </c>
      <c r="L449" s="24"/>
      <c r="M449" s="25"/>
      <c r="N449" s="26"/>
    </row>
    <row r="450" spans="1:14" s="23" customFormat="1" ht="15" customHeight="1" x14ac:dyDescent="0.25">
      <c r="A450" s="61"/>
      <c r="B450" s="1" t="s">
        <v>11364</v>
      </c>
      <c r="C450" s="33" t="s">
        <v>11359</v>
      </c>
      <c r="D450" s="49">
        <v>14</v>
      </c>
      <c r="E450" s="49">
        <v>1.3</v>
      </c>
      <c r="F450" s="296">
        <f t="shared" si="44"/>
        <v>0.61699999999999999</v>
      </c>
      <c r="G450" s="49"/>
      <c r="H450" s="34"/>
      <c r="I450" s="34"/>
      <c r="J450" s="34">
        <f t="shared" si="42"/>
        <v>0.80210000000000004</v>
      </c>
      <c r="K450" s="35">
        <f t="shared" si="43"/>
        <v>11.2294</v>
      </c>
      <c r="L450" s="24"/>
      <c r="M450" s="25"/>
      <c r="N450" s="26"/>
    </row>
    <row r="451" spans="1:14" s="23" customFormat="1" ht="15" customHeight="1" x14ac:dyDescent="0.25">
      <c r="A451" s="61"/>
      <c r="B451" s="1" t="s">
        <v>11365</v>
      </c>
      <c r="C451" s="33" t="s">
        <v>11359</v>
      </c>
      <c r="D451" s="49">
        <v>14</v>
      </c>
      <c r="E451" s="49">
        <v>1.3</v>
      </c>
      <c r="F451" s="296">
        <f t="shared" si="44"/>
        <v>0.61699999999999999</v>
      </c>
      <c r="G451" s="49"/>
      <c r="H451" s="34"/>
      <c r="I451" s="34"/>
      <c r="J451" s="34">
        <f t="shared" si="42"/>
        <v>0.80210000000000004</v>
      </c>
      <c r="K451" s="35">
        <f t="shared" si="43"/>
        <v>11.2294</v>
      </c>
      <c r="L451" s="24"/>
      <c r="M451" s="25"/>
      <c r="N451" s="26"/>
    </row>
    <row r="452" spans="1:14" s="23" customFormat="1" ht="15" customHeight="1" x14ac:dyDescent="0.25">
      <c r="A452" s="61"/>
      <c r="B452" s="1" t="s">
        <v>11366</v>
      </c>
      <c r="C452" s="33" t="s">
        <v>11359</v>
      </c>
      <c r="D452" s="49">
        <v>14</v>
      </c>
      <c r="E452" s="49">
        <v>1.3</v>
      </c>
      <c r="F452" s="296">
        <f t="shared" si="44"/>
        <v>0.61699999999999999</v>
      </c>
      <c r="G452" s="49"/>
      <c r="H452" s="34"/>
      <c r="I452" s="34"/>
      <c r="J452" s="34">
        <f t="shared" si="42"/>
        <v>0.80210000000000004</v>
      </c>
      <c r="K452" s="35">
        <f t="shared" si="43"/>
        <v>11.2294</v>
      </c>
      <c r="L452" s="24"/>
      <c r="M452" s="25"/>
      <c r="N452" s="26"/>
    </row>
    <row r="453" spans="1:14" s="23" customFormat="1" ht="15" customHeight="1" x14ac:dyDescent="0.25">
      <c r="A453" s="61"/>
      <c r="B453" s="1" t="s">
        <v>11367</v>
      </c>
      <c r="C453" s="33" t="s">
        <v>11359</v>
      </c>
      <c r="D453" s="49">
        <v>14</v>
      </c>
      <c r="E453" s="49">
        <v>1.3</v>
      </c>
      <c r="F453" s="296">
        <f t="shared" si="44"/>
        <v>0.61699999999999999</v>
      </c>
      <c r="G453" s="49"/>
      <c r="H453" s="34"/>
      <c r="I453" s="34"/>
      <c r="J453" s="34">
        <f t="shared" si="42"/>
        <v>0.80210000000000004</v>
      </c>
      <c r="K453" s="35">
        <f t="shared" si="43"/>
        <v>11.2294</v>
      </c>
      <c r="L453" s="24"/>
      <c r="M453" s="25"/>
      <c r="N453" s="26"/>
    </row>
    <row r="454" spans="1:14" s="23" customFormat="1" ht="15" customHeight="1" x14ac:dyDescent="0.25">
      <c r="A454" s="61"/>
      <c r="B454" s="1" t="s">
        <v>11368</v>
      </c>
      <c r="C454" s="33" t="s">
        <v>11359</v>
      </c>
      <c r="D454" s="49">
        <v>14</v>
      </c>
      <c r="E454" s="49">
        <v>1.3</v>
      </c>
      <c r="F454" s="296">
        <f t="shared" si="44"/>
        <v>0.61699999999999999</v>
      </c>
      <c r="G454" s="49"/>
      <c r="H454" s="34"/>
      <c r="I454" s="34"/>
      <c r="J454" s="34">
        <f t="shared" si="42"/>
        <v>0.80210000000000004</v>
      </c>
      <c r="K454" s="35">
        <f t="shared" si="43"/>
        <v>11.2294</v>
      </c>
      <c r="L454" s="24"/>
      <c r="M454" s="25"/>
      <c r="N454" s="26"/>
    </row>
    <row r="455" spans="1:14" s="23" customFormat="1" ht="15" customHeight="1" x14ac:dyDescent="0.25">
      <c r="A455" s="61"/>
      <c r="B455" s="1" t="s">
        <v>11369</v>
      </c>
      <c r="C455" s="33" t="s">
        <v>11359</v>
      </c>
      <c r="D455" s="49">
        <v>14</v>
      </c>
      <c r="E455" s="49">
        <v>1.3</v>
      </c>
      <c r="F455" s="296">
        <f t="shared" si="44"/>
        <v>0.61699999999999999</v>
      </c>
      <c r="G455" s="49"/>
      <c r="H455" s="34"/>
      <c r="I455" s="34"/>
      <c r="J455" s="34">
        <f t="shared" si="42"/>
        <v>0.80210000000000004</v>
      </c>
      <c r="K455" s="35">
        <f t="shared" si="43"/>
        <v>11.2294</v>
      </c>
      <c r="L455" s="24"/>
      <c r="M455" s="25"/>
      <c r="N455" s="26"/>
    </row>
    <row r="456" spans="1:14" s="23" customFormat="1" ht="15" customHeight="1" x14ac:dyDescent="0.25">
      <c r="A456" s="61"/>
      <c r="B456" s="1" t="s">
        <v>11370</v>
      </c>
      <c r="C456" s="33" t="s">
        <v>11359</v>
      </c>
      <c r="D456" s="49">
        <v>14</v>
      </c>
      <c r="E456" s="49">
        <v>1.3</v>
      </c>
      <c r="F456" s="296">
        <f t="shared" si="44"/>
        <v>0.61699999999999999</v>
      </c>
      <c r="G456" s="49"/>
      <c r="H456" s="34"/>
      <c r="I456" s="34"/>
      <c r="J456" s="34">
        <f t="shared" si="42"/>
        <v>0.80210000000000004</v>
      </c>
      <c r="K456" s="35">
        <f t="shared" si="43"/>
        <v>11.2294</v>
      </c>
      <c r="L456" s="24"/>
      <c r="M456" s="25"/>
      <c r="N456" s="26"/>
    </row>
    <row r="457" spans="1:14" s="23" customFormat="1" ht="15" customHeight="1" x14ac:dyDescent="0.25">
      <c r="A457" s="61"/>
      <c r="B457" s="1" t="s">
        <v>11371</v>
      </c>
      <c r="C457" s="33" t="s">
        <v>11359</v>
      </c>
      <c r="D457" s="49">
        <v>14</v>
      </c>
      <c r="E457" s="49">
        <v>1.3</v>
      </c>
      <c r="F457" s="296">
        <f t="shared" si="44"/>
        <v>0.61699999999999999</v>
      </c>
      <c r="G457" s="49"/>
      <c r="H457" s="34"/>
      <c r="I457" s="34"/>
      <c r="J457" s="34">
        <f t="shared" si="42"/>
        <v>0.80210000000000004</v>
      </c>
      <c r="K457" s="35">
        <f t="shared" si="43"/>
        <v>11.2294</v>
      </c>
      <c r="L457" s="24"/>
      <c r="M457" s="25"/>
      <c r="N457" s="26"/>
    </row>
    <row r="458" spans="1:14" s="23" customFormat="1" ht="15" customHeight="1" x14ac:dyDescent="0.25">
      <c r="A458" s="61"/>
      <c r="B458" s="1"/>
      <c r="C458" s="33"/>
      <c r="D458" s="49"/>
      <c r="E458" s="6"/>
      <c r="F458" s="6"/>
      <c r="G458" s="49"/>
      <c r="H458" s="34"/>
      <c r="I458" s="34"/>
      <c r="J458" s="34"/>
      <c r="K458" s="35"/>
      <c r="L458" s="24"/>
      <c r="M458" s="25"/>
      <c r="N458" s="26"/>
    </row>
    <row r="459" spans="1:14" s="23" customFormat="1" ht="15" customHeight="1" x14ac:dyDescent="0.25">
      <c r="A459" s="61"/>
      <c r="B459" s="295" t="s">
        <v>11389</v>
      </c>
      <c r="C459" s="33"/>
      <c r="D459" s="49"/>
      <c r="E459" s="6"/>
      <c r="F459" s="6"/>
      <c r="G459" s="49"/>
      <c r="H459" s="34"/>
      <c r="I459" s="34"/>
      <c r="J459" s="34"/>
      <c r="K459" s="35"/>
      <c r="L459" s="24"/>
      <c r="M459" s="25"/>
      <c r="N459" s="26"/>
    </row>
    <row r="460" spans="1:14" s="23" customFormat="1" ht="15" customHeight="1" x14ac:dyDescent="0.25">
      <c r="A460" s="61"/>
      <c r="B460" s="1" t="s">
        <v>11360</v>
      </c>
      <c r="C460" s="33" t="s">
        <v>11359</v>
      </c>
      <c r="D460" s="49">
        <v>4</v>
      </c>
      <c r="E460" s="49">
        <v>2.16</v>
      </c>
      <c r="F460" s="296">
        <f>0.617</f>
        <v>0.61699999999999999</v>
      </c>
      <c r="G460" s="49"/>
      <c r="H460" s="34"/>
      <c r="I460" s="34"/>
      <c r="J460" s="34">
        <f t="shared" ref="J460:J471" si="45">F460*E460</f>
        <v>1.3327200000000001</v>
      </c>
      <c r="K460" s="35">
        <f t="shared" ref="K460:K471" si="46">J460*D460</f>
        <v>5.3308800000000005</v>
      </c>
      <c r="L460" s="24"/>
      <c r="M460" s="25"/>
      <c r="N460" s="26"/>
    </row>
    <row r="461" spans="1:14" s="23" customFormat="1" ht="15" customHeight="1" x14ac:dyDescent="0.25">
      <c r="A461" s="61"/>
      <c r="B461" s="1" t="s">
        <v>11361</v>
      </c>
      <c r="C461" s="33" t="s">
        <v>11359</v>
      </c>
      <c r="D461" s="49">
        <v>4</v>
      </c>
      <c r="E461" s="49">
        <v>2.16</v>
      </c>
      <c r="F461" s="296">
        <f t="shared" ref="F461:F471" si="47">0.617</f>
        <v>0.61699999999999999</v>
      </c>
      <c r="G461" s="49"/>
      <c r="H461" s="34"/>
      <c r="I461" s="34"/>
      <c r="J461" s="34">
        <f t="shared" si="45"/>
        <v>1.3327200000000001</v>
      </c>
      <c r="K461" s="35">
        <f t="shared" si="46"/>
        <v>5.3308800000000005</v>
      </c>
      <c r="L461" s="24"/>
      <c r="M461" s="25"/>
      <c r="N461" s="26"/>
    </row>
    <row r="462" spans="1:14" s="23" customFormat="1" ht="15" customHeight="1" x14ac:dyDescent="0.25">
      <c r="A462" s="61"/>
      <c r="B462" s="1" t="s">
        <v>11362</v>
      </c>
      <c r="C462" s="33" t="s">
        <v>11359</v>
      </c>
      <c r="D462" s="49">
        <v>4</v>
      </c>
      <c r="E462" s="49">
        <v>2.16</v>
      </c>
      <c r="F462" s="296">
        <f t="shared" si="47"/>
        <v>0.61699999999999999</v>
      </c>
      <c r="G462" s="49"/>
      <c r="H462" s="34"/>
      <c r="I462" s="34"/>
      <c r="J462" s="34">
        <f t="shared" si="45"/>
        <v>1.3327200000000001</v>
      </c>
      <c r="K462" s="35">
        <f t="shared" si="46"/>
        <v>5.3308800000000005</v>
      </c>
      <c r="L462" s="24"/>
      <c r="M462" s="25"/>
      <c r="N462" s="26"/>
    </row>
    <row r="463" spans="1:14" s="23" customFormat="1" ht="15" customHeight="1" x14ac:dyDescent="0.25">
      <c r="A463" s="61"/>
      <c r="B463" s="1" t="s">
        <v>11363</v>
      </c>
      <c r="C463" s="33" t="s">
        <v>11359</v>
      </c>
      <c r="D463" s="49">
        <v>4</v>
      </c>
      <c r="E463" s="49">
        <v>2.16</v>
      </c>
      <c r="F463" s="296">
        <f t="shared" si="47"/>
        <v>0.61699999999999999</v>
      </c>
      <c r="G463" s="49"/>
      <c r="H463" s="34"/>
      <c r="I463" s="34"/>
      <c r="J463" s="34">
        <f t="shared" si="45"/>
        <v>1.3327200000000001</v>
      </c>
      <c r="K463" s="35">
        <f t="shared" si="46"/>
        <v>5.3308800000000005</v>
      </c>
      <c r="L463" s="24"/>
      <c r="M463" s="25"/>
      <c r="N463" s="26"/>
    </row>
    <row r="464" spans="1:14" s="23" customFormat="1" ht="15" customHeight="1" x14ac:dyDescent="0.25">
      <c r="A464" s="61"/>
      <c r="B464" s="1" t="s">
        <v>11364</v>
      </c>
      <c r="C464" s="33" t="s">
        <v>11359</v>
      </c>
      <c r="D464" s="49">
        <v>4</v>
      </c>
      <c r="E464" s="49">
        <v>2.16</v>
      </c>
      <c r="F464" s="296">
        <f t="shared" si="47"/>
        <v>0.61699999999999999</v>
      </c>
      <c r="G464" s="49"/>
      <c r="H464" s="34"/>
      <c r="I464" s="34"/>
      <c r="J464" s="34">
        <f t="shared" si="45"/>
        <v>1.3327200000000001</v>
      </c>
      <c r="K464" s="35">
        <f t="shared" si="46"/>
        <v>5.3308800000000005</v>
      </c>
      <c r="L464" s="24"/>
      <c r="M464" s="25"/>
      <c r="N464" s="26"/>
    </row>
    <row r="465" spans="1:14" s="23" customFormat="1" ht="15" customHeight="1" x14ac:dyDescent="0.25">
      <c r="A465" s="61"/>
      <c r="B465" s="1" t="s">
        <v>11365</v>
      </c>
      <c r="C465" s="33" t="s">
        <v>11359</v>
      </c>
      <c r="D465" s="49">
        <v>4</v>
      </c>
      <c r="E465" s="49">
        <v>2.16</v>
      </c>
      <c r="F465" s="296">
        <f t="shared" si="47"/>
        <v>0.61699999999999999</v>
      </c>
      <c r="G465" s="49"/>
      <c r="H465" s="34"/>
      <c r="I465" s="34"/>
      <c r="J465" s="34">
        <f t="shared" si="45"/>
        <v>1.3327200000000001</v>
      </c>
      <c r="K465" s="35">
        <f t="shared" si="46"/>
        <v>5.3308800000000005</v>
      </c>
      <c r="L465" s="24"/>
      <c r="M465" s="25"/>
      <c r="N465" s="26"/>
    </row>
    <row r="466" spans="1:14" s="23" customFormat="1" ht="15" customHeight="1" x14ac:dyDescent="0.25">
      <c r="A466" s="61"/>
      <c r="B466" s="1" t="s">
        <v>11366</v>
      </c>
      <c r="C466" s="33" t="s">
        <v>11359</v>
      </c>
      <c r="D466" s="49">
        <v>4</v>
      </c>
      <c r="E466" s="49">
        <v>2.16</v>
      </c>
      <c r="F466" s="296">
        <f t="shared" si="47"/>
        <v>0.61699999999999999</v>
      </c>
      <c r="G466" s="49"/>
      <c r="H466" s="34"/>
      <c r="I466" s="34"/>
      <c r="J466" s="34">
        <f t="shared" si="45"/>
        <v>1.3327200000000001</v>
      </c>
      <c r="K466" s="35">
        <f t="shared" si="46"/>
        <v>5.3308800000000005</v>
      </c>
      <c r="L466" s="24"/>
      <c r="M466" s="25"/>
      <c r="N466" s="26"/>
    </row>
    <row r="467" spans="1:14" s="23" customFormat="1" ht="15" customHeight="1" x14ac:dyDescent="0.25">
      <c r="A467" s="61"/>
      <c r="B467" s="1" t="s">
        <v>11367</v>
      </c>
      <c r="C467" s="33" t="s">
        <v>11359</v>
      </c>
      <c r="D467" s="49">
        <v>4</v>
      </c>
      <c r="E467" s="49">
        <v>2.16</v>
      </c>
      <c r="F467" s="296">
        <f t="shared" si="47"/>
        <v>0.61699999999999999</v>
      </c>
      <c r="G467" s="49"/>
      <c r="H467" s="34"/>
      <c r="I467" s="34"/>
      <c r="J467" s="34">
        <f t="shared" si="45"/>
        <v>1.3327200000000001</v>
      </c>
      <c r="K467" s="35">
        <f t="shared" si="46"/>
        <v>5.3308800000000005</v>
      </c>
      <c r="L467" s="24"/>
      <c r="M467" s="25"/>
      <c r="N467" s="26"/>
    </row>
    <row r="468" spans="1:14" s="23" customFormat="1" ht="15" customHeight="1" x14ac:dyDescent="0.25">
      <c r="A468" s="61"/>
      <c r="B468" s="1" t="s">
        <v>11368</v>
      </c>
      <c r="C468" s="33" t="s">
        <v>11359</v>
      </c>
      <c r="D468" s="49">
        <v>4</v>
      </c>
      <c r="E468" s="49">
        <v>2.16</v>
      </c>
      <c r="F468" s="296">
        <f t="shared" si="47"/>
        <v>0.61699999999999999</v>
      </c>
      <c r="G468" s="49"/>
      <c r="H468" s="34"/>
      <c r="I468" s="34"/>
      <c r="J468" s="34">
        <f t="shared" si="45"/>
        <v>1.3327200000000001</v>
      </c>
      <c r="K468" s="35">
        <f t="shared" si="46"/>
        <v>5.3308800000000005</v>
      </c>
      <c r="L468" s="24"/>
      <c r="M468" s="25"/>
      <c r="N468" s="26"/>
    </row>
    <row r="469" spans="1:14" s="23" customFormat="1" ht="15" customHeight="1" x14ac:dyDescent="0.25">
      <c r="A469" s="61"/>
      <c r="B469" s="1" t="s">
        <v>11369</v>
      </c>
      <c r="C469" s="33" t="s">
        <v>11359</v>
      </c>
      <c r="D469" s="49">
        <v>4</v>
      </c>
      <c r="E469" s="49">
        <v>2.16</v>
      </c>
      <c r="F469" s="296">
        <f t="shared" si="47"/>
        <v>0.61699999999999999</v>
      </c>
      <c r="G469" s="49"/>
      <c r="H469" s="34"/>
      <c r="I469" s="34"/>
      <c r="J469" s="34">
        <f t="shared" si="45"/>
        <v>1.3327200000000001</v>
      </c>
      <c r="K469" s="35">
        <f t="shared" si="46"/>
        <v>5.3308800000000005</v>
      </c>
      <c r="L469" s="24"/>
      <c r="M469" s="25"/>
      <c r="N469" s="26"/>
    </row>
    <row r="470" spans="1:14" s="23" customFormat="1" ht="15" customHeight="1" x14ac:dyDescent="0.25">
      <c r="A470" s="61"/>
      <c r="B470" s="1" t="s">
        <v>11370</v>
      </c>
      <c r="C470" s="33" t="s">
        <v>11359</v>
      </c>
      <c r="D470" s="49">
        <v>4</v>
      </c>
      <c r="E470" s="49">
        <v>2.16</v>
      </c>
      <c r="F470" s="296">
        <f t="shared" si="47"/>
        <v>0.61699999999999999</v>
      </c>
      <c r="G470" s="49"/>
      <c r="H470" s="34"/>
      <c r="I470" s="34"/>
      <c r="J470" s="34">
        <f t="shared" si="45"/>
        <v>1.3327200000000001</v>
      </c>
      <c r="K470" s="35">
        <f t="shared" si="46"/>
        <v>5.3308800000000005</v>
      </c>
      <c r="L470" s="24"/>
      <c r="M470" s="25"/>
      <c r="N470" s="26"/>
    </row>
    <row r="471" spans="1:14" s="23" customFormat="1" ht="15" customHeight="1" x14ac:dyDescent="0.25">
      <c r="A471" s="61"/>
      <c r="B471" s="1" t="s">
        <v>11371</v>
      </c>
      <c r="C471" s="33" t="s">
        <v>11359</v>
      </c>
      <c r="D471" s="49">
        <v>4</v>
      </c>
      <c r="E471" s="49">
        <v>2.16</v>
      </c>
      <c r="F471" s="296">
        <f t="shared" si="47"/>
        <v>0.61699999999999999</v>
      </c>
      <c r="G471" s="49"/>
      <c r="H471" s="34"/>
      <c r="I471" s="34"/>
      <c r="J471" s="34">
        <f t="shared" si="45"/>
        <v>1.3327200000000001</v>
      </c>
      <c r="K471" s="35">
        <f t="shared" si="46"/>
        <v>5.3308800000000005</v>
      </c>
      <c r="L471" s="24"/>
      <c r="M471" s="25"/>
      <c r="N471" s="26"/>
    </row>
    <row r="472" spans="1:14" s="23" customFormat="1" x14ac:dyDescent="0.25">
      <c r="A472" s="60"/>
      <c r="B472" s="15"/>
      <c r="C472" s="16"/>
      <c r="D472" s="17"/>
      <c r="E472" s="18"/>
      <c r="F472" s="17"/>
      <c r="G472" s="19"/>
      <c r="H472" s="17"/>
      <c r="I472" s="19"/>
      <c r="J472" s="19"/>
      <c r="K472" s="20"/>
      <c r="L472" s="21"/>
      <c r="M472" s="22"/>
    </row>
    <row r="473" spans="1:14" s="23" customFormat="1" x14ac:dyDescent="0.25">
      <c r="A473" s="62"/>
      <c r="B473" s="27" t="s">
        <v>12</v>
      </c>
      <c r="C473" s="28"/>
      <c r="D473" s="29"/>
      <c r="E473" s="30"/>
      <c r="F473" s="30"/>
      <c r="G473" s="30"/>
      <c r="H473" s="30"/>
      <c r="I473" s="30"/>
      <c r="J473" s="30"/>
      <c r="K473" s="31">
        <f>ROUND(SUM(K442:K472),2)</f>
        <v>198.72</v>
      </c>
      <c r="L473" s="32" t="str">
        <f>IFERROR(VLOOKUP(A442,PO!$A:$I,5,FALSE),0)</f>
        <v>KG</v>
      </c>
      <c r="M473" s="22"/>
    </row>
    <row r="474" spans="1:14" s="23" customFormat="1" x14ac:dyDescent="0.25">
      <c r="A474" s="60"/>
      <c r="B474" s="15"/>
      <c r="C474" s="16"/>
      <c r="D474" s="17"/>
      <c r="E474" s="18"/>
      <c r="F474" s="17"/>
      <c r="G474" s="19"/>
      <c r="H474" s="17"/>
      <c r="I474" s="19"/>
      <c r="J474" s="19"/>
      <c r="K474" s="20"/>
      <c r="L474" s="21"/>
      <c r="M474" s="22"/>
    </row>
    <row r="475" spans="1:14" s="23" customFormat="1" ht="26.4" x14ac:dyDescent="0.25">
      <c r="A475" s="60" t="str">
        <f>PO!A46</f>
        <v>03.01.13</v>
      </c>
      <c r="B475" s="15" t="str">
        <f>VLOOKUP(A475,PO!$A:$I,4,FALSE)</f>
        <v>IMPERMEABILIZAÇÃO DE SUPERFÍCIE COM MANTA ASFÁLTICA, DUAS CAMADAS, INCLUSIVE APLICAÇÃO DE PRIMER ASFÁLTICO, E=3MM E E=4MM. AF_09/2023</v>
      </c>
      <c r="C475" s="16"/>
      <c r="D475" s="17"/>
      <c r="E475" s="18"/>
      <c r="F475" s="18" t="s">
        <v>11385</v>
      </c>
      <c r="G475" s="19"/>
      <c r="H475" s="17"/>
      <c r="I475" s="19"/>
      <c r="J475" s="19"/>
      <c r="K475" s="20"/>
      <c r="L475" s="21">
        <f>K498</f>
        <v>72.17</v>
      </c>
      <c r="M475" s="22"/>
    </row>
    <row r="476" spans="1:14" s="23" customFormat="1" ht="15" customHeight="1" x14ac:dyDescent="0.25">
      <c r="A476" s="61"/>
      <c r="B476" s="1"/>
      <c r="C476" s="33"/>
      <c r="D476" s="49"/>
      <c r="E476" s="49"/>
      <c r="F476" s="49"/>
      <c r="G476" s="26"/>
      <c r="H476" s="34"/>
      <c r="I476" s="34"/>
      <c r="J476" s="34"/>
      <c r="K476" s="35"/>
      <c r="L476" s="24"/>
      <c r="M476" s="25"/>
      <c r="N476" s="26"/>
    </row>
    <row r="477" spans="1:14" s="23" customFormat="1" ht="15" customHeight="1" x14ac:dyDescent="0.25">
      <c r="A477" s="61"/>
      <c r="B477" s="161" t="s">
        <v>9858</v>
      </c>
      <c r="C477" s="33"/>
      <c r="D477" s="49"/>
      <c r="E477" s="49"/>
      <c r="F477" s="49"/>
      <c r="G477" s="26"/>
      <c r="H477" s="34"/>
      <c r="I477" s="34"/>
      <c r="J477" s="34"/>
      <c r="K477" s="35"/>
      <c r="L477" s="24"/>
      <c r="M477" s="25"/>
      <c r="N477" s="26"/>
    </row>
    <row r="478" spans="1:14" s="23" customFormat="1" ht="15" customHeight="1" x14ac:dyDescent="0.25">
      <c r="A478" s="61"/>
      <c r="B478" s="295" t="s">
        <v>11328</v>
      </c>
      <c r="C478" s="33"/>
      <c r="D478" s="49"/>
      <c r="E478" s="6"/>
      <c r="F478" s="6"/>
      <c r="G478" s="49"/>
      <c r="H478" s="34"/>
      <c r="I478" s="34"/>
      <c r="J478" s="34"/>
      <c r="K478" s="35"/>
      <c r="L478" s="24"/>
      <c r="M478" s="25"/>
      <c r="N478" s="26"/>
    </row>
    <row r="479" spans="1:14" s="23" customFormat="1" ht="15" customHeight="1" x14ac:dyDescent="0.25">
      <c r="A479" s="61"/>
      <c r="B479" s="1" t="s">
        <v>11343</v>
      </c>
      <c r="C479" s="33"/>
      <c r="D479" s="49">
        <v>1</v>
      </c>
      <c r="E479" s="6">
        <f>4.83</f>
        <v>4.83</v>
      </c>
      <c r="F479" s="6">
        <v>0.15</v>
      </c>
      <c r="G479" s="49">
        <v>0.3</v>
      </c>
      <c r="H479" s="34">
        <f>G479*E479*2</f>
        <v>2.8980000000000001</v>
      </c>
      <c r="I479" s="34"/>
      <c r="J479" s="34"/>
      <c r="K479" s="35">
        <f>H479</f>
        <v>2.8980000000000001</v>
      </c>
      <c r="L479" s="24"/>
      <c r="M479" s="25"/>
      <c r="N479" s="26"/>
    </row>
    <row r="480" spans="1:14" s="23" customFormat="1" ht="15" customHeight="1" x14ac:dyDescent="0.25">
      <c r="A480" s="61"/>
      <c r="B480" s="1" t="s">
        <v>11344</v>
      </c>
      <c r="C480" s="33"/>
      <c r="D480" s="49">
        <v>1</v>
      </c>
      <c r="E480" s="6">
        <f>5.09+5.1+4.85+4.61</f>
        <v>19.649999999999999</v>
      </c>
      <c r="F480" s="6">
        <v>0.15</v>
      </c>
      <c r="G480" s="49">
        <v>0.3</v>
      </c>
      <c r="H480" s="34">
        <f t="shared" ref="H480:H486" si="48">G480*E480*2</f>
        <v>11.79</v>
      </c>
      <c r="I480" s="34"/>
      <c r="J480" s="34"/>
      <c r="K480" s="35">
        <f t="shared" ref="K480:K486" si="49">H480</f>
        <v>11.79</v>
      </c>
      <c r="L480" s="24"/>
      <c r="M480" s="25"/>
      <c r="N480" s="26"/>
    </row>
    <row r="481" spans="1:14" s="23" customFormat="1" ht="15" customHeight="1" x14ac:dyDescent="0.25">
      <c r="A481" s="61"/>
      <c r="B481" s="1" t="s">
        <v>11345</v>
      </c>
      <c r="C481" s="33"/>
      <c r="D481" s="49">
        <v>1</v>
      </c>
      <c r="E481" s="6">
        <f>5.09+5.1+4.85+4.61</f>
        <v>19.649999999999999</v>
      </c>
      <c r="F481" s="6">
        <v>0.15</v>
      </c>
      <c r="G481" s="49">
        <v>0.3</v>
      </c>
      <c r="H481" s="34">
        <f t="shared" si="48"/>
        <v>11.79</v>
      </c>
      <c r="I481" s="34"/>
      <c r="J481" s="34"/>
      <c r="K481" s="35">
        <f t="shared" si="49"/>
        <v>11.79</v>
      </c>
      <c r="L481" s="24"/>
      <c r="M481" s="25"/>
      <c r="N481" s="26"/>
    </row>
    <row r="482" spans="1:14" s="23" customFormat="1" ht="15" customHeight="1" x14ac:dyDescent="0.25">
      <c r="A482" s="61"/>
      <c r="B482" s="1" t="s">
        <v>11346</v>
      </c>
      <c r="C482" s="33"/>
      <c r="D482" s="49">
        <v>1</v>
      </c>
      <c r="E482" s="6">
        <f>5.49+4.93</f>
        <v>10.42</v>
      </c>
      <c r="F482" s="6">
        <v>0.15</v>
      </c>
      <c r="G482" s="49">
        <v>0.3</v>
      </c>
      <c r="H482" s="34">
        <f t="shared" si="48"/>
        <v>6.2519999999999998</v>
      </c>
      <c r="I482" s="34"/>
      <c r="J482" s="34"/>
      <c r="K482" s="35">
        <f t="shared" si="49"/>
        <v>6.2519999999999998</v>
      </c>
      <c r="L482" s="24"/>
      <c r="M482" s="25"/>
      <c r="N482" s="26"/>
    </row>
    <row r="483" spans="1:14" s="23" customFormat="1" ht="15" customHeight="1" x14ac:dyDescent="0.25">
      <c r="A483" s="61"/>
      <c r="B483" s="1" t="s">
        <v>11347</v>
      </c>
      <c r="C483" s="33"/>
      <c r="D483" s="49">
        <v>1</v>
      </c>
      <c r="E483" s="6">
        <f>5.49+4.93</f>
        <v>10.42</v>
      </c>
      <c r="F483" s="6">
        <v>0.15</v>
      </c>
      <c r="G483" s="49">
        <v>0.3</v>
      </c>
      <c r="H483" s="34">
        <f t="shared" si="48"/>
        <v>6.2519999999999998</v>
      </c>
      <c r="I483" s="34"/>
      <c r="J483" s="34"/>
      <c r="K483" s="35">
        <f t="shared" si="49"/>
        <v>6.2519999999999998</v>
      </c>
      <c r="L483" s="24"/>
      <c r="M483" s="25"/>
      <c r="N483" s="26"/>
    </row>
    <row r="484" spans="1:14" s="23" customFormat="1" ht="15" customHeight="1" x14ac:dyDescent="0.25">
      <c r="A484" s="61"/>
      <c r="B484" s="1" t="s">
        <v>11348</v>
      </c>
      <c r="C484" s="33"/>
      <c r="D484" s="49">
        <v>1</v>
      </c>
      <c r="E484" s="6">
        <f>5.49+4.93</f>
        <v>10.42</v>
      </c>
      <c r="F484" s="6">
        <v>0.15</v>
      </c>
      <c r="G484" s="49">
        <v>0.3</v>
      </c>
      <c r="H484" s="34">
        <f t="shared" si="48"/>
        <v>6.2519999999999998</v>
      </c>
      <c r="I484" s="34"/>
      <c r="J484" s="34"/>
      <c r="K484" s="35">
        <f t="shared" si="49"/>
        <v>6.2519999999999998</v>
      </c>
      <c r="L484" s="24"/>
      <c r="M484" s="25"/>
      <c r="N484" s="26"/>
    </row>
    <row r="485" spans="1:14" s="23" customFormat="1" ht="15" customHeight="1" x14ac:dyDescent="0.25">
      <c r="A485" s="61"/>
      <c r="B485" s="1" t="s">
        <v>11349</v>
      </c>
      <c r="C485" s="33"/>
      <c r="D485" s="49">
        <v>1</v>
      </c>
      <c r="E485" s="6">
        <f>5.49+4.93</f>
        <v>10.42</v>
      </c>
      <c r="F485" s="6">
        <v>0.15</v>
      </c>
      <c r="G485" s="49">
        <v>0.3</v>
      </c>
      <c r="H485" s="34">
        <f t="shared" si="48"/>
        <v>6.2519999999999998</v>
      </c>
      <c r="I485" s="34"/>
      <c r="J485" s="34"/>
      <c r="K485" s="35">
        <f t="shared" si="49"/>
        <v>6.2519999999999998</v>
      </c>
      <c r="L485" s="24"/>
      <c r="M485" s="25"/>
      <c r="N485" s="26"/>
    </row>
    <row r="486" spans="1:14" s="23" customFormat="1" ht="15" customHeight="1" x14ac:dyDescent="0.25">
      <c r="A486" s="61"/>
      <c r="B486" s="1" t="s">
        <v>11350</v>
      </c>
      <c r="C486" s="33"/>
      <c r="D486" s="49">
        <v>1</v>
      </c>
      <c r="E486" s="6">
        <f>5.49+4.93</f>
        <v>10.42</v>
      </c>
      <c r="F486" s="6">
        <v>0.15</v>
      </c>
      <c r="G486" s="49">
        <v>0.3</v>
      </c>
      <c r="H486" s="34">
        <f t="shared" si="48"/>
        <v>6.2519999999999998</v>
      </c>
      <c r="I486" s="34"/>
      <c r="J486" s="34"/>
      <c r="K486" s="35">
        <f t="shared" si="49"/>
        <v>6.2519999999999998</v>
      </c>
      <c r="L486" s="24"/>
      <c r="M486" s="25"/>
      <c r="N486" s="26"/>
    </row>
    <row r="487" spans="1:14" s="23" customFormat="1" ht="15" customHeight="1" x14ac:dyDescent="0.25">
      <c r="A487" s="61"/>
      <c r="B487" s="1"/>
      <c r="C487" s="33"/>
      <c r="D487" s="49"/>
      <c r="E487" s="6"/>
      <c r="F487" s="6"/>
      <c r="G487" s="49"/>
      <c r="H487" s="34"/>
      <c r="I487" s="34"/>
      <c r="J487" s="34"/>
      <c r="K487" s="35"/>
      <c r="L487" s="24"/>
      <c r="M487" s="25"/>
      <c r="N487" s="26"/>
    </row>
    <row r="488" spans="1:14" s="23" customFormat="1" ht="15" customHeight="1" x14ac:dyDescent="0.25">
      <c r="A488" s="61"/>
      <c r="B488" s="295" t="s">
        <v>11328</v>
      </c>
      <c r="C488" s="33"/>
      <c r="D488" s="49"/>
      <c r="E488" s="6"/>
      <c r="F488" s="6"/>
      <c r="G488" s="49"/>
      <c r="H488" s="34"/>
      <c r="I488" s="34"/>
      <c r="J488" s="34"/>
      <c r="K488" s="35"/>
      <c r="L488" s="24"/>
      <c r="M488" s="25"/>
      <c r="N488" s="26"/>
    </row>
    <row r="489" spans="1:14" s="23" customFormat="1" ht="15" customHeight="1" x14ac:dyDescent="0.25">
      <c r="A489" s="61"/>
      <c r="B489" s="1" t="s">
        <v>11351</v>
      </c>
      <c r="C489" s="33"/>
      <c r="D489" s="49">
        <v>1</v>
      </c>
      <c r="E489" s="6">
        <f>4.83</f>
        <v>4.83</v>
      </c>
      <c r="F489" s="6">
        <v>0.15</v>
      </c>
      <c r="G489" s="49">
        <v>0.3</v>
      </c>
      <c r="H489" s="34">
        <f>E489*F489</f>
        <v>0.72450000000000003</v>
      </c>
      <c r="I489" s="34"/>
      <c r="J489" s="34"/>
      <c r="K489" s="35">
        <f>H489</f>
        <v>0.72450000000000003</v>
      </c>
      <c r="L489" s="24"/>
      <c r="M489" s="25"/>
      <c r="N489" s="26"/>
    </row>
    <row r="490" spans="1:14" s="23" customFormat="1" ht="15" customHeight="1" x14ac:dyDescent="0.25">
      <c r="A490" s="61"/>
      <c r="B490" s="1" t="s">
        <v>11352</v>
      </c>
      <c r="C490" s="33"/>
      <c r="D490" s="49">
        <v>1</v>
      </c>
      <c r="E490" s="6">
        <f>5.09+5.1+4.85+4.61</f>
        <v>19.649999999999999</v>
      </c>
      <c r="F490" s="6">
        <v>0.15</v>
      </c>
      <c r="G490" s="49">
        <v>0.3</v>
      </c>
      <c r="H490" s="34">
        <f t="shared" ref="H490:H496" si="50">E490*F490</f>
        <v>2.9474999999999998</v>
      </c>
      <c r="I490" s="34"/>
      <c r="J490" s="34"/>
      <c r="K490" s="35">
        <f t="shared" ref="K490:K495" si="51">H490</f>
        <v>2.9474999999999998</v>
      </c>
      <c r="L490" s="24"/>
      <c r="M490" s="25"/>
      <c r="N490" s="26"/>
    </row>
    <row r="491" spans="1:14" s="23" customFormat="1" ht="15" customHeight="1" x14ac:dyDescent="0.25">
      <c r="A491" s="61"/>
      <c r="B491" s="1" t="s">
        <v>11353</v>
      </c>
      <c r="C491" s="33"/>
      <c r="D491" s="49">
        <v>1</v>
      </c>
      <c r="E491" s="6">
        <f>5.09+5.1+4.85+4.61</f>
        <v>19.649999999999999</v>
      </c>
      <c r="F491" s="6">
        <v>0.15</v>
      </c>
      <c r="G491" s="49">
        <v>0.3</v>
      </c>
      <c r="H491" s="34">
        <f t="shared" si="50"/>
        <v>2.9474999999999998</v>
      </c>
      <c r="I491" s="34"/>
      <c r="J491" s="34"/>
      <c r="K491" s="35">
        <f t="shared" si="51"/>
        <v>2.9474999999999998</v>
      </c>
      <c r="L491" s="24"/>
      <c r="M491" s="25"/>
      <c r="N491" s="26"/>
    </row>
    <row r="492" spans="1:14" s="23" customFormat="1" ht="15" customHeight="1" x14ac:dyDescent="0.25">
      <c r="A492" s="61"/>
      <c r="B492" s="1" t="s">
        <v>11354</v>
      </c>
      <c r="C492" s="33"/>
      <c r="D492" s="49">
        <v>1</v>
      </c>
      <c r="E492" s="6">
        <f>5.49+4.93</f>
        <v>10.42</v>
      </c>
      <c r="F492" s="6">
        <v>0.15</v>
      </c>
      <c r="G492" s="49">
        <v>0.3</v>
      </c>
      <c r="H492" s="34">
        <f>E492*F492</f>
        <v>1.5629999999999999</v>
      </c>
      <c r="I492" s="34"/>
      <c r="J492" s="34"/>
      <c r="K492" s="35">
        <f t="shared" si="51"/>
        <v>1.5629999999999999</v>
      </c>
      <c r="L492" s="24"/>
      <c r="M492" s="25"/>
      <c r="N492" s="26"/>
    </row>
    <row r="493" spans="1:14" s="23" customFormat="1" ht="15" customHeight="1" x14ac:dyDescent="0.25">
      <c r="A493" s="61"/>
      <c r="B493" s="1" t="s">
        <v>11355</v>
      </c>
      <c r="C493" s="33"/>
      <c r="D493" s="49">
        <v>1</v>
      </c>
      <c r="E493" s="6">
        <f>5.49+4.93</f>
        <v>10.42</v>
      </c>
      <c r="F493" s="6">
        <v>0.15</v>
      </c>
      <c r="G493" s="49">
        <v>0.3</v>
      </c>
      <c r="H493" s="34">
        <f t="shared" si="50"/>
        <v>1.5629999999999999</v>
      </c>
      <c r="I493" s="34"/>
      <c r="J493" s="34"/>
      <c r="K493" s="35">
        <f t="shared" si="51"/>
        <v>1.5629999999999999</v>
      </c>
      <c r="L493" s="24"/>
      <c r="M493" s="25"/>
      <c r="N493" s="26"/>
    </row>
    <row r="494" spans="1:14" s="23" customFormat="1" ht="15" customHeight="1" x14ac:dyDescent="0.25">
      <c r="A494" s="61"/>
      <c r="B494" s="1" t="s">
        <v>11356</v>
      </c>
      <c r="C494" s="33"/>
      <c r="D494" s="49">
        <v>1</v>
      </c>
      <c r="E494" s="6">
        <f>5.49+4.93</f>
        <v>10.42</v>
      </c>
      <c r="F494" s="6">
        <v>0.15</v>
      </c>
      <c r="G494" s="49">
        <v>0.3</v>
      </c>
      <c r="H494" s="34">
        <f t="shared" si="50"/>
        <v>1.5629999999999999</v>
      </c>
      <c r="I494" s="34"/>
      <c r="J494" s="34"/>
      <c r="K494" s="35">
        <f t="shared" si="51"/>
        <v>1.5629999999999999</v>
      </c>
      <c r="L494" s="24"/>
      <c r="M494" s="25"/>
      <c r="N494" s="26"/>
    </row>
    <row r="495" spans="1:14" s="23" customFormat="1" ht="15" customHeight="1" x14ac:dyDescent="0.25">
      <c r="A495" s="61"/>
      <c r="B495" s="1" t="s">
        <v>11357</v>
      </c>
      <c r="C495" s="33"/>
      <c r="D495" s="49">
        <v>1</v>
      </c>
      <c r="E495" s="6">
        <f>5.49+4.93</f>
        <v>10.42</v>
      </c>
      <c r="F495" s="6">
        <v>0.15</v>
      </c>
      <c r="G495" s="49">
        <v>0.3</v>
      </c>
      <c r="H495" s="34">
        <f t="shared" si="50"/>
        <v>1.5629999999999999</v>
      </c>
      <c r="I495" s="34"/>
      <c r="J495" s="34"/>
      <c r="K495" s="35">
        <f t="shared" si="51"/>
        <v>1.5629999999999999</v>
      </c>
      <c r="L495" s="24"/>
      <c r="M495" s="25"/>
      <c r="N495" s="26"/>
    </row>
    <row r="496" spans="1:14" s="23" customFormat="1" ht="15" customHeight="1" x14ac:dyDescent="0.25">
      <c r="A496" s="61"/>
      <c r="B496" s="1" t="s">
        <v>11358</v>
      </c>
      <c r="C496" s="33"/>
      <c r="D496" s="49">
        <v>1</v>
      </c>
      <c r="E496" s="6">
        <f>5.49+4.93</f>
        <v>10.42</v>
      </c>
      <c r="F496" s="6">
        <v>0.15</v>
      </c>
      <c r="G496" s="49">
        <v>0.3</v>
      </c>
      <c r="H496" s="34">
        <f t="shared" si="50"/>
        <v>1.5629999999999999</v>
      </c>
      <c r="I496" s="34"/>
      <c r="J496" s="34"/>
      <c r="K496" s="35">
        <f>H496</f>
        <v>1.5629999999999999</v>
      </c>
      <c r="L496" s="24"/>
      <c r="M496" s="25"/>
      <c r="N496" s="26"/>
    </row>
    <row r="497" spans="1:14" s="23" customFormat="1" x14ac:dyDescent="0.25">
      <c r="A497" s="60"/>
      <c r="B497" s="15"/>
      <c r="C497" s="16"/>
      <c r="D497" s="17"/>
      <c r="E497" s="18"/>
      <c r="F497" s="17"/>
      <c r="G497" s="19"/>
      <c r="H497" s="17"/>
      <c r="I497" s="19"/>
      <c r="J497" s="19"/>
      <c r="K497" s="20"/>
      <c r="L497" s="21"/>
      <c r="M497" s="22"/>
    </row>
    <row r="498" spans="1:14" s="23" customFormat="1" x14ac:dyDescent="0.25">
      <c r="A498" s="62"/>
      <c r="B498" s="27" t="s">
        <v>12</v>
      </c>
      <c r="C498" s="28"/>
      <c r="D498" s="29"/>
      <c r="E498" s="30"/>
      <c r="F498" s="30"/>
      <c r="G498" s="30"/>
      <c r="H498" s="30"/>
      <c r="I498" s="30"/>
      <c r="J498" s="30"/>
      <c r="K498" s="31">
        <f>ROUND(SUM(K475:K497),2)</f>
        <v>72.17</v>
      </c>
      <c r="L498" s="32" t="str">
        <f>IFERROR(VLOOKUP(A475,PO!$A:$I,5,FALSE),0)</f>
        <v>M2</v>
      </c>
      <c r="M498" s="22"/>
    </row>
    <row r="499" spans="1:14" s="23" customFormat="1" x14ac:dyDescent="0.25">
      <c r="A499" s="60"/>
      <c r="B499" s="15"/>
      <c r="C499" s="16"/>
      <c r="D499" s="17"/>
      <c r="E499" s="18"/>
      <c r="F499" s="17"/>
      <c r="G499" s="19"/>
      <c r="H499" s="17"/>
      <c r="I499" s="19"/>
      <c r="J499" s="19"/>
      <c r="K499" s="20"/>
      <c r="L499" s="21"/>
      <c r="M499" s="22"/>
    </row>
    <row r="500" spans="1:14" s="69" customFormat="1" ht="19.95" customHeight="1" x14ac:dyDescent="0.25">
      <c r="A500" s="314" t="str">
        <f>PO!A47</f>
        <v>04</v>
      </c>
      <c r="B500" s="308" t="str">
        <f>VLOOKUP(A500,PO!$A:$I,4,FALSE)</f>
        <v>SUPERESTRUTURA</v>
      </c>
      <c r="C500" s="309"/>
      <c r="D500" s="309"/>
      <c r="E500" s="310"/>
      <c r="F500" s="310"/>
      <c r="G500" s="310"/>
      <c r="H500" s="311"/>
      <c r="I500" s="310"/>
      <c r="J500" s="310"/>
      <c r="K500" s="312"/>
      <c r="L500" s="313"/>
      <c r="M500" s="68"/>
    </row>
    <row r="501" spans="1:14" s="69" customFormat="1" ht="19.95" customHeight="1" x14ac:dyDescent="0.25">
      <c r="A501" s="146" t="str">
        <f>PO!A48</f>
        <v>04.01</v>
      </c>
      <c r="B501" s="147" t="str">
        <f>VLOOKUP(A501,PO!$A:$I,4,FALSE)</f>
        <v>ESTRUTURA DE CONCRETO ARMADO</v>
      </c>
      <c r="C501" s="148"/>
      <c r="D501" s="148"/>
      <c r="E501" s="149"/>
      <c r="F501" s="149"/>
      <c r="G501" s="149"/>
      <c r="H501" s="150"/>
      <c r="I501" s="149"/>
      <c r="J501" s="149"/>
      <c r="K501" s="151"/>
      <c r="L501" s="152"/>
      <c r="M501" s="68"/>
    </row>
    <row r="502" spans="1:14" s="23" customFormat="1" ht="26.4" x14ac:dyDescent="0.25">
      <c r="A502" s="60" t="str">
        <f>PO!A49</f>
        <v>04.01.01</v>
      </c>
      <c r="B502" s="15" t="str">
        <f>VLOOKUP(A502,PO!$A:$I,4,FALSE)</f>
        <v>FABRICAÇÃO DE FÔRMA PARA PILARES E ESTRUTURAS SIMILARES, EM MADEIRA SERRADA, E=25 MM. AF_09/2020</v>
      </c>
      <c r="C502" s="16"/>
      <c r="D502" s="17"/>
      <c r="E502" s="18"/>
      <c r="F502" s="17"/>
      <c r="G502" s="19"/>
      <c r="H502" s="17"/>
      <c r="I502" s="19"/>
      <c r="J502" s="19"/>
      <c r="K502" s="20"/>
      <c r="L502" s="21">
        <f>K519</f>
        <v>27</v>
      </c>
      <c r="M502" s="22"/>
    </row>
    <row r="503" spans="1:14" s="23" customFormat="1" ht="15" customHeight="1" x14ac:dyDescent="0.25">
      <c r="A503" s="61"/>
      <c r="B503" s="1"/>
      <c r="C503" s="33"/>
      <c r="D503" s="49"/>
      <c r="E503" s="49"/>
      <c r="F503" s="49"/>
      <c r="G503" s="26"/>
      <c r="H503" s="34"/>
      <c r="I503" s="34"/>
      <c r="J503" s="34"/>
      <c r="K503" s="35"/>
      <c r="L503" s="24"/>
      <c r="M503" s="25"/>
      <c r="N503" s="26"/>
    </row>
    <row r="504" spans="1:14" s="23" customFormat="1" ht="15" customHeight="1" x14ac:dyDescent="0.25">
      <c r="A504" s="61"/>
      <c r="B504" s="161" t="s">
        <v>9862</v>
      </c>
      <c r="C504" s="33"/>
      <c r="D504" s="49"/>
      <c r="E504" s="49"/>
      <c r="F504" s="49"/>
      <c r="G504" s="26"/>
      <c r="H504" s="34"/>
      <c r="I504" s="34"/>
      <c r="J504" s="34"/>
      <c r="K504" s="35"/>
      <c r="L504" s="24"/>
      <c r="M504" s="25"/>
      <c r="N504" s="26"/>
    </row>
    <row r="505" spans="1:14" s="23" customFormat="1" ht="15" customHeight="1" x14ac:dyDescent="0.25">
      <c r="A505" s="61"/>
      <c r="B505" s="295" t="s">
        <v>11407</v>
      </c>
      <c r="C505" s="33"/>
      <c r="D505" s="49"/>
      <c r="E505" s="6"/>
      <c r="F505" s="6"/>
      <c r="G505" s="49"/>
      <c r="H505" s="34"/>
      <c r="I505" s="34"/>
      <c r="J505" s="34"/>
      <c r="K505" s="35"/>
      <c r="L505" s="24"/>
      <c r="M505" s="25"/>
      <c r="N505" s="26"/>
    </row>
    <row r="506" spans="1:14" s="23" customFormat="1" ht="15" customHeight="1" x14ac:dyDescent="0.25">
      <c r="A506" s="61"/>
      <c r="B506" s="1" t="s">
        <v>11316</v>
      </c>
      <c r="C506" s="33"/>
      <c r="D506" s="49">
        <v>1</v>
      </c>
      <c r="E506" s="49">
        <v>0.3</v>
      </c>
      <c r="F506" s="6">
        <v>0.15</v>
      </c>
      <c r="G506" s="49">
        <f>2.8-0.3</f>
        <v>2.5</v>
      </c>
      <c r="H506" s="34">
        <f>(E506*2+F506*2)*G506</f>
        <v>2.25</v>
      </c>
      <c r="I506" s="34"/>
      <c r="J506" s="34"/>
      <c r="K506" s="35">
        <f t="shared" ref="K506:K517" si="52">H506*D506</f>
        <v>2.25</v>
      </c>
      <c r="L506" s="24"/>
      <c r="M506" s="25"/>
      <c r="N506" s="26"/>
    </row>
    <row r="507" spans="1:14" s="23" customFormat="1" ht="15" customHeight="1" x14ac:dyDescent="0.25">
      <c r="A507" s="61"/>
      <c r="B507" s="1" t="s">
        <v>11317</v>
      </c>
      <c r="C507" s="33"/>
      <c r="D507" s="49">
        <v>1</v>
      </c>
      <c r="E507" s="49">
        <v>0.3</v>
      </c>
      <c r="F507" s="6">
        <v>0.15</v>
      </c>
      <c r="G507" s="49">
        <f t="shared" ref="G507:G517" si="53">2.8-0.3</f>
        <v>2.5</v>
      </c>
      <c r="H507" s="34">
        <f t="shared" ref="H507:H517" si="54">(E507*2+F507*2)*G507</f>
        <v>2.25</v>
      </c>
      <c r="I507" s="34"/>
      <c r="J507" s="34"/>
      <c r="K507" s="35">
        <f t="shared" si="52"/>
        <v>2.25</v>
      </c>
      <c r="L507" s="24"/>
      <c r="M507" s="25"/>
      <c r="N507" s="26"/>
    </row>
    <row r="508" spans="1:14" s="23" customFormat="1" ht="15" customHeight="1" x14ac:dyDescent="0.25">
      <c r="A508" s="61"/>
      <c r="B508" s="1" t="s">
        <v>11318</v>
      </c>
      <c r="C508" s="33"/>
      <c r="D508" s="49">
        <v>1</v>
      </c>
      <c r="E508" s="49">
        <v>0.3</v>
      </c>
      <c r="F508" s="6">
        <v>0.15</v>
      </c>
      <c r="G508" s="49">
        <f t="shared" si="53"/>
        <v>2.5</v>
      </c>
      <c r="H508" s="34">
        <f t="shared" si="54"/>
        <v>2.25</v>
      </c>
      <c r="I508" s="34"/>
      <c r="J508" s="34"/>
      <c r="K508" s="35">
        <f t="shared" si="52"/>
        <v>2.25</v>
      </c>
      <c r="L508" s="24"/>
      <c r="M508" s="25"/>
      <c r="N508" s="26"/>
    </row>
    <row r="509" spans="1:14" s="23" customFormat="1" ht="15" customHeight="1" x14ac:dyDescent="0.25">
      <c r="A509" s="61"/>
      <c r="B509" s="1" t="s">
        <v>11319</v>
      </c>
      <c r="C509" s="33"/>
      <c r="D509" s="49">
        <v>1</v>
      </c>
      <c r="E509" s="49">
        <v>0.3</v>
      </c>
      <c r="F509" s="6">
        <v>0.15</v>
      </c>
      <c r="G509" s="49">
        <f t="shared" si="53"/>
        <v>2.5</v>
      </c>
      <c r="H509" s="34">
        <f t="shared" si="54"/>
        <v>2.25</v>
      </c>
      <c r="I509" s="34"/>
      <c r="J509" s="34"/>
      <c r="K509" s="35">
        <f t="shared" si="52"/>
        <v>2.25</v>
      </c>
      <c r="L509" s="24"/>
      <c r="M509" s="25"/>
      <c r="N509" s="26"/>
    </row>
    <row r="510" spans="1:14" s="23" customFormat="1" ht="15" customHeight="1" x14ac:dyDescent="0.25">
      <c r="A510" s="61"/>
      <c r="B510" s="1" t="s">
        <v>11320</v>
      </c>
      <c r="C510" s="33"/>
      <c r="D510" s="49">
        <v>1</v>
      </c>
      <c r="E510" s="49">
        <v>0.3</v>
      </c>
      <c r="F510" s="6">
        <v>0.15</v>
      </c>
      <c r="G510" s="49">
        <f t="shared" si="53"/>
        <v>2.5</v>
      </c>
      <c r="H510" s="34">
        <f t="shared" si="54"/>
        <v>2.25</v>
      </c>
      <c r="I510" s="34"/>
      <c r="J510" s="34"/>
      <c r="K510" s="35">
        <f t="shared" si="52"/>
        <v>2.25</v>
      </c>
      <c r="L510" s="24"/>
      <c r="M510" s="25"/>
      <c r="N510" s="26"/>
    </row>
    <row r="511" spans="1:14" s="23" customFormat="1" ht="15" customHeight="1" x14ac:dyDescent="0.25">
      <c r="A511" s="61"/>
      <c r="B511" s="1" t="s">
        <v>11321</v>
      </c>
      <c r="C511" s="33"/>
      <c r="D511" s="49">
        <v>1</v>
      </c>
      <c r="E511" s="49">
        <v>0.3</v>
      </c>
      <c r="F511" s="6">
        <v>0.15</v>
      </c>
      <c r="G511" s="49">
        <f t="shared" si="53"/>
        <v>2.5</v>
      </c>
      <c r="H511" s="34">
        <f t="shared" si="54"/>
        <v>2.25</v>
      </c>
      <c r="I511" s="34"/>
      <c r="J511" s="34"/>
      <c r="K511" s="35">
        <f t="shared" si="52"/>
        <v>2.25</v>
      </c>
      <c r="L511" s="24"/>
      <c r="M511" s="25"/>
      <c r="N511" s="26"/>
    </row>
    <row r="512" spans="1:14" s="23" customFormat="1" ht="15" customHeight="1" x14ac:dyDescent="0.25">
      <c r="A512" s="61"/>
      <c r="B512" s="1" t="s">
        <v>11322</v>
      </c>
      <c r="C512" s="33"/>
      <c r="D512" s="49">
        <v>1</v>
      </c>
      <c r="E512" s="49">
        <v>0.3</v>
      </c>
      <c r="F512" s="6">
        <v>0.15</v>
      </c>
      <c r="G512" s="49">
        <f t="shared" si="53"/>
        <v>2.5</v>
      </c>
      <c r="H512" s="34">
        <f t="shared" si="54"/>
        <v>2.25</v>
      </c>
      <c r="I512" s="34"/>
      <c r="J512" s="34"/>
      <c r="K512" s="35">
        <f t="shared" si="52"/>
        <v>2.25</v>
      </c>
      <c r="L512" s="24"/>
      <c r="M512" s="25"/>
      <c r="N512" s="26"/>
    </row>
    <row r="513" spans="1:14" s="23" customFormat="1" ht="15" customHeight="1" x14ac:dyDescent="0.25">
      <c r="A513" s="61"/>
      <c r="B513" s="1" t="s">
        <v>11323</v>
      </c>
      <c r="C513" s="33"/>
      <c r="D513" s="49">
        <v>1</v>
      </c>
      <c r="E513" s="49">
        <v>0.3</v>
      </c>
      <c r="F513" s="6">
        <v>0.15</v>
      </c>
      <c r="G513" s="49">
        <f t="shared" si="53"/>
        <v>2.5</v>
      </c>
      <c r="H513" s="34">
        <f t="shared" si="54"/>
        <v>2.25</v>
      </c>
      <c r="I513" s="34"/>
      <c r="J513" s="34"/>
      <c r="K513" s="35">
        <f t="shared" si="52"/>
        <v>2.25</v>
      </c>
      <c r="L513" s="24"/>
      <c r="M513" s="25"/>
      <c r="N513" s="26"/>
    </row>
    <row r="514" spans="1:14" s="23" customFormat="1" ht="15" customHeight="1" x14ac:dyDescent="0.25">
      <c r="A514" s="61"/>
      <c r="B514" s="1" t="s">
        <v>11324</v>
      </c>
      <c r="C514" s="33"/>
      <c r="D514" s="49">
        <v>1</v>
      </c>
      <c r="E514" s="49">
        <v>0.3</v>
      </c>
      <c r="F514" s="6">
        <v>0.15</v>
      </c>
      <c r="G514" s="49">
        <f t="shared" si="53"/>
        <v>2.5</v>
      </c>
      <c r="H514" s="34">
        <f t="shared" si="54"/>
        <v>2.25</v>
      </c>
      <c r="I514" s="34"/>
      <c r="J514" s="34"/>
      <c r="K514" s="35">
        <f t="shared" si="52"/>
        <v>2.25</v>
      </c>
      <c r="L514" s="24"/>
      <c r="M514" s="25"/>
      <c r="N514" s="26"/>
    </row>
    <row r="515" spans="1:14" s="23" customFormat="1" ht="15" customHeight="1" x14ac:dyDescent="0.25">
      <c r="A515" s="61"/>
      <c r="B515" s="1" t="s">
        <v>11325</v>
      </c>
      <c r="C515" s="33"/>
      <c r="D515" s="49">
        <v>1</v>
      </c>
      <c r="E515" s="49">
        <v>0.3</v>
      </c>
      <c r="F515" s="6">
        <v>0.15</v>
      </c>
      <c r="G515" s="49">
        <f t="shared" si="53"/>
        <v>2.5</v>
      </c>
      <c r="H515" s="34">
        <f t="shared" si="54"/>
        <v>2.25</v>
      </c>
      <c r="I515" s="34"/>
      <c r="J515" s="34"/>
      <c r="K515" s="35">
        <f t="shared" si="52"/>
        <v>2.25</v>
      </c>
      <c r="L515" s="24"/>
      <c r="M515" s="25"/>
      <c r="N515" s="26"/>
    </row>
    <row r="516" spans="1:14" s="23" customFormat="1" ht="15" customHeight="1" x14ac:dyDescent="0.25">
      <c r="A516" s="61"/>
      <c r="B516" s="1" t="s">
        <v>11326</v>
      </c>
      <c r="C516" s="33"/>
      <c r="D516" s="49">
        <v>1</v>
      </c>
      <c r="E516" s="49">
        <v>0.3</v>
      </c>
      <c r="F516" s="6">
        <v>0.15</v>
      </c>
      <c r="G516" s="49">
        <f t="shared" si="53"/>
        <v>2.5</v>
      </c>
      <c r="H516" s="34">
        <f t="shared" si="54"/>
        <v>2.25</v>
      </c>
      <c r="I516" s="34"/>
      <c r="J516" s="34"/>
      <c r="K516" s="35">
        <f t="shared" si="52"/>
        <v>2.25</v>
      </c>
      <c r="L516" s="24"/>
      <c r="M516" s="25"/>
      <c r="N516" s="26"/>
    </row>
    <row r="517" spans="1:14" s="23" customFormat="1" ht="15" customHeight="1" x14ac:dyDescent="0.25">
      <c r="A517" s="61"/>
      <c r="B517" s="1" t="s">
        <v>11327</v>
      </c>
      <c r="C517" s="33"/>
      <c r="D517" s="49">
        <v>1</v>
      </c>
      <c r="E517" s="49">
        <v>0.3</v>
      </c>
      <c r="F517" s="6">
        <v>0.15</v>
      </c>
      <c r="G517" s="49">
        <f t="shared" si="53"/>
        <v>2.5</v>
      </c>
      <c r="H517" s="34">
        <f t="shared" si="54"/>
        <v>2.25</v>
      </c>
      <c r="I517" s="34"/>
      <c r="J517" s="34"/>
      <c r="K517" s="35">
        <f t="shared" si="52"/>
        <v>2.25</v>
      </c>
      <c r="L517" s="24"/>
      <c r="M517" s="25"/>
      <c r="N517" s="26"/>
    </row>
    <row r="518" spans="1:14" s="23" customFormat="1" x14ac:dyDescent="0.25">
      <c r="A518" s="60"/>
      <c r="B518" s="15"/>
      <c r="C518" s="16"/>
      <c r="D518" s="17"/>
      <c r="E518" s="18"/>
      <c r="F518" s="17"/>
      <c r="G518" s="19"/>
      <c r="H518" s="17"/>
      <c r="I518" s="19"/>
      <c r="J518" s="19"/>
      <c r="K518" s="20"/>
      <c r="L518" s="21"/>
      <c r="M518" s="22"/>
    </row>
    <row r="519" spans="1:14" s="23" customFormat="1" x14ac:dyDescent="0.25">
      <c r="A519" s="62"/>
      <c r="B519" s="27" t="s">
        <v>12</v>
      </c>
      <c r="C519" s="28"/>
      <c r="D519" s="29"/>
      <c r="E519" s="30"/>
      <c r="F519" s="30"/>
      <c r="G519" s="30"/>
      <c r="H519" s="30"/>
      <c r="I519" s="30"/>
      <c r="J519" s="30"/>
      <c r="K519" s="31">
        <f>ROUND(SUM(K502:K518),2)</f>
        <v>27</v>
      </c>
      <c r="L519" s="32" t="str">
        <f>IFERROR(VLOOKUP(A502,PO!$A:$I,5,FALSE),0)</f>
        <v>M2</v>
      </c>
      <c r="M519" s="22"/>
    </row>
    <row r="520" spans="1:14" s="23" customFormat="1" x14ac:dyDescent="0.25">
      <c r="A520" s="60"/>
      <c r="B520" s="15"/>
      <c r="C520" s="16"/>
      <c r="D520" s="17"/>
      <c r="E520" s="18"/>
      <c r="F520" s="17"/>
      <c r="G520" s="19"/>
      <c r="H520" s="17"/>
      <c r="I520" s="19"/>
      <c r="J520" s="19"/>
      <c r="K520" s="20"/>
      <c r="L520" s="21"/>
      <c r="M520" s="22"/>
    </row>
    <row r="521" spans="1:14" s="23" customFormat="1" ht="26.4" x14ac:dyDescent="0.25">
      <c r="A521" s="60" t="str">
        <f>PO!A50</f>
        <v>04.01.02</v>
      </c>
      <c r="B521" s="15" t="str">
        <f>VLOOKUP(A521,PO!$A:$I,4,FALSE)</f>
        <v>FABRICAÇÃO DE FÔRMA PARA VIGAS, COM MADEIRA SERRADA, E = 25 MM. AF_09/2020</v>
      </c>
      <c r="C521" s="16"/>
      <c r="D521" s="17"/>
      <c r="E521" s="18"/>
      <c r="F521" s="17"/>
      <c r="G521" s="19"/>
      <c r="H521" s="17"/>
      <c r="I521" s="19"/>
      <c r="J521" s="19"/>
      <c r="K521" s="20"/>
      <c r="L521" s="21">
        <f>K544</f>
        <v>72.17</v>
      </c>
      <c r="M521" s="22"/>
    </row>
    <row r="522" spans="1:14" s="23" customFormat="1" ht="15" customHeight="1" x14ac:dyDescent="0.25">
      <c r="A522" s="61"/>
      <c r="B522" s="1"/>
      <c r="C522" s="33"/>
      <c r="D522" s="49"/>
      <c r="E522" s="49"/>
      <c r="F522" s="49"/>
      <c r="G522" s="26"/>
      <c r="H522" s="34"/>
      <c r="I522" s="34"/>
      <c r="J522" s="34"/>
      <c r="K522" s="35"/>
      <c r="L522" s="24"/>
      <c r="M522" s="25"/>
      <c r="N522" s="26"/>
    </row>
    <row r="523" spans="1:14" s="23" customFormat="1" ht="15" customHeight="1" x14ac:dyDescent="0.25">
      <c r="A523" s="61"/>
      <c r="B523" s="161" t="s">
        <v>9862</v>
      </c>
      <c r="C523" s="33"/>
      <c r="D523" s="49"/>
      <c r="E523" s="49"/>
      <c r="F523" s="49"/>
      <c r="G523" s="26"/>
      <c r="H523" s="34"/>
      <c r="I523" s="34"/>
      <c r="J523" s="34"/>
      <c r="K523" s="35"/>
      <c r="L523" s="24"/>
      <c r="M523" s="25"/>
      <c r="N523" s="26"/>
    </row>
    <row r="524" spans="1:14" s="23" customFormat="1" ht="15" customHeight="1" x14ac:dyDescent="0.25">
      <c r="A524" s="61"/>
      <c r="B524" s="295" t="s">
        <v>11408</v>
      </c>
      <c r="C524" s="33"/>
      <c r="D524" s="49"/>
      <c r="E524" s="6"/>
      <c r="F524" s="6"/>
      <c r="G524" s="49"/>
      <c r="H524" s="34"/>
      <c r="I524" s="34"/>
      <c r="J524" s="34"/>
      <c r="K524" s="35"/>
      <c r="L524" s="24"/>
      <c r="M524" s="25"/>
      <c r="N524" s="26"/>
    </row>
    <row r="525" spans="1:14" s="23" customFormat="1" ht="15" customHeight="1" x14ac:dyDescent="0.25">
      <c r="A525" s="61"/>
      <c r="B525" s="1" t="s">
        <v>11343</v>
      </c>
      <c r="C525" s="33"/>
      <c r="D525" s="49">
        <v>1</v>
      </c>
      <c r="E525" s="6">
        <f>4.83</f>
        <v>4.83</v>
      </c>
      <c r="F525" s="6">
        <v>0.15</v>
      </c>
      <c r="G525" s="49">
        <v>0.3</v>
      </c>
      <c r="H525" s="34">
        <f>G525*E525*2</f>
        <v>2.8980000000000001</v>
      </c>
      <c r="I525" s="34"/>
      <c r="J525" s="34"/>
      <c r="K525" s="35">
        <f>H525</f>
        <v>2.8980000000000001</v>
      </c>
      <c r="L525" s="24"/>
      <c r="M525" s="25"/>
      <c r="N525" s="26"/>
    </row>
    <row r="526" spans="1:14" s="23" customFormat="1" ht="15" customHeight="1" x14ac:dyDescent="0.25">
      <c r="A526" s="61"/>
      <c r="B526" s="1" t="s">
        <v>11344</v>
      </c>
      <c r="C526" s="33"/>
      <c r="D526" s="49">
        <v>1</v>
      </c>
      <c r="E526" s="6">
        <f>5.09+5.1+4.85+4.61</f>
        <v>19.649999999999999</v>
      </c>
      <c r="F526" s="6">
        <v>0.15</v>
      </c>
      <c r="G526" s="49">
        <v>0.3</v>
      </c>
      <c r="H526" s="34">
        <f t="shared" ref="H526:H532" si="55">G526*E526*2</f>
        <v>11.79</v>
      </c>
      <c r="I526" s="34"/>
      <c r="J526" s="34"/>
      <c r="K526" s="35">
        <f t="shared" ref="K526:K532" si="56">H526</f>
        <v>11.79</v>
      </c>
      <c r="L526" s="24"/>
      <c r="M526" s="25"/>
      <c r="N526" s="26"/>
    </row>
    <row r="527" spans="1:14" s="23" customFormat="1" ht="15" customHeight="1" x14ac:dyDescent="0.25">
      <c r="A527" s="61"/>
      <c r="B527" s="1" t="s">
        <v>11345</v>
      </c>
      <c r="C527" s="33"/>
      <c r="D527" s="49">
        <v>1</v>
      </c>
      <c r="E527" s="6">
        <f>5.09+5.1+4.85+4.61</f>
        <v>19.649999999999999</v>
      </c>
      <c r="F527" s="6">
        <v>0.15</v>
      </c>
      <c r="G527" s="49">
        <v>0.3</v>
      </c>
      <c r="H527" s="34">
        <f t="shared" si="55"/>
        <v>11.79</v>
      </c>
      <c r="I527" s="34"/>
      <c r="J527" s="34"/>
      <c r="K527" s="35">
        <f t="shared" si="56"/>
        <v>11.79</v>
      </c>
      <c r="L527" s="24"/>
      <c r="M527" s="25"/>
      <c r="N527" s="26"/>
    </row>
    <row r="528" spans="1:14" s="23" customFormat="1" ht="15" customHeight="1" x14ac:dyDescent="0.25">
      <c r="A528" s="61"/>
      <c r="B528" s="1" t="s">
        <v>11346</v>
      </c>
      <c r="C528" s="33"/>
      <c r="D528" s="49">
        <v>1</v>
      </c>
      <c r="E528" s="6">
        <f>5.49+4.93</f>
        <v>10.42</v>
      </c>
      <c r="F528" s="6">
        <v>0.15</v>
      </c>
      <c r="G528" s="49">
        <v>0.3</v>
      </c>
      <c r="H528" s="34">
        <f t="shared" si="55"/>
        <v>6.2519999999999998</v>
      </c>
      <c r="I528" s="34"/>
      <c r="J528" s="34"/>
      <c r="K528" s="35">
        <f t="shared" si="56"/>
        <v>6.2519999999999998</v>
      </c>
      <c r="L528" s="24"/>
      <c r="M528" s="25"/>
      <c r="N528" s="26"/>
    </row>
    <row r="529" spans="1:14" s="23" customFormat="1" ht="15" customHeight="1" x14ac:dyDescent="0.25">
      <c r="A529" s="61"/>
      <c r="B529" s="1" t="s">
        <v>11347</v>
      </c>
      <c r="C529" s="33"/>
      <c r="D529" s="49">
        <v>1</v>
      </c>
      <c r="E529" s="6">
        <f>5.49+4.93</f>
        <v>10.42</v>
      </c>
      <c r="F529" s="6">
        <v>0.15</v>
      </c>
      <c r="G529" s="49">
        <v>0.3</v>
      </c>
      <c r="H529" s="34">
        <f t="shared" si="55"/>
        <v>6.2519999999999998</v>
      </c>
      <c r="I529" s="34"/>
      <c r="J529" s="34"/>
      <c r="K529" s="35">
        <f t="shared" si="56"/>
        <v>6.2519999999999998</v>
      </c>
      <c r="L529" s="24"/>
      <c r="M529" s="25"/>
      <c r="N529" s="26"/>
    </row>
    <row r="530" spans="1:14" s="23" customFormat="1" ht="15" customHeight="1" x14ac:dyDescent="0.25">
      <c r="A530" s="61"/>
      <c r="B530" s="1" t="s">
        <v>11348</v>
      </c>
      <c r="C530" s="33"/>
      <c r="D530" s="49">
        <v>1</v>
      </c>
      <c r="E530" s="6">
        <f>5.49+4.93</f>
        <v>10.42</v>
      </c>
      <c r="F530" s="6">
        <v>0.15</v>
      </c>
      <c r="G530" s="49">
        <v>0.3</v>
      </c>
      <c r="H530" s="34">
        <f t="shared" si="55"/>
        <v>6.2519999999999998</v>
      </c>
      <c r="I530" s="34"/>
      <c r="J530" s="34"/>
      <c r="K530" s="35">
        <f t="shared" si="56"/>
        <v>6.2519999999999998</v>
      </c>
      <c r="L530" s="24"/>
      <c r="M530" s="25"/>
      <c r="N530" s="26"/>
    </row>
    <row r="531" spans="1:14" s="23" customFormat="1" ht="15" customHeight="1" x14ac:dyDescent="0.25">
      <c r="A531" s="61"/>
      <c r="B531" s="1" t="s">
        <v>11349</v>
      </c>
      <c r="C531" s="33"/>
      <c r="D531" s="49">
        <v>1</v>
      </c>
      <c r="E531" s="6">
        <f>5.49+4.93</f>
        <v>10.42</v>
      </c>
      <c r="F531" s="6">
        <v>0.15</v>
      </c>
      <c r="G531" s="49">
        <v>0.3</v>
      </c>
      <c r="H531" s="34">
        <f t="shared" si="55"/>
        <v>6.2519999999999998</v>
      </c>
      <c r="I531" s="34"/>
      <c r="J531" s="34"/>
      <c r="K531" s="35">
        <f t="shared" si="56"/>
        <v>6.2519999999999998</v>
      </c>
      <c r="L531" s="24"/>
      <c r="M531" s="25"/>
      <c r="N531" s="26"/>
    </row>
    <row r="532" spans="1:14" s="23" customFormat="1" ht="15" customHeight="1" x14ac:dyDescent="0.25">
      <c r="A532" s="61"/>
      <c r="B532" s="1" t="s">
        <v>11350</v>
      </c>
      <c r="C532" s="33"/>
      <c r="D532" s="49">
        <v>1</v>
      </c>
      <c r="E532" s="6">
        <f>5.49+4.93</f>
        <v>10.42</v>
      </c>
      <c r="F532" s="6">
        <v>0.15</v>
      </c>
      <c r="G532" s="49">
        <v>0.3</v>
      </c>
      <c r="H532" s="34">
        <f t="shared" si="55"/>
        <v>6.2519999999999998</v>
      </c>
      <c r="I532" s="34"/>
      <c r="J532" s="34"/>
      <c r="K532" s="35">
        <f t="shared" si="56"/>
        <v>6.2519999999999998</v>
      </c>
      <c r="L532" s="24"/>
      <c r="M532" s="25"/>
      <c r="N532" s="26"/>
    </row>
    <row r="533" spans="1:14" s="23" customFormat="1" ht="15" customHeight="1" x14ac:dyDescent="0.25">
      <c r="A533" s="61"/>
      <c r="B533" s="1"/>
      <c r="C533" s="33"/>
      <c r="D533" s="49"/>
      <c r="E533" s="6"/>
      <c r="F533" s="6"/>
      <c r="G533" s="49"/>
      <c r="H533" s="34"/>
      <c r="I533" s="34"/>
      <c r="J533" s="34"/>
      <c r="K533" s="35"/>
      <c r="L533" s="24"/>
      <c r="M533" s="25"/>
      <c r="N533" s="26"/>
    </row>
    <row r="534" spans="1:14" s="23" customFormat="1" ht="15" customHeight="1" x14ac:dyDescent="0.25">
      <c r="A534" s="61"/>
      <c r="B534" s="295" t="s">
        <v>11408</v>
      </c>
      <c r="C534" s="33"/>
      <c r="D534" s="49"/>
      <c r="E534" s="6"/>
      <c r="F534" s="6"/>
      <c r="G534" s="49"/>
      <c r="H534" s="34"/>
      <c r="I534" s="34"/>
      <c r="J534" s="34"/>
      <c r="K534" s="35"/>
      <c r="L534" s="24"/>
      <c r="M534" s="25"/>
      <c r="N534" s="26"/>
    </row>
    <row r="535" spans="1:14" s="23" customFormat="1" ht="15" customHeight="1" x14ac:dyDescent="0.25">
      <c r="A535" s="61"/>
      <c r="B535" s="1" t="s">
        <v>11339</v>
      </c>
      <c r="C535" s="33"/>
      <c r="D535" s="49">
        <v>1</v>
      </c>
      <c r="E535" s="6">
        <f>4.83</f>
        <v>4.83</v>
      </c>
      <c r="F535" s="6">
        <v>0.15</v>
      </c>
      <c r="G535" s="49">
        <v>0.3</v>
      </c>
      <c r="H535" s="34">
        <f>E535*F535</f>
        <v>0.72450000000000003</v>
      </c>
      <c r="I535" s="34"/>
      <c r="J535" s="34"/>
      <c r="K535" s="35">
        <f>H535</f>
        <v>0.72450000000000003</v>
      </c>
      <c r="L535" s="24"/>
      <c r="M535" s="25"/>
      <c r="N535" s="26"/>
    </row>
    <row r="536" spans="1:14" s="23" customFormat="1" ht="15" customHeight="1" x14ac:dyDescent="0.25">
      <c r="A536" s="61"/>
      <c r="B536" s="1" t="s">
        <v>11340</v>
      </c>
      <c r="C536" s="33"/>
      <c r="D536" s="49">
        <v>1</v>
      </c>
      <c r="E536" s="6">
        <f>5.09+5.1+4.85+4.61</f>
        <v>19.649999999999999</v>
      </c>
      <c r="F536" s="6">
        <v>0.15</v>
      </c>
      <c r="G536" s="49">
        <v>0.3</v>
      </c>
      <c r="H536" s="34">
        <f t="shared" ref="H536:H542" si="57">E536*F536</f>
        <v>2.9474999999999998</v>
      </c>
      <c r="I536" s="34"/>
      <c r="J536" s="34"/>
      <c r="K536" s="35">
        <f t="shared" ref="K536:K542" si="58">H536</f>
        <v>2.9474999999999998</v>
      </c>
      <c r="L536" s="24"/>
      <c r="M536" s="25"/>
      <c r="N536" s="26"/>
    </row>
    <row r="537" spans="1:14" s="23" customFormat="1" ht="15" customHeight="1" x14ac:dyDescent="0.25">
      <c r="A537" s="61"/>
      <c r="B537" s="1" t="s">
        <v>11341</v>
      </c>
      <c r="C537" s="33"/>
      <c r="D537" s="49">
        <v>1</v>
      </c>
      <c r="E537" s="6">
        <f>5.09+5.1+4.85+4.61</f>
        <v>19.649999999999999</v>
      </c>
      <c r="F537" s="6">
        <v>0.15</v>
      </c>
      <c r="G537" s="49">
        <v>0.3</v>
      </c>
      <c r="H537" s="34">
        <f t="shared" si="57"/>
        <v>2.9474999999999998</v>
      </c>
      <c r="I537" s="34"/>
      <c r="J537" s="34"/>
      <c r="K537" s="35">
        <f t="shared" si="58"/>
        <v>2.9474999999999998</v>
      </c>
      <c r="L537" s="24"/>
      <c r="M537" s="25"/>
      <c r="N537" s="26"/>
    </row>
    <row r="538" spans="1:14" s="23" customFormat="1" ht="15" customHeight="1" x14ac:dyDescent="0.25">
      <c r="A538" s="61"/>
      <c r="B538" s="1" t="s">
        <v>11342</v>
      </c>
      <c r="C538" s="33"/>
      <c r="D538" s="49">
        <v>1</v>
      </c>
      <c r="E538" s="6">
        <f>5.49+4.93</f>
        <v>10.42</v>
      </c>
      <c r="F538" s="6">
        <v>0.15</v>
      </c>
      <c r="G538" s="49">
        <v>0.3</v>
      </c>
      <c r="H538" s="34">
        <f t="shared" si="57"/>
        <v>1.5629999999999999</v>
      </c>
      <c r="I538" s="34"/>
      <c r="J538" s="34"/>
      <c r="K538" s="35">
        <f t="shared" si="58"/>
        <v>1.5629999999999999</v>
      </c>
      <c r="L538" s="24"/>
      <c r="M538" s="25"/>
      <c r="N538" s="26"/>
    </row>
    <row r="539" spans="1:14" s="23" customFormat="1" ht="15" customHeight="1" x14ac:dyDescent="0.25">
      <c r="A539" s="61"/>
      <c r="B539" s="1" t="s">
        <v>11409</v>
      </c>
      <c r="C539" s="33"/>
      <c r="D539" s="49">
        <v>1</v>
      </c>
      <c r="E539" s="6">
        <f>5.49+4.93</f>
        <v>10.42</v>
      </c>
      <c r="F539" s="6">
        <v>0.15</v>
      </c>
      <c r="G539" s="49">
        <v>0.3</v>
      </c>
      <c r="H539" s="34">
        <f t="shared" si="57"/>
        <v>1.5629999999999999</v>
      </c>
      <c r="I539" s="34"/>
      <c r="J539" s="34"/>
      <c r="K539" s="35">
        <f t="shared" si="58"/>
        <v>1.5629999999999999</v>
      </c>
      <c r="L539" s="24"/>
      <c r="M539" s="25"/>
      <c r="N539" s="26"/>
    </row>
    <row r="540" spans="1:14" s="23" customFormat="1" ht="15" customHeight="1" x14ac:dyDescent="0.25">
      <c r="A540" s="61"/>
      <c r="B540" s="1" t="s">
        <v>11410</v>
      </c>
      <c r="C540" s="33"/>
      <c r="D540" s="49">
        <v>1</v>
      </c>
      <c r="E540" s="6">
        <f>5.49+4.93</f>
        <v>10.42</v>
      </c>
      <c r="F540" s="6">
        <v>0.15</v>
      </c>
      <c r="G540" s="49">
        <v>0.3</v>
      </c>
      <c r="H540" s="34">
        <f t="shared" si="57"/>
        <v>1.5629999999999999</v>
      </c>
      <c r="I540" s="34"/>
      <c r="J540" s="34"/>
      <c r="K540" s="35">
        <f t="shared" si="58"/>
        <v>1.5629999999999999</v>
      </c>
      <c r="L540" s="24"/>
      <c r="M540" s="25"/>
      <c r="N540" s="26"/>
    </row>
    <row r="541" spans="1:14" s="23" customFormat="1" ht="15" customHeight="1" x14ac:dyDescent="0.25">
      <c r="A541" s="61"/>
      <c r="B541" s="1" t="s">
        <v>11411</v>
      </c>
      <c r="C541" s="33"/>
      <c r="D541" s="49">
        <v>1</v>
      </c>
      <c r="E541" s="6">
        <f>5.49+4.93</f>
        <v>10.42</v>
      </c>
      <c r="F541" s="6">
        <v>0.15</v>
      </c>
      <c r="G541" s="49">
        <v>0.3</v>
      </c>
      <c r="H541" s="34">
        <f t="shared" si="57"/>
        <v>1.5629999999999999</v>
      </c>
      <c r="I541" s="34"/>
      <c r="J541" s="34"/>
      <c r="K541" s="35">
        <f t="shared" si="58"/>
        <v>1.5629999999999999</v>
      </c>
      <c r="L541" s="24"/>
      <c r="M541" s="25"/>
      <c r="N541" s="26"/>
    </row>
    <row r="542" spans="1:14" s="23" customFormat="1" ht="15" customHeight="1" x14ac:dyDescent="0.25">
      <c r="A542" s="61"/>
      <c r="B542" s="1" t="s">
        <v>11412</v>
      </c>
      <c r="C542" s="33"/>
      <c r="D542" s="49">
        <v>1</v>
      </c>
      <c r="E542" s="6">
        <f>5.49+4.93</f>
        <v>10.42</v>
      </c>
      <c r="F542" s="6">
        <v>0.15</v>
      </c>
      <c r="G542" s="49">
        <v>0.3</v>
      </c>
      <c r="H542" s="34">
        <f t="shared" si="57"/>
        <v>1.5629999999999999</v>
      </c>
      <c r="I542" s="34"/>
      <c r="J542" s="34"/>
      <c r="K542" s="35">
        <f t="shared" si="58"/>
        <v>1.5629999999999999</v>
      </c>
      <c r="L542" s="24"/>
      <c r="M542" s="25"/>
      <c r="N542" s="26"/>
    </row>
    <row r="543" spans="1:14" s="23" customFormat="1" x14ac:dyDescent="0.25">
      <c r="A543" s="60"/>
      <c r="B543" s="15"/>
      <c r="C543" s="16"/>
      <c r="D543" s="17"/>
      <c r="E543" s="18"/>
      <c r="F543" s="17"/>
      <c r="G543" s="19"/>
      <c r="H543" s="17"/>
      <c r="I543" s="19"/>
      <c r="J543" s="19"/>
      <c r="K543" s="20"/>
      <c r="L543" s="21"/>
      <c r="M543" s="22"/>
    </row>
    <row r="544" spans="1:14" s="23" customFormat="1" x14ac:dyDescent="0.25">
      <c r="A544" s="62"/>
      <c r="B544" s="27" t="s">
        <v>12</v>
      </c>
      <c r="C544" s="28"/>
      <c r="D544" s="29"/>
      <c r="E544" s="30"/>
      <c r="F544" s="30"/>
      <c r="G544" s="30"/>
      <c r="H544" s="30"/>
      <c r="I544" s="30"/>
      <c r="J544" s="30"/>
      <c r="K544" s="31">
        <f>ROUND(SUM(K521:K543),2)</f>
        <v>72.17</v>
      </c>
      <c r="L544" s="32" t="str">
        <f>IFERROR(VLOOKUP(A521,PO!$A:$I,5,FALSE),0)</f>
        <v>M2</v>
      </c>
      <c r="M544" s="22"/>
    </row>
    <row r="545" spans="1:14" s="23" customFormat="1" x14ac:dyDescent="0.25">
      <c r="A545" s="60"/>
      <c r="B545" s="15"/>
      <c r="C545" s="16"/>
      <c r="D545" s="17"/>
      <c r="E545" s="18"/>
      <c r="F545" s="17"/>
      <c r="G545" s="19"/>
      <c r="H545" s="17"/>
      <c r="I545" s="19"/>
      <c r="J545" s="19"/>
      <c r="K545" s="20"/>
      <c r="L545" s="21"/>
      <c r="M545" s="22"/>
    </row>
    <row r="546" spans="1:14" s="23" customFormat="1" ht="39.6" x14ac:dyDescent="0.25">
      <c r="A546" s="60" t="str">
        <f>PO!A51</f>
        <v>04.01.03</v>
      </c>
      <c r="B546" s="15" t="str">
        <f>VLOOKUP(A546,PO!$A:$I,4,FALSE)</f>
        <v>MONTAGEM E DESMONTAGEM DE FÔRMA DE PILARES RETANGULARES E ESTRUTURAS SIMILARES, PÉ-DIREITO SIMPLES, EM MADEIRA SERRADA, 2 UTILIZAÇÕES. AF_09/2020</v>
      </c>
      <c r="C546" s="16"/>
      <c r="D546" s="17"/>
      <c r="E546" s="18"/>
      <c r="F546" s="17"/>
      <c r="G546" s="19"/>
      <c r="H546" s="17"/>
      <c r="I546" s="19"/>
      <c r="J546" s="19"/>
      <c r="K546" s="20"/>
      <c r="L546" s="21">
        <f>K563</f>
        <v>27</v>
      </c>
      <c r="M546" s="22"/>
    </row>
    <row r="547" spans="1:14" s="23" customFormat="1" ht="15" customHeight="1" x14ac:dyDescent="0.25">
      <c r="A547" s="61"/>
      <c r="B547" s="1"/>
      <c r="C547" s="33"/>
      <c r="D547" s="49"/>
      <c r="E547" s="49"/>
      <c r="F547" s="49"/>
      <c r="G547" s="26"/>
      <c r="H547" s="34"/>
      <c r="I547" s="34"/>
      <c r="J547" s="34"/>
      <c r="K547" s="35"/>
      <c r="L547" s="24"/>
      <c r="M547" s="25"/>
      <c r="N547" s="26"/>
    </row>
    <row r="548" spans="1:14" s="23" customFormat="1" ht="15" customHeight="1" x14ac:dyDescent="0.25">
      <c r="A548" s="61"/>
      <c r="B548" s="161" t="s">
        <v>9862</v>
      </c>
      <c r="C548" s="33"/>
      <c r="D548" s="49"/>
      <c r="E548" s="49"/>
      <c r="F548" s="49"/>
      <c r="G548" s="26"/>
      <c r="H548" s="34"/>
      <c r="I548" s="34"/>
      <c r="J548" s="34"/>
      <c r="K548" s="35"/>
      <c r="L548" s="24"/>
      <c r="M548" s="25"/>
      <c r="N548" s="26"/>
    </row>
    <row r="549" spans="1:14" s="23" customFormat="1" ht="15" customHeight="1" x14ac:dyDescent="0.25">
      <c r="A549" s="61"/>
      <c r="B549" s="295" t="s">
        <v>11407</v>
      </c>
      <c r="C549" s="33"/>
      <c r="D549" s="49"/>
      <c r="E549" s="6"/>
      <c r="F549" s="6"/>
      <c r="G549" s="49"/>
      <c r="H549" s="34"/>
      <c r="I549" s="34"/>
      <c r="J549" s="34"/>
      <c r="K549" s="35"/>
      <c r="L549" s="24"/>
      <c r="M549" s="25"/>
      <c r="N549" s="26"/>
    </row>
    <row r="550" spans="1:14" s="23" customFormat="1" ht="15" customHeight="1" x14ac:dyDescent="0.25">
      <c r="A550" s="61"/>
      <c r="B550" s="1" t="s">
        <v>11316</v>
      </c>
      <c r="C550" s="33"/>
      <c r="D550" s="49">
        <v>1</v>
      </c>
      <c r="E550" s="49">
        <v>0.3</v>
      </c>
      <c r="F550" s="6">
        <v>0.15</v>
      </c>
      <c r="G550" s="49">
        <f>2.8-0.3</f>
        <v>2.5</v>
      </c>
      <c r="H550" s="34">
        <f>(E550*2+F550*2)*G550</f>
        <v>2.25</v>
      </c>
      <c r="I550" s="34"/>
      <c r="J550" s="34"/>
      <c r="K550" s="35">
        <f t="shared" ref="K550:K561" si="59">H550*D550</f>
        <v>2.25</v>
      </c>
      <c r="L550" s="24"/>
      <c r="M550" s="25"/>
      <c r="N550" s="26"/>
    </row>
    <row r="551" spans="1:14" s="23" customFormat="1" ht="15" customHeight="1" x14ac:dyDescent="0.25">
      <c r="A551" s="61"/>
      <c r="B551" s="1" t="s">
        <v>11317</v>
      </c>
      <c r="C551" s="33"/>
      <c r="D551" s="49">
        <v>1</v>
      </c>
      <c r="E551" s="49">
        <v>0.3</v>
      </c>
      <c r="F551" s="6">
        <v>0.15</v>
      </c>
      <c r="G551" s="49">
        <f t="shared" ref="G551:G561" si="60">2.8-0.3</f>
        <v>2.5</v>
      </c>
      <c r="H551" s="34">
        <f t="shared" ref="H551:H561" si="61">(E551*2+F551*2)*G551</f>
        <v>2.25</v>
      </c>
      <c r="I551" s="34"/>
      <c r="J551" s="34"/>
      <c r="K551" s="35">
        <f t="shared" si="59"/>
        <v>2.25</v>
      </c>
      <c r="L551" s="24"/>
      <c r="M551" s="25"/>
      <c r="N551" s="26"/>
    </row>
    <row r="552" spans="1:14" s="23" customFormat="1" ht="15" customHeight="1" x14ac:dyDescent="0.25">
      <c r="A552" s="61"/>
      <c r="B552" s="1" t="s">
        <v>11318</v>
      </c>
      <c r="C552" s="33"/>
      <c r="D552" s="49">
        <v>1</v>
      </c>
      <c r="E552" s="49">
        <v>0.3</v>
      </c>
      <c r="F552" s="6">
        <v>0.15</v>
      </c>
      <c r="G552" s="49">
        <f t="shared" si="60"/>
        <v>2.5</v>
      </c>
      <c r="H552" s="34">
        <f t="shared" si="61"/>
        <v>2.25</v>
      </c>
      <c r="I552" s="34"/>
      <c r="J552" s="34"/>
      <c r="K552" s="35">
        <f t="shared" si="59"/>
        <v>2.25</v>
      </c>
      <c r="L552" s="24"/>
      <c r="M552" s="25"/>
      <c r="N552" s="26"/>
    </row>
    <row r="553" spans="1:14" s="23" customFormat="1" ht="15" customHeight="1" x14ac:dyDescent="0.25">
      <c r="A553" s="61"/>
      <c r="B553" s="1" t="s">
        <v>11319</v>
      </c>
      <c r="C553" s="33"/>
      <c r="D553" s="49">
        <v>1</v>
      </c>
      <c r="E553" s="49">
        <v>0.3</v>
      </c>
      <c r="F553" s="6">
        <v>0.15</v>
      </c>
      <c r="G553" s="49">
        <f t="shared" si="60"/>
        <v>2.5</v>
      </c>
      <c r="H553" s="34">
        <f t="shared" si="61"/>
        <v>2.25</v>
      </c>
      <c r="I553" s="34"/>
      <c r="J553" s="34"/>
      <c r="K553" s="35">
        <f t="shared" si="59"/>
        <v>2.25</v>
      </c>
      <c r="L553" s="24"/>
      <c r="M553" s="25"/>
      <c r="N553" s="26"/>
    </row>
    <row r="554" spans="1:14" s="23" customFormat="1" ht="15" customHeight="1" x14ac:dyDescent="0.25">
      <c r="A554" s="61"/>
      <c r="B554" s="1" t="s">
        <v>11320</v>
      </c>
      <c r="C554" s="33"/>
      <c r="D554" s="49">
        <v>1</v>
      </c>
      <c r="E554" s="49">
        <v>0.3</v>
      </c>
      <c r="F554" s="6">
        <v>0.15</v>
      </c>
      <c r="G554" s="49">
        <f t="shared" si="60"/>
        <v>2.5</v>
      </c>
      <c r="H554" s="34">
        <f t="shared" si="61"/>
        <v>2.25</v>
      </c>
      <c r="I554" s="34"/>
      <c r="J554" s="34"/>
      <c r="K554" s="35">
        <f t="shared" si="59"/>
        <v>2.25</v>
      </c>
      <c r="L554" s="24"/>
      <c r="M554" s="25"/>
      <c r="N554" s="26"/>
    </row>
    <row r="555" spans="1:14" s="23" customFormat="1" ht="15" customHeight="1" x14ac:dyDescent="0.25">
      <c r="A555" s="61"/>
      <c r="B555" s="1" t="s">
        <v>11321</v>
      </c>
      <c r="C555" s="33"/>
      <c r="D555" s="49">
        <v>1</v>
      </c>
      <c r="E555" s="49">
        <v>0.3</v>
      </c>
      <c r="F555" s="6">
        <v>0.15</v>
      </c>
      <c r="G555" s="49">
        <f t="shared" si="60"/>
        <v>2.5</v>
      </c>
      <c r="H555" s="34">
        <f t="shared" si="61"/>
        <v>2.25</v>
      </c>
      <c r="I555" s="34"/>
      <c r="J555" s="34"/>
      <c r="K555" s="35">
        <f t="shared" si="59"/>
        <v>2.25</v>
      </c>
      <c r="L555" s="24"/>
      <c r="M555" s="25"/>
      <c r="N555" s="26"/>
    </row>
    <row r="556" spans="1:14" s="23" customFormat="1" ht="15" customHeight="1" x14ac:dyDescent="0.25">
      <c r="A556" s="61"/>
      <c r="B556" s="1" t="s">
        <v>11322</v>
      </c>
      <c r="C556" s="33"/>
      <c r="D556" s="49">
        <v>1</v>
      </c>
      <c r="E556" s="49">
        <v>0.3</v>
      </c>
      <c r="F556" s="6">
        <v>0.15</v>
      </c>
      <c r="G556" s="49">
        <f t="shared" si="60"/>
        <v>2.5</v>
      </c>
      <c r="H556" s="34">
        <f t="shared" si="61"/>
        <v>2.25</v>
      </c>
      <c r="I556" s="34"/>
      <c r="J556" s="34"/>
      <c r="K556" s="35">
        <f t="shared" si="59"/>
        <v>2.25</v>
      </c>
      <c r="L556" s="24"/>
      <c r="M556" s="25"/>
      <c r="N556" s="26"/>
    </row>
    <row r="557" spans="1:14" s="23" customFormat="1" ht="15" customHeight="1" x14ac:dyDescent="0.25">
      <c r="A557" s="61"/>
      <c r="B557" s="1" t="s">
        <v>11323</v>
      </c>
      <c r="C557" s="33"/>
      <c r="D557" s="49">
        <v>1</v>
      </c>
      <c r="E557" s="49">
        <v>0.3</v>
      </c>
      <c r="F557" s="6">
        <v>0.15</v>
      </c>
      <c r="G557" s="49">
        <f t="shared" si="60"/>
        <v>2.5</v>
      </c>
      <c r="H557" s="34">
        <f t="shared" si="61"/>
        <v>2.25</v>
      </c>
      <c r="I557" s="34"/>
      <c r="J557" s="34"/>
      <c r="K557" s="35">
        <f t="shared" si="59"/>
        <v>2.25</v>
      </c>
      <c r="L557" s="24"/>
      <c r="M557" s="25"/>
      <c r="N557" s="26"/>
    </row>
    <row r="558" spans="1:14" s="23" customFormat="1" ht="15" customHeight="1" x14ac:dyDescent="0.25">
      <c r="A558" s="61"/>
      <c r="B558" s="1" t="s">
        <v>11324</v>
      </c>
      <c r="C558" s="33"/>
      <c r="D558" s="49">
        <v>1</v>
      </c>
      <c r="E558" s="49">
        <v>0.3</v>
      </c>
      <c r="F558" s="6">
        <v>0.15</v>
      </c>
      <c r="G558" s="49">
        <f t="shared" si="60"/>
        <v>2.5</v>
      </c>
      <c r="H558" s="34">
        <f t="shared" si="61"/>
        <v>2.25</v>
      </c>
      <c r="I558" s="34"/>
      <c r="J558" s="34"/>
      <c r="K558" s="35">
        <f t="shared" si="59"/>
        <v>2.25</v>
      </c>
      <c r="L558" s="24"/>
      <c r="M558" s="25"/>
      <c r="N558" s="26"/>
    </row>
    <row r="559" spans="1:14" s="23" customFormat="1" ht="15" customHeight="1" x14ac:dyDescent="0.25">
      <c r="A559" s="61"/>
      <c r="B559" s="1" t="s">
        <v>11325</v>
      </c>
      <c r="C559" s="33"/>
      <c r="D559" s="49">
        <v>1</v>
      </c>
      <c r="E559" s="49">
        <v>0.3</v>
      </c>
      <c r="F559" s="6">
        <v>0.15</v>
      </c>
      <c r="G559" s="49">
        <f t="shared" si="60"/>
        <v>2.5</v>
      </c>
      <c r="H559" s="34">
        <f t="shared" si="61"/>
        <v>2.25</v>
      </c>
      <c r="I559" s="34"/>
      <c r="J559" s="34"/>
      <c r="K559" s="35">
        <f t="shared" si="59"/>
        <v>2.25</v>
      </c>
      <c r="L559" s="24"/>
      <c r="M559" s="25"/>
      <c r="N559" s="26"/>
    </row>
    <row r="560" spans="1:14" s="23" customFormat="1" ht="15" customHeight="1" x14ac:dyDescent="0.25">
      <c r="A560" s="61"/>
      <c r="B560" s="1" t="s">
        <v>11326</v>
      </c>
      <c r="C560" s="33"/>
      <c r="D560" s="49">
        <v>1</v>
      </c>
      <c r="E560" s="49">
        <v>0.3</v>
      </c>
      <c r="F560" s="6">
        <v>0.15</v>
      </c>
      <c r="G560" s="49">
        <f t="shared" si="60"/>
        <v>2.5</v>
      </c>
      <c r="H560" s="34">
        <f t="shared" si="61"/>
        <v>2.25</v>
      </c>
      <c r="I560" s="34"/>
      <c r="J560" s="34"/>
      <c r="K560" s="35">
        <f t="shared" si="59"/>
        <v>2.25</v>
      </c>
      <c r="L560" s="24"/>
      <c r="M560" s="25"/>
      <c r="N560" s="26"/>
    </row>
    <row r="561" spans="1:14" s="23" customFormat="1" ht="15" customHeight="1" x14ac:dyDescent="0.25">
      <c r="A561" s="61"/>
      <c r="B561" s="1" t="s">
        <v>11327</v>
      </c>
      <c r="C561" s="33"/>
      <c r="D561" s="49">
        <v>1</v>
      </c>
      <c r="E561" s="49">
        <v>0.3</v>
      </c>
      <c r="F561" s="6">
        <v>0.15</v>
      </c>
      <c r="G561" s="49">
        <f t="shared" si="60"/>
        <v>2.5</v>
      </c>
      <c r="H561" s="34">
        <f t="shared" si="61"/>
        <v>2.25</v>
      </c>
      <c r="I561" s="34"/>
      <c r="J561" s="34"/>
      <c r="K561" s="35">
        <f t="shared" si="59"/>
        <v>2.25</v>
      </c>
      <c r="L561" s="24"/>
      <c r="M561" s="25"/>
      <c r="N561" s="26"/>
    </row>
    <row r="562" spans="1:14" s="23" customFormat="1" x14ac:dyDescent="0.25">
      <c r="A562" s="60"/>
      <c r="B562" s="15"/>
      <c r="C562" s="16"/>
      <c r="D562" s="17"/>
      <c r="E562" s="18"/>
      <c r="F562" s="17"/>
      <c r="G562" s="19"/>
      <c r="H562" s="17"/>
      <c r="I562" s="19"/>
      <c r="J562" s="19"/>
      <c r="K562" s="20"/>
      <c r="L562" s="21"/>
      <c r="M562" s="22"/>
    </row>
    <row r="563" spans="1:14" s="23" customFormat="1" x14ac:dyDescent="0.25">
      <c r="A563" s="62"/>
      <c r="B563" s="27" t="s">
        <v>12</v>
      </c>
      <c r="C563" s="28"/>
      <c r="D563" s="29"/>
      <c r="E563" s="30"/>
      <c r="F563" s="30"/>
      <c r="G563" s="30"/>
      <c r="H563" s="30"/>
      <c r="I563" s="30"/>
      <c r="J563" s="30"/>
      <c r="K563" s="31">
        <f>ROUND(SUM(K546:K562),2)</f>
        <v>27</v>
      </c>
      <c r="L563" s="32" t="str">
        <f>IFERROR(VLOOKUP(A546,PO!$A:$I,5,FALSE),0)</f>
        <v>M2</v>
      </c>
      <c r="M563" s="22"/>
    </row>
    <row r="564" spans="1:14" s="23" customFormat="1" x14ac:dyDescent="0.25">
      <c r="A564" s="60"/>
      <c r="B564" s="15"/>
      <c r="C564" s="16"/>
      <c r="D564" s="17"/>
      <c r="E564" s="18"/>
      <c r="F564" s="17"/>
      <c r="G564" s="19"/>
      <c r="H564" s="17"/>
      <c r="I564" s="19"/>
      <c r="J564" s="19"/>
      <c r="K564" s="20"/>
      <c r="L564" s="21"/>
      <c r="M564" s="22"/>
    </row>
    <row r="565" spans="1:14" s="23" customFormat="1" ht="39.6" x14ac:dyDescent="0.25">
      <c r="A565" s="60" t="str">
        <f>PO!A52</f>
        <v>04.01.04</v>
      </c>
      <c r="B565" s="15" t="str">
        <f>VLOOKUP(A565,PO!$A:$I,4,FALSE)</f>
        <v>MONTAGEM E DESMONTAGEM DE FÔRMA DE VIGA, ESCORAMENTO COM PONTALETE DE MADEIRA, PÉ-DIREITO SIMPLES, EM MADEIRA SERRADA, 2 UTILIZAÇÕES. AF_09/2020</v>
      </c>
      <c r="C565" s="16"/>
      <c r="D565" s="17"/>
      <c r="E565" s="18"/>
      <c r="F565" s="17"/>
      <c r="G565" s="19"/>
      <c r="H565" s="17"/>
      <c r="I565" s="19"/>
      <c r="J565" s="19"/>
      <c r="K565" s="20"/>
      <c r="L565" s="21">
        <f>K588</f>
        <v>72.17</v>
      </c>
      <c r="M565" s="22"/>
    </row>
    <row r="566" spans="1:14" s="23" customFormat="1" ht="15" customHeight="1" x14ac:dyDescent="0.25">
      <c r="A566" s="61"/>
      <c r="B566" s="1"/>
      <c r="C566" s="33"/>
      <c r="D566" s="49"/>
      <c r="E566" s="49"/>
      <c r="F566" s="49"/>
      <c r="G566" s="26"/>
      <c r="H566" s="34"/>
      <c r="I566" s="34"/>
      <c r="J566" s="34"/>
      <c r="K566" s="35"/>
      <c r="L566" s="24"/>
      <c r="M566" s="25"/>
      <c r="N566" s="26"/>
    </row>
    <row r="567" spans="1:14" s="23" customFormat="1" ht="15" customHeight="1" x14ac:dyDescent="0.25">
      <c r="A567" s="61"/>
      <c r="B567" s="161" t="s">
        <v>9862</v>
      </c>
      <c r="C567" s="33"/>
      <c r="D567" s="49"/>
      <c r="E567" s="49"/>
      <c r="F567" s="49"/>
      <c r="G567" s="26"/>
      <c r="H567" s="34"/>
      <c r="I567" s="34"/>
      <c r="J567" s="34"/>
      <c r="K567" s="35"/>
      <c r="L567" s="24"/>
      <c r="M567" s="25"/>
      <c r="N567" s="26"/>
    </row>
    <row r="568" spans="1:14" s="23" customFormat="1" ht="15" customHeight="1" x14ac:dyDescent="0.25">
      <c r="A568" s="61"/>
      <c r="B568" s="295" t="s">
        <v>11408</v>
      </c>
      <c r="C568" s="33"/>
      <c r="D568" s="49"/>
      <c r="E568" s="6"/>
      <c r="F568" s="6"/>
      <c r="G568" s="49"/>
      <c r="H568" s="34"/>
      <c r="I568" s="34"/>
      <c r="J568" s="34"/>
      <c r="K568" s="35"/>
      <c r="L568" s="24"/>
      <c r="M568" s="25"/>
      <c r="N568" s="26"/>
    </row>
    <row r="569" spans="1:14" s="23" customFormat="1" ht="15" customHeight="1" x14ac:dyDescent="0.25">
      <c r="A569" s="61"/>
      <c r="B569" s="1" t="s">
        <v>11343</v>
      </c>
      <c r="C569" s="33"/>
      <c r="D569" s="49">
        <v>1</v>
      </c>
      <c r="E569" s="6">
        <f>4.83</f>
        <v>4.83</v>
      </c>
      <c r="F569" s="6">
        <v>0.15</v>
      </c>
      <c r="G569" s="49">
        <v>0.3</v>
      </c>
      <c r="H569" s="34">
        <f>G569*E569*2</f>
        <v>2.8980000000000001</v>
      </c>
      <c r="I569" s="34"/>
      <c r="J569" s="34"/>
      <c r="K569" s="35">
        <f>H569</f>
        <v>2.8980000000000001</v>
      </c>
      <c r="L569" s="24"/>
      <c r="M569" s="25"/>
      <c r="N569" s="26"/>
    </row>
    <row r="570" spans="1:14" s="23" customFormat="1" ht="15" customHeight="1" x14ac:dyDescent="0.25">
      <c r="A570" s="61"/>
      <c r="B570" s="1" t="s">
        <v>11344</v>
      </c>
      <c r="C570" s="33"/>
      <c r="D570" s="49">
        <v>1</v>
      </c>
      <c r="E570" s="6">
        <f>5.09+5.1+4.85+4.61</f>
        <v>19.649999999999999</v>
      </c>
      <c r="F570" s="6">
        <v>0.15</v>
      </c>
      <c r="G570" s="49">
        <v>0.3</v>
      </c>
      <c r="H570" s="34">
        <f t="shared" ref="H570:H576" si="62">G570*E570*2</f>
        <v>11.79</v>
      </c>
      <c r="I570" s="34"/>
      <c r="J570" s="34"/>
      <c r="K570" s="35">
        <f t="shared" ref="K570:K576" si="63">H570</f>
        <v>11.79</v>
      </c>
      <c r="L570" s="24"/>
      <c r="M570" s="25"/>
      <c r="N570" s="26"/>
    </row>
    <row r="571" spans="1:14" s="23" customFormat="1" ht="15" customHeight="1" x14ac:dyDescent="0.25">
      <c r="A571" s="61"/>
      <c r="B571" s="1" t="s">
        <v>11345</v>
      </c>
      <c r="C571" s="33"/>
      <c r="D571" s="49">
        <v>1</v>
      </c>
      <c r="E571" s="6">
        <f>5.09+5.1+4.85+4.61</f>
        <v>19.649999999999999</v>
      </c>
      <c r="F571" s="6">
        <v>0.15</v>
      </c>
      <c r="G571" s="49">
        <v>0.3</v>
      </c>
      <c r="H571" s="34">
        <f t="shared" si="62"/>
        <v>11.79</v>
      </c>
      <c r="I571" s="34"/>
      <c r="J571" s="34"/>
      <c r="K571" s="35">
        <f t="shared" si="63"/>
        <v>11.79</v>
      </c>
      <c r="L571" s="24"/>
      <c r="M571" s="25"/>
      <c r="N571" s="26"/>
    </row>
    <row r="572" spans="1:14" s="23" customFormat="1" ht="15" customHeight="1" x14ac:dyDescent="0.25">
      <c r="A572" s="61"/>
      <c r="B572" s="1" t="s">
        <v>11346</v>
      </c>
      <c r="C572" s="33"/>
      <c r="D572" s="49">
        <v>1</v>
      </c>
      <c r="E572" s="6">
        <f>5.49+4.93</f>
        <v>10.42</v>
      </c>
      <c r="F572" s="6">
        <v>0.15</v>
      </c>
      <c r="G572" s="49">
        <v>0.3</v>
      </c>
      <c r="H572" s="34">
        <f t="shared" si="62"/>
        <v>6.2519999999999998</v>
      </c>
      <c r="I572" s="34"/>
      <c r="J572" s="34"/>
      <c r="K572" s="35">
        <f t="shared" si="63"/>
        <v>6.2519999999999998</v>
      </c>
      <c r="L572" s="24"/>
      <c r="M572" s="25"/>
      <c r="N572" s="26"/>
    </row>
    <row r="573" spans="1:14" s="23" customFormat="1" ht="15" customHeight="1" x14ac:dyDescent="0.25">
      <c r="A573" s="61"/>
      <c r="B573" s="1" t="s">
        <v>11347</v>
      </c>
      <c r="C573" s="33"/>
      <c r="D573" s="49">
        <v>1</v>
      </c>
      <c r="E573" s="6">
        <f>5.49+4.93</f>
        <v>10.42</v>
      </c>
      <c r="F573" s="6">
        <v>0.15</v>
      </c>
      <c r="G573" s="49">
        <v>0.3</v>
      </c>
      <c r="H573" s="34">
        <f t="shared" si="62"/>
        <v>6.2519999999999998</v>
      </c>
      <c r="I573" s="34"/>
      <c r="J573" s="34"/>
      <c r="K573" s="35">
        <f t="shared" si="63"/>
        <v>6.2519999999999998</v>
      </c>
      <c r="L573" s="24"/>
      <c r="M573" s="25"/>
      <c r="N573" s="26"/>
    </row>
    <row r="574" spans="1:14" s="23" customFormat="1" ht="15" customHeight="1" x14ac:dyDescent="0.25">
      <c r="A574" s="61"/>
      <c r="B574" s="1" t="s">
        <v>11348</v>
      </c>
      <c r="C574" s="33"/>
      <c r="D574" s="49">
        <v>1</v>
      </c>
      <c r="E574" s="6">
        <f>5.49+4.93</f>
        <v>10.42</v>
      </c>
      <c r="F574" s="6">
        <v>0.15</v>
      </c>
      <c r="G574" s="49">
        <v>0.3</v>
      </c>
      <c r="H574" s="34">
        <f t="shared" si="62"/>
        <v>6.2519999999999998</v>
      </c>
      <c r="I574" s="34"/>
      <c r="J574" s="34"/>
      <c r="K574" s="35">
        <f t="shared" si="63"/>
        <v>6.2519999999999998</v>
      </c>
      <c r="L574" s="24"/>
      <c r="M574" s="25"/>
      <c r="N574" s="26"/>
    </row>
    <row r="575" spans="1:14" s="23" customFormat="1" ht="15" customHeight="1" x14ac:dyDescent="0.25">
      <c r="A575" s="61"/>
      <c r="B575" s="1" t="s">
        <v>11349</v>
      </c>
      <c r="C575" s="33"/>
      <c r="D575" s="49">
        <v>1</v>
      </c>
      <c r="E575" s="6">
        <f>5.49+4.93</f>
        <v>10.42</v>
      </c>
      <c r="F575" s="6">
        <v>0.15</v>
      </c>
      <c r="G575" s="49">
        <v>0.3</v>
      </c>
      <c r="H575" s="34">
        <f t="shared" si="62"/>
        <v>6.2519999999999998</v>
      </c>
      <c r="I575" s="34"/>
      <c r="J575" s="34"/>
      <c r="K575" s="35">
        <f t="shared" si="63"/>
        <v>6.2519999999999998</v>
      </c>
      <c r="L575" s="24"/>
      <c r="M575" s="25"/>
      <c r="N575" s="26"/>
    </row>
    <row r="576" spans="1:14" s="23" customFormat="1" ht="15" customHeight="1" x14ac:dyDescent="0.25">
      <c r="A576" s="61"/>
      <c r="B576" s="1" t="s">
        <v>11350</v>
      </c>
      <c r="C576" s="33"/>
      <c r="D576" s="49">
        <v>1</v>
      </c>
      <c r="E576" s="6">
        <f>5.49+4.93</f>
        <v>10.42</v>
      </c>
      <c r="F576" s="6">
        <v>0.15</v>
      </c>
      <c r="G576" s="49">
        <v>0.3</v>
      </c>
      <c r="H576" s="34">
        <f t="shared" si="62"/>
        <v>6.2519999999999998</v>
      </c>
      <c r="I576" s="34"/>
      <c r="J576" s="34"/>
      <c r="K576" s="35">
        <f t="shared" si="63"/>
        <v>6.2519999999999998</v>
      </c>
      <c r="L576" s="24"/>
      <c r="M576" s="25"/>
      <c r="N576" s="26"/>
    </row>
    <row r="577" spans="1:14" s="23" customFormat="1" ht="15" customHeight="1" x14ac:dyDescent="0.25">
      <c r="A577" s="61"/>
      <c r="B577" s="1"/>
      <c r="C577" s="33"/>
      <c r="D577" s="49"/>
      <c r="E577" s="6"/>
      <c r="F577" s="6"/>
      <c r="G577" s="49"/>
      <c r="H577" s="34"/>
      <c r="I577" s="34"/>
      <c r="J577" s="34"/>
      <c r="K577" s="35"/>
      <c r="L577" s="24"/>
      <c r="M577" s="25"/>
      <c r="N577" s="26"/>
    </row>
    <row r="578" spans="1:14" s="23" customFormat="1" ht="15" customHeight="1" x14ac:dyDescent="0.25">
      <c r="A578" s="61"/>
      <c r="B578" s="295" t="s">
        <v>11408</v>
      </c>
      <c r="C578" s="33"/>
      <c r="D578" s="49"/>
      <c r="E578" s="6"/>
      <c r="F578" s="6"/>
      <c r="G578" s="49"/>
      <c r="H578" s="34"/>
      <c r="I578" s="34"/>
      <c r="J578" s="34"/>
      <c r="K578" s="35"/>
      <c r="L578" s="24"/>
      <c r="M578" s="25"/>
      <c r="N578" s="26"/>
    </row>
    <row r="579" spans="1:14" s="23" customFormat="1" ht="15" customHeight="1" x14ac:dyDescent="0.25">
      <c r="A579" s="61"/>
      <c r="B579" s="1" t="s">
        <v>11339</v>
      </c>
      <c r="C579" s="33"/>
      <c r="D579" s="49">
        <v>1</v>
      </c>
      <c r="E579" s="6">
        <f>4.83</f>
        <v>4.83</v>
      </c>
      <c r="F579" s="6">
        <v>0.15</v>
      </c>
      <c r="G579" s="49">
        <v>0.3</v>
      </c>
      <c r="H579" s="34">
        <f>E579*F579</f>
        <v>0.72450000000000003</v>
      </c>
      <c r="I579" s="34"/>
      <c r="J579" s="34"/>
      <c r="K579" s="35">
        <f>H579</f>
        <v>0.72450000000000003</v>
      </c>
      <c r="L579" s="24"/>
      <c r="M579" s="25"/>
      <c r="N579" s="26"/>
    </row>
    <row r="580" spans="1:14" s="23" customFormat="1" ht="15" customHeight="1" x14ac:dyDescent="0.25">
      <c r="A580" s="61"/>
      <c r="B580" s="1" t="s">
        <v>11340</v>
      </c>
      <c r="C580" s="33"/>
      <c r="D580" s="49">
        <v>1</v>
      </c>
      <c r="E580" s="6">
        <f>5.09+5.1+4.85+4.61</f>
        <v>19.649999999999999</v>
      </c>
      <c r="F580" s="6">
        <v>0.15</v>
      </c>
      <c r="G580" s="49">
        <v>0.3</v>
      </c>
      <c r="H580" s="34">
        <f t="shared" ref="H580:H586" si="64">E580*F580</f>
        <v>2.9474999999999998</v>
      </c>
      <c r="I580" s="34"/>
      <c r="J580" s="34"/>
      <c r="K580" s="35">
        <f t="shared" ref="K580:K586" si="65">H580</f>
        <v>2.9474999999999998</v>
      </c>
      <c r="L580" s="24"/>
      <c r="M580" s="25"/>
      <c r="N580" s="26"/>
    </row>
    <row r="581" spans="1:14" s="23" customFormat="1" ht="15" customHeight="1" x14ac:dyDescent="0.25">
      <c r="A581" s="61"/>
      <c r="B581" s="1" t="s">
        <v>11341</v>
      </c>
      <c r="C581" s="33"/>
      <c r="D581" s="49">
        <v>1</v>
      </c>
      <c r="E581" s="6">
        <f>5.09+5.1+4.85+4.61</f>
        <v>19.649999999999999</v>
      </c>
      <c r="F581" s="6">
        <v>0.15</v>
      </c>
      <c r="G581" s="49">
        <v>0.3</v>
      </c>
      <c r="H581" s="34">
        <f t="shared" si="64"/>
        <v>2.9474999999999998</v>
      </c>
      <c r="I581" s="34"/>
      <c r="J581" s="34"/>
      <c r="K581" s="35">
        <f t="shared" si="65"/>
        <v>2.9474999999999998</v>
      </c>
      <c r="L581" s="24"/>
      <c r="M581" s="25"/>
      <c r="N581" s="26"/>
    </row>
    <row r="582" spans="1:14" s="23" customFormat="1" ht="15" customHeight="1" x14ac:dyDescent="0.25">
      <c r="A582" s="61"/>
      <c r="B582" s="1" t="s">
        <v>11342</v>
      </c>
      <c r="C582" s="33"/>
      <c r="D582" s="49">
        <v>1</v>
      </c>
      <c r="E582" s="6">
        <f>5.49+4.93</f>
        <v>10.42</v>
      </c>
      <c r="F582" s="6">
        <v>0.15</v>
      </c>
      <c r="G582" s="49">
        <v>0.3</v>
      </c>
      <c r="H582" s="34">
        <f t="shared" si="64"/>
        <v>1.5629999999999999</v>
      </c>
      <c r="I582" s="34"/>
      <c r="J582" s="34"/>
      <c r="K582" s="35">
        <f t="shared" si="65"/>
        <v>1.5629999999999999</v>
      </c>
      <c r="L582" s="24"/>
      <c r="M582" s="25"/>
      <c r="N582" s="26"/>
    </row>
    <row r="583" spans="1:14" s="23" customFormat="1" ht="15" customHeight="1" x14ac:dyDescent="0.25">
      <c r="A583" s="61"/>
      <c r="B583" s="1" t="s">
        <v>11409</v>
      </c>
      <c r="C583" s="33"/>
      <c r="D583" s="49">
        <v>1</v>
      </c>
      <c r="E583" s="6">
        <f>5.49+4.93</f>
        <v>10.42</v>
      </c>
      <c r="F583" s="6">
        <v>0.15</v>
      </c>
      <c r="G583" s="49">
        <v>0.3</v>
      </c>
      <c r="H583" s="34">
        <f t="shared" si="64"/>
        <v>1.5629999999999999</v>
      </c>
      <c r="I583" s="34"/>
      <c r="J583" s="34"/>
      <c r="K583" s="35">
        <f t="shared" si="65"/>
        <v>1.5629999999999999</v>
      </c>
      <c r="L583" s="24"/>
      <c r="M583" s="25"/>
      <c r="N583" s="26"/>
    </row>
    <row r="584" spans="1:14" s="23" customFormat="1" ht="15" customHeight="1" x14ac:dyDescent="0.25">
      <c r="A584" s="61"/>
      <c r="B584" s="1" t="s">
        <v>11410</v>
      </c>
      <c r="C584" s="33"/>
      <c r="D584" s="49">
        <v>1</v>
      </c>
      <c r="E584" s="6">
        <f>5.49+4.93</f>
        <v>10.42</v>
      </c>
      <c r="F584" s="6">
        <v>0.15</v>
      </c>
      <c r="G584" s="49">
        <v>0.3</v>
      </c>
      <c r="H584" s="34">
        <f t="shared" si="64"/>
        <v>1.5629999999999999</v>
      </c>
      <c r="I584" s="34"/>
      <c r="J584" s="34"/>
      <c r="K584" s="35">
        <f t="shared" si="65"/>
        <v>1.5629999999999999</v>
      </c>
      <c r="L584" s="24"/>
      <c r="M584" s="25"/>
      <c r="N584" s="26"/>
    </row>
    <row r="585" spans="1:14" s="23" customFormat="1" ht="15" customHeight="1" x14ac:dyDescent="0.25">
      <c r="A585" s="61"/>
      <c r="B585" s="1" t="s">
        <v>11411</v>
      </c>
      <c r="C585" s="33"/>
      <c r="D585" s="49">
        <v>1</v>
      </c>
      <c r="E585" s="6">
        <f>5.49+4.93</f>
        <v>10.42</v>
      </c>
      <c r="F585" s="6">
        <v>0.15</v>
      </c>
      <c r="G585" s="49">
        <v>0.3</v>
      </c>
      <c r="H585" s="34">
        <f t="shared" si="64"/>
        <v>1.5629999999999999</v>
      </c>
      <c r="I585" s="34"/>
      <c r="J585" s="34"/>
      <c r="K585" s="35">
        <f t="shared" si="65"/>
        <v>1.5629999999999999</v>
      </c>
      <c r="L585" s="24"/>
      <c r="M585" s="25"/>
      <c r="N585" s="26"/>
    </row>
    <row r="586" spans="1:14" s="23" customFormat="1" ht="15" customHeight="1" x14ac:dyDescent="0.25">
      <c r="A586" s="61"/>
      <c r="B586" s="1" t="s">
        <v>11412</v>
      </c>
      <c r="C586" s="33"/>
      <c r="D586" s="49">
        <v>1</v>
      </c>
      <c r="E586" s="6">
        <f>5.49+4.93</f>
        <v>10.42</v>
      </c>
      <c r="F586" s="6">
        <v>0.15</v>
      </c>
      <c r="G586" s="49">
        <v>0.3</v>
      </c>
      <c r="H586" s="34">
        <f t="shared" si="64"/>
        <v>1.5629999999999999</v>
      </c>
      <c r="I586" s="34"/>
      <c r="J586" s="34"/>
      <c r="K586" s="35">
        <f t="shared" si="65"/>
        <v>1.5629999999999999</v>
      </c>
      <c r="L586" s="24"/>
      <c r="M586" s="25"/>
      <c r="N586" s="26"/>
    </row>
    <row r="587" spans="1:14" s="23" customFormat="1" x14ac:dyDescent="0.25">
      <c r="A587" s="60"/>
      <c r="B587" s="15"/>
      <c r="C587" s="16"/>
      <c r="D587" s="17"/>
      <c r="E587" s="18"/>
      <c r="F587" s="17"/>
      <c r="G587" s="19"/>
      <c r="H587" s="17"/>
      <c r="I587" s="19"/>
      <c r="J587" s="19"/>
      <c r="K587" s="20"/>
      <c r="L587" s="21"/>
      <c r="M587" s="22"/>
    </row>
    <row r="588" spans="1:14" s="23" customFormat="1" x14ac:dyDescent="0.25">
      <c r="A588" s="62"/>
      <c r="B588" s="27" t="s">
        <v>12</v>
      </c>
      <c r="C588" s="28"/>
      <c r="D588" s="29"/>
      <c r="E588" s="30"/>
      <c r="F588" s="30"/>
      <c r="G588" s="30"/>
      <c r="H588" s="30"/>
      <c r="I588" s="30"/>
      <c r="J588" s="30"/>
      <c r="K588" s="31">
        <f>ROUND(SUM(K565:K587),2)</f>
        <v>72.17</v>
      </c>
      <c r="L588" s="32" t="str">
        <f>IFERROR(VLOOKUP(A565,PO!$A:$I,5,FALSE),0)</f>
        <v>M2</v>
      </c>
      <c r="M588" s="22"/>
    </row>
    <row r="589" spans="1:14" s="23" customFormat="1" x14ac:dyDescent="0.25">
      <c r="A589" s="60"/>
      <c r="B589" s="15"/>
      <c r="C589" s="16"/>
      <c r="D589" s="17"/>
      <c r="E589" s="18"/>
      <c r="F589" s="17"/>
      <c r="G589" s="19"/>
      <c r="H589" s="17"/>
      <c r="I589" s="19"/>
      <c r="J589" s="19"/>
      <c r="K589" s="20"/>
      <c r="L589" s="21"/>
      <c r="M589" s="22"/>
    </row>
    <row r="590" spans="1:14" s="23" customFormat="1" ht="26.4" x14ac:dyDescent="0.25">
      <c r="A590" s="60" t="str">
        <f>PO!A53</f>
        <v>04.01.05</v>
      </c>
      <c r="B590" s="15" t="str">
        <f>VLOOKUP(A590,PO!$A:$I,4,FALSE)</f>
        <v>CONCRETO FCK = 30MPA, TRAÇO 1:2,1:2,5 (EM MASSA SECA DE CIMENTO/ AREIA MÉDIA/ BRITA 1) - PREPARO MECÂNICO COM BETONEIRA 400 L. AF_05/2021</v>
      </c>
      <c r="C590" s="16"/>
      <c r="D590" s="17"/>
      <c r="E590" s="18"/>
      <c r="F590" s="17"/>
      <c r="G590" s="19"/>
      <c r="H590" s="17"/>
      <c r="I590" s="19"/>
      <c r="J590" s="19"/>
      <c r="K590" s="20"/>
      <c r="L590" s="21">
        <f>K617</f>
        <v>5.68</v>
      </c>
      <c r="M590" s="22"/>
    </row>
    <row r="591" spans="1:14" s="23" customFormat="1" ht="15" customHeight="1" x14ac:dyDescent="0.25">
      <c r="A591" s="61"/>
      <c r="B591" s="1"/>
      <c r="C591" s="33"/>
      <c r="D591" s="49"/>
      <c r="E591" s="49"/>
      <c r="F591" s="49"/>
      <c r="G591" s="26"/>
      <c r="H591" s="34"/>
      <c r="I591" s="34"/>
      <c r="J591" s="34"/>
      <c r="K591" s="35"/>
      <c r="L591" s="24"/>
      <c r="M591" s="25"/>
      <c r="N591" s="26"/>
    </row>
    <row r="592" spans="1:14" s="23" customFormat="1" ht="15" customHeight="1" x14ac:dyDescent="0.25">
      <c r="A592" s="61"/>
      <c r="B592" s="161" t="s">
        <v>9862</v>
      </c>
      <c r="C592" s="33"/>
      <c r="D592" s="49"/>
      <c r="E592" s="49"/>
      <c r="F592" s="49"/>
      <c r="G592" s="26"/>
      <c r="H592" s="34"/>
      <c r="I592" s="34"/>
      <c r="J592" s="34"/>
      <c r="K592" s="35"/>
      <c r="L592" s="24"/>
      <c r="M592" s="25"/>
      <c r="N592" s="26"/>
    </row>
    <row r="593" spans="1:14" s="23" customFormat="1" ht="15" customHeight="1" x14ac:dyDescent="0.25">
      <c r="A593" s="61"/>
      <c r="B593" s="295" t="s">
        <v>11407</v>
      </c>
      <c r="C593" s="33"/>
      <c r="D593" s="49"/>
      <c r="E593" s="6"/>
      <c r="F593" s="6"/>
      <c r="G593" s="49"/>
      <c r="H593" s="34"/>
      <c r="I593" s="34"/>
      <c r="J593" s="34"/>
      <c r="K593" s="35"/>
      <c r="L593" s="24"/>
      <c r="M593" s="25"/>
      <c r="N593" s="26"/>
    </row>
    <row r="594" spans="1:14" s="23" customFormat="1" ht="15" customHeight="1" x14ac:dyDescent="0.25">
      <c r="A594" s="61"/>
      <c r="B594" s="1" t="s">
        <v>11316</v>
      </c>
      <c r="C594" s="33"/>
      <c r="D594" s="49">
        <v>1</v>
      </c>
      <c r="E594" s="49">
        <v>0.3</v>
      </c>
      <c r="F594" s="6">
        <v>0.15</v>
      </c>
      <c r="G594" s="49">
        <f>2.8-0.3</f>
        <v>2.5</v>
      </c>
      <c r="H594" s="34"/>
      <c r="I594" s="34">
        <f>G594*F594*E594</f>
        <v>0.11249999999999999</v>
      </c>
      <c r="J594" s="34"/>
      <c r="K594" s="35">
        <f>I594*D594</f>
        <v>0.11249999999999999</v>
      </c>
      <c r="L594" s="24"/>
      <c r="M594" s="25"/>
      <c r="N594" s="26"/>
    </row>
    <row r="595" spans="1:14" s="23" customFormat="1" ht="15" customHeight="1" x14ac:dyDescent="0.25">
      <c r="A595" s="61"/>
      <c r="B595" s="1" t="s">
        <v>11317</v>
      </c>
      <c r="C595" s="33"/>
      <c r="D595" s="49">
        <v>1</v>
      </c>
      <c r="E595" s="49">
        <v>0.3</v>
      </c>
      <c r="F595" s="6">
        <v>0.15</v>
      </c>
      <c r="G595" s="49">
        <f t="shared" ref="G595:G605" si="66">2.8-0.3</f>
        <v>2.5</v>
      </c>
      <c r="H595" s="34"/>
      <c r="I595" s="34">
        <f t="shared" ref="I595:I605" si="67">G595*F595*E595</f>
        <v>0.11249999999999999</v>
      </c>
      <c r="J595" s="34"/>
      <c r="K595" s="35">
        <f t="shared" ref="K595:K605" si="68">I595*D595</f>
        <v>0.11249999999999999</v>
      </c>
      <c r="L595" s="24"/>
      <c r="M595" s="25"/>
      <c r="N595" s="26"/>
    </row>
    <row r="596" spans="1:14" s="23" customFormat="1" ht="15" customHeight="1" x14ac:dyDescent="0.25">
      <c r="A596" s="61"/>
      <c r="B596" s="1" t="s">
        <v>11318</v>
      </c>
      <c r="C596" s="33"/>
      <c r="D596" s="49">
        <v>1</v>
      </c>
      <c r="E596" s="49">
        <v>0.3</v>
      </c>
      <c r="F596" s="6">
        <v>0.15</v>
      </c>
      <c r="G596" s="49">
        <f t="shared" si="66"/>
        <v>2.5</v>
      </c>
      <c r="H596" s="34"/>
      <c r="I596" s="34">
        <f t="shared" si="67"/>
        <v>0.11249999999999999</v>
      </c>
      <c r="J596" s="34"/>
      <c r="K596" s="35">
        <f t="shared" si="68"/>
        <v>0.11249999999999999</v>
      </c>
      <c r="L596" s="24"/>
      <c r="M596" s="25"/>
      <c r="N596" s="26"/>
    </row>
    <row r="597" spans="1:14" s="23" customFormat="1" ht="15" customHeight="1" x14ac:dyDescent="0.25">
      <c r="A597" s="61"/>
      <c r="B597" s="1" t="s">
        <v>11319</v>
      </c>
      <c r="C597" s="33"/>
      <c r="D597" s="49">
        <v>1</v>
      </c>
      <c r="E597" s="49">
        <v>0.3</v>
      </c>
      <c r="F597" s="6">
        <v>0.15</v>
      </c>
      <c r="G597" s="49">
        <f t="shared" si="66"/>
        <v>2.5</v>
      </c>
      <c r="H597" s="34"/>
      <c r="I597" s="34">
        <f t="shared" si="67"/>
        <v>0.11249999999999999</v>
      </c>
      <c r="J597" s="34"/>
      <c r="K597" s="35">
        <f t="shared" si="68"/>
        <v>0.11249999999999999</v>
      </c>
      <c r="L597" s="24"/>
      <c r="M597" s="25"/>
      <c r="N597" s="26"/>
    </row>
    <row r="598" spans="1:14" s="23" customFormat="1" ht="15" customHeight="1" x14ac:dyDescent="0.25">
      <c r="A598" s="61"/>
      <c r="B598" s="1" t="s">
        <v>11320</v>
      </c>
      <c r="C598" s="33"/>
      <c r="D598" s="49">
        <v>1</v>
      </c>
      <c r="E598" s="49">
        <v>0.3</v>
      </c>
      <c r="F598" s="6">
        <v>0.15</v>
      </c>
      <c r="G598" s="49">
        <f t="shared" si="66"/>
        <v>2.5</v>
      </c>
      <c r="H598" s="34"/>
      <c r="I598" s="34">
        <f t="shared" si="67"/>
        <v>0.11249999999999999</v>
      </c>
      <c r="J598" s="34"/>
      <c r="K598" s="35">
        <f t="shared" si="68"/>
        <v>0.11249999999999999</v>
      </c>
      <c r="L598" s="24"/>
      <c r="M598" s="25"/>
      <c r="N598" s="26"/>
    </row>
    <row r="599" spans="1:14" s="23" customFormat="1" ht="15" customHeight="1" x14ac:dyDescent="0.25">
      <c r="A599" s="61"/>
      <c r="B599" s="1" t="s">
        <v>11321</v>
      </c>
      <c r="C599" s="33"/>
      <c r="D599" s="49">
        <v>1</v>
      </c>
      <c r="E599" s="49">
        <v>0.3</v>
      </c>
      <c r="F599" s="6">
        <v>0.15</v>
      </c>
      <c r="G599" s="49">
        <f t="shared" si="66"/>
        <v>2.5</v>
      </c>
      <c r="H599" s="34"/>
      <c r="I599" s="34">
        <f t="shared" si="67"/>
        <v>0.11249999999999999</v>
      </c>
      <c r="J599" s="34"/>
      <c r="K599" s="35">
        <f t="shared" si="68"/>
        <v>0.11249999999999999</v>
      </c>
      <c r="L599" s="24"/>
      <c r="M599" s="25"/>
      <c r="N599" s="26"/>
    </row>
    <row r="600" spans="1:14" s="23" customFormat="1" ht="15" customHeight="1" x14ac:dyDescent="0.25">
      <c r="A600" s="61"/>
      <c r="B600" s="1" t="s">
        <v>11322</v>
      </c>
      <c r="C600" s="33"/>
      <c r="D600" s="49">
        <v>1</v>
      </c>
      <c r="E600" s="49">
        <v>0.3</v>
      </c>
      <c r="F600" s="6">
        <v>0.15</v>
      </c>
      <c r="G600" s="49">
        <f t="shared" si="66"/>
        <v>2.5</v>
      </c>
      <c r="H600" s="34"/>
      <c r="I600" s="34">
        <f t="shared" si="67"/>
        <v>0.11249999999999999</v>
      </c>
      <c r="J600" s="34"/>
      <c r="K600" s="35">
        <f t="shared" si="68"/>
        <v>0.11249999999999999</v>
      </c>
      <c r="L600" s="24"/>
      <c r="M600" s="25"/>
      <c r="N600" s="26"/>
    </row>
    <row r="601" spans="1:14" s="23" customFormat="1" ht="15" customHeight="1" x14ac:dyDescent="0.25">
      <c r="A601" s="61"/>
      <c r="B601" s="1" t="s">
        <v>11323</v>
      </c>
      <c r="C601" s="33"/>
      <c r="D601" s="49">
        <v>1</v>
      </c>
      <c r="E601" s="49">
        <v>0.3</v>
      </c>
      <c r="F601" s="6">
        <v>0.15</v>
      </c>
      <c r="G601" s="49">
        <f t="shared" si="66"/>
        <v>2.5</v>
      </c>
      <c r="H601" s="34"/>
      <c r="I601" s="34">
        <f t="shared" si="67"/>
        <v>0.11249999999999999</v>
      </c>
      <c r="J601" s="34"/>
      <c r="K601" s="35">
        <f t="shared" si="68"/>
        <v>0.11249999999999999</v>
      </c>
      <c r="L601" s="24"/>
      <c r="M601" s="25"/>
      <c r="N601" s="26"/>
    </row>
    <row r="602" spans="1:14" s="23" customFormat="1" ht="15" customHeight="1" x14ac:dyDescent="0.25">
      <c r="A602" s="61"/>
      <c r="B602" s="1" t="s">
        <v>11324</v>
      </c>
      <c r="C602" s="33"/>
      <c r="D602" s="49">
        <v>1</v>
      </c>
      <c r="E602" s="49">
        <v>0.3</v>
      </c>
      <c r="F602" s="6">
        <v>0.15</v>
      </c>
      <c r="G602" s="49">
        <f t="shared" si="66"/>
        <v>2.5</v>
      </c>
      <c r="H602" s="34"/>
      <c r="I602" s="34">
        <f t="shared" si="67"/>
        <v>0.11249999999999999</v>
      </c>
      <c r="J602" s="34"/>
      <c r="K602" s="35">
        <f t="shared" si="68"/>
        <v>0.11249999999999999</v>
      </c>
      <c r="L602" s="24"/>
      <c r="M602" s="25"/>
      <c r="N602" s="26"/>
    </row>
    <row r="603" spans="1:14" s="23" customFormat="1" ht="15" customHeight="1" x14ac:dyDescent="0.25">
      <c r="A603" s="61"/>
      <c r="B603" s="1" t="s">
        <v>11325</v>
      </c>
      <c r="C603" s="33"/>
      <c r="D603" s="49">
        <v>1</v>
      </c>
      <c r="E603" s="49">
        <v>0.3</v>
      </c>
      <c r="F603" s="6">
        <v>0.15</v>
      </c>
      <c r="G603" s="49">
        <f t="shared" si="66"/>
        <v>2.5</v>
      </c>
      <c r="H603" s="34"/>
      <c r="I603" s="34">
        <f t="shared" si="67"/>
        <v>0.11249999999999999</v>
      </c>
      <c r="J603" s="34"/>
      <c r="K603" s="35">
        <f t="shared" si="68"/>
        <v>0.11249999999999999</v>
      </c>
      <c r="L603" s="24"/>
      <c r="M603" s="25"/>
      <c r="N603" s="26"/>
    </row>
    <row r="604" spans="1:14" s="23" customFormat="1" ht="15" customHeight="1" x14ac:dyDescent="0.25">
      <c r="A604" s="61"/>
      <c r="B604" s="1" t="s">
        <v>11326</v>
      </c>
      <c r="C604" s="33"/>
      <c r="D604" s="49">
        <v>1</v>
      </c>
      <c r="E604" s="49">
        <v>0.3</v>
      </c>
      <c r="F604" s="6">
        <v>0.15</v>
      </c>
      <c r="G604" s="49">
        <f t="shared" si="66"/>
        <v>2.5</v>
      </c>
      <c r="H604" s="34"/>
      <c r="I604" s="34">
        <f t="shared" si="67"/>
        <v>0.11249999999999999</v>
      </c>
      <c r="J604" s="34"/>
      <c r="K604" s="35">
        <f t="shared" si="68"/>
        <v>0.11249999999999999</v>
      </c>
      <c r="L604" s="24"/>
      <c r="M604" s="25"/>
      <c r="N604" s="26"/>
    </row>
    <row r="605" spans="1:14" s="23" customFormat="1" ht="15" customHeight="1" x14ac:dyDescent="0.25">
      <c r="A605" s="61"/>
      <c r="B605" s="1" t="s">
        <v>11327</v>
      </c>
      <c r="C605" s="33"/>
      <c r="D605" s="49">
        <v>1</v>
      </c>
      <c r="E605" s="49">
        <v>0.3</v>
      </c>
      <c r="F605" s="6">
        <v>0.15</v>
      </c>
      <c r="G605" s="49">
        <f t="shared" si="66"/>
        <v>2.5</v>
      </c>
      <c r="H605" s="34"/>
      <c r="I605" s="34">
        <f t="shared" si="67"/>
        <v>0.11249999999999999</v>
      </c>
      <c r="J605" s="34"/>
      <c r="K605" s="35">
        <f t="shared" si="68"/>
        <v>0.11249999999999999</v>
      </c>
      <c r="L605" s="24"/>
      <c r="M605" s="25"/>
      <c r="N605" s="26"/>
    </row>
    <row r="606" spans="1:14" s="23" customFormat="1" x14ac:dyDescent="0.25">
      <c r="A606" s="60"/>
      <c r="B606" s="15"/>
      <c r="C606" s="16"/>
      <c r="D606" s="17"/>
      <c r="E606" s="18"/>
      <c r="F606" s="17"/>
      <c r="G606" s="19"/>
      <c r="H606" s="17"/>
      <c r="I606" s="19"/>
      <c r="J606" s="19"/>
      <c r="K606" s="20"/>
      <c r="L606" s="21"/>
      <c r="M606" s="22"/>
    </row>
    <row r="607" spans="1:14" s="23" customFormat="1" ht="15" customHeight="1" x14ac:dyDescent="0.25">
      <c r="A607" s="61"/>
      <c r="B607" s="295" t="s">
        <v>11408</v>
      </c>
      <c r="C607" s="33"/>
      <c r="D607" s="49"/>
      <c r="E607" s="6"/>
      <c r="F607" s="6"/>
      <c r="G607" s="49"/>
      <c r="H607" s="34"/>
      <c r="I607" s="34"/>
      <c r="J607" s="34"/>
      <c r="K607" s="35"/>
      <c r="L607" s="24"/>
      <c r="M607" s="25"/>
      <c r="N607" s="26"/>
    </row>
    <row r="608" spans="1:14" s="23" customFormat="1" ht="15" customHeight="1" x14ac:dyDescent="0.25">
      <c r="A608" s="61"/>
      <c r="B608" s="1" t="s">
        <v>11329</v>
      </c>
      <c r="C608" s="33"/>
      <c r="D608" s="49">
        <v>1</v>
      </c>
      <c r="E608" s="6">
        <f>4.83</f>
        <v>4.83</v>
      </c>
      <c r="F608" s="6">
        <v>0.15</v>
      </c>
      <c r="G608" s="49">
        <v>0.3</v>
      </c>
      <c r="H608" s="34"/>
      <c r="I608" s="34">
        <f t="shared" ref="I608:I615" si="69">G608*F608*E608</f>
        <v>0.21734999999999999</v>
      </c>
      <c r="J608" s="34"/>
      <c r="K608" s="35">
        <f t="shared" ref="K608:K615" si="70">I608*D608</f>
        <v>0.21734999999999999</v>
      </c>
      <c r="L608" s="24"/>
      <c r="M608" s="25"/>
      <c r="N608" s="26"/>
    </row>
    <row r="609" spans="1:14" s="23" customFormat="1" ht="15" customHeight="1" x14ac:dyDescent="0.25">
      <c r="A609" s="61"/>
      <c r="B609" s="1" t="s">
        <v>11330</v>
      </c>
      <c r="C609" s="33"/>
      <c r="D609" s="49">
        <v>1</v>
      </c>
      <c r="E609" s="6">
        <f>5.09+5.1+4.85+4.61</f>
        <v>19.649999999999999</v>
      </c>
      <c r="F609" s="6">
        <v>0.15</v>
      </c>
      <c r="G609" s="49">
        <v>0.3</v>
      </c>
      <c r="H609" s="34"/>
      <c r="I609" s="34">
        <f t="shared" si="69"/>
        <v>0.88424999999999987</v>
      </c>
      <c r="J609" s="34"/>
      <c r="K609" s="35">
        <f t="shared" si="70"/>
        <v>0.88424999999999987</v>
      </c>
      <c r="L609" s="24"/>
      <c r="M609" s="25"/>
      <c r="N609" s="26"/>
    </row>
    <row r="610" spans="1:14" s="23" customFormat="1" ht="15" customHeight="1" x14ac:dyDescent="0.25">
      <c r="A610" s="61"/>
      <c r="B610" s="1" t="s">
        <v>11331</v>
      </c>
      <c r="C610" s="33"/>
      <c r="D610" s="49">
        <v>1</v>
      </c>
      <c r="E610" s="6">
        <f>5.09+5.1+4.85+4.61</f>
        <v>19.649999999999999</v>
      </c>
      <c r="F610" s="6">
        <v>0.15</v>
      </c>
      <c r="G610" s="49">
        <v>0.3</v>
      </c>
      <c r="H610" s="34"/>
      <c r="I610" s="34">
        <f t="shared" si="69"/>
        <v>0.88424999999999987</v>
      </c>
      <c r="J610" s="34"/>
      <c r="K610" s="35">
        <f t="shared" si="70"/>
        <v>0.88424999999999987</v>
      </c>
      <c r="L610" s="24"/>
      <c r="M610" s="25"/>
      <c r="N610" s="26"/>
    </row>
    <row r="611" spans="1:14" s="23" customFormat="1" ht="15" customHeight="1" x14ac:dyDescent="0.25">
      <c r="A611" s="61"/>
      <c r="B611" s="1" t="s">
        <v>11332</v>
      </c>
      <c r="C611" s="33"/>
      <c r="D611" s="49">
        <v>1</v>
      </c>
      <c r="E611" s="6">
        <f>5.49+4.93</f>
        <v>10.42</v>
      </c>
      <c r="F611" s="6">
        <v>0.15</v>
      </c>
      <c r="G611" s="49">
        <v>0.3</v>
      </c>
      <c r="H611" s="34"/>
      <c r="I611" s="34">
        <f t="shared" si="69"/>
        <v>0.46889999999999998</v>
      </c>
      <c r="J611" s="34"/>
      <c r="K611" s="35">
        <f t="shared" si="70"/>
        <v>0.46889999999999998</v>
      </c>
      <c r="L611" s="24"/>
      <c r="M611" s="25"/>
      <c r="N611" s="26"/>
    </row>
    <row r="612" spans="1:14" s="23" customFormat="1" ht="15" customHeight="1" x14ac:dyDescent="0.25">
      <c r="A612" s="61"/>
      <c r="B612" s="1" t="s">
        <v>11333</v>
      </c>
      <c r="C612" s="33"/>
      <c r="D612" s="49">
        <v>1</v>
      </c>
      <c r="E612" s="6">
        <f>5.49+4.93</f>
        <v>10.42</v>
      </c>
      <c r="F612" s="6">
        <v>0.15</v>
      </c>
      <c r="G612" s="49">
        <v>0.3</v>
      </c>
      <c r="H612" s="34"/>
      <c r="I612" s="34">
        <f t="shared" si="69"/>
        <v>0.46889999999999998</v>
      </c>
      <c r="J612" s="34"/>
      <c r="K612" s="35">
        <f t="shared" si="70"/>
        <v>0.46889999999999998</v>
      </c>
      <c r="L612" s="24"/>
      <c r="M612" s="25"/>
      <c r="N612" s="26"/>
    </row>
    <row r="613" spans="1:14" s="23" customFormat="1" ht="15" customHeight="1" x14ac:dyDescent="0.25">
      <c r="A613" s="61"/>
      <c r="B613" s="1" t="s">
        <v>11334</v>
      </c>
      <c r="C613" s="33"/>
      <c r="D613" s="49">
        <v>1</v>
      </c>
      <c r="E613" s="6">
        <f>5.49+4.93</f>
        <v>10.42</v>
      </c>
      <c r="F613" s="6">
        <v>0.15</v>
      </c>
      <c r="G613" s="49">
        <v>0.3</v>
      </c>
      <c r="H613" s="34"/>
      <c r="I613" s="34">
        <f t="shared" si="69"/>
        <v>0.46889999999999998</v>
      </c>
      <c r="J613" s="34"/>
      <c r="K613" s="35">
        <f t="shared" si="70"/>
        <v>0.46889999999999998</v>
      </c>
      <c r="L613" s="24"/>
      <c r="M613" s="25"/>
      <c r="N613" s="26"/>
    </row>
    <row r="614" spans="1:14" s="23" customFormat="1" ht="15" customHeight="1" x14ac:dyDescent="0.25">
      <c r="A614" s="61"/>
      <c r="B614" s="1" t="s">
        <v>11335</v>
      </c>
      <c r="C614" s="33"/>
      <c r="D614" s="49">
        <v>1</v>
      </c>
      <c r="E614" s="6">
        <f>5.49+4.93</f>
        <v>10.42</v>
      </c>
      <c r="F614" s="6">
        <v>0.15</v>
      </c>
      <c r="G614" s="49">
        <v>0.3</v>
      </c>
      <c r="H614" s="34"/>
      <c r="I614" s="34">
        <f t="shared" si="69"/>
        <v>0.46889999999999998</v>
      </c>
      <c r="J614" s="34"/>
      <c r="K614" s="35">
        <f t="shared" si="70"/>
        <v>0.46889999999999998</v>
      </c>
      <c r="L614" s="24"/>
      <c r="M614" s="25"/>
      <c r="N614" s="26"/>
    </row>
    <row r="615" spans="1:14" s="23" customFormat="1" ht="15" customHeight="1" x14ac:dyDescent="0.25">
      <c r="A615" s="61"/>
      <c r="B615" s="1" t="s">
        <v>11336</v>
      </c>
      <c r="C615" s="33"/>
      <c r="D615" s="49">
        <v>1</v>
      </c>
      <c r="E615" s="6">
        <f>5.49+4.93</f>
        <v>10.42</v>
      </c>
      <c r="F615" s="6">
        <v>0.15</v>
      </c>
      <c r="G615" s="49">
        <v>0.3</v>
      </c>
      <c r="H615" s="34"/>
      <c r="I615" s="34">
        <f t="shared" si="69"/>
        <v>0.46889999999999998</v>
      </c>
      <c r="J615" s="34"/>
      <c r="K615" s="35">
        <f t="shared" si="70"/>
        <v>0.46889999999999998</v>
      </c>
      <c r="L615" s="24"/>
      <c r="M615" s="25"/>
      <c r="N615" s="26"/>
    </row>
    <row r="616" spans="1:14" s="23" customFormat="1" ht="15" customHeight="1" x14ac:dyDescent="0.25">
      <c r="A616" s="61"/>
      <c r="B616" s="1"/>
      <c r="C616" s="33"/>
      <c r="D616" s="49"/>
      <c r="E616" s="6"/>
      <c r="F616" s="6"/>
      <c r="G616" s="49"/>
      <c r="H616" s="34"/>
      <c r="I616" s="34"/>
      <c r="J616" s="34"/>
      <c r="K616" s="35"/>
      <c r="L616" s="24"/>
      <c r="M616" s="25"/>
      <c r="N616" s="26"/>
    </row>
    <row r="617" spans="1:14" s="23" customFormat="1" x14ac:dyDescent="0.25">
      <c r="A617" s="62"/>
      <c r="B617" s="27" t="s">
        <v>12</v>
      </c>
      <c r="C617" s="28"/>
      <c r="D617" s="29"/>
      <c r="E617" s="30"/>
      <c r="F617" s="30"/>
      <c r="G617" s="30"/>
      <c r="H617" s="30"/>
      <c r="I617" s="30"/>
      <c r="J617" s="30"/>
      <c r="K617" s="31">
        <f>ROUND(SUM(K590:K616),2)</f>
        <v>5.68</v>
      </c>
      <c r="L617" s="32" t="str">
        <f>IFERROR(VLOOKUP(A590,PO!$A:$I,5,FALSE),0)</f>
        <v>M3</v>
      </c>
      <c r="M617" s="22"/>
    </row>
    <row r="618" spans="1:14" s="23" customFormat="1" x14ac:dyDescent="0.25">
      <c r="A618" s="60"/>
      <c r="B618" s="15"/>
      <c r="C618" s="16"/>
      <c r="D618" s="17"/>
      <c r="E618" s="18"/>
      <c r="F618" s="17"/>
      <c r="G618" s="19"/>
      <c r="H618" s="17"/>
      <c r="I618" s="19"/>
      <c r="J618" s="19"/>
      <c r="K618" s="20"/>
      <c r="L618" s="21"/>
      <c r="M618" s="22"/>
    </row>
    <row r="619" spans="1:14" s="23" customFormat="1" ht="26.4" x14ac:dyDescent="0.25">
      <c r="A619" s="60" t="str">
        <f>PO!A54</f>
        <v>04.01.06</v>
      </c>
      <c r="B619" s="15" t="str">
        <f>VLOOKUP(A619,PO!$A:$I,4,FALSE)</f>
        <v>CORTE E DOBRA DE AÇO CA-60, DIÂMETRO DE 5,0 MM. AF_06/2022</v>
      </c>
      <c r="C619" s="289"/>
      <c r="D619" s="289"/>
      <c r="E619" s="18"/>
      <c r="F619" s="18" t="s">
        <v>11385</v>
      </c>
      <c r="G619" s="19"/>
      <c r="H619" s="17"/>
      <c r="I619" s="19"/>
      <c r="J619" s="19"/>
      <c r="K619" s="20"/>
      <c r="L619" s="21">
        <f>K646</f>
        <v>108.95</v>
      </c>
      <c r="M619" s="22"/>
    </row>
    <row r="620" spans="1:14" s="23" customFormat="1" ht="15" customHeight="1" x14ac:dyDescent="0.25">
      <c r="A620" s="61"/>
      <c r="B620" s="1"/>
      <c r="C620" s="33"/>
      <c r="D620" s="49"/>
      <c r="E620" s="49"/>
      <c r="F620" s="49"/>
      <c r="G620" s="26"/>
      <c r="H620" s="34"/>
      <c r="I620" s="34"/>
      <c r="J620" s="34"/>
      <c r="K620" s="35"/>
      <c r="L620" s="24"/>
      <c r="M620" s="25"/>
      <c r="N620" s="26"/>
    </row>
    <row r="621" spans="1:14" s="23" customFormat="1" ht="15" customHeight="1" x14ac:dyDescent="0.25">
      <c r="A621" s="61"/>
      <c r="B621" s="161" t="s">
        <v>9862</v>
      </c>
      <c r="C621" s="33"/>
      <c r="D621" s="49"/>
      <c r="E621" s="6"/>
      <c r="F621" s="6"/>
      <c r="G621" s="49"/>
      <c r="H621" s="34"/>
      <c r="I621" s="34"/>
      <c r="J621" s="34"/>
      <c r="K621" s="35"/>
      <c r="L621" s="24"/>
      <c r="M621" s="25"/>
      <c r="N621" s="26"/>
    </row>
    <row r="622" spans="1:14" s="23" customFormat="1" x14ac:dyDescent="0.25">
      <c r="A622" s="61"/>
      <c r="B622" s="295" t="s">
        <v>11407</v>
      </c>
      <c r="C622" s="33"/>
      <c r="D622" s="49"/>
      <c r="E622" s="6"/>
      <c r="F622" s="6"/>
      <c r="G622" s="49"/>
      <c r="H622" s="34"/>
      <c r="I622" s="34"/>
      <c r="J622" s="34"/>
      <c r="K622" s="35"/>
      <c r="L622" s="21"/>
      <c r="M622" s="22"/>
    </row>
    <row r="623" spans="1:14" s="23" customFormat="1" x14ac:dyDescent="0.25">
      <c r="A623" s="61"/>
      <c r="B623" s="1" t="s">
        <v>11373</v>
      </c>
      <c r="C623" s="33" t="s">
        <v>11372</v>
      </c>
      <c r="D623" s="49">
        <v>19</v>
      </c>
      <c r="E623" s="49">
        <v>0.78</v>
      </c>
      <c r="F623" s="296">
        <v>0.154</v>
      </c>
      <c r="G623" s="49"/>
      <c r="H623" s="34"/>
      <c r="I623" s="34"/>
      <c r="J623" s="34">
        <f>F623*E623</f>
        <v>0.12012</v>
      </c>
      <c r="K623" s="35">
        <f>J623*D623</f>
        <v>2.2822800000000001</v>
      </c>
      <c r="L623" s="21"/>
      <c r="M623" s="22"/>
    </row>
    <row r="624" spans="1:14" s="23" customFormat="1" x14ac:dyDescent="0.25">
      <c r="A624" s="61"/>
      <c r="B624" s="1" t="s">
        <v>11374</v>
      </c>
      <c r="C624" s="33" t="s">
        <v>11372</v>
      </c>
      <c r="D624" s="49">
        <v>19</v>
      </c>
      <c r="E624" s="49">
        <v>0.78</v>
      </c>
      <c r="F624" s="296">
        <v>0.154</v>
      </c>
      <c r="G624" s="49"/>
      <c r="H624" s="34"/>
      <c r="I624" s="34"/>
      <c r="J624" s="34">
        <f t="shared" ref="J624:J634" si="71">F624*E624</f>
        <v>0.12012</v>
      </c>
      <c r="K624" s="35">
        <f t="shared" ref="K624:K634" si="72">J624*D624</f>
        <v>2.2822800000000001</v>
      </c>
      <c r="L624" s="21"/>
      <c r="M624" s="22"/>
    </row>
    <row r="625" spans="1:13" s="23" customFormat="1" x14ac:dyDescent="0.25">
      <c r="A625" s="61"/>
      <c r="B625" s="1" t="s">
        <v>11375</v>
      </c>
      <c r="C625" s="33" t="s">
        <v>11372</v>
      </c>
      <c r="D625" s="49">
        <v>19</v>
      </c>
      <c r="E625" s="49">
        <v>0.78</v>
      </c>
      <c r="F625" s="296">
        <v>0.154</v>
      </c>
      <c r="G625" s="49"/>
      <c r="H625" s="34"/>
      <c r="I625" s="34"/>
      <c r="J625" s="34">
        <f t="shared" si="71"/>
        <v>0.12012</v>
      </c>
      <c r="K625" s="35">
        <f t="shared" si="72"/>
        <v>2.2822800000000001</v>
      </c>
      <c r="L625" s="21"/>
      <c r="M625" s="22"/>
    </row>
    <row r="626" spans="1:13" s="23" customFormat="1" x14ac:dyDescent="0.25">
      <c r="A626" s="61"/>
      <c r="B626" s="1" t="s">
        <v>11376</v>
      </c>
      <c r="C626" s="33" t="s">
        <v>11372</v>
      </c>
      <c r="D626" s="49">
        <v>19</v>
      </c>
      <c r="E626" s="49">
        <v>0.78</v>
      </c>
      <c r="F626" s="296">
        <v>0.154</v>
      </c>
      <c r="G626" s="49"/>
      <c r="H626" s="34"/>
      <c r="I626" s="34"/>
      <c r="J626" s="34">
        <f t="shared" si="71"/>
        <v>0.12012</v>
      </c>
      <c r="K626" s="35">
        <f t="shared" si="72"/>
        <v>2.2822800000000001</v>
      </c>
      <c r="L626" s="21"/>
      <c r="M626" s="22"/>
    </row>
    <row r="627" spans="1:13" s="23" customFormat="1" x14ac:dyDescent="0.25">
      <c r="A627" s="61"/>
      <c r="B627" s="1" t="s">
        <v>11377</v>
      </c>
      <c r="C627" s="33" t="s">
        <v>11372</v>
      </c>
      <c r="D627" s="49">
        <v>19</v>
      </c>
      <c r="E627" s="49">
        <v>0.78</v>
      </c>
      <c r="F627" s="296">
        <v>0.154</v>
      </c>
      <c r="G627" s="49"/>
      <c r="H627" s="34"/>
      <c r="I627" s="34"/>
      <c r="J627" s="34">
        <f t="shared" si="71"/>
        <v>0.12012</v>
      </c>
      <c r="K627" s="35">
        <f t="shared" si="72"/>
        <v>2.2822800000000001</v>
      </c>
      <c r="L627" s="21"/>
      <c r="M627" s="22"/>
    </row>
    <row r="628" spans="1:13" s="23" customFormat="1" x14ac:dyDescent="0.25">
      <c r="A628" s="61"/>
      <c r="B628" s="1" t="s">
        <v>11378</v>
      </c>
      <c r="C628" s="33" t="s">
        <v>11372</v>
      </c>
      <c r="D628" s="49">
        <v>19</v>
      </c>
      <c r="E628" s="49">
        <v>0.78</v>
      </c>
      <c r="F628" s="296">
        <v>0.154</v>
      </c>
      <c r="G628" s="49"/>
      <c r="H628" s="34"/>
      <c r="I628" s="34"/>
      <c r="J628" s="34">
        <f t="shared" si="71"/>
        <v>0.12012</v>
      </c>
      <c r="K628" s="35">
        <f t="shared" si="72"/>
        <v>2.2822800000000001</v>
      </c>
      <c r="L628" s="21"/>
      <c r="M628" s="22"/>
    </row>
    <row r="629" spans="1:13" s="23" customFormat="1" x14ac:dyDescent="0.25">
      <c r="A629" s="61"/>
      <c r="B629" s="1" t="s">
        <v>11379</v>
      </c>
      <c r="C629" s="33" t="s">
        <v>11372</v>
      </c>
      <c r="D629" s="49">
        <v>19</v>
      </c>
      <c r="E629" s="49">
        <v>0.78</v>
      </c>
      <c r="F629" s="296">
        <v>0.154</v>
      </c>
      <c r="G629" s="49"/>
      <c r="H629" s="34"/>
      <c r="I629" s="34"/>
      <c r="J629" s="34">
        <f t="shared" si="71"/>
        <v>0.12012</v>
      </c>
      <c r="K629" s="35">
        <f t="shared" si="72"/>
        <v>2.2822800000000001</v>
      </c>
      <c r="L629" s="21"/>
      <c r="M629" s="22"/>
    </row>
    <row r="630" spans="1:13" s="23" customFormat="1" x14ac:dyDescent="0.25">
      <c r="A630" s="61"/>
      <c r="B630" s="1" t="s">
        <v>11380</v>
      </c>
      <c r="C630" s="33" t="s">
        <v>11372</v>
      </c>
      <c r="D630" s="49">
        <v>19</v>
      </c>
      <c r="E630" s="49">
        <v>0.78</v>
      </c>
      <c r="F630" s="296">
        <v>0.154</v>
      </c>
      <c r="G630" s="49"/>
      <c r="H630" s="34"/>
      <c r="I630" s="34"/>
      <c r="J630" s="34">
        <f t="shared" si="71"/>
        <v>0.12012</v>
      </c>
      <c r="K630" s="35">
        <f t="shared" si="72"/>
        <v>2.2822800000000001</v>
      </c>
      <c r="L630" s="21"/>
      <c r="M630" s="22"/>
    </row>
    <row r="631" spans="1:13" s="23" customFormat="1" x14ac:dyDescent="0.25">
      <c r="A631" s="61"/>
      <c r="B631" s="1" t="s">
        <v>11381</v>
      </c>
      <c r="C631" s="33" t="s">
        <v>11372</v>
      </c>
      <c r="D631" s="49">
        <v>19</v>
      </c>
      <c r="E631" s="49">
        <v>0.78</v>
      </c>
      <c r="F631" s="296">
        <v>0.154</v>
      </c>
      <c r="G631" s="49"/>
      <c r="H631" s="34"/>
      <c r="I631" s="34"/>
      <c r="J631" s="34">
        <f t="shared" si="71"/>
        <v>0.12012</v>
      </c>
      <c r="K631" s="35">
        <f t="shared" si="72"/>
        <v>2.2822800000000001</v>
      </c>
      <c r="L631" s="21"/>
      <c r="M631" s="22"/>
    </row>
    <row r="632" spans="1:13" s="23" customFormat="1" x14ac:dyDescent="0.25">
      <c r="A632" s="61"/>
      <c r="B632" s="1" t="s">
        <v>11382</v>
      </c>
      <c r="C632" s="33" t="s">
        <v>11372</v>
      </c>
      <c r="D632" s="49">
        <v>19</v>
      </c>
      <c r="E632" s="49">
        <v>0.78</v>
      </c>
      <c r="F632" s="296">
        <v>0.154</v>
      </c>
      <c r="G632" s="49"/>
      <c r="H632" s="34"/>
      <c r="I632" s="34"/>
      <c r="J632" s="34">
        <f t="shared" si="71"/>
        <v>0.12012</v>
      </c>
      <c r="K632" s="35">
        <f t="shared" si="72"/>
        <v>2.2822800000000001</v>
      </c>
      <c r="L632" s="21"/>
      <c r="M632" s="22"/>
    </row>
    <row r="633" spans="1:13" s="23" customFormat="1" x14ac:dyDescent="0.25">
      <c r="A633" s="61"/>
      <c r="B633" s="1" t="s">
        <v>11383</v>
      </c>
      <c r="C633" s="33" t="s">
        <v>11372</v>
      </c>
      <c r="D633" s="49">
        <v>19</v>
      </c>
      <c r="E633" s="49">
        <v>0.78</v>
      </c>
      <c r="F633" s="296">
        <v>0.154</v>
      </c>
      <c r="G633" s="49"/>
      <c r="H633" s="34"/>
      <c r="I633" s="34"/>
      <c r="J633" s="34">
        <f t="shared" si="71"/>
        <v>0.12012</v>
      </c>
      <c r="K633" s="35">
        <f t="shared" si="72"/>
        <v>2.2822800000000001</v>
      </c>
      <c r="L633" s="21"/>
      <c r="M633" s="22"/>
    </row>
    <row r="634" spans="1:13" s="23" customFormat="1" x14ac:dyDescent="0.25">
      <c r="A634" s="61"/>
      <c r="B634" s="1" t="s">
        <v>11384</v>
      </c>
      <c r="C634" s="33" t="s">
        <v>11372</v>
      </c>
      <c r="D634" s="49">
        <v>19</v>
      </c>
      <c r="E634" s="49">
        <v>0.78</v>
      </c>
      <c r="F634" s="296">
        <v>0.154</v>
      </c>
      <c r="G634" s="49"/>
      <c r="H634" s="34"/>
      <c r="I634" s="34"/>
      <c r="J634" s="34">
        <f t="shared" si="71"/>
        <v>0.12012</v>
      </c>
      <c r="K634" s="35">
        <f t="shared" si="72"/>
        <v>2.2822800000000001</v>
      </c>
      <c r="L634" s="21"/>
      <c r="M634" s="22"/>
    </row>
    <row r="635" spans="1:13" s="23" customFormat="1" x14ac:dyDescent="0.25">
      <c r="A635" s="61"/>
      <c r="B635" s="1"/>
      <c r="C635" s="33"/>
      <c r="D635" s="49"/>
      <c r="E635" s="6"/>
      <c r="F635" s="6"/>
      <c r="G635" s="49"/>
      <c r="H635" s="34"/>
      <c r="I635" s="34"/>
      <c r="J635" s="34"/>
      <c r="K635" s="35"/>
      <c r="L635" s="21"/>
      <c r="M635" s="22"/>
    </row>
    <row r="636" spans="1:13" s="23" customFormat="1" x14ac:dyDescent="0.25">
      <c r="A636" s="61"/>
      <c r="B636" s="295" t="s">
        <v>11408</v>
      </c>
      <c r="C636" s="33"/>
      <c r="D636" s="49"/>
      <c r="E636" s="6"/>
      <c r="F636" s="6"/>
      <c r="G636" s="49"/>
      <c r="H636" s="34"/>
      <c r="I636" s="34"/>
      <c r="J636" s="34"/>
      <c r="K636" s="35"/>
      <c r="L636" s="21"/>
      <c r="M636" s="22"/>
    </row>
    <row r="637" spans="1:13" s="23" customFormat="1" x14ac:dyDescent="0.25">
      <c r="A637" s="61"/>
      <c r="B637" s="1" t="s">
        <v>11390</v>
      </c>
      <c r="C637" s="33" t="s">
        <v>11372</v>
      </c>
      <c r="D637" s="49">
        <v>34</v>
      </c>
      <c r="E637" s="49">
        <v>0.78</v>
      </c>
      <c r="F637" s="296">
        <v>0.154</v>
      </c>
      <c r="G637" s="49"/>
      <c r="H637" s="34"/>
      <c r="I637" s="34"/>
      <c r="J637" s="34">
        <f>F637*E637</f>
        <v>0.12012</v>
      </c>
      <c r="K637" s="35">
        <f>J637*D637</f>
        <v>4.0840800000000002</v>
      </c>
      <c r="L637" s="21"/>
      <c r="M637" s="22"/>
    </row>
    <row r="638" spans="1:13" s="23" customFormat="1" x14ac:dyDescent="0.25">
      <c r="A638" s="61"/>
      <c r="B638" s="1" t="s">
        <v>11400</v>
      </c>
      <c r="C638" s="33" t="s">
        <v>11372</v>
      </c>
      <c r="D638" s="49">
        <v>140</v>
      </c>
      <c r="E638" s="49">
        <v>0.78</v>
      </c>
      <c r="F638" s="296">
        <v>0.154</v>
      </c>
      <c r="G638" s="49"/>
      <c r="H638" s="34"/>
      <c r="I638" s="34"/>
      <c r="J638" s="34">
        <f t="shared" ref="J638:J644" si="73">F638*E638</f>
        <v>0.12012</v>
      </c>
      <c r="K638" s="35">
        <f t="shared" ref="K638:K644" si="74">J638*D638</f>
        <v>16.816800000000001</v>
      </c>
      <c r="L638" s="21"/>
      <c r="M638" s="22"/>
    </row>
    <row r="639" spans="1:13" s="23" customFormat="1" x14ac:dyDescent="0.25">
      <c r="A639" s="61"/>
      <c r="B639" s="1" t="s">
        <v>11401</v>
      </c>
      <c r="C639" s="33" t="s">
        <v>11372</v>
      </c>
      <c r="D639" s="49">
        <v>140</v>
      </c>
      <c r="E639" s="49">
        <v>0.78</v>
      </c>
      <c r="F639" s="296">
        <v>0.154</v>
      </c>
      <c r="G639" s="49"/>
      <c r="H639" s="34"/>
      <c r="I639" s="34"/>
      <c r="J639" s="34">
        <f t="shared" si="73"/>
        <v>0.12012</v>
      </c>
      <c r="K639" s="35">
        <f t="shared" si="74"/>
        <v>16.816800000000001</v>
      </c>
      <c r="L639" s="21"/>
      <c r="M639" s="22"/>
    </row>
    <row r="640" spans="1:13" s="23" customFormat="1" x14ac:dyDescent="0.25">
      <c r="A640" s="61"/>
      <c r="B640" s="1" t="s">
        <v>11402</v>
      </c>
      <c r="C640" s="33" t="s">
        <v>11372</v>
      </c>
      <c r="D640" s="49">
        <v>73</v>
      </c>
      <c r="E640" s="49">
        <v>0.78</v>
      </c>
      <c r="F640" s="296">
        <v>0.154</v>
      </c>
      <c r="G640" s="49"/>
      <c r="H640" s="34"/>
      <c r="I640" s="34"/>
      <c r="J640" s="34">
        <f t="shared" si="73"/>
        <v>0.12012</v>
      </c>
      <c r="K640" s="35">
        <f t="shared" si="74"/>
        <v>8.7687600000000003</v>
      </c>
      <c r="L640" s="21"/>
      <c r="M640" s="22"/>
    </row>
    <row r="641" spans="1:14" s="23" customFormat="1" x14ac:dyDescent="0.25">
      <c r="A641" s="61"/>
      <c r="B641" s="1" t="s">
        <v>11403</v>
      </c>
      <c r="C641" s="33" t="s">
        <v>11372</v>
      </c>
      <c r="D641" s="49">
        <v>73</v>
      </c>
      <c r="E641" s="49">
        <v>0.78</v>
      </c>
      <c r="F641" s="296">
        <v>0.154</v>
      </c>
      <c r="G641" s="49"/>
      <c r="H641" s="34"/>
      <c r="I641" s="34"/>
      <c r="J641" s="34">
        <f t="shared" si="73"/>
        <v>0.12012</v>
      </c>
      <c r="K641" s="35">
        <f t="shared" si="74"/>
        <v>8.7687600000000003</v>
      </c>
      <c r="L641" s="21"/>
      <c r="M641" s="22"/>
    </row>
    <row r="642" spans="1:14" s="23" customFormat="1" x14ac:dyDescent="0.25">
      <c r="A642" s="61"/>
      <c r="B642" s="1" t="s">
        <v>11404</v>
      </c>
      <c r="C642" s="33" t="s">
        <v>11372</v>
      </c>
      <c r="D642" s="49">
        <v>73</v>
      </c>
      <c r="E642" s="49">
        <v>0.78</v>
      </c>
      <c r="F642" s="296">
        <v>0.154</v>
      </c>
      <c r="G642" s="49"/>
      <c r="H642" s="34"/>
      <c r="I642" s="34"/>
      <c r="J642" s="34">
        <f t="shared" si="73"/>
        <v>0.12012</v>
      </c>
      <c r="K642" s="35">
        <f t="shared" si="74"/>
        <v>8.7687600000000003</v>
      </c>
      <c r="L642" s="21"/>
      <c r="M642" s="22"/>
    </row>
    <row r="643" spans="1:14" s="23" customFormat="1" x14ac:dyDescent="0.25">
      <c r="A643" s="61"/>
      <c r="B643" s="1" t="s">
        <v>11405</v>
      </c>
      <c r="C643" s="33" t="s">
        <v>11372</v>
      </c>
      <c r="D643" s="49">
        <v>73</v>
      </c>
      <c r="E643" s="49">
        <v>0.78</v>
      </c>
      <c r="F643" s="296">
        <v>0.154</v>
      </c>
      <c r="G643" s="49"/>
      <c r="H643" s="34"/>
      <c r="I643" s="34"/>
      <c r="J643" s="34">
        <f t="shared" si="73"/>
        <v>0.12012</v>
      </c>
      <c r="K643" s="35">
        <f t="shared" si="74"/>
        <v>8.7687600000000003</v>
      </c>
      <c r="L643" s="21"/>
      <c r="M643" s="22"/>
    </row>
    <row r="644" spans="1:14" s="23" customFormat="1" x14ac:dyDescent="0.25">
      <c r="A644" s="61"/>
      <c r="B644" s="1" t="s">
        <v>11406</v>
      </c>
      <c r="C644" s="33" t="s">
        <v>11372</v>
      </c>
      <c r="D644" s="49">
        <v>73</v>
      </c>
      <c r="E644" s="49">
        <v>0.78</v>
      </c>
      <c r="F644" s="296">
        <v>0.154</v>
      </c>
      <c r="G644" s="49"/>
      <c r="H644" s="34"/>
      <c r="I644" s="34"/>
      <c r="J644" s="34">
        <f t="shared" si="73"/>
        <v>0.12012</v>
      </c>
      <c r="K644" s="35">
        <f t="shared" si="74"/>
        <v>8.7687600000000003</v>
      </c>
      <c r="L644" s="21"/>
      <c r="M644" s="22"/>
    </row>
    <row r="645" spans="1:14" s="23" customFormat="1" x14ac:dyDescent="0.25">
      <c r="A645" s="60"/>
      <c r="B645" s="15"/>
      <c r="C645" s="16"/>
      <c r="D645" s="17"/>
      <c r="E645" s="18"/>
      <c r="F645" s="17"/>
      <c r="G645" s="19"/>
      <c r="H645" s="17"/>
      <c r="I645" s="19"/>
      <c r="J645" s="19"/>
      <c r="K645" s="20"/>
      <c r="L645" s="21"/>
      <c r="M645" s="22"/>
    </row>
    <row r="646" spans="1:14" s="23" customFormat="1" x14ac:dyDescent="0.25">
      <c r="A646" s="62"/>
      <c r="B646" s="27" t="s">
        <v>12</v>
      </c>
      <c r="C646" s="28"/>
      <c r="D646" s="29"/>
      <c r="E646" s="30"/>
      <c r="F646" s="30"/>
      <c r="G646" s="30"/>
      <c r="H646" s="30"/>
      <c r="I646" s="30"/>
      <c r="J646" s="30"/>
      <c r="K646" s="31">
        <f>ROUND(SUM(K619:K645),2)</f>
        <v>108.95</v>
      </c>
      <c r="L646" s="32" t="str">
        <f>IFERROR(VLOOKUP(A619,PO!$A:$I,5,FALSE),0)</f>
        <v>KG</v>
      </c>
      <c r="M646" s="22"/>
    </row>
    <row r="647" spans="1:14" s="23" customFormat="1" x14ac:dyDescent="0.25">
      <c r="A647" s="60"/>
      <c r="B647" s="15"/>
      <c r="C647" s="16"/>
      <c r="D647" s="17"/>
      <c r="E647" s="18"/>
      <c r="F647" s="17"/>
      <c r="G647" s="19"/>
      <c r="H647" s="17"/>
      <c r="I647" s="19"/>
      <c r="J647" s="19"/>
      <c r="K647" s="20"/>
      <c r="L647" s="21"/>
      <c r="M647" s="22"/>
    </row>
    <row r="648" spans="1:14" s="23" customFormat="1" ht="26.4" x14ac:dyDescent="0.25">
      <c r="A648" s="60" t="str">
        <f>PO!A55</f>
        <v>04.01.07</v>
      </c>
      <c r="B648" s="15" t="str">
        <f>VLOOKUP(A648,PO!$A:$I,4,FALSE)</f>
        <v>CORTE E DOBRA DE AÇO CA-50, DIÂMETRO DE 8,0 MM. AF_06/2022</v>
      </c>
      <c r="C648" s="289"/>
      <c r="D648" s="289"/>
      <c r="E648" s="18"/>
      <c r="F648" s="18" t="s">
        <v>11385</v>
      </c>
      <c r="G648" s="19"/>
      <c r="H648" s="17"/>
      <c r="I648" s="19"/>
      <c r="J648" s="19"/>
      <c r="K648" s="20"/>
      <c r="L648" s="21">
        <f>K663</f>
        <v>177.26</v>
      </c>
      <c r="M648" s="22"/>
    </row>
    <row r="649" spans="1:14" s="23" customFormat="1" ht="15" customHeight="1" x14ac:dyDescent="0.25">
      <c r="A649" s="61"/>
      <c r="B649" s="1"/>
      <c r="C649" s="33"/>
      <c r="D649" s="49"/>
      <c r="E649" s="49"/>
      <c r="F649" s="49"/>
      <c r="G649" s="26"/>
      <c r="H649" s="34"/>
      <c r="I649" s="34"/>
      <c r="J649" s="34"/>
      <c r="K649" s="35"/>
      <c r="L649" s="24"/>
      <c r="M649" s="25"/>
      <c r="N649" s="26"/>
    </row>
    <row r="650" spans="1:14" s="23" customFormat="1" ht="15" customHeight="1" x14ac:dyDescent="0.25">
      <c r="A650" s="61"/>
      <c r="B650" s="161" t="s">
        <v>9862</v>
      </c>
      <c r="C650" s="33"/>
      <c r="D650" s="49"/>
      <c r="E650" s="6"/>
      <c r="F650" s="6"/>
      <c r="G650" s="49"/>
      <c r="H650" s="34"/>
      <c r="I650" s="34"/>
      <c r="J650" s="34"/>
      <c r="K650" s="35"/>
      <c r="L650" s="24"/>
      <c r="M650" s="25"/>
      <c r="N650" s="26"/>
    </row>
    <row r="651" spans="1:14" s="23" customFormat="1" x14ac:dyDescent="0.25">
      <c r="A651" s="61"/>
      <c r="B651" s="295" t="s">
        <v>11408</v>
      </c>
      <c r="C651" s="33"/>
      <c r="D651" s="49"/>
      <c r="E651" s="6"/>
      <c r="F651" s="6"/>
      <c r="G651" s="49"/>
      <c r="H651" s="34"/>
      <c r="I651" s="34"/>
      <c r="J651" s="34"/>
      <c r="K651" s="35"/>
      <c r="L651" s="21"/>
      <c r="M651" s="22"/>
    </row>
    <row r="652" spans="1:14" s="23" customFormat="1" x14ac:dyDescent="0.25">
      <c r="A652" s="61"/>
      <c r="B652" s="1" t="s">
        <v>11391</v>
      </c>
      <c r="C652" s="33" t="s">
        <v>11413</v>
      </c>
      <c r="D652" s="49">
        <v>4</v>
      </c>
      <c r="E652" s="49">
        <v>5.37</v>
      </c>
      <c r="F652" s="296">
        <v>0.39500000000000002</v>
      </c>
      <c r="G652" s="49"/>
      <c r="H652" s="34"/>
      <c r="I652" s="34"/>
      <c r="J652" s="34">
        <f>F652*E652</f>
        <v>2.1211500000000001</v>
      </c>
      <c r="K652" s="35">
        <f>J652*D652</f>
        <v>8.4846000000000004</v>
      </c>
      <c r="L652" s="21"/>
      <c r="M652" s="22"/>
    </row>
    <row r="653" spans="1:14" s="23" customFormat="1" x14ac:dyDescent="0.25">
      <c r="A653" s="61"/>
      <c r="B653" s="1" t="s">
        <v>11392</v>
      </c>
      <c r="C653" s="33" t="s">
        <v>11414</v>
      </c>
      <c r="D653" s="49">
        <v>4</v>
      </c>
      <c r="E653" s="49">
        <v>21.94</v>
      </c>
      <c r="F653" s="296">
        <v>0.39500000000000002</v>
      </c>
      <c r="G653" s="49"/>
      <c r="H653" s="34"/>
      <c r="I653" s="34"/>
      <c r="J653" s="34">
        <f t="shared" ref="J653:J661" si="75">F653*E653</f>
        <v>8.6663000000000014</v>
      </c>
      <c r="K653" s="35">
        <f t="shared" ref="K653:K661" si="76">J653*D653</f>
        <v>34.665200000000006</v>
      </c>
      <c r="L653" s="21"/>
      <c r="M653" s="22"/>
    </row>
    <row r="654" spans="1:14" s="23" customFormat="1" x14ac:dyDescent="0.25">
      <c r="A654" s="61"/>
      <c r="B654" s="1" t="s">
        <v>11392</v>
      </c>
      <c r="C654" s="33" t="s">
        <v>11399</v>
      </c>
      <c r="D654" s="49">
        <v>2</v>
      </c>
      <c r="E654" s="49">
        <v>7.04</v>
      </c>
      <c r="F654" s="296">
        <v>0.39500000000000002</v>
      </c>
      <c r="G654" s="49"/>
      <c r="H654" s="34"/>
      <c r="I654" s="34"/>
      <c r="J654" s="34">
        <f t="shared" si="75"/>
        <v>2.7808000000000002</v>
      </c>
      <c r="K654" s="35">
        <f t="shared" si="76"/>
        <v>5.5616000000000003</v>
      </c>
      <c r="L654" s="21"/>
      <c r="M654" s="22"/>
    </row>
    <row r="655" spans="1:14" s="23" customFormat="1" x14ac:dyDescent="0.25">
      <c r="A655" s="61"/>
      <c r="B655" s="1" t="s">
        <v>11393</v>
      </c>
      <c r="C655" s="33" t="s">
        <v>11414</v>
      </c>
      <c r="D655" s="49">
        <v>4</v>
      </c>
      <c r="E655" s="49">
        <v>21.94</v>
      </c>
      <c r="F655" s="296">
        <v>0.39500000000000002</v>
      </c>
      <c r="G655" s="49"/>
      <c r="H655" s="34"/>
      <c r="I655" s="34"/>
      <c r="J655" s="34">
        <f t="shared" si="75"/>
        <v>8.6663000000000014</v>
      </c>
      <c r="K655" s="35">
        <f t="shared" si="76"/>
        <v>34.665200000000006</v>
      </c>
      <c r="L655" s="21"/>
      <c r="M655" s="22"/>
    </row>
    <row r="656" spans="1:14" s="23" customFormat="1" x14ac:dyDescent="0.25">
      <c r="A656" s="61"/>
      <c r="B656" s="1" t="s">
        <v>11393</v>
      </c>
      <c r="C656" s="33" t="s">
        <v>11399</v>
      </c>
      <c r="D656" s="49">
        <v>2</v>
      </c>
      <c r="E656" s="49">
        <v>7.04</v>
      </c>
      <c r="F656" s="296">
        <v>0.39500000000000002</v>
      </c>
      <c r="G656" s="49"/>
      <c r="H656" s="34"/>
      <c r="I656" s="34"/>
      <c r="J656" s="34">
        <f t="shared" si="75"/>
        <v>2.7808000000000002</v>
      </c>
      <c r="K656" s="35">
        <f t="shared" si="76"/>
        <v>5.5616000000000003</v>
      </c>
      <c r="L656" s="21"/>
      <c r="M656" s="22"/>
    </row>
    <row r="657" spans="1:14" s="23" customFormat="1" x14ac:dyDescent="0.25">
      <c r="A657" s="61"/>
      <c r="B657" s="1" t="s">
        <v>11394</v>
      </c>
      <c r="C657" s="33" t="s">
        <v>11415</v>
      </c>
      <c r="D657" s="49">
        <v>4</v>
      </c>
      <c r="E657" s="49">
        <v>11.18</v>
      </c>
      <c r="F657" s="296">
        <v>0.39500000000000002</v>
      </c>
      <c r="G657" s="49"/>
      <c r="H657" s="34"/>
      <c r="I657" s="34"/>
      <c r="J657" s="34">
        <f t="shared" si="75"/>
        <v>4.4161000000000001</v>
      </c>
      <c r="K657" s="35">
        <f t="shared" si="76"/>
        <v>17.664400000000001</v>
      </c>
      <c r="L657" s="21"/>
      <c r="M657" s="22"/>
    </row>
    <row r="658" spans="1:14" s="23" customFormat="1" x14ac:dyDescent="0.25">
      <c r="A658" s="61"/>
      <c r="B658" s="1" t="s">
        <v>11395</v>
      </c>
      <c r="C658" s="33" t="s">
        <v>11415</v>
      </c>
      <c r="D658" s="49">
        <v>4</v>
      </c>
      <c r="E658" s="49">
        <v>11.18</v>
      </c>
      <c r="F658" s="296">
        <v>0.39500000000000002</v>
      </c>
      <c r="G658" s="49"/>
      <c r="H658" s="34"/>
      <c r="I658" s="34"/>
      <c r="J658" s="34">
        <f t="shared" si="75"/>
        <v>4.4161000000000001</v>
      </c>
      <c r="K658" s="35">
        <f t="shared" si="76"/>
        <v>17.664400000000001</v>
      </c>
      <c r="L658" s="21"/>
      <c r="M658" s="22"/>
    </row>
    <row r="659" spans="1:14" s="23" customFormat="1" x14ac:dyDescent="0.25">
      <c r="A659" s="61"/>
      <c r="B659" s="1" t="s">
        <v>11396</v>
      </c>
      <c r="C659" s="33" t="s">
        <v>11415</v>
      </c>
      <c r="D659" s="49">
        <v>4</v>
      </c>
      <c r="E659" s="49">
        <v>11.18</v>
      </c>
      <c r="F659" s="296">
        <v>0.39500000000000002</v>
      </c>
      <c r="G659" s="49"/>
      <c r="H659" s="34"/>
      <c r="I659" s="34"/>
      <c r="J659" s="34">
        <f t="shared" si="75"/>
        <v>4.4161000000000001</v>
      </c>
      <c r="K659" s="35">
        <f t="shared" si="76"/>
        <v>17.664400000000001</v>
      </c>
      <c r="L659" s="21"/>
      <c r="M659" s="22"/>
    </row>
    <row r="660" spans="1:14" s="23" customFormat="1" x14ac:dyDescent="0.25">
      <c r="A660" s="61"/>
      <c r="B660" s="1" t="s">
        <v>11397</v>
      </c>
      <c r="C660" s="33" t="s">
        <v>11415</v>
      </c>
      <c r="D660" s="49">
        <v>4</v>
      </c>
      <c r="E660" s="49">
        <v>11.18</v>
      </c>
      <c r="F660" s="296">
        <v>0.39500000000000002</v>
      </c>
      <c r="G660" s="49"/>
      <c r="H660" s="34"/>
      <c r="I660" s="34"/>
      <c r="J660" s="34">
        <f t="shared" si="75"/>
        <v>4.4161000000000001</v>
      </c>
      <c r="K660" s="35">
        <f t="shared" si="76"/>
        <v>17.664400000000001</v>
      </c>
      <c r="L660" s="21"/>
      <c r="M660" s="22"/>
    </row>
    <row r="661" spans="1:14" s="23" customFormat="1" x14ac:dyDescent="0.25">
      <c r="A661" s="61"/>
      <c r="B661" s="1" t="s">
        <v>11398</v>
      </c>
      <c r="C661" s="33" t="s">
        <v>11415</v>
      </c>
      <c r="D661" s="49">
        <v>4</v>
      </c>
      <c r="E661" s="49">
        <v>11.18</v>
      </c>
      <c r="F661" s="296">
        <v>0.39500000000000002</v>
      </c>
      <c r="G661" s="49"/>
      <c r="H661" s="34"/>
      <c r="I661" s="34"/>
      <c r="J661" s="34">
        <f t="shared" si="75"/>
        <v>4.4161000000000001</v>
      </c>
      <c r="K661" s="35">
        <f t="shared" si="76"/>
        <v>17.664400000000001</v>
      </c>
      <c r="L661" s="21"/>
      <c r="M661" s="22"/>
    </row>
    <row r="662" spans="1:14" s="23" customFormat="1" x14ac:dyDescent="0.25">
      <c r="A662" s="60"/>
      <c r="B662" s="15"/>
      <c r="C662" s="16"/>
      <c r="D662" s="17"/>
      <c r="E662" s="18"/>
      <c r="F662" s="17"/>
      <c r="G662" s="19"/>
      <c r="H662" s="17"/>
      <c r="I662" s="19"/>
      <c r="J662" s="19"/>
      <c r="K662" s="20"/>
      <c r="L662" s="21"/>
      <c r="M662" s="22"/>
    </row>
    <row r="663" spans="1:14" s="23" customFormat="1" x14ac:dyDescent="0.25">
      <c r="A663" s="62"/>
      <c r="B663" s="27" t="s">
        <v>12</v>
      </c>
      <c r="C663" s="28"/>
      <c r="D663" s="29"/>
      <c r="E663" s="30"/>
      <c r="F663" s="30"/>
      <c r="G663" s="30"/>
      <c r="H663" s="30"/>
      <c r="I663" s="30"/>
      <c r="J663" s="30"/>
      <c r="K663" s="31">
        <f>ROUND(SUM(K648:K662),2)</f>
        <v>177.26</v>
      </c>
      <c r="L663" s="32" t="str">
        <f>IFERROR(VLOOKUP(A648,PO!$A:$I,5,FALSE),0)</f>
        <v>KG</v>
      </c>
      <c r="M663" s="22"/>
    </row>
    <row r="664" spans="1:14" s="23" customFormat="1" x14ac:dyDescent="0.25">
      <c r="A664" s="60"/>
      <c r="B664" s="15"/>
      <c r="C664" s="16"/>
      <c r="D664" s="17"/>
      <c r="E664" s="18"/>
      <c r="F664" s="17"/>
      <c r="G664" s="19"/>
      <c r="H664" s="17"/>
      <c r="I664" s="19"/>
      <c r="J664" s="19"/>
      <c r="K664" s="20"/>
      <c r="L664" s="21"/>
      <c r="M664" s="22"/>
    </row>
    <row r="665" spans="1:14" s="23" customFormat="1" ht="26.4" x14ac:dyDescent="0.25">
      <c r="A665" s="60" t="str">
        <f>PO!A56</f>
        <v>04.01.08</v>
      </c>
      <c r="B665" s="15" t="str">
        <f>VLOOKUP(A665,PO!$A:$I,4,FALSE)</f>
        <v>CORTE E DOBRA DE AÇO CA-50, DIÂMETRO DE 10,0 MM. AF_06/2022</v>
      </c>
      <c r="C665" s="289"/>
      <c r="D665" s="289"/>
      <c r="E665" s="18"/>
      <c r="F665" s="18" t="s">
        <v>11385</v>
      </c>
      <c r="G665" s="19"/>
      <c r="H665" s="17"/>
      <c r="I665" s="19"/>
      <c r="J665" s="19"/>
      <c r="K665" s="20"/>
      <c r="L665" s="21">
        <f>K682</f>
        <v>91.81</v>
      </c>
      <c r="M665" s="22"/>
    </row>
    <row r="666" spans="1:14" s="23" customFormat="1" ht="15" customHeight="1" x14ac:dyDescent="0.25">
      <c r="A666" s="61"/>
      <c r="B666" s="1"/>
      <c r="C666" s="33"/>
      <c r="D666" s="49"/>
      <c r="E666" s="49"/>
      <c r="F666" s="49"/>
      <c r="G666" s="26"/>
      <c r="H666" s="34"/>
      <c r="I666" s="34"/>
      <c r="J666" s="34"/>
      <c r="K666" s="35"/>
      <c r="L666" s="24"/>
      <c r="M666" s="25"/>
      <c r="N666" s="26"/>
    </row>
    <row r="667" spans="1:14" s="23" customFormat="1" ht="15" customHeight="1" x14ac:dyDescent="0.25">
      <c r="A667" s="174"/>
      <c r="B667" s="290" t="s">
        <v>9862</v>
      </c>
      <c r="C667" s="33"/>
      <c r="D667" s="49"/>
      <c r="E667" s="6"/>
      <c r="F667" s="6"/>
      <c r="G667" s="49"/>
      <c r="H667" s="34"/>
      <c r="I667" s="34"/>
      <c r="J667" s="34"/>
      <c r="K667" s="35"/>
      <c r="L667" s="24"/>
      <c r="M667" s="25"/>
      <c r="N667" s="26"/>
    </row>
    <row r="668" spans="1:14" s="23" customFormat="1" x14ac:dyDescent="0.25">
      <c r="A668" s="61"/>
      <c r="B668" s="295" t="s">
        <v>11407</v>
      </c>
      <c r="C668" s="33"/>
      <c r="D668" s="49"/>
      <c r="E668" s="6"/>
      <c r="F668" s="6"/>
      <c r="G668" s="49"/>
      <c r="H668" s="34"/>
      <c r="I668" s="34"/>
      <c r="J668" s="34"/>
      <c r="K668" s="35"/>
      <c r="L668" s="21"/>
      <c r="M668" s="22"/>
    </row>
    <row r="669" spans="1:14" s="23" customFormat="1" ht="15" customHeight="1" x14ac:dyDescent="0.25">
      <c r="A669" s="61"/>
      <c r="B669" s="1" t="s">
        <v>11360</v>
      </c>
      <c r="C669" s="33" t="s">
        <v>11416</v>
      </c>
      <c r="D669" s="49">
        <v>4</v>
      </c>
      <c r="E669" s="49">
        <v>3.1</v>
      </c>
      <c r="F669" s="296">
        <f>0.617</f>
        <v>0.61699999999999999</v>
      </c>
      <c r="G669" s="49"/>
      <c r="H669" s="34"/>
      <c r="I669" s="34"/>
      <c r="J669" s="34">
        <f t="shared" ref="J669:J680" si="77">F669*E669</f>
        <v>1.9127000000000001</v>
      </c>
      <c r="K669" s="35">
        <f t="shared" ref="K669:K680" si="78">J669*D669</f>
        <v>7.6508000000000003</v>
      </c>
      <c r="L669" s="24"/>
      <c r="M669" s="25"/>
      <c r="N669" s="26"/>
    </row>
    <row r="670" spans="1:14" s="23" customFormat="1" ht="15" customHeight="1" x14ac:dyDescent="0.25">
      <c r="A670" s="61"/>
      <c r="B670" s="1" t="s">
        <v>11361</v>
      </c>
      <c r="C670" s="33" t="s">
        <v>11416</v>
      </c>
      <c r="D670" s="49">
        <v>4</v>
      </c>
      <c r="E670" s="49">
        <v>3.1</v>
      </c>
      <c r="F670" s="296">
        <f t="shared" ref="F670:F680" si="79">0.617</f>
        <v>0.61699999999999999</v>
      </c>
      <c r="G670" s="49"/>
      <c r="H670" s="34"/>
      <c r="I670" s="34"/>
      <c r="J670" s="34">
        <f t="shared" si="77"/>
        <v>1.9127000000000001</v>
      </c>
      <c r="K670" s="35">
        <f t="shared" si="78"/>
        <v>7.6508000000000003</v>
      </c>
      <c r="L670" s="24"/>
      <c r="M670" s="25"/>
      <c r="N670" s="26"/>
    </row>
    <row r="671" spans="1:14" s="23" customFormat="1" ht="15" customHeight="1" x14ac:dyDescent="0.25">
      <c r="A671" s="61"/>
      <c r="B671" s="1" t="s">
        <v>11362</v>
      </c>
      <c r="C671" s="33" t="s">
        <v>11416</v>
      </c>
      <c r="D671" s="49">
        <v>4</v>
      </c>
      <c r="E671" s="49">
        <v>3.1</v>
      </c>
      <c r="F671" s="296">
        <f t="shared" si="79"/>
        <v>0.61699999999999999</v>
      </c>
      <c r="G671" s="49"/>
      <c r="H671" s="34"/>
      <c r="I671" s="34"/>
      <c r="J671" s="34">
        <f t="shared" si="77"/>
        <v>1.9127000000000001</v>
      </c>
      <c r="K671" s="35">
        <f t="shared" si="78"/>
        <v>7.6508000000000003</v>
      </c>
      <c r="L671" s="24"/>
      <c r="M671" s="25"/>
      <c r="N671" s="26"/>
    </row>
    <row r="672" spans="1:14" s="23" customFormat="1" ht="15" customHeight="1" x14ac:dyDescent="0.25">
      <c r="A672" s="61"/>
      <c r="B672" s="1" t="s">
        <v>11363</v>
      </c>
      <c r="C672" s="33" t="s">
        <v>11416</v>
      </c>
      <c r="D672" s="49">
        <v>4</v>
      </c>
      <c r="E672" s="49">
        <v>3.1</v>
      </c>
      <c r="F672" s="296">
        <f t="shared" si="79"/>
        <v>0.61699999999999999</v>
      </c>
      <c r="G672" s="49"/>
      <c r="H672" s="34"/>
      <c r="I672" s="34"/>
      <c r="J672" s="34">
        <f t="shared" si="77"/>
        <v>1.9127000000000001</v>
      </c>
      <c r="K672" s="35">
        <f t="shared" si="78"/>
        <v>7.6508000000000003</v>
      </c>
      <c r="L672" s="24"/>
      <c r="M672" s="25"/>
      <c r="N672" s="26"/>
    </row>
    <row r="673" spans="1:14" s="23" customFormat="1" ht="15" customHeight="1" x14ac:dyDescent="0.25">
      <c r="A673" s="61"/>
      <c r="B673" s="1" t="s">
        <v>11364</v>
      </c>
      <c r="C673" s="33" t="s">
        <v>11416</v>
      </c>
      <c r="D673" s="49">
        <v>4</v>
      </c>
      <c r="E673" s="49">
        <v>3.1</v>
      </c>
      <c r="F673" s="296">
        <f t="shared" si="79"/>
        <v>0.61699999999999999</v>
      </c>
      <c r="G673" s="49"/>
      <c r="H673" s="34"/>
      <c r="I673" s="34"/>
      <c r="J673" s="34">
        <f t="shared" si="77"/>
        <v>1.9127000000000001</v>
      </c>
      <c r="K673" s="35">
        <f t="shared" si="78"/>
        <v>7.6508000000000003</v>
      </c>
      <c r="L673" s="24"/>
      <c r="M673" s="25"/>
      <c r="N673" s="26"/>
    </row>
    <row r="674" spans="1:14" s="23" customFormat="1" ht="15" customHeight="1" x14ac:dyDescent="0.25">
      <c r="A674" s="61"/>
      <c r="B674" s="1" t="s">
        <v>11365</v>
      </c>
      <c r="C674" s="33" t="s">
        <v>11416</v>
      </c>
      <c r="D674" s="49">
        <v>4</v>
      </c>
      <c r="E674" s="49">
        <v>3.1</v>
      </c>
      <c r="F674" s="296">
        <f t="shared" si="79"/>
        <v>0.61699999999999999</v>
      </c>
      <c r="G674" s="49"/>
      <c r="H674" s="34"/>
      <c r="I674" s="34"/>
      <c r="J674" s="34">
        <f t="shared" si="77"/>
        <v>1.9127000000000001</v>
      </c>
      <c r="K674" s="35">
        <f t="shared" si="78"/>
        <v>7.6508000000000003</v>
      </c>
      <c r="L674" s="24"/>
      <c r="M674" s="25"/>
      <c r="N674" s="26"/>
    </row>
    <row r="675" spans="1:14" s="23" customFormat="1" ht="15" customHeight="1" x14ac:dyDescent="0.25">
      <c r="A675" s="61"/>
      <c r="B675" s="1" t="s">
        <v>11366</v>
      </c>
      <c r="C675" s="33" t="s">
        <v>11416</v>
      </c>
      <c r="D675" s="49">
        <v>4</v>
      </c>
      <c r="E675" s="49">
        <v>3.1</v>
      </c>
      <c r="F675" s="296">
        <f t="shared" si="79"/>
        <v>0.61699999999999999</v>
      </c>
      <c r="G675" s="49"/>
      <c r="H675" s="34"/>
      <c r="I675" s="34"/>
      <c r="J675" s="34">
        <f t="shared" si="77"/>
        <v>1.9127000000000001</v>
      </c>
      <c r="K675" s="35">
        <f t="shared" si="78"/>
        <v>7.6508000000000003</v>
      </c>
      <c r="L675" s="24"/>
      <c r="M675" s="25"/>
      <c r="N675" s="26"/>
    </row>
    <row r="676" spans="1:14" s="23" customFormat="1" ht="15" customHeight="1" x14ac:dyDescent="0.25">
      <c r="A676" s="61"/>
      <c r="B676" s="1" t="s">
        <v>11367</v>
      </c>
      <c r="C676" s="33" t="s">
        <v>11416</v>
      </c>
      <c r="D676" s="49">
        <v>4</v>
      </c>
      <c r="E676" s="49">
        <v>3.1</v>
      </c>
      <c r="F676" s="296">
        <f t="shared" si="79"/>
        <v>0.61699999999999999</v>
      </c>
      <c r="G676" s="49"/>
      <c r="H676" s="34"/>
      <c r="I676" s="34"/>
      <c r="J676" s="34">
        <f t="shared" si="77"/>
        <v>1.9127000000000001</v>
      </c>
      <c r="K676" s="35">
        <f t="shared" si="78"/>
        <v>7.6508000000000003</v>
      </c>
      <c r="L676" s="24"/>
      <c r="M676" s="25"/>
      <c r="N676" s="26"/>
    </row>
    <row r="677" spans="1:14" s="23" customFormat="1" ht="15" customHeight="1" x14ac:dyDescent="0.25">
      <c r="A677" s="61"/>
      <c r="B677" s="1" t="s">
        <v>11368</v>
      </c>
      <c r="C677" s="33" t="s">
        <v>11416</v>
      </c>
      <c r="D677" s="49">
        <v>4</v>
      </c>
      <c r="E677" s="49">
        <v>3.1</v>
      </c>
      <c r="F677" s="296">
        <f t="shared" si="79"/>
        <v>0.61699999999999999</v>
      </c>
      <c r="G677" s="49"/>
      <c r="H677" s="34"/>
      <c r="I677" s="34"/>
      <c r="J677" s="34">
        <f t="shared" si="77"/>
        <v>1.9127000000000001</v>
      </c>
      <c r="K677" s="35">
        <f t="shared" si="78"/>
        <v>7.6508000000000003</v>
      </c>
      <c r="L677" s="24"/>
      <c r="M677" s="25"/>
      <c r="N677" s="26"/>
    </row>
    <row r="678" spans="1:14" s="23" customFormat="1" ht="15" customHeight="1" x14ac:dyDescent="0.25">
      <c r="A678" s="61"/>
      <c r="B678" s="1" t="s">
        <v>11369</v>
      </c>
      <c r="C678" s="33" t="s">
        <v>11416</v>
      </c>
      <c r="D678" s="49">
        <v>4</v>
      </c>
      <c r="E678" s="49">
        <v>3.1</v>
      </c>
      <c r="F678" s="296">
        <f t="shared" si="79"/>
        <v>0.61699999999999999</v>
      </c>
      <c r="G678" s="49"/>
      <c r="H678" s="34"/>
      <c r="I678" s="34"/>
      <c r="J678" s="34">
        <f t="shared" si="77"/>
        <v>1.9127000000000001</v>
      </c>
      <c r="K678" s="35">
        <f t="shared" si="78"/>
        <v>7.6508000000000003</v>
      </c>
      <c r="L678" s="24"/>
      <c r="M678" s="25"/>
      <c r="N678" s="26"/>
    </row>
    <row r="679" spans="1:14" s="23" customFormat="1" ht="15" customHeight="1" x14ac:dyDescent="0.25">
      <c r="A679" s="61"/>
      <c r="B679" s="1" t="s">
        <v>11370</v>
      </c>
      <c r="C679" s="33" t="s">
        <v>11416</v>
      </c>
      <c r="D679" s="49">
        <v>4</v>
      </c>
      <c r="E679" s="49">
        <v>3.1</v>
      </c>
      <c r="F679" s="296">
        <f t="shared" si="79"/>
        <v>0.61699999999999999</v>
      </c>
      <c r="G679" s="49"/>
      <c r="H679" s="34"/>
      <c r="I679" s="34"/>
      <c r="J679" s="34">
        <f t="shared" si="77"/>
        <v>1.9127000000000001</v>
      </c>
      <c r="K679" s="35">
        <f t="shared" si="78"/>
        <v>7.6508000000000003</v>
      </c>
      <c r="L679" s="24"/>
      <c r="M679" s="25"/>
      <c r="N679" s="26"/>
    </row>
    <row r="680" spans="1:14" s="23" customFormat="1" ht="15" customHeight="1" x14ac:dyDescent="0.25">
      <c r="A680" s="61"/>
      <c r="B680" s="1" t="s">
        <v>11371</v>
      </c>
      <c r="C680" s="33" t="s">
        <v>11416</v>
      </c>
      <c r="D680" s="49">
        <v>4</v>
      </c>
      <c r="E680" s="49">
        <v>3.1</v>
      </c>
      <c r="F680" s="296">
        <f t="shared" si="79"/>
        <v>0.61699999999999999</v>
      </c>
      <c r="G680" s="49"/>
      <c r="H680" s="34"/>
      <c r="I680" s="34"/>
      <c r="J680" s="34">
        <f t="shared" si="77"/>
        <v>1.9127000000000001</v>
      </c>
      <c r="K680" s="35">
        <f t="shared" si="78"/>
        <v>7.6508000000000003</v>
      </c>
      <c r="L680" s="24"/>
      <c r="M680" s="25"/>
      <c r="N680" s="26"/>
    </row>
    <row r="681" spans="1:14" s="23" customFormat="1" x14ac:dyDescent="0.25">
      <c r="A681" s="60"/>
      <c r="B681" s="15"/>
      <c r="C681" s="16"/>
      <c r="D681" s="17"/>
      <c r="E681" s="18"/>
      <c r="F681" s="17"/>
      <c r="G681" s="19"/>
      <c r="H681" s="17"/>
      <c r="I681" s="19"/>
      <c r="J681" s="19"/>
      <c r="K681" s="20"/>
      <c r="L681" s="21"/>
      <c r="M681" s="22"/>
    </row>
    <row r="682" spans="1:14" s="23" customFormat="1" x14ac:dyDescent="0.25">
      <c r="A682" s="62"/>
      <c r="B682" s="27" t="s">
        <v>12</v>
      </c>
      <c r="C682" s="28"/>
      <c r="D682" s="29"/>
      <c r="E682" s="30"/>
      <c r="F682" s="30"/>
      <c r="G682" s="30"/>
      <c r="H682" s="30"/>
      <c r="I682" s="30"/>
      <c r="J682" s="30"/>
      <c r="K682" s="31">
        <f>ROUND(SUM(K665:K681),2)</f>
        <v>91.81</v>
      </c>
      <c r="L682" s="32" t="str">
        <f>IFERROR(VLOOKUP(A665,PO!$A:$I,5,FALSE),0)</f>
        <v>KG</v>
      </c>
      <c r="M682" s="22"/>
    </row>
    <row r="683" spans="1:14" s="23" customFormat="1" x14ac:dyDescent="0.25">
      <c r="A683" s="60"/>
      <c r="B683" s="15"/>
      <c r="C683" s="16"/>
      <c r="D683" s="17"/>
      <c r="E683" s="18"/>
      <c r="F683" s="17"/>
      <c r="G683" s="19"/>
      <c r="H683" s="17"/>
      <c r="I683" s="19"/>
      <c r="J683" s="19"/>
      <c r="K683" s="20"/>
      <c r="L683" s="21"/>
      <c r="M683" s="22"/>
    </row>
    <row r="684" spans="1:14" s="23" customFormat="1" ht="26.4" x14ac:dyDescent="0.25">
      <c r="A684" s="60" t="str">
        <f>PO!A57</f>
        <v>04.01.09</v>
      </c>
      <c r="B684" s="15" t="str">
        <f>VLOOKUP(A684,PO!$A:$I,4,FALSE)</f>
        <v>ARMAÇÃO DE PILAR OU VIGA DE ESTRUTURA CONVENCIONAL DE CONCRETO ARMADO UTILIZANDO AÇO CA-60 DE 5,0 MM - MONTAGEM. AF_06/2022</v>
      </c>
      <c r="C684" s="289"/>
      <c r="D684" s="289"/>
      <c r="E684" s="18"/>
      <c r="F684" s="18" t="s">
        <v>11385</v>
      </c>
      <c r="G684" s="19"/>
      <c r="H684" s="17"/>
      <c r="I684" s="19"/>
      <c r="J684" s="19"/>
      <c r="K684" s="20"/>
      <c r="L684" s="21">
        <f>K711</f>
        <v>108.95</v>
      </c>
      <c r="M684" s="22"/>
    </row>
    <row r="685" spans="1:14" s="23" customFormat="1" ht="15" customHeight="1" x14ac:dyDescent="0.25">
      <c r="A685" s="174"/>
      <c r="B685" s="171"/>
      <c r="C685" s="33"/>
      <c r="D685" s="49"/>
      <c r="E685" s="49"/>
      <c r="F685" s="49"/>
      <c r="G685" s="26"/>
      <c r="H685" s="34"/>
      <c r="I685" s="34"/>
      <c r="J685" s="34"/>
      <c r="K685" s="35"/>
      <c r="L685" s="24"/>
      <c r="M685" s="25"/>
      <c r="N685" s="26"/>
    </row>
    <row r="686" spans="1:14" s="23" customFormat="1" ht="15" customHeight="1" x14ac:dyDescent="0.25">
      <c r="A686" s="174"/>
      <c r="B686" s="290" t="s">
        <v>9862</v>
      </c>
      <c r="C686" s="33"/>
      <c r="D686" s="49"/>
      <c r="E686" s="6"/>
      <c r="F686" s="6"/>
      <c r="G686" s="49"/>
      <c r="H686" s="34"/>
      <c r="I686" s="34"/>
      <c r="J686" s="34"/>
      <c r="K686" s="35"/>
      <c r="L686" s="24"/>
      <c r="M686" s="25"/>
      <c r="N686" s="26"/>
    </row>
    <row r="687" spans="1:14" s="23" customFormat="1" x14ac:dyDescent="0.25">
      <c r="A687" s="61"/>
      <c r="B687" s="295" t="s">
        <v>11407</v>
      </c>
      <c r="C687" s="33"/>
      <c r="D687" s="49"/>
      <c r="E687" s="6"/>
      <c r="F687" s="6"/>
      <c r="G687" s="49"/>
      <c r="H687" s="34"/>
      <c r="I687" s="34"/>
      <c r="J687" s="34"/>
      <c r="K687" s="35"/>
      <c r="L687" s="21"/>
      <c r="M687" s="22"/>
    </row>
    <row r="688" spans="1:14" s="23" customFormat="1" x14ac:dyDescent="0.25">
      <c r="A688" s="61"/>
      <c r="B688" s="1" t="s">
        <v>11373</v>
      </c>
      <c r="C688" s="33" t="s">
        <v>11372</v>
      </c>
      <c r="D688" s="49">
        <v>19</v>
      </c>
      <c r="E688" s="49">
        <v>0.78</v>
      </c>
      <c r="F688" s="296">
        <v>0.154</v>
      </c>
      <c r="G688" s="49"/>
      <c r="H688" s="34"/>
      <c r="I688" s="34"/>
      <c r="J688" s="34">
        <f>F688*E688</f>
        <v>0.12012</v>
      </c>
      <c r="K688" s="35">
        <f>J688*D688</f>
        <v>2.2822800000000001</v>
      </c>
      <c r="L688" s="21"/>
      <c r="M688" s="22"/>
    </row>
    <row r="689" spans="1:13" s="23" customFormat="1" x14ac:dyDescent="0.25">
      <c r="A689" s="61"/>
      <c r="B689" s="1" t="s">
        <v>11374</v>
      </c>
      <c r="C689" s="33" t="s">
        <v>11372</v>
      </c>
      <c r="D689" s="49">
        <v>19</v>
      </c>
      <c r="E689" s="49">
        <v>0.78</v>
      </c>
      <c r="F689" s="296">
        <v>0.154</v>
      </c>
      <c r="G689" s="49"/>
      <c r="H689" s="34"/>
      <c r="I689" s="34"/>
      <c r="J689" s="34">
        <f t="shared" ref="J689:J699" si="80">F689*E689</f>
        <v>0.12012</v>
      </c>
      <c r="K689" s="35">
        <f t="shared" ref="K689:K699" si="81">J689*D689</f>
        <v>2.2822800000000001</v>
      </c>
      <c r="L689" s="21"/>
      <c r="M689" s="22"/>
    </row>
    <row r="690" spans="1:13" s="23" customFormat="1" x14ac:dyDescent="0.25">
      <c r="A690" s="61"/>
      <c r="B690" s="1" t="s">
        <v>11375</v>
      </c>
      <c r="C690" s="33" t="s">
        <v>11372</v>
      </c>
      <c r="D690" s="49">
        <v>19</v>
      </c>
      <c r="E690" s="49">
        <v>0.78</v>
      </c>
      <c r="F690" s="296">
        <v>0.154</v>
      </c>
      <c r="G690" s="49"/>
      <c r="H690" s="34"/>
      <c r="I690" s="34"/>
      <c r="J690" s="34">
        <f t="shared" si="80"/>
        <v>0.12012</v>
      </c>
      <c r="K690" s="35">
        <f t="shared" si="81"/>
        <v>2.2822800000000001</v>
      </c>
      <c r="L690" s="21"/>
      <c r="M690" s="22"/>
    </row>
    <row r="691" spans="1:13" s="23" customFormat="1" x14ac:dyDescent="0.25">
      <c r="A691" s="61"/>
      <c r="B691" s="1" t="s">
        <v>11376</v>
      </c>
      <c r="C691" s="33" t="s">
        <v>11372</v>
      </c>
      <c r="D691" s="49">
        <v>19</v>
      </c>
      <c r="E691" s="49">
        <v>0.78</v>
      </c>
      <c r="F691" s="296">
        <v>0.154</v>
      </c>
      <c r="G691" s="49"/>
      <c r="H691" s="34"/>
      <c r="I691" s="34"/>
      <c r="J691" s="34">
        <f t="shared" si="80"/>
        <v>0.12012</v>
      </c>
      <c r="K691" s="35">
        <f t="shared" si="81"/>
        <v>2.2822800000000001</v>
      </c>
      <c r="L691" s="21"/>
      <c r="M691" s="22"/>
    </row>
    <row r="692" spans="1:13" s="23" customFormat="1" x14ac:dyDescent="0.25">
      <c r="A692" s="61"/>
      <c r="B692" s="1" t="s">
        <v>11377</v>
      </c>
      <c r="C692" s="33" t="s">
        <v>11372</v>
      </c>
      <c r="D692" s="49">
        <v>19</v>
      </c>
      <c r="E692" s="49">
        <v>0.78</v>
      </c>
      <c r="F692" s="296">
        <v>0.154</v>
      </c>
      <c r="G692" s="49"/>
      <c r="H692" s="34"/>
      <c r="I692" s="34"/>
      <c r="J692" s="34">
        <f t="shared" si="80"/>
        <v>0.12012</v>
      </c>
      <c r="K692" s="35">
        <f t="shared" si="81"/>
        <v>2.2822800000000001</v>
      </c>
      <c r="L692" s="21"/>
      <c r="M692" s="22"/>
    </row>
    <row r="693" spans="1:13" s="23" customFormat="1" x14ac:dyDescent="0.25">
      <c r="A693" s="61"/>
      <c r="B693" s="1" t="s">
        <v>11378</v>
      </c>
      <c r="C693" s="33" t="s">
        <v>11372</v>
      </c>
      <c r="D693" s="49">
        <v>19</v>
      </c>
      <c r="E693" s="49">
        <v>0.78</v>
      </c>
      <c r="F693" s="296">
        <v>0.154</v>
      </c>
      <c r="G693" s="49"/>
      <c r="H693" s="34"/>
      <c r="I693" s="34"/>
      <c r="J693" s="34">
        <f t="shared" si="80"/>
        <v>0.12012</v>
      </c>
      <c r="K693" s="35">
        <f t="shared" si="81"/>
        <v>2.2822800000000001</v>
      </c>
      <c r="L693" s="21"/>
      <c r="M693" s="22"/>
    </row>
    <row r="694" spans="1:13" s="23" customFormat="1" x14ac:dyDescent="0.25">
      <c r="A694" s="61"/>
      <c r="B694" s="1" t="s">
        <v>11379</v>
      </c>
      <c r="C694" s="33" t="s">
        <v>11372</v>
      </c>
      <c r="D694" s="49">
        <v>19</v>
      </c>
      <c r="E694" s="49">
        <v>0.78</v>
      </c>
      <c r="F694" s="296">
        <v>0.154</v>
      </c>
      <c r="G694" s="49"/>
      <c r="H694" s="34"/>
      <c r="I694" s="34"/>
      <c r="J694" s="34">
        <f t="shared" si="80"/>
        <v>0.12012</v>
      </c>
      <c r="K694" s="35">
        <f t="shared" si="81"/>
        <v>2.2822800000000001</v>
      </c>
      <c r="L694" s="21"/>
      <c r="M694" s="22"/>
    </row>
    <row r="695" spans="1:13" s="23" customFormat="1" x14ac:dyDescent="0.25">
      <c r="A695" s="61"/>
      <c r="B695" s="1" t="s">
        <v>11380</v>
      </c>
      <c r="C695" s="33" t="s">
        <v>11372</v>
      </c>
      <c r="D695" s="49">
        <v>19</v>
      </c>
      <c r="E695" s="49">
        <v>0.78</v>
      </c>
      <c r="F695" s="296">
        <v>0.154</v>
      </c>
      <c r="G695" s="49"/>
      <c r="H695" s="34"/>
      <c r="I695" s="34"/>
      <c r="J695" s="34">
        <f t="shared" si="80"/>
        <v>0.12012</v>
      </c>
      <c r="K695" s="35">
        <f t="shared" si="81"/>
        <v>2.2822800000000001</v>
      </c>
      <c r="L695" s="21"/>
      <c r="M695" s="22"/>
    </row>
    <row r="696" spans="1:13" s="23" customFormat="1" x14ac:dyDescent="0.25">
      <c r="A696" s="61"/>
      <c r="B696" s="1" t="s">
        <v>11381</v>
      </c>
      <c r="C696" s="33" t="s">
        <v>11372</v>
      </c>
      <c r="D696" s="49">
        <v>19</v>
      </c>
      <c r="E696" s="49">
        <v>0.78</v>
      </c>
      <c r="F696" s="296">
        <v>0.154</v>
      </c>
      <c r="G696" s="49"/>
      <c r="H696" s="34"/>
      <c r="I696" s="34"/>
      <c r="J696" s="34">
        <f t="shared" si="80"/>
        <v>0.12012</v>
      </c>
      <c r="K696" s="35">
        <f t="shared" si="81"/>
        <v>2.2822800000000001</v>
      </c>
      <c r="L696" s="21"/>
      <c r="M696" s="22"/>
    </row>
    <row r="697" spans="1:13" s="23" customFormat="1" x14ac:dyDescent="0.25">
      <c r="A697" s="61"/>
      <c r="B697" s="1" t="s">
        <v>11382</v>
      </c>
      <c r="C697" s="33" t="s">
        <v>11372</v>
      </c>
      <c r="D697" s="49">
        <v>19</v>
      </c>
      <c r="E697" s="49">
        <v>0.78</v>
      </c>
      <c r="F697" s="296">
        <v>0.154</v>
      </c>
      <c r="G697" s="49"/>
      <c r="H697" s="34"/>
      <c r="I697" s="34"/>
      <c r="J697" s="34">
        <f t="shared" si="80"/>
        <v>0.12012</v>
      </c>
      <c r="K697" s="35">
        <f t="shared" si="81"/>
        <v>2.2822800000000001</v>
      </c>
      <c r="L697" s="21"/>
      <c r="M697" s="22"/>
    </row>
    <row r="698" spans="1:13" s="23" customFormat="1" x14ac:dyDescent="0.25">
      <c r="A698" s="61"/>
      <c r="B698" s="1" t="s">
        <v>11383</v>
      </c>
      <c r="C698" s="33" t="s">
        <v>11372</v>
      </c>
      <c r="D698" s="49">
        <v>19</v>
      </c>
      <c r="E698" s="49">
        <v>0.78</v>
      </c>
      <c r="F698" s="296">
        <v>0.154</v>
      </c>
      <c r="G698" s="49"/>
      <c r="H698" s="34"/>
      <c r="I698" s="34"/>
      <c r="J698" s="34">
        <f t="shared" si="80"/>
        <v>0.12012</v>
      </c>
      <c r="K698" s="35">
        <f t="shared" si="81"/>
        <v>2.2822800000000001</v>
      </c>
      <c r="L698" s="21"/>
      <c r="M698" s="22"/>
    </row>
    <row r="699" spans="1:13" s="23" customFormat="1" x14ac:dyDescent="0.25">
      <c r="A699" s="61"/>
      <c r="B699" s="1" t="s">
        <v>11384</v>
      </c>
      <c r="C699" s="33" t="s">
        <v>11372</v>
      </c>
      <c r="D699" s="49">
        <v>19</v>
      </c>
      <c r="E699" s="49">
        <v>0.78</v>
      </c>
      <c r="F699" s="296">
        <v>0.154</v>
      </c>
      <c r="G699" s="49"/>
      <c r="H699" s="34"/>
      <c r="I699" s="34"/>
      <c r="J699" s="34">
        <f t="shared" si="80"/>
        <v>0.12012</v>
      </c>
      <c r="K699" s="35">
        <f t="shared" si="81"/>
        <v>2.2822800000000001</v>
      </c>
      <c r="L699" s="21"/>
      <c r="M699" s="22"/>
    </row>
    <row r="700" spans="1:13" s="23" customFormat="1" x14ac:dyDescent="0.25">
      <c r="A700" s="61"/>
      <c r="B700" s="1"/>
      <c r="C700" s="33"/>
      <c r="D700" s="49"/>
      <c r="E700" s="6"/>
      <c r="F700" s="6"/>
      <c r="G700" s="49"/>
      <c r="H700" s="34"/>
      <c r="I700" s="34"/>
      <c r="J700" s="34"/>
      <c r="K700" s="35"/>
      <c r="L700" s="21"/>
      <c r="M700" s="22"/>
    </row>
    <row r="701" spans="1:13" s="23" customFormat="1" x14ac:dyDescent="0.25">
      <c r="A701" s="61"/>
      <c r="B701" s="295" t="s">
        <v>11408</v>
      </c>
      <c r="C701" s="33"/>
      <c r="D701" s="49"/>
      <c r="E701" s="6"/>
      <c r="F701" s="6"/>
      <c r="G701" s="49"/>
      <c r="H701" s="34"/>
      <c r="I701" s="34"/>
      <c r="J701" s="34"/>
      <c r="K701" s="35"/>
      <c r="L701" s="21"/>
      <c r="M701" s="22"/>
    </row>
    <row r="702" spans="1:13" s="23" customFormat="1" x14ac:dyDescent="0.25">
      <c r="A702" s="61"/>
      <c r="B702" s="1" t="s">
        <v>11390</v>
      </c>
      <c r="C702" s="33" t="s">
        <v>11372</v>
      </c>
      <c r="D702" s="49">
        <v>34</v>
      </c>
      <c r="E702" s="49">
        <v>0.78</v>
      </c>
      <c r="F702" s="296">
        <v>0.154</v>
      </c>
      <c r="G702" s="49"/>
      <c r="H702" s="34"/>
      <c r="I702" s="34"/>
      <c r="J702" s="34">
        <f>F702*E702</f>
        <v>0.12012</v>
      </c>
      <c r="K702" s="35">
        <f>J702*D702</f>
        <v>4.0840800000000002</v>
      </c>
      <c r="L702" s="21"/>
      <c r="M702" s="22"/>
    </row>
    <row r="703" spans="1:13" s="23" customFormat="1" x14ac:dyDescent="0.25">
      <c r="A703" s="61"/>
      <c r="B703" s="1" t="s">
        <v>11400</v>
      </c>
      <c r="C703" s="33" t="s">
        <v>11372</v>
      </c>
      <c r="D703" s="49">
        <v>140</v>
      </c>
      <c r="E703" s="49">
        <v>0.78</v>
      </c>
      <c r="F703" s="296">
        <v>0.154</v>
      </c>
      <c r="G703" s="49"/>
      <c r="H703" s="34"/>
      <c r="I703" s="34"/>
      <c r="J703" s="34">
        <f t="shared" ref="J703:J709" si="82">F703*E703</f>
        <v>0.12012</v>
      </c>
      <c r="K703" s="35">
        <f t="shared" ref="K703:K709" si="83">J703*D703</f>
        <v>16.816800000000001</v>
      </c>
      <c r="L703" s="21"/>
      <c r="M703" s="22"/>
    </row>
    <row r="704" spans="1:13" s="23" customFormat="1" x14ac:dyDescent="0.25">
      <c r="A704" s="61"/>
      <c r="B704" s="1" t="s">
        <v>11401</v>
      </c>
      <c r="C704" s="33" t="s">
        <v>11372</v>
      </c>
      <c r="D704" s="49">
        <v>140</v>
      </c>
      <c r="E704" s="49">
        <v>0.78</v>
      </c>
      <c r="F704" s="296">
        <v>0.154</v>
      </c>
      <c r="G704" s="49"/>
      <c r="H704" s="34"/>
      <c r="I704" s="34"/>
      <c r="J704" s="34">
        <f t="shared" si="82"/>
        <v>0.12012</v>
      </c>
      <c r="K704" s="35">
        <f t="shared" si="83"/>
        <v>16.816800000000001</v>
      </c>
      <c r="L704" s="21"/>
      <c r="M704" s="22"/>
    </row>
    <row r="705" spans="1:14" s="23" customFormat="1" x14ac:dyDescent="0.25">
      <c r="A705" s="61"/>
      <c r="B705" s="1" t="s">
        <v>11402</v>
      </c>
      <c r="C705" s="33" t="s">
        <v>11372</v>
      </c>
      <c r="D705" s="49">
        <v>73</v>
      </c>
      <c r="E705" s="49">
        <v>0.78</v>
      </c>
      <c r="F705" s="296">
        <v>0.154</v>
      </c>
      <c r="G705" s="49"/>
      <c r="H705" s="34"/>
      <c r="I705" s="34"/>
      <c r="J705" s="34">
        <f t="shared" si="82"/>
        <v>0.12012</v>
      </c>
      <c r="K705" s="35">
        <f t="shared" si="83"/>
        <v>8.7687600000000003</v>
      </c>
      <c r="L705" s="21"/>
      <c r="M705" s="22"/>
    </row>
    <row r="706" spans="1:14" s="23" customFormat="1" x14ac:dyDescent="0.25">
      <c r="A706" s="61"/>
      <c r="B706" s="1" t="s">
        <v>11403</v>
      </c>
      <c r="C706" s="33" t="s">
        <v>11372</v>
      </c>
      <c r="D706" s="49">
        <v>73</v>
      </c>
      <c r="E706" s="49">
        <v>0.78</v>
      </c>
      <c r="F706" s="296">
        <v>0.154</v>
      </c>
      <c r="G706" s="49"/>
      <c r="H706" s="34"/>
      <c r="I706" s="34"/>
      <c r="J706" s="34">
        <f t="shared" si="82"/>
        <v>0.12012</v>
      </c>
      <c r="K706" s="35">
        <f t="shared" si="83"/>
        <v>8.7687600000000003</v>
      </c>
      <c r="L706" s="21"/>
      <c r="M706" s="22"/>
    </row>
    <row r="707" spans="1:14" s="23" customFormat="1" x14ac:dyDescent="0.25">
      <c r="A707" s="61"/>
      <c r="B707" s="1" t="s">
        <v>11404</v>
      </c>
      <c r="C707" s="33" t="s">
        <v>11372</v>
      </c>
      <c r="D707" s="49">
        <v>73</v>
      </c>
      <c r="E707" s="49">
        <v>0.78</v>
      </c>
      <c r="F707" s="296">
        <v>0.154</v>
      </c>
      <c r="G707" s="49"/>
      <c r="H707" s="34"/>
      <c r="I707" s="34"/>
      <c r="J707" s="34">
        <f t="shared" si="82"/>
        <v>0.12012</v>
      </c>
      <c r="K707" s="35">
        <f t="shared" si="83"/>
        <v>8.7687600000000003</v>
      </c>
      <c r="L707" s="21"/>
      <c r="M707" s="22"/>
    </row>
    <row r="708" spans="1:14" s="23" customFormat="1" x14ac:dyDescent="0.25">
      <c r="A708" s="61"/>
      <c r="B708" s="1" t="s">
        <v>11405</v>
      </c>
      <c r="C708" s="33" t="s">
        <v>11372</v>
      </c>
      <c r="D708" s="49">
        <v>73</v>
      </c>
      <c r="E708" s="49">
        <v>0.78</v>
      </c>
      <c r="F708" s="296">
        <v>0.154</v>
      </c>
      <c r="G708" s="49"/>
      <c r="H708" s="34"/>
      <c r="I708" s="34"/>
      <c r="J708" s="34">
        <f t="shared" si="82"/>
        <v>0.12012</v>
      </c>
      <c r="K708" s="35">
        <f t="shared" si="83"/>
        <v>8.7687600000000003</v>
      </c>
      <c r="L708" s="21"/>
      <c r="M708" s="22"/>
    </row>
    <row r="709" spans="1:14" s="23" customFormat="1" x14ac:dyDescent="0.25">
      <c r="A709" s="61"/>
      <c r="B709" s="1" t="s">
        <v>11406</v>
      </c>
      <c r="C709" s="33" t="s">
        <v>11372</v>
      </c>
      <c r="D709" s="49">
        <v>73</v>
      </c>
      <c r="E709" s="49">
        <v>0.78</v>
      </c>
      <c r="F709" s="296">
        <v>0.154</v>
      </c>
      <c r="G709" s="49"/>
      <c r="H709" s="34"/>
      <c r="I709" s="34"/>
      <c r="J709" s="34">
        <f t="shared" si="82"/>
        <v>0.12012</v>
      </c>
      <c r="K709" s="35">
        <f t="shared" si="83"/>
        <v>8.7687600000000003</v>
      </c>
      <c r="L709" s="21"/>
      <c r="M709" s="22"/>
    </row>
    <row r="710" spans="1:14" s="23" customFormat="1" x14ac:dyDescent="0.25">
      <c r="A710" s="60"/>
      <c r="B710" s="15"/>
      <c r="C710" s="16"/>
      <c r="D710" s="17"/>
      <c r="E710" s="18"/>
      <c r="F710" s="17"/>
      <c r="G710" s="19"/>
      <c r="H710" s="17"/>
      <c r="I710" s="19"/>
      <c r="J710" s="19"/>
      <c r="K710" s="20"/>
      <c r="L710" s="21"/>
      <c r="M710" s="22"/>
    </row>
    <row r="711" spans="1:14" s="23" customFormat="1" x14ac:dyDescent="0.25">
      <c r="A711" s="62"/>
      <c r="B711" s="27" t="s">
        <v>12</v>
      </c>
      <c r="C711" s="28"/>
      <c r="D711" s="29"/>
      <c r="E711" s="30"/>
      <c r="F711" s="30"/>
      <c r="G711" s="30"/>
      <c r="H711" s="30"/>
      <c r="I711" s="30"/>
      <c r="J711" s="30"/>
      <c r="K711" s="31">
        <f>ROUND(SUM(K684:K710),2)</f>
        <v>108.95</v>
      </c>
      <c r="L711" s="32" t="str">
        <f>IFERROR(VLOOKUP(A684,PO!$A:$I,5,FALSE),0)</f>
        <v>KG</v>
      </c>
      <c r="M711" s="22"/>
    </row>
    <row r="712" spans="1:14" s="23" customFormat="1" x14ac:dyDescent="0.25">
      <c r="A712" s="60"/>
      <c r="B712" s="15"/>
      <c r="C712" s="16"/>
      <c r="D712" s="17"/>
      <c r="E712" s="18"/>
      <c r="F712" s="17"/>
      <c r="G712" s="19"/>
      <c r="H712" s="17"/>
      <c r="I712" s="19"/>
      <c r="J712" s="19"/>
      <c r="K712" s="20"/>
      <c r="L712" s="21"/>
      <c r="M712" s="22"/>
    </row>
    <row r="713" spans="1:14" s="23" customFormat="1" ht="26.4" x14ac:dyDescent="0.25">
      <c r="A713" s="60" t="str">
        <f>PO!A58</f>
        <v>04.01.10</v>
      </c>
      <c r="B713" s="15" t="str">
        <f>VLOOKUP(A713,PO!$A:$I,4,FALSE)</f>
        <v>ARMAÇÃO DE PILAR OU VIGA DE ESTRUTURA CONVENCIONAL DE CONCRETO ARMADO UTILIZANDO AÇO CA-50 DE 8,0 MM - MONTAGEM. AF_06/2022</v>
      </c>
      <c r="C713" s="289"/>
      <c r="D713" s="289"/>
      <c r="E713" s="18"/>
      <c r="F713" s="18" t="s">
        <v>11385</v>
      </c>
      <c r="G713" s="19"/>
      <c r="H713" s="17"/>
      <c r="I713" s="19"/>
      <c r="J713" s="19"/>
      <c r="K713" s="20"/>
      <c r="L713" s="21">
        <f>K728</f>
        <v>177.26</v>
      </c>
      <c r="M713" s="22"/>
    </row>
    <row r="714" spans="1:14" s="23" customFormat="1" ht="15" customHeight="1" x14ac:dyDescent="0.25">
      <c r="A714" s="174"/>
      <c r="B714" s="171"/>
      <c r="C714" s="33"/>
      <c r="D714" s="49"/>
      <c r="E714" s="49"/>
      <c r="F714" s="49"/>
      <c r="G714" s="26"/>
      <c r="H714" s="34"/>
      <c r="I714" s="34"/>
      <c r="J714" s="34"/>
      <c r="K714" s="35"/>
      <c r="L714" s="24"/>
      <c r="M714" s="25"/>
      <c r="N714" s="26"/>
    </row>
    <row r="715" spans="1:14" s="23" customFormat="1" ht="15" customHeight="1" x14ac:dyDescent="0.25">
      <c r="A715" s="174"/>
      <c r="B715" s="290" t="s">
        <v>9862</v>
      </c>
      <c r="C715" s="33"/>
      <c r="D715" s="49"/>
      <c r="E715" s="6"/>
      <c r="F715" s="6"/>
      <c r="G715" s="49"/>
      <c r="H715" s="34"/>
      <c r="I715" s="34"/>
      <c r="J715" s="34"/>
      <c r="K715" s="35"/>
      <c r="L715" s="24"/>
      <c r="M715" s="25"/>
      <c r="N715" s="26"/>
    </row>
    <row r="716" spans="1:14" s="23" customFormat="1" x14ac:dyDescent="0.25">
      <c r="A716" s="61"/>
      <c r="B716" s="295" t="s">
        <v>11408</v>
      </c>
      <c r="C716" s="33"/>
      <c r="D716" s="49"/>
      <c r="E716" s="6"/>
      <c r="F716" s="6"/>
      <c r="G716" s="49"/>
      <c r="H716" s="34"/>
      <c r="I716" s="34"/>
      <c r="J716" s="34"/>
      <c r="K716" s="35"/>
      <c r="L716" s="21"/>
      <c r="M716" s="22"/>
    </row>
    <row r="717" spans="1:14" s="23" customFormat="1" x14ac:dyDescent="0.25">
      <c r="A717" s="61"/>
      <c r="B717" s="1" t="s">
        <v>11391</v>
      </c>
      <c r="C717" s="33" t="s">
        <v>11413</v>
      </c>
      <c r="D717" s="49">
        <v>4</v>
      </c>
      <c r="E717" s="49">
        <v>5.37</v>
      </c>
      <c r="F717" s="296">
        <v>0.39500000000000002</v>
      </c>
      <c r="G717" s="49"/>
      <c r="H717" s="34"/>
      <c r="I717" s="34"/>
      <c r="J717" s="34">
        <f>F717*E717</f>
        <v>2.1211500000000001</v>
      </c>
      <c r="K717" s="35">
        <f>J717*D717</f>
        <v>8.4846000000000004</v>
      </c>
      <c r="L717" s="21"/>
      <c r="M717" s="22"/>
    </row>
    <row r="718" spans="1:14" s="23" customFormat="1" x14ac:dyDescent="0.25">
      <c r="A718" s="61"/>
      <c r="B718" s="1" t="s">
        <v>11392</v>
      </c>
      <c r="C718" s="33" t="s">
        <v>11414</v>
      </c>
      <c r="D718" s="49">
        <v>4</v>
      </c>
      <c r="E718" s="49">
        <v>21.94</v>
      </c>
      <c r="F718" s="296">
        <v>0.39500000000000002</v>
      </c>
      <c r="G718" s="49"/>
      <c r="H718" s="34"/>
      <c r="I718" s="34"/>
      <c r="J718" s="34">
        <f t="shared" ref="J718:J726" si="84">F718*E718</f>
        <v>8.6663000000000014</v>
      </c>
      <c r="K718" s="35">
        <f t="shared" ref="K718:K726" si="85">J718*D718</f>
        <v>34.665200000000006</v>
      </c>
      <c r="L718" s="21"/>
      <c r="M718" s="22"/>
    </row>
    <row r="719" spans="1:14" s="23" customFormat="1" x14ac:dyDescent="0.25">
      <c r="A719" s="61"/>
      <c r="B719" s="1" t="s">
        <v>11392</v>
      </c>
      <c r="C719" s="33" t="s">
        <v>11399</v>
      </c>
      <c r="D719" s="49">
        <v>2</v>
      </c>
      <c r="E719" s="49">
        <v>7.04</v>
      </c>
      <c r="F719" s="296">
        <v>0.39500000000000002</v>
      </c>
      <c r="G719" s="49"/>
      <c r="H719" s="34"/>
      <c r="I719" s="34"/>
      <c r="J719" s="34">
        <f t="shared" si="84"/>
        <v>2.7808000000000002</v>
      </c>
      <c r="K719" s="35">
        <f t="shared" si="85"/>
        <v>5.5616000000000003</v>
      </c>
      <c r="L719" s="21"/>
      <c r="M719" s="22"/>
    </row>
    <row r="720" spans="1:14" s="23" customFormat="1" x14ac:dyDescent="0.25">
      <c r="A720" s="61"/>
      <c r="B720" s="1" t="s">
        <v>11393</v>
      </c>
      <c r="C720" s="33" t="s">
        <v>11414</v>
      </c>
      <c r="D720" s="49">
        <v>4</v>
      </c>
      <c r="E720" s="49">
        <v>21.94</v>
      </c>
      <c r="F720" s="296">
        <v>0.39500000000000002</v>
      </c>
      <c r="G720" s="49"/>
      <c r="H720" s="34"/>
      <c r="I720" s="34"/>
      <c r="J720" s="34">
        <f t="shared" si="84"/>
        <v>8.6663000000000014</v>
      </c>
      <c r="K720" s="35">
        <f t="shared" si="85"/>
        <v>34.665200000000006</v>
      </c>
      <c r="L720" s="21"/>
      <c r="M720" s="22"/>
    </row>
    <row r="721" spans="1:14" s="23" customFormat="1" x14ac:dyDescent="0.25">
      <c r="A721" s="61"/>
      <c r="B721" s="1" t="s">
        <v>11393</v>
      </c>
      <c r="C721" s="33" t="s">
        <v>11399</v>
      </c>
      <c r="D721" s="49">
        <v>2</v>
      </c>
      <c r="E721" s="49">
        <v>7.04</v>
      </c>
      <c r="F721" s="296">
        <v>0.39500000000000002</v>
      </c>
      <c r="G721" s="49"/>
      <c r="H721" s="34"/>
      <c r="I721" s="34"/>
      <c r="J721" s="34">
        <f t="shared" si="84"/>
        <v>2.7808000000000002</v>
      </c>
      <c r="K721" s="35">
        <f t="shared" si="85"/>
        <v>5.5616000000000003</v>
      </c>
      <c r="L721" s="21"/>
      <c r="M721" s="22"/>
    </row>
    <row r="722" spans="1:14" s="23" customFormat="1" x14ac:dyDescent="0.25">
      <c r="A722" s="61"/>
      <c r="B722" s="1" t="s">
        <v>11394</v>
      </c>
      <c r="C722" s="33" t="s">
        <v>11415</v>
      </c>
      <c r="D722" s="49">
        <v>4</v>
      </c>
      <c r="E722" s="49">
        <v>11.18</v>
      </c>
      <c r="F722" s="296">
        <v>0.39500000000000002</v>
      </c>
      <c r="G722" s="49"/>
      <c r="H722" s="34"/>
      <c r="I722" s="34"/>
      <c r="J722" s="34">
        <f t="shared" si="84"/>
        <v>4.4161000000000001</v>
      </c>
      <c r="K722" s="35">
        <f t="shared" si="85"/>
        <v>17.664400000000001</v>
      </c>
      <c r="L722" s="21"/>
      <c r="M722" s="22"/>
    </row>
    <row r="723" spans="1:14" s="23" customFormat="1" x14ac:dyDescent="0.25">
      <c r="A723" s="61"/>
      <c r="B723" s="1" t="s">
        <v>11395</v>
      </c>
      <c r="C723" s="33" t="s">
        <v>11415</v>
      </c>
      <c r="D723" s="49">
        <v>4</v>
      </c>
      <c r="E723" s="49">
        <v>11.18</v>
      </c>
      <c r="F723" s="296">
        <v>0.39500000000000002</v>
      </c>
      <c r="G723" s="49"/>
      <c r="H723" s="34"/>
      <c r="I723" s="34"/>
      <c r="J723" s="34">
        <f t="shared" si="84"/>
        <v>4.4161000000000001</v>
      </c>
      <c r="K723" s="35">
        <f t="shared" si="85"/>
        <v>17.664400000000001</v>
      </c>
      <c r="L723" s="21"/>
      <c r="M723" s="22"/>
    </row>
    <row r="724" spans="1:14" s="23" customFormat="1" x14ac:dyDescent="0.25">
      <c r="A724" s="61"/>
      <c r="B724" s="1" t="s">
        <v>11396</v>
      </c>
      <c r="C724" s="33" t="s">
        <v>11415</v>
      </c>
      <c r="D724" s="49">
        <v>4</v>
      </c>
      <c r="E724" s="49">
        <v>11.18</v>
      </c>
      <c r="F724" s="296">
        <v>0.39500000000000002</v>
      </c>
      <c r="G724" s="49"/>
      <c r="H724" s="34"/>
      <c r="I724" s="34"/>
      <c r="J724" s="34">
        <f t="shared" si="84"/>
        <v>4.4161000000000001</v>
      </c>
      <c r="K724" s="35">
        <f t="shared" si="85"/>
        <v>17.664400000000001</v>
      </c>
      <c r="L724" s="21"/>
      <c r="M724" s="22"/>
    </row>
    <row r="725" spans="1:14" s="23" customFormat="1" x14ac:dyDescent="0.25">
      <c r="A725" s="61"/>
      <c r="B725" s="1" t="s">
        <v>11397</v>
      </c>
      <c r="C725" s="33" t="s">
        <v>11415</v>
      </c>
      <c r="D725" s="49">
        <v>4</v>
      </c>
      <c r="E725" s="49">
        <v>11.18</v>
      </c>
      <c r="F725" s="296">
        <v>0.39500000000000002</v>
      </c>
      <c r="G725" s="49"/>
      <c r="H725" s="34"/>
      <c r="I725" s="34"/>
      <c r="J725" s="34">
        <f t="shared" si="84"/>
        <v>4.4161000000000001</v>
      </c>
      <c r="K725" s="35">
        <f t="shared" si="85"/>
        <v>17.664400000000001</v>
      </c>
      <c r="L725" s="21"/>
      <c r="M725" s="22"/>
    </row>
    <row r="726" spans="1:14" s="23" customFormat="1" x14ac:dyDescent="0.25">
      <c r="A726" s="61"/>
      <c r="B726" s="1" t="s">
        <v>11398</v>
      </c>
      <c r="C726" s="33" t="s">
        <v>11415</v>
      </c>
      <c r="D726" s="49">
        <v>4</v>
      </c>
      <c r="E726" s="49">
        <v>11.18</v>
      </c>
      <c r="F726" s="296">
        <v>0.39500000000000002</v>
      </c>
      <c r="G726" s="49"/>
      <c r="H726" s="34"/>
      <c r="I726" s="34"/>
      <c r="J726" s="34">
        <f t="shared" si="84"/>
        <v>4.4161000000000001</v>
      </c>
      <c r="K726" s="35">
        <f t="shared" si="85"/>
        <v>17.664400000000001</v>
      </c>
      <c r="L726" s="21"/>
      <c r="M726" s="22"/>
    </row>
    <row r="727" spans="1:14" s="23" customFormat="1" x14ac:dyDescent="0.25">
      <c r="A727" s="60"/>
      <c r="B727" s="15"/>
      <c r="C727" s="16"/>
      <c r="D727" s="17"/>
      <c r="E727" s="18"/>
      <c r="F727" s="17"/>
      <c r="G727" s="19"/>
      <c r="H727" s="17"/>
      <c r="I727" s="19"/>
      <c r="J727" s="19"/>
      <c r="K727" s="20"/>
      <c r="L727" s="21"/>
      <c r="M727" s="22"/>
    </row>
    <row r="728" spans="1:14" s="23" customFormat="1" x14ac:dyDescent="0.25">
      <c r="A728" s="62"/>
      <c r="B728" s="27" t="s">
        <v>12</v>
      </c>
      <c r="C728" s="28"/>
      <c r="D728" s="29"/>
      <c r="E728" s="30"/>
      <c r="F728" s="30"/>
      <c r="G728" s="30"/>
      <c r="H728" s="30"/>
      <c r="I728" s="30"/>
      <c r="J728" s="30"/>
      <c r="K728" s="31">
        <f>ROUND(SUM(K713:K727),2)</f>
        <v>177.26</v>
      </c>
      <c r="L728" s="32" t="str">
        <f>IFERROR(VLOOKUP(A713,PO!$A:$I,5,FALSE),0)</f>
        <v>KG</v>
      </c>
      <c r="M728" s="22"/>
    </row>
    <row r="729" spans="1:14" s="23" customFormat="1" x14ac:dyDescent="0.25">
      <c r="A729" s="60"/>
      <c r="B729" s="15"/>
      <c r="C729" s="16"/>
      <c r="D729" s="17"/>
      <c r="E729" s="18"/>
      <c r="F729" s="17"/>
      <c r="G729" s="19"/>
      <c r="H729" s="17"/>
      <c r="I729" s="19"/>
      <c r="J729" s="19"/>
      <c r="K729" s="20"/>
      <c r="L729" s="21"/>
      <c r="M729" s="22"/>
    </row>
    <row r="730" spans="1:14" s="23" customFormat="1" ht="26.4" x14ac:dyDescent="0.25">
      <c r="A730" s="60" t="str">
        <f>PO!A59</f>
        <v>04.01.11</v>
      </c>
      <c r="B730" s="15" t="str">
        <f>VLOOKUP(A730,PO!$A:$I,4,FALSE)</f>
        <v>ARMAÇÃO DE PILAR OU VIGA DE ESTRUTURA CONVENCIONAL DE CONCRETO ARMADO UTILIZANDO AÇO CA-50 DE 10,0 MM - MONTAGEM. AF_06/2022</v>
      </c>
      <c r="C730" s="289"/>
      <c r="D730" s="289"/>
      <c r="E730" s="18"/>
      <c r="F730" s="18" t="s">
        <v>11385</v>
      </c>
      <c r="G730" s="19"/>
      <c r="H730" s="17"/>
      <c r="I730" s="19"/>
      <c r="J730" s="19"/>
      <c r="K730" s="20"/>
      <c r="L730" s="21">
        <f>K747</f>
        <v>91.81</v>
      </c>
      <c r="M730" s="22"/>
    </row>
    <row r="731" spans="1:14" s="23" customFormat="1" ht="15" customHeight="1" x14ac:dyDescent="0.25">
      <c r="A731" s="174"/>
      <c r="B731" s="171"/>
      <c r="C731" s="33"/>
      <c r="D731" s="49"/>
      <c r="E731" s="49"/>
      <c r="F731" s="49"/>
      <c r="G731" s="26"/>
      <c r="H731" s="34"/>
      <c r="I731" s="34"/>
      <c r="J731" s="34"/>
      <c r="K731" s="35"/>
      <c r="L731" s="24"/>
      <c r="M731" s="25"/>
      <c r="N731" s="26"/>
    </row>
    <row r="732" spans="1:14" s="23" customFormat="1" ht="15" customHeight="1" x14ac:dyDescent="0.25">
      <c r="A732" s="174"/>
      <c r="B732" s="290" t="s">
        <v>9862</v>
      </c>
      <c r="C732" s="33"/>
      <c r="D732" s="49"/>
      <c r="E732" s="6"/>
      <c r="F732" s="6"/>
      <c r="G732" s="49"/>
      <c r="H732" s="34"/>
      <c r="I732" s="34"/>
      <c r="J732" s="34"/>
      <c r="K732" s="35"/>
      <c r="L732" s="24"/>
      <c r="M732" s="25"/>
      <c r="N732" s="26"/>
    </row>
    <row r="733" spans="1:14" s="23" customFormat="1" x14ac:dyDescent="0.25">
      <c r="A733" s="61"/>
      <c r="B733" s="295" t="s">
        <v>11407</v>
      </c>
      <c r="C733" s="33"/>
      <c r="D733" s="49"/>
      <c r="E733" s="6"/>
      <c r="F733" s="6"/>
      <c r="G733" s="49"/>
      <c r="H733" s="34"/>
      <c r="I733" s="34"/>
      <c r="J733" s="34"/>
      <c r="K733" s="35"/>
      <c r="L733" s="21"/>
      <c r="M733" s="22"/>
    </row>
    <row r="734" spans="1:14" s="23" customFormat="1" ht="15" customHeight="1" x14ac:dyDescent="0.25">
      <c r="A734" s="61"/>
      <c r="B734" s="1" t="s">
        <v>11360</v>
      </c>
      <c r="C734" s="33" t="s">
        <v>11416</v>
      </c>
      <c r="D734" s="49">
        <v>4</v>
      </c>
      <c r="E734" s="49">
        <v>3.1</v>
      </c>
      <c r="F734" s="296">
        <f>0.617</f>
        <v>0.61699999999999999</v>
      </c>
      <c r="G734" s="49"/>
      <c r="H734" s="34"/>
      <c r="I734" s="34"/>
      <c r="J734" s="34">
        <f t="shared" ref="J734:J745" si="86">F734*E734</f>
        <v>1.9127000000000001</v>
      </c>
      <c r="K734" s="35">
        <f t="shared" ref="K734:K745" si="87">J734*D734</f>
        <v>7.6508000000000003</v>
      </c>
      <c r="L734" s="24"/>
      <c r="M734" s="25"/>
      <c r="N734" s="26"/>
    </row>
    <row r="735" spans="1:14" s="23" customFormat="1" ht="15" customHeight="1" x14ac:dyDescent="0.25">
      <c r="A735" s="61"/>
      <c r="B735" s="1" t="s">
        <v>11361</v>
      </c>
      <c r="C735" s="33" t="s">
        <v>11416</v>
      </c>
      <c r="D735" s="49">
        <v>4</v>
      </c>
      <c r="E735" s="49">
        <v>3.1</v>
      </c>
      <c r="F735" s="296">
        <f t="shared" ref="F735:F745" si="88">0.617</f>
        <v>0.61699999999999999</v>
      </c>
      <c r="G735" s="49"/>
      <c r="H735" s="34"/>
      <c r="I735" s="34"/>
      <c r="J735" s="34">
        <f t="shared" si="86"/>
        <v>1.9127000000000001</v>
      </c>
      <c r="K735" s="35">
        <f t="shared" si="87"/>
        <v>7.6508000000000003</v>
      </c>
      <c r="L735" s="24"/>
      <c r="M735" s="25"/>
      <c r="N735" s="26"/>
    </row>
    <row r="736" spans="1:14" s="23" customFormat="1" ht="15" customHeight="1" x14ac:dyDescent="0.25">
      <c r="A736" s="61"/>
      <c r="B736" s="1" t="s">
        <v>11362</v>
      </c>
      <c r="C736" s="33" t="s">
        <v>11416</v>
      </c>
      <c r="D736" s="49">
        <v>4</v>
      </c>
      <c r="E736" s="49">
        <v>3.1</v>
      </c>
      <c r="F736" s="296">
        <f t="shared" si="88"/>
        <v>0.61699999999999999</v>
      </c>
      <c r="G736" s="49"/>
      <c r="H736" s="34"/>
      <c r="I736" s="34"/>
      <c r="J736" s="34">
        <f t="shared" si="86"/>
        <v>1.9127000000000001</v>
      </c>
      <c r="K736" s="35">
        <f t="shared" si="87"/>
        <v>7.6508000000000003</v>
      </c>
      <c r="L736" s="24"/>
      <c r="M736" s="25"/>
      <c r="N736" s="26"/>
    </row>
    <row r="737" spans="1:14" s="23" customFormat="1" ht="15" customHeight="1" x14ac:dyDescent="0.25">
      <c r="A737" s="61"/>
      <c r="B737" s="1" t="s">
        <v>11363</v>
      </c>
      <c r="C737" s="33" t="s">
        <v>11416</v>
      </c>
      <c r="D737" s="49">
        <v>4</v>
      </c>
      <c r="E737" s="49">
        <v>3.1</v>
      </c>
      <c r="F737" s="296">
        <f t="shared" si="88"/>
        <v>0.61699999999999999</v>
      </c>
      <c r="G737" s="49"/>
      <c r="H737" s="34"/>
      <c r="I737" s="34"/>
      <c r="J737" s="34">
        <f t="shared" si="86"/>
        <v>1.9127000000000001</v>
      </c>
      <c r="K737" s="35">
        <f t="shared" si="87"/>
        <v>7.6508000000000003</v>
      </c>
      <c r="L737" s="24"/>
      <c r="M737" s="25"/>
      <c r="N737" s="26"/>
    </row>
    <row r="738" spans="1:14" s="23" customFormat="1" ht="15" customHeight="1" x14ac:dyDescent="0.25">
      <c r="A738" s="61"/>
      <c r="B738" s="1" t="s">
        <v>11364</v>
      </c>
      <c r="C738" s="33" t="s">
        <v>11416</v>
      </c>
      <c r="D738" s="49">
        <v>4</v>
      </c>
      <c r="E738" s="49">
        <v>3.1</v>
      </c>
      <c r="F738" s="296">
        <f t="shared" si="88"/>
        <v>0.61699999999999999</v>
      </c>
      <c r="G738" s="49"/>
      <c r="H738" s="34"/>
      <c r="I738" s="34"/>
      <c r="J738" s="34">
        <f t="shared" si="86"/>
        <v>1.9127000000000001</v>
      </c>
      <c r="K738" s="35">
        <f t="shared" si="87"/>
        <v>7.6508000000000003</v>
      </c>
      <c r="L738" s="24"/>
      <c r="M738" s="25"/>
      <c r="N738" s="26"/>
    </row>
    <row r="739" spans="1:14" s="23" customFormat="1" ht="15" customHeight="1" x14ac:dyDescent="0.25">
      <c r="A739" s="61"/>
      <c r="B739" s="1" t="s">
        <v>11365</v>
      </c>
      <c r="C739" s="33" t="s">
        <v>11416</v>
      </c>
      <c r="D739" s="49">
        <v>4</v>
      </c>
      <c r="E739" s="49">
        <v>3.1</v>
      </c>
      <c r="F739" s="296">
        <f t="shared" si="88"/>
        <v>0.61699999999999999</v>
      </c>
      <c r="G739" s="49"/>
      <c r="H739" s="34"/>
      <c r="I739" s="34"/>
      <c r="J739" s="34">
        <f t="shared" si="86"/>
        <v>1.9127000000000001</v>
      </c>
      <c r="K739" s="35">
        <f t="shared" si="87"/>
        <v>7.6508000000000003</v>
      </c>
      <c r="L739" s="24"/>
      <c r="M739" s="25"/>
      <c r="N739" s="26"/>
    </row>
    <row r="740" spans="1:14" s="23" customFormat="1" ht="15" customHeight="1" x14ac:dyDescent="0.25">
      <c r="A740" s="61"/>
      <c r="B740" s="1" t="s">
        <v>11366</v>
      </c>
      <c r="C740" s="33" t="s">
        <v>11416</v>
      </c>
      <c r="D740" s="49">
        <v>4</v>
      </c>
      <c r="E740" s="49">
        <v>3.1</v>
      </c>
      <c r="F740" s="296">
        <f t="shared" si="88"/>
        <v>0.61699999999999999</v>
      </c>
      <c r="G740" s="49"/>
      <c r="H740" s="34"/>
      <c r="I740" s="34"/>
      <c r="J740" s="34">
        <f t="shared" si="86"/>
        <v>1.9127000000000001</v>
      </c>
      <c r="K740" s="35">
        <f t="shared" si="87"/>
        <v>7.6508000000000003</v>
      </c>
      <c r="L740" s="24"/>
      <c r="M740" s="25"/>
      <c r="N740" s="26"/>
    </row>
    <row r="741" spans="1:14" s="23" customFormat="1" ht="15" customHeight="1" x14ac:dyDescent="0.25">
      <c r="A741" s="61"/>
      <c r="B741" s="1" t="s">
        <v>11367</v>
      </c>
      <c r="C741" s="33" t="s">
        <v>11416</v>
      </c>
      <c r="D741" s="49">
        <v>4</v>
      </c>
      <c r="E741" s="49">
        <v>3.1</v>
      </c>
      <c r="F741" s="296">
        <f t="shared" si="88"/>
        <v>0.61699999999999999</v>
      </c>
      <c r="G741" s="49"/>
      <c r="H741" s="34"/>
      <c r="I741" s="34"/>
      <c r="J741" s="34">
        <f t="shared" si="86"/>
        <v>1.9127000000000001</v>
      </c>
      <c r="K741" s="35">
        <f t="shared" si="87"/>
        <v>7.6508000000000003</v>
      </c>
      <c r="L741" s="24"/>
      <c r="M741" s="25"/>
      <c r="N741" s="26"/>
    </row>
    <row r="742" spans="1:14" s="23" customFormat="1" ht="15" customHeight="1" x14ac:dyDescent="0.25">
      <c r="A742" s="61"/>
      <c r="B742" s="1" t="s">
        <v>11368</v>
      </c>
      <c r="C742" s="33" t="s">
        <v>11416</v>
      </c>
      <c r="D742" s="49">
        <v>4</v>
      </c>
      <c r="E742" s="49">
        <v>3.1</v>
      </c>
      <c r="F742" s="296">
        <f t="shared" si="88"/>
        <v>0.61699999999999999</v>
      </c>
      <c r="G742" s="49"/>
      <c r="H742" s="34"/>
      <c r="I742" s="34"/>
      <c r="J742" s="34">
        <f t="shared" si="86"/>
        <v>1.9127000000000001</v>
      </c>
      <c r="K742" s="35">
        <f t="shared" si="87"/>
        <v>7.6508000000000003</v>
      </c>
      <c r="L742" s="24"/>
      <c r="M742" s="25"/>
      <c r="N742" s="26"/>
    </row>
    <row r="743" spans="1:14" s="23" customFormat="1" ht="15" customHeight="1" x14ac:dyDescent="0.25">
      <c r="A743" s="61"/>
      <c r="B743" s="1" t="s">
        <v>11369</v>
      </c>
      <c r="C743" s="33" t="s">
        <v>11416</v>
      </c>
      <c r="D743" s="49">
        <v>4</v>
      </c>
      <c r="E743" s="49">
        <v>3.1</v>
      </c>
      <c r="F743" s="296">
        <f t="shared" si="88"/>
        <v>0.61699999999999999</v>
      </c>
      <c r="G743" s="49"/>
      <c r="H743" s="34"/>
      <c r="I743" s="34"/>
      <c r="J743" s="34">
        <f t="shared" si="86"/>
        <v>1.9127000000000001</v>
      </c>
      <c r="K743" s="35">
        <f t="shared" si="87"/>
        <v>7.6508000000000003</v>
      </c>
      <c r="L743" s="24"/>
      <c r="M743" s="25"/>
      <c r="N743" s="26"/>
    </row>
    <row r="744" spans="1:14" s="23" customFormat="1" ht="15" customHeight="1" x14ac:dyDescent="0.25">
      <c r="A744" s="61"/>
      <c r="B744" s="1" t="s">
        <v>11370</v>
      </c>
      <c r="C744" s="33" t="s">
        <v>11416</v>
      </c>
      <c r="D744" s="49">
        <v>4</v>
      </c>
      <c r="E744" s="49">
        <v>3.1</v>
      </c>
      <c r="F744" s="296">
        <f t="shared" si="88"/>
        <v>0.61699999999999999</v>
      </c>
      <c r="G744" s="49"/>
      <c r="H744" s="34"/>
      <c r="I744" s="34"/>
      <c r="J744" s="34">
        <f t="shared" si="86"/>
        <v>1.9127000000000001</v>
      </c>
      <c r="K744" s="35">
        <f t="shared" si="87"/>
        <v>7.6508000000000003</v>
      </c>
      <c r="L744" s="24"/>
      <c r="M744" s="25"/>
      <c r="N744" s="26"/>
    </row>
    <row r="745" spans="1:14" s="23" customFormat="1" ht="15" customHeight="1" x14ac:dyDescent="0.25">
      <c r="A745" s="61"/>
      <c r="B745" s="1" t="s">
        <v>11371</v>
      </c>
      <c r="C745" s="33" t="s">
        <v>11416</v>
      </c>
      <c r="D745" s="49">
        <v>4</v>
      </c>
      <c r="E745" s="49">
        <v>3.1</v>
      </c>
      <c r="F745" s="296">
        <f t="shared" si="88"/>
        <v>0.61699999999999999</v>
      </c>
      <c r="G745" s="49"/>
      <c r="H745" s="34"/>
      <c r="I745" s="34"/>
      <c r="J745" s="34">
        <f t="shared" si="86"/>
        <v>1.9127000000000001</v>
      </c>
      <c r="K745" s="35">
        <f t="shared" si="87"/>
        <v>7.6508000000000003</v>
      </c>
      <c r="L745" s="24"/>
      <c r="M745" s="25"/>
      <c r="N745" s="26"/>
    </row>
    <row r="746" spans="1:14" s="23" customFormat="1" x14ac:dyDescent="0.25">
      <c r="A746" s="60"/>
      <c r="B746" s="15"/>
      <c r="C746" s="16"/>
      <c r="D746" s="17"/>
      <c r="E746" s="18"/>
      <c r="F746" s="17"/>
      <c r="G746" s="19"/>
      <c r="H746" s="17"/>
      <c r="I746" s="19"/>
      <c r="J746" s="19"/>
      <c r="K746" s="20"/>
      <c r="L746" s="21"/>
      <c r="M746" s="22"/>
    </row>
    <row r="747" spans="1:14" s="23" customFormat="1" x14ac:dyDescent="0.25">
      <c r="A747" s="62"/>
      <c r="B747" s="27" t="s">
        <v>12</v>
      </c>
      <c r="C747" s="28"/>
      <c r="D747" s="29"/>
      <c r="E747" s="30"/>
      <c r="F747" s="30"/>
      <c r="G747" s="30"/>
      <c r="H747" s="30"/>
      <c r="I747" s="30"/>
      <c r="J747" s="30"/>
      <c r="K747" s="31">
        <f>ROUND(SUM(K730:K746),2)</f>
        <v>91.81</v>
      </c>
      <c r="L747" s="32" t="str">
        <f>IFERROR(VLOOKUP(A730,PO!$A:$I,5,FALSE),0)</f>
        <v>KG</v>
      </c>
      <c r="M747" s="22"/>
    </row>
    <row r="748" spans="1:14" s="23" customFormat="1" x14ac:dyDescent="0.25">
      <c r="A748" s="60"/>
      <c r="B748" s="15"/>
      <c r="C748" s="16"/>
      <c r="D748" s="17"/>
      <c r="E748" s="18"/>
      <c r="F748" s="17"/>
      <c r="G748" s="19"/>
      <c r="H748" s="17"/>
      <c r="I748" s="19"/>
      <c r="J748" s="19"/>
      <c r="K748" s="20"/>
      <c r="L748" s="21"/>
      <c r="M748" s="22"/>
    </row>
    <row r="749" spans="1:14" s="69" customFormat="1" ht="19.95" customHeight="1" x14ac:dyDescent="0.25">
      <c r="A749" s="314" t="str">
        <f>PO!A60</f>
        <v>05</v>
      </c>
      <c r="B749" s="308" t="str">
        <f>VLOOKUP(A749,PO!$A:$I,4,FALSE)</f>
        <v>PAREDES E PAINÉIS</v>
      </c>
      <c r="C749" s="309"/>
      <c r="D749" s="309"/>
      <c r="E749" s="310"/>
      <c r="F749" s="310"/>
      <c r="G749" s="310"/>
      <c r="H749" s="311"/>
      <c r="I749" s="310"/>
      <c r="J749" s="310"/>
      <c r="K749" s="312"/>
      <c r="L749" s="313"/>
      <c r="M749" s="68"/>
    </row>
    <row r="750" spans="1:14" s="69" customFormat="1" ht="19.95" customHeight="1" x14ac:dyDescent="0.25">
      <c r="A750" s="146" t="str">
        <f>PO!A61</f>
        <v>05.01</v>
      </c>
      <c r="B750" s="147" t="str">
        <f>VLOOKUP(A750,PO!$A:$I,4,FALSE)</f>
        <v>INFRAESTRUTURA</v>
      </c>
      <c r="C750" s="148"/>
      <c r="D750" s="148"/>
      <c r="E750" s="149"/>
      <c r="F750" s="149"/>
      <c r="G750" s="149"/>
      <c r="H750" s="150"/>
      <c r="I750" s="149"/>
      <c r="J750" s="149"/>
      <c r="K750" s="151"/>
      <c r="L750" s="152"/>
      <c r="M750" s="68"/>
    </row>
    <row r="751" spans="1:14" s="23" customFormat="1" ht="39.6" x14ac:dyDescent="0.25">
      <c r="A751" s="60" t="str">
        <f>PO!A62</f>
        <v>05.01.01</v>
      </c>
      <c r="B751" s="15" t="str">
        <f>VLOOKUP(A751,PO!$A:$I,4,FALSE)</f>
        <v>ALVENARIA DE VEDAÇÃO DE BLOCOS CERÂMICOS FURADOS NA HORIZONTAL DE 11,5X19X19 CM (ESPESSURA 11,5 CM) E ARGAMASSA DE ASSENTAMENTO COM PREPARO EM BETONEIRA. AF_12/2021</v>
      </c>
      <c r="C751" s="16"/>
      <c r="D751" s="17"/>
      <c r="E751" s="18"/>
      <c r="F751" s="17"/>
      <c r="G751" s="19"/>
      <c r="H751" s="17"/>
      <c r="I751" s="19"/>
      <c r="J751" s="19"/>
      <c r="K751" s="20"/>
      <c r="L751" s="21">
        <f>K757</f>
        <v>247.98</v>
      </c>
      <c r="M751" s="22"/>
    </row>
    <row r="752" spans="1:14" s="23" customFormat="1" ht="15" customHeight="1" x14ac:dyDescent="0.25">
      <c r="A752" s="61"/>
      <c r="B752" s="1"/>
      <c r="C752" s="33"/>
      <c r="D752" s="49"/>
      <c r="E752" s="49"/>
      <c r="F752" s="49"/>
      <c r="G752" s="26"/>
      <c r="H752" s="34"/>
      <c r="I752" s="34"/>
      <c r="J752" s="34"/>
      <c r="K752" s="35"/>
      <c r="L752" s="24"/>
      <c r="M752" s="25"/>
      <c r="N752" s="26"/>
    </row>
    <row r="753" spans="1:14" s="23" customFormat="1" ht="15" customHeight="1" x14ac:dyDescent="0.25">
      <c r="A753" s="61"/>
      <c r="B753" s="1" t="s">
        <v>11459</v>
      </c>
      <c r="C753" s="33"/>
      <c r="D753" s="49"/>
      <c r="E753" s="49">
        <f>41.22+10.54+5.16+14.12+4.83+4.83+4.83+1.5</f>
        <v>87.03</v>
      </c>
      <c r="F753" s="49"/>
      <c r="G753" s="49">
        <v>2.7</v>
      </c>
      <c r="H753" s="34">
        <f>G753*E753</f>
        <v>234.98100000000002</v>
      </c>
      <c r="I753" s="34"/>
      <c r="J753" s="34"/>
      <c r="K753" s="35">
        <f>H753</f>
        <v>234.98100000000002</v>
      </c>
      <c r="L753" s="24"/>
      <c r="M753" s="25"/>
      <c r="N753" s="26"/>
    </row>
    <row r="754" spans="1:14" s="23" customFormat="1" ht="15" customHeight="1" x14ac:dyDescent="0.25">
      <c r="A754" s="61"/>
      <c r="B754" s="1"/>
      <c r="C754" s="33"/>
      <c r="D754" s="49"/>
      <c r="E754" s="49"/>
      <c r="F754" s="49"/>
      <c r="G754" s="26"/>
      <c r="H754" s="34"/>
      <c r="I754" s="34"/>
      <c r="J754" s="34"/>
      <c r="K754" s="35"/>
      <c r="L754" s="24"/>
      <c r="M754" s="25"/>
      <c r="N754" s="26"/>
    </row>
    <row r="755" spans="1:14" s="23" customFormat="1" ht="15" customHeight="1" x14ac:dyDescent="0.25">
      <c r="A755" s="61"/>
      <c r="B755" s="1" t="s">
        <v>9864</v>
      </c>
      <c r="C755" s="33"/>
      <c r="D755" s="49"/>
      <c r="F755" s="49"/>
      <c r="G755" s="49"/>
      <c r="H755" s="34">
        <v>13</v>
      </c>
      <c r="I755" s="34"/>
      <c r="J755" s="34"/>
      <c r="K755" s="35">
        <f>H755</f>
        <v>13</v>
      </c>
      <c r="L755" s="24"/>
      <c r="M755" s="25"/>
      <c r="N755" s="26"/>
    </row>
    <row r="756" spans="1:14" s="23" customFormat="1" x14ac:dyDescent="0.25">
      <c r="A756" s="60"/>
      <c r="B756" s="15"/>
      <c r="C756" s="16"/>
      <c r="D756" s="17"/>
      <c r="E756" s="18"/>
      <c r="F756" s="17"/>
      <c r="G756" s="19"/>
      <c r="H756" s="17"/>
      <c r="I756" s="19"/>
      <c r="J756" s="19"/>
      <c r="K756" s="20"/>
      <c r="L756" s="21"/>
      <c r="M756" s="22"/>
    </row>
    <row r="757" spans="1:14" s="23" customFormat="1" x14ac:dyDescent="0.25">
      <c r="A757" s="62"/>
      <c r="B757" s="27" t="s">
        <v>12</v>
      </c>
      <c r="C757" s="28"/>
      <c r="D757" s="29"/>
      <c r="E757" s="30"/>
      <c r="F757" s="30"/>
      <c r="G757" s="30"/>
      <c r="H757" s="30"/>
      <c r="I757" s="30"/>
      <c r="J757" s="30"/>
      <c r="K757" s="31">
        <f>ROUND(SUM(K751:K756),2)</f>
        <v>247.98</v>
      </c>
      <c r="L757" s="32" t="str">
        <f>IFERROR(VLOOKUP(A751,PO!$A:$I,5,FALSE),0)</f>
        <v>M2</v>
      </c>
      <c r="M757" s="22"/>
    </row>
    <row r="758" spans="1:14" s="23" customFormat="1" x14ac:dyDescent="0.25">
      <c r="A758" s="60"/>
      <c r="B758" s="15"/>
      <c r="C758" s="16"/>
      <c r="D758" s="17"/>
      <c r="E758" s="18"/>
      <c r="F758" s="17"/>
      <c r="G758" s="19"/>
      <c r="H758" s="17"/>
      <c r="I758" s="19"/>
      <c r="J758" s="19"/>
      <c r="K758" s="20"/>
      <c r="L758" s="21"/>
      <c r="M758" s="22"/>
    </row>
    <row r="759" spans="1:14" s="23" customFormat="1" ht="39.6" x14ac:dyDescent="0.25">
      <c r="A759" s="60" t="str">
        <f>PO!A63</f>
        <v>05.01.02</v>
      </c>
      <c r="B759" s="15" t="str">
        <f>VLOOKUP(A759,PO!$A:$I,4,FALSE)</f>
        <v>DIVISORIA SANITÁRIA, TIPO CABINE, EM GRANITO CINZA POLIDO, ESP = 3CM, ASSENTADO COM ARGAMASSA COLANTE AC III-E, EXCLUSIVE FERRAGENS. AF_01/2021</v>
      </c>
      <c r="C759" s="16"/>
      <c r="D759" s="17"/>
      <c r="E759" s="18"/>
      <c r="F759" s="17"/>
      <c r="G759" s="19"/>
      <c r="H759" s="17"/>
      <c r="I759" s="19"/>
      <c r="J759" s="19"/>
      <c r="K759" s="20"/>
      <c r="L759" s="21">
        <f>K764</f>
        <v>34.520000000000003</v>
      </c>
      <c r="M759" s="22"/>
    </row>
    <row r="760" spans="1:14" s="23" customFormat="1" ht="15" customHeight="1" x14ac:dyDescent="0.25">
      <c r="A760" s="61"/>
      <c r="B760" s="1"/>
      <c r="C760" s="33"/>
      <c r="D760" s="49"/>
      <c r="E760" s="49"/>
      <c r="F760" s="49"/>
      <c r="G760" s="26"/>
      <c r="H760" s="34"/>
      <c r="I760" s="34"/>
      <c r="J760" s="34"/>
      <c r="K760" s="35"/>
      <c r="L760" s="24"/>
      <c r="M760" s="25"/>
      <c r="N760" s="26"/>
    </row>
    <row r="761" spans="1:14" s="23" customFormat="1" ht="15" customHeight="1" x14ac:dyDescent="0.25">
      <c r="A761" s="61"/>
      <c r="B761" s="1" t="s">
        <v>11427</v>
      </c>
      <c r="C761" s="33"/>
      <c r="D761" s="49">
        <v>1</v>
      </c>
      <c r="E761" s="49">
        <f>3.42+4.8</f>
        <v>8.2199999999999989</v>
      </c>
      <c r="F761" s="49"/>
      <c r="G761" s="49">
        <v>2.1</v>
      </c>
      <c r="H761" s="34">
        <f>G761*E761</f>
        <v>17.261999999999997</v>
      </c>
      <c r="I761" s="34"/>
      <c r="J761" s="34"/>
      <c r="K761" s="35">
        <f>H761*D761</f>
        <v>17.261999999999997</v>
      </c>
      <c r="L761" s="24"/>
      <c r="M761" s="25"/>
      <c r="N761" s="26"/>
    </row>
    <row r="762" spans="1:14" s="23" customFormat="1" ht="15" customHeight="1" x14ac:dyDescent="0.25">
      <c r="A762" s="61"/>
      <c r="B762" s="1" t="s">
        <v>11426</v>
      </c>
      <c r="C762" s="33"/>
      <c r="D762" s="49">
        <v>1</v>
      </c>
      <c r="E762" s="49">
        <f>3.42+4.8</f>
        <v>8.2199999999999989</v>
      </c>
      <c r="F762" s="49"/>
      <c r="G762" s="49">
        <v>2.1</v>
      </c>
      <c r="H762" s="34">
        <f>G762*E762</f>
        <v>17.261999999999997</v>
      </c>
      <c r="I762" s="34"/>
      <c r="J762" s="34"/>
      <c r="K762" s="35">
        <f>H762*D762</f>
        <v>17.261999999999997</v>
      </c>
      <c r="L762" s="24"/>
      <c r="M762" s="25"/>
      <c r="N762" s="26"/>
    </row>
    <row r="763" spans="1:14" s="23" customFormat="1" ht="15" customHeight="1" x14ac:dyDescent="0.25">
      <c r="A763" s="61"/>
      <c r="B763" s="1"/>
      <c r="C763" s="33"/>
      <c r="D763" s="49"/>
      <c r="E763" s="49"/>
      <c r="F763" s="49"/>
      <c r="G763" s="26"/>
      <c r="H763" s="34"/>
      <c r="I763" s="34"/>
      <c r="J763" s="34"/>
      <c r="K763" s="35"/>
      <c r="L763" s="24"/>
      <c r="M763" s="25"/>
      <c r="N763" s="26"/>
    </row>
    <row r="764" spans="1:14" s="23" customFormat="1" x14ac:dyDescent="0.25">
      <c r="A764" s="62"/>
      <c r="B764" s="27" t="s">
        <v>12</v>
      </c>
      <c r="C764" s="28"/>
      <c r="D764" s="29"/>
      <c r="E764" s="30"/>
      <c r="F764" s="30"/>
      <c r="G764" s="30"/>
      <c r="H764" s="30"/>
      <c r="I764" s="30"/>
      <c r="J764" s="30"/>
      <c r="K764" s="31">
        <f>ROUND(SUM(K759:K763),2)</f>
        <v>34.520000000000003</v>
      </c>
      <c r="L764" s="32" t="str">
        <f>IFERROR(VLOOKUP(A759,PO!$A:$I,5,FALSE),0)</f>
        <v>M2</v>
      </c>
      <c r="M764" s="22"/>
    </row>
    <row r="765" spans="1:14" s="23" customFormat="1" x14ac:dyDescent="0.25">
      <c r="A765" s="60"/>
      <c r="B765" s="15"/>
      <c r="C765" s="16"/>
      <c r="D765" s="17"/>
      <c r="E765" s="18"/>
      <c r="F765" s="17"/>
      <c r="G765" s="19"/>
      <c r="H765" s="17"/>
      <c r="I765" s="19"/>
      <c r="J765" s="19"/>
      <c r="K765" s="20"/>
      <c r="L765" s="21"/>
      <c r="M765" s="22"/>
    </row>
    <row r="766" spans="1:14" s="69" customFormat="1" ht="19.95" customHeight="1" x14ac:dyDescent="0.25">
      <c r="A766" s="146" t="str">
        <f>PO!A64</f>
        <v>05.02</v>
      </c>
      <c r="B766" s="147" t="str">
        <f>VLOOKUP(A766,PO!$A:$I,4,FALSE)</f>
        <v>REVESTIMENTO</v>
      </c>
      <c r="C766" s="148"/>
      <c r="D766" s="148"/>
      <c r="E766" s="149"/>
      <c r="F766" s="149"/>
      <c r="G766" s="149"/>
      <c r="H766" s="150"/>
      <c r="I766" s="149"/>
      <c r="J766" s="149"/>
      <c r="K766" s="151"/>
      <c r="L766" s="152"/>
      <c r="M766" s="68"/>
    </row>
    <row r="767" spans="1:14" s="23" customFormat="1" ht="39.6" x14ac:dyDescent="0.25">
      <c r="A767" s="60" t="str">
        <f>PO!A65</f>
        <v>05.02.01</v>
      </c>
      <c r="B767" s="15" t="str">
        <f>VLOOKUP(A767,PO!$A:$I,4,FALSE)</f>
        <v>CHAPISCO APLICADO EM ALVENARIAS E ESTRUTURAS DE CONCRETO INTERNAS, COM COLHER DE PEDREIRO. ARGAMASSA TRAÇO 1:3 COM PREPARO EM BETONEIRA 400L. AF_10/2022</v>
      </c>
      <c r="C767" s="289"/>
      <c r="D767" s="17"/>
      <c r="E767" s="18"/>
      <c r="F767" s="17"/>
      <c r="G767" s="19"/>
      <c r="H767" s="17"/>
      <c r="I767" s="19"/>
      <c r="J767" s="19"/>
      <c r="K767" s="20"/>
      <c r="L767" s="21">
        <f>K799</f>
        <v>710.53</v>
      </c>
      <c r="M767" s="22"/>
    </row>
    <row r="768" spans="1:14" s="23" customFormat="1" x14ac:dyDescent="0.25">
      <c r="A768" s="61"/>
      <c r="B768" s="164"/>
      <c r="C768" s="33"/>
      <c r="D768" s="49"/>
      <c r="E768" s="49"/>
      <c r="F768" s="49"/>
      <c r="G768" s="26"/>
      <c r="H768" s="34"/>
      <c r="I768" s="34"/>
      <c r="J768" s="34"/>
      <c r="K768" s="35"/>
      <c r="L768" s="24"/>
      <c r="M768" s="25"/>
      <c r="N768" s="26"/>
    </row>
    <row r="769" spans="1:14" s="23" customFormat="1" ht="15" customHeight="1" x14ac:dyDescent="0.25">
      <c r="A769" s="61"/>
      <c r="B769" s="297" t="s">
        <v>11460</v>
      </c>
      <c r="C769" s="16"/>
      <c r="D769" s="49"/>
      <c r="E769" s="49"/>
      <c r="F769" s="49"/>
      <c r="G769" s="49"/>
      <c r="H769" s="34"/>
      <c r="I769" s="34"/>
      <c r="J769" s="34"/>
      <c r="K769" s="35"/>
      <c r="L769" s="24"/>
      <c r="M769" s="25"/>
      <c r="N769" s="26"/>
    </row>
    <row r="770" spans="1:14" s="23" customFormat="1" ht="15" customHeight="1" x14ac:dyDescent="0.25">
      <c r="A770" s="61"/>
      <c r="B770" s="1" t="s">
        <v>11421</v>
      </c>
      <c r="C770" s="33"/>
      <c r="D770" s="49"/>
      <c r="E770" s="49">
        <v>21.84</v>
      </c>
      <c r="F770" s="49"/>
      <c r="G770" s="49">
        <v>1.6</v>
      </c>
      <c r="H770" s="34">
        <f t="shared" ref="H770:H791" si="89">G770*E770</f>
        <v>34.944000000000003</v>
      </c>
      <c r="I770" s="34"/>
      <c r="J770" s="34"/>
      <c r="K770" s="35">
        <f t="shared" ref="K770:K791" si="90">H770</f>
        <v>34.944000000000003</v>
      </c>
      <c r="L770" s="24"/>
      <c r="M770" s="25"/>
      <c r="N770" s="26"/>
    </row>
    <row r="771" spans="1:14" s="23" customFormat="1" ht="15" customHeight="1" x14ac:dyDescent="0.25">
      <c r="A771" s="61"/>
      <c r="B771" s="1" t="s">
        <v>11422</v>
      </c>
      <c r="C771" s="33"/>
      <c r="E771" s="49">
        <v>21.3</v>
      </c>
      <c r="F771" s="49"/>
      <c r="G771" s="49">
        <v>1.6</v>
      </c>
      <c r="H771" s="34">
        <f t="shared" si="89"/>
        <v>34.080000000000005</v>
      </c>
      <c r="I771" s="34"/>
      <c r="J771" s="34"/>
      <c r="K771" s="35">
        <f t="shared" si="90"/>
        <v>34.080000000000005</v>
      </c>
      <c r="L771" s="24"/>
      <c r="M771" s="25"/>
      <c r="N771" s="26"/>
    </row>
    <row r="772" spans="1:14" s="23" customFormat="1" ht="15" customHeight="1" x14ac:dyDescent="0.25">
      <c r="A772" s="61"/>
      <c r="B772" s="1" t="s">
        <v>11423</v>
      </c>
      <c r="C772" s="33"/>
      <c r="E772" s="49">
        <v>20.32</v>
      </c>
      <c r="F772" s="49"/>
      <c r="G772" s="49">
        <v>1.6</v>
      </c>
      <c r="H772" s="34">
        <f t="shared" si="89"/>
        <v>32.512</v>
      </c>
      <c r="I772" s="34"/>
      <c r="J772" s="34"/>
      <c r="K772" s="35">
        <f t="shared" si="90"/>
        <v>32.512</v>
      </c>
      <c r="L772" s="24"/>
      <c r="M772" s="25"/>
      <c r="N772" s="26"/>
    </row>
    <row r="773" spans="1:14" s="23" customFormat="1" ht="15" customHeight="1" x14ac:dyDescent="0.25">
      <c r="A773" s="61"/>
      <c r="B773" s="1" t="s">
        <v>11424</v>
      </c>
      <c r="C773" s="33"/>
      <c r="E773" s="49">
        <v>16.34</v>
      </c>
      <c r="F773" s="49"/>
      <c r="G773" s="49">
        <v>1.6</v>
      </c>
      <c r="H773" s="34">
        <f t="shared" si="89"/>
        <v>26.144000000000002</v>
      </c>
      <c r="I773" s="34"/>
      <c r="J773" s="34"/>
      <c r="K773" s="35">
        <f t="shared" si="90"/>
        <v>26.144000000000002</v>
      </c>
      <c r="L773" s="24"/>
      <c r="M773" s="25"/>
      <c r="N773" s="26"/>
    </row>
    <row r="774" spans="1:14" s="23" customFormat="1" ht="15" customHeight="1" x14ac:dyDescent="0.25">
      <c r="A774" s="61"/>
      <c r="B774" s="1" t="s">
        <v>11440</v>
      </c>
      <c r="C774" s="33"/>
      <c r="E774" s="49">
        <v>11.76</v>
      </c>
      <c r="F774" s="49"/>
      <c r="G774" s="49">
        <v>1.6</v>
      </c>
      <c r="H774" s="34">
        <f t="shared" si="89"/>
        <v>18.815999999999999</v>
      </c>
      <c r="I774" s="34"/>
      <c r="J774" s="34"/>
      <c r="K774" s="35">
        <f t="shared" si="90"/>
        <v>18.815999999999999</v>
      </c>
      <c r="L774" s="24"/>
      <c r="M774" s="25"/>
      <c r="N774" s="26"/>
    </row>
    <row r="775" spans="1:14" s="23" customFormat="1" ht="15" customHeight="1" x14ac:dyDescent="0.25">
      <c r="A775" s="61"/>
      <c r="B775" s="1" t="s">
        <v>11434</v>
      </c>
      <c r="C775" s="33"/>
      <c r="E775" s="49">
        <v>51.32</v>
      </c>
      <c r="F775" s="49"/>
      <c r="G775" s="49">
        <v>1.6</v>
      </c>
      <c r="H775" s="34">
        <f t="shared" si="89"/>
        <v>82.112000000000009</v>
      </c>
      <c r="I775" s="34"/>
      <c r="J775" s="34"/>
      <c r="K775" s="35">
        <f t="shared" si="90"/>
        <v>82.112000000000009</v>
      </c>
      <c r="L775" s="24"/>
      <c r="M775" s="25"/>
      <c r="N775" s="26"/>
    </row>
    <row r="776" spans="1:14" s="23" customFormat="1" ht="15" customHeight="1" x14ac:dyDescent="0.25">
      <c r="A776" s="61"/>
      <c r="B776" s="1"/>
      <c r="C776" s="16"/>
      <c r="D776" s="49"/>
      <c r="E776" s="49"/>
      <c r="F776" s="49"/>
      <c r="G776" s="49"/>
      <c r="H776" s="34"/>
      <c r="I776" s="34"/>
      <c r="J776" s="34"/>
      <c r="K776" s="35"/>
      <c r="L776" s="24"/>
      <c r="M776" s="25"/>
      <c r="N776" s="26"/>
    </row>
    <row r="777" spans="1:14" s="23" customFormat="1" ht="15" customHeight="1" x14ac:dyDescent="0.25">
      <c r="A777" s="61"/>
      <c r="B777" s="297" t="s">
        <v>11461</v>
      </c>
      <c r="C777" s="16"/>
      <c r="D777" s="49"/>
      <c r="E777" s="49"/>
      <c r="F777" s="49"/>
      <c r="G777" s="49"/>
      <c r="H777" s="34"/>
      <c r="I777" s="34"/>
      <c r="J777" s="34"/>
      <c r="K777" s="35"/>
      <c r="L777" s="24"/>
      <c r="M777" s="25"/>
      <c r="N777" s="26"/>
    </row>
    <row r="778" spans="1:14" s="23" customFormat="1" ht="15" customHeight="1" x14ac:dyDescent="0.25">
      <c r="A778" s="61"/>
      <c r="B778" s="1" t="s">
        <v>11421</v>
      </c>
      <c r="C778" s="33"/>
      <c r="D778" s="49"/>
      <c r="E778" s="49">
        <v>21.84</v>
      </c>
      <c r="F778" s="49"/>
      <c r="G778" s="49">
        <v>1.1000000000000001</v>
      </c>
      <c r="H778" s="34">
        <f t="shared" ref="H778:H783" si="91">G778*E778</f>
        <v>24.024000000000001</v>
      </c>
      <c r="I778" s="34"/>
      <c r="J778" s="34"/>
      <c r="K778" s="35">
        <f t="shared" ref="K778:K783" si="92">H778</f>
        <v>24.024000000000001</v>
      </c>
      <c r="L778" s="24"/>
      <c r="M778" s="25"/>
      <c r="N778" s="26"/>
    </row>
    <row r="779" spans="1:14" s="23" customFormat="1" ht="15" customHeight="1" x14ac:dyDescent="0.25">
      <c r="A779" s="61"/>
      <c r="B779" s="1" t="s">
        <v>11422</v>
      </c>
      <c r="C779" s="33"/>
      <c r="E779" s="49">
        <v>21.3</v>
      </c>
      <c r="F779" s="49"/>
      <c r="G779" s="49">
        <v>1.1000000000000001</v>
      </c>
      <c r="H779" s="34">
        <f t="shared" si="91"/>
        <v>23.430000000000003</v>
      </c>
      <c r="I779" s="34"/>
      <c r="J779" s="34"/>
      <c r="K779" s="35">
        <f t="shared" si="92"/>
        <v>23.430000000000003</v>
      </c>
      <c r="L779" s="24"/>
      <c r="M779" s="25"/>
      <c r="N779" s="26"/>
    </row>
    <row r="780" spans="1:14" s="23" customFormat="1" ht="15" customHeight="1" x14ac:dyDescent="0.25">
      <c r="A780" s="61"/>
      <c r="B780" s="1" t="s">
        <v>11423</v>
      </c>
      <c r="C780" s="33"/>
      <c r="E780" s="49">
        <v>20.32</v>
      </c>
      <c r="F780" s="49"/>
      <c r="G780" s="49">
        <v>1.1000000000000001</v>
      </c>
      <c r="H780" s="34">
        <f t="shared" si="91"/>
        <v>22.352000000000004</v>
      </c>
      <c r="I780" s="34"/>
      <c r="J780" s="34"/>
      <c r="K780" s="35">
        <f t="shared" si="92"/>
        <v>22.352000000000004</v>
      </c>
      <c r="L780" s="24"/>
      <c r="M780" s="25"/>
      <c r="N780" s="26"/>
    </row>
    <row r="781" spans="1:14" s="23" customFormat="1" ht="15" customHeight="1" x14ac:dyDescent="0.25">
      <c r="A781" s="61"/>
      <c r="B781" s="1" t="s">
        <v>11424</v>
      </c>
      <c r="C781" s="33"/>
      <c r="E781" s="49">
        <v>16.34</v>
      </c>
      <c r="F781" s="49"/>
      <c r="G781" s="49">
        <v>1.1000000000000001</v>
      </c>
      <c r="H781" s="34">
        <f t="shared" si="91"/>
        <v>17.974</v>
      </c>
      <c r="I781" s="34"/>
      <c r="J781" s="34"/>
      <c r="K781" s="35">
        <f t="shared" si="92"/>
        <v>17.974</v>
      </c>
      <c r="L781" s="24"/>
      <c r="M781" s="25"/>
      <c r="N781" s="26"/>
    </row>
    <row r="782" spans="1:14" s="23" customFormat="1" ht="15" customHeight="1" x14ac:dyDescent="0.25">
      <c r="A782" s="61"/>
      <c r="B782" s="1" t="s">
        <v>11440</v>
      </c>
      <c r="C782" s="33"/>
      <c r="E782" s="49">
        <v>11.76</v>
      </c>
      <c r="F782" s="49"/>
      <c r="G782" s="49">
        <v>1.1000000000000001</v>
      </c>
      <c r="H782" s="34">
        <f t="shared" si="91"/>
        <v>12.936</v>
      </c>
      <c r="I782" s="34"/>
      <c r="J782" s="34"/>
      <c r="K782" s="35">
        <f t="shared" si="92"/>
        <v>12.936</v>
      </c>
      <c r="L782" s="24"/>
      <c r="M782" s="25"/>
      <c r="N782" s="26"/>
    </row>
    <row r="783" spans="1:14" s="23" customFormat="1" ht="15" customHeight="1" x14ac:dyDescent="0.25">
      <c r="A783" s="61"/>
      <c r="B783" s="1" t="s">
        <v>11434</v>
      </c>
      <c r="C783" s="33"/>
      <c r="E783" s="49">
        <v>51.32</v>
      </c>
      <c r="F783" s="49"/>
      <c r="G783" s="49">
        <v>1.1000000000000001</v>
      </c>
      <c r="H783" s="34">
        <f t="shared" si="91"/>
        <v>56.452000000000005</v>
      </c>
      <c r="I783" s="34"/>
      <c r="J783" s="34"/>
      <c r="K783" s="35">
        <f t="shared" si="92"/>
        <v>56.452000000000005</v>
      </c>
      <c r="L783" s="24"/>
      <c r="M783" s="25"/>
      <c r="N783" s="26"/>
    </row>
    <row r="784" spans="1:14" s="23" customFormat="1" ht="15" customHeight="1" x14ac:dyDescent="0.25">
      <c r="A784" s="61"/>
      <c r="B784" s="1"/>
      <c r="C784" s="16"/>
      <c r="D784" s="49"/>
      <c r="E784" s="49"/>
      <c r="F784" s="49"/>
      <c r="G784" s="49"/>
      <c r="H784" s="34"/>
      <c r="I784" s="34"/>
      <c r="J784" s="34"/>
      <c r="K784" s="35"/>
      <c r="L784" s="24"/>
      <c r="M784" s="25"/>
      <c r="N784" s="26"/>
    </row>
    <row r="785" spans="1:14" s="23" customFormat="1" ht="15" customHeight="1" x14ac:dyDescent="0.25">
      <c r="A785" s="61"/>
      <c r="B785" s="1" t="s">
        <v>11489</v>
      </c>
      <c r="C785" s="33"/>
      <c r="D785" s="49"/>
      <c r="E785" s="49">
        <v>13.42</v>
      </c>
      <c r="F785" s="49"/>
      <c r="G785" s="49">
        <v>1.1000000000000001</v>
      </c>
      <c r="H785" s="34">
        <v>5</v>
      </c>
      <c r="I785" s="34"/>
      <c r="J785" s="34"/>
      <c r="K785" s="35">
        <f>H785</f>
        <v>5</v>
      </c>
      <c r="L785" s="24"/>
      <c r="M785" s="25"/>
      <c r="N785" s="26"/>
    </row>
    <row r="786" spans="1:14" s="23" customFormat="1" ht="15" customHeight="1" x14ac:dyDescent="0.25">
      <c r="A786" s="61"/>
      <c r="B786" s="1" t="s">
        <v>11490</v>
      </c>
      <c r="C786" s="33"/>
      <c r="D786" s="49"/>
      <c r="E786" s="49"/>
      <c r="F786" s="49"/>
      <c r="G786" s="49"/>
      <c r="H786" s="34">
        <v>5</v>
      </c>
      <c r="I786" s="34"/>
      <c r="J786" s="34"/>
      <c r="K786" s="35">
        <f t="shared" si="90"/>
        <v>5</v>
      </c>
      <c r="L786" s="24"/>
      <c r="M786" s="25"/>
      <c r="N786" s="26"/>
    </row>
    <row r="787" spans="1:14" s="23" customFormat="1" ht="15" customHeight="1" x14ac:dyDescent="0.25">
      <c r="A787" s="61"/>
      <c r="B787" s="1" t="s">
        <v>11491</v>
      </c>
      <c r="C787" s="33"/>
      <c r="D787" s="49"/>
      <c r="E787" s="49"/>
      <c r="F787" s="49"/>
      <c r="G787" s="49"/>
      <c r="H787" s="34">
        <v>5</v>
      </c>
      <c r="I787" s="34"/>
      <c r="J787" s="34"/>
      <c r="K787" s="35">
        <f t="shared" si="90"/>
        <v>5</v>
      </c>
      <c r="L787" s="24"/>
      <c r="M787" s="25"/>
      <c r="N787" s="26"/>
    </row>
    <row r="788" spans="1:14" s="23" customFormat="1" ht="15" customHeight="1" x14ac:dyDescent="0.25">
      <c r="A788" s="61"/>
      <c r="B788" s="1" t="s">
        <v>11435</v>
      </c>
      <c r="C788" s="33"/>
      <c r="E788" s="49">
        <v>8.36</v>
      </c>
      <c r="F788" s="49"/>
      <c r="G788" s="49">
        <v>2.7</v>
      </c>
      <c r="H788" s="34">
        <f t="shared" si="89"/>
        <v>22.571999999999999</v>
      </c>
      <c r="I788" s="34"/>
      <c r="J788" s="34"/>
      <c r="K788" s="35">
        <f t="shared" si="90"/>
        <v>22.571999999999999</v>
      </c>
      <c r="L788" s="24"/>
      <c r="M788" s="25"/>
      <c r="N788" s="26"/>
    </row>
    <row r="789" spans="1:14" s="23" customFormat="1" ht="15" customHeight="1" x14ac:dyDescent="0.25">
      <c r="A789" s="61"/>
      <c r="B789" s="1" t="s">
        <v>11436</v>
      </c>
      <c r="C789" s="33"/>
      <c r="E789" s="49">
        <v>7</v>
      </c>
      <c r="F789" s="49"/>
      <c r="G789" s="49">
        <v>2.7</v>
      </c>
      <c r="H789" s="34">
        <f t="shared" si="89"/>
        <v>18.900000000000002</v>
      </c>
      <c r="I789" s="34"/>
      <c r="J789" s="34"/>
      <c r="K789" s="35">
        <f t="shared" si="90"/>
        <v>18.900000000000002</v>
      </c>
      <c r="L789" s="24"/>
      <c r="M789" s="25"/>
      <c r="N789" s="26"/>
    </row>
    <row r="790" spans="1:14" s="23" customFormat="1" ht="15" customHeight="1" x14ac:dyDescent="0.25">
      <c r="A790" s="61"/>
      <c r="B790" s="1" t="s">
        <v>11427</v>
      </c>
      <c r="C790" s="33"/>
      <c r="E790" s="49">
        <v>13.66</v>
      </c>
      <c r="F790" s="49"/>
      <c r="G790" s="49">
        <v>2.7</v>
      </c>
      <c r="H790" s="34">
        <f t="shared" si="89"/>
        <v>36.882000000000005</v>
      </c>
      <c r="I790" s="34"/>
      <c r="J790" s="34"/>
      <c r="K790" s="35">
        <f t="shared" si="90"/>
        <v>36.882000000000005</v>
      </c>
      <c r="L790" s="24"/>
      <c r="M790" s="25"/>
      <c r="N790" s="26"/>
    </row>
    <row r="791" spans="1:14" s="23" customFormat="1" ht="15" customHeight="1" x14ac:dyDescent="0.25">
      <c r="A791" s="61"/>
      <c r="B791" s="1" t="s">
        <v>11426</v>
      </c>
      <c r="C791" s="33"/>
      <c r="E791" s="49">
        <v>13.66</v>
      </c>
      <c r="F791" s="49"/>
      <c r="G791" s="49">
        <v>2.7</v>
      </c>
      <c r="H791" s="34">
        <f t="shared" si="89"/>
        <v>36.882000000000005</v>
      </c>
      <c r="I791" s="34"/>
      <c r="J791" s="34"/>
      <c r="K791" s="35">
        <f t="shared" si="90"/>
        <v>36.882000000000005</v>
      </c>
      <c r="L791" s="24"/>
      <c r="M791" s="25"/>
      <c r="N791" s="26"/>
    </row>
    <row r="792" spans="1:14" s="23" customFormat="1" ht="15" customHeight="1" x14ac:dyDescent="0.25">
      <c r="A792" s="61"/>
      <c r="B792" s="1"/>
      <c r="C792" s="16"/>
      <c r="D792" s="49"/>
      <c r="E792" s="49"/>
      <c r="F792" s="49"/>
      <c r="G792" s="49"/>
      <c r="H792" s="34"/>
      <c r="I792" s="34"/>
      <c r="J792" s="34"/>
      <c r="K792" s="35"/>
      <c r="L792" s="24"/>
      <c r="M792" s="25"/>
      <c r="N792" s="26"/>
    </row>
    <row r="793" spans="1:14" s="23" customFormat="1" ht="15" customHeight="1" x14ac:dyDescent="0.25">
      <c r="A793" s="61"/>
      <c r="B793" s="297" t="s">
        <v>11463</v>
      </c>
      <c r="C793" s="33"/>
      <c r="D793" s="49"/>
      <c r="E793" s="49">
        <v>41.22</v>
      </c>
      <c r="F793" s="49"/>
      <c r="G793" s="49">
        <v>1.1000000000000001</v>
      </c>
      <c r="H793" s="34">
        <f>G793*E793</f>
        <v>45.342000000000006</v>
      </c>
      <c r="I793" s="34"/>
      <c r="J793" s="34"/>
      <c r="K793" s="35">
        <f>H793</f>
        <v>45.342000000000006</v>
      </c>
      <c r="L793" s="24"/>
      <c r="M793" s="25"/>
      <c r="N793" s="26"/>
    </row>
    <row r="794" spans="1:14" s="23" customFormat="1" ht="15" customHeight="1" x14ac:dyDescent="0.25">
      <c r="A794" s="61"/>
      <c r="B794" s="1"/>
      <c r="C794" s="16"/>
      <c r="D794" s="49"/>
      <c r="E794" s="49"/>
      <c r="F794" s="49"/>
      <c r="G794" s="49"/>
      <c r="H794" s="34"/>
      <c r="I794" s="34"/>
      <c r="J794" s="34"/>
      <c r="K794" s="35"/>
      <c r="L794" s="24"/>
      <c r="M794" s="25"/>
      <c r="N794" s="26"/>
    </row>
    <row r="795" spans="1:14" s="23" customFormat="1" ht="15" customHeight="1" x14ac:dyDescent="0.25">
      <c r="A795" s="61"/>
      <c r="B795" s="297" t="s">
        <v>11462</v>
      </c>
      <c r="C795" s="33"/>
      <c r="D795" s="49"/>
      <c r="E795" s="49">
        <v>41.22</v>
      </c>
      <c r="F795" s="49"/>
      <c r="G795" s="49">
        <v>2.6</v>
      </c>
      <c r="H795" s="34">
        <f>G795*E795</f>
        <v>107.172</v>
      </c>
      <c r="I795" s="34"/>
      <c r="J795" s="34"/>
      <c r="K795" s="35">
        <f>H795</f>
        <v>107.172</v>
      </c>
      <c r="L795" s="24"/>
      <c r="M795" s="25"/>
      <c r="N795" s="26"/>
    </row>
    <row r="796" spans="1:14" s="23" customFormat="1" ht="15" customHeight="1" x14ac:dyDescent="0.25">
      <c r="A796" s="61"/>
      <c r="B796" s="1"/>
      <c r="C796" s="33"/>
      <c r="D796" s="49"/>
      <c r="E796" s="49"/>
      <c r="F796" s="49"/>
      <c r="G796" s="26"/>
      <c r="H796" s="34"/>
      <c r="I796" s="34"/>
      <c r="J796" s="34"/>
      <c r="K796" s="35"/>
      <c r="L796" s="24"/>
      <c r="M796" s="25"/>
      <c r="N796" s="26"/>
    </row>
    <row r="797" spans="1:14" s="23" customFormat="1" ht="15" customHeight="1" x14ac:dyDescent="0.25">
      <c r="A797" s="61"/>
      <c r="B797" s="1" t="s">
        <v>9864</v>
      </c>
      <c r="C797" s="16"/>
      <c r="D797" s="49"/>
      <c r="F797" s="49"/>
      <c r="G797" s="49"/>
      <c r="H797" s="34">
        <v>42</v>
      </c>
      <c r="I797" s="34"/>
      <c r="J797" s="34"/>
      <c r="K797" s="35">
        <f>H797</f>
        <v>42</v>
      </c>
      <c r="L797" s="24"/>
      <c r="M797" s="25"/>
      <c r="N797" s="26"/>
    </row>
    <row r="798" spans="1:14" s="23" customFormat="1" ht="15" customHeight="1" x14ac:dyDescent="0.25">
      <c r="A798" s="61"/>
      <c r="B798" s="164"/>
      <c r="C798" s="170"/>
      <c r="D798" s="165"/>
      <c r="E798" s="166"/>
      <c r="F798" s="167"/>
      <c r="G798" s="165"/>
      <c r="H798" s="168"/>
      <c r="I798" s="168"/>
      <c r="J798" s="168"/>
      <c r="K798" s="169"/>
      <c r="L798" s="24"/>
      <c r="M798" s="25"/>
      <c r="N798" s="26"/>
    </row>
    <row r="799" spans="1:14" s="23" customFormat="1" x14ac:dyDescent="0.25">
      <c r="A799" s="62"/>
      <c r="B799" s="27" t="s">
        <v>12</v>
      </c>
      <c r="C799" s="28"/>
      <c r="D799" s="29"/>
      <c r="E799" s="30"/>
      <c r="F799" s="30"/>
      <c r="G799" s="30"/>
      <c r="H799" s="30"/>
      <c r="I799" s="30"/>
      <c r="J799" s="30"/>
      <c r="K799" s="31">
        <f>ROUND(SUM(K767:K798),2)</f>
        <v>710.53</v>
      </c>
      <c r="L799" s="32" t="str">
        <f>IFERROR(VLOOKUP(A767,PO!$A:$I,5,FALSE),0)</f>
        <v>M2</v>
      </c>
      <c r="M799" s="22"/>
    </row>
    <row r="800" spans="1:14" s="23" customFormat="1" x14ac:dyDescent="0.25">
      <c r="A800" s="60"/>
      <c r="B800" s="15"/>
      <c r="C800" s="16"/>
      <c r="D800" s="17"/>
      <c r="E800" s="18"/>
      <c r="F800" s="17"/>
      <c r="G800" s="19"/>
      <c r="H800" s="17"/>
      <c r="I800" s="19"/>
      <c r="J800" s="19"/>
      <c r="K800" s="20"/>
      <c r="L800" s="21"/>
      <c r="M800" s="22"/>
    </row>
    <row r="801" spans="1:14" s="23" customFormat="1" ht="39.6" x14ac:dyDescent="0.25">
      <c r="A801" s="60" t="str">
        <f>PO!A66</f>
        <v>05.02.02</v>
      </c>
      <c r="B801" s="15" t="str">
        <f>VLOOKUP(A801,PO!$A:$I,4,FALSE)</f>
        <v>EMBOÇO, EM ARGAMASSA TRAÇO 1:2:8, PREPARO MECÂNICO, APLICADO MANUALMENTE EM PAREDES INTERNAS DE AMBIENTES COM ÁREA ENTRE 5M² E 10M², E = 17,5MM, COM TALISCAS. AF_03/2024</v>
      </c>
      <c r="C801" s="173" t="s">
        <v>9857</v>
      </c>
      <c r="D801" s="17"/>
      <c r="E801" s="18"/>
      <c r="F801" s="17"/>
      <c r="G801" s="19"/>
      <c r="H801" s="17"/>
      <c r="I801" s="19"/>
      <c r="J801" s="19"/>
      <c r="K801" s="20"/>
      <c r="L801" s="21">
        <f>K821</f>
        <v>297.39999999999998</v>
      </c>
      <c r="M801" s="22"/>
    </row>
    <row r="802" spans="1:14" s="23" customFormat="1" x14ac:dyDescent="0.25">
      <c r="A802" s="61"/>
      <c r="B802" s="164"/>
      <c r="C802" s="33"/>
      <c r="D802" s="49"/>
      <c r="E802" s="49"/>
      <c r="F802" s="49"/>
      <c r="G802" s="26"/>
      <c r="H802" s="34"/>
      <c r="I802" s="34"/>
      <c r="J802" s="34"/>
      <c r="K802" s="35"/>
      <c r="L802" s="24"/>
      <c r="M802" s="25"/>
      <c r="N802" s="26"/>
    </row>
    <row r="803" spans="1:14" s="23" customFormat="1" ht="15" customHeight="1" x14ac:dyDescent="0.25">
      <c r="A803" s="61"/>
      <c r="B803" s="297" t="s">
        <v>11461</v>
      </c>
      <c r="C803" s="16"/>
      <c r="D803" s="49"/>
      <c r="E803" s="49"/>
      <c r="F803" s="49"/>
      <c r="G803" s="49"/>
      <c r="H803" s="34"/>
      <c r="I803" s="34"/>
      <c r="J803" s="34"/>
      <c r="K803" s="35"/>
      <c r="L803" s="24"/>
      <c r="M803" s="25"/>
      <c r="N803" s="26"/>
    </row>
    <row r="804" spans="1:14" s="23" customFormat="1" ht="15" customHeight="1" x14ac:dyDescent="0.25">
      <c r="A804" s="61"/>
      <c r="B804" s="1" t="s">
        <v>11421</v>
      </c>
      <c r="C804" s="33"/>
      <c r="D804" s="49"/>
      <c r="E804" s="49">
        <v>21.84</v>
      </c>
      <c r="F804" s="49"/>
      <c r="G804" s="49">
        <v>1.1000000000000001</v>
      </c>
      <c r="H804" s="34">
        <f t="shared" ref="H804:H809" si="93">G804*E804</f>
        <v>24.024000000000001</v>
      </c>
      <c r="I804" s="34"/>
      <c r="J804" s="34"/>
      <c r="K804" s="35">
        <f t="shared" ref="K804:K809" si="94">H804</f>
        <v>24.024000000000001</v>
      </c>
      <c r="L804" s="24"/>
      <c r="M804" s="25"/>
      <c r="N804" s="26"/>
    </row>
    <row r="805" spans="1:14" s="23" customFormat="1" ht="15" customHeight="1" x14ac:dyDescent="0.25">
      <c r="A805" s="61"/>
      <c r="B805" s="1" t="s">
        <v>11422</v>
      </c>
      <c r="C805" s="33"/>
      <c r="E805" s="49">
        <v>21.3</v>
      </c>
      <c r="F805" s="49"/>
      <c r="G805" s="49">
        <v>1.1000000000000001</v>
      </c>
      <c r="H805" s="34">
        <f t="shared" si="93"/>
        <v>23.430000000000003</v>
      </c>
      <c r="I805" s="34"/>
      <c r="J805" s="34"/>
      <c r="K805" s="35">
        <f t="shared" si="94"/>
        <v>23.430000000000003</v>
      </c>
      <c r="L805" s="24"/>
      <c r="M805" s="25"/>
      <c r="N805" s="26"/>
    </row>
    <row r="806" spans="1:14" s="23" customFormat="1" ht="15" customHeight="1" x14ac:dyDescent="0.25">
      <c r="A806" s="61"/>
      <c r="B806" s="1" t="s">
        <v>11423</v>
      </c>
      <c r="C806" s="33"/>
      <c r="E806" s="49">
        <v>20.32</v>
      </c>
      <c r="F806" s="49"/>
      <c r="G806" s="49">
        <v>1.1000000000000001</v>
      </c>
      <c r="H806" s="34">
        <f t="shared" si="93"/>
        <v>22.352000000000004</v>
      </c>
      <c r="I806" s="34"/>
      <c r="J806" s="34"/>
      <c r="K806" s="35">
        <f t="shared" si="94"/>
        <v>22.352000000000004</v>
      </c>
      <c r="L806" s="24"/>
      <c r="M806" s="25"/>
      <c r="N806" s="26"/>
    </row>
    <row r="807" spans="1:14" s="23" customFormat="1" ht="15" customHeight="1" x14ac:dyDescent="0.25">
      <c r="A807" s="61"/>
      <c r="B807" s="1" t="s">
        <v>11424</v>
      </c>
      <c r="C807" s="33"/>
      <c r="E807" s="49">
        <v>16.34</v>
      </c>
      <c r="F807" s="49"/>
      <c r="G807" s="49">
        <v>1.1000000000000001</v>
      </c>
      <c r="H807" s="34">
        <f t="shared" si="93"/>
        <v>17.974</v>
      </c>
      <c r="I807" s="34"/>
      <c r="J807" s="34"/>
      <c r="K807" s="35">
        <f t="shared" si="94"/>
        <v>17.974</v>
      </c>
      <c r="L807" s="24"/>
      <c r="M807" s="25"/>
      <c r="N807" s="26"/>
    </row>
    <row r="808" spans="1:14" s="23" customFormat="1" ht="15" customHeight="1" x14ac:dyDescent="0.25">
      <c r="A808" s="61"/>
      <c r="B808" s="1" t="s">
        <v>11440</v>
      </c>
      <c r="C808" s="33"/>
      <c r="E808" s="49">
        <v>11.76</v>
      </c>
      <c r="F808" s="49"/>
      <c r="G808" s="49">
        <v>1.1000000000000001</v>
      </c>
      <c r="H808" s="34">
        <f t="shared" si="93"/>
        <v>12.936</v>
      </c>
      <c r="I808" s="34"/>
      <c r="J808" s="34"/>
      <c r="K808" s="35">
        <f t="shared" si="94"/>
        <v>12.936</v>
      </c>
      <c r="L808" s="24"/>
      <c r="M808" s="25"/>
      <c r="N808" s="26"/>
    </row>
    <row r="809" spans="1:14" s="23" customFormat="1" ht="15" customHeight="1" x14ac:dyDescent="0.25">
      <c r="A809" s="61"/>
      <c r="B809" s="1" t="s">
        <v>11434</v>
      </c>
      <c r="C809" s="33"/>
      <c r="E809" s="49">
        <v>51.32</v>
      </c>
      <c r="F809" s="49"/>
      <c r="G809" s="49">
        <v>1.1000000000000001</v>
      </c>
      <c r="H809" s="34">
        <f t="shared" si="93"/>
        <v>56.452000000000005</v>
      </c>
      <c r="I809" s="34"/>
      <c r="J809" s="34"/>
      <c r="K809" s="35">
        <f t="shared" si="94"/>
        <v>56.452000000000005</v>
      </c>
      <c r="L809" s="24"/>
      <c r="M809" s="25"/>
      <c r="N809" s="26"/>
    </row>
    <row r="810" spans="1:14" s="23" customFormat="1" ht="15" customHeight="1" x14ac:dyDescent="0.25">
      <c r="A810" s="61"/>
      <c r="B810" s="1"/>
      <c r="C810" s="16"/>
      <c r="D810" s="49"/>
      <c r="E810" s="49"/>
      <c r="F810" s="49"/>
      <c r="G810" s="49"/>
      <c r="H810" s="34"/>
      <c r="I810" s="34"/>
      <c r="J810" s="34"/>
      <c r="K810" s="35"/>
      <c r="L810" s="24"/>
      <c r="M810" s="25"/>
      <c r="N810" s="26"/>
    </row>
    <row r="811" spans="1:14" s="23" customFormat="1" ht="15" customHeight="1" x14ac:dyDescent="0.25">
      <c r="A811" s="61"/>
      <c r="B811" s="1" t="s">
        <v>11489</v>
      </c>
      <c r="C811" s="33"/>
      <c r="D811" s="49"/>
      <c r="E811" s="49">
        <v>13.42</v>
      </c>
      <c r="F811" s="49"/>
      <c r="G811" s="49">
        <v>1.1000000000000001</v>
      </c>
      <c r="H811" s="34">
        <v>5</v>
      </c>
      <c r="I811" s="34"/>
      <c r="J811" s="34"/>
      <c r="K811" s="35">
        <f t="shared" ref="K811:K817" si="95">H811</f>
        <v>5</v>
      </c>
      <c r="L811" s="24"/>
      <c r="M811" s="25"/>
      <c r="N811" s="26"/>
    </row>
    <row r="812" spans="1:14" s="23" customFormat="1" ht="15" customHeight="1" x14ac:dyDescent="0.25">
      <c r="A812" s="61"/>
      <c r="B812" s="1" t="s">
        <v>11490</v>
      </c>
      <c r="C812" s="33"/>
      <c r="D812" s="49"/>
      <c r="E812" s="49"/>
      <c r="F812" s="49"/>
      <c r="G812" s="49"/>
      <c r="H812" s="34">
        <v>5</v>
      </c>
      <c r="I812" s="34"/>
      <c r="J812" s="34"/>
      <c r="K812" s="35">
        <f t="shared" si="95"/>
        <v>5</v>
      </c>
      <c r="L812" s="24"/>
      <c r="M812" s="25"/>
      <c r="N812" s="26"/>
    </row>
    <row r="813" spans="1:14" s="23" customFormat="1" ht="15" customHeight="1" x14ac:dyDescent="0.25">
      <c r="A813" s="61"/>
      <c r="B813" s="1" t="s">
        <v>11491</v>
      </c>
      <c r="C813" s="33"/>
      <c r="D813" s="49"/>
      <c r="E813" s="49"/>
      <c r="F813" s="49"/>
      <c r="G813" s="49"/>
      <c r="H813" s="34">
        <v>5</v>
      </c>
      <c r="I813" s="34"/>
      <c r="J813" s="34"/>
      <c r="K813" s="35">
        <f t="shared" si="95"/>
        <v>5</v>
      </c>
      <c r="L813" s="24"/>
      <c r="M813" s="25"/>
      <c r="N813" s="26"/>
    </row>
    <row r="814" spans="1:14" s="23" customFormat="1" ht="15" customHeight="1" x14ac:dyDescent="0.25">
      <c r="A814" s="61"/>
      <c r="B814" s="1" t="s">
        <v>11435</v>
      </c>
      <c r="C814" s="33"/>
      <c r="E814" s="49">
        <v>8.36</v>
      </c>
      <c r="F814" s="49"/>
      <c r="G814" s="49">
        <v>2.7</v>
      </c>
      <c r="H814" s="34">
        <f>G814*E814</f>
        <v>22.571999999999999</v>
      </c>
      <c r="I814" s="34"/>
      <c r="J814" s="34"/>
      <c r="K814" s="35">
        <f t="shared" si="95"/>
        <v>22.571999999999999</v>
      </c>
      <c r="L814" s="24"/>
      <c r="M814" s="25"/>
      <c r="N814" s="26"/>
    </row>
    <row r="815" spans="1:14" s="23" customFormat="1" ht="15" customHeight="1" x14ac:dyDescent="0.25">
      <c r="A815" s="61"/>
      <c r="B815" s="1" t="s">
        <v>11436</v>
      </c>
      <c r="C815" s="33"/>
      <c r="E815" s="49">
        <v>7</v>
      </c>
      <c r="F815" s="49"/>
      <c r="G815" s="49">
        <v>2.7</v>
      </c>
      <c r="H815" s="34">
        <f>G815*E815</f>
        <v>18.900000000000002</v>
      </c>
      <c r="I815" s="34"/>
      <c r="J815" s="34"/>
      <c r="K815" s="35">
        <f t="shared" si="95"/>
        <v>18.900000000000002</v>
      </c>
      <c r="L815" s="24"/>
      <c r="M815" s="25"/>
      <c r="N815" s="26"/>
    </row>
    <row r="816" spans="1:14" s="23" customFormat="1" ht="15" customHeight="1" x14ac:dyDescent="0.25">
      <c r="A816" s="61"/>
      <c r="B816" s="1" t="s">
        <v>11427</v>
      </c>
      <c r="C816" s="33"/>
      <c r="E816" s="49">
        <v>13.66</v>
      </c>
      <c r="F816" s="49"/>
      <c r="G816" s="49">
        <v>2.7</v>
      </c>
      <c r="H816" s="34">
        <f>G816*E816</f>
        <v>36.882000000000005</v>
      </c>
      <c r="I816" s="34"/>
      <c r="J816" s="34"/>
      <c r="K816" s="35">
        <f t="shared" si="95"/>
        <v>36.882000000000005</v>
      </c>
      <c r="L816" s="24"/>
      <c r="M816" s="25"/>
      <c r="N816" s="26"/>
    </row>
    <row r="817" spans="1:14" s="23" customFormat="1" ht="15" customHeight="1" x14ac:dyDescent="0.25">
      <c r="A817" s="61"/>
      <c r="B817" s="1" t="s">
        <v>11426</v>
      </c>
      <c r="C817" s="33"/>
      <c r="E817" s="49">
        <v>13.66</v>
      </c>
      <c r="F817" s="49"/>
      <c r="G817" s="49">
        <v>2.7</v>
      </c>
      <c r="H817" s="34">
        <f>G817*E817</f>
        <v>36.882000000000005</v>
      </c>
      <c r="I817" s="34"/>
      <c r="J817" s="34"/>
      <c r="K817" s="35">
        <f t="shared" si="95"/>
        <v>36.882000000000005</v>
      </c>
      <c r="L817" s="24"/>
      <c r="M817" s="25"/>
      <c r="N817" s="26"/>
    </row>
    <row r="818" spans="1:14" s="23" customFormat="1" ht="15" customHeight="1" x14ac:dyDescent="0.25">
      <c r="A818" s="61"/>
      <c r="B818" s="1"/>
      <c r="C818" s="33"/>
      <c r="D818" s="49"/>
      <c r="E818" s="49"/>
      <c r="F818" s="49"/>
      <c r="G818" s="26"/>
      <c r="H818" s="34"/>
      <c r="I818" s="34"/>
      <c r="J818" s="34"/>
      <c r="K818" s="35"/>
      <c r="L818" s="24"/>
      <c r="M818" s="25"/>
      <c r="N818" s="26"/>
    </row>
    <row r="819" spans="1:14" s="23" customFormat="1" ht="15" customHeight="1" x14ac:dyDescent="0.25">
      <c r="A819" s="61"/>
      <c r="B819" s="1" t="s">
        <v>9864</v>
      </c>
      <c r="C819" s="16"/>
      <c r="D819" s="49"/>
      <c r="F819" s="49"/>
      <c r="G819" s="49"/>
      <c r="H819" s="34">
        <v>10</v>
      </c>
      <c r="I819" s="34"/>
      <c r="J819" s="34"/>
      <c r="K819" s="35">
        <f>H819</f>
        <v>10</v>
      </c>
      <c r="L819" s="24"/>
      <c r="M819" s="25"/>
      <c r="N819" s="26"/>
    </row>
    <row r="820" spans="1:14" s="23" customFormat="1" x14ac:dyDescent="0.25">
      <c r="A820" s="60"/>
      <c r="B820" s="15"/>
      <c r="C820" s="16"/>
      <c r="D820" s="17"/>
      <c r="E820" s="18"/>
      <c r="F820" s="17"/>
      <c r="G820" s="19"/>
      <c r="H820" s="17"/>
      <c r="I820" s="19"/>
      <c r="J820" s="19"/>
      <c r="K820" s="20"/>
      <c r="L820" s="21"/>
      <c r="M820" s="22"/>
    </row>
    <row r="821" spans="1:14" s="23" customFormat="1" x14ac:dyDescent="0.25">
      <c r="A821" s="62"/>
      <c r="B821" s="27" t="s">
        <v>12</v>
      </c>
      <c r="C821" s="28"/>
      <c r="D821" s="29"/>
      <c r="E821" s="30"/>
      <c r="F821" s="30"/>
      <c r="G821" s="30"/>
      <c r="H821" s="30"/>
      <c r="I821" s="30"/>
      <c r="J821" s="30"/>
      <c r="K821" s="31">
        <f>ROUND(SUM(K801:K820),2)</f>
        <v>297.39999999999998</v>
      </c>
      <c r="L821" s="32" t="str">
        <f>IFERROR(VLOOKUP(A801,PO!$A:$I,5,FALSE),0)</f>
        <v>M2</v>
      </c>
      <c r="M821" s="22"/>
    </row>
    <row r="822" spans="1:14" s="23" customFormat="1" x14ac:dyDescent="0.25">
      <c r="A822" s="60"/>
      <c r="B822" s="15"/>
      <c r="C822" s="16"/>
      <c r="D822" s="17"/>
      <c r="E822" s="18"/>
      <c r="F822" s="17"/>
      <c r="G822" s="19"/>
      <c r="H822" s="17"/>
      <c r="I822" s="19"/>
      <c r="J822" s="19"/>
      <c r="K822" s="20"/>
      <c r="L822" s="21"/>
      <c r="M822" s="22"/>
    </row>
    <row r="823" spans="1:14" s="23" customFormat="1" ht="39.6" x14ac:dyDescent="0.25">
      <c r="A823" s="60" t="str">
        <f>PO!A67</f>
        <v>05.02.03</v>
      </c>
      <c r="B823" s="15" t="str">
        <f>VLOOKUP(A823,PO!$A:$I,4,FALSE)</f>
        <v>MASSA ÚNICA, EM ARGAMASSA TRAÇO 1:2:8, PREPARO MECÂNICO, APLICADA MANUALMENTE EM PAREDES INTERNAS DE AMBIENTES COM ÁREA ENTRE 5M² E 10M², E = 17,5MM, COM TALISCAS. AF_03/2024</v>
      </c>
      <c r="C823" s="173"/>
      <c r="D823" s="17"/>
      <c r="E823" s="18"/>
      <c r="F823" s="17"/>
      <c r="G823" s="19"/>
      <c r="H823" s="17"/>
      <c r="I823" s="19"/>
      <c r="J823" s="19"/>
      <c r="K823" s="20"/>
      <c r="L823" s="21">
        <f>K837</f>
        <v>322.48</v>
      </c>
      <c r="M823" s="22"/>
    </row>
    <row r="824" spans="1:14" s="23" customFormat="1" ht="15" customHeight="1" x14ac:dyDescent="0.25">
      <c r="A824" s="61"/>
      <c r="B824" s="1"/>
      <c r="C824" s="33"/>
      <c r="D824" s="49"/>
      <c r="E824" s="49"/>
      <c r="F824" s="49"/>
      <c r="G824" s="26"/>
      <c r="H824" s="34"/>
      <c r="I824" s="34"/>
      <c r="J824" s="34"/>
      <c r="K824" s="35"/>
      <c r="L824" s="24"/>
      <c r="M824" s="25"/>
      <c r="N824" s="26"/>
    </row>
    <row r="825" spans="1:14" s="23" customFormat="1" ht="15" customHeight="1" x14ac:dyDescent="0.25">
      <c r="A825" s="61"/>
      <c r="B825" s="297" t="s">
        <v>11460</v>
      </c>
      <c r="C825" s="16"/>
      <c r="D825" s="49"/>
      <c r="E825" s="49"/>
      <c r="F825" s="49"/>
      <c r="G825" s="49"/>
      <c r="H825" s="34"/>
      <c r="I825" s="34"/>
      <c r="J825" s="34"/>
      <c r="K825" s="35"/>
      <c r="L825" s="24"/>
    </row>
    <row r="826" spans="1:14" s="23" customFormat="1" ht="15" customHeight="1" x14ac:dyDescent="0.25">
      <c r="A826" s="61"/>
      <c r="B826" s="1" t="s">
        <v>11419</v>
      </c>
      <c r="C826" s="33"/>
      <c r="D826" s="49"/>
      <c r="E826" s="49">
        <v>21.14</v>
      </c>
      <c r="F826" s="49"/>
      <c r="G826" s="49">
        <v>1.6</v>
      </c>
      <c r="H826" s="34">
        <f>G826*E826</f>
        <v>33.824000000000005</v>
      </c>
      <c r="I826" s="34"/>
      <c r="J826" s="34"/>
      <c r="K826" s="35">
        <f>H826</f>
        <v>33.824000000000005</v>
      </c>
      <c r="L826" s="24"/>
    </row>
    <row r="827" spans="1:14" s="23" customFormat="1" ht="15" customHeight="1" x14ac:dyDescent="0.25">
      <c r="A827" s="61"/>
      <c r="B827" s="1" t="s">
        <v>11420</v>
      </c>
      <c r="C827" s="33"/>
      <c r="D827" s="49"/>
      <c r="E827" s="49">
        <v>21.28</v>
      </c>
      <c r="F827" s="49"/>
      <c r="G827" s="49">
        <v>1.6</v>
      </c>
      <c r="H827" s="34">
        <f t="shared" ref="H827:H833" si="96">G827*E827</f>
        <v>34.048000000000002</v>
      </c>
      <c r="I827" s="34"/>
      <c r="J827" s="34"/>
      <c r="K827" s="35">
        <f t="shared" ref="K827:K833" si="97">H827</f>
        <v>34.048000000000002</v>
      </c>
      <c r="L827" s="24"/>
      <c r="M827" s="25"/>
      <c r="N827" s="26"/>
    </row>
    <row r="828" spans="1:14" s="23" customFormat="1" ht="15" customHeight="1" x14ac:dyDescent="0.25">
      <c r="A828" s="61"/>
      <c r="B828" s="1" t="s">
        <v>11421</v>
      </c>
      <c r="C828" s="33"/>
      <c r="D828" s="49"/>
      <c r="E828" s="49">
        <v>21.84</v>
      </c>
      <c r="F828" s="49"/>
      <c r="G828" s="49">
        <v>1.6</v>
      </c>
      <c r="H828" s="34">
        <f t="shared" si="96"/>
        <v>34.944000000000003</v>
      </c>
      <c r="I828" s="34"/>
      <c r="J828" s="34"/>
      <c r="K828" s="35">
        <f t="shared" si="97"/>
        <v>34.944000000000003</v>
      </c>
      <c r="L828" s="24"/>
    </row>
    <row r="829" spans="1:14" s="23" customFormat="1" ht="15" customHeight="1" x14ac:dyDescent="0.25">
      <c r="A829" s="61"/>
      <c r="B829" s="1" t="s">
        <v>11422</v>
      </c>
      <c r="C829" s="33"/>
      <c r="E829" s="49">
        <v>21.3</v>
      </c>
      <c r="F829" s="49"/>
      <c r="G829" s="49">
        <v>1.6</v>
      </c>
      <c r="H829" s="34">
        <f t="shared" si="96"/>
        <v>34.080000000000005</v>
      </c>
      <c r="I829" s="34"/>
      <c r="J829" s="34"/>
      <c r="K829" s="35">
        <f t="shared" si="97"/>
        <v>34.080000000000005</v>
      </c>
      <c r="L829" s="24"/>
    </row>
    <row r="830" spans="1:14" s="23" customFormat="1" ht="15" customHeight="1" x14ac:dyDescent="0.25">
      <c r="A830" s="61"/>
      <c r="B830" s="1" t="s">
        <v>11423</v>
      </c>
      <c r="C830" s="33"/>
      <c r="E830" s="49">
        <v>20.32</v>
      </c>
      <c r="F830" s="49"/>
      <c r="G830" s="49">
        <v>1.6</v>
      </c>
      <c r="H830" s="34">
        <f t="shared" si="96"/>
        <v>32.512</v>
      </c>
      <c r="I830" s="34"/>
      <c r="J830" s="34"/>
      <c r="K830" s="35">
        <f t="shared" si="97"/>
        <v>32.512</v>
      </c>
      <c r="L830" s="24"/>
      <c r="M830" s="25"/>
      <c r="N830" s="26"/>
    </row>
    <row r="831" spans="1:14" s="23" customFormat="1" ht="15" customHeight="1" x14ac:dyDescent="0.25">
      <c r="A831" s="61"/>
      <c r="B831" s="1" t="s">
        <v>11424</v>
      </c>
      <c r="C831" s="33"/>
      <c r="E831" s="49">
        <v>16.34</v>
      </c>
      <c r="F831" s="49"/>
      <c r="G831" s="49">
        <v>1.6</v>
      </c>
      <c r="H831" s="34">
        <f t="shared" si="96"/>
        <v>26.144000000000002</v>
      </c>
      <c r="I831" s="34"/>
      <c r="J831" s="34"/>
      <c r="K831" s="35">
        <f t="shared" si="97"/>
        <v>26.144000000000002</v>
      </c>
      <c r="L831" s="24"/>
    </row>
    <row r="832" spans="1:14" s="23" customFormat="1" ht="15" customHeight="1" x14ac:dyDescent="0.25">
      <c r="A832" s="61"/>
      <c r="B832" s="1" t="s">
        <v>11440</v>
      </c>
      <c r="C832" s="33"/>
      <c r="E832" s="49">
        <v>11.76</v>
      </c>
      <c r="F832" s="49"/>
      <c r="G832" s="49">
        <v>1.6</v>
      </c>
      <c r="H832" s="34">
        <f t="shared" si="96"/>
        <v>18.815999999999999</v>
      </c>
      <c r="I832" s="34"/>
      <c r="J832" s="34"/>
      <c r="K832" s="35">
        <f t="shared" si="97"/>
        <v>18.815999999999999</v>
      </c>
      <c r="L832" s="24"/>
    </row>
    <row r="833" spans="1:14" s="23" customFormat="1" ht="15" customHeight="1" x14ac:dyDescent="0.25">
      <c r="A833" s="61"/>
      <c r="B833" s="1" t="s">
        <v>11434</v>
      </c>
      <c r="C833" s="33"/>
      <c r="E833" s="49">
        <v>51.32</v>
      </c>
      <c r="F833" s="49"/>
      <c r="G833" s="49">
        <v>1.6</v>
      </c>
      <c r="H833" s="34">
        <f t="shared" si="96"/>
        <v>82.112000000000009</v>
      </c>
      <c r="I833" s="34"/>
      <c r="J833" s="34"/>
      <c r="K833" s="35">
        <f t="shared" si="97"/>
        <v>82.112000000000009</v>
      </c>
      <c r="L833" s="24"/>
    </row>
    <row r="834" spans="1:14" s="23" customFormat="1" ht="15" customHeight="1" x14ac:dyDescent="0.25">
      <c r="A834" s="61"/>
      <c r="B834" s="1"/>
      <c r="C834" s="33"/>
      <c r="D834" s="49"/>
      <c r="E834" s="49"/>
      <c r="F834" s="49"/>
      <c r="G834" s="26"/>
      <c r="H834" s="34"/>
      <c r="I834" s="34"/>
      <c r="J834" s="34"/>
      <c r="K834" s="35"/>
      <c r="L834" s="24"/>
    </row>
    <row r="835" spans="1:14" s="23" customFormat="1" ht="15" customHeight="1" x14ac:dyDescent="0.25">
      <c r="A835" s="61"/>
      <c r="B835" s="1" t="s">
        <v>9864</v>
      </c>
      <c r="C835" s="16"/>
      <c r="D835" s="49"/>
      <c r="F835" s="49"/>
      <c r="G835" s="49"/>
      <c r="H835" s="34">
        <v>26</v>
      </c>
      <c r="I835" s="34"/>
      <c r="J835" s="34"/>
      <c r="K835" s="35">
        <f>H835</f>
        <v>26</v>
      </c>
      <c r="L835" s="24"/>
    </row>
    <row r="836" spans="1:14" s="23" customFormat="1" x14ac:dyDescent="0.25">
      <c r="A836" s="60"/>
      <c r="B836" s="15"/>
      <c r="C836" s="16"/>
      <c r="D836" s="17"/>
      <c r="E836" s="18"/>
      <c r="F836" s="17"/>
      <c r="G836" s="19"/>
      <c r="H836" s="17"/>
      <c r="I836" s="19"/>
      <c r="J836" s="19"/>
      <c r="K836" s="20"/>
      <c r="L836" s="21"/>
      <c r="M836" s="22"/>
    </row>
    <row r="837" spans="1:14" s="23" customFormat="1" x14ac:dyDescent="0.25">
      <c r="A837" s="62"/>
      <c r="B837" s="27" t="s">
        <v>12</v>
      </c>
      <c r="C837" s="28"/>
      <c r="D837" s="29"/>
      <c r="E837" s="30"/>
      <c r="F837" s="30"/>
      <c r="G837" s="30"/>
      <c r="H837" s="30"/>
      <c r="I837" s="30"/>
      <c r="J837" s="30"/>
      <c r="K837" s="31">
        <f>ROUND(SUM(K823:K836),2)</f>
        <v>322.48</v>
      </c>
      <c r="L837" s="32" t="str">
        <f>IFERROR(VLOOKUP(A823,PO!$A:$I,5,FALSE),0)</f>
        <v>M2</v>
      </c>
      <c r="M837" s="22"/>
    </row>
    <row r="838" spans="1:14" s="23" customFormat="1" x14ac:dyDescent="0.25">
      <c r="A838" s="60"/>
      <c r="B838" s="15"/>
      <c r="C838" s="16"/>
      <c r="D838" s="17"/>
      <c r="E838" s="18"/>
      <c r="F838" s="17"/>
      <c r="G838" s="19"/>
      <c r="H838" s="17"/>
      <c r="I838" s="19"/>
      <c r="J838" s="19"/>
      <c r="K838" s="20"/>
      <c r="L838" s="21"/>
      <c r="M838" s="22"/>
    </row>
    <row r="839" spans="1:14" s="23" customFormat="1" ht="52.8" x14ac:dyDescent="0.25">
      <c r="A839" s="60" t="str">
        <f>PO!A68</f>
        <v>05.02.04</v>
      </c>
      <c r="B839" s="15" t="str">
        <f>VLOOKUP(A839,PO!$A:$I,4,FALSE)</f>
        <v>EMBOÇO OU MASSA ÚNICA EM ARGAMASSA TRAÇO 1:2:8, PREPARO MECÂNICO COM BETONEIRA 400 L, APLICADA MANUALMENTE EM SUPERFÍCIES EXTERNAS DA SACADA, ESPESSURA DE 25 MM, SEM USO DE TELA METÁLICA DE REFORÇO CONTRA FISSURAÇÃO. AF_08/2022</v>
      </c>
      <c r="C839" s="16"/>
      <c r="D839" s="173"/>
      <c r="E839" s="18"/>
      <c r="F839" s="17"/>
      <c r="G839" s="19"/>
      <c r="H839" s="17"/>
      <c r="I839" s="19"/>
      <c r="J839" s="19"/>
      <c r="K839" s="20"/>
      <c r="L839" s="21">
        <f>K845</f>
        <v>68.95</v>
      </c>
      <c r="M839" s="22"/>
    </row>
    <row r="840" spans="1:14" s="23" customFormat="1" ht="15" customHeight="1" x14ac:dyDescent="0.25">
      <c r="A840" s="61"/>
      <c r="B840" s="1"/>
      <c r="C840" s="33"/>
      <c r="D840" s="49"/>
      <c r="E840" s="49"/>
      <c r="F840" s="49"/>
      <c r="G840" s="26"/>
      <c r="H840" s="34"/>
      <c r="I840" s="34"/>
      <c r="J840" s="34"/>
      <c r="K840" s="35"/>
      <c r="L840" s="24"/>
      <c r="M840" s="25"/>
      <c r="N840" s="26"/>
    </row>
    <row r="841" spans="1:14" s="23" customFormat="1" ht="15" customHeight="1" x14ac:dyDescent="0.25">
      <c r="A841" s="61"/>
      <c r="B841" s="297" t="s">
        <v>11462</v>
      </c>
      <c r="C841" s="33"/>
      <c r="D841" s="49"/>
      <c r="E841" s="49">
        <v>41.22</v>
      </c>
      <c r="F841" s="49"/>
      <c r="G841" s="49">
        <v>1.6</v>
      </c>
      <c r="H841" s="34">
        <f>G841*E841</f>
        <v>65.951999999999998</v>
      </c>
      <c r="I841" s="34"/>
      <c r="J841" s="34"/>
      <c r="K841" s="35">
        <f>H841</f>
        <v>65.951999999999998</v>
      </c>
      <c r="L841" s="24"/>
    </row>
    <row r="842" spans="1:14" s="23" customFormat="1" ht="15" customHeight="1" x14ac:dyDescent="0.25">
      <c r="A842" s="61"/>
      <c r="B842" s="1"/>
      <c r="C842" s="33"/>
      <c r="D842" s="49"/>
      <c r="E842" s="49"/>
      <c r="F842" s="49"/>
      <c r="G842" s="26"/>
      <c r="H842" s="34"/>
      <c r="I842" s="34"/>
      <c r="J842" s="34"/>
      <c r="K842" s="35"/>
      <c r="L842" s="24"/>
    </row>
    <row r="843" spans="1:14" s="23" customFormat="1" ht="15" customHeight="1" x14ac:dyDescent="0.25">
      <c r="A843" s="61"/>
      <c r="B843" s="1" t="s">
        <v>9864</v>
      </c>
      <c r="C843" s="16"/>
      <c r="D843" s="49"/>
      <c r="F843" s="49"/>
      <c r="G843" s="49"/>
      <c r="H843" s="34">
        <v>3</v>
      </c>
      <c r="I843" s="34"/>
      <c r="J843" s="34"/>
      <c r="K843" s="35">
        <f>H843</f>
        <v>3</v>
      </c>
      <c r="L843" s="24"/>
    </row>
    <row r="844" spans="1:14" s="23" customFormat="1" x14ac:dyDescent="0.25">
      <c r="A844" s="60"/>
      <c r="B844" s="15"/>
      <c r="C844" s="16"/>
      <c r="D844" s="17"/>
      <c r="E844" s="18"/>
      <c r="F844" s="17"/>
      <c r="G844" s="19"/>
      <c r="H844" s="17"/>
      <c r="I844" s="19"/>
      <c r="J844" s="19"/>
      <c r="K844" s="20"/>
      <c r="L844" s="21"/>
      <c r="M844" s="22"/>
    </row>
    <row r="845" spans="1:14" s="23" customFormat="1" x14ac:dyDescent="0.25">
      <c r="A845" s="62"/>
      <c r="B845" s="27" t="s">
        <v>12</v>
      </c>
      <c r="C845" s="28"/>
      <c r="D845" s="29"/>
      <c r="E845" s="30"/>
      <c r="F845" s="30"/>
      <c r="G845" s="30"/>
      <c r="H845" s="30"/>
      <c r="I845" s="30"/>
      <c r="J845" s="30"/>
      <c r="K845" s="31">
        <f>ROUND(SUM(K839:K844),2)</f>
        <v>68.95</v>
      </c>
      <c r="L845" s="32" t="str">
        <f>IFERROR(VLOOKUP(A839,PO!$A:$I,5,FALSE),0)</f>
        <v>M2</v>
      </c>
      <c r="M845" s="22"/>
    </row>
    <row r="846" spans="1:14" s="23" customFormat="1" x14ac:dyDescent="0.25">
      <c r="A846" s="60"/>
      <c r="B846" s="15"/>
      <c r="C846" s="16"/>
      <c r="D846" s="17"/>
      <c r="E846" s="18"/>
      <c r="F846" s="17"/>
      <c r="G846" s="19"/>
      <c r="H846" s="17"/>
      <c r="I846" s="19"/>
      <c r="J846" s="19"/>
      <c r="K846" s="20"/>
      <c r="L846" s="21"/>
      <c r="M846" s="22"/>
    </row>
    <row r="847" spans="1:14" s="23" customFormat="1" ht="26.4" x14ac:dyDescent="0.25">
      <c r="A847" s="60" t="str">
        <f>PO!A69</f>
        <v>05.02.05</v>
      </c>
      <c r="B847" s="15" t="str">
        <f>VLOOKUP(A847,PO!$A:$I,4,FALSE)</f>
        <v>REVESTIMENTO CERÂMICO PARA PAREDES EXTERNAS EM PASTILHAS DE PORCELANA 5 X 5 CM (PLACAS DE 30 X 30 CM), ALINHADAS A PRUMO. AF_02/2023</v>
      </c>
      <c r="C847" s="16"/>
      <c r="D847" s="173"/>
      <c r="E847" s="18"/>
      <c r="F847" s="17"/>
      <c r="G847" s="19"/>
      <c r="H847" s="17"/>
      <c r="I847" s="19"/>
      <c r="J847" s="19"/>
      <c r="K847" s="20"/>
      <c r="L847" s="21">
        <f>K859</f>
        <v>167.17</v>
      </c>
      <c r="M847" s="22"/>
    </row>
    <row r="848" spans="1:14" s="23" customFormat="1" ht="15" customHeight="1" x14ac:dyDescent="0.25">
      <c r="A848" s="61"/>
      <c r="B848" s="1"/>
      <c r="C848" s="33"/>
      <c r="D848" s="49"/>
      <c r="E848" s="49"/>
      <c r="F848" s="49"/>
      <c r="G848" s="26"/>
      <c r="H848" s="34"/>
      <c r="I848" s="34"/>
      <c r="J848" s="34"/>
      <c r="K848" s="35"/>
      <c r="L848" s="24"/>
      <c r="M848" s="25"/>
      <c r="N848" s="26"/>
    </row>
    <row r="849" spans="1:14" s="23" customFormat="1" ht="15" customHeight="1" x14ac:dyDescent="0.25">
      <c r="A849" s="61"/>
      <c r="B849" s="297" t="s">
        <v>11461</v>
      </c>
      <c r="C849" s="16"/>
      <c r="D849" s="49"/>
      <c r="E849" s="49"/>
      <c r="F849" s="49"/>
      <c r="G849" s="49"/>
      <c r="H849" s="34"/>
      <c r="I849" s="34"/>
      <c r="J849" s="34"/>
      <c r="K849" s="35"/>
      <c r="L849" s="24"/>
    </row>
    <row r="850" spans="1:14" s="23" customFormat="1" ht="15" customHeight="1" x14ac:dyDescent="0.25">
      <c r="A850" s="61"/>
      <c r="B850" s="1" t="s">
        <v>11421</v>
      </c>
      <c r="C850" s="33"/>
      <c r="D850" s="49"/>
      <c r="E850" s="49">
        <v>21.84</v>
      </c>
      <c r="F850" s="49"/>
      <c r="G850" s="49">
        <v>1.1000000000000001</v>
      </c>
      <c r="H850" s="34">
        <f t="shared" ref="H850:H855" si="98">G850*E850</f>
        <v>24.024000000000001</v>
      </c>
      <c r="I850" s="34"/>
      <c r="J850" s="34"/>
      <c r="K850" s="35">
        <f t="shared" ref="K850:K855" si="99">H850</f>
        <v>24.024000000000001</v>
      </c>
      <c r="L850" s="24"/>
    </row>
    <row r="851" spans="1:14" s="23" customFormat="1" ht="15" customHeight="1" x14ac:dyDescent="0.25">
      <c r="A851" s="61"/>
      <c r="B851" s="1" t="s">
        <v>11422</v>
      </c>
      <c r="C851" s="33"/>
      <c r="E851" s="49">
        <v>21.3</v>
      </c>
      <c r="F851" s="49"/>
      <c r="G851" s="49">
        <v>1.1000000000000001</v>
      </c>
      <c r="H851" s="34">
        <f t="shared" si="98"/>
        <v>23.430000000000003</v>
      </c>
      <c r="I851" s="34"/>
      <c r="J851" s="34"/>
      <c r="K851" s="35">
        <f t="shared" si="99"/>
        <v>23.430000000000003</v>
      </c>
      <c r="L851" s="24"/>
    </row>
    <row r="852" spans="1:14" s="23" customFormat="1" ht="15" customHeight="1" x14ac:dyDescent="0.25">
      <c r="A852" s="61"/>
      <c r="B852" s="1" t="s">
        <v>11423</v>
      </c>
      <c r="C852" s="33"/>
      <c r="E852" s="49">
        <v>20.32</v>
      </c>
      <c r="F852" s="49"/>
      <c r="G852" s="49">
        <v>1.1000000000000001</v>
      </c>
      <c r="H852" s="34">
        <f t="shared" si="98"/>
        <v>22.352000000000004</v>
      </c>
      <c r="I852" s="34"/>
      <c r="J852" s="34"/>
      <c r="K852" s="35">
        <f t="shared" si="99"/>
        <v>22.352000000000004</v>
      </c>
      <c r="L852" s="24"/>
    </row>
    <row r="853" spans="1:14" s="23" customFormat="1" ht="15" customHeight="1" x14ac:dyDescent="0.25">
      <c r="A853" s="61"/>
      <c r="B853" s="1" t="s">
        <v>11424</v>
      </c>
      <c r="C853" s="33"/>
      <c r="E853" s="49">
        <v>16.34</v>
      </c>
      <c r="F853" s="49"/>
      <c r="G853" s="49">
        <v>1.1000000000000001</v>
      </c>
      <c r="H853" s="34">
        <f t="shared" si="98"/>
        <v>17.974</v>
      </c>
      <c r="I853" s="34"/>
      <c r="J853" s="34"/>
      <c r="K853" s="35">
        <f t="shared" si="99"/>
        <v>17.974</v>
      </c>
      <c r="L853" s="24"/>
    </row>
    <row r="854" spans="1:14" s="23" customFormat="1" ht="15" customHeight="1" x14ac:dyDescent="0.25">
      <c r="A854" s="61"/>
      <c r="B854" s="1" t="s">
        <v>11440</v>
      </c>
      <c r="C854" s="33"/>
      <c r="E854" s="49">
        <v>11.76</v>
      </c>
      <c r="F854" s="49"/>
      <c r="G854" s="49">
        <v>1.1000000000000001</v>
      </c>
      <c r="H854" s="34">
        <f t="shared" si="98"/>
        <v>12.936</v>
      </c>
      <c r="I854" s="34"/>
      <c r="J854" s="34"/>
      <c r="K854" s="35">
        <f t="shared" si="99"/>
        <v>12.936</v>
      </c>
      <c r="L854" s="24"/>
    </row>
    <row r="855" spans="1:14" s="23" customFormat="1" ht="15" customHeight="1" x14ac:dyDescent="0.25">
      <c r="A855" s="61"/>
      <c r="B855" s="1" t="s">
        <v>11434</v>
      </c>
      <c r="C855" s="33"/>
      <c r="E855" s="49">
        <v>51.32</v>
      </c>
      <c r="F855" s="49"/>
      <c r="G855" s="49">
        <v>1.1000000000000001</v>
      </c>
      <c r="H855" s="34">
        <f t="shared" si="98"/>
        <v>56.452000000000005</v>
      </c>
      <c r="I855" s="34"/>
      <c r="J855" s="34"/>
      <c r="K855" s="35">
        <f t="shared" si="99"/>
        <v>56.452000000000005</v>
      </c>
      <c r="L855" s="24"/>
    </row>
    <row r="856" spans="1:14" s="23" customFormat="1" x14ac:dyDescent="0.25">
      <c r="A856" s="292"/>
      <c r="B856" s="291"/>
      <c r="C856" s="16"/>
      <c r="D856" s="17"/>
      <c r="E856" s="18"/>
      <c r="F856" s="17"/>
      <c r="G856" s="19"/>
      <c r="H856" s="17"/>
      <c r="I856" s="19"/>
      <c r="J856" s="19"/>
      <c r="K856" s="20"/>
      <c r="L856" s="21"/>
      <c r="M856" s="22"/>
    </row>
    <row r="857" spans="1:14" s="23" customFormat="1" x14ac:dyDescent="0.25">
      <c r="A857" s="292"/>
      <c r="B857" s="1" t="s">
        <v>9864</v>
      </c>
      <c r="C857" s="16"/>
      <c r="D857" s="49"/>
      <c r="F857" s="49"/>
      <c r="G857" s="49"/>
      <c r="H857" s="34">
        <v>10</v>
      </c>
      <c r="I857" s="34"/>
      <c r="J857" s="34"/>
      <c r="K857" s="35">
        <f>H857</f>
        <v>10</v>
      </c>
      <c r="L857" s="21"/>
      <c r="M857" s="22"/>
    </row>
    <row r="858" spans="1:14" s="23" customFormat="1" x14ac:dyDescent="0.25">
      <c r="A858" s="60"/>
      <c r="B858" s="15"/>
      <c r="C858" s="16"/>
      <c r="D858" s="17"/>
      <c r="E858" s="18"/>
      <c r="F858" s="17"/>
      <c r="G858" s="19"/>
      <c r="H858" s="17"/>
      <c r="I858" s="19"/>
      <c r="J858" s="19"/>
      <c r="K858" s="20"/>
      <c r="L858" s="21"/>
      <c r="M858" s="22"/>
    </row>
    <row r="859" spans="1:14" s="23" customFormat="1" x14ac:dyDescent="0.25">
      <c r="A859" s="62"/>
      <c r="B859" s="27" t="s">
        <v>12</v>
      </c>
      <c r="C859" s="28"/>
      <c r="D859" s="29"/>
      <c r="E859" s="30"/>
      <c r="F859" s="30"/>
      <c r="G859" s="30"/>
      <c r="H859" s="30"/>
      <c r="I859" s="30"/>
      <c r="J859" s="30"/>
      <c r="K859" s="31">
        <f>ROUND(SUM(K847:K858),2)</f>
        <v>167.17</v>
      </c>
      <c r="L859" s="32" t="str">
        <f>IFERROR(VLOOKUP(A847,PO!$A:$I,5,FALSE),0)</f>
        <v>M2</v>
      </c>
      <c r="M859" s="22"/>
    </row>
    <row r="860" spans="1:14" s="23" customFormat="1" x14ac:dyDescent="0.25">
      <c r="A860" s="60"/>
      <c r="B860" s="15"/>
      <c r="C860" s="16"/>
      <c r="D860" s="17"/>
      <c r="E860" s="18"/>
      <c r="F860" s="17"/>
      <c r="G860" s="19"/>
      <c r="H860" s="17"/>
      <c r="I860" s="19"/>
      <c r="J860" s="19"/>
      <c r="K860" s="20"/>
      <c r="L860" s="21"/>
      <c r="M860" s="22"/>
    </row>
    <row r="861" spans="1:14" s="23" customFormat="1" ht="39.6" x14ac:dyDescent="0.25">
      <c r="A861" s="60" t="str">
        <f>PO!A70</f>
        <v>05.02.06</v>
      </c>
      <c r="B861" s="15" t="str">
        <f>VLOOKUP(A861,PO!$A:$I,4,FALSE)</f>
        <v>REVESTIMENTO CERÂMICO PARA PAREDES EXTERNAS EM PASTILHAS DE PORCELANA 5 X 5 CM (PLACAS DE 30 X 30 CM), ALINHADAS A PRUMO, APLICADO EM SUPERFÍCIES INTERNAS DE SACADA. AF_02/2023</v>
      </c>
      <c r="C861" s="16"/>
      <c r="D861" s="17"/>
      <c r="E861" s="18"/>
      <c r="F861" s="17"/>
      <c r="G861" s="19"/>
      <c r="H861" s="17"/>
      <c r="I861" s="19"/>
      <c r="J861" s="19"/>
      <c r="K861" s="20"/>
      <c r="L861" s="21">
        <f>K867</f>
        <v>47.34</v>
      </c>
      <c r="M861" s="22"/>
    </row>
    <row r="862" spans="1:14" s="23" customFormat="1" ht="15" customHeight="1" x14ac:dyDescent="0.25">
      <c r="A862" s="61"/>
      <c r="B862" s="1"/>
      <c r="C862" s="33"/>
      <c r="D862" s="49"/>
      <c r="E862" s="49"/>
      <c r="F862" s="49"/>
      <c r="G862" s="26"/>
      <c r="H862" s="34"/>
      <c r="I862" s="34"/>
      <c r="J862" s="34"/>
      <c r="K862" s="35"/>
      <c r="L862" s="24"/>
      <c r="M862" s="25"/>
      <c r="N862" s="26"/>
    </row>
    <row r="863" spans="1:14" s="23" customFormat="1" ht="15" customHeight="1" x14ac:dyDescent="0.25">
      <c r="A863" s="61"/>
      <c r="B863" s="297" t="s">
        <v>11463</v>
      </c>
      <c r="C863" s="33"/>
      <c r="D863" s="49"/>
      <c r="E863" s="49">
        <v>41.22</v>
      </c>
      <c r="F863" s="49"/>
      <c r="G863" s="49">
        <v>1.1000000000000001</v>
      </c>
      <c r="H863" s="34">
        <f>G863*E863</f>
        <v>45.342000000000006</v>
      </c>
      <c r="I863" s="34"/>
      <c r="J863" s="34"/>
      <c r="K863" s="35">
        <f>H863</f>
        <v>45.342000000000006</v>
      </c>
      <c r="L863" s="24"/>
      <c r="M863" s="25"/>
      <c r="N863" s="26"/>
    </row>
    <row r="864" spans="1:14" s="23" customFormat="1" x14ac:dyDescent="0.25">
      <c r="A864" s="292"/>
      <c r="B864" s="291"/>
      <c r="C864" s="16"/>
      <c r="D864" s="17"/>
      <c r="E864" s="18"/>
      <c r="F864" s="17"/>
      <c r="G864" s="19"/>
      <c r="H864" s="17"/>
      <c r="I864" s="19"/>
      <c r="J864" s="19"/>
      <c r="K864" s="20"/>
      <c r="L864" s="21"/>
      <c r="M864" s="22"/>
    </row>
    <row r="865" spans="1:14" s="23" customFormat="1" x14ac:dyDescent="0.25">
      <c r="A865" s="292"/>
      <c r="B865" s="1" t="s">
        <v>9864</v>
      </c>
      <c r="C865" s="16"/>
      <c r="D865" s="49"/>
      <c r="F865" s="49"/>
      <c r="G865" s="49"/>
      <c r="H865" s="34">
        <v>2</v>
      </c>
      <c r="I865" s="34"/>
      <c r="J865" s="34"/>
      <c r="K865" s="35">
        <f>H865</f>
        <v>2</v>
      </c>
      <c r="L865" s="21"/>
      <c r="M865" s="22"/>
    </row>
    <row r="866" spans="1:14" s="23" customFormat="1" x14ac:dyDescent="0.25">
      <c r="A866" s="60"/>
      <c r="B866" s="15"/>
      <c r="C866" s="16"/>
      <c r="D866" s="17"/>
      <c r="E866" s="18"/>
      <c r="F866" s="17"/>
      <c r="G866" s="19"/>
      <c r="H866" s="17"/>
      <c r="I866" s="19"/>
      <c r="J866" s="19"/>
      <c r="K866" s="20"/>
      <c r="L866" s="21"/>
      <c r="M866" s="22"/>
    </row>
    <row r="867" spans="1:14" s="23" customFormat="1" x14ac:dyDescent="0.25">
      <c r="A867" s="62"/>
      <c r="B867" s="27" t="s">
        <v>12</v>
      </c>
      <c r="C867" s="28"/>
      <c r="D867" s="29"/>
      <c r="E867" s="30"/>
      <c r="F867" s="30"/>
      <c r="G867" s="30"/>
      <c r="H867" s="30"/>
      <c r="I867" s="30"/>
      <c r="J867" s="30"/>
      <c r="K867" s="31">
        <f>ROUND(SUM(K861:K866),2)</f>
        <v>47.34</v>
      </c>
      <c r="L867" s="32" t="str">
        <f>IFERROR(VLOOKUP(A861,PO!$A:$I,5,FALSE),0)</f>
        <v>M2</v>
      </c>
      <c r="M867" s="22"/>
    </row>
    <row r="868" spans="1:14" s="23" customFormat="1" x14ac:dyDescent="0.25">
      <c r="A868" s="60"/>
      <c r="B868" s="15"/>
      <c r="C868" s="16"/>
      <c r="D868" s="17"/>
      <c r="E868" s="18"/>
      <c r="F868" s="17"/>
      <c r="G868" s="19"/>
      <c r="H868" s="17"/>
      <c r="I868" s="19"/>
      <c r="J868" s="19"/>
      <c r="K868" s="20"/>
      <c r="L868" s="21"/>
      <c r="M868" s="22"/>
    </row>
    <row r="869" spans="1:14" s="23" customFormat="1" ht="39.6" x14ac:dyDescent="0.25">
      <c r="A869" s="60" t="str">
        <f>PO!A71</f>
        <v>05.02.07</v>
      </c>
      <c r="B869" s="15" t="str">
        <f>VLOOKUP(A869,PO!$A:$I,4,FALSE)</f>
        <v>REVESTIMENTO CERÂMICO PARA PAREDES INTERNAS COM PLACAS TIPO ESMALTADA DE DIMENSÕES 33X45 CM APLICADAS NA ALTURA INTEIRA DAS PAREDES. AF_02/2023_PE</v>
      </c>
      <c r="C869" s="16"/>
      <c r="D869" s="17"/>
      <c r="E869" s="18"/>
      <c r="F869" s="17"/>
      <c r="G869" s="19"/>
      <c r="H869" s="17"/>
      <c r="I869" s="19"/>
      <c r="J869" s="19"/>
      <c r="K869" s="20"/>
      <c r="L869" s="21">
        <f>K881</f>
        <v>249.79</v>
      </c>
      <c r="M869" s="22"/>
    </row>
    <row r="870" spans="1:14" s="23" customFormat="1" ht="15" customHeight="1" x14ac:dyDescent="0.25">
      <c r="A870" s="61"/>
      <c r="B870" s="1"/>
      <c r="C870" s="33"/>
      <c r="D870" s="49"/>
      <c r="E870" s="49"/>
      <c r="F870" s="49"/>
      <c r="G870" s="26"/>
      <c r="H870" s="34"/>
      <c r="I870" s="34"/>
      <c r="J870" s="34"/>
      <c r="K870" s="35"/>
      <c r="L870" s="24"/>
      <c r="M870" s="25"/>
      <c r="N870" s="26"/>
    </row>
    <row r="871" spans="1:14" s="23" customFormat="1" ht="15" customHeight="1" x14ac:dyDescent="0.25">
      <c r="A871" s="61"/>
      <c r="B871" s="1" t="s">
        <v>11430</v>
      </c>
      <c r="C871" s="33"/>
      <c r="D871" s="49"/>
      <c r="E871" s="49">
        <v>9</v>
      </c>
      <c r="F871" s="49"/>
      <c r="G871" s="49">
        <v>2.7</v>
      </c>
      <c r="H871" s="34">
        <f>G871*E871</f>
        <v>24.3</v>
      </c>
      <c r="I871" s="34"/>
      <c r="J871" s="34"/>
      <c r="K871" s="35">
        <f>H871</f>
        <v>24.3</v>
      </c>
      <c r="L871" s="24"/>
    </row>
    <row r="872" spans="1:14" s="23" customFormat="1" ht="15" customHeight="1" x14ac:dyDescent="0.25">
      <c r="A872" s="61"/>
      <c r="B872" s="1" t="s">
        <v>11438</v>
      </c>
      <c r="C872" s="33"/>
      <c r="D872" s="49"/>
      <c r="E872" s="49">
        <v>22.28</v>
      </c>
      <c r="F872" s="49"/>
      <c r="G872" s="49">
        <v>2.7</v>
      </c>
      <c r="H872" s="34">
        <f t="shared" ref="H872:H877" si="100">G872*E872</f>
        <v>60.156000000000006</v>
      </c>
      <c r="I872" s="34"/>
      <c r="J872" s="34"/>
      <c r="K872" s="35">
        <f t="shared" ref="K872:K877" si="101">H872</f>
        <v>60.156000000000006</v>
      </c>
      <c r="L872" s="24"/>
    </row>
    <row r="873" spans="1:14" s="23" customFormat="1" ht="15" customHeight="1" x14ac:dyDescent="0.25">
      <c r="A873" s="61"/>
      <c r="B873" s="1" t="s">
        <v>11439</v>
      </c>
      <c r="C873" s="33"/>
      <c r="D873" s="49"/>
      <c r="E873" s="49">
        <v>13</v>
      </c>
      <c r="F873" s="49"/>
      <c r="G873" s="49">
        <v>2.7</v>
      </c>
      <c r="H873" s="34">
        <f t="shared" si="100"/>
        <v>35.1</v>
      </c>
      <c r="I873" s="34"/>
      <c r="J873" s="34"/>
      <c r="K873" s="35">
        <f t="shared" si="101"/>
        <v>35.1</v>
      </c>
      <c r="L873" s="24"/>
    </row>
    <row r="874" spans="1:14" s="23" customFormat="1" ht="15" customHeight="1" x14ac:dyDescent="0.25">
      <c r="A874" s="61"/>
      <c r="B874" s="1" t="s">
        <v>11435</v>
      </c>
      <c r="C874" s="33"/>
      <c r="E874" s="49">
        <v>8.36</v>
      </c>
      <c r="F874" s="49"/>
      <c r="G874" s="49">
        <v>2.7</v>
      </c>
      <c r="H874" s="34">
        <f t="shared" si="100"/>
        <v>22.571999999999999</v>
      </c>
      <c r="I874" s="34"/>
      <c r="J874" s="34"/>
      <c r="K874" s="35">
        <f t="shared" si="101"/>
        <v>22.571999999999999</v>
      </c>
      <c r="L874" s="24"/>
      <c r="M874" s="25"/>
      <c r="N874" s="26"/>
    </row>
    <row r="875" spans="1:14" s="23" customFormat="1" ht="15" customHeight="1" x14ac:dyDescent="0.25">
      <c r="A875" s="61"/>
      <c r="B875" s="1" t="s">
        <v>11436</v>
      </c>
      <c r="C875" s="33"/>
      <c r="E875" s="49">
        <v>7</v>
      </c>
      <c r="F875" s="49"/>
      <c r="G875" s="49">
        <v>2.7</v>
      </c>
      <c r="H875" s="34">
        <f t="shared" si="100"/>
        <v>18.900000000000002</v>
      </c>
      <c r="I875" s="34"/>
      <c r="J875" s="34"/>
      <c r="K875" s="35">
        <f t="shared" si="101"/>
        <v>18.900000000000002</v>
      </c>
      <c r="L875" s="24"/>
      <c r="M875" s="25"/>
      <c r="N875" s="26"/>
    </row>
    <row r="876" spans="1:14" s="23" customFormat="1" ht="15" customHeight="1" x14ac:dyDescent="0.25">
      <c r="A876" s="61"/>
      <c r="B876" s="1" t="s">
        <v>11427</v>
      </c>
      <c r="C876" s="33"/>
      <c r="E876" s="49">
        <v>13.66</v>
      </c>
      <c r="F876" s="49"/>
      <c r="G876" s="49">
        <v>2.7</v>
      </c>
      <c r="H876" s="34">
        <f t="shared" si="100"/>
        <v>36.882000000000005</v>
      </c>
      <c r="I876" s="34"/>
      <c r="J876" s="34"/>
      <c r="K876" s="35">
        <f t="shared" si="101"/>
        <v>36.882000000000005</v>
      </c>
      <c r="L876" s="24"/>
      <c r="M876" s="25"/>
      <c r="N876" s="26"/>
    </row>
    <row r="877" spans="1:14" s="23" customFormat="1" ht="15" customHeight="1" x14ac:dyDescent="0.25">
      <c r="A877" s="61"/>
      <c r="B877" s="1" t="s">
        <v>11426</v>
      </c>
      <c r="C877" s="33"/>
      <c r="E877" s="49">
        <v>13.66</v>
      </c>
      <c r="F877" s="49"/>
      <c r="G877" s="49">
        <v>2.7</v>
      </c>
      <c r="H877" s="34">
        <f t="shared" si="100"/>
        <v>36.882000000000005</v>
      </c>
      <c r="I877" s="34"/>
      <c r="J877" s="34"/>
      <c r="K877" s="35">
        <f t="shared" si="101"/>
        <v>36.882000000000005</v>
      </c>
      <c r="L877" s="24"/>
      <c r="M877" s="25"/>
      <c r="N877" s="26"/>
    </row>
    <row r="878" spans="1:14" s="23" customFormat="1" x14ac:dyDescent="0.25">
      <c r="A878" s="292"/>
      <c r="B878" s="291"/>
      <c r="C878" s="16"/>
      <c r="D878" s="17"/>
      <c r="E878" s="18"/>
      <c r="F878" s="17"/>
      <c r="G878" s="19"/>
      <c r="H878" s="17"/>
      <c r="I878" s="19"/>
      <c r="J878" s="19"/>
      <c r="K878" s="20"/>
      <c r="L878" s="21"/>
      <c r="M878" s="22"/>
    </row>
    <row r="879" spans="1:14" s="23" customFormat="1" x14ac:dyDescent="0.25">
      <c r="A879" s="292"/>
      <c r="B879" s="1" t="s">
        <v>9864</v>
      </c>
      <c r="C879" s="16"/>
      <c r="D879" s="49"/>
      <c r="F879" s="49"/>
      <c r="G879" s="49"/>
      <c r="H879" s="34">
        <v>15</v>
      </c>
      <c r="I879" s="34"/>
      <c r="J879" s="34"/>
      <c r="K879" s="35">
        <f>H879</f>
        <v>15</v>
      </c>
      <c r="L879" s="21"/>
      <c r="M879" s="22"/>
    </row>
    <row r="880" spans="1:14" s="23" customFormat="1" x14ac:dyDescent="0.25">
      <c r="A880" s="60"/>
      <c r="B880" s="15"/>
      <c r="C880" s="16"/>
      <c r="D880" s="17"/>
      <c r="E880" s="18"/>
      <c r="F880" s="17"/>
      <c r="G880" s="19"/>
      <c r="H880" s="17"/>
      <c r="I880" s="19"/>
      <c r="J880" s="19"/>
      <c r="K880" s="20"/>
      <c r="L880" s="21"/>
      <c r="M880" s="22"/>
    </row>
    <row r="881" spans="1:14" s="23" customFormat="1" x14ac:dyDescent="0.25">
      <c r="A881" s="62"/>
      <c r="B881" s="27" t="s">
        <v>12</v>
      </c>
      <c r="C881" s="28"/>
      <c r="D881" s="29"/>
      <c r="E881" s="30"/>
      <c r="F881" s="30"/>
      <c r="G881" s="30"/>
      <c r="H881" s="30"/>
      <c r="I881" s="30"/>
      <c r="J881" s="30"/>
      <c r="K881" s="31">
        <f>ROUND(SUM(K869:K880),2)</f>
        <v>249.79</v>
      </c>
      <c r="L881" s="32" t="str">
        <f>IFERROR(VLOOKUP(A869,PO!$A:$I,5,FALSE),0)</f>
        <v>M2</v>
      </c>
      <c r="M881" s="22"/>
    </row>
    <row r="882" spans="1:14" s="23" customFormat="1" x14ac:dyDescent="0.25">
      <c r="A882" s="60"/>
      <c r="B882" s="15"/>
      <c r="C882" s="16"/>
      <c r="D882" s="17"/>
      <c r="E882" s="18"/>
      <c r="F882" s="17"/>
      <c r="G882" s="19"/>
      <c r="H882" s="17"/>
      <c r="I882" s="19"/>
      <c r="J882" s="19"/>
      <c r="K882" s="20"/>
      <c r="L882" s="21"/>
      <c r="M882" s="22"/>
    </row>
    <row r="883" spans="1:14" s="23" customFormat="1" ht="26.4" x14ac:dyDescent="0.25">
      <c r="A883" s="60" t="str">
        <f>PO!A72</f>
        <v>05.02.08</v>
      </c>
      <c r="B883" s="15" t="str">
        <f>VLOOKUP(A883,PO!$A:$I,4,FALSE)</f>
        <v>PEITORIL LINEAR EM GRANITO OU MÁRMORE, L = 15CM, ASSENTADO COM ARGAMASSA 1:6 COM ADITIVO. AF_11/2020</v>
      </c>
      <c r="C883" s="16"/>
      <c r="D883" s="17"/>
      <c r="E883" s="18"/>
      <c r="F883" s="17"/>
      <c r="G883" s="19"/>
      <c r="H883" s="17"/>
      <c r="I883" s="19"/>
      <c r="J883" s="19"/>
      <c r="K883" s="20"/>
      <c r="L883" s="21">
        <f>K906</f>
        <v>27.7</v>
      </c>
      <c r="M883" s="22"/>
    </row>
    <row r="884" spans="1:14" s="23" customFormat="1" ht="15" customHeight="1" x14ac:dyDescent="0.25">
      <c r="A884" s="61"/>
      <c r="B884" s="1"/>
      <c r="C884" s="33"/>
      <c r="D884" s="49"/>
      <c r="E884" s="49"/>
      <c r="F884" s="49"/>
      <c r="G884" s="26"/>
      <c r="H884" s="34"/>
      <c r="I884" s="34"/>
      <c r="J884" s="34"/>
      <c r="K884" s="35"/>
      <c r="L884" s="24"/>
      <c r="M884" s="25"/>
      <c r="N884" s="26"/>
    </row>
    <row r="885" spans="1:14" s="23" customFormat="1" ht="15" customHeight="1" x14ac:dyDescent="0.25">
      <c r="A885" s="61"/>
      <c r="B885" s="297" t="s">
        <v>11432</v>
      </c>
      <c r="C885" s="33"/>
      <c r="D885" s="11"/>
      <c r="E885" s="11"/>
      <c r="F885" s="11"/>
      <c r="G885" s="11"/>
      <c r="H885" s="34"/>
      <c r="I885" s="34"/>
      <c r="J885" s="34"/>
      <c r="K885" s="35"/>
      <c r="L885" s="24"/>
    </row>
    <row r="886" spans="1:14" s="23" customFormat="1" ht="15" customHeight="1" x14ac:dyDescent="0.25">
      <c r="A886" s="61"/>
      <c r="B886" s="1" t="s">
        <v>11419</v>
      </c>
      <c r="C886" s="33"/>
      <c r="D886" s="298">
        <v>2</v>
      </c>
      <c r="E886" s="298">
        <v>1.5</v>
      </c>
      <c r="F886" s="298"/>
      <c r="G886" s="298"/>
      <c r="H886" s="34"/>
      <c r="I886" s="34"/>
      <c r="J886" s="34"/>
      <c r="K886" s="35">
        <f>E886*D886</f>
        <v>3</v>
      </c>
      <c r="L886" s="24"/>
    </row>
    <row r="887" spans="1:14" s="23" customFormat="1" ht="15" customHeight="1" x14ac:dyDescent="0.25">
      <c r="A887" s="61"/>
      <c r="B887" s="1" t="s">
        <v>11420</v>
      </c>
      <c r="C887" s="33"/>
      <c r="D887" s="298">
        <v>2</v>
      </c>
      <c r="E887" s="298">
        <v>1.5</v>
      </c>
      <c r="F887" s="298"/>
      <c r="G887" s="298"/>
      <c r="H887" s="34"/>
      <c r="I887" s="34"/>
      <c r="J887" s="34"/>
      <c r="K887" s="35">
        <f t="shared" ref="K887:K904" si="102">E887*D887</f>
        <v>3</v>
      </c>
      <c r="L887" s="24"/>
      <c r="M887" s="25"/>
      <c r="N887" s="26"/>
    </row>
    <row r="888" spans="1:14" s="23" customFormat="1" ht="15" customHeight="1" x14ac:dyDescent="0.25">
      <c r="A888" s="61"/>
      <c r="B888" s="1" t="s">
        <v>11421</v>
      </c>
      <c r="C888" s="33"/>
      <c r="D888" s="298">
        <v>2</v>
      </c>
      <c r="E888" s="298">
        <v>1.5</v>
      </c>
      <c r="F888" s="298"/>
      <c r="G888" s="298"/>
      <c r="H888" s="34"/>
      <c r="I888" s="34"/>
      <c r="J888" s="34"/>
      <c r="K888" s="35">
        <f t="shared" si="102"/>
        <v>3</v>
      </c>
      <c r="L888" s="24"/>
      <c r="M888" s="25"/>
      <c r="N888" s="26"/>
    </row>
    <row r="889" spans="1:14" s="23" customFormat="1" ht="15" customHeight="1" x14ac:dyDescent="0.25">
      <c r="A889" s="61"/>
      <c r="B889" s="1" t="s">
        <v>11422</v>
      </c>
      <c r="C889" s="33"/>
      <c r="D889" s="298">
        <v>2</v>
      </c>
      <c r="E889" s="298">
        <v>1.5</v>
      </c>
      <c r="F889" s="298"/>
      <c r="G889" s="298"/>
      <c r="H889" s="34"/>
      <c r="I889" s="34"/>
      <c r="J889" s="34"/>
      <c r="K889" s="35">
        <f t="shared" si="102"/>
        <v>3</v>
      </c>
      <c r="L889" s="24"/>
      <c r="M889" s="25"/>
      <c r="N889" s="26"/>
    </row>
    <row r="890" spans="1:14" s="23" customFormat="1" ht="15" customHeight="1" x14ac:dyDescent="0.25">
      <c r="A890" s="61"/>
      <c r="B890" s="1" t="s">
        <v>11423</v>
      </c>
      <c r="C890" s="33"/>
      <c r="D890" s="298">
        <v>2</v>
      </c>
      <c r="E890" s="298">
        <v>1.5</v>
      </c>
      <c r="F890" s="298"/>
      <c r="G890" s="298"/>
      <c r="H890" s="34"/>
      <c r="I890" s="34"/>
      <c r="J890" s="34"/>
      <c r="K890" s="35">
        <f t="shared" si="102"/>
        <v>3</v>
      </c>
      <c r="L890" s="24"/>
      <c r="M890" s="25"/>
      <c r="N890" s="26"/>
    </row>
    <row r="891" spans="1:14" s="23" customFormat="1" x14ac:dyDescent="0.25">
      <c r="A891" s="292"/>
      <c r="B891" s="1" t="s">
        <v>11424</v>
      </c>
      <c r="C891" s="16"/>
      <c r="D891" s="298">
        <v>2</v>
      </c>
      <c r="E891" s="298">
        <v>1.5</v>
      </c>
      <c r="F891" s="298"/>
      <c r="G891" s="298"/>
      <c r="H891" s="17"/>
      <c r="I891" s="19"/>
      <c r="J891" s="19"/>
      <c r="K891" s="35">
        <f t="shared" si="102"/>
        <v>3</v>
      </c>
      <c r="L891" s="21"/>
      <c r="M891" s="22"/>
    </row>
    <row r="892" spans="1:14" s="23" customFormat="1" x14ac:dyDescent="0.25">
      <c r="A892" s="292"/>
      <c r="B892" s="1" t="s">
        <v>11438</v>
      </c>
      <c r="C892" s="16"/>
      <c r="D892" s="298">
        <v>2</v>
      </c>
      <c r="E892" s="298">
        <v>1.5</v>
      </c>
      <c r="F892" s="298"/>
      <c r="G892" s="298"/>
      <c r="H892" s="17"/>
      <c r="I892" s="19"/>
      <c r="J892" s="19"/>
      <c r="K892" s="35">
        <f>E892*D892</f>
        <v>3</v>
      </c>
      <c r="L892" s="21"/>
      <c r="M892" s="22"/>
    </row>
    <row r="893" spans="1:14" s="23" customFormat="1" x14ac:dyDescent="0.25">
      <c r="A893" s="292"/>
      <c r="B893" s="1"/>
      <c r="C893" s="16"/>
      <c r="D893" s="299"/>
      <c r="E893" s="299"/>
      <c r="F893" s="299"/>
      <c r="G893" s="299"/>
      <c r="H893" s="34"/>
      <c r="I893" s="34"/>
      <c r="J893" s="34"/>
      <c r="K893" s="35"/>
      <c r="L893" s="21"/>
      <c r="M893" s="22"/>
    </row>
    <row r="894" spans="1:14" s="23" customFormat="1" ht="15" customHeight="1" x14ac:dyDescent="0.25">
      <c r="A894" s="61"/>
      <c r="B894" s="297" t="s">
        <v>11417</v>
      </c>
      <c r="C894" s="33"/>
      <c r="D894" s="11"/>
      <c r="E894" s="11"/>
      <c r="F894" s="11"/>
      <c r="G894" s="11"/>
      <c r="H894" s="34"/>
      <c r="I894" s="34"/>
      <c r="J894" s="34"/>
      <c r="K894" s="35"/>
      <c r="L894" s="24"/>
    </row>
    <row r="895" spans="1:14" s="23" customFormat="1" ht="15" customHeight="1" x14ac:dyDescent="0.25">
      <c r="A895" s="61"/>
      <c r="B895" s="1" t="s">
        <v>11426</v>
      </c>
      <c r="C895" s="33"/>
      <c r="D895" s="298">
        <v>1</v>
      </c>
      <c r="E895" s="298">
        <v>0.7</v>
      </c>
      <c r="F895" s="298"/>
      <c r="G895" s="298"/>
      <c r="H895" s="34"/>
      <c r="I895" s="34"/>
      <c r="J895" s="34"/>
      <c r="K895" s="35">
        <f t="shared" si="102"/>
        <v>0.7</v>
      </c>
      <c r="L895" s="24"/>
    </row>
    <row r="896" spans="1:14" s="23" customFormat="1" ht="15" customHeight="1" x14ac:dyDescent="0.25">
      <c r="A896" s="61"/>
      <c r="B896" s="1" t="s">
        <v>11427</v>
      </c>
      <c r="C896" s="33"/>
      <c r="D896" s="298">
        <v>1</v>
      </c>
      <c r="E896" s="298">
        <v>0.7</v>
      </c>
      <c r="F896" s="298"/>
      <c r="G896" s="298"/>
      <c r="H896" s="34"/>
      <c r="I896" s="34"/>
      <c r="J896" s="34"/>
      <c r="K896" s="35">
        <f t="shared" si="102"/>
        <v>0.7</v>
      </c>
      <c r="L896" s="24"/>
      <c r="M896" s="25"/>
      <c r="N896" s="26"/>
    </row>
    <row r="897" spans="1:14" s="23" customFormat="1" ht="15" customHeight="1" x14ac:dyDescent="0.25">
      <c r="A897" s="61"/>
      <c r="B897" s="1" t="s">
        <v>11435</v>
      </c>
      <c r="C897" s="33"/>
      <c r="D897" s="298">
        <v>1</v>
      </c>
      <c r="E897" s="298">
        <v>0.7</v>
      </c>
      <c r="F897" s="298"/>
      <c r="G897" s="298"/>
      <c r="H897" s="34"/>
      <c r="I897" s="34"/>
      <c r="J897" s="34"/>
      <c r="K897" s="35">
        <f t="shared" si="102"/>
        <v>0.7</v>
      </c>
      <c r="L897" s="24"/>
      <c r="M897" s="25"/>
      <c r="N897" s="26"/>
    </row>
    <row r="898" spans="1:14" s="23" customFormat="1" ht="15" customHeight="1" x14ac:dyDescent="0.25">
      <c r="A898" s="61"/>
      <c r="B898" s="1" t="s">
        <v>11425</v>
      </c>
      <c r="C898" s="33"/>
      <c r="D898" s="298">
        <v>1</v>
      </c>
      <c r="E898" s="298">
        <v>0.7</v>
      </c>
      <c r="F898" s="298"/>
      <c r="G898" s="298"/>
      <c r="H898" s="34"/>
      <c r="I898" s="34"/>
      <c r="J898" s="34"/>
      <c r="K898" s="35">
        <f t="shared" si="102"/>
        <v>0.7</v>
      </c>
      <c r="L898" s="24"/>
      <c r="M898" s="25"/>
      <c r="N898" s="26"/>
    </row>
    <row r="899" spans="1:14" s="23" customFormat="1" ht="15" customHeight="1" x14ac:dyDescent="0.25">
      <c r="A899" s="61"/>
      <c r="B899" s="1"/>
      <c r="C899" s="33"/>
      <c r="D899" s="299"/>
      <c r="E899" s="299"/>
      <c r="F899" s="299"/>
      <c r="G899" s="299"/>
      <c r="H899" s="34"/>
      <c r="I899" s="34"/>
      <c r="J899" s="34"/>
      <c r="K899" s="35"/>
      <c r="L899" s="24"/>
      <c r="M899" s="25"/>
      <c r="N899" s="26"/>
    </row>
    <row r="900" spans="1:14" s="23" customFormat="1" x14ac:dyDescent="0.25">
      <c r="A900" s="292"/>
      <c r="B900" s="297" t="s">
        <v>11418</v>
      </c>
      <c r="C900" s="16"/>
      <c r="D900" s="11"/>
      <c r="E900" s="11"/>
      <c r="F900" s="11"/>
      <c r="G900" s="11"/>
      <c r="H900" s="17"/>
      <c r="I900" s="19"/>
      <c r="J900" s="19"/>
      <c r="K900" s="35"/>
      <c r="L900" s="21"/>
      <c r="M900" s="22"/>
    </row>
    <row r="901" spans="1:14" s="23" customFormat="1" x14ac:dyDescent="0.25">
      <c r="A901" s="292"/>
      <c r="B901" s="1" t="s">
        <v>11428</v>
      </c>
      <c r="C901" s="16"/>
      <c r="D901" s="298">
        <v>1</v>
      </c>
      <c r="E901" s="298">
        <v>1.5</v>
      </c>
      <c r="F901" s="298"/>
      <c r="G901" s="298"/>
      <c r="H901" s="34"/>
      <c r="I901" s="34"/>
      <c r="J901" s="34"/>
      <c r="K901" s="35">
        <f t="shared" si="102"/>
        <v>1.5</v>
      </c>
      <c r="L901" s="21"/>
      <c r="M901" s="22"/>
    </row>
    <row r="902" spans="1:14" s="23" customFormat="1" ht="15" customHeight="1" x14ac:dyDescent="0.25">
      <c r="A902" s="61"/>
      <c r="B902" s="1"/>
      <c r="C902" s="33"/>
      <c r="D902" s="299"/>
      <c r="E902" s="299"/>
      <c r="F902" s="299"/>
      <c r="G902" s="299"/>
      <c r="H902" s="34"/>
      <c r="I902" s="34"/>
      <c r="J902" s="34"/>
      <c r="K902" s="35"/>
      <c r="L902" s="24"/>
    </row>
    <row r="903" spans="1:14" s="23" customFormat="1" ht="15" customHeight="1" x14ac:dyDescent="0.25">
      <c r="A903" s="61"/>
      <c r="B903" s="297" t="s">
        <v>11432</v>
      </c>
      <c r="C903" s="33"/>
      <c r="D903" s="11"/>
      <c r="E903" s="11"/>
      <c r="F903" s="11"/>
      <c r="G903" s="11"/>
      <c r="H903" s="34"/>
      <c r="I903" s="34"/>
      <c r="J903" s="34"/>
      <c r="K903" s="35"/>
      <c r="L903" s="24"/>
    </row>
    <row r="904" spans="1:14" s="23" customFormat="1" ht="15" customHeight="1" x14ac:dyDescent="0.25">
      <c r="A904" s="61"/>
      <c r="B904" s="1" t="s">
        <v>11429</v>
      </c>
      <c r="C904" s="33"/>
      <c r="D904" s="298">
        <v>2</v>
      </c>
      <c r="E904" s="298">
        <v>1.2</v>
      </c>
      <c r="F904" s="298"/>
      <c r="G904" s="298"/>
      <c r="H904" s="34"/>
      <c r="I904" s="34"/>
      <c r="J904" s="34"/>
      <c r="K904" s="35">
        <f t="shared" si="102"/>
        <v>2.4</v>
      </c>
      <c r="L904" s="24"/>
      <c r="M904" s="25"/>
      <c r="N904" s="26"/>
    </row>
    <row r="905" spans="1:14" s="23" customFormat="1" x14ac:dyDescent="0.25">
      <c r="A905" s="60"/>
      <c r="B905" s="15"/>
      <c r="C905" s="16"/>
      <c r="D905" s="17"/>
      <c r="E905" s="18"/>
      <c r="F905" s="17"/>
      <c r="G905" s="19"/>
      <c r="H905" s="17"/>
      <c r="I905" s="19"/>
      <c r="J905" s="19"/>
      <c r="K905" s="20"/>
      <c r="L905" s="21"/>
      <c r="M905" s="22"/>
    </row>
    <row r="906" spans="1:14" s="23" customFormat="1" x14ac:dyDescent="0.25">
      <c r="A906" s="62"/>
      <c r="B906" s="27" t="s">
        <v>12</v>
      </c>
      <c r="C906" s="28"/>
      <c r="D906" s="29"/>
      <c r="E906" s="30"/>
      <c r="F906" s="30"/>
      <c r="G906" s="30"/>
      <c r="H906" s="30"/>
      <c r="I906" s="30"/>
      <c r="J906" s="30"/>
      <c r="K906" s="31">
        <f>ROUND(SUM(K883:K905),2)</f>
        <v>27.7</v>
      </c>
      <c r="L906" s="32" t="str">
        <f>IFERROR(VLOOKUP(A883,PO!$A:$I,5,FALSE),0)</f>
        <v>M</v>
      </c>
      <c r="M906" s="22"/>
    </row>
    <row r="907" spans="1:14" s="23" customFormat="1" x14ac:dyDescent="0.25">
      <c r="A907" s="60"/>
      <c r="B907" s="15"/>
      <c r="C907" s="16"/>
      <c r="D907" s="17"/>
      <c r="E907" s="18"/>
      <c r="F907" s="17"/>
      <c r="G907" s="19"/>
      <c r="H907" s="17"/>
      <c r="I907" s="19"/>
      <c r="J907" s="19"/>
      <c r="K907" s="20"/>
      <c r="L907" s="21"/>
      <c r="M907" s="22"/>
    </row>
    <row r="908" spans="1:14" s="69" customFormat="1" ht="19.95" customHeight="1" x14ac:dyDescent="0.25">
      <c r="A908" s="314" t="str">
        <f>PO!A73</f>
        <v>06</v>
      </c>
      <c r="B908" s="308" t="str">
        <f>VLOOKUP(A908,PO!$A:$I,4,FALSE)</f>
        <v>COBERTURA</v>
      </c>
      <c r="C908" s="309"/>
      <c r="D908" s="309"/>
      <c r="E908" s="310"/>
      <c r="F908" s="310"/>
      <c r="G908" s="310"/>
      <c r="H908" s="311"/>
      <c r="I908" s="310"/>
      <c r="J908" s="310"/>
      <c r="K908" s="312"/>
      <c r="L908" s="313"/>
      <c r="M908" s="68"/>
    </row>
    <row r="909" spans="1:14" s="23" customFormat="1" ht="39.6" x14ac:dyDescent="0.25">
      <c r="A909" s="60" t="str">
        <f>PO!A74</f>
        <v>06.01</v>
      </c>
      <c r="B909" s="15" t="str">
        <f>VLOOKUP(A909,PO!$A:$I,4,FALSE)</f>
        <v>TRAMA DE MADEIRA COMPOSTA POR TERÇAS PARA TELHADOS DE ATÉ 2 ÁGUAS PARA TELHA ONDULADA DE FIBROCIMENTO, METÁLICA, PLÁSTICA OU TERMOACÚSTICA, INCLUSO TRANSPORTE VERTICAL. AF_07/2019</v>
      </c>
      <c r="C909" s="16"/>
      <c r="D909" s="17"/>
      <c r="E909" s="18"/>
      <c r="F909" s="17"/>
      <c r="G909" s="19"/>
      <c r="H909" s="17"/>
      <c r="I909" s="19"/>
      <c r="J909" s="19"/>
      <c r="K909" s="20"/>
      <c r="L909" s="21">
        <f>K915</f>
        <v>226.06</v>
      </c>
      <c r="M909" s="22"/>
    </row>
    <row r="910" spans="1:14" s="23" customFormat="1" ht="15" customHeight="1" x14ac:dyDescent="0.25">
      <c r="A910" s="61"/>
      <c r="B910" s="1"/>
      <c r="C910" s="33"/>
      <c r="D910" s="49"/>
      <c r="E910" s="49"/>
      <c r="F910" s="49"/>
      <c r="G910" s="26"/>
      <c r="H910" s="34"/>
      <c r="I910" s="34"/>
      <c r="J910" s="34"/>
      <c r="K910" s="35"/>
      <c r="L910" s="24"/>
      <c r="M910" s="25"/>
      <c r="N910" s="26"/>
    </row>
    <row r="911" spans="1:14" s="23" customFormat="1" ht="15" customHeight="1" x14ac:dyDescent="0.25">
      <c r="A911" s="61"/>
      <c r="B911" s="1" t="s">
        <v>11464</v>
      </c>
      <c r="C911" s="33"/>
      <c r="D911" s="49"/>
      <c r="E911" s="49"/>
      <c r="F911" s="49"/>
      <c r="G911" s="49"/>
      <c r="H911" s="34">
        <v>114.23</v>
      </c>
      <c r="I911" s="34"/>
      <c r="J911" s="34"/>
      <c r="K911" s="35">
        <f>H911</f>
        <v>114.23</v>
      </c>
      <c r="L911" s="24"/>
      <c r="M911" s="25"/>
      <c r="N911" s="26"/>
    </row>
    <row r="912" spans="1:14" s="23" customFormat="1" ht="15" customHeight="1" x14ac:dyDescent="0.25">
      <c r="A912" s="61"/>
      <c r="B912" s="1" t="s">
        <v>11465</v>
      </c>
      <c r="C912" s="33"/>
      <c r="D912" s="172"/>
      <c r="E912" s="49"/>
      <c r="F912" s="49"/>
      <c r="G912" s="49"/>
      <c r="H912" s="34">
        <v>97</v>
      </c>
      <c r="I912" s="34"/>
      <c r="J912" s="34"/>
      <c r="K912" s="35">
        <f>H912</f>
        <v>97</v>
      </c>
      <c r="L912" s="24"/>
      <c r="M912" s="25"/>
      <c r="N912" s="26"/>
    </row>
    <row r="913" spans="1:14" s="23" customFormat="1" ht="15" customHeight="1" x14ac:dyDescent="0.25">
      <c r="A913" s="61"/>
      <c r="B913" s="1" t="s">
        <v>11468</v>
      </c>
      <c r="C913" s="33"/>
      <c r="D913" s="49"/>
      <c r="E913" s="49"/>
      <c r="F913" s="49"/>
      <c r="G913" s="49"/>
      <c r="H913" s="34">
        <v>14.83</v>
      </c>
      <c r="I913" s="34"/>
      <c r="J913" s="34"/>
      <c r="K913" s="35">
        <f>H913</f>
        <v>14.83</v>
      </c>
      <c r="L913" s="24"/>
      <c r="M913" s="25"/>
      <c r="N913" s="26"/>
    </row>
    <row r="914" spans="1:14" s="23" customFormat="1" x14ac:dyDescent="0.25">
      <c r="A914" s="60"/>
      <c r="B914" s="15"/>
      <c r="C914" s="16"/>
      <c r="D914" s="17"/>
      <c r="E914" s="18"/>
      <c r="F914" s="17"/>
      <c r="G914" s="19"/>
      <c r="H914" s="17"/>
      <c r="I914" s="19"/>
      <c r="J914" s="19"/>
      <c r="K914" s="20"/>
      <c r="L914" s="21"/>
      <c r="M914" s="22"/>
    </row>
    <row r="915" spans="1:14" s="23" customFormat="1" x14ac:dyDescent="0.25">
      <c r="A915" s="62"/>
      <c r="B915" s="27" t="s">
        <v>12</v>
      </c>
      <c r="C915" s="28"/>
      <c r="D915" s="29"/>
      <c r="E915" s="30"/>
      <c r="F915" s="30"/>
      <c r="G915" s="30"/>
      <c r="H915" s="30"/>
      <c r="I915" s="30"/>
      <c r="J915" s="30"/>
      <c r="K915" s="31">
        <f>ROUND(SUM(K909:K914),2)</f>
        <v>226.06</v>
      </c>
      <c r="L915" s="32" t="str">
        <f>IFERROR(VLOOKUP(A909,PO!$A:$I,5,FALSE),0)</f>
        <v>M2</v>
      </c>
      <c r="M915" s="22"/>
    </row>
    <row r="916" spans="1:14" s="23" customFormat="1" x14ac:dyDescent="0.25">
      <c r="A916" s="60"/>
      <c r="B916" s="15"/>
      <c r="C916" s="16"/>
      <c r="D916" s="17"/>
      <c r="E916" s="18"/>
      <c r="F916" s="17"/>
      <c r="G916" s="19"/>
      <c r="H916" s="17"/>
      <c r="I916" s="19"/>
      <c r="J916" s="19"/>
      <c r="K916" s="20"/>
      <c r="L916" s="21"/>
      <c r="M916" s="22"/>
    </row>
    <row r="917" spans="1:14" s="23" customFormat="1" ht="39.6" x14ac:dyDescent="0.25">
      <c r="A917" s="60" t="str">
        <f>PO!A75</f>
        <v>06.02</v>
      </c>
      <c r="B917" s="15" t="str">
        <f>VLOOKUP(A917,PO!$A:$I,4,FALSE)</f>
        <v>FABRICAÇÃO E INSTALAÇÃO DE MEIA TESOURA DE MADEIRA NÃO APARELHADA, COM VÃO DE 3 M, PARA TELHA CERÂMICA OU DE CONCRETO, INCLUSO IÇAMENTO. AF_07/2019</v>
      </c>
      <c r="C917" s="16"/>
      <c r="D917" s="17"/>
      <c r="E917" s="18"/>
      <c r="F917" s="17"/>
      <c r="G917" s="19"/>
      <c r="H917" s="17"/>
      <c r="I917" s="19"/>
      <c r="J917" s="19"/>
      <c r="K917" s="20"/>
      <c r="L917" s="21">
        <f>K921</f>
        <v>2</v>
      </c>
      <c r="M917" s="22"/>
    </row>
    <row r="918" spans="1:14" s="23" customFormat="1" ht="15" customHeight="1" x14ac:dyDescent="0.25">
      <c r="A918" s="61"/>
      <c r="B918" s="1"/>
      <c r="C918" s="33"/>
      <c r="D918" s="49"/>
      <c r="E918" s="49"/>
      <c r="F918" s="49"/>
      <c r="G918" s="26"/>
      <c r="H918" s="34"/>
      <c r="I918" s="34"/>
      <c r="J918" s="34"/>
      <c r="K918" s="35"/>
      <c r="L918" s="24"/>
      <c r="M918" s="25"/>
      <c r="N918" s="26"/>
    </row>
    <row r="919" spans="1:14" s="23" customFormat="1" ht="15" customHeight="1" x14ac:dyDescent="0.25">
      <c r="A919" s="61"/>
      <c r="B919" s="1" t="s">
        <v>11468</v>
      </c>
      <c r="C919" s="33"/>
      <c r="D919" s="49">
        <v>2</v>
      </c>
      <c r="E919" s="49"/>
      <c r="F919" s="49"/>
      <c r="G919" s="49"/>
      <c r="H919" s="34"/>
      <c r="I919" s="34"/>
      <c r="J919" s="34"/>
      <c r="K919" s="35">
        <f>D919</f>
        <v>2</v>
      </c>
      <c r="L919" s="24"/>
      <c r="M919" s="25"/>
      <c r="N919" s="26"/>
    </row>
    <row r="920" spans="1:14" s="23" customFormat="1" x14ac:dyDescent="0.25">
      <c r="A920" s="60"/>
      <c r="B920" s="15"/>
      <c r="C920" s="16"/>
      <c r="D920" s="17"/>
      <c r="E920" s="18"/>
      <c r="F920" s="17"/>
      <c r="G920" s="19"/>
      <c r="H920" s="17"/>
      <c r="I920" s="19"/>
      <c r="J920" s="19"/>
      <c r="K920" s="20"/>
      <c r="L920" s="21"/>
      <c r="M920" s="22"/>
    </row>
    <row r="921" spans="1:14" s="23" customFormat="1" x14ac:dyDescent="0.25">
      <c r="A921" s="62"/>
      <c r="B921" s="27" t="s">
        <v>12</v>
      </c>
      <c r="C921" s="28"/>
      <c r="D921" s="29"/>
      <c r="E921" s="30"/>
      <c r="F921" s="30"/>
      <c r="G921" s="30"/>
      <c r="H921" s="30"/>
      <c r="I921" s="30"/>
      <c r="J921" s="30"/>
      <c r="K921" s="31">
        <f>ROUND(SUM(K917:K920),2)</f>
        <v>2</v>
      </c>
      <c r="L921" s="32" t="str">
        <f>IFERROR(VLOOKUP(A917,PO!$A:$I,5,FALSE),0)</f>
        <v>UN</v>
      </c>
      <c r="M921" s="22"/>
    </row>
    <row r="922" spans="1:14" s="23" customFormat="1" x14ac:dyDescent="0.25">
      <c r="A922" s="60"/>
      <c r="B922" s="15"/>
      <c r="C922" s="16"/>
      <c r="D922" s="17"/>
      <c r="E922" s="18"/>
      <c r="F922" s="17"/>
      <c r="G922" s="19"/>
      <c r="H922" s="17"/>
      <c r="I922" s="19"/>
      <c r="J922" s="19"/>
      <c r="K922" s="20"/>
      <c r="L922" s="21"/>
      <c r="M922" s="22"/>
    </row>
    <row r="923" spans="1:14" s="23" customFormat="1" ht="39.6" x14ac:dyDescent="0.25">
      <c r="A923" s="60" t="str">
        <f>PO!A76</f>
        <v>06.03</v>
      </c>
      <c r="B923" s="15" t="str">
        <f>VLOOKUP(A923,PO!$A:$I,4,FALSE)</f>
        <v>FABRICAÇÃO E INSTALAÇÃO DE TESOURA INTEIRA EM MADEIRA NÃO APARELHADA, VÃO DE 11 M, PARA TELHA ONDULADA DE FIBROCIMENTO, METÁLICA, PLÁSTICA OU TERMOACÚSTICA, INCLUSO IÇAMENTO. AF_07/2019</v>
      </c>
      <c r="C923" s="16"/>
      <c r="D923" s="17"/>
      <c r="E923" s="18"/>
      <c r="F923" s="17"/>
      <c r="G923" s="19"/>
      <c r="H923" s="17"/>
      <c r="I923" s="19"/>
      <c r="J923" s="19"/>
      <c r="K923" s="20"/>
      <c r="L923" s="21">
        <f>K927</f>
        <v>5</v>
      </c>
      <c r="M923" s="22"/>
    </row>
    <row r="924" spans="1:14" s="23" customFormat="1" ht="15" customHeight="1" x14ac:dyDescent="0.25">
      <c r="A924" s="61"/>
      <c r="B924" s="1"/>
      <c r="C924" s="33"/>
      <c r="D924" s="49"/>
      <c r="E924" s="49"/>
      <c r="F924" s="49"/>
      <c r="G924" s="26"/>
      <c r="H924" s="34"/>
      <c r="I924" s="34"/>
      <c r="J924" s="34"/>
      <c r="K924" s="35"/>
      <c r="L924" s="24"/>
      <c r="M924" s="25"/>
      <c r="N924" s="26"/>
    </row>
    <row r="925" spans="1:14" s="23" customFormat="1" ht="15" customHeight="1" x14ac:dyDescent="0.25">
      <c r="A925" s="61"/>
      <c r="B925" s="1" t="s">
        <v>11469</v>
      </c>
      <c r="C925" s="33"/>
      <c r="D925" s="49">
        <v>5</v>
      </c>
      <c r="E925" s="49"/>
      <c r="F925" s="49"/>
      <c r="G925" s="49"/>
      <c r="H925" s="34"/>
      <c r="I925" s="34"/>
      <c r="J925" s="34"/>
      <c r="K925" s="35">
        <f>D925</f>
        <v>5</v>
      </c>
      <c r="L925" s="24"/>
      <c r="M925" s="25"/>
      <c r="N925" s="26"/>
    </row>
    <row r="926" spans="1:14" s="23" customFormat="1" x14ac:dyDescent="0.25">
      <c r="A926" s="60"/>
      <c r="B926" s="15"/>
      <c r="C926" s="16"/>
      <c r="D926" s="17"/>
      <c r="E926" s="18"/>
      <c r="F926" s="17"/>
      <c r="G926" s="19"/>
      <c r="H926" s="17"/>
      <c r="I926" s="19"/>
      <c r="J926" s="19"/>
      <c r="K926" s="20"/>
      <c r="L926" s="21"/>
      <c r="M926" s="22"/>
    </row>
    <row r="927" spans="1:14" s="23" customFormat="1" x14ac:dyDescent="0.25">
      <c r="A927" s="62"/>
      <c r="B927" s="27" t="s">
        <v>12</v>
      </c>
      <c r="C927" s="28"/>
      <c r="D927" s="29"/>
      <c r="E927" s="30"/>
      <c r="F927" s="30"/>
      <c r="G927" s="30"/>
      <c r="H927" s="30"/>
      <c r="I927" s="30"/>
      <c r="J927" s="30"/>
      <c r="K927" s="31">
        <f>ROUND(SUM(K923:K926),2)</f>
        <v>5</v>
      </c>
      <c r="L927" s="32" t="str">
        <f>IFERROR(VLOOKUP(A923,PO!$A:$I,5,FALSE),0)</f>
        <v>UN</v>
      </c>
      <c r="M927" s="22"/>
    </row>
    <row r="928" spans="1:14" s="23" customFormat="1" x14ac:dyDescent="0.25">
      <c r="A928" s="60"/>
      <c r="B928" s="15"/>
      <c r="C928" s="16"/>
      <c r="D928" s="17"/>
      <c r="E928" s="18"/>
      <c r="F928" s="17"/>
      <c r="G928" s="19"/>
      <c r="H928" s="17"/>
      <c r="I928" s="19"/>
      <c r="J928" s="19"/>
      <c r="K928" s="20"/>
      <c r="L928" s="21"/>
      <c r="M928" s="22"/>
    </row>
    <row r="929" spans="1:14" s="23" customFormat="1" ht="26.4" x14ac:dyDescent="0.25">
      <c r="A929" s="60" t="str">
        <f>PO!A77</f>
        <v>06.04</v>
      </c>
      <c r="B929" s="15" t="str">
        <f>VLOOKUP(A929,PO!$A:$I,4,FALSE)</f>
        <v>TELHAMENTO COM TELHA ESTRUTURAL DE FIBROCIMENTO E= 8 MM, COM ATÉ 2 ÁGUAS, INCLUSO IÇAMENTO. AF_07/2019_PS</v>
      </c>
      <c r="C929" s="16"/>
      <c r="D929" s="17"/>
      <c r="E929" s="18"/>
      <c r="F929" s="17"/>
      <c r="G929" s="19"/>
      <c r="H929" s="17"/>
      <c r="I929" s="19"/>
      <c r="J929" s="19"/>
      <c r="K929" s="20"/>
      <c r="L929" s="21">
        <f>K937</f>
        <v>418.2</v>
      </c>
      <c r="M929" s="22"/>
    </row>
    <row r="930" spans="1:14" s="23" customFormat="1" ht="15" customHeight="1" x14ac:dyDescent="0.25">
      <c r="A930" s="61"/>
      <c r="B930" s="1"/>
      <c r="C930" s="33"/>
      <c r="D930" s="49"/>
      <c r="E930" s="49"/>
      <c r="F930" s="49"/>
      <c r="G930" s="26"/>
      <c r="H930" s="34"/>
      <c r="I930" s="34"/>
      <c r="J930" s="34"/>
      <c r="K930" s="35"/>
      <c r="L930" s="24"/>
      <c r="M930" s="25"/>
      <c r="N930" s="26"/>
    </row>
    <row r="931" spans="1:14" s="23" customFormat="1" ht="15" customHeight="1" x14ac:dyDescent="0.25">
      <c r="A931" s="61"/>
      <c r="B931" s="1" t="s">
        <v>11464</v>
      </c>
      <c r="C931" s="33"/>
      <c r="D931" s="49"/>
      <c r="E931" s="49"/>
      <c r="F931" s="49"/>
      <c r="G931" s="49"/>
      <c r="H931" s="34">
        <v>114.23</v>
      </c>
      <c r="I931" s="34"/>
      <c r="J931" s="34"/>
      <c r="K931" s="35">
        <f>H931</f>
        <v>114.23</v>
      </c>
      <c r="L931" s="24"/>
      <c r="M931" s="25"/>
      <c r="N931" s="26"/>
    </row>
    <row r="932" spans="1:14" s="23" customFormat="1" ht="15" customHeight="1" x14ac:dyDescent="0.25">
      <c r="A932" s="61"/>
      <c r="B932" s="1" t="s">
        <v>11465</v>
      </c>
      <c r="C932" s="33"/>
      <c r="D932" s="172"/>
      <c r="E932" s="49"/>
      <c r="F932" s="49"/>
      <c r="G932" s="49"/>
      <c r="H932" s="34">
        <v>97</v>
      </c>
      <c r="I932" s="34"/>
      <c r="J932" s="34"/>
      <c r="K932" s="35">
        <f>H932</f>
        <v>97</v>
      </c>
      <c r="L932" s="24"/>
      <c r="M932" s="25"/>
      <c r="N932" s="26"/>
    </row>
    <row r="933" spans="1:14" s="23" customFormat="1" ht="15" customHeight="1" x14ac:dyDescent="0.25">
      <c r="A933" s="61"/>
      <c r="B933" s="1" t="s">
        <v>11466</v>
      </c>
      <c r="C933" s="33"/>
      <c r="D933" s="49"/>
      <c r="E933" s="49"/>
      <c r="F933" s="49"/>
      <c r="G933" s="49"/>
      <c r="H933" s="34">
        <v>94.63</v>
      </c>
      <c r="I933" s="34"/>
      <c r="J933" s="34"/>
      <c r="K933" s="35">
        <f>H933</f>
        <v>94.63</v>
      </c>
      <c r="L933" s="24"/>
      <c r="M933" s="25"/>
      <c r="N933" s="26"/>
    </row>
    <row r="934" spans="1:14" s="23" customFormat="1" ht="15" customHeight="1" x14ac:dyDescent="0.25">
      <c r="A934" s="61"/>
      <c r="B934" s="1" t="s">
        <v>11467</v>
      </c>
      <c r="C934" s="33"/>
      <c r="D934" s="49"/>
      <c r="E934" s="49"/>
      <c r="F934" s="49"/>
      <c r="G934" s="49"/>
      <c r="H934" s="34">
        <v>97.51</v>
      </c>
      <c r="I934" s="34"/>
      <c r="J934" s="34"/>
      <c r="K934" s="35">
        <f>H934</f>
        <v>97.51</v>
      </c>
      <c r="L934" s="24"/>
      <c r="M934" s="25"/>
      <c r="N934" s="26"/>
    </row>
    <row r="935" spans="1:14" s="23" customFormat="1" ht="15" customHeight="1" x14ac:dyDescent="0.25">
      <c r="A935" s="61"/>
      <c r="B935" s="1" t="s">
        <v>11468</v>
      </c>
      <c r="C935" s="33"/>
      <c r="D935" s="49"/>
      <c r="E935" s="49"/>
      <c r="F935" s="49"/>
      <c r="G935" s="49"/>
      <c r="H935" s="34">
        <v>14.83</v>
      </c>
      <c r="I935" s="34"/>
      <c r="J935" s="34"/>
      <c r="K935" s="35">
        <f>H935</f>
        <v>14.83</v>
      </c>
      <c r="L935" s="24"/>
      <c r="M935" s="25"/>
      <c r="N935" s="26"/>
    </row>
    <row r="936" spans="1:14" s="23" customFormat="1" x14ac:dyDescent="0.25">
      <c r="A936" s="60"/>
      <c r="B936" s="15"/>
      <c r="C936" s="16"/>
      <c r="D936" s="17"/>
      <c r="E936" s="18"/>
      <c r="F936" s="17"/>
      <c r="G936" s="19"/>
      <c r="H936" s="17"/>
      <c r="I936" s="19"/>
      <c r="J936" s="19"/>
      <c r="K936" s="20"/>
      <c r="L936" s="21"/>
      <c r="M936" s="22"/>
    </row>
    <row r="937" spans="1:14" s="23" customFormat="1" x14ac:dyDescent="0.25">
      <c r="A937" s="62"/>
      <c r="B937" s="27" t="s">
        <v>12</v>
      </c>
      <c r="C937" s="28"/>
      <c r="D937" s="29"/>
      <c r="E937" s="30"/>
      <c r="F937" s="30"/>
      <c r="G937" s="30"/>
      <c r="H937" s="30"/>
      <c r="I937" s="30"/>
      <c r="J937" s="30"/>
      <c r="K937" s="31">
        <f>ROUND(SUM(K929:K936),2)</f>
        <v>418.2</v>
      </c>
      <c r="L937" s="32" t="str">
        <f>IFERROR(VLOOKUP(A929,PO!$A:$I,5,FALSE),0)</f>
        <v>M2</v>
      </c>
      <c r="M937" s="22"/>
    </row>
    <row r="938" spans="1:14" s="23" customFormat="1" x14ac:dyDescent="0.25">
      <c r="A938" s="60"/>
      <c r="B938" s="15"/>
      <c r="C938" s="16"/>
      <c r="D938" s="17"/>
      <c r="E938" s="18"/>
      <c r="F938" s="17"/>
      <c r="G938" s="19"/>
      <c r="H938" s="17"/>
      <c r="I938" s="19"/>
      <c r="J938" s="19"/>
      <c r="K938" s="20"/>
      <c r="L938" s="21"/>
      <c r="M938" s="22"/>
    </row>
    <row r="939" spans="1:14" s="23" customFormat="1" ht="26.4" x14ac:dyDescent="0.25">
      <c r="A939" s="60" t="str">
        <f>PO!A78</f>
        <v>06.05</v>
      </c>
      <c r="B939" s="15" t="str">
        <f>VLOOKUP(A939,PO!$A:$I,4,FALSE)</f>
        <v>CUMEEIRA PARA TELHA DE FIBROCIMENTO ONDULADA E = 6 MM, INCLUSO ACESSÓRIOS DE FIXAÇÃO E IÇAMENTO. AF_07/2019</v>
      </c>
      <c r="C939" s="289"/>
      <c r="D939" s="17"/>
      <c r="E939" s="18"/>
      <c r="F939" s="17"/>
      <c r="G939" s="19"/>
      <c r="H939" s="17"/>
      <c r="I939" s="19"/>
      <c r="J939" s="19"/>
      <c r="K939" s="20"/>
      <c r="L939" s="21">
        <f>K944</f>
        <v>44</v>
      </c>
      <c r="M939" s="22"/>
    </row>
    <row r="940" spans="1:14" s="23" customFormat="1" ht="15" customHeight="1" x14ac:dyDescent="0.25">
      <c r="A940" s="61"/>
      <c r="B940" s="1"/>
      <c r="C940" s="33"/>
      <c r="D940" s="49"/>
      <c r="E940" s="49"/>
      <c r="F940" s="49"/>
      <c r="G940" s="26"/>
      <c r="H940" s="34"/>
      <c r="I940" s="34"/>
      <c r="J940" s="34"/>
      <c r="K940" s="35"/>
      <c r="L940" s="24"/>
      <c r="M940" s="25"/>
      <c r="N940" s="26"/>
    </row>
    <row r="941" spans="1:14" s="23" customFormat="1" ht="15" customHeight="1" x14ac:dyDescent="0.25">
      <c r="A941" s="61"/>
      <c r="B941" s="1" t="s">
        <v>11469</v>
      </c>
      <c r="C941" s="33"/>
      <c r="E941" s="49">
        <v>22</v>
      </c>
      <c r="F941" s="49"/>
      <c r="G941" s="49"/>
      <c r="H941" s="34"/>
      <c r="I941" s="34"/>
      <c r="J941" s="34"/>
      <c r="K941" s="35">
        <f>E941</f>
        <v>22</v>
      </c>
      <c r="L941" s="24"/>
      <c r="M941" s="25"/>
      <c r="N941" s="26"/>
    </row>
    <row r="942" spans="1:14" s="23" customFormat="1" ht="15" customHeight="1" x14ac:dyDescent="0.25">
      <c r="A942" s="61"/>
      <c r="B942" s="1" t="s">
        <v>11470</v>
      </c>
      <c r="C942" s="34"/>
      <c r="D942" s="172"/>
      <c r="E942" s="49">
        <v>22</v>
      </c>
      <c r="F942" s="49"/>
      <c r="G942" s="49"/>
      <c r="H942" s="34"/>
      <c r="I942" s="34"/>
      <c r="J942" s="34"/>
      <c r="K942" s="35">
        <f>E942</f>
        <v>22</v>
      </c>
      <c r="L942" s="24"/>
      <c r="M942" s="25"/>
      <c r="N942" s="26"/>
    </row>
    <row r="943" spans="1:14" s="23" customFormat="1" x14ac:dyDescent="0.25">
      <c r="A943" s="60"/>
      <c r="B943" s="15"/>
      <c r="C943" s="16"/>
      <c r="D943" s="17"/>
      <c r="E943" s="18"/>
      <c r="F943" s="17"/>
      <c r="G943" s="19"/>
      <c r="H943" s="17"/>
      <c r="I943" s="19"/>
      <c r="J943" s="19"/>
      <c r="K943" s="20"/>
      <c r="L943" s="21"/>
      <c r="M943" s="22"/>
    </row>
    <row r="944" spans="1:14" s="23" customFormat="1" x14ac:dyDescent="0.25">
      <c r="A944" s="62"/>
      <c r="B944" s="27" t="s">
        <v>12</v>
      </c>
      <c r="C944" s="28"/>
      <c r="D944" s="29"/>
      <c r="E944" s="30"/>
      <c r="F944" s="30"/>
      <c r="G944" s="30"/>
      <c r="H944" s="30"/>
      <c r="I944" s="30"/>
      <c r="J944" s="30"/>
      <c r="K944" s="31">
        <f>ROUND(SUM(K939:K943),2)</f>
        <v>44</v>
      </c>
      <c r="L944" s="32" t="str">
        <f>IFERROR(VLOOKUP(A939,PO!$A:$I,5,FALSE),0)</f>
        <v>M</v>
      </c>
      <c r="M944" s="22"/>
    </row>
    <row r="945" spans="1:14" s="23" customFormat="1" x14ac:dyDescent="0.25">
      <c r="A945" s="60"/>
      <c r="B945" s="15"/>
      <c r="C945" s="16"/>
      <c r="D945" s="17"/>
      <c r="E945" s="18"/>
      <c r="F945" s="17"/>
      <c r="G945" s="19"/>
      <c r="H945" s="17"/>
      <c r="I945" s="19"/>
      <c r="J945" s="19"/>
      <c r="K945" s="20"/>
      <c r="L945" s="21"/>
      <c r="M945" s="22"/>
    </row>
    <row r="946" spans="1:14" s="69" customFormat="1" ht="19.95" customHeight="1" x14ac:dyDescent="0.25">
      <c r="A946" s="314" t="str">
        <f>PO!A79</f>
        <v>07</v>
      </c>
      <c r="B946" s="308" t="str">
        <f>VLOOKUP(A946,PO!$A:$I,4,FALSE)</f>
        <v>PISO</v>
      </c>
      <c r="C946" s="309"/>
      <c r="D946" s="309"/>
      <c r="E946" s="310"/>
      <c r="F946" s="310"/>
      <c r="G946" s="310"/>
      <c r="H946" s="311"/>
      <c r="I946" s="310"/>
      <c r="J946" s="310"/>
      <c r="K946" s="312"/>
      <c r="L946" s="313"/>
      <c r="M946" s="68"/>
    </row>
    <row r="947" spans="1:14" s="69" customFormat="1" ht="19.95" customHeight="1" x14ac:dyDescent="0.25">
      <c r="A947" s="146" t="str">
        <f>PO!A80</f>
        <v>07.01</v>
      </c>
      <c r="B947" s="147" t="str">
        <f>VLOOKUP(A947,PO!$A:$I,4,FALSE)</f>
        <v>INFRAESTRUTURA</v>
      </c>
      <c r="C947" s="148"/>
      <c r="D947" s="148"/>
      <c r="E947" s="149"/>
      <c r="F947" s="149"/>
      <c r="G947" s="149"/>
      <c r="H947" s="150"/>
      <c r="I947" s="149"/>
      <c r="J947" s="149"/>
      <c r="K947" s="151"/>
      <c r="L947" s="152"/>
      <c r="M947" s="68"/>
    </row>
    <row r="948" spans="1:14" s="23" customFormat="1" ht="39.6" x14ac:dyDescent="0.25">
      <c r="A948" s="60" t="str">
        <f>PO!A81</f>
        <v>07.01.01</v>
      </c>
      <c r="B948" s="15" t="str">
        <f>VLOOKUP(A948,PO!$A:$I,4,FALSE)</f>
        <v>CONTRAPISO EM ARGAMASSA TRAÇO 1:4 (CIMENTO E AREIA), PREPARO MECÂNICO COM BETONEIRA 400 L, APLICADO EM ÁREAS SECAS SOBRE LAJE, NÃO ADERIDO, ACABAMENTO NÃO REFORÇADO, ESPESSURA 5CM. AF_07/2021</v>
      </c>
      <c r="C948" s="16"/>
      <c r="D948" s="17"/>
      <c r="E948" s="18"/>
      <c r="F948" s="17"/>
      <c r="G948" s="19"/>
      <c r="H948" s="17"/>
      <c r="I948" s="19"/>
      <c r="J948" s="19"/>
      <c r="K948" s="20"/>
      <c r="L948" s="21">
        <f>K960</f>
        <v>252.13</v>
      </c>
      <c r="M948" s="22"/>
    </row>
    <row r="949" spans="1:14" s="23" customFormat="1" ht="15" customHeight="1" x14ac:dyDescent="0.25">
      <c r="A949" s="61"/>
      <c r="B949" s="1"/>
      <c r="C949" s="33"/>
      <c r="D949" s="49"/>
      <c r="E949" s="49"/>
      <c r="F949" s="49"/>
      <c r="G949" s="26"/>
      <c r="H949" s="34"/>
      <c r="I949" s="34"/>
      <c r="J949" s="34"/>
      <c r="K949" s="35"/>
      <c r="L949" s="24"/>
      <c r="M949" s="25"/>
      <c r="N949" s="26"/>
    </row>
    <row r="950" spans="1:14" s="23" customFormat="1" ht="15" customHeight="1" x14ac:dyDescent="0.25">
      <c r="A950" s="61"/>
      <c r="B950" s="1" t="s">
        <v>11434</v>
      </c>
      <c r="C950" s="33"/>
      <c r="E950" s="49"/>
      <c r="F950" s="49"/>
      <c r="G950" s="49"/>
      <c r="H950" s="49">
        <v>124.06</v>
      </c>
      <c r="I950" s="34"/>
      <c r="J950" s="34"/>
      <c r="K950" s="35">
        <f>H950</f>
        <v>124.06</v>
      </c>
      <c r="L950" s="24"/>
      <c r="M950" s="25"/>
      <c r="N950" s="26"/>
    </row>
    <row r="951" spans="1:14" s="23" customFormat="1" ht="15" customHeight="1" x14ac:dyDescent="0.25">
      <c r="A951" s="61"/>
      <c r="B951" s="1" t="s">
        <v>11422</v>
      </c>
      <c r="C951" s="33"/>
      <c r="E951" s="49"/>
      <c r="F951" s="49"/>
      <c r="G951" s="49"/>
      <c r="H951" s="49">
        <v>28.32</v>
      </c>
      <c r="I951" s="34"/>
      <c r="J951" s="34"/>
      <c r="K951" s="35">
        <f t="shared" ref="K951:K958" si="103">H951</f>
        <v>28.32</v>
      </c>
      <c r="L951" s="24"/>
      <c r="M951" s="25"/>
      <c r="N951" s="26"/>
    </row>
    <row r="952" spans="1:14" s="23" customFormat="1" ht="15" customHeight="1" x14ac:dyDescent="0.25">
      <c r="A952" s="61"/>
      <c r="B952" s="1" t="s">
        <v>11423</v>
      </c>
      <c r="C952" s="33"/>
      <c r="E952" s="49"/>
      <c r="F952" s="49"/>
      <c r="G952" s="49"/>
      <c r="H952" s="49">
        <v>25.8</v>
      </c>
      <c r="I952" s="34"/>
      <c r="J952" s="34"/>
      <c r="K952" s="35">
        <f t="shared" si="103"/>
        <v>25.8</v>
      </c>
      <c r="L952" s="24"/>
      <c r="M952" s="25"/>
      <c r="N952" s="26"/>
    </row>
    <row r="953" spans="1:14" s="23" customFormat="1" ht="15" customHeight="1" x14ac:dyDescent="0.25">
      <c r="A953" s="61"/>
      <c r="B953" s="1" t="s">
        <v>11424</v>
      </c>
      <c r="C953" s="33"/>
      <c r="E953" s="49"/>
      <c r="F953" s="49"/>
      <c r="G953" s="49"/>
      <c r="H953" s="49">
        <v>16.13</v>
      </c>
      <c r="I953" s="34"/>
      <c r="J953" s="34"/>
      <c r="K953" s="35">
        <f t="shared" si="103"/>
        <v>16.13</v>
      </c>
      <c r="L953" s="24"/>
      <c r="M953" s="25"/>
      <c r="N953" s="26"/>
    </row>
    <row r="954" spans="1:14" s="23" customFormat="1" ht="15" customHeight="1" x14ac:dyDescent="0.25">
      <c r="A954" s="61"/>
      <c r="B954" s="1" t="s">
        <v>11435</v>
      </c>
      <c r="C954" s="33"/>
      <c r="E954" s="49"/>
      <c r="F954" s="49"/>
      <c r="G954" s="49"/>
      <c r="H954" s="49">
        <v>4.0199999999999996</v>
      </c>
      <c r="I954" s="34"/>
      <c r="J954" s="34"/>
      <c r="K954" s="35">
        <f t="shared" si="103"/>
        <v>4.0199999999999996</v>
      </c>
      <c r="L954" s="24"/>
      <c r="M954" s="25"/>
      <c r="N954" s="26"/>
    </row>
    <row r="955" spans="1:14" s="23" customFormat="1" ht="15" customHeight="1" x14ac:dyDescent="0.25">
      <c r="A955" s="61"/>
      <c r="B955" s="1" t="s">
        <v>11436</v>
      </c>
      <c r="C955" s="33"/>
      <c r="E955" s="49"/>
      <c r="F955" s="49"/>
      <c r="G955" s="49"/>
      <c r="H955" s="49">
        <v>3</v>
      </c>
      <c r="I955" s="34"/>
      <c r="J955" s="34"/>
      <c r="K955" s="35">
        <f t="shared" si="103"/>
        <v>3</v>
      </c>
      <c r="L955" s="24"/>
      <c r="M955" s="25"/>
      <c r="N955" s="26"/>
    </row>
    <row r="956" spans="1:14" s="23" customFormat="1" ht="15" customHeight="1" x14ac:dyDescent="0.25">
      <c r="A956" s="61"/>
      <c r="B956" s="1" t="s">
        <v>11427</v>
      </c>
      <c r="C956" s="33"/>
      <c r="E956" s="49"/>
      <c r="F956" s="49"/>
      <c r="G956" s="49"/>
      <c r="H956" s="49">
        <v>9.66</v>
      </c>
      <c r="I956" s="34"/>
      <c r="J956" s="34"/>
      <c r="K956" s="35">
        <f t="shared" si="103"/>
        <v>9.66</v>
      </c>
      <c r="L956" s="24"/>
      <c r="M956" s="25"/>
      <c r="N956" s="26"/>
    </row>
    <row r="957" spans="1:14" s="23" customFormat="1" ht="15" customHeight="1" x14ac:dyDescent="0.25">
      <c r="A957" s="61"/>
      <c r="B957" s="1" t="s">
        <v>11426</v>
      </c>
      <c r="C957" s="33"/>
      <c r="E957" s="49"/>
      <c r="F957" s="49"/>
      <c r="G957" s="49"/>
      <c r="H957" s="49">
        <v>9.66</v>
      </c>
      <c r="I957" s="34"/>
      <c r="J957" s="34"/>
      <c r="K957" s="35">
        <f t="shared" si="103"/>
        <v>9.66</v>
      </c>
      <c r="L957" s="24"/>
      <c r="M957" s="25"/>
      <c r="N957" s="26"/>
    </row>
    <row r="958" spans="1:14" s="23" customFormat="1" ht="15" customHeight="1" x14ac:dyDescent="0.25">
      <c r="A958" s="61"/>
      <c r="B958" s="1" t="s">
        <v>11437</v>
      </c>
      <c r="C958" s="33"/>
      <c r="D958" s="49"/>
      <c r="E958" s="49"/>
      <c r="F958" s="49"/>
      <c r="G958" s="26"/>
      <c r="H958" s="34">
        <v>31.48</v>
      </c>
      <c r="I958" s="34"/>
      <c r="J958" s="34"/>
      <c r="K958" s="35">
        <f t="shared" si="103"/>
        <v>31.48</v>
      </c>
      <c r="L958" s="24"/>
    </row>
    <row r="959" spans="1:14" s="23" customFormat="1" x14ac:dyDescent="0.25">
      <c r="A959" s="60"/>
      <c r="B959" s="15"/>
      <c r="C959" s="16"/>
      <c r="D959" s="17"/>
      <c r="E959" s="18"/>
      <c r="F959" s="17"/>
      <c r="G959" s="19"/>
      <c r="H959" s="17"/>
      <c r="I959" s="19"/>
      <c r="J959" s="19"/>
      <c r="K959" s="20"/>
      <c r="L959" s="21"/>
      <c r="M959" s="22"/>
    </row>
    <row r="960" spans="1:14" s="23" customFormat="1" x14ac:dyDescent="0.25">
      <c r="A960" s="62"/>
      <c r="B960" s="27" t="s">
        <v>12</v>
      </c>
      <c r="C960" s="28"/>
      <c r="D960" s="29"/>
      <c r="E960" s="30"/>
      <c r="F960" s="30"/>
      <c r="G960" s="30"/>
      <c r="H960" s="30"/>
      <c r="I960" s="30"/>
      <c r="J960" s="30"/>
      <c r="K960" s="31">
        <f>ROUND(SUM(K948:K959),2)</f>
        <v>252.13</v>
      </c>
      <c r="L960" s="32" t="str">
        <f>IFERROR(VLOOKUP(A948,PO!$A:$I,5,FALSE),0)</f>
        <v>M2</v>
      </c>
      <c r="M960" s="22"/>
    </row>
    <row r="961" spans="1:14" s="23" customFormat="1" x14ac:dyDescent="0.25">
      <c r="A961" s="60"/>
      <c r="B961" s="15"/>
      <c r="C961" s="16"/>
      <c r="D961" s="17"/>
      <c r="E961" s="18"/>
      <c r="F961" s="17"/>
      <c r="G961" s="19"/>
      <c r="H961" s="17"/>
      <c r="I961" s="19"/>
      <c r="J961" s="19"/>
      <c r="K961" s="20"/>
      <c r="L961" s="21"/>
      <c r="M961" s="22"/>
    </row>
    <row r="962" spans="1:14" s="69" customFormat="1" ht="19.95" customHeight="1" x14ac:dyDescent="0.25">
      <c r="A962" s="146" t="str">
        <f>PO!A82</f>
        <v>07.02</v>
      </c>
      <c r="B962" s="147" t="str">
        <f>VLOOKUP(A962,PO!$A:$I,4,FALSE)</f>
        <v>REVESTIMENTO</v>
      </c>
      <c r="C962" s="148"/>
      <c r="D962" s="148"/>
      <c r="E962" s="149"/>
      <c r="F962" s="149"/>
      <c r="G962" s="149"/>
      <c r="H962" s="150"/>
      <c r="I962" s="149"/>
      <c r="J962" s="149"/>
      <c r="K962" s="151"/>
      <c r="L962" s="152"/>
      <c r="M962" s="68"/>
    </row>
    <row r="963" spans="1:14" s="23" customFormat="1" ht="26.4" x14ac:dyDescent="0.25">
      <c r="A963" s="60" t="str">
        <f>PO!A83</f>
        <v>07.02.01</v>
      </c>
      <c r="B963" s="15" t="str">
        <f>VLOOKUP(A963,PO!$A:$I,4,FALSE)</f>
        <v>PISO CIMENTADO, TRAÇO 1:3 (CIMENTO E AREIA), ACABAMENTO LISO, ESPESSURA 3,0 CM, PREPARO MECÂNICO DA ARGAMASSA. AF_09/2020</v>
      </c>
      <c r="C963" s="16"/>
      <c r="D963" s="17"/>
      <c r="E963" s="18"/>
      <c r="F963" s="17"/>
      <c r="G963" s="19"/>
      <c r="H963" s="17"/>
      <c r="I963" s="19"/>
      <c r="J963" s="19"/>
      <c r="K963" s="20"/>
      <c r="L963" s="21">
        <f>K967</f>
        <v>31.48</v>
      </c>
      <c r="M963" s="22"/>
    </row>
    <row r="964" spans="1:14" s="23" customFormat="1" ht="15" customHeight="1" x14ac:dyDescent="0.25">
      <c r="A964" s="61"/>
      <c r="B964" s="1"/>
      <c r="C964" s="33"/>
      <c r="D964" s="49"/>
      <c r="E964" s="49"/>
      <c r="F964" s="49"/>
      <c r="G964" s="26"/>
      <c r="H964" s="34"/>
      <c r="I964" s="34"/>
      <c r="J964" s="34"/>
      <c r="K964" s="35"/>
      <c r="L964" s="24"/>
      <c r="M964" s="25"/>
      <c r="N964" s="26"/>
    </row>
    <row r="965" spans="1:14" s="23" customFormat="1" ht="15" customHeight="1" x14ac:dyDescent="0.25">
      <c r="A965" s="61"/>
      <c r="B965" s="1" t="s">
        <v>11437</v>
      </c>
      <c r="C965" s="33"/>
      <c r="D965" s="49"/>
      <c r="E965" s="49"/>
      <c r="F965" s="49"/>
      <c r="G965" s="26"/>
      <c r="H965" s="34">
        <v>31.48</v>
      </c>
      <c r="I965" s="34"/>
      <c r="J965" s="34"/>
      <c r="K965" s="35">
        <f>H965</f>
        <v>31.48</v>
      </c>
      <c r="L965" s="24"/>
    </row>
    <row r="966" spans="1:14" s="23" customFormat="1" x14ac:dyDescent="0.25">
      <c r="A966" s="60"/>
      <c r="B966" s="15"/>
      <c r="C966" s="16"/>
      <c r="D966" s="17"/>
      <c r="E966" s="18"/>
      <c r="F966" s="17"/>
      <c r="G966" s="19"/>
      <c r="H966" s="17"/>
      <c r="I966" s="19"/>
      <c r="J966" s="19"/>
      <c r="K966" s="20"/>
      <c r="L966" s="21"/>
      <c r="M966" s="22"/>
    </row>
    <row r="967" spans="1:14" s="23" customFormat="1" x14ac:dyDescent="0.25">
      <c r="A967" s="62"/>
      <c r="B967" s="27" t="s">
        <v>12</v>
      </c>
      <c r="C967" s="28"/>
      <c r="D967" s="29"/>
      <c r="E967" s="30"/>
      <c r="F967" s="30"/>
      <c r="G967" s="30"/>
      <c r="H967" s="30"/>
      <c r="I967" s="30"/>
      <c r="J967" s="30"/>
      <c r="K967" s="31">
        <f>ROUND(SUM(K963:K966),2)</f>
        <v>31.48</v>
      </c>
      <c r="L967" s="32" t="str">
        <f>IFERROR(VLOOKUP(A963,PO!$A:$I,5,FALSE),0)</f>
        <v>M2</v>
      </c>
      <c r="M967" s="22"/>
    </row>
    <row r="968" spans="1:14" s="23" customFormat="1" x14ac:dyDescent="0.25">
      <c r="A968" s="60"/>
      <c r="B968" s="15"/>
      <c r="C968" s="16"/>
      <c r="D968" s="17"/>
      <c r="E968" s="18"/>
      <c r="F968" s="17"/>
      <c r="G968" s="19"/>
      <c r="H968" s="17"/>
      <c r="I968" s="19"/>
      <c r="J968" s="19"/>
      <c r="K968" s="20"/>
      <c r="L968" s="21"/>
      <c r="M968" s="22"/>
    </row>
    <row r="969" spans="1:14" s="23" customFormat="1" ht="26.4" x14ac:dyDescent="0.25">
      <c r="A969" s="60" t="str">
        <f>PO!A84</f>
        <v>07.02.02</v>
      </c>
      <c r="B969" s="15" t="str">
        <f>VLOOKUP(A969,PO!$A:$I,4,FALSE)</f>
        <v>PISO PODOTÁTIL DE ALERTA OU DIRECIONAL, DE BORRACHA, ASSENTADO SOBRE ARGAMASSA. AF_05/2020</v>
      </c>
      <c r="C969" s="16"/>
      <c r="D969" s="17"/>
      <c r="E969" s="18"/>
      <c r="F969" s="17"/>
      <c r="G969" s="19"/>
      <c r="H969" s="17"/>
      <c r="I969" s="19"/>
      <c r="J969" s="19"/>
      <c r="K969" s="20"/>
      <c r="L969" s="21">
        <f>K973</f>
        <v>24</v>
      </c>
      <c r="M969" s="22"/>
    </row>
    <row r="970" spans="1:14" s="23" customFormat="1" ht="15" customHeight="1" x14ac:dyDescent="0.25">
      <c r="A970" s="61"/>
      <c r="B970" s="1"/>
      <c r="C970" s="33"/>
      <c r="D970" s="49"/>
      <c r="E970" s="49"/>
      <c r="F970" s="49"/>
      <c r="G970" s="26"/>
      <c r="H970" s="34"/>
      <c r="I970" s="34"/>
      <c r="J970" s="34"/>
      <c r="K970" s="35"/>
      <c r="L970" s="24"/>
      <c r="M970" s="25"/>
      <c r="N970" s="26"/>
    </row>
    <row r="971" spans="1:14" s="23" customFormat="1" ht="15" customHeight="1" x14ac:dyDescent="0.25">
      <c r="A971" s="61"/>
      <c r="B971" s="1" t="s">
        <v>11437</v>
      </c>
      <c r="C971" s="33"/>
      <c r="D971" s="49"/>
      <c r="E971" s="34">
        <v>24</v>
      </c>
      <c r="F971" s="49"/>
      <c r="G971" s="49"/>
      <c r="H971" s="34"/>
      <c r="I971" s="34"/>
      <c r="J971" s="34"/>
      <c r="K971" s="35">
        <f>E971</f>
        <v>24</v>
      </c>
      <c r="L971" s="24"/>
      <c r="M971" s="25"/>
      <c r="N971" s="26"/>
    </row>
    <row r="972" spans="1:14" s="23" customFormat="1" x14ac:dyDescent="0.25">
      <c r="A972" s="60"/>
      <c r="B972" s="15"/>
      <c r="C972" s="16"/>
      <c r="D972" s="17"/>
      <c r="E972" s="18"/>
      <c r="F972" s="17"/>
      <c r="G972" s="19"/>
      <c r="H972" s="17"/>
      <c r="I972" s="19"/>
      <c r="J972" s="19"/>
      <c r="K972" s="20"/>
      <c r="L972" s="21"/>
      <c r="M972" s="22"/>
    </row>
    <row r="973" spans="1:14" s="23" customFormat="1" x14ac:dyDescent="0.25">
      <c r="A973" s="62"/>
      <c r="B973" s="27" t="s">
        <v>12</v>
      </c>
      <c r="C973" s="28"/>
      <c r="D973" s="29"/>
      <c r="E973" s="30"/>
      <c r="F973" s="30"/>
      <c r="G973" s="30"/>
      <c r="H973" s="30"/>
      <c r="I973" s="30"/>
      <c r="J973" s="30"/>
      <c r="K973" s="31">
        <f>ROUND(SUM(K969:K972),2)</f>
        <v>24</v>
      </c>
      <c r="L973" s="32" t="str">
        <f>IFERROR(VLOOKUP(A969,PO!$A:$I,5,FALSE),0)</f>
        <v>M</v>
      </c>
      <c r="M973" s="22"/>
    </row>
    <row r="974" spans="1:14" s="23" customFormat="1" x14ac:dyDescent="0.25">
      <c r="A974" s="60"/>
      <c r="B974" s="15"/>
      <c r="C974" s="16"/>
      <c r="D974" s="17"/>
      <c r="E974" s="18"/>
      <c r="F974" s="17"/>
      <c r="G974" s="19"/>
      <c r="H974" s="17"/>
      <c r="I974" s="19"/>
      <c r="J974" s="19"/>
      <c r="K974" s="20"/>
      <c r="L974" s="21"/>
      <c r="M974" s="22"/>
    </row>
    <row r="975" spans="1:14" s="23" customFormat="1" ht="39.6" x14ac:dyDescent="0.25">
      <c r="A975" s="60" t="str">
        <f>PO!A85</f>
        <v>07.02.03</v>
      </c>
      <c r="B975" s="15" t="str">
        <f>VLOOKUP(A975,PO!$A:$I,4,FALSE)</f>
        <v>REVESTIMENTO CERÂMICO PARA PISO COM PLACAS TIPO PORCELANATO DE DIMENSÕES 60X60 CM APLICADA EM AMBIENTES DE ÁREA MAIOR QUE 10 M². AF_02/2023_PE</v>
      </c>
      <c r="C975" s="16"/>
      <c r="D975" s="17"/>
      <c r="E975" s="18"/>
      <c r="F975" s="17"/>
      <c r="G975" s="19"/>
      <c r="H975" s="17"/>
      <c r="I975" s="19"/>
      <c r="J975" s="19"/>
      <c r="K975" s="20"/>
      <c r="L975" s="21">
        <f>K992</f>
        <v>228.66</v>
      </c>
      <c r="M975" s="22"/>
    </row>
    <row r="976" spans="1:14" s="23" customFormat="1" ht="15" customHeight="1" x14ac:dyDescent="0.25">
      <c r="A976" s="61"/>
      <c r="B976" s="1"/>
      <c r="C976" s="33"/>
      <c r="D976" s="49"/>
      <c r="E976" s="49"/>
      <c r="F976" s="49"/>
      <c r="G976" s="26"/>
      <c r="H976" s="34"/>
      <c r="I976" s="34"/>
      <c r="J976" s="34"/>
      <c r="K976" s="35"/>
      <c r="L976" s="24"/>
      <c r="M976" s="25"/>
      <c r="N976" s="26"/>
    </row>
    <row r="977" spans="1:14" s="23" customFormat="1" ht="15" customHeight="1" x14ac:dyDescent="0.25">
      <c r="A977" s="61"/>
      <c r="B977" s="1" t="s">
        <v>11430</v>
      </c>
      <c r="C977" s="33"/>
      <c r="D977" s="49"/>
      <c r="E977" s="49"/>
      <c r="F977" s="49"/>
      <c r="G977" s="26"/>
      <c r="H977" s="34">
        <v>9</v>
      </c>
      <c r="I977" s="34"/>
      <c r="J977" s="34"/>
      <c r="K977" s="35">
        <f>H977</f>
        <v>9</v>
      </c>
      <c r="L977" s="24"/>
    </row>
    <row r="978" spans="1:14" s="23" customFormat="1" ht="15" customHeight="1" x14ac:dyDescent="0.25">
      <c r="A978" s="61"/>
      <c r="B978" s="1" t="s">
        <v>11438</v>
      </c>
      <c r="C978" s="33"/>
      <c r="D978" s="49"/>
      <c r="E978" s="49"/>
      <c r="F978" s="49"/>
      <c r="G978" s="49"/>
      <c r="H978" s="34">
        <v>25.44</v>
      </c>
      <c r="I978" s="34"/>
      <c r="J978" s="34"/>
      <c r="K978" s="35">
        <f t="shared" ref="K978:K990" si="104">H978</f>
        <v>25.44</v>
      </c>
      <c r="L978" s="24"/>
    </row>
    <row r="979" spans="1:14" s="23" customFormat="1" ht="15" customHeight="1" x14ac:dyDescent="0.25">
      <c r="A979" s="61"/>
      <c r="B979" s="1" t="s">
        <v>11439</v>
      </c>
      <c r="C979" s="33"/>
      <c r="D979" s="49"/>
      <c r="E979" s="49"/>
      <c r="F979" s="49"/>
      <c r="G979" s="49"/>
      <c r="H979" s="34">
        <v>3.82</v>
      </c>
      <c r="I979" s="34"/>
      <c r="J979" s="34"/>
      <c r="K979" s="35">
        <f t="shared" si="104"/>
        <v>3.82</v>
      </c>
      <c r="L979" s="24"/>
    </row>
    <row r="980" spans="1:14" s="23" customFormat="1" ht="15" customHeight="1" x14ac:dyDescent="0.25">
      <c r="A980" s="61"/>
      <c r="B980" s="1" t="s">
        <v>11419</v>
      </c>
      <c r="C980" s="33"/>
      <c r="D980" s="49"/>
      <c r="E980" s="49"/>
      <c r="F980" s="49"/>
      <c r="G980" s="49"/>
      <c r="H980" s="34">
        <v>27.85</v>
      </c>
      <c r="I980" s="34"/>
      <c r="J980" s="34"/>
      <c r="K980" s="35">
        <f t="shared" si="104"/>
        <v>27.85</v>
      </c>
      <c r="L980" s="24"/>
    </row>
    <row r="981" spans="1:14" s="23" customFormat="1" ht="15" customHeight="1" x14ac:dyDescent="0.25">
      <c r="A981" s="61"/>
      <c r="B981" s="1" t="s">
        <v>11420</v>
      </c>
      <c r="C981" s="33"/>
      <c r="D981" s="49"/>
      <c r="E981" s="49"/>
      <c r="F981" s="49"/>
      <c r="G981" s="26"/>
      <c r="H981" s="34">
        <v>28.2</v>
      </c>
      <c r="I981" s="34"/>
      <c r="J981" s="34"/>
      <c r="K981" s="35">
        <f t="shared" si="104"/>
        <v>28.2</v>
      </c>
      <c r="L981" s="24"/>
      <c r="M981" s="25"/>
      <c r="N981" s="26"/>
    </row>
    <row r="982" spans="1:14" s="23" customFormat="1" ht="15" customHeight="1" x14ac:dyDescent="0.25">
      <c r="A982" s="61"/>
      <c r="B982" s="1" t="s">
        <v>11421</v>
      </c>
      <c r="C982" s="33"/>
      <c r="D982" s="49"/>
      <c r="E982" s="49"/>
      <c r="F982" s="49"/>
      <c r="G982" s="49"/>
      <c r="H982" s="34">
        <v>29.41</v>
      </c>
      <c r="I982" s="34"/>
      <c r="J982" s="34"/>
      <c r="K982" s="35">
        <f t="shared" si="104"/>
        <v>29.41</v>
      </c>
      <c r="L982" s="24"/>
    </row>
    <row r="983" spans="1:14" s="23" customFormat="1" ht="15" customHeight="1" x14ac:dyDescent="0.25">
      <c r="A983" s="61"/>
      <c r="B983" s="1" t="s">
        <v>11422</v>
      </c>
      <c r="C983" s="33"/>
      <c r="E983" s="49"/>
      <c r="F983" s="49"/>
      <c r="G983" s="49"/>
      <c r="H983" s="49">
        <v>28.32</v>
      </c>
      <c r="I983" s="34"/>
      <c r="J983" s="34"/>
      <c r="K983" s="35">
        <f t="shared" si="104"/>
        <v>28.32</v>
      </c>
      <c r="L983" s="24"/>
    </row>
    <row r="984" spans="1:14" s="23" customFormat="1" ht="15" customHeight="1" x14ac:dyDescent="0.25">
      <c r="A984" s="61"/>
      <c r="B984" s="1" t="s">
        <v>11423</v>
      </c>
      <c r="C984" s="33"/>
      <c r="E984" s="49"/>
      <c r="F984" s="49"/>
      <c r="G984" s="49"/>
      <c r="H984" s="49">
        <v>25.8</v>
      </c>
      <c r="I984" s="34"/>
      <c r="J984" s="34"/>
      <c r="K984" s="35">
        <f t="shared" si="104"/>
        <v>25.8</v>
      </c>
      <c r="L984" s="24"/>
    </row>
    <row r="985" spans="1:14" s="23" customFormat="1" ht="15" customHeight="1" x14ac:dyDescent="0.25">
      <c r="A985" s="61"/>
      <c r="B985" s="1" t="s">
        <v>11424</v>
      </c>
      <c r="C985" s="33"/>
      <c r="E985" s="49"/>
      <c r="F985" s="49"/>
      <c r="G985" s="49"/>
      <c r="H985" s="49">
        <v>16.13</v>
      </c>
      <c r="I985" s="34"/>
      <c r="J985" s="34"/>
      <c r="K985" s="35">
        <f t="shared" si="104"/>
        <v>16.13</v>
      </c>
      <c r="L985" s="24"/>
      <c r="M985" s="25"/>
      <c r="N985" s="26"/>
    </row>
    <row r="986" spans="1:14" s="23" customFormat="1" ht="15" customHeight="1" x14ac:dyDescent="0.25">
      <c r="A986" s="61"/>
      <c r="B986" s="1" t="s">
        <v>11440</v>
      </c>
      <c r="C986" s="33"/>
      <c r="E986" s="49"/>
      <c r="F986" s="49"/>
      <c r="G986" s="49"/>
      <c r="H986" s="49">
        <v>8.35</v>
      </c>
      <c r="I986" s="34"/>
      <c r="J986" s="34"/>
      <c r="K986" s="35">
        <f t="shared" si="104"/>
        <v>8.35</v>
      </c>
      <c r="L986" s="24"/>
      <c r="M986" s="25"/>
      <c r="N986" s="26"/>
    </row>
    <row r="987" spans="1:14" s="23" customFormat="1" ht="15" customHeight="1" x14ac:dyDescent="0.25">
      <c r="A987" s="61"/>
      <c r="B987" s="1" t="s">
        <v>11435</v>
      </c>
      <c r="C987" s="33"/>
      <c r="E987" s="49"/>
      <c r="F987" s="49"/>
      <c r="G987" s="49"/>
      <c r="H987" s="49">
        <v>4.0199999999999996</v>
      </c>
      <c r="I987" s="34"/>
      <c r="J987" s="34"/>
      <c r="K987" s="35">
        <f t="shared" si="104"/>
        <v>4.0199999999999996</v>
      </c>
      <c r="L987" s="24"/>
      <c r="M987" s="25"/>
      <c r="N987" s="26"/>
    </row>
    <row r="988" spans="1:14" s="23" customFormat="1" ht="15" customHeight="1" x14ac:dyDescent="0.25">
      <c r="A988" s="61"/>
      <c r="B988" s="1" t="s">
        <v>11436</v>
      </c>
      <c r="C988" s="33"/>
      <c r="E988" s="49"/>
      <c r="F988" s="49"/>
      <c r="G988" s="49"/>
      <c r="H988" s="49">
        <v>3</v>
      </c>
      <c r="I988" s="34"/>
      <c r="J988" s="34"/>
      <c r="K988" s="35">
        <f t="shared" si="104"/>
        <v>3</v>
      </c>
      <c r="L988" s="24"/>
      <c r="M988" s="25"/>
      <c r="N988" s="26"/>
    </row>
    <row r="989" spans="1:14" s="23" customFormat="1" ht="15" customHeight="1" x14ac:dyDescent="0.25">
      <c r="A989" s="61"/>
      <c r="B989" s="1" t="s">
        <v>11427</v>
      </c>
      <c r="C989" s="33"/>
      <c r="E989" s="49"/>
      <c r="F989" s="49"/>
      <c r="G989" s="49"/>
      <c r="H989" s="49">
        <v>9.66</v>
      </c>
      <c r="I989" s="34"/>
      <c r="J989" s="34"/>
      <c r="K989" s="35">
        <f t="shared" si="104"/>
        <v>9.66</v>
      </c>
      <c r="L989" s="24"/>
      <c r="M989" s="25"/>
      <c r="N989" s="26"/>
    </row>
    <row r="990" spans="1:14" s="23" customFormat="1" ht="15" customHeight="1" x14ac:dyDescent="0.25">
      <c r="A990" s="61"/>
      <c r="B990" s="1" t="s">
        <v>11426</v>
      </c>
      <c r="C990" s="33"/>
      <c r="E990" s="49"/>
      <c r="F990" s="49"/>
      <c r="G990" s="49"/>
      <c r="H990" s="49">
        <v>9.66</v>
      </c>
      <c r="I990" s="34"/>
      <c r="J990" s="34"/>
      <c r="K990" s="35">
        <f t="shared" si="104"/>
        <v>9.66</v>
      </c>
      <c r="L990" s="24"/>
      <c r="M990" s="25"/>
      <c r="N990" s="26"/>
    </row>
    <row r="991" spans="1:14" s="23" customFormat="1" x14ac:dyDescent="0.25">
      <c r="A991" s="60"/>
      <c r="B991" s="15"/>
      <c r="C991" s="16"/>
      <c r="D991" s="17"/>
      <c r="E991" s="18"/>
      <c r="F991" s="17"/>
      <c r="G991" s="19"/>
      <c r="H991" s="17"/>
      <c r="I991" s="19"/>
      <c r="J991" s="19"/>
      <c r="K991" s="20"/>
      <c r="L991" s="21"/>
      <c r="M991" s="22"/>
    </row>
    <row r="992" spans="1:14" s="23" customFormat="1" x14ac:dyDescent="0.25">
      <c r="A992" s="62"/>
      <c r="B992" s="27" t="s">
        <v>12</v>
      </c>
      <c r="C992" s="28"/>
      <c r="D992" s="29"/>
      <c r="E992" s="30"/>
      <c r="F992" s="30"/>
      <c r="G992" s="30"/>
      <c r="H992" s="30"/>
      <c r="I992" s="30"/>
      <c r="J992" s="30"/>
      <c r="K992" s="31">
        <f>ROUND(SUM(K977:K991),2)</f>
        <v>228.66</v>
      </c>
      <c r="L992" s="32" t="str">
        <f>IFERROR(VLOOKUP(A975,PO!$A:$I,5,FALSE),0)</f>
        <v>M2</v>
      </c>
      <c r="M992" s="22"/>
    </row>
    <row r="993" spans="1:14" s="23" customFormat="1" x14ac:dyDescent="0.25">
      <c r="A993" s="60"/>
      <c r="B993" s="15"/>
      <c r="C993" s="16"/>
      <c r="D993" s="17"/>
      <c r="E993" s="18"/>
      <c r="F993" s="17"/>
      <c r="G993" s="19"/>
      <c r="H993" s="17"/>
      <c r="I993" s="19"/>
      <c r="J993" s="19"/>
      <c r="K993" s="20"/>
      <c r="L993" s="21"/>
      <c r="M993" s="22"/>
    </row>
    <row r="994" spans="1:14" s="23" customFormat="1" ht="52.8" x14ac:dyDescent="0.25">
      <c r="A994" s="60" t="str">
        <f>PO!A86</f>
        <v>07.02.04</v>
      </c>
      <c r="B994" s="15" t="str">
        <f>VLOOKUP(A994,PO!$A:$I,4,FALSE)</f>
        <v>PISO EM GRANILITE, MARMORITE OU GRANITINA EM AMBIENTES INTERNOS, COM ESPESSURA DE 8 MM, INCLUSO MISTURA EM BETONEIRA, COLOCAÇÃO DAS JUNTAS, APLICAÇÃO DO PISO, 4 POLIMENTOS COM POLITRIZ, ESTUCAMENTO, SELADOR E CERA. AF_06/2022</v>
      </c>
      <c r="C994" s="16"/>
      <c r="D994" s="17"/>
      <c r="E994" s="18"/>
      <c r="F994" s="17"/>
      <c r="G994" s="19"/>
      <c r="H994" s="17"/>
      <c r="I994" s="19"/>
      <c r="J994" s="19"/>
      <c r="K994" s="20"/>
      <c r="L994" s="21">
        <f>K998</f>
        <v>124.06</v>
      </c>
      <c r="M994" s="22"/>
    </row>
    <row r="995" spans="1:14" s="23" customFormat="1" x14ac:dyDescent="0.25">
      <c r="A995" s="60"/>
      <c r="B995" s="15"/>
      <c r="C995" s="16"/>
      <c r="D995" s="17"/>
      <c r="E995" s="18"/>
      <c r="F995" s="17"/>
      <c r="G995" s="19"/>
      <c r="H995" s="17"/>
      <c r="I995" s="19"/>
      <c r="J995" s="19"/>
      <c r="K995" s="20"/>
      <c r="L995" s="21"/>
      <c r="M995" s="22"/>
    </row>
    <row r="996" spans="1:14" s="23" customFormat="1" ht="15" customHeight="1" x14ac:dyDescent="0.25">
      <c r="A996" s="61"/>
      <c r="B996" s="1" t="s">
        <v>11434</v>
      </c>
      <c r="C996" s="33"/>
      <c r="E996" s="49"/>
      <c r="F996" s="49"/>
      <c r="G996" s="49"/>
      <c r="H996" s="49">
        <v>124.06</v>
      </c>
      <c r="I996" s="34"/>
      <c r="J996" s="34"/>
      <c r="K996" s="35">
        <f>H996</f>
        <v>124.06</v>
      </c>
      <c r="L996" s="24"/>
      <c r="M996" s="25"/>
      <c r="N996" s="26"/>
    </row>
    <row r="997" spans="1:14" s="23" customFormat="1" x14ac:dyDescent="0.25">
      <c r="A997" s="60"/>
      <c r="B997" s="15"/>
      <c r="C997" s="16"/>
      <c r="D997" s="17"/>
      <c r="E997" s="18"/>
      <c r="F997" s="17"/>
      <c r="G997" s="19"/>
      <c r="H997" s="17"/>
      <c r="I997" s="19"/>
      <c r="J997" s="19"/>
      <c r="K997" s="20"/>
      <c r="L997" s="21"/>
      <c r="M997" s="22"/>
    </row>
    <row r="998" spans="1:14" s="23" customFormat="1" x14ac:dyDescent="0.25">
      <c r="A998" s="62"/>
      <c r="B998" s="27" t="s">
        <v>12</v>
      </c>
      <c r="C998" s="28"/>
      <c r="D998" s="29"/>
      <c r="E998" s="30"/>
      <c r="F998" s="30"/>
      <c r="G998" s="30"/>
      <c r="H998" s="30"/>
      <c r="I998" s="30"/>
      <c r="J998" s="30"/>
      <c r="K998" s="31">
        <f>ROUND(SUM(K994:K997),2)</f>
        <v>124.06</v>
      </c>
      <c r="L998" s="32" t="str">
        <f>IFERROR(VLOOKUP(A994,PO!$A:$I,5,FALSE),0)</f>
        <v>M2</v>
      </c>
      <c r="M998" s="22"/>
    </row>
    <row r="999" spans="1:14" s="23" customFormat="1" x14ac:dyDescent="0.25">
      <c r="A999" s="60"/>
      <c r="B999" s="15"/>
      <c r="C999" s="16"/>
      <c r="D999" s="17"/>
      <c r="E999" s="18"/>
      <c r="F999" s="17"/>
      <c r="G999" s="19"/>
      <c r="H999" s="17"/>
      <c r="I999" s="19"/>
      <c r="J999" s="19"/>
      <c r="K999" s="20"/>
      <c r="L999" s="21"/>
      <c r="M999" s="22"/>
    </row>
    <row r="1000" spans="1:14" s="23" customFormat="1" x14ac:dyDescent="0.25">
      <c r="A1000" s="60" t="str">
        <f>PO!A87</f>
        <v>07.02.05</v>
      </c>
      <c r="B1000" s="15" t="str">
        <f>VLOOKUP(A1000,PO!$A:$I,4,FALSE)</f>
        <v>SOLEIRA EM GRANITO, LARGURA 15 CM, ESPESSURA 2,0 CM. AF_09/2020</v>
      </c>
      <c r="C1000" s="16"/>
      <c r="D1000" s="17"/>
      <c r="E1000" s="18"/>
      <c r="F1000" s="17"/>
      <c r="G1000" s="19"/>
      <c r="H1000" s="17"/>
      <c r="I1000" s="19"/>
      <c r="J1000" s="19"/>
      <c r="K1000" s="20"/>
      <c r="L1000" s="21">
        <f>K1026</f>
        <v>14.8</v>
      </c>
      <c r="M1000" s="22"/>
    </row>
    <row r="1001" spans="1:14" s="23" customFormat="1" ht="15" customHeight="1" x14ac:dyDescent="0.25">
      <c r="A1001" s="61"/>
      <c r="B1001" s="1"/>
      <c r="C1001" s="33"/>
      <c r="D1001" s="49"/>
      <c r="E1001" s="49"/>
      <c r="F1001" s="49"/>
      <c r="G1001" s="26"/>
      <c r="H1001" s="34"/>
      <c r="I1001" s="34"/>
      <c r="J1001" s="34"/>
      <c r="K1001" s="35"/>
      <c r="L1001" s="24"/>
      <c r="M1001" s="25"/>
      <c r="N1001" s="26"/>
    </row>
    <row r="1002" spans="1:14" s="23" customFormat="1" ht="15" customHeight="1" x14ac:dyDescent="0.25">
      <c r="A1002" s="61"/>
      <c r="B1002" s="297" t="s">
        <v>11433</v>
      </c>
      <c r="C1002" s="33"/>
      <c r="D1002" s="49"/>
      <c r="E1002" s="49"/>
      <c r="F1002" s="49"/>
      <c r="G1002" s="26"/>
      <c r="H1002" s="34"/>
      <c r="I1002" s="34"/>
      <c r="J1002" s="34"/>
      <c r="K1002" s="35"/>
      <c r="L1002" s="24"/>
    </row>
    <row r="1003" spans="1:14" s="23" customFormat="1" ht="15" customHeight="1" x14ac:dyDescent="0.25">
      <c r="A1003" s="61"/>
      <c r="B1003" s="1" t="s">
        <v>11441</v>
      </c>
      <c r="C1003" s="33"/>
      <c r="D1003" s="49">
        <v>1</v>
      </c>
      <c r="E1003" s="49">
        <v>0.9</v>
      </c>
      <c r="F1003" s="49"/>
      <c r="G1003" s="49"/>
      <c r="H1003" s="34"/>
      <c r="I1003" s="34"/>
      <c r="J1003" s="34"/>
      <c r="K1003" s="35">
        <f>E1003*D1003</f>
        <v>0.9</v>
      </c>
      <c r="L1003" s="24"/>
    </row>
    <row r="1004" spans="1:14" s="23" customFormat="1" ht="15" customHeight="1" x14ac:dyDescent="0.25">
      <c r="A1004" s="61"/>
      <c r="B1004" s="1" t="s">
        <v>11442</v>
      </c>
      <c r="C1004" s="33"/>
      <c r="D1004" s="49">
        <v>1</v>
      </c>
      <c r="E1004" s="49">
        <v>0.9</v>
      </c>
      <c r="F1004" s="49"/>
      <c r="G1004" s="49"/>
      <c r="H1004" s="34"/>
      <c r="I1004" s="34"/>
      <c r="J1004" s="34"/>
      <c r="K1004" s="35">
        <f t="shared" ref="K1004:K1021" si="105">E1004*D1004</f>
        <v>0.9</v>
      </c>
      <c r="L1004" s="24"/>
    </row>
    <row r="1005" spans="1:14" s="23" customFormat="1" ht="15" customHeight="1" x14ac:dyDescent="0.25">
      <c r="A1005" s="61"/>
      <c r="B1005" s="1" t="s">
        <v>11443</v>
      </c>
      <c r="C1005" s="33"/>
      <c r="D1005" s="49">
        <v>1</v>
      </c>
      <c r="E1005" s="49">
        <v>0.9</v>
      </c>
      <c r="F1005" s="49"/>
      <c r="G1005" s="49"/>
      <c r="H1005" s="34"/>
      <c r="I1005" s="34"/>
      <c r="J1005" s="34"/>
      <c r="K1005" s="35">
        <f t="shared" si="105"/>
        <v>0.9</v>
      </c>
      <c r="L1005" s="24"/>
    </row>
    <row r="1006" spans="1:14" s="23" customFormat="1" ht="15" customHeight="1" x14ac:dyDescent="0.25">
      <c r="A1006" s="61"/>
      <c r="B1006" s="1" t="s">
        <v>11444</v>
      </c>
      <c r="C1006" s="33"/>
      <c r="D1006" s="49">
        <v>1</v>
      </c>
      <c r="E1006" s="49">
        <v>0.9</v>
      </c>
      <c r="F1006" s="49"/>
      <c r="G1006" s="26"/>
      <c r="H1006" s="34"/>
      <c r="I1006" s="34"/>
      <c r="J1006" s="34"/>
      <c r="K1006" s="35">
        <f t="shared" si="105"/>
        <v>0.9</v>
      </c>
      <c r="L1006" s="24"/>
    </row>
    <row r="1007" spans="1:14" s="23" customFormat="1" ht="15" customHeight="1" x14ac:dyDescent="0.25">
      <c r="A1007" s="61"/>
      <c r="B1007" s="1" t="s">
        <v>11445</v>
      </c>
      <c r="C1007" s="33"/>
      <c r="D1007" s="49">
        <v>1</v>
      </c>
      <c r="E1007" s="49">
        <v>0.9</v>
      </c>
      <c r="F1007" s="49"/>
      <c r="G1007" s="49"/>
      <c r="H1007" s="34"/>
      <c r="I1007" s="34"/>
      <c r="J1007" s="34"/>
      <c r="K1007" s="35">
        <f t="shared" si="105"/>
        <v>0.9</v>
      </c>
      <c r="L1007" s="24"/>
    </row>
    <row r="1008" spans="1:14" s="23" customFormat="1" ht="15" customHeight="1" x14ac:dyDescent="0.25">
      <c r="A1008" s="61"/>
      <c r="B1008" s="1" t="s">
        <v>11446</v>
      </c>
      <c r="C1008" s="33"/>
      <c r="D1008" s="49">
        <v>1</v>
      </c>
      <c r="E1008" s="49">
        <v>0.9</v>
      </c>
      <c r="F1008" s="49"/>
      <c r="G1008" s="49"/>
      <c r="H1008" s="34"/>
      <c r="I1008" s="34"/>
      <c r="J1008" s="34"/>
      <c r="K1008" s="35">
        <f t="shared" si="105"/>
        <v>0.9</v>
      </c>
      <c r="L1008" s="24"/>
    </row>
    <row r="1009" spans="1:12" s="23" customFormat="1" ht="15" customHeight="1" x14ac:dyDescent="0.25">
      <c r="A1009" s="61"/>
      <c r="B1009" s="1" t="s">
        <v>11447</v>
      </c>
      <c r="C1009" s="33"/>
      <c r="D1009" s="49">
        <v>1</v>
      </c>
      <c r="E1009" s="49">
        <v>0.9</v>
      </c>
      <c r="F1009" s="49"/>
      <c r="G1009" s="49"/>
      <c r="H1009" s="34"/>
      <c r="I1009" s="34"/>
      <c r="J1009" s="34"/>
      <c r="K1009" s="35">
        <f t="shared" si="105"/>
        <v>0.9</v>
      </c>
      <c r="L1009" s="24"/>
    </row>
    <row r="1010" spans="1:12" s="23" customFormat="1" ht="15" customHeight="1" x14ac:dyDescent="0.25">
      <c r="A1010" s="61"/>
      <c r="B1010" s="1" t="s">
        <v>11448</v>
      </c>
      <c r="C1010" s="33"/>
      <c r="D1010" s="49">
        <v>1</v>
      </c>
      <c r="E1010" s="49">
        <v>0.9</v>
      </c>
      <c r="F1010" s="49"/>
      <c r="G1010" s="49"/>
      <c r="H1010" s="34"/>
      <c r="I1010" s="34"/>
      <c r="J1010" s="34"/>
      <c r="K1010" s="35">
        <f t="shared" si="105"/>
        <v>0.9</v>
      </c>
      <c r="L1010" s="24"/>
    </row>
    <row r="1011" spans="1:12" s="23" customFormat="1" ht="15" customHeight="1" x14ac:dyDescent="0.25">
      <c r="A1011" s="61"/>
      <c r="B1011" s="1" t="s">
        <v>11449</v>
      </c>
      <c r="C1011" s="33"/>
      <c r="D1011" s="49">
        <v>1</v>
      </c>
      <c r="E1011" s="49">
        <v>0.9</v>
      </c>
      <c r="F1011" s="49"/>
      <c r="G1011" s="26"/>
      <c r="H1011" s="34"/>
      <c r="I1011" s="34"/>
      <c r="J1011" s="34"/>
      <c r="K1011" s="35">
        <f t="shared" si="105"/>
        <v>0.9</v>
      </c>
      <c r="L1011" s="24"/>
    </row>
    <row r="1012" spans="1:12" s="23" customFormat="1" ht="15" customHeight="1" x14ac:dyDescent="0.25">
      <c r="A1012" s="61"/>
      <c r="B1012" s="1" t="s">
        <v>11450</v>
      </c>
      <c r="C1012" s="33"/>
      <c r="D1012" s="49">
        <v>1</v>
      </c>
      <c r="E1012" s="49">
        <v>0.9</v>
      </c>
      <c r="F1012" s="49"/>
      <c r="G1012" s="49"/>
      <c r="H1012" s="34"/>
      <c r="I1012" s="34"/>
      <c r="J1012" s="34"/>
      <c r="K1012" s="35">
        <f t="shared" si="105"/>
        <v>0.9</v>
      </c>
      <c r="L1012" s="24"/>
    </row>
    <row r="1013" spans="1:12" s="23" customFormat="1" ht="15" customHeight="1" x14ac:dyDescent="0.25">
      <c r="A1013" s="61"/>
      <c r="B1013" s="1"/>
      <c r="C1013" s="33"/>
      <c r="D1013" s="49"/>
      <c r="E1013" s="49"/>
      <c r="F1013" s="49"/>
      <c r="G1013" s="49"/>
      <c r="H1013" s="34"/>
      <c r="I1013" s="34"/>
      <c r="J1013" s="34"/>
      <c r="K1013" s="35">
        <f>E1013*D1013</f>
        <v>0</v>
      </c>
      <c r="L1013" s="24"/>
    </row>
    <row r="1014" spans="1:12" s="23" customFormat="1" ht="15" customHeight="1" x14ac:dyDescent="0.25">
      <c r="A1014" s="61"/>
      <c r="B1014" s="297" t="s">
        <v>11433</v>
      </c>
      <c r="C1014" s="33"/>
      <c r="D1014" s="49"/>
      <c r="E1014" s="49"/>
      <c r="F1014" s="49"/>
      <c r="G1014" s="49"/>
      <c r="H1014" s="34"/>
      <c r="I1014" s="34"/>
      <c r="J1014" s="34"/>
      <c r="K1014" s="35">
        <f t="shared" si="105"/>
        <v>0</v>
      </c>
      <c r="L1014" s="24"/>
    </row>
    <row r="1015" spans="1:12" s="23" customFormat="1" ht="15" customHeight="1" x14ac:dyDescent="0.25">
      <c r="A1015" s="61"/>
      <c r="B1015" s="1" t="s">
        <v>11451</v>
      </c>
      <c r="C1015" s="33"/>
      <c r="D1015" s="49">
        <v>1</v>
      </c>
      <c r="E1015" s="49">
        <v>0.8</v>
      </c>
      <c r="F1015" s="49"/>
      <c r="G1015" s="26"/>
      <c r="H1015" s="34"/>
      <c r="I1015" s="34"/>
      <c r="J1015" s="34"/>
      <c r="K1015" s="35">
        <f t="shared" si="105"/>
        <v>0.8</v>
      </c>
      <c r="L1015" s="24"/>
    </row>
    <row r="1016" spans="1:12" s="23" customFormat="1" ht="15" customHeight="1" x14ac:dyDescent="0.25">
      <c r="A1016" s="61"/>
      <c r="B1016" s="1" t="s">
        <v>11452</v>
      </c>
      <c r="C1016" s="33"/>
      <c r="D1016" s="49">
        <v>1</v>
      </c>
      <c r="E1016" s="49">
        <v>0.8</v>
      </c>
      <c r="F1016" s="49"/>
      <c r="G1016" s="49"/>
      <c r="H1016" s="34"/>
      <c r="I1016" s="34"/>
      <c r="J1016" s="34"/>
      <c r="K1016" s="35">
        <f t="shared" si="105"/>
        <v>0.8</v>
      </c>
      <c r="L1016" s="24"/>
    </row>
    <row r="1017" spans="1:12" s="23" customFormat="1" ht="15" customHeight="1" x14ac:dyDescent="0.25">
      <c r="A1017" s="61"/>
      <c r="B1017" s="1" t="s">
        <v>11453</v>
      </c>
      <c r="C1017" s="33"/>
      <c r="D1017" s="49">
        <v>1</v>
      </c>
      <c r="E1017" s="49">
        <v>0.8</v>
      </c>
      <c r="F1017" s="49"/>
      <c r="G1017" s="49"/>
      <c r="H1017" s="34"/>
      <c r="I1017" s="34"/>
      <c r="J1017" s="34"/>
      <c r="K1017" s="35">
        <f t="shared" si="105"/>
        <v>0.8</v>
      </c>
      <c r="L1017" s="24"/>
    </row>
    <row r="1018" spans="1:12" s="23" customFormat="1" ht="15" customHeight="1" x14ac:dyDescent="0.25">
      <c r="A1018" s="61"/>
      <c r="B1018" s="1" t="s">
        <v>11454</v>
      </c>
      <c r="C1018" s="33"/>
      <c r="D1018" s="49">
        <v>1</v>
      </c>
      <c r="E1018" s="49">
        <v>0.8</v>
      </c>
      <c r="F1018" s="49"/>
      <c r="G1018" s="49"/>
      <c r="H1018" s="34"/>
      <c r="I1018" s="34"/>
      <c r="J1018" s="34"/>
      <c r="K1018" s="35">
        <f t="shared" si="105"/>
        <v>0.8</v>
      </c>
      <c r="L1018" s="24"/>
    </row>
    <row r="1019" spans="1:12" s="23" customFormat="1" ht="15" customHeight="1" x14ac:dyDescent="0.25">
      <c r="A1019" s="61"/>
      <c r="B1019" s="1" t="s">
        <v>11455</v>
      </c>
      <c r="C1019" s="33"/>
      <c r="D1019" s="49">
        <v>1</v>
      </c>
      <c r="E1019" s="49">
        <v>0.8</v>
      </c>
      <c r="F1019" s="49"/>
      <c r="G1019" s="49"/>
      <c r="H1019" s="34"/>
      <c r="I1019" s="34"/>
      <c r="J1019" s="34"/>
      <c r="K1019" s="35">
        <f t="shared" si="105"/>
        <v>0.8</v>
      </c>
      <c r="L1019" s="24"/>
    </row>
    <row r="1020" spans="1:12" s="23" customFormat="1" ht="15" customHeight="1" x14ac:dyDescent="0.25">
      <c r="A1020" s="61"/>
      <c r="B1020" s="1" t="s">
        <v>11456</v>
      </c>
      <c r="C1020" s="33"/>
      <c r="D1020" s="49">
        <v>1</v>
      </c>
      <c r="E1020" s="49">
        <v>0.8</v>
      </c>
      <c r="F1020" s="49"/>
      <c r="G1020" s="26"/>
      <c r="H1020" s="34"/>
      <c r="I1020" s="34"/>
      <c r="J1020" s="34"/>
      <c r="K1020" s="35">
        <f t="shared" si="105"/>
        <v>0.8</v>
      </c>
      <c r="L1020" s="24"/>
    </row>
    <row r="1021" spans="1:12" s="23" customFormat="1" ht="15" customHeight="1" x14ac:dyDescent="0.25">
      <c r="A1021" s="61"/>
      <c r="B1021" s="1" t="s">
        <v>11457</v>
      </c>
      <c r="C1021" s="33"/>
      <c r="D1021" s="49">
        <v>1</v>
      </c>
      <c r="E1021" s="49">
        <v>0.8</v>
      </c>
      <c r="F1021" s="49"/>
      <c r="G1021" s="49"/>
      <c r="H1021" s="34"/>
      <c r="I1021" s="34"/>
      <c r="J1021" s="34"/>
      <c r="K1021" s="35">
        <f t="shared" si="105"/>
        <v>0.8</v>
      </c>
      <c r="L1021" s="24"/>
    </row>
    <row r="1022" spans="1:12" s="23" customFormat="1" ht="15" customHeight="1" x14ac:dyDescent="0.25">
      <c r="A1022" s="61"/>
      <c r="B1022" s="1"/>
      <c r="C1022" s="33"/>
      <c r="D1022" s="49"/>
      <c r="E1022" s="49"/>
      <c r="F1022" s="49"/>
      <c r="G1022" s="26"/>
      <c r="H1022" s="34"/>
      <c r="I1022" s="34"/>
      <c r="J1022" s="34"/>
      <c r="K1022" s="35"/>
      <c r="L1022" s="24"/>
    </row>
    <row r="1023" spans="1:12" s="23" customFormat="1" ht="15" customHeight="1" x14ac:dyDescent="0.25">
      <c r="A1023" s="61"/>
      <c r="B1023" s="297" t="s">
        <v>11431</v>
      </c>
      <c r="C1023" s="33"/>
      <c r="D1023" s="49"/>
      <c r="E1023" s="49"/>
      <c r="F1023" s="49"/>
      <c r="G1023" s="26"/>
      <c r="H1023" s="34"/>
      <c r="I1023" s="34"/>
      <c r="J1023" s="34"/>
      <c r="K1023" s="35"/>
      <c r="L1023" s="24"/>
    </row>
    <row r="1024" spans="1:12" s="23" customFormat="1" ht="15" customHeight="1" x14ac:dyDescent="0.25">
      <c r="A1024" s="61"/>
      <c r="B1024" s="1" t="s">
        <v>11458</v>
      </c>
      <c r="C1024" s="33"/>
      <c r="D1024" s="49">
        <v>1</v>
      </c>
      <c r="E1024" s="49">
        <v>0.2</v>
      </c>
      <c r="F1024" s="49"/>
      <c r="G1024" s="49"/>
      <c r="H1024" s="34"/>
      <c r="I1024" s="34"/>
      <c r="J1024" s="34"/>
      <c r="K1024" s="35">
        <f>E1024*D1024</f>
        <v>0.2</v>
      </c>
      <c r="L1024" s="24"/>
    </row>
    <row r="1025" spans="1:14" s="23" customFormat="1" x14ac:dyDescent="0.25">
      <c r="A1025" s="60"/>
      <c r="B1025" s="15"/>
      <c r="C1025" s="16"/>
      <c r="D1025" s="17"/>
      <c r="E1025" s="18"/>
      <c r="F1025" s="17"/>
      <c r="G1025" s="19"/>
      <c r="H1025" s="17"/>
      <c r="I1025" s="19"/>
      <c r="J1025" s="19"/>
      <c r="K1025" s="176"/>
      <c r="L1025" s="21"/>
      <c r="M1025" s="22"/>
    </row>
    <row r="1026" spans="1:14" s="23" customFormat="1" x14ac:dyDescent="0.25">
      <c r="A1026" s="62"/>
      <c r="B1026" s="27" t="s">
        <v>12</v>
      </c>
      <c r="C1026" s="28"/>
      <c r="D1026" s="29"/>
      <c r="E1026" s="30"/>
      <c r="F1026" s="30"/>
      <c r="G1026" s="30"/>
      <c r="H1026" s="30"/>
      <c r="I1026" s="30"/>
      <c r="J1026" s="30"/>
      <c r="K1026" s="31">
        <f>ROUND(SUM(K1000:K1025),2)</f>
        <v>14.8</v>
      </c>
      <c r="L1026" s="32" t="str">
        <f>IFERROR(VLOOKUP(A1000,PO!$A:$I,5,FALSE),0)</f>
        <v>M</v>
      </c>
      <c r="M1026" s="22"/>
    </row>
    <row r="1027" spans="1:14" s="23" customFormat="1" x14ac:dyDescent="0.25">
      <c r="A1027" s="60"/>
      <c r="B1027" s="15"/>
      <c r="C1027" s="16"/>
      <c r="D1027" s="17"/>
      <c r="E1027" s="18"/>
      <c r="F1027" s="17"/>
      <c r="G1027" s="19"/>
      <c r="H1027" s="17"/>
      <c r="I1027" s="19"/>
      <c r="J1027" s="19"/>
      <c r="K1027" s="20"/>
      <c r="L1027" s="21"/>
      <c r="M1027" s="22"/>
    </row>
    <row r="1028" spans="1:14" s="23" customFormat="1" x14ac:dyDescent="0.25">
      <c r="A1028" s="60" t="str">
        <f>PO!A88</f>
        <v>07.02.06</v>
      </c>
      <c r="B1028" s="15" t="str">
        <f>VLOOKUP(A1028,PO!$A:$I,4,FALSE)</f>
        <v>RODAPÉ EM GRANITO, ALTURA 10 CM. AF_09/2020</v>
      </c>
      <c r="C1028" s="16"/>
      <c r="D1028" s="17"/>
      <c r="E1028" s="18"/>
      <c r="F1028" s="17"/>
      <c r="G1028" s="19"/>
      <c r="H1028" s="17"/>
      <c r="I1028" s="19"/>
      <c r="J1028" s="19"/>
      <c r="K1028" s="20"/>
      <c r="L1028" s="21">
        <f>K1040</f>
        <v>198.72</v>
      </c>
      <c r="M1028" s="22"/>
    </row>
    <row r="1029" spans="1:14" s="23" customFormat="1" ht="15" customHeight="1" x14ac:dyDescent="0.25">
      <c r="A1029" s="61"/>
      <c r="B1029" s="1"/>
      <c r="C1029" s="33"/>
      <c r="D1029" s="49"/>
      <c r="E1029" s="49"/>
      <c r="F1029" s="49"/>
      <c r="G1029" s="26"/>
      <c r="H1029" s="34"/>
      <c r="I1029" s="34"/>
      <c r="J1029" s="34"/>
      <c r="K1029" s="35"/>
      <c r="L1029" s="24"/>
      <c r="M1029" s="25"/>
      <c r="N1029" s="26"/>
    </row>
    <row r="1030" spans="1:14" s="23" customFormat="1" ht="15" customHeight="1" x14ac:dyDescent="0.25">
      <c r="A1030" s="61"/>
      <c r="B1030" s="1" t="s">
        <v>11419</v>
      </c>
      <c r="C1030" s="33"/>
      <c r="D1030" s="49"/>
      <c r="E1030" s="49">
        <v>21.14</v>
      </c>
      <c r="F1030" s="49"/>
      <c r="G1030" s="49"/>
      <c r="H1030" s="34"/>
      <c r="I1030" s="34"/>
      <c r="J1030" s="34"/>
      <c r="K1030" s="35">
        <f t="shared" ref="K1030:K1038" si="106">E1030</f>
        <v>21.14</v>
      </c>
      <c r="L1030" s="24"/>
    </row>
    <row r="1031" spans="1:14" s="23" customFormat="1" ht="15" customHeight="1" x14ac:dyDescent="0.25">
      <c r="A1031" s="61"/>
      <c r="B1031" s="1" t="s">
        <v>11420</v>
      </c>
      <c r="C1031" s="33"/>
      <c r="D1031" s="49"/>
      <c r="E1031" s="49">
        <v>21.28</v>
      </c>
      <c r="F1031" s="49"/>
      <c r="G1031" s="26"/>
      <c r="H1031" s="34"/>
      <c r="I1031" s="34"/>
      <c r="J1031" s="34"/>
      <c r="K1031" s="35">
        <f t="shared" si="106"/>
        <v>21.28</v>
      </c>
      <c r="L1031" s="24"/>
      <c r="M1031" s="25"/>
      <c r="N1031" s="26"/>
    </row>
    <row r="1032" spans="1:14" s="23" customFormat="1" ht="15" customHeight="1" x14ac:dyDescent="0.25">
      <c r="A1032" s="61"/>
      <c r="B1032" s="1" t="s">
        <v>11421</v>
      </c>
      <c r="C1032" s="33"/>
      <c r="D1032" s="49"/>
      <c r="E1032" s="49">
        <v>21.84</v>
      </c>
      <c r="F1032" s="49"/>
      <c r="G1032" s="49"/>
      <c r="H1032" s="34"/>
      <c r="I1032" s="34"/>
      <c r="J1032" s="34"/>
      <c r="K1032" s="35">
        <f t="shared" si="106"/>
        <v>21.84</v>
      </c>
      <c r="L1032" s="24"/>
    </row>
    <row r="1033" spans="1:14" s="23" customFormat="1" ht="15" customHeight="1" x14ac:dyDescent="0.25">
      <c r="A1033" s="61"/>
      <c r="B1033" s="1" t="s">
        <v>11422</v>
      </c>
      <c r="C1033" s="33"/>
      <c r="E1033" s="49">
        <v>21.3</v>
      </c>
      <c r="F1033" s="49"/>
      <c r="G1033" s="49"/>
      <c r="H1033" s="49"/>
      <c r="I1033" s="34"/>
      <c r="J1033" s="34"/>
      <c r="K1033" s="35">
        <f t="shared" si="106"/>
        <v>21.3</v>
      </c>
      <c r="L1033" s="24"/>
    </row>
    <row r="1034" spans="1:14" s="23" customFormat="1" ht="15" customHeight="1" x14ac:dyDescent="0.25">
      <c r="A1034" s="61"/>
      <c r="B1034" s="1" t="s">
        <v>11423</v>
      </c>
      <c r="C1034" s="33"/>
      <c r="E1034" s="49">
        <v>20.32</v>
      </c>
      <c r="F1034" s="49"/>
      <c r="G1034" s="49"/>
      <c r="H1034" s="49"/>
      <c r="I1034" s="34"/>
      <c r="J1034" s="34"/>
      <c r="K1034" s="35">
        <f t="shared" si="106"/>
        <v>20.32</v>
      </c>
      <c r="L1034" s="24"/>
    </row>
    <row r="1035" spans="1:14" s="23" customFormat="1" ht="15" customHeight="1" x14ac:dyDescent="0.25">
      <c r="A1035" s="61"/>
      <c r="B1035" s="1" t="s">
        <v>11424</v>
      </c>
      <c r="C1035" s="33"/>
      <c r="E1035" s="49">
        <v>16.34</v>
      </c>
      <c r="F1035" s="49"/>
      <c r="G1035" s="49"/>
      <c r="H1035" s="49"/>
      <c r="I1035" s="34"/>
      <c r="J1035" s="34"/>
      <c r="K1035" s="35">
        <f t="shared" si="106"/>
        <v>16.34</v>
      </c>
      <c r="L1035" s="24"/>
      <c r="M1035" s="25"/>
      <c r="N1035" s="26"/>
    </row>
    <row r="1036" spans="1:14" s="23" customFormat="1" ht="15" customHeight="1" x14ac:dyDescent="0.25">
      <c r="A1036" s="61"/>
      <c r="B1036" s="1" t="s">
        <v>11440</v>
      </c>
      <c r="C1036" s="33"/>
      <c r="E1036" s="49">
        <v>11.76</v>
      </c>
      <c r="F1036" s="49"/>
      <c r="G1036" s="49"/>
      <c r="H1036" s="49"/>
      <c r="I1036" s="34"/>
      <c r="J1036" s="34"/>
      <c r="K1036" s="35">
        <f t="shared" si="106"/>
        <v>11.76</v>
      </c>
      <c r="L1036" s="24"/>
      <c r="M1036" s="25"/>
      <c r="N1036" s="26"/>
    </row>
    <row r="1037" spans="1:14" s="23" customFormat="1" ht="15" customHeight="1" x14ac:dyDescent="0.25">
      <c r="A1037" s="61"/>
      <c r="B1037" s="1" t="s">
        <v>11430</v>
      </c>
      <c r="C1037" s="33"/>
      <c r="D1037" s="49"/>
      <c r="E1037" s="49">
        <v>13.42</v>
      </c>
      <c r="F1037" s="49"/>
      <c r="G1037" s="26"/>
      <c r="H1037" s="34"/>
      <c r="I1037" s="34"/>
      <c r="J1037" s="34"/>
      <c r="K1037" s="35">
        <f>E1037</f>
        <v>13.42</v>
      </c>
      <c r="L1037" s="24"/>
    </row>
    <row r="1038" spans="1:14" s="23" customFormat="1" ht="15" customHeight="1" x14ac:dyDescent="0.25">
      <c r="A1038" s="61"/>
      <c r="B1038" s="1" t="s">
        <v>11434</v>
      </c>
      <c r="C1038" s="33"/>
      <c r="E1038" s="49">
        <v>51.32</v>
      </c>
      <c r="F1038" s="49"/>
      <c r="G1038" s="49"/>
      <c r="H1038" s="49"/>
      <c r="I1038" s="34"/>
      <c r="J1038" s="34"/>
      <c r="K1038" s="35">
        <f t="shared" si="106"/>
        <v>51.32</v>
      </c>
      <c r="L1038" s="24"/>
      <c r="M1038" s="25"/>
      <c r="N1038" s="26"/>
    </row>
    <row r="1039" spans="1:14" s="23" customFormat="1" x14ac:dyDescent="0.25">
      <c r="A1039" s="60"/>
      <c r="B1039" s="15"/>
      <c r="C1039" s="16"/>
      <c r="D1039" s="17"/>
      <c r="E1039" s="18"/>
      <c r="F1039" s="17"/>
      <c r="G1039" s="19"/>
      <c r="H1039" s="17"/>
      <c r="I1039" s="19"/>
      <c r="J1039" s="19"/>
      <c r="K1039" s="20"/>
      <c r="L1039" s="21"/>
      <c r="M1039" s="22"/>
    </row>
    <row r="1040" spans="1:14" s="23" customFormat="1" x14ac:dyDescent="0.25">
      <c r="A1040" s="62"/>
      <c r="B1040" s="27" t="s">
        <v>12</v>
      </c>
      <c r="C1040" s="28"/>
      <c r="D1040" s="29"/>
      <c r="E1040" s="30"/>
      <c r="F1040" s="30"/>
      <c r="G1040" s="30"/>
      <c r="H1040" s="30"/>
      <c r="I1040" s="30"/>
      <c r="J1040" s="30"/>
      <c r="K1040" s="31">
        <f>ROUND(SUM(K1028:K1039),2)</f>
        <v>198.72</v>
      </c>
      <c r="L1040" s="32" t="str">
        <f>IFERROR(VLOOKUP(A1028,PO!$A:$I,5,FALSE),0)</f>
        <v>M</v>
      </c>
      <c r="M1040" s="22"/>
    </row>
    <row r="1041" spans="1:13" s="23" customFormat="1" x14ac:dyDescent="0.25">
      <c r="A1041" s="60"/>
      <c r="B1041" s="15"/>
      <c r="C1041" s="16"/>
      <c r="D1041" s="17"/>
      <c r="E1041" s="18"/>
      <c r="F1041" s="17"/>
      <c r="G1041" s="19"/>
      <c r="H1041" s="17"/>
      <c r="I1041" s="19"/>
      <c r="J1041" s="19"/>
      <c r="K1041" s="20"/>
      <c r="L1041" s="21"/>
      <c r="M1041" s="22"/>
    </row>
    <row r="1042" spans="1:13" s="69" customFormat="1" ht="19.95" customHeight="1" x14ac:dyDescent="0.25">
      <c r="A1042" s="314" t="str">
        <f>PO!A89</f>
        <v>08</v>
      </c>
      <c r="B1042" s="308" t="str">
        <f>VLOOKUP(A1042,PO!$A:$I,4,FALSE)</f>
        <v>TETOS E FORROS</v>
      </c>
      <c r="C1042" s="309"/>
      <c r="D1042" s="309"/>
      <c r="E1042" s="310"/>
      <c r="F1042" s="310"/>
      <c r="G1042" s="310"/>
      <c r="H1042" s="311"/>
      <c r="I1042" s="310"/>
      <c r="J1042" s="310"/>
      <c r="K1042" s="312"/>
      <c r="L1042" s="313"/>
      <c r="M1042" s="68"/>
    </row>
    <row r="1043" spans="1:13" s="23" customFormat="1" ht="26.4" x14ac:dyDescent="0.25">
      <c r="A1043" s="60" t="str">
        <f>PO!A90</f>
        <v>08.01</v>
      </c>
      <c r="B1043" s="15" t="str">
        <f>VLOOKUP(A1043,PO!$A:$I,4,FALSE)</f>
        <v>FORRO EM RÉGUAS DE PVC, LISO, PARA AMBIENTES COMERCIAIS, INCLUSIVE ESTRUTURA BIDIRECIONAL DE FIXAÇÃO. AF_08/2023_PS</v>
      </c>
      <c r="C1043" s="16"/>
      <c r="D1043" s="17"/>
      <c r="E1043" s="18"/>
      <c r="F1043" s="17"/>
      <c r="G1043" s="19"/>
      <c r="H1043" s="17"/>
      <c r="I1043" s="19"/>
      <c r="J1043" s="19"/>
      <c r="K1043" s="20"/>
      <c r="L1043" s="21">
        <f>K1060</f>
        <v>192.61</v>
      </c>
      <c r="M1043" s="22"/>
    </row>
    <row r="1044" spans="1:13" s="23" customFormat="1" ht="15" customHeight="1" x14ac:dyDescent="0.25">
      <c r="A1044" s="61"/>
      <c r="B1044" s="161"/>
      <c r="C1044" s="33"/>
      <c r="D1044" s="49"/>
      <c r="F1044" s="49"/>
      <c r="G1044" s="49"/>
      <c r="H1044" s="34"/>
      <c r="I1044" s="34"/>
      <c r="J1044" s="34"/>
      <c r="K1044" s="35"/>
      <c r="L1044" s="24"/>
    </row>
    <row r="1045" spans="1:13" s="23" customFormat="1" ht="15" customHeight="1" x14ac:dyDescent="0.25">
      <c r="A1045" s="61"/>
      <c r="B1045" s="1" t="s">
        <v>11430</v>
      </c>
      <c r="C1045" s="33"/>
      <c r="D1045" s="49"/>
      <c r="E1045" s="49"/>
      <c r="F1045" s="49"/>
      <c r="G1045" s="26"/>
      <c r="H1045" s="34">
        <v>9</v>
      </c>
      <c r="I1045" s="34"/>
      <c r="J1045" s="34"/>
      <c r="K1045" s="35">
        <f>H1045</f>
        <v>9</v>
      </c>
      <c r="L1045" s="24"/>
    </row>
    <row r="1046" spans="1:13" s="23" customFormat="1" ht="15" customHeight="1" x14ac:dyDescent="0.25">
      <c r="A1046" s="61"/>
      <c r="B1046" s="1" t="s">
        <v>11438</v>
      </c>
      <c r="C1046" s="33"/>
      <c r="D1046" s="49"/>
      <c r="E1046" s="49"/>
      <c r="F1046" s="49"/>
      <c r="G1046" s="49"/>
      <c r="H1046" s="34">
        <v>25.44</v>
      </c>
      <c r="I1046" s="34"/>
      <c r="J1046" s="34"/>
      <c r="K1046" s="35">
        <f t="shared" ref="K1046:K1056" si="107">H1046</f>
        <v>25.44</v>
      </c>
      <c r="L1046" s="24"/>
    </row>
    <row r="1047" spans="1:13" s="23" customFormat="1" ht="15" customHeight="1" x14ac:dyDescent="0.25">
      <c r="A1047" s="61"/>
      <c r="B1047" s="1" t="s">
        <v>11439</v>
      </c>
      <c r="C1047" s="33"/>
      <c r="D1047" s="49"/>
      <c r="E1047" s="49"/>
      <c r="F1047" s="49"/>
      <c r="G1047" s="49"/>
      <c r="H1047" s="34">
        <v>3.82</v>
      </c>
      <c r="I1047" s="34"/>
      <c r="J1047" s="34"/>
      <c r="K1047" s="35">
        <f t="shared" si="107"/>
        <v>3.82</v>
      </c>
      <c r="L1047" s="24"/>
    </row>
    <row r="1048" spans="1:13" s="23" customFormat="1" ht="15" customHeight="1" x14ac:dyDescent="0.25">
      <c r="A1048" s="61"/>
      <c r="B1048" s="1" t="s">
        <v>11421</v>
      </c>
      <c r="C1048" s="33"/>
      <c r="D1048" s="49"/>
      <c r="E1048" s="49"/>
      <c r="F1048" s="49"/>
      <c r="G1048" s="49"/>
      <c r="H1048" s="34">
        <v>29.41</v>
      </c>
      <c r="I1048" s="34"/>
      <c r="J1048" s="34"/>
      <c r="K1048" s="35">
        <f t="shared" si="107"/>
        <v>29.41</v>
      </c>
      <c r="L1048" s="24"/>
    </row>
    <row r="1049" spans="1:13" s="23" customFormat="1" ht="15" customHeight="1" x14ac:dyDescent="0.25">
      <c r="A1049" s="61"/>
      <c r="B1049" s="1" t="s">
        <v>11422</v>
      </c>
      <c r="C1049" s="33"/>
      <c r="E1049" s="49"/>
      <c r="F1049" s="49"/>
      <c r="G1049" s="49"/>
      <c r="H1049" s="49">
        <v>28.32</v>
      </c>
      <c r="I1049" s="34"/>
      <c r="J1049" s="34"/>
      <c r="K1049" s="35">
        <f t="shared" si="107"/>
        <v>28.32</v>
      </c>
      <c r="L1049" s="24"/>
    </row>
    <row r="1050" spans="1:13" s="23" customFormat="1" ht="15" customHeight="1" x14ac:dyDescent="0.25">
      <c r="A1050" s="61"/>
      <c r="B1050" s="1" t="s">
        <v>11423</v>
      </c>
      <c r="C1050" s="33"/>
      <c r="E1050" s="49"/>
      <c r="F1050" s="49"/>
      <c r="G1050" s="49"/>
      <c r="H1050" s="49">
        <v>25.8</v>
      </c>
      <c r="I1050" s="34"/>
      <c r="J1050" s="34"/>
      <c r="K1050" s="35">
        <f t="shared" si="107"/>
        <v>25.8</v>
      </c>
      <c r="L1050" s="24"/>
    </row>
    <row r="1051" spans="1:13" s="23" customFormat="1" ht="15" customHeight="1" x14ac:dyDescent="0.25">
      <c r="A1051" s="61"/>
      <c r="B1051" s="1" t="s">
        <v>11424</v>
      </c>
      <c r="C1051" s="33"/>
      <c r="E1051" s="49"/>
      <c r="F1051" s="49"/>
      <c r="G1051" s="49"/>
      <c r="H1051" s="49">
        <v>16.13</v>
      </c>
      <c r="I1051" s="34"/>
      <c r="J1051" s="34"/>
      <c r="K1051" s="35">
        <f t="shared" si="107"/>
        <v>16.13</v>
      </c>
      <c r="L1051" s="24"/>
    </row>
    <row r="1052" spans="1:13" s="23" customFormat="1" ht="15" customHeight="1" x14ac:dyDescent="0.25">
      <c r="A1052" s="61"/>
      <c r="B1052" s="1" t="s">
        <v>11440</v>
      </c>
      <c r="C1052" s="33"/>
      <c r="E1052" s="49"/>
      <c r="F1052" s="49"/>
      <c r="G1052" s="49"/>
      <c r="H1052" s="49">
        <v>8.35</v>
      </c>
      <c r="I1052" s="34"/>
      <c r="J1052" s="34"/>
      <c r="K1052" s="35">
        <f t="shared" si="107"/>
        <v>8.35</v>
      </c>
      <c r="L1052" s="24"/>
    </row>
    <row r="1053" spans="1:13" s="23" customFormat="1" ht="15" customHeight="1" x14ac:dyDescent="0.25">
      <c r="A1053" s="61"/>
      <c r="B1053" s="1" t="s">
        <v>11435</v>
      </c>
      <c r="C1053" s="33"/>
      <c r="E1053" s="49"/>
      <c r="F1053" s="49"/>
      <c r="G1053" s="49"/>
      <c r="H1053" s="49">
        <v>4.0199999999999996</v>
      </c>
      <c r="I1053" s="34"/>
      <c r="J1053" s="34"/>
      <c r="K1053" s="35">
        <f t="shared" si="107"/>
        <v>4.0199999999999996</v>
      </c>
      <c r="L1053" s="24"/>
    </row>
    <row r="1054" spans="1:13" s="23" customFormat="1" ht="15" customHeight="1" x14ac:dyDescent="0.25">
      <c r="A1054" s="61"/>
      <c r="B1054" s="1" t="s">
        <v>11436</v>
      </c>
      <c r="C1054" s="33"/>
      <c r="E1054" s="49"/>
      <c r="F1054" s="49"/>
      <c r="G1054" s="49"/>
      <c r="H1054" s="49">
        <v>3</v>
      </c>
      <c r="I1054" s="34"/>
      <c r="J1054" s="34"/>
      <c r="K1054" s="35">
        <f t="shared" si="107"/>
        <v>3</v>
      </c>
      <c r="L1054" s="24"/>
    </row>
    <row r="1055" spans="1:13" s="23" customFormat="1" ht="15" customHeight="1" x14ac:dyDescent="0.25">
      <c r="A1055" s="61"/>
      <c r="B1055" s="1" t="s">
        <v>11427</v>
      </c>
      <c r="C1055" s="33"/>
      <c r="E1055" s="49"/>
      <c r="F1055" s="49"/>
      <c r="G1055" s="49"/>
      <c r="H1055" s="49">
        <v>9.66</v>
      </c>
      <c r="I1055" s="34"/>
      <c r="J1055" s="34"/>
      <c r="K1055" s="35">
        <f t="shared" si="107"/>
        <v>9.66</v>
      </c>
      <c r="L1055" s="24"/>
    </row>
    <row r="1056" spans="1:13" s="23" customFormat="1" ht="15" customHeight="1" x14ac:dyDescent="0.25">
      <c r="A1056" s="61"/>
      <c r="B1056" s="1" t="s">
        <v>11426</v>
      </c>
      <c r="C1056" s="33"/>
      <c r="E1056" s="49"/>
      <c r="F1056" s="49"/>
      <c r="G1056" s="49"/>
      <c r="H1056" s="49">
        <v>9.66</v>
      </c>
      <c r="I1056" s="34"/>
      <c r="J1056" s="34"/>
      <c r="K1056" s="35">
        <f t="shared" si="107"/>
        <v>9.66</v>
      </c>
      <c r="L1056" s="24"/>
    </row>
    <row r="1057" spans="1:14" s="23" customFormat="1" x14ac:dyDescent="0.25">
      <c r="A1057" s="292"/>
      <c r="B1057" s="291"/>
      <c r="C1057" s="16"/>
      <c r="D1057" s="17"/>
      <c r="E1057" s="18"/>
      <c r="F1057" s="17"/>
      <c r="G1057" s="19"/>
      <c r="H1057" s="17"/>
      <c r="I1057" s="19"/>
      <c r="J1057" s="19"/>
      <c r="K1057" s="20"/>
      <c r="L1057" s="21"/>
      <c r="M1057" s="22"/>
    </row>
    <row r="1058" spans="1:14" s="23" customFormat="1" x14ac:dyDescent="0.25">
      <c r="A1058" s="292"/>
      <c r="B1058" s="1" t="s">
        <v>9864</v>
      </c>
      <c r="C1058" s="16"/>
      <c r="D1058" s="49"/>
      <c r="F1058" s="49"/>
      <c r="G1058" s="49"/>
      <c r="H1058" s="34">
        <v>20</v>
      </c>
      <c r="I1058" s="34"/>
      <c r="J1058" s="34"/>
      <c r="K1058" s="35">
        <f>H1058</f>
        <v>20</v>
      </c>
      <c r="L1058" s="21"/>
      <c r="M1058" s="22"/>
    </row>
    <row r="1059" spans="1:14" s="23" customFormat="1" x14ac:dyDescent="0.25">
      <c r="A1059" s="60"/>
      <c r="B1059" s="15"/>
      <c r="C1059" s="16"/>
      <c r="D1059" s="17"/>
      <c r="E1059" s="18"/>
      <c r="F1059" s="17"/>
      <c r="G1059" s="19"/>
      <c r="H1059" s="17"/>
      <c r="I1059" s="19"/>
      <c r="J1059" s="19"/>
      <c r="K1059" s="20"/>
      <c r="L1059" s="21"/>
      <c r="M1059" s="22"/>
    </row>
    <row r="1060" spans="1:14" s="23" customFormat="1" x14ac:dyDescent="0.25">
      <c r="A1060" s="62"/>
      <c r="B1060" s="27" t="s">
        <v>12</v>
      </c>
      <c r="C1060" s="28"/>
      <c r="D1060" s="29"/>
      <c r="E1060" s="30"/>
      <c r="F1060" s="30"/>
      <c r="G1060" s="30"/>
      <c r="H1060" s="30"/>
      <c r="I1060" s="30"/>
      <c r="J1060" s="30"/>
      <c r="K1060" s="31">
        <f>ROUND(SUM(K1043:K1059),2)</f>
        <v>192.61</v>
      </c>
      <c r="L1060" s="32" t="str">
        <f>IFERROR(VLOOKUP(A1043,PO!$A:$I,5,FALSE),0)</f>
        <v>M2</v>
      </c>
      <c r="M1060" s="22"/>
    </row>
    <row r="1061" spans="1:14" s="23" customFormat="1" x14ac:dyDescent="0.25">
      <c r="A1061" s="60"/>
      <c r="B1061" s="15"/>
      <c r="C1061" s="16"/>
      <c r="D1061" s="17"/>
      <c r="E1061" s="18"/>
      <c r="F1061" s="17"/>
      <c r="G1061" s="19"/>
      <c r="H1061" s="17"/>
      <c r="I1061" s="19"/>
      <c r="J1061" s="19"/>
      <c r="K1061" s="20"/>
      <c r="L1061" s="21"/>
      <c r="M1061" s="22"/>
    </row>
    <row r="1062" spans="1:14" s="23" customFormat="1" ht="26.4" x14ac:dyDescent="0.25">
      <c r="A1062" s="60" t="str">
        <f>PO!A91</f>
        <v>08.02</v>
      </c>
      <c r="B1062" s="15" t="str">
        <f>VLOOKUP(A1062,PO!$A:$I,4,FALSE)</f>
        <v>ACABAMENTOS PARA FORRO (RODA-FORRO EM PERFIL METÁLICO E PLÁSTICO). AF_08/2023</v>
      </c>
      <c r="C1062" s="16"/>
      <c r="D1062" s="17"/>
      <c r="E1062" s="18"/>
      <c r="F1062" s="17"/>
      <c r="G1062" s="19"/>
      <c r="H1062" s="17"/>
      <c r="I1062" s="19"/>
      <c r="J1062" s="19"/>
      <c r="K1062" s="20"/>
      <c r="L1062" s="21">
        <f>K1079</f>
        <v>202.94</v>
      </c>
      <c r="M1062" s="22"/>
    </row>
    <row r="1063" spans="1:14" s="23" customFormat="1" ht="15" customHeight="1" x14ac:dyDescent="0.25">
      <c r="A1063" s="61"/>
      <c r="B1063" s="161"/>
      <c r="C1063" s="33"/>
      <c r="D1063" s="49"/>
      <c r="F1063" s="49"/>
      <c r="G1063" s="49"/>
      <c r="H1063" s="34"/>
      <c r="I1063" s="34"/>
      <c r="J1063" s="34"/>
      <c r="K1063" s="35"/>
      <c r="L1063" s="24"/>
    </row>
    <row r="1064" spans="1:14" s="23" customFormat="1" ht="15" customHeight="1" x14ac:dyDescent="0.25">
      <c r="A1064" s="61"/>
      <c r="B1064" s="1" t="s">
        <v>11438</v>
      </c>
      <c r="C1064" s="33"/>
      <c r="D1064" s="49"/>
      <c r="E1064" s="49">
        <v>22.28</v>
      </c>
      <c r="F1064" s="49"/>
      <c r="G1064" s="49"/>
      <c r="H1064" s="34"/>
      <c r="I1064" s="34"/>
      <c r="J1064" s="34"/>
      <c r="K1064" s="35">
        <f>E1064</f>
        <v>22.28</v>
      </c>
      <c r="L1064" s="24"/>
    </row>
    <row r="1065" spans="1:14" s="23" customFormat="1" ht="15" customHeight="1" x14ac:dyDescent="0.25">
      <c r="A1065" s="61"/>
      <c r="B1065" s="1" t="s">
        <v>11439</v>
      </c>
      <c r="C1065" s="33"/>
      <c r="D1065" s="49"/>
      <c r="E1065" s="49">
        <v>13</v>
      </c>
      <c r="F1065" s="49"/>
      <c r="G1065" s="49"/>
      <c r="H1065" s="34"/>
      <c r="I1065" s="34"/>
      <c r="J1065" s="34"/>
      <c r="K1065" s="35">
        <f t="shared" ref="K1065:K1075" si="108">E1065</f>
        <v>13</v>
      </c>
      <c r="L1065" s="24"/>
    </row>
    <row r="1066" spans="1:14" s="23" customFormat="1" ht="15" customHeight="1" x14ac:dyDescent="0.25">
      <c r="A1066" s="61"/>
      <c r="B1066" s="1" t="s">
        <v>11435</v>
      </c>
      <c r="C1066" s="33"/>
      <c r="E1066" s="49">
        <v>8.36</v>
      </c>
      <c r="F1066" s="49"/>
      <c r="G1066" s="49"/>
      <c r="H1066" s="34"/>
      <c r="I1066" s="34"/>
      <c r="J1066" s="34"/>
      <c r="K1066" s="35">
        <f t="shared" si="108"/>
        <v>8.36</v>
      </c>
      <c r="L1066" s="24"/>
      <c r="M1066" s="25"/>
      <c r="N1066" s="26"/>
    </row>
    <row r="1067" spans="1:14" s="23" customFormat="1" ht="15" customHeight="1" x14ac:dyDescent="0.25">
      <c r="A1067" s="61"/>
      <c r="B1067" s="1" t="s">
        <v>11436</v>
      </c>
      <c r="C1067" s="33"/>
      <c r="E1067" s="49">
        <v>7</v>
      </c>
      <c r="F1067" s="49"/>
      <c r="G1067" s="49"/>
      <c r="H1067" s="34"/>
      <c r="I1067" s="34"/>
      <c r="J1067" s="34"/>
      <c r="K1067" s="35">
        <f t="shared" si="108"/>
        <v>7</v>
      </c>
      <c r="L1067" s="24"/>
      <c r="M1067" s="25"/>
      <c r="N1067" s="26"/>
    </row>
    <row r="1068" spans="1:14" s="23" customFormat="1" ht="15" customHeight="1" x14ac:dyDescent="0.25">
      <c r="A1068" s="61"/>
      <c r="B1068" s="1" t="s">
        <v>11427</v>
      </c>
      <c r="C1068" s="33"/>
      <c r="E1068" s="49">
        <v>13.66</v>
      </c>
      <c r="F1068" s="49"/>
      <c r="G1068" s="49"/>
      <c r="H1068" s="34"/>
      <c r="I1068" s="34"/>
      <c r="J1068" s="34"/>
      <c r="K1068" s="35">
        <f t="shared" si="108"/>
        <v>13.66</v>
      </c>
      <c r="L1068" s="24"/>
      <c r="M1068" s="25"/>
      <c r="N1068" s="26"/>
    </row>
    <row r="1069" spans="1:14" s="23" customFormat="1" ht="15" customHeight="1" x14ac:dyDescent="0.25">
      <c r="A1069" s="61"/>
      <c r="B1069" s="1" t="s">
        <v>11426</v>
      </c>
      <c r="C1069" s="33"/>
      <c r="E1069" s="49">
        <v>13.66</v>
      </c>
      <c r="F1069" s="49"/>
      <c r="G1069" s="49"/>
      <c r="H1069" s="34"/>
      <c r="I1069" s="34"/>
      <c r="J1069" s="34"/>
      <c r="K1069" s="35">
        <f t="shared" si="108"/>
        <v>13.66</v>
      </c>
      <c r="L1069" s="24"/>
      <c r="M1069" s="25"/>
      <c r="N1069" s="26"/>
    </row>
    <row r="1070" spans="1:14" s="23" customFormat="1" x14ac:dyDescent="0.25">
      <c r="A1070" s="61"/>
      <c r="B1070" s="1" t="s">
        <v>11421</v>
      </c>
      <c r="C1070" s="33"/>
      <c r="D1070" s="49"/>
      <c r="E1070" s="49">
        <v>21.84</v>
      </c>
      <c r="F1070" s="49"/>
      <c r="G1070" s="49"/>
      <c r="H1070" s="34"/>
      <c r="I1070" s="34"/>
      <c r="J1070" s="34"/>
      <c r="K1070" s="35">
        <f t="shared" si="108"/>
        <v>21.84</v>
      </c>
      <c r="L1070" s="24"/>
    </row>
    <row r="1071" spans="1:14" s="23" customFormat="1" ht="15" customHeight="1" x14ac:dyDescent="0.25">
      <c r="A1071" s="61"/>
      <c r="B1071" s="1" t="s">
        <v>11422</v>
      </c>
      <c r="C1071" s="33"/>
      <c r="E1071" s="49">
        <v>21.3</v>
      </c>
      <c r="F1071" s="49"/>
      <c r="G1071" s="49"/>
      <c r="H1071" s="34"/>
      <c r="I1071" s="34"/>
      <c r="J1071" s="34"/>
      <c r="K1071" s="35">
        <f t="shared" si="108"/>
        <v>21.3</v>
      </c>
      <c r="L1071" s="24"/>
    </row>
    <row r="1072" spans="1:14" s="23" customFormat="1" ht="15" customHeight="1" x14ac:dyDescent="0.25">
      <c r="A1072" s="61"/>
      <c r="B1072" s="1" t="s">
        <v>11423</v>
      </c>
      <c r="C1072" s="33"/>
      <c r="E1072" s="49">
        <v>20.32</v>
      </c>
      <c r="F1072" s="49"/>
      <c r="G1072" s="49"/>
      <c r="H1072" s="34"/>
      <c r="I1072" s="34"/>
      <c r="J1072" s="34"/>
      <c r="K1072" s="35">
        <f t="shared" si="108"/>
        <v>20.32</v>
      </c>
      <c r="L1072" s="24"/>
    </row>
    <row r="1073" spans="1:14" s="23" customFormat="1" ht="15" customHeight="1" x14ac:dyDescent="0.25">
      <c r="A1073" s="61"/>
      <c r="B1073" s="1" t="s">
        <v>11424</v>
      </c>
      <c r="C1073" s="33"/>
      <c r="E1073" s="49">
        <v>16.34</v>
      </c>
      <c r="F1073" s="49"/>
      <c r="G1073" s="49"/>
      <c r="H1073" s="34"/>
      <c r="I1073" s="34"/>
      <c r="J1073" s="34"/>
      <c r="K1073" s="35">
        <f t="shared" si="108"/>
        <v>16.34</v>
      </c>
      <c r="L1073" s="24"/>
    </row>
    <row r="1074" spans="1:14" s="23" customFormat="1" ht="15" customHeight="1" x14ac:dyDescent="0.25">
      <c r="A1074" s="61"/>
      <c r="B1074" s="1" t="s">
        <v>11440</v>
      </c>
      <c r="C1074" s="33"/>
      <c r="E1074" s="49">
        <v>11.76</v>
      </c>
      <c r="F1074" s="49"/>
      <c r="G1074" s="49"/>
      <c r="H1074" s="34"/>
      <c r="I1074" s="34"/>
      <c r="J1074" s="34"/>
      <c r="K1074" s="35">
        <f t="shared" si="108"/>
        <v>11.76</v>
      </c>
      <c r="L1074" s="24"/>
    </row>
    <row r="1075" spans="1:14" s="23" customFormat="1" ht="15" customHeight="1" x14ac:dyDescent="0.25">
      <c r="A1075" s="61"/>
      <c r="B1075" s="1" t="s">
        <v>11430</v>
      </c>
      <c r="C1075" s="33"/>
      <c r="D1075" s="49"/>
      <c r="E1075" s="49">
        <v>13.42</v>
      </c>
      <c r="F1075" s="49"/>
      <c r="G1075" s="26"/>
      <c r="H1075" s="34"/>
      <c r="I1075" s="34"/>
      <c r="J1075" s="34"/>
      <c r="K1075" s="35">
        <f t="shared" si="108"/>
        <v>13.42</v>
      </c>
      <c r="L1075" s="24"/>
    </row>
    <row r="1076" spans="1:14" s="23" customFormat="1" x14ac:dyDescent="0.25">
      <c r="A1076" s="292"/>
      <c r="B1076" s="291"/>
      <c r="C1076" s="16"/>
      <c r="D1076" s="17"/>
      <c r="E1076" s="18"/>
      <c r="F1076" s="17"/>
      <c r="G1076" s="19"/>
      <c r="H1076" s="17"/>
      <c r="I1076" s="19"/>
      <c r="J1076" s="19"/>
      <c r="K1076" s="20"/>
      <c r="L1076" s="21"/>
      <c r="M1076" s="22"/>
    </row>
    <row r="1077" spans="1:14" s="23" customFormat="1" x14ac:dyDescent="0.25">
      <c r="A1077" s="292"/>
      <c r="B1077" s="1" t="s">
        <v>9864</v>
      </c>
      <c r="C1077" s="16"/>
      <c r="D1077" s="49"/>
      <c r="E1077" s="34">
        <v>20</v>
      </c>
      <c r="F1077" s="49"/>
      <c r="G1077" s="49"/>
      <c r="I1077" s="34"/>
      <c r="J1077" s="34"/>
      <c r="K1077" s="35">
        <f>E1077</f>
        <v>20</v>
      </c>
      <c r="L1077" s="21"/>
      <c r="M1077" s="22"/>
    </row>
    <row r="1078" spans="1:14" s="23" customFormat="1" x14ac:dyDescent="0.25">
      <c r="A1078" s="60"/>
      <c r="B1078" s="15"/>
      <c r="C1078" s="16"/>
      <c r="D1078" s="17"/>
      <c r="E1078" s="18"/>
      <c r="F1078" s="17"/>
      <c r="G1078" s="19"/>
      <c r="H1078" s="17"/>
      <c r="I1078" s="19"/>
      <c r="J1078" s="19"/>
      <c r="K1078" s="20"/>
      <c r="L1078" s="21"/>
      <c r="M1078" s="22"/>
    </row>
    <row r="1079" spans="1:14" s="23" customFormat="1" x14ac:dyDescent="0.25">
      <c r="A1079" s="62"/>
      <c r="B1079" s="27" t="s">
        <v>12</v>
      </c>
      <c r="C1079" s="28"/>
      <c r="D1079" s="29"/>
      <c r="E1079" s="30"/>
      <c r="F1079" s="30"/>
      <c r="G1079" s="30"/>
      <c r="H1079" s="30"/>
      <c r="I1079" s="30"/>
      <c r="J1079" s="30"/>
      <c r="K1079" s="31">
        <f>ROUND(SUM(K1062:K1078),2)</f>
        <v>202.94</v>
      </c>
      <c r="L1079" s="32" t="str">
        <f>IFERROR(VLOOKUP(A1062,PO!$A:$I,5,FALSE),0)</f>
        <v>M</v>
      </c>
      <c r="M1079" s="22"/>
    </row>
    <row r="1080" spans="1:14" s="23" customFormat="1" x14ac:dyDescent="0.25">
      <c r="A1080" s="60"/>
      <c r="B1080" s="15"/>
      <c r="C1080" s="16"/>
      <c r="D1080" s="17"/>
      <c r="E1080" s="18"/>
      <c r="F1080" s="17"/>
      <c r="G1080" s="19"/>
      <c r="H1080" s="17"/>
      <c r="I1080" s="19"/>
      <c r="J1080" s="19"/>
      <c r="K1080" s="20"/>
      <c r="L1080" s="21"/>
      <c r="M1080" s="22"/>
    </row>
    <row r="1081" spans="1:14" s="69" customFormat="1" ht="19.95" customHeight="1" x14ac:dyDescent="0.25">
      <c r="A1081" s="314" t="str">
        <f>PO!A92</f>
        <v>09</v>
      </c>
      <c r="B1081" s="308" t="str">
        <f>VLOOKUP(A1081,PO!$A:$I,4,FALSE)</f>
        <v>INSTALAÇÕES HIDROSSANITÁRIAS</v>
      </c>
      <c r="C1081" s="309"/>
      <c r="D1081" s="309"/>
      <c r="E1081" s="310"/>
      <c r="F1081" s="310"/>
      <c r="G1081" s="310"/>
      <c r="H1081" s="311"/>
      <c r="I1081" s="310"/>
      <c r="J1081" s="310"/>
      <c r="K1081" s="312"/>
      <c r="L1081" s="313"/>
      <c r="M1081" s="68"/>
    </row>
    <row r="1082" spans="1:14" s="69" customFormat="1" ht="19.95" customHeight="1" x14ac:dyDescent="0.25">
      <c r="A1082" s="146" t="str">
        <f>PO!A93</f>
        <v>09.01</v>
      </c>
      <c r="B1082" s="147" t="str">
        <f>VLOOKUP(A1082,PO!$A:$I,4,FALSE)</f>
        <v>INSTALAÇÕES DE ÁGUA FRIA</v>
      </c>
      <c r="C1082" s="148"/>
      <c r="D1082" s="148"/>
      <c r="E1082" s="149"/>
      <c r="F1082" s="149"/>
      <c r="G1082" s="149"/>
      <c r="H1082" s="150"/>
      <c r="I1082" s="149"/>
      <c r="J1082" s="149"/>
      <c r="K1082" s="151"/>
      <c r="L1082" s="152"/>
      <c r="M1082" s="68"/>
    </row>
    <row r="1083" spans="1:14" s="23" customFormat="1" ht="26.4" x14ac:dyDescent="0.25">
      <c r="A1083" s="60" t="str">
        <f>PO!A94</f>
        <v>09.01.01</v>
      </c>
      <c r="B1083" s="15" t="str">
        <f>VLOOKUP(A1083,PO!$A:$I,4,FALSE)</f>
        <v>RASGO LINEAR MANUAL EM ALVENARIA, PARA RAMAIS/ DISTRIBUIÇÃO DE INSTALAÇÕES HIDRÁULICAS, DIÂMETROS MENORES OU IGUAIS A 40 MM. AF_09/2023</v>
      </c>
      <c r="C1083" s="16"/>
      <c r="D1083" s="17"/>
      <c r="E1083" s="18"/>
      <c r="F1083" s="17"/>
      <c r="G1083" s="19"/>
      <c r="H1083" s="17"/>
      <c r="I1083" s="19"/>
      <c r="J1083" s="19"/>
      <c r="K1083" s="20"/>
      <c r="L1083" s="21">
        <f>K1087</f>
        <v>150</v>
      </c>
      <c r="M1083" s="22"/>
    </row>
    <row r="1084" spans="1:14" s="23" customFormat="1" ht="15" customHeight="1" x14ac:dyDescent="0.25">
      <c r="A1084" s="61"/>
      <c r="B1084" s="1"/>
      <c r="C1084" s="33"/>
      <c r="D1084" s="49"/>
      <c r="E1084" s="49"/>
      <c r="F1084" s="49"/>
      <c r="G1084" s="26"/>
      <c r="H1084" s="34"/>
      <c r="I1084" s="34"/>
      <c r="J1084" s="34"/>
      <c r="K1084" s="35"/>
      <c r="L1084" s="24"/>
      <c r="M1084" s="25"/>
      <c r="N1084" s="26"/>
    </row>
    <row r="1085" spans="1:14" s="23" customFormat="1" x14ac:dyDescent="0.25">
      <c r="A1085" s="60"/>
      <c r="B1085" s="171"/>
      <c r="C1085" s="16"/>
      <c r="D1085" s="17"/>
      <c r="E1085" s="6">
        <v>150</v>
      </c>
      <c r="F1085" s="17"/>
      <c r="G1085" s="19"/>
      <c r="H1085" s="17"/>
      <c r="I1085" s="19"/>
      <c r="J1085" s="19"/>
      <c r="K1085" s="35">
        <f>E1085</f>
        <v>150</v>
      </c>
      <c r="L1085" s="21"/>
      <c r="M1085" s="22"/>
    </row>
    <row r="1086" spans="1:14" s="23" customFormat="1" x14ac:dyDescent="0.25">
      <c r="A1086" s="60"/>
      <c r="B1086" s="178"/>
      <c r="C1086" s="16"/>
      <c r="D1086" s="17"/>
      <c r="E1086" s="18"/>
      <c r="F1086" s="17"/>
      <c r="G1086" s="19"/>
      <c r="H1086" s="17"/>
      <c r="I1086" s="19"/>
      <c r="J1086" s="19"/>
      <c r="K1086" s="20"/>
      <c r="L1086" s="21"/>
      <c r="M1086" s="22"/>
    </row>
    <row r="1087" spans="1:14" s="23" customFormat="1" x14ac:dyDescent="0.25">
      <c r="A1087" s="62"/>
      <c r="B1087" s="27" t="s">
        <v>12</v>
      </c>
      <c r="C1087" s="28"/>
      <c r="D1087" s="29"/>
      <c r="E1087" s="29"/>
      <c r="F1087" s="30"/>
      <c r="G1087" s="30"/>
      <c r="H1087" s="30"/>
      <c r="I1087" s="30"/>
      <c r="J1087" s="30"/>
      <c r="K1087" s="31">
        <f>ROUND(SUM(K1083:K1086),2)</f>
        <v>150</v>
      </c>
      <c r="L1087" s="32" t="str">
        <f>IFERROR(VLOOKUP(A1083,PO!$A:$I,5,FALSE),0)</f>
        <v>M</v>
      </c>
      <c r="M1087" s="22"/>
    </row>
    <row r="1088" spans="1:14" s="23" customFormat="1" x14ac:dyDescent="0.25">
      <c r="A1088" s="60"/>
      <c r="B1088" s="15"/>
      <c r="C1088" s="16"/>
      <c r="D1088" s="17"/>
      <c r="E1088" s="18"/>
      <c r="F1088" s="17"/>
      <c r="G1088" s="19"/>
      <c r="H1088" s="17"/>
      <c r="I1088" s="19"/>
      <c r="J1088" s="19"/>
      <c r="K1088" s="20"/>
      <c r="L1088" s="21"/>
      <c r="M1088" s="22"/>
    </row>
    <row r="1089" spans="1:14" s="23" customFormat="1" ht="26.4" x14ac:dyDescent="0.25">
      <c r="A1089" s="60" t="str">
        <f>PO!A95</f>
        <v>09.01.02</v>
      </c>
      <c r="B1089" s="15" t="str">
        <f>VLOOKUP(A1089,PO!$A:$I,4,FALSE)</f>
        <v>TUBO, PVC, SOLDÁVEL, DE 20MM, INSTALADO EM RAMAL OU SUB-RAMAL DE ÁGUA - FORNECIMENTO E INSTALAÇÃO. AF_06/2022</v>
      </c>
      <c r="C1089" s="16"/>
      <c r="D1089" s="17"/>
      <c r="E1089" s="18"/>
      <c r="F1089" s="17"/>
      <c r="G1089" s="19"/>
      <c r="H1089" s="17"/>
      <c r="I1089" s="19"/>
      <c r="J1089" s="19"/>
      <c r="K1089" s="20"/>
      <c r="L1089" s="21">
        <f>K1093</f>
        <v>75</v>
      </c>
      <c r="M1089" s="22"/>
    </row>
    <row r="1090" spans="1:14" s="23" customFormat="1" ht="15" customHeight="1" x14ac:dyDescent="0.25">
      <c r="A1090" s="61"/>
      <c r="B1090" s="1"/>
      <c r="C1090" s="33"/>
      <c r="D1090" s="49"/>
      <c r="E1090" s="162"/>
      <c r="F1090" s="49"/>
      <c r="G1090" s="26"/>
      <c r="H1090" s="34"/>
      <c r="I1090" s="34"/>
      <c r="J1090" s="34"/>
      <c r="K1090" s="35"/>
      <c r="L1090" s="24"/>
      <c r="M1090" s="25"/>
      <c r="N1090" s="26"/>
    </row>
    <row r="1091" spans="1:14" s="23" customFormat="1" ht="15" customHeight="1" x14ac:dyDescent="0.25">
      <c r="A1091" s="61"/>
      <c r="B1091" s="1"/>
      <c r="C1091" s="33"/>
      <c r="D1091" s="49"/>
      <c r="E1091" s="6">
        <v>75</v>
      </c>
      <c r="F1091" s="49"/>
      <c r="G1091" s="49"/>
      <c r="H1091" s="34"/>
      <c r="I1091" s="34"/>
      <c r="J1091" s="34"/>
      <c r="K1091" s="35">
        <f>E1091</f>
        <v>75</v>
      </c>
      <c r="L1091" s="24"/>
      <c r="M1091" s="25"/>
      <c r="N1091" s="26"/>
    </row>
    <row r="1092" spans="1:14" s="23" customFormat="1" x14ac:dyDescent="0.25">
      <c r="A1092" s="60"/>
      <c r="B1092" s="171"/>
      <c r="C1092" s="16"/>
      <c r="D1092" s="17"/>
      <c r="E1092" s="6"/>
      <c r="F1092" s="17"/>
      <c r="G1092" s="19"/>
      <c r="H1092" s="17"/>
      <c r="I1092" s="19"/>
      <c r="J1092" s="19"/>
      <c r="K1092" s="35"/>
      <c r="L1092" s="21"/>
      <c r="M1092" s="22"/>
    </row>
    <row r="1093" spans="1:14" s="23" customFormat="1" x14ac:dyDescent="0.25">
      <c r="A1093" s="62"/>
      <c r="B1093" s="27" t="s">
        <v>12</v>
      </c>
      <c r="C1093" s="28"/>
      <c r="D1093" s="29"/>
      <c r="E1093" s="29"/>
      <c r="F1093" s="30"/>
      <c r="G1093" s="30"/>
      <c r="H1093" s="30"/>
      <c r="I1093" s="30"/>
      <c r="J1093" s="30"/>
      <c r="K1093" s="31">
        <f>ROUND(SUM(K1089:K1092),2)</f>
        <v>75</v>
      </c>
      <c r="L1093" s="32" t="str">
        <f>IFERROR(VLOOKUP(A1089,PO!$A:$I,5,FALSE),0)</f>
        <v>M</v>
      </c>
      <c r="M1093" s="22"/>
    </row>
    <row r="1094" spans="1:14" s="23" customFormat="1" x14ac:dyDescent="0.25">
      <c r="A1094" s="60"/>
      <c r="B1094" s="15"/>
      <c r="C1094" s="16"/>
      <c r="D1094" s="17"/>
      <c r="E1094" s="18"/>
      <c r="F1094" s="17"/>
      <c r="G1094" s="19"/>
      <c r="H1094" s="17"/>
      <c r="I1094" s="19"/>
      <c r="J1094" s="19"/>
      <c r="K1094" s="20"/>
      <c r="L1094" s="21"/>
      <c r="M1094" s="22"/>
    </row>
    <row r="1095" spans="1:14" s="23" customFormat="1" ht="26.4" x14ac:dyDescent="0.25">
      <c r="A1095" s="60" t="str">
        <f>PO!A96</f>
        <v>09.01.03</v>
      </c>
      <c r="B1095" s="15" t="str">
        <f>VLOOKUP(A1095,PO!$A:$I,4,FALSE)</f>
        <v>TUBO, PVC, SOLDÁVEL, DE 25MM, INSTALADO EM RAMAL OU SUB-RAMAL DE ÁGUA - FORNECIMENTO E INSTALAÇÃO. AF_06/2022</v>
      </c>
      <c r="C1095" s="16"/>
      <c r="D1095" s="17"/>
      <c r="E1095" s="18"/>
      <c r="F1095" s="17"/>
      <c r="G1095" s="19"/>
      <c r="H1095" s="17"/>
      <c r="I1095" s="19"/>
      <c r="J1095" s="19"/>
      <c r="K1095" s="20"/>
      <c r="L1095" s="21">
        <f>K1099</f>
        <v>75</v>
      </c>
      <c r="M1095" s="22"/>
    </row>
    <row r="1096" spans="1:14" s="23" customFormat="1" ht="15" customHeight="1" x14ac:dyDescent="0.25">
      <c r="A1096" s="61"/>
      <c r="B1096" s="1"/>
      <c r="C1096" s="33"/>
      <c r="D1096" s="49"/>
      <c r="E1096" s="162"/>
      <c r="F1096" s="49"/>
      <c r="G1096" s="26"/>
      <c r="H1096" s="34"/>
      <c r="I1096" s="34"/>
      <c r="J1096" s="34"/>
      <c r="K1096" s="35"/>
      <c r="L1096" s="24"/>
      <c r="M1096" s="25"/>
      <c r="N1096" s="26"/>
    </row>
    <row r="1097" spans="1:14" s="23" customFormat="1" ht="15" customHeight="1" x14ac:dyDescent="0.25">
      <c r="A1097" s="61"/>
      <c r="B1097" s="1"/>
      <c r="C1097" s="33"/>
      <c r="D1097" s="49"/>
      <c r="E1097" s="6">
        <v>75</v>
      </c>
      <c r="F1097" s="49"/>
      <c r="G1097" s="49"/>
      <c r="H1097" s="34"/>
      <c r="I1097" s="34"/>
      <c r="J1097" s="34"/>
      <c r="K1097" s="35">
        <f>E1097</f>
        <v>75</v>
      </c>
      <c r="L1097" s="24"/>
      <c r="M1097" s="25"/>
      <c r="N1097" s="26"/>
    </row>
    <row r="1098" spans="1:14" s="23" customFormat="1" x14ac:dyDescent="0.25">
      <c r="A1098" s="60"/>
      <c r="B1098" s="15"/>
      <c r="C1098" s="16"/>
      <c r="D1098" s="17"/>
      <c r="E1098" s="18"/>
      <c r="F1098" s="17"/>
      <c r="G1098" s="19"/>
      <c r="H1098" s="17"/>
      <c r="I1098" s="19"/>
      <c r="J1098" s="19"/>
      <c r="K1098" s="20"/>
      <c r="L1098" s="21"/>
      <c r="M1098" s="22"/>
    </row>
    <row r="1099" spans="1:14" s="23" customFormat="1" x14ac:dyDescent="0.25">
      <c r="A1099" s="62"/>
      <c r="B1099" s="27" t="s">
        <v>12</v>
      </c>
      <c r="C1099" s="28"/>
      <c r="D1099" s="29"/>
      <c r="E1099" s="29"/>
      <c r="F1099" s="30"/>
      <c r="G1099" s="30"/>
      <c r="H1099" s="30"/>
      <c r="I1099" s="30"/>
      <c r="J1099" s="30"/>
      <c r="K1099" s="31">
        <f>ROUND(SUM(K1095:K1098),2)</f>
        <v>75</v>
      </c>
      <c r="L1099" s="32" t="str">
        <f>IFERROR(VLOOKUP(A1095,PO!$A:$I,5,FALSE),0)</f>
        <v>M</v>
      </c>
      <c r="M1099" s="22"/>
    </row>
    <row r="1100" spans="1:14" s="23" customFormat="1" x14ac:dyDescent="0.25">
      <c r="A1100" s="60"/>
      <c r="B1100" s="15"/>
      <c r="C1100" s="16"/>
      <c r="D1100" s="17"/>
      <c r="E1100" s="18"/>
      <c r="F1100" s="17"/>
      <c r="G1100" s="19"/>
      <c r="H1100" s="17"/>
      <c r="I1100" s="19"/>
      <c r="J1100" s="19"/>
      <c r="K1100" s="20"/>
      <c r="L1100" s="21"/>
      <c r="M1100" s="22"/>
    </row>
    <row r="1101" spans="1:14" s="23" customFormat="1" ht="26.4" x14ac:dyDescent="0.25">
      <c r="A1101" s="60" t="str">
        <f>PO!A97</f>
        <v>09.01.04</v>
      </c>
      <c r="B1101" s="15" t="str">
        <f>VLOOKUP(A1101,PO!$A:$I,4,FALSE)</f>
        <v>TUBO, PVC, SOLDÁVEL, DE 32MM, INSTALADO EM RAMAL OU SUB-RAMAL DE ÁGUA - FORNECIMENTO E INSTALAÇÃO. AF_06/2022</v>
      </c>
      <c r="C1101" s="16"/>
      <c r="D1101" s="17"/>
      <c r="E1101" s="18"/>
      <c r="F1101" s="17"/>
      <c r="G1101" s="19"/>
      <c r="H1101" s="17"/>
      <c r="I1101" s="19"/>
      <c r="J1101" s="19"/>
      <c r="K1101" s="20"/>
      <c r="L1101" s="21">
        <f>K1105</f>
        <v>5</v>
      </c>
      <c r="M1101" s="22"/>
    </row>
    <row r="1102" spans="1:14" s="23" customFormat="1" ht="15" customHeight="1" x14ac:dyDescent="0.25">
      <c r="A1102" s="61"/>
      <c r="B1102" s="1"/>
      <c r="C1102" s="33"/>
      <c r="D1102" s="49"/>
      <c r="E1102" s="162"/>
      <c r="F1102" s="49"/>
      <c r="G1102" s="26"/>
      <c r="H1102" s="34"/>
      <c r="I1102" s="34"/>
      <c r="J1102" s="34"/>
      <c r="K1102" s="35"/>
      <c r="L1102" s="24"/>
      <c r="M1102" s="25"/>
      <c r="N1102" s="26"/>
    </row>
    <row r="1103" spans="1:14" s="23" customFormat="1" ht="15" customHeight="1" x14ac:dyDescent="0.25">
      <c r="A1103" s="61"/>
      <c r="B1103" s="1"/>
      <c r="C1103" s="33"/>
      <c r="D1103" s="49"/>
      <c r="E1103" s="6">
        <v>5</v>
      </c>
      <c r="F1103" s="49"/>
      <c r="G1103" s="49"/>
      <c r="H1103" s="34"/>
      <c r="I1103" s="34"/>
      <c r="J1103" s="34"/>
      <c r="K1103" s="35">
        <f>E1103</f>
        <v>5</v>
      </c>
      <c r="L1103" s="24"/>
      <c r="M1103" s="25"/>
      <c r="N1103" s="26"/>
    </row>
    <row r="1104" spans="1:14" s="23" customFormat="1" x14ac:dyDescent="0.25">
      <c r="A1104" s="60"/>
      <c r="B1104" s="15"/>
      <c r="C1104" s="16"/>
      <c r="D1104" s="17"/>
      <c r="E1104" s="18"/>
      <c r="F1104" s="17"/>
      <c r="G1104" s="19"/>
      <c r="H1104" s="17"/>
      <c r="I1104" s="19"/>
      <c r="J1104" s="19"/>
      <c r="K1104" s="20"/>
      <c r="L1104" s="21"/>
      <c r="M1104" s="22"/>
    </row>
    <row r="1105" spans="1:19" s="23" customFormat="1" x14ac:dyDescent="0.25">
      <c r="A1105" s="62"/>
      <c r="B1105" s="27" t="s">
        <v>12</v>
      </c>
      <c r="C1105" s="28"/>
      <c r="D1105" s="29"/>
      <c r="E1105" s="29"/>
      <c r="F1105" s="30"/>
      <c r="G1105" s="30"/>
      <c r="H1105" s="30"/>
      <c r="I1105" s="30"/>
      <c r="J1105" s="30"/>
      <c r="K1105" s="31">
        <f>ROUND(SUM(K1101:K1104),2)</f>
        <v>5</v>
      </c>
      <c r="L1105" s="32" t="str">
        <f>IFERROR(VLOOKUP(A1101,PO!$A:$I,5,FALSE),0)</f>
        <v>M</v>
      </c>
      <c r="M1105" s="22"/>
    </row>
    <row r="1106" spans="1:19" s="23" customFormat="1" x14ac:dyDescent="0.25">
      <c r="A1106" s="60"/>
      <c r="B1106" s="15"/>
      <c r="C1106" s="16"/>
      <c r="D1106" s="17"/>
      <c r="E1106" s="18"/>
      <c r="F1106" s="17"/>
      <c r="G1106" s="19"/>
      <c r="H1106" s="17"/>
      <c r="I1106" s="19"/>
      <c r="J1106" s="19"/>
      <c r="K1106" s="20"/>
      <c r="L1106" s="21"/>
      <c r="M1106" s="22"/>
    </row>
    <row r="1107" spans="1:19" s="23" customFormat="1" ht="26.4" x14ac:dyDescent="0.25">
      <c r="A1107" s="60" t="str">
        <f>PO!A98</f>
        <v>09.01.05</v>
      </c>
      <c r="B1107" s="15" t="str">
        <f>VLOOKUP(A1107,PO!$A:$I,4,FALSE)</f>
        <v>REGISTRO DE GAVETA BRUTO, LATÃO, ROSCÁVEL, 3/4" - FORNECIMENTO E INSTALAÇÃO. AF_08/2021</v>
      </c>
      <c r="C1107" s="16"/>
      <c r="D1107" s="17"/>
      <c r="E1107" s="18"/>
      <c r="F1107" s="17"/>
      <c r="G1107" s="19"/>
      <c r="H1107" s="17"/>
      <c r="I1107" s="19"/>
      <c r="J1107" s="19"/>
      <c r="K1107" s="20"/>
      <c r="L1107" s="21">
        <f>K1116</f>
        <v>6</v>
      </c>
      <c r="M1107" s="22"/>
    </row>
    <row r="1108" spans="1:19" s="23" customFormat="1" ht="15" customHeight="1" x14ac:dyDescent="0.25">
      <c r="A1108" s="61"/>
      <c r="B1108" s="1"/>
      <c r="C1108" s="33"/>
      <c r="D1108" s="49"/>
      <c r="E1108" s="49"/>
      <c r="F1108" s="49"/>
      <c r="G1108" s="26"/>
      <c r="H1108" s="34"/>
      <c r="I1108" s="34"/>
      <c r="J1108" s="34"/>
      <c r="K1108" s="35"/>
      <c r="L1108" s="24"/>
      <c r="M1108" s="25"/>
      <c r="N1108" s="26"/>
    </row>
    <row r="1109" spans="1:19" s="23" customFormat="1" ht="15" customHeight="1" x14ac:dyDescent="0.25">
      <c r="A1109" s="174"/>
      <c r="B1109" s="171" t="s">
        <v>11430</v>
      </c>
      <c r="C1109" s="33"/>
      <c r="D1109" s="49">
        <v>1</v>
      </c>
      <c r="E1109" s="49"/>
      <c r="F1109" s="49"/>
      <c r="G1109" s="26"/>
      <c r="H1109" s="34"/>
      <c r="I1109" s="34"/>
      <c r="J1109" s="34"/>
      <c r="K1109" s="35">
        <f t="shared" ref="K1109:K1114" si="109">D1109</f>
        <v>1</v>
      </c>
      <c r="L1109" s="24"/>
      <c r="M1109" s="25"/>
      <c r="N1109" s="26"/>
    </row>
    <row r="1110" spans="1:19" s="23" customFormat="1" ht="15" customHeight="1" x14ac:dyDescent="0.25">
      <c r="A1110" s="174"/>
      <c r="B1110" s="171" t="s">
        <v>11438</v>
      </c>
      <c r="C1110" s="33"/>
      <c r="D1110" s="49">
        <v>1</v>
      </c>
      <c r="E1110" s="49"/>
      <c r="F1110" s="49"/>
      <c r="G1110" s="26"/>
      <c r="H1110" s="34"/>
      <c r="I1110" s="34"/>
      <c r="J1110" s="34"/>
      <c r="K1110" s="35">
        <f t="shared" si="109"/>
        <v>1</v>
      </c>
      <c r="L1110" s="24"/>
      <c r="M1110" s="25"/>
      <c r="N1110" s="26"/>
    </row>
    <row r="1111" spans="1:19" s="23" customFormat="1" x14ac:dyDescent="0.25">
      <c r="A1111" s="60"/>
      <c r="B1111" s="171" t="s">
        <v>11435</v>
      </c>
      <c r="C1111" s="33"/>
      <c r="D1111" s="49">
        <v>1</v>
      </c>
      <c r="F1111" s="49"/>
      <c r="G1111" s="49"/>
      <c r="H1111" s="34"/>
      <c r="I1111" s="34"/>
      <c r="J1111" s="34"/>
      <c r="K1111" s="35">
        <f t="shared" si="109"/>
        <v>1</v>
      </c>
      <c r="L1111" s="21"/>
      <c r="M1111" s="22"/>
    </row>
    <row r="1112" spans="1:19" s="23" customFormat="1" ht="15" customHeight="1" x14ac:dyDescent="0.25">
      <c r="A1112" s="174"/>
      <c r="B1112" s="171" t="s">
        <v>11436</v>
      </c>
      <c r="C1112" s="33"/>
      <c r="D1112" s="49">
        <v>1</v>
      </c>
      <c r="F1112" s="49"/>
      <c r="G1112" s="49"/>
      <c r="H1112" s="34"/>
      <c r="I1112" s="34"/>
      <c r="J1112" s="34"/>
      <c r="K1112" s="35">
        <f t="shared" si="109"/>
        <v>1</v>
      </c>
      <c r="L1112" s="24"/>
      <c r="M1112" s="25"/>
      <c r="N1112" s="26"/>
    </row>
    <row r="1113" spans="1:19" s="23" customFormat="1" ht="15" customHeight="1" x14ac:dyDescent="0.25">
      <c r="A1113" s="174"/>
      <c r="B1113" s="171" t="s">
        <v>11427</v>
      </c>
      <c r="C1113" s="33"/>
      <c r="D1113" s="49">
        <v>1</v>
      </c>
      <c r="F1113" s="49"/>
      <c r="G1113" s="49"/>
      <c r="H1113" s="34"/>
      <c r="I1113" s="34"/>
      <c r="J1113" s="34"/>
      <c r="K1113" s="35">
        <f t="shared" si="109"/>
        <v>1</v>
      </c>
      <c r="L1113" s="24"/>
      <c r="M1113" s="25"/>
      <c r="N1113" s="26"/>
    </row>
    <row r="1114" spans="1:19" s="23" customFormat="1" ht="15" customHeight="1" x14ac:dyDescent="0.25">
      <c r="A1114" s="174"/>
      <c r="B1114" s="171" t="s">
        <v>11426</v>
      </c>
      <c r="C1114" s="33"/>
      <c r="D1114" s="49">
        <v>1</v>
      </c>
      <c r="F1114" s="49"/>
      <c r="G1114" s="49"/>
      <c r="H1114" s="34"/>
      <c r="I1114" s="34"/>
      <c r="J1114" s="34"/>
      <c r="K1114" s="35">
        <f t="shared" si="109"/>
        <v>1</v>
      </c>
      <c r="L1114" s="24"/>
      <c r="M1114" s="25"/>
      <c r="N1114" s="26"/>
    </row>
    <row r="1115" spans="1:19" s="23" customFormat="1" x14ac:dyDescent="0.25">
      <c r="A1115" s="60"/>
      <c r="B1115" s="15"/>
      <c r="C1115" s="16"/>
      <c r="D1115" s="17"/>
      <c r="E1115" s="18"/>
      <c r="F1115" s="17"/>
      <c r="G1115" s="19"/>
      <c r="H1115" s="17"/>
      <c r="I1115" s="19"/>
      <c r="J1115" s="19"/>
      <c r="K1115" s="20"/>
      <c r="L1115" s="21"/>
      <c r="M1115" s="22"/>
    </row>
    <row r="1116" spans="1:19" s="23" customFormat="1" x14ac:dyDescent="0.25">
      <c r="A1116" s="62"/>
      <c r="B1116" s="27" t="s">
        <v>12</v>
      </c>
      <c r="C1116" s="28"/>
      <c r="D1116" s="29"/>
      <c r="E1116" s="29"/>
      <c r="F1116" s="30"/>
      <c r="G1116" s="30"/>
      <c r="H1116" s="30"/>
      <c r="I1116" s="30"/>
      <c r="J1116" s="30"/>
      <c r="K1116" s="31">
        <f>ROUND(SUM(K1107:K1115),2)</f>
        <v>6</v>
      </c>
      <c r="L1116" s="32" t="str">
        <f>IFERROR(VLOOKUP(A1107,PO!$A:$I,5,FALSE),0)</f>
        <v>UN</v>
      </c>
      <c r="M1116" s="22"/>
    </row>
    <row r="1117" spans="1:19" s="23" customFormat="1" x14ac:dyDescent="0.25">
      <c r="A1117" s="60"/>
      <c r="B1117" s="15"/>
      <c r="C1117" s="16"/>
      <c r="D1117" s="17"/>
      <c r="E1117" s="18"/>
      <c r="F1117" s="17"/>
      <c r="G1117" s="19"/>
      <c r="H1117" s="17"/>
      <c r="I1117" s="19"/>
      <c r="J1117" s="19"/>
      <c r="K1117" s="20"/>
      <c r="L1117" s="21"/>
      <c r="M1117" s="22"/>
      <c r="S1117" s="23" t="s">
        <v>2028</v>
      </c>
    </row>
    <row r="1118" spans="1:19" s="23" customFormat="1" ht="26.4" x14ac:dyDescent="0.25">
      <c r="A1118" s="60" t="str">
        <f>PO!A99</f>
        <v>09.01.06</v>
      </c>
      <c r="B1118" s="15" t="str">
        <f>VLOOKUP(A1118,PO!$A:$I,4,FALSE)</f>
        <v>REGISTRO DE PRESSÃO, PVC, ROSCÁVEL, VOLANTE SIMPLES, 1/2" - FORNECIMENTO E INSTALAÇÃO. AF_08/2021</v>
      </c>
      <c r="C1118" s="16"/>
      <c r="D1118" s="17"/>
      <c r="E1118" s="18"/>
      <c r="F1118" s="17"/>
      <c r="G1118" s="19"/>
      <c r="H1118" s="17"/>
      <c r="I1118" s="19"/>
      <c r="J1118" s="19"/>
      <c r="K1118" s="20"/>
      <c r="L1118" s="21">
        <f>K1123</f>
        <v>2</v>
      </c>
      <c r="M1118" s="22"/>
    </row>
    <row r="1119" spans="1:19" s="23" customFormat="1" ht="15" customHeight="1" x14ac:dyDescent="0.25">
      <c r="A1119" s="61"/>
      <c r="B1119" s="1"/>
      <c r="C1119" s="33"/>
      <c r="D1119" s="49"/>
      <c r="E1119" s="162"/>
      <c r="F1119" s="49"/>
      <c r="G1119" s="26"/>
      <c r="H1119" s="34"/>
      <c r="I1119" s="34"/>
      <c r="J1119" s="34"/>
      <c r="K1119" s="35"/>
      <c r="L1119" s="24"/>
      <c r="M1119" s="25"/>
      <c r="N1119" s="26"/>
    </row>
    <row r="1120" spans="1:19" s="23" customFormat="1" ht="15" customHeight="1" x14ac:dyDescent="0.25">
      <c r="A1120" s="174"/>
      <c r="B1120" s="171" t="s">
        <v>11427</v>
      </c>
      <c r="C1120" s="33"/>
      <c r="D1120" s="49">
        <v>1</v>
      </c>
      <c r="F1120" s="49"/>
      <c r="G1120" s="49"/>
      <c r="H1120" s="34"/>
      <c r="I1120" s="34"/>
      <c r="J1120" s="34"/>
      <c r="K1120" s="35">
        <f>D1120</f>
        <v>1</v>
      </c>
      <c r="L1120" s="24"/>
      <c r="M1120" s="25"/>
      <c r="N1120" s="26"/>
    </row>
    <row r="1121" spans="1:14" s="23" customFormat="1" ht="15" customHeight="1" x14ac:dyDescent="0.25">
      <c r="A1121" s="174"/>
      <c r="B1121" s="171" t="s">
        <v>11426</v>
      </c>
      <c r="C1121" s="33"/>
      <c r="D1121" s="49">
        <v>1</v>
      </c>
      <c r="F1121" s="49"/>
      <c r="G1121" s="49"/>
      <c r="H1121" s="34"/>
      <c r="I1121" s="34"/>
      <c r="J1121" s="34"/>
      <c r="K1121" s="35">
        <f>D1121</f>
        <v>1</v>
      </c>
      <c r="L1121" s="24"/>
      <c r="M1121" s="25"/>
      <c r="N1121" s="26"/>
    </row>
    <row r="1122" spans="1:14" s="23" customFormat="1" x14ac:dyDescent="0.25">
      <c r="A1122" s="60"/>
      <c r="B1122" s="15"/>
      <c r="C1122" s="16"/>
      <c r="D1122" s="17"/>
      <c r="E1122" s="18"/>
      <c r="F1122" s="17"/>
      <c r="G1122" s="19"/>
      <c r="H1122" s="17"/>
      <c r="I1122" s="19"/>
      <c r="J1122" s="19"/>
      <c r="K1122" s="20"/>
      <c r="L1122" s="21"/>
      <c r="M1122" s="22"/>
    </row>
    <row r="1123" spans="1:14" s="23" customFormat="1" x14ac:dyDescent="0.25">
      <c r="A1123" s="62"/>
      <c r="B1123" s="27" t="s">
        <v>12</v>
      </c>
      <c r="C1123" s="28"/>
      <c r="D1123" s="29"/>
      <c r="E1123" s="29"/>
      <c r="F1123" s="30"/>
      <c r="G1123" s="30"/>
      <c r="H1123" s="30"/>
      <c r="I1123" s="30"/>
      <c r="J1123" s="30"/>
      <c r="K1123" s="31">
        <f>ROUND(SUM(K1118:K1122),2)</f>
        <v>2</v>
      </c>
      <c r="L1123" s="32" t="str">
        <f>IFERROR(VLOOKUP(A1118,PO!$A:$I,5,FALSE),0)</f>
        <v>UN</v>
      </c>
      <c r="M1123" s="22"/>
    </row>
    <row r="1124" spans="1:14" s="23" customFormat="1" x14ac:dyDescent="0.25">
      <c r="A1124" s="60"/>
      <c r="B1124" s="15"/>
      <c r="C1124" s="16"/>
      <c r="D1124" s="17"/>
      <c r="E1124" s="18"/>
      <c r="F1124" s="17"/>
      <c r="G1124" s="19"/>
      <c r="H1124" s="17"/>
      <c r="I1124" s="19"/>
      <c r="J1124" s="19"/>
      <c r="K1124" s="20"/>
      <c r="L1124" s="21"/>
      <c r="M1124" s="22"/>
    </row>
    <row r="1125" spans="1:14" s="23" customFormat="1" ht="26.4" x14ac:dyDescent="0.25">
      <c r="A1125" s="60" t="str">
        <f>PO!A100</f>
        <v>09.01.07</v>
      </c>
      <c r="B1125" s="15" t="str">
        <f>VLOOKUP(A1125,PO!$A:$I,4,FALSE)</f>
        <v>REGISTRO DE ESFERA, PVC, SOLDÁVEL, COM VOLANTE, DN 32 MM - FORNECIMENTO E INSTALAÇÃO. AF_08/2021</v>
      </c>
      <c r="C1125" s="16"/>
      <c r="D1125" s="17"/>
      <c r="E1125" s="18"/>
      <c r="F1125" s="17"/>
      <c r="G1125" s="19"/>
      <c r="H1125" s="17"/>
      <c r="I1125" s="19"/>
      <c r="J1125" s="19"/>
      <c r="K1125" s="20"/>
      <c r="L1125" s="21">
        <f>K1129</f>
        <v>2</v>
      </c>
      <c r="M1125" s="22"/>
    </row>
    <row r="1126" spans="1:14" s="23" customFormat="1" ht="15" customHeight="1" x14ac:dyDescent="0.25">
      <c r="A1126" s="61"/>
      <c r="B1126" s="1"/>
      <c r="C1126" s="33"/>
      <c r="D1126" s="49"/>
      <c r="E1126" s="162"/>
      <c r="F1126" s="49"/>
      <c r="G1126" s="26"/>
      <c r="H1126" s="34"/>
      <c r="I1126" s="34"/>
      <c r="J1126" s="34"/>
      <c r="K1126" s="35"/>
      <c r="L1126" s="24"/>
      <c r="M1126" s="25"/>
      <c r="N1126" s="26"/>
    </row>
    <row r="1127" spans="1:14" s="23" customFormat="1" ht="15" customHeight="1" x14ac:dyDescent="0.25">
      <c r="A1127" s="61"/>
      <c r="B1127" s="1" t="s">
        <v>11314</v>
      </c>
      <c r="C1127" s="33"/>
      <c r="D1127" s="6">
        <v>2</v>
      </c>
      <c r="E1127" s="6"/>
      <c r="F1127" s="6"/>
      <c r="G1127" s="49"/>
      <c r="H1127" s="34"/>
      <c r="I1127" s="34"/>
      <c r="J1127" s="34"/>
      <c r="K1127" s="35">
        <f>D1127</f>
        <v>2</v>
      </c>
      <c r="L1127" s="24"/>
      <c r="M1127" s="25"/>
      <c r="N1127" s="26"/>
    </row>
    <row r="1128" spans="1:14" s="23" customFormat="1" x14ac:dyDescent="0.25">
      <c r="A1128" s="60"/>
      <c r="B1128" s="15"/>
      <c r="C1128" s="16"/>
      <c r="D1128" s="17"/>
      <c r="E1128" s="18"/>
      <c r="F1128" s="17"/>
      <c r="G1128" s="19"/>
      <c r="H1128" s="17"/>
      <c r="I1128" s="19"/>
      <c r="J1128" s="19"/>
      <c r="K1128" s="20"/>
      <c r="L1128" s="21"/>
      <c r="M1128" s="22"/>
    </row>
    <row r="1129" spans="1:14" s="23" customFormat="1" x14ac:dyDescent="0.25">
      <c r="A1129" s="62"/>
      <c r="B1129" s="27" t="s">
        <v>12</v>
      </c>
      <c r="C1129" s="28"/>
      <c r="D1129" s="29"/>
      <c r="E1129" s="29"/>
      <c r="F1129" s="30"/>
      <c r="G1129" s="30"/>
      <c r="H1129" s="30"/>
      <c r="I1129" s="30"/>
      <c r="J1129" s="30"/>
      <c r="K1129" s="31">
        <f>ROUND(SUM(K1125:K1128),2)</f>
        <v>2</v>
      </c>
      <c r="L1129" s="32" t="str">
        <f>IFERROR(VLOOKUP(A1125,PO!$A:$I,5,FALSE),0)</f>
        <v>UN</v>
      </c>
      <c r="M1129" s="22"/>
    </row>
    <row r="1130" spans="1:14" s="23" customFormat="1" x14ac:dyDescent="0.25">
      <c r="A1130" s="60"/>
      <c r="B1130" s="15"/>
      <c r="C1130" s="16"/>
      <c r="D1130" s="17"/>
      <c r="E1130" s="18"/>
      <c r="F1130" s="17"/>
      <c r="G1130" s="19"/>
      <c r="H1130" s="17"/>
      <c r="I1130" s="19"/>
      <c r="J1130" s="19"/>
      <c r="K1130" s="20"/>
      <c r="L1130" s="21"/>
      <c r="M1130" s="22"/>
    </row>
    <row r="1131" spans="1:14" s="23" customFormat="1" ht="39.6" x14ac:dyDescent="0.25">
      <c r="A1131" s="60" t="str">
        <f>PO!A101</f>
        <v>09.01.08</v>
      </c>
      <c r="B1131" s="15" t="str">
        <f>VLOOKUP(A1131,PO!$A:$I,4,FALSE)</f>
        <v>ADAPTADOR CURTO COM BOLSA E ROSCA PARA REGISTRO, PVC, SOLDÁVEL, DN 32MM X 1, INSTALADO EM RAMAL OU SUB-RAMAL DE ÁGUA - FORNECIMENTO E INSTALAÇÃO. AF_06/2022</v>
      </c>
      <c r="C1131" s="16"/>
      <c r="D1131" s="17"/>
      <c r="E1131" s="18"/>
      <c r="F1131" s="17"/>
      <c r="G1131" s="19"/>
      <c r="H1131" s="17"/>
      <c r="I1131" s="19"/>
      <c r="J1131" s="19"/>
      <c r="K1131" s="20"/>
      <c r="L1131" s="21">
        <f>K1135</f>
        <v>2</v>
      </c>
      <c r="M1131" s="22"/>
    </row>
    <row r="1132" spans="1:14" s="23" customFormat="1" ht="15" customHeight="1" x14ac:dyDescent="0.25">
      <c r="A1132" s="61"/>
      <c r="B1132" s="1"/>
      <c r="C1132" s="33"/>
      <c r="D1132" s="49"/>
      <c r="E1132" s="162"/>
      <c r="F1132" s="49"/>
      <c r="G1132" s="26"/>
      <c r="H1132" s="34"/>
      <c r="I1132" s="34"/>
      <c r="J1132" s="34"/>
      <c r="K1132" s="35"/>
      <c r="L1132" s="24"/>
      <c r="M1132" s="25"/>
      <c r="N1132" s="26"/>
    </row>
    <row r="1133" spans="1:14" s="23" customFormat="1" ht="15" customHeight="1" x14ac:dyDescent="0.25">
      <c r="A1133" s="61"/>
      <c r="B1133" s="1" t="s">
        <v>11314</v>
      </c>
      <c r="C1133" s="33"/>
      <c r="D1133" s="6">
        <v>2</v>
      </c>
      <c r="G1133" s="49"/>
      <c r="H1133" s="34"/>
      <c r="I1133" s="34"/>
      <c r="J1133" s="34"/>
      <c r="K1133" s="35">
        <f>D1133</f>
        <v>2</v>
      </c>
      <c r="L1133" s="24"/>
      <c r="M1133" s="25"/>
      <c r="N1133" s="26"/>
    </row>
    <row r="1134" spans="1:14" s="23" customFormat="1" x14ac:dyDescent="0.25">
      <c r="A1134" s="60"/>
      <c r="B1134" s="15"/>
      <c r="C1134" s="16"/>
      <c r="D1134" s="17"/>
      <c r="E1134" s="18"/>
      <c r="F1134" s="17"/>
      <c r="G1134" s="19"/>
      <c r="H1134" s="17"/>
      <c r="I1134" s="19"/>
      <c r="J1134" s="19"/>
      <c r="K1134" s="20"/>
      <c r="L1134" s="21"/>
      <c r="M1134" s="22"/>
    </row>
    <row r="1135" spans="1:14" s="23" customFormat="1" x14ac:dyDescent="0.25">
      <c r="A1135" s="62"/>
      <c r="B1135" s="27" t="s">
        <v>12</v>
      </c>
      <c r="C1135" s="28"/>
      <c r="D1135" s="29"/>
      <c r="E1135" s="30"/>
      <c r="F1135" s="30"/>
      <c r="G1135" s="30"/>
      <c r="H1135" s="30"/>
      <c r="I1135" s="30"/>
      <c r="J1135" s="30"/>
      <c r="K1135" s="31">
        <f>ROUND(SUM(K1131:K1134),2)</f>
        <v>2</v>
      </c>
      <c r="L1135" s="32" t="str">
        <f>IFERROR(VLOOKUP(A1131,PO!$A:$I,5,FALSE),0)</f>
        <v>UN</v>
      </c>
      <c r="M1135" s="22"/>
    </row>
    <row r="1136" spans="1:14" s="23" customFormat="1" x14ac:dyDescent="0.25">
      <c r="A1136" s="60"/>
      <c r="B1136" s="15"/>
      <c r="C1136" s="16"/>
      <c r="D1136" s="17"/>
      <c r="E1136" s="18"/>
      <c r="F1136" s="17"/>
      <c r="G1136" s="19"/>
      <c r="H1136" s="17"/>
      <c r="I1136" s="19"/>
      <c r="J1136" s="19"/>
      <c r="K1136" s="20"/>
      <c r="L1136" s="21"/>
      <c r="M1136" s="22"/>
    </row>
    <row r="1137" spans="1:14" s="23" customFormat="1" ht="26.4" x14ac:dyDescent="0.25">
      <c r="A1137" s="60" t="str">
        <f>PO!A102</f>
        <v>09.01.09</v>
      </c>
      <c r="B1137" s="15" t="str">
        <f>VLOOKUP(A1137,PO!$A:$I,4,FALSE)</f>
        <v>TORNEIRA DE BOIA PARA CAIXA D'ÁGUA, ROSCÁVEL, 1 1/4" - FORNECIMENTO E INSTALAÇÃO. AF_08/2021</v>
      </c>
      <c r="C1137" s="16"/>
      <c r="D1137" s="17"/>
      <c r="E1137" s="18"/>
      <c r="F1137" s="17"/>
      <c r="G1137" s="19"/>
      <c r="H1137" s="17"/>
      <c r="I1137" s="19"/>
      <c r="J1137" s="19"/>
      <c r="K1137" s="20"/>
      <c r="L1137" s="21">
        <f>K1141</f>
        <v>2</v>
      </c>
      <c r="M1137" s="22"/>
    </row>
    <row r="1138" spans="1:14" s="23" customFormat="1" ht="15" customHeight="1" x14ac:dyDescent="0.25">
      <c r="A1138" s="61"/>
      <c r="B1138" s="1"/>
      <c r="C1138" s="33"/>
      <c r="D1138" s="49"/>
      <c r="E1138" s="162"/>
      <c r="F1138" s="49"/>
      <c r="G1138" s="26"/>
      <c r="H1138" s="34"/>
      <c r="I1138" s="34"/>
      <c r="J1138" s="34"/>
      <c r="K1138" s="35"/>
      <c r="L1138" s="24"/>
      <c r="M1138" s="25"/>
      <c r="N1138" s="26"/>
    </row>
    <row r="1139" spans="1:14" s="23" customFormat="1" ht="15" customHeight="1" x14ac:dyDescent="0.25">
      <c r="A1139" s="61"/>
      <c r="B1139" s="1" t="s">
        <v>11314</v>
      </c>
      <c r="C1139" s="33"/>
      <c r="D1139" s="6">
        <v>2</v>
      </c>
      <c r="G1139" s="49"/>
      <c r="H1139" s="34"/>
      <c r="I1139" s="34"/>
      <c r="J1139" s="34"/>
      <c r="K1139" s="35">
        <f>D1139</f>
        <v>2</v>
      </c>
      <c r="L1139" s="24"/>
      <c r="M1139" s="25"/>
      <c r="N1139" s="26"/>
    </row>
    <row r="1140" spans="1:14" s="23" customFormat="1" x14ac:dyDescent="0.25">
      <c r="A1140" s="60"/>
      <c r="B1140" s="15"/>
      <c r="C1140" s="16"/>
      <c r="D1140" s="17"/>
      <c r="E1140" s="18"/>
      <c r="F1140" s="17"/>
      <c r="G1140" s="19"/>
      <c r="H1140" s="17"/>
      <c r="I1140" s="19"/>
      <c r="J1140" s="19"/>
      <c r="K1140" s="20"/>
      <c r="L1140" s="21"/>
      <c r="M1140" s="22"/>
    </row>
    <row r="1141" spans="1:14" s="23" customFormat="1" x14ac:dyDescent="0.25">
      <c r="A1141" s="62"/>
      <c r="B1141" s="27" t="s">
        <v>12</v>
      </c>
      <c r="C1141" s="28"/>
      <c r="D1141" s="29"/>
      <c r="E1141" s="30"/>
      <c r="F1141" s="30"/>
      <c r="G1141" s="30"/>
      <c r="H1141" s="30"/>
      <c r="I1141" s="30"/>
      <c r="J1141" s="30"/>
      <c r="K1141" s="31">
        <f>ROUND(SUM(K1137:K1140),2)</f>
        <v>2</v>
      </c>
      <c r="L1141" s="32" t="str">
        <f>IFERROR(VLOOKUP(A1137,PO!$A:$I,5,FALSE),0)</f>
        <v>UN</v>
      </c>
      <c r="M1141" s="22"/>
    </row>
    <row r="1142" spans="1:14" s="23" customFormat="1" x14ac:dyDescent="0.25">
      <c r="A1142" s="60"/>
      <c r="B1142" s="15"/>
      <c r="C1142" s="16"/>
      <c r="D1142" s="17"/>
      <c r="E1142" s="18"/>
      <c r="F1142" s="17"/>
      <c r="G1142" s="19"/>
      <c r="H1142" s="17"/>
      <c r="I1142" s="19"/>
      <c r="J1142" s="19"/>
      <c r="K1142" s="20"/>
      <c r="L1142" s="21"/>
      <c r="M1142" s="22"/>
    </row>
    <row r="1143" spans="1:14" s="23" customFormat="1" ht="26.4" x14ac:dyDescent="0.25">
      <c r="A1143" s="60" t="str">
        <f>PO!A103</f>
        <v>09.01.10</v>
      </c>
      <c r="B1143" s="15" t="str">
        <f>VLOOKUP(A1143,PO!$A:$I,4,FALSE)</f>
        <v>CAIXA D´ÁGUA EM POLIETILENO, 1500 LITROS - FORNECIMENTO E INSTALAÇÃO. AF_06/2021</v>
      </c>
      <c r="C1143" s="16"/>
      <c r="D1143" s="17"/>
      <c r="E1143" s="18"/>
      <c r="F1143" s="17"/>
      <c r="G1143" s="19"/>
      <c r="H1143" s="17"/>
      <c r="I1143" s="19"/>
      <c r="J1143" s="19"/>
      <c r="K1143" s="20"/>
      <c r="L1143" s="21">
        <f>K1147</f>
        <v>2</v>
      </c>
      <c r="M1143" s="22"/>
    </row>
    <row r="1144" spans="1:14" s="23" customFormat="1" ht="15" customHeight="1" x14ac:dyDescent="0.25">
      <c r="A1144" s="61"/>
      <c r="B1144" s="1"/>
      <c r="C1144" s="33"/>
      <c r="D1144" s="49"/>
      <c r="E1144" s="162"/>
      <c r="F1144" s="49"/>
      <c r="G1144" s="26"/>
      <c r="H1144" s="34"/>
      <c r="I1144" s="34"/>
      <c r="J1144" s="34"/>
      <c r="K1144" s="35"/>
      <c r="L1144" s="24"/>
      <c r="M1144" s="25"/>
      <c r="N1144" s="26"/>
    </row>
    <row r="1145" spans="1:14" s="23" customFormat="1" ht="15" customHeight="1" x14ac:dyDescent="0.25">
      <c r="A1145" s="61"/>
      <c r="B1145" s="1" t="s">
        <v>11314</v>
      </c>
      <c r="C1145" s="33"/>
      <c r="D1145" s="6">
        <v>2</v>
      </c>
      <c r="G1145" s="49"/>
      <c r="H1145" s="34"/>
      <c r="I1145" s="34"/>
      <c r="J1145" s="34"/>
      <c r="K1145" s="35">
        <f>D1145</f>
        <v>2</v>
      </c>
      <c r="L1145" s="24"/>
      <c r="M1145" s="25"/>
      <c r="N1145" s="26"/>
    </row>
    <row r="1146" spans="1:14" s="23" customFormat="1" x14ac:dyDescent="0.25">
      <c r="A1146" s="60"/>
      <c r="B1146" s="15"/>
      <c r="C1146" s="16"/>
      <c r="D1146" s="17"/>
      <c r="E1146" s="18"/>
      <c r="F1146" s="17"/>
      <c r="G1146" s="19"/>
      <c r="H1146" s="17"/>
      <c r="I1146" s="19"/>
      <c r="J1146" s="19"/>
      <c r="K1146" s="20"/>
      <c r="L1146" s="21"/>
      <c r="M1146" s="22"/>
    </row>
    <row r="1147" spans="1:14" s="23" customFormat="1" x14ac:dyDescent="0.25">
      <c r="A1147" s="62"/>
      <c r="B1147" s="27" t="s">
        <v>12</v>
      </c>
      <c r="C1147" s="28"/>
      <c r="D1147" s="29"/>
      <c r="E1147" s="30"/>
      <c r="F1147" s="30"/>
      <c r="G1147" s="30"/>
      <c r="H1147" s="30"/>
      <c r="I1147" s="30"/>
      <c r="J1147" s="30"/>
      <c r="K1147" s="31">
        <f>ROUND(SUM(K1143:K1146),2)</f>
        <v>2</v>
      </c>
      <c r="L1147" s="32" t="str">
        <f>IFERROR(VLOOKUP(A1143,PO!$A:$I,5,FALSE),0)</f>
        <v>UN</v>
      </c>
      <c r="M1147" s="22"/>
    </row>
    <row r="1148" spans="1:14" s="23" customFormat="1" x14ac:dyDescent="0.25">
      <c r="A1148" s="60"/>
      <c r="B1148" s="15"/>
      <c r="C1148" s="16"/>
      <c r="D1148" s="17"/>
      <c r="E1148" s="18"/>
      <c r="F1148" s="17"/>
      <c r="G1148" s="19"/>
      <c r="H1148" s="17"/>
      <c r="I1148" s="19"/>
      <c r="J1148" s="19"/>
      <c r="K1148" s="20"/>
      <c r="L1148" s="21"/>
      <c r="M1148" s="22"/>
    </row>
    <row r="1149" spans="1:14" s="69" customFormat="1" ht="19.95" customHeight="1" x14ac:dyDescent="0.25">
      <c r="A1149" s="146" t="str">
        <f>PO!A104</f>
        <v>09.02</v>
      </c>
      <c r="B1149" s="147" t="str">
        <f>VLOOKUP(A1149,PO!$A:$I,4,FALSE)</f>
        <v>INSTALAÇÕES DE ESGOTO</v>
      </c>
      <c r="C1149" s="148"/>
      <c r="D1149" s="148"/>
      <c r="E1149" s="149"/>
      <c r="F1149" s="149"/>
      <c r="G1149" s="149"/>
      <c r="H1149" s="150"/>
      <c r="I1149" s="149"/>
      <c r="J1149" s="149"/>
      <c r="K1149" s="151"/>
      <c r="L1149" s="152"/>
      <c r="M1149" s="68"/>
    </row>
    <row r="1150" spans="1:14" s="23" customFormat="1" x14ac:dyDescent="0.25">
      <c r="A1150" s="60" t="str">
        <f>PO!A105</f>
        <v>09.02.01</v>
      </c>
      <c r="B1150" s="15" t="str">
        <f>VLOOKUP(A1150,PO!$A:$I,4,FALSE)</f>
        <v>ESCAVAÇÃO MANUAL DE VALA. AF_09/2024</v>
      </c>
      <c r="C1150" s="16"/>
      <c r="D1150" s="17"/>
      <c r="E1150" s="18"/>
      <c r="F1150" s="17"/>
      <c r="G1150" s="19"/>
      <c r="H1150" s="17"/>
      <c r="I1150" s="19"/>
      <c r="J1150" s="19"/>
      <c r="K1150" s="20"/>
      <c r="L1150" s="21">
        <f>K1155</f>
        <v>13.5</v>
      </c>
      <c r="M1150" s="22"/>
    </row>
    <row r="1151" spans="1:14" s="23" customFormat="1" ht="15" customHeight="1" x14ac:dyDescent="0.25">
      <c r="A1151" s="61"/>
      <c r="B1151" s="1"/>
      <c r="C1151" s="33"/>
      <c r="D1151" s="49"/>
      <c r="E1151" s="49"/>
      <c r="F1151" s="49"/>
      <c r="G1151" s="26"/>
      <c r="H1151" s="34"/>
      <c r="I1151" s="34"/>
      <c r="J1151" s="34"/>
      <c r="K1151" s="35"/>
      <c r="L1151" s="24"/>
      <c r="M1151" s="25"/>
      <c r="N1151" s="26"/>
    </row>
    <row r="1152" spans="1:14" s="23" customFormat="1" ht="15" customHeight="1" x14ac:dyDescent="0.25">
      <c r="A1152" s="61"/>
      <c r="B1152" s="1" t="s">
        <v>11471</v>
      </c>
      <c r="C1152" s="33"/>
      <c r="D1152" s="49"/>
      <c r="E1152" s="49">
        <v>65</v>
      </c>
      <c r="F1152" s="49">
        <v>0.3</v>
      </c>
      <c r="G1152" s="49">
        <v>0.5</v>
      </c>
      <c r="H1152" s="34"/>
      <c r="I1152" s="34">
        <f>E1152*F1152*G1152</f>
        <v>9.75</v>
      </c>
      <c r="J1152" s="34"/>
      <c r="K1152" s="35">
        <f>I1152</f>
        <v>9.75</v>
      </c>
      <c r="L1152" s="24"/>
      <c r="M1152" s="25"/>
      <c r="N1152" s="26"/>
    </row>
    <row r="1153" spans="1:14" s="23" customFormat="1" ht="15" customHeight="1" x14ac:dyDescent="0.25">
      <c r="A1153" s="61"/>
      <c r="B1153" s="1" t="s">
        <v>11472</v>
      </c>
      <c r="C1153" s="33"/>
      <c r="D1153" s="49"/>
      <c r="E1153" s="49">
        <v>25</v>
      </c>
      <c r="F1153" s="49">
        <v>0.3</v>
      </c>
      <c r="G1153" s="49">
        <v>0.5</v>
      </c>
      <c r="H1153" s="34"/>
      <c r="I1153" s="34">
        <f>E1153*F1153*G1153</f>
        <v>3.75</v>
      </c>
      <c r="J1153" s="34"/>
      <c r="K1153" s="35">
        <f>I1153</f>
        <v>3.75</v>
      </c>
      <c r="L1153" s="24"/>
      <c r="M1153" s="25"/>
      <c r="N1153" s="26"/>
    </row>
    <row r="1154" spans="1:14" s="23" customFormat="1" x14ac:dyDescent="0.25">
      <c r="A1154" s="60"/>
      <c r="B1154" s="15"/>
      <c r="C1154" s="16"/>
      <c r="D1154" s="17"/>
      <c r="E1154" s="18"/>
      <c r="F1154" s="17"/>
      <c r="G1154" s="19"/>
      <c r="H1154" s="17"/>
      <c r="I1154" s="19"/>
      <c r="J1154" s="19"/>
      <c r="K1154" s="20"/>
      <c r="L1154" s="21"/>
      <c r="M1154" s="22"/>
    </row>
    <row r="1155" spans="1:14" s="23" customFormat="1" x14ac:dyDescent="0.25">
      <c r="A1155" s="62"/>
      <c r="B1155" s="27" t="s">
        <v>12</v>
      </c>
      <c r="C1155" s="28"/>
      <c r="D1155" s="29"/>
      <c r="E1155" s="30"/>
      <c r="F1155" s="30"/>
      <c r="G1155" s="30"/>
      <c r="H1155" s="30"/>
      <c r="I1155" s="30"/>
      <c r="J1155" s="30"/>
      <c r="K1155" s="31">
        <f>ROUND(SUM(K1150:K1154),2)</f>
        <v>13.5</v>
      </c>
      <c r="L1155" s="32" t="str">
        <f>IFERROR(VLOOKUP(A1150,PO!$A:$I,5,FALSE),0)</f>
        <v>M3</v>
      </c>
      <c r="M1155" s="22"/>
    </row>
    <row r="1156" spans="1:14" s="23" customFormat="1" x14ac:dyDescent="0.25">
      <c r="A1156" s="60"/>
      <c r="B1156" s="15"/>
      <c r="C1156" s="16"/>
      <c r="D1156" s="17"/>
      <c r="E1156" s="18"/>
      <c r="F1156" s="17"/>
      <c r="G1156" s="19"/>
      <c r="H1156" s="17"/>
      <c r="I1156" s="19"/>
      <c r="J1156" s="19"/>
      <c r="K1156" s="20"/>
      <c r="L1156" s="21"/>
      <c r="M1156" s="22"/>
    </row>
    <row r="1157" spans="1:14" s="23" customFormat="1" ht="26.4" x14ac:dyDescent="0.25">
      <c r="A1157" s="60" t="str">
        <f>PO!A106</f>
        <v>09.02.02</v>
      </c>
      <c r="B1157" s="15" t="str">
        <f>VLOOKUP(A1157,PO!$A:$I,4,FALSE)</f>
        <v>RASGO LINEAR MANUAL EM ALVENARIA, PARA RAMAIS/ DISTRIBUIÇÃO DE INSTALAÇÕES HIDRÁULICAS, DIÂMETROS MENORES OU IGUAIS A 40 MM. AF_09/2023</v>
      </c>
      <c r="C1157" s="16"/>
      <c r="D1157" s="17"/>
      <c r="E1157" s="18"/>
      <c r="F1157" s="17"/>
      <c r="G1157" s="19"/>
      <c r="H1157" s="17"/>
      <c r="I1157" s="19"/>
      <c r="J1157" s="19"/>
      <c r="K1157" s="20"/>
      <c r="L1157" s="21">
        <f>K1161</f>
        <v>20</v>
      </c>
      <c r="M1157" s="22"/>
    </row>
    <row r="1158" spans="1:14" s="23" customFormat="1" ht="15" customHeight="1" x14ac:dyDescent="0.25">
      <c r="A1158" s="61"/>
      <c r="B1158" s="1"/>
      <c r="C1158" s="33"/>
      <c r="D1158" s="49"/>
      <c r="E1158" s="49"/>
      <c r="F1158" s="49"/>
      <c r="G1158" s="26"/>
      <c r="H1158" s="34"/>
      <c r="I1158" s="34"/>
      <c r="J1158" s="34"/>
      <c r="K1158" s="35"/>
      <c r="L1158" s="24"/>
      <c r="M1158" s="25"/>
      <c r="N1158" s="26"/>
    </row>
    <row r="1159" spans="1:14" s="23" customFormat="1" ht="15" customHeight="1" x14ac:dyDescent="0.25">
      <c r="A1159" s="61"/>
      <c r="B1159" s="1"/>
      <c r="C1159" s="33"/>
      <c r="D1159" s="49"/>
      <c r="E1159" s="49">
        <v>20</v>
      </c>
      <c r="F1159" s="49"/>
      <c r="G1159" s="49"/>
      <c r="H1159" s="34"/>
      <c r="I1159" s="34"/>
      <c r="J1159" s="34"/>
      <c r="K1159" s="35">
        <f>E1159</f>
        <v>20</v>
      </c>
      <c r="L1159" s="24"/>
      <c r="M1159" s="25"/>
      <c r="N1159" s="26"/>
    </row>
    <row r="1160" spans="1:14" s="23" customFormat="1" x14ac:dyDescent="0.25">
      <c r="A1160" s="60"/>
      <c r="B1160" s="15"/>
      <c r="C1160" s="16"/>
      <c r="D1160" s="17"/>
      <c r="E1160" s="18"/>
      <c r="F1160" s="17"/>
      <c r="G1160" s="19"/>
      <c r="H1160" s="17"/>
      <c r="I1160" s="19"/>
      <c r="J1160" s="19"/>
      <c r="K1160" s="20"/>
      <c r="L1160" s="21"/>
      <c r="M1160" s="22"/>
    </row>
    <row r="1161" spans="1:14" s="23" customFormat="1" x14ac:dyDescent="0.25">
      <c r="A1161" s="62"/>
      <c r="B1161" s="27" t="s">
        <v>12</v>
      </c>
      <c r="C1161" s="28"/>
      <c r="D1161" s="29"/>
      <c r="E1161" s="29"/>
      <c r="F1161" s="30"/>
      <c r="G1161" s="30"/>
      <c r="H1161" s="30"/>
      <c r="I1161" s="30"/>
      <c r="J1161" s="30"/>
      <c r="K1161" s="31">
        <f>ROUND(SUM(K1157:K1160),2)</f>
        <v>20</v>
      </c>
      <c r="L1161" s="32" t="str">
        <f>IFERROR(VLOOKUP(A1157,PO!$A:$I,5,FALSE),0)</f>
        <v>M</v>
      </c>
      <c r="M1161" s="22"/>
    </row>
    <row r="1162" spans="1:14" s="23" customFormat="1" x14ac:dyDescent="0.25">
      <c r="A1162" s="60"/>
      <c r="B1162" s="15"/>
      <c r="C1162" s="16"/>
      <c r="D1162" s="17"/>
      <c r="E1162" s="18"/>
      <c r="F1162" s="17"/>
      <c r="G1162" s="19"/>
      <c r="H1162" s="17"/>
      <c r="I1162" s="19"/>
      <c r="J1162" s="19"/>
      <c r="K1162" s="20"/>
      <c r="L1162" s="21"/>
      <c r="M1162" s="22"/>
    </row>
    <row r="1163" spans="1:14" s="23" customFormat="1" ht="26.4" x14ac:dyDescent="0.25">
      <c r="A1163" s="60" t="str">
        <f>PO!A107</f>
        <v>09.02.03</v>
      </c>
      <c r="B1163" s="15" t="str">
        <f>VLOOKUP(A1163,PO!$A:$I,4,FALSE)</f>
        <v>TUBO PVC, SERIE NORMAL, ESGOTO PREDIAL, DN 40 MM, FORNECIDO E INSTALADO EM RAMAL DE DESCARGA OU RAMAL DE ESGOTO SANITÁRIO. AF_08/2022</v>
      </c>
      <c r="C1163" s="16"/>
      <c r="D1163" s="17"/>
      <c r="E1163" s="18"/>
      <c r="F1163" s="17"/>
      <c r="G1163" s="19"/>
      <c r="H1163" s="17"/>
      <c r="I1163" s="19"/>
      <c r="J1163" s="19"/>
      <c r="K1163" s="20"/>
      <c r="L1163" s="21">
        <f>K1167</f>
        <v>20</v>
      </c>
      <c r="M1163" s="22"/>
    </row>
    <row r="1164" spans="1:14" s="23" customFormat="1" ht="15" customHeight="1" x14ac:dyDescent="0.25">
      <c r="A1164" s="61"/>
      <c r="B1164" s="1"/>
      <c r="C1164" s="33"/>
      <c r="D1164" s="49"/>
      <c r="E1164" s="49"/>
      <c r="F1164" s="49"/>
      <c r="G1164" s="26"/>
      <c r="H1164" s="34"/>
      <c r="I1164" s="34"/>
      <c r="J1164" s="34"/>
      <c r="K1164" s="35"/>
      <c r="L1164" s="24"/>
      <c r="M1164" s="25"/>
      <c r="N1164" s="26"/>
    </row>
    <row r="1165" spans="1:14" s="23" customFormat="1" ht="15" customHeight="1" x14ac:dyDescent="0.25">
      <c r="A1165" s="61"/>
      <c r="B1165" s="1"/>
      <c r="C1165" s="33"/>
      <c r="D1165" s="49"/>
      <c r="E1165" s="49">
        <v>20</v>
      </c>
      <c r="F1165" s="49"/>
      <c r="G1165" s="49"/>
      <c r="H1165" s="34"/>
      <c r="I1165" s="34"/>
      <c r="J1165" s="34"/>
      <c r="K1165" s="35">
        <f>E1165</f>
        <v>20</v>
      </c>
      <c r="L1165" s="24"/>
      <c r="M1165" s="25"/>
      <c r="N1165" s="26"/>
    </row>
    <row r="1166" spans="1:14" s="23" customFormat="1" x14ac:dyDescent="0.25">
      <c r="A1166" s="60"/>
      <c r="B1166" s="15"/>
      <c r="C1166" s="16"/>
      <c r="D1166" s="17"/>
      <c r="E1166" s="18"/>
      <c r="F1166" s="17"/>
      <c r="G1166" s="19"/>
      <c r="H1166" s="17"/>
      <c r="I1166" s="19"/>
      <c r="J1166" s="19"/>
      <c r="K1166" s="20"/>
      <c r="L1166" s="21"/>
      <c r="M1166" s="22"/>
    </row>
    <row r="1167" spans="1:14" s="23" customFormat="1" x14ac:dyDescent="0.25">
      <c r="A1167" s="62"/>
      <c r="B1167" s="27" t="s">
        <v>12</v>
      </c>
      <c r="C1167" s="28"/>
      <c r="D1167" s="29"/>
      <c r="E1167" s="30"/>
      <c r="F1167" s="30"/>
      <c r="G1167" s="30"/>
      <c r="H1167" s="30"/>
      <c r="I1167" s="30"/>
      <c r="J1167" s="30"/>
      <c r="K1167" s="31">
        <f>ROUND(SUM(K1163:K1166),2)</f>
        <v>20</v>
      </c>
      <c r="L1167" s="32" t="str">
        <f>IFERROR(VLOOKUP(A1163,PO!$A:$I,5,FALSE),0)</f>
        <v>M</v>
      </c>
      <c r="M1167" s="22"/>
    </row>
    <row r="1168" spans="1:14" s="23" customFormat="1" x14ac:dyDescent="0.25">
      <c r="A1168" s="60"/>
      <c r="B1168" s="15"/>
      <c r="C1168" s="16"/>
      <c r="D1168" s="17"/>
      <c r="E1168" s="18"/>
      <c r="F1168" s="17"/>
      <c r="G1168" s="19"/>
      <c r="H1168" s="17"/>
      <c r="I1168" s="19"/>
      <c r="J1168" s="19"/>
      <c r="K1168" s="20"/>
      <c r="L1168" s="21"/>
      <c r="M1168" s="22"/>
    </row>
    <row r="1169" spans="1:14" s="23" customFormat="1" ht="26.4" x14ac:dyDescent="0.25">
      <c r="A1169" s="60" t="str">
        <f>PO!A108</f>
        <v>09.02.04</v>
      </c>
      <c r="B1169" s="15" t="str">
        <f>VLOOKUP(A1169,PO!$A:$I,4,FALSE)</f>
        <v>TUBO PVC, SERIE NORMAL, ESGOTO PREDIAL, DN 50 MM, FORNECIDO E INSTALADO EM RAMAL DE DESCARGA OU RAMAL DE ESGOTO SANITÁRIO. AF_08/2022</v>
      </c>
      <c r="C1169" s="16"/>
      <c r="D1169" s="17"/>
      <c r="E1169" s="18"/>
      <c r="F1169" s="17"/>
      <c r="G1169" s="19"/>
      <c r="H1169" s="17"/>
      <c r="I1169" s="19"/>
      <c r="J1169" s="19"/>
      <c r="K1169" s="20"/>
      <c r="L1169" s="21">
        <f>K1173</f>
        <v>10</v>
      </c>
      <c r="M1169" s="22"/>
    </row>
    <row r="1170" spans="1:14" s="23" customFormat="1" ht="15" customHeight="1" x14ac:dyDescent="0.25">
      <c r="A1170" s="61"/>
      <c r="B1170" s="1"/>
      <c r="C1170" s="33"/>
      <c r="D1170" s="49"/>
      <c r="E1170" s="4"/>
      <c r="F1170" s="49"/>
      <c r="G1170" s="26"/>
      <c r="H1170" s="34"/>
      <c r="I1170" s="34"/>
      <c r="J1170" s="34"/>
      <c r="K1170" s="35"/>
      <c r="L1170" s="24"/>
      <c r="M1170" s="25"/>
      <c r="N1170" s="26"/>
    </row>
    <row r="1171" spans="1:14" s="23" customFormat="1" ht="15" customHeight="1" x14ac:dyDescent="0.25">
      <c r="A1171" s="61"/>
      <c r="B1171" s="1"/>
      <c r="C1171" s="33"/>
      <c r="D1171" s="49"/>
      <c r="E1171" s="49">
        <v>10</v>
      </c>
      <c r="F1171" s="49"/>
      <c r="G1171" s="49"/>
      <c r="H1171" s="34"/>
      <c r="I1171" s="34"/>
      <c r="J1171" s="34"/>
      <c r="K1171" s="35">
        <f>E1171</f>
        <v>10</v>
      </c>
      <c r="L1171" s="24"/>
      <c r="M1171" s="25"/>
      <c r="N1171" s="26"/>
    </row>
    <row r="1172" spans="1:14" s="23" customFormat="1" x14ac:dyDescent="0.25">
      <c r="A1172" s="60"/>
      <c r="B1172" s="15"/>
      <c r="C1172" s="16"/>
      <c r="D1172" s="17"/>
      <c r="E1172" s="18"/>
      <c r="F1172" s="17"/>
      <c r="G1172" s="19"/>
      <c r="H1172" s="17"/>
      <c r="I1172" s="19"/>
      <c r="J1172" s="19"/>
      <c r="K1172" s="20"/>
      <c r="L1172" s="21"/>
      <c r="M1172" s="22"/>
    </row>
    <row r="1173" spans="1:14" s="23" customFormat="1" x14ac:dyDescent="0.25">
      <c r="A1173" s="62"/>
      <c r="B1173" s="27" t="s">
        <v>12</v>
      </c>
      <c r="C1173" s="28"/>
      <c r="D1173" s="29"/>
      <c r="E1173" s="30"/>
      <c r="F1173" s="30"/>
      <c r="G1173" s="30"/>
      <c r="H1173" s="30"/>
      <c r="I1173" s="30"/>
      <c r="J1173" s="30"/>
      <c r="K1173" s="31">
        <f>ROUND(SUM(K1169:K1172),2)</f>
        <v>10</v>
      </c>
      <c r="L1173" s="32" t="str">
        <f>IFERROR(VLOOKUP(A1169,PO!$A:$I,5,FALSE),0)</f>
        <v>M</v>
      </c>
      <c r="M1173" s="22"/>
    </row>
    <row r="1174" spans="1:14" s="23" customFormat="1" x14ac:dyDescent="0.25">
      <c r="A1174" s="60"/>
      <c r="B1174" s="15"/>
      <c r="C1174" s="16"/>
      <c r="D1174" s="17"/>
      <c r="E1174" s="18"/>
      <c r="F1174" s="17"/>
      <c r="G1174" s="19"/>
      <c r="H1174" s="17"/>
      <c r="I1174" s="19"/>
      <c r="J1174" s="19"/>
      <c r="K1174" s="20"/>
      <c r="L1174" s="21"/>
      <c r="M1174" s="22"/>
    </row>
    <row r="1175" spans="1:14" s="23" customFormat="1" ht="39.6" x14ac:dyDescent="0.25">
      <c r="A1175" s="60" t="str">
        <f>PO!A109</f>
        <v>09.02.05</v>
      </c>
      <c r="B1175" s="15" t="str">
        <f>VLOOKUP(A1175,PO!$A:$I,4,FALSE)</f>
        <v>TUBO PVC, SERIE NORMAL, ESGOTO PREDIAL, DN 100 MM, FORNECIDO E INSTALADO EM RAMAL DE DESCARGA OU RAMAL DE ESGOTO SANITÁRIO. AF_08/2022</v>
      </c>
      <c r="C1175" s="16"/>
      <c r="D1175" s="17"/>
      <c r="E1175" s="18"/>
      <c r="F1175" s="17"/>
      <c r="G1175" s="19"/>
      <c r="H1175" s="17"/>
      <c r="I1175" s="19"/>
      <c r="J1175" s="19"/>
      <c r="K1175" s="20"/>
      <c r="L1175" s="21">
        <f>K1180</f>
        <v>90</v>
      </c>
      <c r="M1175" s="22"/>
    </row>
    <row r="1176" spans="1:14" s="23" customFormat="1" ht="15" customHeight="1" x14ac:dyDescent="0.25">
      <c r="A1176" s="61"/>
      <c r="B1176" s="1"/>
      <c r="C1176" s="33"/>
      <c r="D1176" s="49"/>
      <c r="E1176" s="49"/>
      <c r="F1176" s="49"/>
      <c r="G1176" s="26"/>
      <c r="H1176" s="34"/>
      <c r="I1176" s="34"/>
      <c r="J1176" s="34"/>
      <c r="K1176" s="35"/>
      <c r="L1176" s="24"/>
      <c r="M1176" s="25"/>
      <c r="N1176" s="26"/>
    </row>
    <row r="1177" spans="1:14" s="23" customFormat="1" ht="15" customHeight="1" x14ac:dyDescent="0.25">
      <c r="A1177" s="61"/>
      <c r="B1177" s="1" t="s">
        <v>11471</v>
      </c>
      <c r="C1177" s="33"/>
      <c r="D1177" s="49"/>
      <c r="E1177" s="49">
        <v>65</v>
      </c>
      <c r="F1177" s="49"/>
      <c r="G1177" s="49"/>
      <c r="H1177" s="34"/>
      <c r="I1177" s="34"/>
      <c r="J1177" s="34"/>
      <c r="K1177" s="35">
        <f>E1177</f>
        <v>65</v>
      </c>
      <c r="L1177" s="24"/>
      <c r="M1177" s="25"/>
      <c r="N1177" s="26"/>
    </row>
    <row r="1178" spans="1:14" s="23" customFormat="1" ht="15" customHeight="1" x14ac:dyDescent="0.25">
      <c r="A1178" s="61"/>
      <c r="B1178" s="1" t="s">
        <v>11472</v>
      </c>
      <c r="C1178" s="33"/>
      <c r="D1178" s="49"/>
      <c r="E1178" s="49">
        <v>25</v>
      </c>
      <c r="F1178" s="49"/>
      <c r="G1178" s="49"/>
      <c r="H1178" s="34"/>
      <c r="I1178" s="34"/>
      <c r="J1178" s="34"/>
      <c r="K1178" s="35">
        <f>E1178</f>
        <v>25</v>
      </c>
      <c r="L1178" s="24"/>
      <c r="M1178" s="25"/>
      <c r="N1178" s="26"/>
    </row>
    <row r="1179" spans="1:14" s="23" customFormat="1" x14ac:dyDescent="0.25">
      <c r="A1179" s="60"/>
      <c r="B1179" s="15"/>
      <c r="C1179" s="16"/>
      <c r="D1179" s="17"/>
      <c r="E1179" s="18"/>
      <c r="F1179" s="17"/>
      <c r="G1179" s="19"/>
      <c r="H1179" s="17"/>
      <c r="I1179" s="19"/>
      <c r="J1179" s="19"/>
      <c r="K1179" s="20"/>
      <c r="L1179" s="21"/>
      <c r="M1179" s="22"/>
    </row>
    <row r="1180" spans="1:14" s="23" customFormat="1" x14ac:dyDescent="0.25">
      <c r="A1180" s="62"/>
      <c r="B1180" s="27" t="s">
        <v>12</v>
      </c>
      <c r="C1180" s="28"/>
      <c r="D1180" s="29"/>
      <c r="E1180" s="30"/>
      <c r="F1180" s="30"/>
      <c r="G1180" s="30"/>
      <c r="H1180" s="30"/>
      <c r="I1180" s="30"/>
      <c r="J1180" s="30"/>
      <c r="K1180" s="31">
        <f>ROUND(SUM(K1175:K1179),2)</f>
        <v>90</v>
      </c>
      <c r="L1180" s="32" t="str">
        <f>IFERROR(VLOOKUP(A1175,PO!$A:$I,5,FALSE),0)</f>
        <v>M</v>
      </c>
      <c r="M1180" s="22"/>
    </row>
    <row r="1181" spans="1:14" s="23" customFormat="1" x14ac:dyDescent="0.25">
      <c r="A1181" s="60"/>
      <c r="B1181" s="15"/>
      <c r="C1181" s="16"/>
      <c r="D1181" s="17"/>
      <c r="E1181" s="18"/>
      <c r="F1181" s="17"/>
      <c r="G1181" s="19"/>
      <c r="H1181" s="17"/>
      <c r="I1181" s="19"/>
      <c r="J1181" s="19"/>
      <c r="K1181" s="20"/>
      <c r="L1181" s="21"/>
      <c r="M1181" s="22"/>
    </row>
    <row r="1182" spans="1:14" s="23" customFormat="1" ht="39.6" x14ac:dyDescent="0.25">
      <c r="A1182" s="60" t="str">
        <f>PO!A110</f>
        <v>09.02.06</v>
      </c>
      <c r="B1182" s="15" t="str">
        <f>VLOOKUP(A1182,PO!$A:$I,4,FALSE)</f>
        <v>CAIXA DE GORDURA ESPECIAL (CAPACIDADE: 312 L - PARA ATÉ 146 PESSOAS SERVIDAS NO PICO), RETANGULAR, EM ALVENARIA COM TIJOLOS CERÂMICOS MACIÇOS, DIMENSÕES INTERNAS = 0,4X1,2 M, ALTURA INTERNA = 1 M. AF_12/2020</v>
      </c>
      <c r="C1182" s="16"/>
      <c r="D1182" s="17"/>
      <c r="E1182" s="18"/>
      <c r="F1182" s="17"/>
      <c r="G1182" s="19"/>
      <c r="H1182" s="17"/>
      <c r="I1182" s="19"/>
      <c r="J1182" s="19"/>
      <c r="K1182" s="20"/>
      <c r="L1182" s="21">
        <f>K1186</f>
        <v>2</v>
      </c>
      <c r="M1182" s="22"/>
    </row>
    <row r="1183" spans="1:14" s="23" customFormat="1" ht="15" customHeight="1" x14ac:dyDescent="0.25">
      <c r="A1183" s="61"/>
      <c r="B1183" s="1"/>
      <c r="C1183" s="33"/>
      <c r="D1183" s="49"/>
      <c r="E1183" s="49"/>
      <c r="F1183" s="49"/>
      <c r="G1183" s="26"/>
      <c r="H1183" s="34"/>
      <c r="I1183" s="34"/>
      <c r="J1183" s="34"/>
      <c r="K1183" s="35"/>
      <c r="L1183" s="24"/>
      <c r="M1183" s="25"/>
      <c r="N1183" s="26"/>
    </row>
    <row r="1184" spans="1:14" s="23" customFormat="1" ht="15" customHeight="1" x14ac:dyDescent="0.25">
      <c r="A1184" s="61"/>
      <c r="B1184" s="1"/>
      <c r="C1184" s="33"/>
      <c r="D1184" s="49">
        <v>2</v>
      </c>
      <c r="E1184" s="4"/>
      <c r="F1184" s="49"/>
      <c r="G1184" s="49"/>
      <c r="H1184" s="34"/>
      <c r="I1184" s="34"/>
      <c r="J1184" s="34"/>
      <c r="K1184" s="35">
        <f>D1184</f>
        <v>2</v>
      </c>
      <c r="L1184" s="24"/>
      <c r="M1184" s="25"/>
      <c r="N1184" s="26"/>
    </row>
    <row r="1185" spans="1:14" s="23" customFormat="1" x14ac:dyDescent="0.25">
      <c r="A1185" s="60"/>
      <c r="B1185" s="15"/>
      <c r="C1185" s="16"/>
      <c r="D1185" s="17"/>
      <c r="E1185" s="18"/>
      <c r="F1185" s="17"/>
      <c r="G1185" s="19"/>
      <c r="H1185" s="17"/>
      <c r="I1185" s="19"/>
      <c r="J1185" s="19"/>
      <c r="K1185" s="20"/>
      <c r="L1185" s="21"/>
      <c r="M1185" s="22"/>
    </row>
    <row r="1186" spans="1:14" s="23" customFormat="1" x14ac:dyDescent="0.25">
      <c r="A1186" s="62"/>
      <c r="B1186" s="27" t="s">
        <v>12</v>
      </c>
      <c r="C1186" s="28"/>
      <c r="D1186" s="29"/>
      <c r="E1186" s="30"/>
      <c r="F1186" s="30"/>
      <c r="G1186" s="30"/>
      <c r="H1186" s="30"/>
      <c r="I1186" s="30"/>
      <c r="J1186" s="30"/>
      <c r="K1186" s="31">
        <f>ROUND(SUM(K1182:K1185),2)</f>
        <v>2</v>
      </c>
      <c r="L1186" s="32" t="str">
        <f>IFERROR(VLOOKUP(A1182,PO!$A:$I,5,FALSE),0)</f>
        <v>UN</v>
      </c>
      <c r="M1186" s="22"/>
    </row>
    <row r="1187" spans="1:14" s="23" customFormat="1" x14ac:dyDescent="0.25">
      <c r="A1187" s="60"/>
      <c r="B1187" s="15"/>
      <c r="C1187" s="16"/>
      <c r="D1187" s="17"/>
      <c r="E1187" s="18"/>
      <c r="F1187" s="17"/>
      <c r="G1187" s="19"/>
      <c r="H1187" s="17"/>
      <c r="I1187" s="19"/>
      <c r="J1187" s="19"/>
      <c r="K1187" s="20"/>
      <c r="L1187" s="21"/>
      <c r="M1187" s="22"/>
    </row>
    <row r="1188" spans="1:14" s="23" customFormat="1" ht="39.6" x14ac:dyDescent="0.25">
      <c r="A1188" s="60" t="str">
        <f>PO!A111</f>
        <v>09.02.07</v>
      </c>
      <c r="B1188" s="15" t="str">
        <f>VLOOKUP(A1188,PO!$A:$I,4,FALSE)</f>
        <v>POÇO DE INSPEÇÃO CIRCULAR PARA ESGOTO, EM CONCRETO PRÉ-MOLDADO, DIÂMETRO INTERNO = 0,60 M, PROFUNDIDADE = 0,90 M, EXCLUINDO TAMPÃO. AF_12/2020</v>
      </c>
      <c r="C1188" s="16"/>
      <c r="D1188" s="17"/>
      <c r="E1188" s="18"/>
      <c r="F1188" s="17"/>
      <c r="G1188" s="19"/>
      <c r="H1188" s="17"/>
      <c r="I1188" s="19"/>
      <c r="J1188" s="19"/>
      <c r="K1188" s="20"/>
      <c r="L1188" s="21">
        <f>K1192</f>
        <v>5</v>
      </c>
      <c r="M1188" s="22"/>
    </row>
    <row r="1189" spans="1:14" s="23" customFormat="1" ht="15" customHeight="1" x14ac:dyDescent="0.25">
      <c r="A1189" s="61"/>
      <c r="B1189" s="1"/>
      <c r="C1189" s="33"/>
      <c r="D1189" s="49"/>
      <c r="E1189" s="49"/>
      <c r="F1189" s="49"/>
      <c r="G1189" s="26"/>
      <c r="H1189" s="34"/>
      <c r="I1189" s="34"/>
      <c r="J1189" s="34"/>
      <c r="K1189" s="35"/>
      <c r="L1189" s="24"/>
      <c r="M1189" s="25"/>
      <c r="N1189" s="26"/>
    </row>
    <row r="1190" spans="1:14" s="23" customFormat="1" ht="15" customHeight="1" x14ac:dyDescent="0.25">
      <c r="A1190" s="61"/>
      <c r="B1190" s="1"/>
      <c r="C1190" s="33"/>
      <c r="D1190" s="49">
        <v>5</v>
      </c>
      <c r="F1190" s="49"/>
      <c r="G1190" s="49"/>
      <c r="H1190" s="34"/>
      <c r="I1190" s="34"/>
      <c r="J1190" s="34"/>
      <c r="K1190" s="35">
        <f>D1190</f>
        <v>5</v>
      </c>
      <c r="L1190" s="24"/>
      <c r="M1190" s="25"/>
      <c r="N1190" s="26"/>
    </row>
    <row r="1191" spans="1:14" s="23" customFormat="1" x14ac:dyDescent="0.25">
      <c r="A1191" s="60"/>
      <c r="B1191" s="15"/>
      <c r="C1191" s="16"/>
      <c r="D1191" s="17"/>
      <c r="E1191" s="18"/>
      <c r="F1191" s="17"/>
      <c r="G1191" s="19"/>
      <c r="H1191" s="17"/>
      <c r="I1191" s="19"/>
      <c r="J1191" s="19"/>
      <c r="K1191" s="20"/>
      <c r="L1191" s="21"/>
      <c r="M1191" s="22"/>
    </row>
    <row r="1192" spans="1:14" s="23" customFormat="1" x14ac:dyDescent="0.25">
      <c r="A1192" s="62"/>
      <c r="B1192" s="27" t="s">
        <v>12</v>
      </c>
      <c r="C1192" s="28"/>
      <c r="D1192" s="29"/>
      <c r="E1192" s="30"/>
      <c r="F1192" s="30"/>
      <c r="G1192" s="30"/>
      <c r="H1192" s="30"/>
      <c r="I1192" s="30"/>
      <c r="J1192" s="30"/>
      <c r="K1192" s="31">
        <f>ROUND(SUM(K1188:K1191),2)</f>
        <v>5</v>
      </c>
      <c r="L1192" s="32" t="str">
        <f>IFERROR(VLOOKUP(A1188,PO!$A:$I,5,FALSE),0)</f>
        <v>UN</v>
      </c>
      <c r="M1192" s="22"/>
    </row>
    <row r="1193" spans="1:14" s="23" customFormat="1" x14ac:dyDescent="0.25">
      <c r="A1193" s="60"/>
      <c r="B1193" s="15"/>
      <c r="C1193" s="16"/>
      <c r="D1193" s="17"/>
      <c r="E1193" s="18"/>
      <c r="F1193" s="17"/>
      <c r="G1193" s="19"/>
      <c r="H1193" s="17"/>
      <c r="I1193" s="19"/>
      <c r="J1193" s="19"/>
      <c r="K1193" s="20"/>
      <c r="L1193" s="21"/>
      <c r="M1193" s="22"/>
    </row>
    <row r="1194" spans="1:14" s="23" customFormat="1" ht="26.4" x14ac:dyDescent="0.25">
      <c r="A1194" s="60" t="str">
        <f>PO!A112</f>
        <v>09.02.08</v>
      </c>
      <c r="B1194" s="15" t="str">
        <f>VLOOKUP(A1194,PO!$A:$I,4,FALSE)</f>
        <v>SIFÃO DO TIPO GARRAFA EM METAL CROMADO 1 X 1.1/2" - FORNECIMENTO E INSTALAÇÃO. AF_01/2020</v>
      </c>
      <c r="C1194" s="16"/>
      <c r="D1194" s="17"/>
      <c r="E1194" s="18"/>
      <c r="F1194" s="17"/>
      <c r="G1194" s="19"/>
      <c r="H1194" s="17"/>
      <c r="I1194" s="19"/>
      <c r="J1194" s="19"/>
      <c r="K1194" s="35"/>
      <c r="L1194" s="21">
        <f>K1204</f>
        <v>8</v>
      </c>
      <c r="M1194" s="22"/>
    </row>
    <row r="1195" spans="1:14" s="23" customFormat="1" ht="15" customHeight="1" x14ac:dyDescent="0.25">
      <c r="A1195" s="61"/>
      <c r="B1195" s="1"/>
      <c r="C1195" s="33"/>
      <c r="D1195" s="49"/>
      <c r="E1195" s="49"/>
      <c r="F1195" s="49"/>
      <c r="G1195" s="26"/>
      <c r="H1195" s="34"/>
      <c r="I1195" s="34"/>
      <c r="J1195" s="34"/>
      <c r="K1195" s="35"/>
      <c r="L1195" s="24"/>
      <c r="M1195" s="25"/>
      <c r="N1195" s="26"/>
    </row>
    <row r="1196" spans="1:14" s="23" customFormat="1" ht="15" customHeight="1" x14ac:dyDescent="0.25">
      <c r="A1196" s="61"/>
      <c r="B1196" s="171" t="s">
        <v>11438</v>
      </c>
      <c r="C1196" s="33"/>
      <c r="D1196" s="49">
        <v>2</v>
      </c>
      <c r="E1196" s="49"/>
      <c r="F1196" s="49"/>
      <c r="G1196" s="26"/>
      <c r="H1196" s="34"/>
      <c r="I1196" s="34"/>
      <c r="J1196" s="34"/>
      <c r="K1196" s="35">
        <f t="shared" ref="K1196:K1202" si="110">D1196</f>
        <v>2</v>
      </c>
      <c r="L1196" s="24"/>
      <c r="M1196" s="25"/>
      <c r="N1196" s="26"/>
    </row>
    <row r="1197" spans="1:14" s="23" customFormat="1" ht="15" customHeight="1" x14ac:dyDescent="0.25">
      <c r="A1197" s="61"/>
      <c r="B1197" s="171" t="s">
        <v>11430</v>
      </c>
      <c r="C1197" s="33"/>
      <c r="D1197" s="49">
        <v>1</v>
      </c>
      <c r="E1197" s="49"/>
      <c r="F1197" s="49"/>
      <c r="G1197" s="26"/>
      <c r="H1197" s="34"/>
      <c r="I1197" s="34"/>
      <c r="J1197" s="34"/>
      <c r="K1197" s="35">
        <f t="shared" si="110"/>
        <v>1</v>
      </c>
      <c r="L1197" s="24"/>
      <c r="M1197" s="25"/>
      <c r="N1197" s="26"/>
    </row>
    <row r="1198" spans="1:14" s="23" customFormat="1" ht="15" customHeight="1" x14ac:dyDescent="0.25">
      <c r="A1198" s="61"/>
      <c r="B1198" s="171" t="s">
        <v>11438</v>
      </c>
      <c r="C1198" s="33"/>
      <c r="D1198" s="49">
        <v>1</v>
      </c>
      <c r="E1198" s="49"/>
      <c r="F1198" s="49"/>
      <c r="G1198" s="26"/>
      <c r="H1198" s="34"/>
      <c r="I1198" s="34"/>
      <c r="J1198" s="34"/>
      <c r="K1198" s="35">
        <f t="shared" si="110"/>
        <v>1</v>
      </c>
      <c r="L1198" s="24"/>
      <c r="M1198" s="25"/>
      <c r="N1198" s="26"/>
    </row>
    <row r="1199" spans="1:14" s="23" customFormat="1" x14ac:dyDescent="0.25">
      <c r="A1199" s="60"/>
      <c r="B1199" s="171" t="s">
        <v>11435</v>
      </c>
      <c r="C1199" s="33"/>
      <c r="D1199" s="49">
        <v>1</v>
      </c>
      <c r="F1199" s="49"/>
      <c r="G1199" s="49"/>
      <c r="H1199" s="34"/>
      <c r="I1199" s="34"/>
      <c r="J1199" s="34"/>
      <c r="K1199" s="35">
        <f t="shared" si="110"/>
        <v>1</v>
      </c>
      <c r="L1199" s="21"/>
      <c r="M1199" s="22"/>
    </row>
    <row r="1200" spans="1:14" s="23" customFormat="1" x14ac:dyDescent="0.25">
      <c r="A1200" s="60"/>
      <c r="B1200" s="171" t="s">
        <v>11436</v>
      </c>
      <c r="C1200" s="33"/>
      <c r="D1200" s="49">
        <v>1</v>
      </c>
      <c r="F1200" s="49"/>
      <c r="G1200" s="49"/>
      <c r="H1200" s="34"/>
      <c r="I1200" s="34"/>
      <c r="J1200" s="34"/>
      <c r="K1200" s="35">
        <f t="shared" si="110"/>
        <v>1</v>
      </c>
      <c r="L1200" s="21"/>
      <c r="M1200" s="22"/>
    </row>
    <row r="1201" spans="1:14" s="23" customFormat="1" ht="15" customHeight="1" x14ac:dyDescent="0.25">
      <c r="A1201" s="61"/>
      <c r="B1201" s="171" t="s">
        <v>11427</v>
      </c>
      <c r="C1201" s="33"/>
      <c r="D1201" s="49">
        <v>1</v>
      </c>
      <c r="F1201" s="49"/>
      <c r="G1201" s="49"/>
      <c r="H1201" s="34"/>
      <c r="I1201" s="34"/>
      <c r="J1201" s="34"/>
      <c r="K1201" s="35">
        <f t="shared" si="110"/>
        <v>1</v>
      </c>
      <c r="L1201" s="24"/>
      <c r="M1201" s="25"/>
      <c r="N1201" s="26"/>
    </row>
    <row r="1202" spans="1:14" s="23" customFormat="1" ht="15" customHeight="1" x14ac:dyDescent="0.25">
      <c r="A1202" s="61"/>
      <c r="B1202" s="171" t="s">
        <v>11426</v>
      </c>
      <c r="C1202" s="33"/>
      <c r="D1202" s="49">
        <v>1</v>
      </c>
      <c r="F1202" s="49"/>
      <c r="G1202" s="49"/>
      <c r="H1202" s="34"/>
      <c r="I1202" s="34"/>
      <c r="J1202" s="34"/>
      <c r="K1202" s="35">
        <f t="shared" si="110"/>
        <v>1</v>
      </c>
      <c r="L1202" s="24"/>
      <c r="M1202" s="25"/>
      <c r="N1202" s="26"/>
    </row>
    <row r="1203" spans="1:14" s="23" customFormat="1" x14ac:dyDescent="0.25">
      <c r="A1203" s="60"/>
      <c r="B1203" s="15"/>
      <c r="C1203" s="16"/>
      <c r="D1203" s="17"/>
      <c r="E1203" s="18"/>
      <c r="F1203" s="17"/>
      <c r="G1203" s="19"/>
      <c r="H1203" s="17"/>
      <c r="I1203" s="19"/>
      <c r="J1203" s="19"/>
      <c r="K1203" s="20"/>
      <c r="L1203" s="21"/>
      <c r="M1203" s="22"/>
    </row>
    <row r="1204" spans="1:14" s="23" customFormat="1" x14ac:dyDescent="0.25">
      <c r="A1204" s="62"/>
      <c r="B1204" s="27" t="s">
        <v>12</v>
      </c>
      <c r="C1204" s="28"/>
      <c r="D1204" s="29"/>
      <c r="E1204" s="30"/>
      <c r="F1204" s="30"/>
      <c r="G1204" s="30"/>
      <c r="H1204" s="30"/>
      <c r="I1204" s="30"/>
      <c r="J1204" s="30"/>
      <c r="K1204" s="31">
        <f>ROUND(SUM(K1194:K1203),2)</f>
        <v>8</v>
      </c>
      <c r="L1204" s="32" t="str">
        <f>IFERROR(VLOOKUP(A1194,PO!$A:$I,5,FALSE),0)</f>
        <v>UN</v>
      </c>
      <c r="M1204" s="22"/>
    </row>
    <row r="1205" spans="1:14" s="23" customFormat="1" x14ac:dyDescent="0.25">
      <c r="A1205" s="60"/>
      <c r="B1205" s="15"/>
      <c r="C1205" s="16"/>
      <c r="D1205" s="17"/>
      <c r="E1205" s="18"/>
      <c r="F1205" s="17"/>
      <c r="G1205" s="19"/>
      <c r="H1205" s="17"/>
      <c r="I1205" s="19"/>
      <c r="J1205" s="19"/>
      <c r="K1205" s="20"/>
      <c r="L1205" s="21"/>
      <c r="M1205" s="22"/>
    </row>
    <row r="1206" spans="1:14" s="23" customFormat="1" ht="26.4" x14ac:dyDescent="0.25">
      <c r="A1206" s="60" t="str">
        <f>PO!A113</f>
        <v>09.02.09</v>
      </c>
      <c r="B1206" s="15" t="str">
        <f>VLOOKUP(A1206,PO!$A:$I,4,FALSE)</f>
        <v>RALO SECO, PVC, DN 100 X 40 MM, JUNTA SOLDÁVEL, FORNECIDO E INSTALADO EM RAMAL DE DESCARGA OU EM RAMAL DE ESGOTO SANITÁRIO. AF_08/2022</v>
      </c>
      <c r="C1206" s="16"/>
      <c r="D1206" s="17"/>
      <c r="E1206" s="18"/>
      <c r="F1206" s="17"/>
      <c r="G1206" s="19"/>
      <c r="H1206" s="17"/>
      <c r="I1206" s="19"/>
      <c r="J1206" s="19"/>
      <c r="K1206" s="20"/>
      <c r="L1206" s="21">
        <f>K1212</f>
        <v>6</v>
      </c>
      <c r="M1206" s="22"/>
    </row>
    <row r="1207" spans="1:14" s="23" customFormat="1" ht="15" customHeight="1" x14ac:dyDescent="0.25">
      <c r="A1207" s="61"/>
      <c r="B1207" s="161"/>
      <c r="C1207" s="33"/>
      <c r="D1207" s="49"/>
      <c r="F1207" s="49"/>
      <c r="G1207" s="49"/>
      <c r="H1207" s="34"/>
      <c r="I1207" s="34"/>
      <c r="J1207" s="34"/>
      <c r="K1207" s="35"/>
      <c r="L1207" s="24"/>
      <c r="M1207" s="25"/>
      <c r="N1207" s="26"/>
    </row>
    <row r="1208" spans="1:14" s="23" customFormat="1" ht="15" customHeight="1" x14ac:dyDescent="0.25">
      <c r="A1208" s="61"/>
      <c r="B1208" s="171" t="s">
        <v>11435</v>
      </c>
      <c r="C1208" s="33"/>
      <c r="D1208" s="49">
        <v>2</v>
      </c>
      <c r="F1208" s="49"/>
      <c r="G1208" s="49"/>
      <c r="H1208" s="34"/>
      <c r="I1208" s="34"/>
      <c r="J1208" s="34"/>
      <c r="K1208" s="35">
        <f>D1208</f>
        <v>2</v>
      </c>
      <c r="L1208" s="24"/>
      <c r="M1208" s="25"/>
      <c r="N1208" s="26"/>
    </row>
    <row r="1209" spans="1:14" s="23" customFormat="1" ht="15" customHeight="1" x14ac:dyDescent="0.25">
      <c r="A1209" s="61"/>
      <c r="B1209" s="171" t="s">
        <v>11427</v>
      </c>
      <c r="C1209" s="33"/>
      <c r="D1209" s="49">
        <v>2</v>
      </c>
      <c r="F1209" s="49"/>
      <c r="G1209" s="49"/>
      <c r="H1209" s="34"/>
      <c r="I1209" s="34"/>
      <c r="J1209" s="34"/>
      <c r="K1209" s="35">
        <f>D1209</f>
        <v>2</v>
      </c>
      <c r="L1209" s="24"/>
      <c r="M1209" s="25"/>
      <c r="N1209" s="26"/>
    </row>
    <row r="1210" spans="1:14" s="23" customFormat="1" ht="15" customHeight="1" x14ac:dyDescent="0.25">
      <c r="A1210" s="61"/>
      <c r="B1210" s="171" t="s">
        <v>11426</v>
      </c>
      <c r="C1210" s="33"/>
      <c r="D1210" s="49">
        <v>2</v>
      </c>
      <c r="F1210" s="49"/>
      <c r="G1210" s="49"/>
      <c r="H1210" s="34"/>
      <c r="I1210" s="34"/>
      <c r="J1210" s="34"/>
      <c r="K1210" s="35">
        <f>D1210</f>
        <v>2</v>
      </c>
      <c r="L1210" s="24"/>
      <c r="M1210" s="25"/>
      <c r="N1210" s="26"/>
    </row>
    <row r="1211" spans="1:14" s="23" customFormat="1" x14ac:dyDescent="0.25">
      <c r="A1211" s="60"/>
      <c r="B1211" s="15"/>
      <c r="C1211" s="16"/>
      <c r="D1211" s="17"/>
      <c r="E1211" s="18"/>
      <c r="F1211" s="17"/>
      <c r="G1211" s="19"/>
      <c r="H1211" s="17"/>
      <c r="I1211" s="19"/>
      <c r="J1211" s="19"/>
      <c r="K1211" s="35"/>
      <c r="L1211" s="21"/>
      <c r="M1211" s="22"/>
    </row>
    <row r="1212" spans="1:14" s="23" customFormat="1" x14ac:dyDescent="0.25">
      <c r="A1212" s="62"/>
      <c r="B1212" s="27" t="s">
        <v>12</v>
      </c>
      <c r="C1212" s="28"/>
      <c r="D1212" s="29"/>
      <c r="E1212" s="30"/>
      <c r="F1212" s="30"/>
      <c r="G1212" s="30"/>
      <c r="H1212" s="30"/>
      <c r="I1212" s="30"/>
      <c r="J1212" s="30"/>
      <c r="K1212" s="31">
        <f>ROUND(SUM(K1206:K1211),2)</f>
        <v>6</v>
      </c>
      <c r="L1212" s="32" t="str">
        <f>IFERROR(VLOOKUP(A1206,PO!$A:$I,5,FALSE),0)</f>
        <v>UN</v>
      </c>
      <c r="M1212" s="22"/>
    </row>
    <row r="1213" spans="1:14" s="23" customFormat="1" x14ac:dyDescent="0.25">
      <c r="A1213" s="60"/>
      <c r="B1213" s="15"/>
      <c r="C1213" s="16"/>
      <c r="D1213" s="17"/>
      <c r="E1213" s="18"/>
      <c r="F1213" s="17"/>
      <c r="G1213" s="19"/>
      <c r="H1213" s="17"/>
      <c r="I1213" s="19"/>
      <c r="J1213" s="19"/>
      <c r="K1213" s="20"/>
      <c r="L1213" s="21"/>
      <c r="M1213" s="22"/>
    </row>
    <row r="1214" spans="1:14" s="23" customFormat="1" ht="39.6" x14ac:dyDescent="0.25">
      <c r="A1214" s="60" t="str">
        <f>PO!A114</f>
        <v>09.02.10</v>
      </c>
      <c r="B1214" s="15" t="str">
        <f>VLOOKUP(A1214,PO!$A:$I,4,FALSE)</f>
        <v>RALO SIFONADO REDONDO, PVC, DN 100 X 40 MM, JUNTA SOLDÁVEL, FORNECIDO E INSTALADO EM RAMAL DE DESCARGA OU EM RAMAL DE ESGOTO SANITÁRIO. AF_08/2022</v>
      </c>
      <c r="C1214" s="16"/>
      <c r="D1214" s="17"/>
      <c r="E1214" s="18"/>
      <c r="F1214" s="17"/>
      <c r="G1214" s="19"/>
      <c r="H1214" s="17"/>
      <c r="I1214" s="19"/>
      <c r="J1214" s="19"/>
      <c r="K1214" s="20"/>
      <c r="L1214" s="21">
        <f>K1221</f>
        <v>4</v>
      </c>
      <c r="M1214" s="22"/>
    </row>
    <row r="1215" spans="1:14" s="23" customFormat="1" ht="15" customHeight="1" x14ac:dyDescent="0.25">
      <c r="A1215" s="61"/>
      <c r="B1215" s="1"/>
      <c r="C1215" s="33"/>
      <c r="D1215" s="49"/>
      <c r="E1215" s="49"/>
      <c r="F1215" s="49"/>
      <c r="G1215" s="26"/>
      <c r="H1215" s="34"/>
      <c r="I1215" s="34"/>
      <c r="J1215" s="34"/>
      <c r="K1215" s="35"/>
      <c r="L1215" s="24"/>
      <c r="M1215" s="25"/>
      <c r="N1215" s="26"/>
    </row>
    <row r="1216" spans="1:14" s="23" customFormat="1" ht="15" customHeight="1" x14ac:dyDescent="0.25">
      <c r="A1216" s="61"/>
      <c r="B1216" s="171" t="s">
        <v>11435</v>
      </c>
      <c r="C1216" s="33"/>
      <c r="D1216" s="49">
        <v>1</v>
      </c>
      <c r="F1216" s="49"/>
      <c r="G1216" s="49"/>
      <c r="H1216" s="34"/>
      <c r="I1216" s="34"/>
      <c r="J1216" s="34"/>
      <c r="K1216" s="35">
        <f>D1216</f>
        <v>1</v>
      </c>
      <c r="L1216" s="24"/>
      <c r="M1216" s="25"/>
      <c r="N1216" s="26"/>
    </row>
    <row r="1217" spans="1:14" s="23" customFormat="1" ht="15" customHeight="1" x14ac:dyDescent="0.25">
      <c r="A1217" s="61"/>
      <c r="B1217" s="171" t="s">
        <v>11436</v>
      </c>
      <c r="C1217" s="33"/>
      <c r="D1217" s="49">
        <v>1</v>
      </c>
      <c r="F1217" s="49"/>
      <c r="G1217" s="49"/>
      <c r="H1217" s="34"/>
      <c r="I1217" s="34"/>
      <c r="J1217" s="34"/>
      <c r="K1217" s="35">
        <f>D1217</f>
        <v>1</v>
      </c>
      <c r="L1217" s="24"/>
      <c r="M1217" s="25"/>
      <c r="N1217" s="26"/>
    </row>
    <row r="1218" spans="1:14" s="23" customFormat="1" ht="15" customHeight="1" x14ac:dyDescent="0.25">
      <c r="A1218" s="61"/>
      <c r="B1218" s="171" t="s">
        <v>11427</v>
      </c>
      <c r="C1218" s="33"/>
      <c r="D1218" s="49">
        <v>1</v>
      </c>
      <c r="F1218" s="49"/>
      <c r="G1218" s="49"/>
      <c r="H1218" s="34"/>
      <c r="I1218" s="34"/>
      <c r="J1218" s="34"/>
      <c r="K1218" s="35">
        <f>D1218</f>
        <v>1</v>
      </c>
      <c r="L1218" s="24"/>
      <c r="M1218" s="25"/>
      <c r="N1218" s="26"/>
    </row>
    <row r="1219" spans="1:14" s="23" customFormat="1" ht="15" customHeight="1" x14ac:dyDescent="0.25">
      <c r="A1219" s="61"/>
      <c r="B1219" s="171" t="s">
        <v>11426</v>
      </c>
      <c r="C1219" s="33"/>
      <c r="D1219" s="49">
        <v>1</v>
      </c>
      <c r="F1219" s="49"/>
      <c r="G1219" s="49"/>
      <c r="H1219" s="34"/>
      <c r="I1219" s="34"/>
      <c r="J1219" s="34"/>
      <c r="K1219" s="35">
        <f>D1219</f>
        <v>1</v>
      </c>
      <c r="L1219" s="24"/>
      <c r="M1219" s="25"/>
      <c r="N1219" s="26"/>
    </row>
    <row r="1220" spans="1:14" s="23" customFormat="1" x14ac:dyDescent="0.25">
      <c r="A1220" s="60"/>
      <c r="B1220" s="15"/>
      <c r="C1220" s="16"/>
      <c r="D1220" s="17"/>
      <c r="E1220" s="18"/>
      <c r="F1220" s="17"/>
      <c r="G1220" s="19"/>
      <c r="H1220" s="17"/>
      <c r="I1220" s="19"/>
      <c r="J1220" s="19"/>
      <c r="K1220" s="20"/>
      <c r="L1220" s="21"/>
      <c r="M1220" s="22"/>
    </row>
    <row r="1221" spans="1:14" s="23" customFormat="1" x14ac:dyDescent="0.25">
      <c r="A1221" s="62"/>
      <c r="B1221" s="27" t="s">
        <v>12</v>
      </c>
      <c r="C1221" s="28"/>
      <c r="D1221" s="29"/>
      <c r="E1221" s="30"/>
      <c r="F1221" s="30"/>
      <c r="G1221" s="30"/>
      <c r="H1221" s="30"/>
      <c r="I1221" s="30"/>
      <c r="J1221" s="30"/>
      <c r="K1221" s="31">
        <f>ROUND(SUM(K1214:K1220),2)</f>
        <v>4</v>
      </c>
      <c r="L1221" s="32" t="str">
        <f>IFERROR(VLOOKUP(A1214,PO!$A:$I,5,FALSE),0)</f>
        <v>UN</v>
      </c>
      <c r="M1221" s="22"/>
    </row>
    <row r="1222" spans="1:14" s="23" customFormat="1" x14ac:dyDescent="0.25">
      <c r="A1222" s="60"/>
      <c r="B1222" s="15"/>
      <c r="C1222" s="16"/>
      <c r="D1222" s="17"/>
      <c r="E1222" s="18"/>
      <c r="F1222" s="17"/>
      <c r="G1222" s="19"/>
      <c r="H1222" s="17"/>
      <c r="I1222" s="19"/>
      <c r="J1222" s="19"/>
      <c r="K1222" s="20"/>
      <c r="L1222" s="21"/>
      <c r="M1222" s="22"/>
    </row>
    <row r="1223" spans="1:14" s="23" customFormat="1" ht="39.6" x14ac:dyDescent="0.25">
      <c r="A1223" s="60" t="str">
        <f>PO!A115</f>
        <v>09.02.11</v>
      </c>
      <c r="B1223" s="15" t="str">
        <f>VLOOKUP(A1223,PO!$A:$I,4,FALSE)</f>
        <v>GRELHA DE FERRO FUNDIDO SIMPLES COM REQUADRO, 150 X 1000 MM, ASSENTADA COM ARGAMASSA 1 : 3 CIMENTO: AREIA - FORNECIMENTO E INSTALAÇÃO. AF_05/2025</v>
      </c>
      <c r="C1223" s="16"/>
      <c r="D1223" s="17"/>
      <c r="E1223" s="18"/>
      <c r="F1223" s="17"/>
      <c r="G1223" s="19"/>
      <c r="H1223" s="17"/>
      <c r="I1223" s="19"/>
      <c r="J1223" s="19"/>
      <c r="K1223" s="20"/>
      <c r="L1223" s="21">
        <f>K1227</f>
        <v>3</v>
      </c>
      <c r="M1223" s="22"/>
    </row>
    <row r="1224" spans="1:14" s="23" customFormat="1" ht="15" customHeight="1" x14ac:dyDescent="0.25">
      <c r="A1224" s="61"/>
      <c r="B1224" s="1"/>
      <c r="C1224" s="33"/>
      <c r="D1224" s="49"/>
      <c r="E1224" s="49"/>
      <c r="F1224" s="49"/>
      <c r="G1224" s="26"/>
      <c r="H1224" s="34"/>
      <c r="I1224" s="34"/>
      <c r="J1224" s="34"/>
      <c r="K1224" s="35"/>
      <c r="L1224" s="24"/>
      <c r="M1224" s="25"/>
      <c r="N1224" s="26"/>
    </row>
    <row r="1225" spans="1:14" s="23" customFormat="1" ht="15" customHeight="1" x14ac:dyDescent="0.25">
      <c r="A1225" s="61"/>
      <c r="B1225" s="1" t="s">
        <v>11311</v>
      </c>
      <c r="C1225" s="33"/>
      <c r="D1225" s="49">
        <v>3</v>
      </c>
      <c r="F1225" s="49"/>
      <c r="G1225" s="49"/>
      <c r="H1225" s="34"/>
      <c r="I1225" s="34"/>
      <c r="J1225" s="34"/>
      <c r="K1225" s="35">
        <f>D1225</f>
        <v>3</v>
      </c>
      <c r="L1225" s="24"/>
      <c r="M1225" s="25"/>
      <c r="N1225" s="26"/>
    </row>
    <row r="1226" spans="1:14" s="23" customFormat="1" x14ac:dyDescent="0.25">
      <c r="A1226" s="60"/>
      <c r="B1226" s="15"/>
      <c r="C1226" s="16"/>
      <c r="D1226" s="17"/>
      <c r="E1226" s="18"/>
      <c r="F1226" s="17"/>
      <c r="G1226" s="19"/>
      <c r="H1226" s="17"/>
      <c r="I1226" s="19"/>
      <c r="J1226" s="19"/>
      <c r="K1226" s="20"/>
      <c r="L1226" s="21"/>
      <c r="M1226" s="22"/>
    </row>
    <row r="1227" spans="1:14" s="23" customFormat="1" x14ac:dyDescent="0.25">
      <c r="A1227" s="62"/>
      <c r="B1227" s="27" t="s">
        <v>12</v>
      </c>
      <c r="C1227" s="28"/>
      <c r="D1227" s="29"/>
      <c r="E1227" s="30"/>
      <c r="F1227" s="30"/>
      <c r="G1227" s="30"/>
      <c r="H1227" s="30"/>
      <c r="I1227" s="30"/>
      <c r="J1227" s="30"/>
      <c r="K1227" s="31">
        <f>ROUND(SUM(K1223:K1226),2)</f>
        <v>3</v>
      </c>
      <c r="L1227" s="32" t="str">
        <f>IFERROR(VLOOKUP(A1223,PO!$A:$I,5,FALSE),0)</f>
        <v>UN</v>
      </c>
      <c r="M1227" s="22"/>
    </row>
    <row r="1228" spans="1:14" s="23" customFormat="1" x14ac:dyDescent="0.25">
      <c r="A1228" s="60"/>
      <c r="B1228" s="15"/>
      <c r="C1228" s="16"/>
      <c r="D1228" s="17"/>
      <c r="E1228" s="18"/>
      <c r="F1228" s="17"/>
      <c r="G1228" s="19"/>
      <c r="H1228" s="17"/>
      <c r="I1228" s="19"/>
      <c r="J1228" s="19"/>
      <c r="K1228" s="20"/>
      <c r="L1228" s="21"/>
      <c r="M1228" s="22"/>
    </row>
    <row r="1229" spans="1:14" s="69" customFormat="1" ht="19.95" customHeight="1" x14ac:dyDescent="0.25">
      <c r="A1229" s="146" t="str">
        <f>PO!A116</f>
        <v>09.03</v>
      </c>
      <c r="B1229" s="147" t="str">
        <f>VLOOKUP(A1229,PO!$A:$I,4,FALSE)</f>
        <v>INSTALAÇÕES DE ÁGUAS PLUVIAIS</v>
      </c>
      <c r="C1229" s="148"/>
      <c r="D1229" s="148"/>
      <c r="E1229" s="149"/>
      <c r="F1229" s="149"/>
      <c r="G1229" s="149"/>
      <c r="H1229" s="150"/>
      <c r="I1229" s="149"/>
      <c r="J1229" s="149"/>
      <c r="K1229" s="151"/>
      <c r="L1229" s="152"/>
      <c r="M1229" s="68"/>
    </row>
    <row r="1230" spans="1:14" s="23" customFormat="1" x14ac:dyDescent="0.25">
      <c r="A1230" s="60" t="str">
        <f>PO!A117</f>
        <v>09.03.01</v>
      </c>
      <c r="B1230" s="15" t="str">
        <f>VLOOKUP(A1230,PO!$A:$I,4,FALSE)</f>
        <v>ESCAVAÇÃO MANUAL DE VALA. AF_09/2024</v>
      </c>
      <c r="C1230" s="16"/>
      <c r="D1230" s="17"/>
      <c r="E1230" s="18"/>
      <c r="F1230" s="17"/>
      <c r="G1230" s="19"/>
      <c r="H1230" s="17"/>
      <c r="I1230" s="19"/>
      <c r="J1230" s="19"/>
      <c r="K1230" s="20"/>
      <c r="L1230" s="21">
        <f>K1234</f>
        <v>4.5</v>
      </c>
      <c r="M1230" s="22"/>
    </row>
    <row r="1231" spans="1:14" s="23" customFormat="1" x14ac:dyDescent="0.25">
      <c r="A1231" s="61"/>
      <c r="B1231" s="1"/>
      <c r="C1231" s="33"/>
      <c r="D1231" s="49"/>
      <c r="E1231" s="49"/>
      <c r="F1231" s="49"/>
      <c r="G1231" s="26"/>
      <c r="H1231" s="34"/>
      <c r="I1231" s="34"/>
      <c r="J1231" s="34"/>
      <c r="K1231" s="35"/>
      <c r="L1231" s="24"/>
      <c r="M1231" s="25"/>
      <c r="N1231" s="26"/>
    </row>
    <row r="1232" spans="1:14" s="23" customFormat="1" x14ac:dyDescent="0.25">
      <c r="A1232" s="61"/>
      <c r="B1232" s="1" t="s">
        <v>9863</v>
      </c>
      <c r="C1232" s="33"/>
      <c r="D1232" s="49"/>
      <c r="E1232" s="49">
        <v>50</v>
      </c>
      <c r="F1232" s="49">
        <v>0.3</v>
      </c>
      <c r="G1232" s="49">
        <v>0.3</v>
      </c>
      <c r="H1232" s="34"/>
      <c r="I1232" s="34">
        <f>E1232*F1232*G1232</f>
        <v>4.5</v>
      </c>
      <c r="J1232" s="34"/>
      <c r="K1232" s="35">
        <f>I1232</f>
        <v>4.5</v>
      </c>
      <c r="L1232" s="24"/>
      <c r="M1232" s="25"/>
      <c r="N1232" s="26"/>
    </row>
    <row r="1233" spans="1:14" s="23" customFormat="1" x14ac:dyDescent="0.25">
      <c r="A1233" s="60"/>
      <c r="B1233" s="15"/>
      <c r="C1233" s="16"/>
      <c r="D1233" s="17"/>
      <c r="E1233" s="18"/>
      <c r="F1233" s="17"/>
      <c r="G1233" s="19"/>
      <c r="H1233" s="17"/>
      <c r="I1233" s="19"/>
      <c r="J1233" s="19"/>
      <c r="K1233" s="20"/>
      <c r="L1233" s="21"/>
      <c r="M1233" s="22"/>
    </row>
    <row r="1234" spans="1:14" s="23" customFormat="1" x14ac:dyDescent="0.25">
      <c r="A1234" s="62"/>
      <c r="B1234" s="27" t="s">
        <v>12</v>
      </c>
      <c r="C1234" s="28"/>
      <c r="D1234" s="29"/>
      <c r="E1234" s="30"/>
      <c r="F1234" s="30"/>
      <c r="G1234" s="30"/>
      <c r="H1234" s="30"/>
      <c r="I1234" s="30"/>
      <c r="J1234" s="30"/>
      <c r="K1234" s="31">
        <f>ROUND(SUM(K1230:K1233),2)</f>
        <v>4.5</v>
      </c>
      <c r="L1234" s="32" t="str">
        <f>IFERROR(VLOOKUP(A1230,PO!$A:$I,5,FALSE),0)</f>
        <v>M3</v>
      </c>
      <c r="M1234" s="22"/>
    </row>
    <row r="1235" spans="1:14" s="23" customFormat="1" x14ac:dyDescent="0.25">
      <c r="A1235" s="60"/>
      <c r="B1235" s="15"/>
      <c r="C1235" s="16"/>
      <c r="D1235" s="17"/>
      <c r="E1235" s="18"/>
      <c r="F1235" s="17"/>
      <c r="G1235" s="19"/>
      <c r="H1235" s="17"/>
      <c r="I1235" s="19"/>
      <c r="J1235" s="19"/>
      <c r="K1235" s="20"/>
      <c r="L1235" s="21"/>
      <c r="M1235" s="22"/>
    </row>
    <row r="1236" spans="1:14" s="23" customFormat="1" ht="26.4" x14ac:dyDescent="0.25">
      <c r="A1236" s="60" t="str">
        <f>PO!A118</f>
        <v>09.03.02</v>
      </c>
      <c r="B1236" s="15" t="str">
        <f>VLOOKUP(A1236,PO!$A:$I,4,FALSE)</f>
        <v>CALHA EM CHAPA DE AÇO GALVANIZADO NÚMERO 24, DESENVOLVIMENTO DE 50 CM, INCLUSO TRANSPORTE VERTICAL. AF_07/2019</v>
      </c>
      <c r="C1236" s="16"/>
      <c r="D1236" s="17"/>
      <c r="E1236" s="18"/>
      <c r="F1236" s="17"/>
      <c r="G1236" s="19"/>
      <c r="H1236" s="17"/>
      <c r="I1236" s="19"/>
      <c r="J1236" s="19"/>
      <c r="K1236" s="20"/>
      <c r="L1236" s="21">
        <f>K1240</f>
        <v>26.1</v>
      </c>
      <c r="M1236" s="22"/>
    </row>
    <row r="1237" spans="1:14" s="23" customFormat="1" ht="15" customHeight="1" x14ac:dyDescent="0.25">
      <c r="A1237" s="61"/>
      <c r="B1237" s="1"/>
      <c r="C1237" s="33"/>
      <c r="D1237" s="49"/>
      <c r="E1237" s="49"/>
      <c r="F1237" s="49"/>
      <c r="G1237" s="26"/>
      <c r="H1237" s="34"/>
      <c r="I1237" s="34"/>
      <c r="J1237" s="34"/>
      <c r="K1237" s="35"/>
      <c r="L1237" s="24"/>
      <c r="M1237" s="25"/>
      <c r="N1237" s="26"/>
    </row>
    <row r="1238" spans="1:14" s="23" customFormat="1" ht="15" customHeight="1" x14ac:dyDescent="0.25">
      <c r="A1238" s="61"/>
      <c r="B1238" s="1"/>
      <c r="C1238" s="33"/>
      <c r="D1238" s="49"/>
      <c r="E1238" s="49">
        <v>26.1</v>
      </c>
      <c r="F1238" s="49"/>
      <c r="G1238" s="49"/>
      <c r="H1238" s="34"/>
      <c r="I1238" s="34"/>
      <c r="J1238" s="34"/>
      <c r="K1238" s="35">
        <f>E1238</f>
        <v>26.1</v>
      </c>
      <c r="L1238" s="24"/>
      <c r="M1238" s="25"/>
      <c r="N1238" s="26"/>
    </row>
    <row r="1239" spans="1:14" s="23" customFormat="1" x14ac:dyDescent="0.25">
      <c r="A1239" s="60"/>
      <c r="B1239" s="15"/>
      <c r="C1239" s="16"/>
      <c r="D1239" s="17"/>
      <c r="E1239" s="17"/>
      <c r="F1239" s="17"/>
      <c r="G1239" s="19"/>
      <c r="H1239" s="17"/>
      <c r="I1239" s="19"/>
      <c r="J1239" s="19"/>
      <c r="K1239" s="20"/>
      <c r="L1239" s="21"/>
      <c r="M1239" s="22"/>
    </row>
    <row r="1240" spans="1:14" s="23" customFormat="1" x14ac:dyDescent="0.25">
      <c r="A1240" s="62"/>
      <c r="B1240" s="27" t="s">
        <v>12</v>
      </c>
      <c r="C1240" s="28"/>
      <c r="D1240" s="29"/>
      <c r="E1240" s="29"/>
      <c r="F1240" s="30"/>
      <c r="G1240" s="30"/>
      <c r="H1240" s="30"/>
      <c r="I1240" s="30"/>
      <c r="J1240" s="30"/>
      <c r="K1240" s="31">
        <f>ROUND(SUM(K1236:K1239),2)</f>
        <v>26.1</v>
      </c>
      <c r="L1240" s="32" t="str">
        <f>IFERROR(VLOOKUP(A1236,PO!$A:$I,5,FALSE),0)</f>
        <v>M</v>
      </c>
      <c r="M1240" s="22"/>
    </row>
    <row r="1241" spans="1:14" s="23" customFormat="1" x14ac:dyDescent="0.25">
      <c r="A1241" s="60"/>
      <c r="B1241" s="15"/>
      <c r="C1241" s="16"/>
      <c r="D1241" s="17"/>
      <c r="E1241" s="17"/>
      <c r="F1241" s="17"/>
      <c r="G1241" s="19"/>
      <c r="H1241" s="17"/>
      <c r="I1241" s="19"/>
      <c r="J1241" s="19"/>
      <c r="K1241" s="20"/>
      <c r="L1241" s="21"/>
      <c r="M1241" s="22"/>
    </row>
    <row r="1242" spans="1:14" s="23" customFormat="1" ht="26.4" x14ac:dyDescent="0.25">
      <c r="A1242" s="60" t="str">
        <f>PO!A119</f>
        <v>09.03.03</v>
      </c>
      <c r="B1242" s="15" t="str">
        <f>VLOOKUP(A1242,PO!$A:$I,4,FALSE)</f>
        <v>TUBO PVC, SÉRIE R, ÁGUA PLUVIAL, DN 150 MM, FORNECIDO E INSTALADO EM RAMAL DE ENCAMINHAMENTO. AF_06/2022</v>
      </c>
      <c r="C1242" s="16"/>
      <c r="D1242" s="17"/>
      <c r="E1242" s="17"/>
      <c r="F1242" s="17"/>
      <c r="G1242" s="19"/>
      <c r="H1242" s="17"/>
      <c r="I1242" s="19"/>
      <c r="J1242" s="19"/>
      <c r="K1242" s="20"/>
      <c r="L1242" s="21">
        <f>K1246</f>
        <v>30</v>
      </c>
      <c r="M1242" s="22"/>
    </row>
    <row r="1243" spans="1:14" s="23" customFormat="1" ht="15" customHeight="1" x14ac:dyDescent="0.25">
      <c r="A1243" s="61"/>
      <c r="B1243" s="1"/>
      <c r="C1243" s="33"/>
      <c r="D1243" s="49"/>
      <c r="E1243" s="49"/>
      <c r="F1243" s="49"/>
      <c r="G1243" s="26"/>
      <c r="H1243" s="34"/>
      <c r="I1243" s="34"/>
      <c r="J1243" s="34"/>
      <c r="K1243" s="35"/>
      <c r="L1243" s="24"/>
      <c r="M1243" s="25"/>
      <c r="N1243" s="26"/>
    </row>
    <row r="1244" spans="1:14" s="23" customFormat="1" ht="15" customHeight="1" x14ac:dyDescent="0.25">
      <c r="A1244" s="61"/>
      <c r="B1244" s="1"/>
      <c r="C1244" s="33"/>
      <c r="D1244" s="49"/>
      <c r="E1244" s="49">
        <v>30</v>
      </c>
      <c r="F1244" s="49"/>
      <c r="G1244" s="49"/>
      <c r="H1244" s="34"/>
      <c r="I1244" s="34"/>
      <c r="J1244" s="34"/>
      <c r="K1244" s="35">
        <f>E1244</f>
        <v>30</v>
      </c>
      <c r="L1244" s="24"/>
      <c r="M1244" s="25"/>
      <c r="N1244" s="26"/>
    </row>
    <row r="1245" spans="1:14" s="23" customFormat="1" x14ac:dyDescent="0.25">
      <c r="A1245" s="60"/>
      <c r="B1245" s="15"/>
      <c r="C1245" s="16"/>
      <c r="D1245" s="17"/>
      <c r="E1245" s="18"/>
      <c r="F1245" s="17"/>
      <c r="G1245" s="19"/>
      <c r="H1245" s="17"/>
      <c r="I1245" s="19"/>
      <c r="J1245" s="19"/>
      <c r="K1245" s="20"/>
      <c r="L1245" s="21"/>
      <c r="M1245" s="22"/>
    </row>
    <row r="1246" spans="1:14" s="23" customFormat="1" x14ac:dyDescent="0.25">
      <c r="A1246" s="62"/>
      <c r="B1246" s="27" t="s">
        <v>12</v>
      </c>
      <c r="C1246" s="28"/>
      <c r="D1246" s="29"/>
      <c r="E1246" s="30"/>
      <c r="F1246" s="30"/>
      <c r="G1246" s="30"/>
      <c r="H1246" s="30"/>
      <c r="I1246" s="30"/>
      <c r="J1246" s="30"/>
      <c r="K1246" s="31">
        <f>ROUND(SUM(K1242:K1245),2)</f>
        <v>30</v>
      </c>
      <c r="L1246" s="32" t="str">
        <f>IFERROR(VLOOKUP(A1242,PO!$A:$I,5,FALSE),0)</f>
        <v>M</v>
      </c>
      <c r="M1246" s="22"/>
    </row>
    <row r="1247" spans="1:14" s="23" customFormat="1" x14ac:dyDescent="0.25">
      <c r="A1247" s="60"/>
      <c r="B1247" s="15"/>
      <c r="C1247" s="16"/>
      <c r="D1247" s="17"/>
      <c r="E1247" s="18"/>
      <c r="F1247" s="17"/>
      <c r="G1247" s="19"/>
      <c r="H1247" s="17"/>
      <c r="I1247" s="19"/>
      <c r="J1247" s="19"/>
      <c r="K1247" s="20"/>
      <c r="L1247" s="21"/>
      <c r="M1247" s="22"/>
    </row>
    <row r="1248" spans="1:14" s="23" customFormat="1" ht="39.6" x14ac:dyDescent="0.25">
      <c r="A1248" s="60" t="str">
        <f>PO!A120</f>
        <v>09.03.04</v>
      </c>
      <c r="B1248" s="15" t="str">
        <f>VLOOKUP(A1248,PO!$A:$I,4,FALSE)</f>
        <v>CAIXA ENTERRADA RETENTORA DE AREIA RETANGULAR, EM ALVENARIA COM BLOCOS DE CONCRETO, DIMENSÕES INTERNAS: 1,00 X 1,00 X 1,20 M, EXCLUINDO TAMPÃO. AF_12/2020</v>
      </c>
      <c r="C1248" s="16"/>
      <c r="D1248" s="17"/>
      <c r="E1248" s="18"/>
      <c r="F1248" s="17"/>
      <c r="G1248" s="19"/>
      <c r="H1248" s="17"/>
      <c r="I1248" s="19"/>
      <c r="J1248" s="19"/>
      <c r="K1248" s="20"/>
      <c r="L1248" s="21">
        <f>K1252</f>
        <v>10</v>
      </c>
      <c r="M1248" s="22"/>
    </row>
    <row r="1249" spans="1:14" s="23" customFormat="1" ht="15" customHeight="1" x14ac:dyDescent="0.25">
      <c r="A1249" s="61"/>
      <c r="B1249" s="1"/>
      <c r="C1249" s="33"/>
      <c r="D1249" s="49"/>
      <c r="E1249" s="49"/>
      <c r="F1249" s="49"/>
      <c r="G1249" s="26"/>
      <c r="H1249" s="34"/>
      <c r="I1249" s="34"/>
      <c r="J1249" s="34"/>
      <c r="K1249" s="35"/>
      <c r="L1249" s="24"/>
      <c r="M1249" s="25"/>
      <c r="N1249" s="26"/>
    </row>
    <row r="1250" spans="1:14" s="23" customFormat="1" ht="15" customHeight="1" x14ac:dyDescent="0.25">
      <c r="A1250" s="61"/>
      <c r="B1250" s="1"/>
      <c r="C1250" s="33"/>
      <c r="D1250" s="49">
        <v>10</v>
      </c>
      <c r="F1250" s="49"/>
      <c r="G1250" s="49"/>
      <c r="H1250" s="34"/>
      <c r="I1250" s="34"/>
      <c r="J1250" s="34"/>
      <c r="K1250" s="35">
        <f>D1250</f>
        <v>10</v>
      </c>
      <c r="L1250" s="24"/>
      <c r="M1250" s="25"/>
      <c r="N1250" s="26"/>
    </row>
    <row r="1251" spans="1:14" s="23" customFormat="1" x14ac:dyDescent="0.25">
      <c r="A1251" s="60"/>
      <c r="B1251" s="15"/>
      <c r="C1251" s="16"/>
      <c r="D1251" s="17"/>
      <c r="E1251" s="18"/>
      <c r="F1251" s="17"/>
      <c r="G1251" s="19"/>
      <c r="H1251" s="17"/>
      <c r="I1251" s="19"/>
      <c r="J1251" s="19"/>
      <c r="K1251" s="20"/>
      <c r="L1251" s="21"/>
      <c r="M1251" s="22"/>
    </row>
    <row r="1252" spans="1:14" s="23" customFormat="1" x14ac:dyDescent="0.25">
      <c r="A1252" s="62"/>
      <c r="B1252" s="27" t="s">
        <v>12</v>
      </c>
      <c r="C1252" s="28"/>
      <c r="D1252" s="29"/>
      <c r="E1252" s="30"/>
      <c r="F1252" s="30"/>
      <c r="G1252" s="30"/>
      <c r="H1252" s="30"/>
      <c r="I1252" s="30"/>
      <c r="J1252" s="30"/>
      <c r="K1252" s="31">
        <f>ROUND(SUM(K1248:K1251),2)</f>
        <v>10</v>
      </c>
      <c r="L1252" s="32" t="str">
        <f>IFERROR(VLOOKUP(A1248,PO!$A:$I,5,FALSE),0)</f>
        <v>UN</v>
      </c>
      <c r="M1252" s="22"/>
    </row>
    <row r="1253" spans="1:14" s="23" customFormat="1" x14ac:dyDescent="0.25">
      <c r="A1253" s="60"/>
      <c r="B1253" s="15"/>
      <c r="C1253" s="16"/>
      <c r="D1253" s="17"/>
      <c r="E1253" s="18"/>
      <c r="F1253" s="17"/>
      <c r="G1253" s="19"/>
      <c r="H1253" s="17"/>
      <c r="I1253" s="19"/>
      <c r="J1253" s="19"/>
      <c r="K1253" s="20"/>
      <c r="L1253" s="21"/>
      <c r="M1253" s="22"/>
    </row>
    <row r="1254" spans="1:14" s="69" customFormat="1" ht="19.95" customHeight="1" x14ac:dyDescent="0.25">
      <c r="A1254" s="314" t="str">
        <f>PO!A121</f>
        <v>10</v>
      </c>
      <c r="B1254" s="308" t="str">
        <f>VLOOKUP(A1254,PO!$A:$I,4,FALSE)</f>
        <v>INSTALAÇÕES ELÉTRICAS</v>
      </c>
      <c r="C1254" s="309"/>
      <c r="D1254" s="309"/>
      <c r="E1254" s="310"/>
      <c r="F1254" s="310"/>
      <c r="G1254" s="310"/>
      <c r="H1254" s="311"/>
      <c r="I1254" s="310"/>
      <c r="J1254" s="310"/>
      <c r="K1254" s="312"/>
      <c r="L1254" s="313"/>
      <c r="M1254" s="68"/>
    </row>
    <row r="1255" spans="1:14" s="69" customFormat="1" ht="19.95" customHeight="1" x14ac:dyDescent="0.25">
      <c r="A1255" s="146" t="str">
        <f>PO!A122</f>
        <v>10.01</v>
      </c>
      <c r="B1255" s="147" t="str">
        <f>VLOOKUP(A1255,PO!$A:$I,4,FALSE)</f>
        <v>INFRAESTRUTURA</v>
      </c>
      <c r="C1255" s="148"/>
      <c r="D1255" s="148"/>
      <c r="E1255" s="149"/>
      <c r="F1255" s="149"/>
      <c r="G1255" s="149"/>
      <c r="H1255" s="150"/>
      <c r="I1255" s="149"/>
      <c r="J1255" s="149"/>
      <c r="K1255" s="151"/>
      <c r="L1255" s="152"/>
      <c r="M1255" s="68"/>
    </row>
    <row r="1256" spans="1:14" s="23" customFormat="1" ht="26.4" x14ac:dyDescent="0.25">
      <c r="A1256" s="60" t="str">
        <f>PO!A123</f>
        <v>10.01.01</v>
      </c>
      <c r="B1256" s="15" t="str">
        <f>VLOOKUP(A1256,PO!$A:$I,4,FALSE)</f>
        <v>RASGO LINEAR MANUAL EM ALVENARIA, PARA ELETRODUTOS, DIÂMETROS MENORES OU IGUAIS A 40 MM. AF_09/2023</v>
      </c>
      <c r="C1256" s="16"/>
      <c r="D1256" s="17"/>
      <c r="E1256" s="18"/>
      <c r="F1256" s="17"/>
      <c r="G1256" s="19"/>
      <c r="H1256" s="17"/>
      <c r="I1256" s="19"/>
      <c r="J1256" s="19"/>
      <c r="K1256" s="20"/>
      <c r="L1256" s="21">
        <f>K1260</f>
        <v>150</v>
      </c>
      <c r="M1256" s="22"/>
    </row>
    <row r="1257" spans="1:14" s="23" customFormat="1" ht="15" customHeight="1" x14ac:dyDescent="0.25">
      <c r="A1257" s="61"/>
      <c r="B1257" s="1"/>
      <c r="C1257" s="33"/>
      <c r="D1257" s="49"/>
      <c r="E1257" s="49"/>
      <c r="F1257" s="49"/>
      <c r="G1257" s="26"/>
      <c r="H1257" s="34"/>
      <c r="I1257" s="34"/>
      <c r="J1257" s="34"/>
      <c r="K1257" s="35"/>
      <c r="L1257" s="24"/>
      <c r="M1257" s="25"/>
      <c r="N1257" s="26"/>
    </row>
    <row r="1258" spans="1:14" s="23" customFormat="1" ht="15" customHeight="1" x14ac:dyDescent="0.25">
      <c r="A1258" s="61"/>
      <c r="B1258" s="1"/>
      <c r="C1258" s="33"/>
      <c r="D1258" s="175"/>
      <c r="E1258" s="6">
        <v>150</v>
      </c>
      <c r="F1258" s="177"/>
      <c r="G1258" s="175"/>
      <c r="H1258" s="34"/>
      <c r="I1258" s="34"/>
      <c r="J1258" s="34"/>
      <c r="K1258" s="176">
        <f>E1258</f>
        <v>150</v>
      </c>
      <c r="L1258" s="24"/>
    </row>
    <row r="1259" spans="1:14" s="23" customFormat="1" x14ac:dyDescent="0.25">
      <c r="A1259" s="60"/>
      <c r="B1259" s="15"/>
      <c r="C1259" s="16"/>
      <c r="D1259" s="17"/>
      <c r="E1259" s="18"/>
      <c r="F1259" s="17"/>
      <c r="G1259" s="19"/>
      <c r="H1259" s="17"/>
      <c r="I1259" s="19"/>
      <c r="J1259" s="19"/>
      <c r="K1259" s="20"/>
      <c r="L1259" s="21"/>
      <c r="M1259" s="22"/>
    </row>
    <row r="1260" spans="1:14" s="23" customFormat="1" x14ac:dyDescent="0.25">
      <c r="A1260" s="62"/>
      <c r="B1260" s="27" t="s">
        <v>12</v>
      </c>
      <c r="C1260" s="28"/>
      <c r="D1260" s="29"/>
      <c r="E1260" s="30"/>
      <c r="F1260" s="30"/>
      <c r="G1260" s="30"/>
      <c r="H1260" s="30"/>
      <c r="I1260" s="30"/>
      <c r="J1260" s="30"/>
      <c r="K1260" s="31">
        <f>ROUND(SUM(K1256:K1259),2)</f>
        <v>150</v>
      </c>
      <c r="L1260" s="32" t="str">
        <f>IFERROR(VLOOKUP(A1256,PO!$A:$I,5,FALSE),0)</f>
        <v>M</v>
      </c>
      <c r="M1260" s="22"/>
    </row>
    <row r="1261" spans="1:14" s="23" customFormat="1" x14ac:dyDescent="0.25">
      <c r="A1261" s="60"/>
      <c r="B1261" s="15"/>
      <c r="C1261" s="16"/>
      <c r="D1261" s="17"/>
      <c r="E1261" s="18"/>
      <c r="F1261" s="17"/>
      <c r="G1261" s="19"/>
      <c r="H1261" s="17"/>
      <c r="I1261" s="19"/>
      <c r="J1261" s="19"/>
      <c r="K1261" s="20"/>
      <c r="L1261" s="21"/>
      <c r="M1261" s="22"/>
    </row>
    <row r="1262" spans="1:14" s="23" customFormat="1" ht="26.4" x14ac:dyDescent="0.25">
      <c r="A1262" s="60" t="str">
        <f>PO!A124</f>
        <v>10.01.02</v>
      </c>
      <c r="B1262" s="15" t="str">
        <f>VLOOKUP(A1262,PO!$A:$I,4,FALSE)</f>
        <v>CAIXA OCTOGONAL 4" X 4", PVC, INSTALADA EM LAJE - FORNECIMENTO E INSTALAÇÃO. AF_03/2023</v>
      </c>
      <c r="C1262" s="16"/>
      <c r="D1262" s="17"/>
      <c r="E1262" s="18"/>
      <c r="F1262" s="17"/>
      <c r="G1262" s="19"/>
      <c r="H1262" s="17"/>
      <c r="I1262" s="19"/>
      <c r="J1262" s="19"/>
      <c r="K1262" s="20"/>
      <c r="L1262" s="21">
        <f>K1270</f>
        <v>4</v>
      </c>
      <c r="M1262" s="22"/>
    </row>
    <row r="1263" spans="1:14" s="23" customFormat="1" ht="15" customHeight="1" x14ac:dyDescent="0.25">
      <c r="A1263" s="61"/>
      <c r="B1263" s="1"/>
      <c r="C1263" s="33"/>
      <c r="D1263" s="49"/>
      <c r="E1263" s="49"/>
      <c r="F1263" s="49"/>
      <c r="G1263" s="26"/>
      <c r="H1263" s="34"/>
      <c r="I1263" s="34"/>
      <c r="J1263" s="34"/>
      <c r="K1263" s="35"/>
      <c r="L1263" s="24"/>
      <c r="M1263" s="25"/>
      <c r="N1263" s="26"/>
    </row>
    <row r="1264" spans="1:14" s="23" customFormat="1" ht="15" customHeight="1" x14ac:dyDescent="0.25">
      <c r="A1264" s="61"/>
      <c r="B1264" s="1" t="s">
        <v>11435</v>
      </c>
      <c r="C1264" s="33"/>
      <c r="D1264" s="6">
        <v>1</v>
      </c>
      <c r="E1264" s="49"/>
      <c r="F1264" s="49"/>
      <c r="G1264" s="49"/>
      <c r="H1264" s="34"/>
      <c r="I1264" s="34"/>
      <c r="J1264" s="34"/>
      <c r="K1264" s="35">
        <f>D1264</f>
        <v>1</v>
      </c>
      <c r="L1264" s="24"/>
      <c r="M1264" s="25"/>
      <c r="N1264" s="26"/>
    </row>
    <row r="1265" spans="1:14" s="23" customFormat="1" ht="15" customHeight="1" x14ac:dyDescent="0.25">
      <c r="A1265" s="61"/>
      <c r="B1265" s="1" t="s">
        <v>11436</v>
      </c>
      <c r="C1265" s="33"/>
      <c r="D1265" s="6">
        <v>1</v>
      </c>
      <c r="E1265" s="49"/>
      <c r="F1265" s="49"/>
      <c r="G1265" s="49"/>
      <c r="H1265" s="34"/>
      <c r="I1265" s="34"/>
      <c r="J1265" s="34"/>
      <c r="K1265" s="35">
        <f t="shared" ref="K1265:K1274" si="111">D1265</f>
        <v>1</v>
      </c>
      <c r="L1265" s="24"/>
      <c r="M1265" s="25"/>
      <c r="N1265" s="26"/>
    </row>
    <row r="1266" spans="1:14" s="23" customFormat="1" ht="15" customHeight="1" x14ac:dyDescent="0.25">
      <c r="A1266" s="61"/>
      <c r="B1266" s="1" t="s">
        <v>11427</v>
      </c>
      <c r="C1266" s="33"/>
      <c r="D1266" s="6">
        <v>2</v>
      </c>
      <c r="E1266" s="49"/>
      <c r="F1266" s="49"/>
      <c r="G1266" s="49"/>
      <c r="H1266" s="34"/>
      <c r="I1266" s="34"/>
      <c r="J1266" s="34"/>
      <c r="K1266" s="35">
        <f t="shared" si="111"/>
        <v>2</v>
      </c>
      <c r="L1266" s="24"/>
      <c r="M1266" s="25"/>
      <c r="N1266" s="26"/>
    </row>
    <row r="1267" spans="1:14" s="23" customFormat="1" ht="15" customHeight="1" x14ac:dyDescent="0.25">
      <c r="A1267" s="61"/>
      <c r="B1267" s="1" t="s">
        <v>11426</v>
      </c>
      <c r="C1267" s="33"/>
      <c r="D1267" s="6">
        <v>2</v>
      </c>
      <c r="E1267" s="49"/>
      <c r="F1267" s="49"/>
      <c r="G1267" s="49"/>
      <c r="H1267" s="34"/>
      <c r="I1267" s="34"/>
      <c r="J1267" s="34"/>
      <c r="K1267" s="35">
        <f t="shared" si="111"/>
        <v>2</v>
      </c>
      <c r="L1267" s="24"/>
      <c r="M1267" s="25"/>
      <c r="N1267" s="26"/>
    </row>
    <row r="1268" spans="1:14" s="23" customFormat="1" x14ac:dyDescent="0.25">
      <c r="A1268" s="61"/>
      <c r="B1268" s="1" t="s">
        <v>11421</v>
      </c>
      <c r="C1268" s="33"/>
      <c r="D1268" s="6">
        <v>4</v>
      </c>
      <c r="E1268" s="49"/>
      <c r="F1268" s="49"/>
      <c r="G1268" s="49"/>
      <c r="H1268" s="34"/>
      <c r="I1268" s="34"/>
      <c r="J1268" s="34"/>
      <c r="K1268" s="35">
        <f t="shared" si="111"/>
        <v>4</v>
      </c>
      <c r="L1268" s="24"/>
    </row>
    <row r="1269" spans="1:14" s="23" customFormat="1" ht="15" customHeight="1" x14ac:dyDescent="0.25">
      <c r="A1269" s="61"/>
      <c r="B1269" s="1" t="s">
        <v>11422</v>
      </c>
      <c r="C1269" s="33"/>
      <c r="D1269" s="6">
        <v>4</v>
      </c>
      <c r="E1269" s="49"/>
      <c r="F1269" s="49"/>
      <c r="G1269" s="49"/>
      <c r="H1269" s="34"/>
      <c r="I1269" s="34"/>
      <c r="J1269" s="34"/>
      <c r="K1269" s="35">
        <f t="shared" si="111"/>
        <v>4</v>
      </c>
      <c r="L1269" s="24"/>
    </row>
    <row r="1270" spans="1:14" s="23" customFormat="1" ht="15" customHeight="1" x14ac:dyDescent="0.25">
      <c r="A1270" s="61"/>
      <c r="B1270" s="1" t="s">
        <v>11423</v>
      </c>
      <c r="C1270" s="33"/>
      <c r="D1270" s="6">
        <v>4</v>
      </c>
      <c r="E1270" s="49"/>
      <c r="F1270" s="49"/>
      <c r="G1270" s="49"/>
      <c r="H1270" s="34"/>
      <c r="I1270" s="34"/>
      <c r="J1270" s="34"/>
      <c r="K1270" s="35">
        <f t="shared" si="111"/>
        <v>4</v>
      </c>
      <c r="L1270" s="24"/>
    </row>
    <row r="1271" spans="1:14" s="23" customFormat="1" ht="15" customHeight="1" x14ac:dyDescent="0.25">
      <c r="A1271" s="61"/>
      <c r="B1271" s="1" t="s">
        <v>11424</v>
      </c>
      <c r="C1271" s="33"/>
      <c r="D1271" s="6">
        <v>1</v>
      </c>
      <c r="E1271" s="49"/>
      <c r="F1271" s="49"/>
      <c r="G1271" s="49"/>
      <c r="H1271" s="34"/>
      <c r="I1271" s="34"/>
      <c r="J1271" s="34"/>
      <c r="K1271" s="35">
        <f t="shared" si="111"/>
        <v>1</v>
      </c>
      <c r="L1271" s="24"/>
    </row>
    <row r="1272" spans="1:14" s="23" customFormat="1" ht="15" customHeight="1" x14ac:dyDescent="0.25">
      <c r="A1272" s="61"/>
      <c r="B1272" s="1" t="s">
        <v>11440</v>
      </c>
      <c r="C1272" s="33"/>
      <c r="D1272" s="6">
        <v>1</v>
      </c>
      <c r="E1272" s="49"/>
      <c r="F1272" s="49"/>
      <c r="G1272" s="49"/>
      <c r="H1272" s="34"/>
      <c r="I1272" s="34"/>
      <c r="J1272" s="34"/>
      <c r="K1272" s="35">
        <f t="shared" si="111"/>
        <v>1</v>
      </c>
      <c r="L1272" s="24"/>
    </row>
    <row r="1273" spans="1:14" s="23" customFormat="1" ht="15" customHeight="1" x14ac:dyDescent="0.25">
      <c r="A1273" s="61"/>
      <c r="B1273" s="1" t="s">
        <v>11430</v>
      </c>
      <c r="C1273" s="33"/>
      <c r="D1273" s="6">
        <v>1</v>
      </c>
      <c r="E1273" s="49"/>
      <c r="F1273" s="49"/>
      <c r="G1273" s="26"/>
      <c r="H1273" s="34"/>
      <c r="I1273" s="34"/>
      <c r="J1273" s="34"/>
      <c r="K1273" s="35">
        <f t="shared" si="111"/>
        <v>1</v>
      </c>
      <c r="L1273" s="24"/>
    </row>
    <row r="1274" spans="1:14" s="23" customFormat="1" ht="15" customHeight="1" x14ac:dyDescent="0.25">
      <c r="A1274" s="61"/>
      <c r="B1274" s="1" t="s">
        <v>11434</v>
      </c>
      <c r="C1274" s="33"/>
      <c r="D1274" s="6">
        <v>10</v>
      </c>
      <c r="E1274" s="49"/>
      <c r="F1274" s="49"/>
      <c r="G1274" s="26"/>
      <c r="H1274" s="34"/>
      <c r="I1274" s="34"/>
      <c r="J1274" s="34"/>
      <c r="K1274" s="35">
        <f t="shared" si="111"/>
        <v>10</v>
      </c>
      <c r="L1274" s="24"/>
    </row>
    <row r="1275" spans="1:14" s="23" customFormat="1" x14ac:dyDescent="0.25">
      <c r="A1275" s="60"/>
      <c r="B1275" s="15"/>
      <c r="C1275" s="16"/>
      <c r="D1275" s="17"/>
      <c r="E1275" s="18"/>
      <c r="F1275" s="17"/>
      <c r="G1275" s="19"/>
      <c r="H1275" s="17"/>
      <c r="I1275" s="19"/>
      <c r="J1275" s="19"/>
      <c r="K1275" s="20"/>
      <c r="L1275" s="21"/>
      <c r="M1275" s="22"/>
    </row>
    <row r="1276" spans="1:14" s="23" customFormat="1" x14ac:dyDescent="0.25">
      <c r="A1276" s="62"/>
      <c r="B1276" s="27" t="s">
        <v>12</v>
      </c>
      <c r="C1276" s="28"/>
      <c r="D1276" s="29"/>
      <c r="E1276" s="30"/>
      <c r="F1276" s="30"/>
      <c r="G1276" s="30"/>
      <c r="H1276" s="30"/>
      <c r="I1276" s="30"/>
      <c r="J1276" s="30"/>
      <c r="K1276" s="31">
        <f>ROUND(SUM(K1264:K1275),2)</f>
        <v>31</v>
      </c>
      <c r="L1276" s="32">
        <f>IFERROR(VLOOKUP(A1272,PO!$A:$I,5,FALSE),0)</f>
        <v>0</v>
      </c>
      <c r="M1276" s="22"/>
    </row>
    <row r="1277" spans="1:14" s="23" customFormat="1" x14ac:dyDescent="0.25">
      <c r="A1277" s="60"/>
      <c r="B1277" s="15"/>
      <c r="C1277" s="16"/>
      <c r="D1277" s="17"/>
      <c r="E1277" s="18"/>
      <c r="F1277" s="17"/>
      <c r="G1277" s="19"/>
      <c r="H1277" s="17"/>
      <c r="I1277" s="19"/>
      <c r="J1277" s="19"/>
      <c r="K1277" s="20"/>
      <c r="L1277" s="21"/>
      <c r="M1277" s="22"/>
    </row>
    <row r="1278" spans="1:14" s="23" customFormat="1" ht="26.4" x14ac:dyDescent="0.25">
      <c r="A1278" s="60" t="str">
        <f>PO!A125</f>
        <v>10.01.03</v>
      </c>
      <c r="B1278" s="15" t="str">
        <f>VLOOKUP(A1278,PO!$A:$I,4,FALSE)</f>
        <v>CAIXA RETANGULAR 4" X 2" MÉDIA (1,30 M DO PISO), PVC, INSTALADA EM PAREDE - FORNECIMENTO E INSTALAÇÃO. AF_03/2023</v>
      </c>
      <c r="C1278" s="16"/>
      <c r="D1278" s="17"/>
      <c r="E1278" s="18"/>
      <c r="F1278" s="17"/>
      <c r="G1278" s="19"/>
      <c r="H1278" s="17"/>
      <c r="I1278" s="19"/>
      <c r="J1278" s="19"/>
      <c r="K1278" s="20"/>
      <c r="L1278" s="21">
        <f>K1293</f>
        <v>35</v>
      </c>
      <c r="M1278" s="22"/>
    </row>
    <row r="1279" spans="1:14" s="23" customFormat="1" ht="15" customHeight="1" x14ac:dyDescent="0.25">
      <c r="A1279" s="61"/>
      <c r="B1279" s="1"/>
      <c r="C1279" s="33"/>
      <c r="D1279" s="49"/>
      <c r="E1279" s="49"/>
      <c r="F1279" s="49"/>
      <c r="G1279" s="26"/>
      <c r="H1279" s="34"/>
      <c r="I1279" s="34"/>
      <c r="J1279" s="34"/>
      <c r="K1279" s="35"/>
      <c r="L1279" s="24"/>
      <c r="M1279" s="25"/>
      <c r="N1279" s="26"/>
    </row>
    <row r="1280" spans="1:14" s="23" customFormat="1" ht="15" customHeight="1" x14ac:dyDescent="0.25">
      <c r="A1280" s="61"/>
      <c r="B1280" s="1" t="s">
        <v>11435</v>
      </c>
      <c r="C1280" s="33"/>
      <c r="D1280" s="6">
        <v>2</v>
      </c>
      <c r="E1280" s="49"/>
      <c r="F1280" s="49"/>
      <c r="G1280" s="49"/>
      <c r="H1280" s="34"/>
      <c r="I1280" s="34"/>
      <c r="J1280" s="34"/>
      <c r="K1280" s="35">
        <f>D1280</f>
        <v>2</v>
      </c>
      <c r="L1280" s="24"/>
      <c r="M1280" s="25"/>
      <c r="N1280" s="26"/>
    </row>
    <row r="1281" spans="1:14" s="23" customFormat="1" ht="15" customHeight="1" x14ac:dyDescent="0.25">
      <c r="A1281" s="61"/>
      <c r="B1281" s="1" t="s">
        <v>11436</v>
      </c>
      <c r="C1281" s="33"/>
      <c r="D1281" s="6">
        <v>2</v>
      </c>
      <c r="E1281" s="49"/>
      <c r="F1281" s="49"/>
      <c r="G1281" s="49"/>
      <c r="H1281" s="34"/>
      <c r="I1281" s="34"/>
      <c r="J1281" s="34"/>
      <c r="K1281" s="35">
        <f t="shared" ref="K1281:K1291" si="112">D1281</f>
        <v>2</v>
      </c>
      <c r="L1281" s="24"/>
      <c r="M1281" s="25"/>
      <c r="N1281" s="26"/>
    </row>
    <row r="1282" spans="1:14" s="23" customFormat="1" ht="15" customHeight="1" x14ac:dyDescent="0.25">
      <c r="A1282" s="61"/>
      <c r="B1282" s="1" t="s">
        <v>11427</v>
      </c>
      <c r="C1282" s="33"/>
      <c r="D1282" s="6">
        <v>2</v>
      </c>
      <c r="E1282" s="49"/>
      <c r="F1282" s="49"/>
      <c r="G1282" s="49"/>
      <c r="H1282" s="34"/>
      <c r="I1282" s="34"/>
      <c r="J1282" s="34"/>
      <c r="K1282" s="35">
        <f t="shared" si="112"/>
        <v>2</v>
      </c>
      <c r="L1282" s="24"/>
      <c r="M1282" s="25"/>
      <c r="N1282" s="26"/>
    </row>
    <row r="1283" spans="1:14" s="23" customFormat="1" ht="15" customHeight="1" x14ac:dyDescent="0.25">
      <c r="A1283" s="61"/>
      <c r="B1283" s="1" t="s">
        <v>11426</v>
      </c>
      <c r="C1283" s="33"/>
      <c r="D1283" s="6">
        <v>2</v>
      </c>
      <c r="E1283" s="49"/>
      <c r="F1283" s="49"/>
      <c r="G1283" s="49"/>
      <c r="H1283" s="34"/>
      <c r="I1283" s="34"/>
      <c r="J1283" s="34"/>
      <c r="K1283" s="35">
        <f t="shared" si="112"/>
        <v>2</v>
      </c>
      <c r="L1283" s="24"/>
      <c r="M1283" s="25"/>
      <c r="N1283" s="26"/>
    </row>
    <row r="1284" spans="1:14" s="23" customFormat="1" x14ac:dyDescent="0.25">
      <c r="A1284" s="61"/>
      <c r="B1284" s="1" t="s">
        <v>11421</v>
      </c>
      <c r="C1284" s="33"/>
      <c r="D1284" s="6">
        <v>3</v>
      </c>
      <c r="E1284" s="49"/>
      <c r="F1284" s="49"/>
      <c r="G1284" s="49"/>
      <c r="H1284" s="34"/>
      <c r="I1284" s="34"/>
      <c r="J1284" s="34"/>
      <c r="K1284" s="35">
        <f t="shared" si="112"/>
        <v>3</v>
      </c>
      <c r="L1284" s="24"/>
    </row>
    <row r="1285" spans="1:14" s="23" customFormat="1" ht="15" customHeight="1" x14ac:dyDescent="0.25">
      <c r="A1285" s="61"/>
      <c r="B1285" s="1" t="s">
        <v>11422</v>
      </c>
      <c r="C1285" s="33"/>
      <c r="D1285" s="6">
        <v>3</v>
      </c>
      <c r="E1285" s="49"/>
      <c r="F1285" s="49"/>
      <c r="G1285" s="49"/>
      <c r="H1285" s="34"/>
      <c r="I1285" s="34"/>
      <c r="J1285" s="34"/>
      <c r="K1285" s="35">
        <f t="shared" si="112"/>
        <v>3</v>
      </c>
      <c r="L1285" s="24"/>
    </row>
    <row r="1286" spans="1:14" s="23" customFormat="1" ht="15" customHeight="1" x14ac:dyDescent="0.25">
      <c r="A1286" s="61"/>
      <c r="B1286" s="1" t="s">
        <v>11423</v>
      </c>
      <c r="C1286" s="33"/>
      <c r="D1286" s="6">
        <v>3</v>
      </c>
      <c r="E1286" s="49"/>
      <c r="F1286" s="49"/>
      <c r="G1286" s="49"/>
      <c r="H1286" s="34"/>
      <c r="I1286" s="34"/>
      <c r="J1286" s="34"/>
      <c r="K1286" s="35">
        <f t="shared" si="112"/>
        <v>3</v>
      </c>
      <c r="L1286" s="24"/>
    </row>
    <row r="1287" spans="1:14" s="23" customFormat="1" ht="15" customHeight="1" x14ac:dyDescent="0.25">
      <c r="A1287" s="61"/>
      <c r="B1287" s="1" t="s">
        <v>11424</v>
      </c>
      <c r="C1287" s="33"/>
      <c r="D1287" s="6">
        <v>5</v>
      </c>
      <c r="E1287" s="49"/>
      <c r="F1287" s="49"/>
      <c r="G1287" s="49"/>
      <c r="H1287" s="34"/>
      <c r="I1287" s="34"/>
      <c r="J1287" s="34"/>
      <c r="K1287" s="35">
        <f t="shared" si="112"/>
        <v>5</v>
      </c>
      <c r="L1287" s="24"/>
    </row>
    <row r="1288" spans="1:14" s="23" customFormat="1" ht="15" customHeight="1" x14ac:dyDescent="0.25">
      <c r="A1288" s="61"/>
      <c r="B1288" s="1" t="s">
        <v>11440</v>
      </c>
      <c r="C1288" s="33"/>
      <c r="D1288" s="6">
        <v>3</v>
      </c>
      <c r="E1288" s="49"/>
      <c r="F1288" s="49"/>
      <c r="G1288" s="49"/>
      <c r="H1288" s="34"/>
      <c r="I1288" s="34"/>
      <c r="J1288" s="34"/>
      <c r="K1288" s="35">
        <f t="shared" si="112"/>
        <v>3</v>
      </c>
      <c r="L1288" s="24"/>
    </row>
    <row r="1289" spans="1:14" s="23" customFormat="1" ht="15" customHeight="1" x14ac:dyDescent="0.25">
      <c r="A1289" s="61"/>
      <c r="B1289" s="1" t="s">
        <v>11438</v>
      </c>
      <c r="C1289" s="33"/>
      <c r="D1289" s="6">
        <v>2</v>
      </c>
      <c r="E1289" s="49"/>
      <c r="F1289" s="49"/>
      <c r="G1289" s="26"/>
      <c r="H1289" s="34"/>
      <c r="I1289" s="34"/>
      <c r="J1289" s="34"/>
      <c r="K1289" s="35">
        <f>D1289</f>
        <v>2</v>
      </c>
      <c r="L1289" s="24"/>
    </row>
    <row r="1290" spans="1:14" s="23" customFormat="1" ht="15" customHeight="1" x14ac:dyDescent="0.25">
      <c r="A1290" s="61"/>
      <c r="B1290" s="1" t="s">
        <v>11430</v>
      </c>
      <c r="C1290" s="33"/>
      <c r="D1290" s="6">
        <v>2</v>
      </c>
      <c r="E1290" s="49"/>
      <c r="F1290" s="49"/>
      <c r="G1290" s="26"/>
      <c r="H1290" s="34"/>
      <c r="I1290" s="34"/>
      <c r="J1290" s="34"/>
      <c r="K1290" s="35">
        <f t="shared" si="112"/>
        <v>2</v>
      </c>
      <c r="L1290" s="24"/>
    </row>
    <row r="1291" spans="1:14" s="23" customFormat="1" ht="15" customHeight="1" x14ac:dyDescent="0.25">
      <c r="A1291" s="61"/>
      <c r="B1291" s="1" t="s">
        <v>11434</v>
      </c>
      <c r="C1291" s="33"/>
      <c r="D1291" s="6">
        <v>6</v>
      </c>
      <c r="E1291" s="49"/>
      <c r="F1291" s="49"/>
      <c r="G1291" s="26"/>
      <c r="H1291" s="34"/>
      <c r="I1291" s="34"/>
      <c r="J1291" s="34"/>
      <c r="K1291" s="35">
        <f t="shared" si="112"/>
        <v>6</v>
      </c>
      <c r="L1291" s="24"/>
    </row>
    <row r="1292" spans="1:14" s="23" customFormat="1" x14ac:dyDescent="0.25">
      <c r="A1292" s="60"/>
      <c r="B1292" s="15"/>
      <c r="C1292" s="16"/>
      <c r="D1292" s="17"/>
      <c r="E1292" s="18"/>
      <c r="F1292" s="17"/>
      <c r="G1292" s="19"/>
      <c r="H1292" s="17"/>
      <c r="I1292" s="19"/>
      <c r="J1292" s="19"/>
      <c r="K1292" s="20"/>
      <c r="L1292" s="21"/>
      <c r="M1292" s="22"/>
    </row>
    <row r="1293" spans="1:14" s="23" customFormat="1" x14ac:dyDescent="0.25">
      <c r="A1293" s="62"/>
      <c r="B1293" s="27" t="s">
        <v>12</v>
      </c>
      <c r="C1293" s="28"/>
      <c r="D1293" s="29"/>
      <c r="E1293" s="30"/>
      <c r="F1293" s="30"/>
      <c r="G1293" s="30"/>
      <c r="H1293" s="30"/>
      <c r="I1293" s="30"/>
      <c r="J1293" s="30"/>
      <c r="K1293" s="31">
        <f>ROUND(SUM(K1278:K1292),2)</f>
        <v>35</v>
      </c>
      <c r="L1293" s="32" t="str">
        <f>IFERROR(VLOOKUP(A1278,PO!$A:$I,5,FALSE),0)</f>
        <v>UN</v>
      </c>
      <c r="M1293" s="22"/>
    </row>
    <row r="1294" spans="1:14" s="23" customFormat="1" x14ac:dyDescent="0.25">
      <c r="A1294" s="60"/>
      <c r="B1294" s="15"/>
      <c r="C1294" s="16"/>
      <c r="D1294" s="17"/>
      <c r="E1294" s="18"/>
      <c r="F1294" s="17"/>
      <c r="G1294" s="19"/>
      <c r="H1294" s="17"/>
      <c r="I1294" s="19"/>
      <c r="J1294" s="19"/>
      <c r="K1294" s="20"/>
      <c r="L1294" s="21"/>
      <c r="M1294" s="22"/>
    </row>
    <row r="1295" spans="1:14" s="23" customFormat="1" ht="26.4" x14ac:dyDescent="0.25">
      <c r="A1295" s="60" t="str">
        <f>PO!A126</f>
        <v>10.01.04</v>
      </c>
      <c r="B1295" s="15" t="str">
        <f>VLOOKUP(A1295,PO!$A:$I,4,FALSE)</f>
        <v>CAIXA RETANGULAR 4" X 2" BAIXA (0,30 M DO PISO), PVC, INSTALADA EM PAREDE - FORNECIMENTO E INSTALAÇÃO. AF_03/2023</v>
      </c>
      <c r="C1295" s="16"/>
      <c r="D1295" s="17"/>
      <c r="E1295" s="18"/>
      <c r="F1295" s="17"/>
      <c r="G1295" s="19"/>
      <c r="H1295" s="17"/>
      <c r="I1295" s="19"/>
      <c r="J1295" s="19"/>
      <c r="K1295" s="20"/>
      <c r="L1295" s="21">
        <f>K1304</f>
        <v>35</v>
      </c>
      <c r="M1295" s="22"/>
    </row>
    <row r="1296" spans="1:14" s="23" customFormat="1" ht="15" customHeight="1" x14ac:dyDescent="0.25">
      <c r="A1296" s="61"/>
      <c r="B1296" s="1"/>
      <c r="C1296" s="33"/>
      <c r="D1296" s="49"/>
      <c r="F1296" s="49"/>
      <c r="G1296" s="49"/>
      <c r="H1296" s="34"/>
      <c r="I1296" s="34"/>
      <c r="J1296" s="34"/>
      <c r="K1296" s="35"/>
      <c r="L1296" s="24"/>
    </row>
    <row r="1297" spans="1:14" s="23" customFormat="1" x14ac:dyDescent="0.25">
      <c r="A1297" s="61"/>
      <c r="B1297" s="1" t="s">
        <v>11421</v>
      </c>
      <c r="C1297" s="33"/>
      <c r="D1297" s="6">
        <v>8</v>
      </c>
      <c r="E1297" s="49"/>
      <c r="F1297" s="49"/>
      <c r="G1297" s="49"/>
      <c r="H1297" s="34"/>
      <c r="I1297" s="34"/>
      <c r="J1297" s="34"/>
      <c r="K1297" s="35">
        <f t="shared" ref="K1297:K1302" si="113">D1297</f>
        <v>8</v>
      </c>
      <c r="L1297" s="24"/>
    </row>
    <row r="1298" spans="1:14" s="23" customFormat="1" ht="15" customHeight="1" x14ac:dyDescent="0.25">
      <c r="A1298" s="61"/>
      <c r="B1298" s="1" t="s">
        <v>11422</v>
      </c>
      <c r="C1298" s="33"/>
      <c r="D1298" s="6">
        <v>8</v>
      </c>
      <c r="E1298" s="49"/>
      <c r="F1298" s="49"/>
      <c r="G1298" s="49"/>
      <c r="H1298" s="34"/>
      <c r="I1298" s="34"/>
      <c r="J1298" s="34"/>
      <c r="K1298" s="35">
        <f t="shared" si="113"/>
        <v>8</v>
      </c>
      <c r="L1298" s="24"/>
    </row>
    <row r="1299" spans="1:14" s="23" customFormat="1" ht="15" customHeight="1" x14ac:dyDescent="0.25">
      <c r="A1299" s="61"/>
      <c r="B1299" s="1" t="s">
        <v>11423</v>
      </c>
      <c r="C1299" s="33"/>
      <c r="D1299" s="6">
        <v>8</v>
      </c>
      <c r="E1299" s="49"/>
      <c r="F1299" s="49"/>
      <c r="G1299" s="49"/>
      <c r="H1299" s="34"/>
      <c r="I1299" s="34"/>
      <c r="J1299" s="34"/>
      <c r="K1299" s="35">
        <f t="shared" si="113"/>
        <v>8</v>
      </c>
      <c r="L1299" s="24"/>
    </row>
    <row r="1300" spans="1:14" s="23" customFormat="1" ht="15" customHeight="1" x14ac:dyDescent="0.25">
      <c r="A1300" s="61"/>
      <c r="B1300" s="1" t="s">
        <v>11424</v>
      </c>
      <c r="C1300" s="33"/>
      <c r="D1300" s="6">
        <v>4</v>
      </c>
      <c r="E1300" s="49"/>
      <c r="F1300" s="49"/>
      <c r="G1300" s="49"/>
      <c r="H1300" s="34"/>
      <c r="I1300" s="34"/>
      <c r="J1300" s="34"/>
      <c r="K1300" s="35">
        <f t="shared" si="113"/>
        <v>4</v>
      </c>
      <c r="L1300" s="24"/>
    </row>
    <row r="1301" spans="1:14" s="23" customFormat="1" ht="15" customHeight="1" x14ac:dyDescent="0.25">
      <c r="A1301" s="61"/>
      <c r="B1301" s="1" t="s">
        <v>11440</v>
      </c>
      <c r="C1301" s="33"/>
      <c r="D1301" s="6">
        <v>2</v>
      </c>
      <c r="E1301" s="49"/>
      <c r="F1301" s="49"/>
      <c r="G1301" s="49"/>
      <c r="H1301" s="34"/>
      <c r="I1301" s="34"/>
      <c r="J1301" s="34"/>
      <c r="K1301" s="35">
        <f t="shared" si="113"/>
        <v>2</v>
      </c>
      <c r="L1301" s="24"/>
    </row>
    <row r="1302" spans="1:14" s="23" customFormat="1" ht="15" customHeight="1" x14ac:dyDescent="0.25">
      <c r="A1302" s="61"/>
      <c r="B1302" s="1" t="s">
        <v>11434</v>
      </c>
      <c r="C1302" s="33"/>
      <c r="D1302" s="6">
        <v>5</v>
      </c>
      <c r="E1302" s="49"/>
      <c r="F1302" s="49"/>
      <c r="G1302" s="26"/>
      <c r="H1302" s="34"/>
      <c r="I1302" s="34"/>
      <c r="J1302" s="34"/>
      <c r="K1302" s="35">
        <f t="shared" si="113"/>
        <v>5</v>
      </c>
      <c r="L1302" s="24"/>
    </row>
    <row r="1303" spans="1:14" s="23" customFormat="1" x14ac:dyDescent="0.25">
      <c r="A1303" s="60"/>
      <c r="B1303" s="15"/>
      <c r="C1303" s="16"/>
      <c r="D1303" s="17"/>
      <c r="E1303" s="18"/>
      <c r="F1303" s="17"/>
      <c r="G1303" s="19"/>
      <c r="H1303" s="17"/>
      <c r="I1303" s="19"/>
      <c r="J1303" s="19"/>
      <c r="K1303" s="20"/>
      <c r="L1303" s="21"/>
      <c r="M1303" s="22"/>
    </row>
    <row r="1304" spans="1:14" s="23" customFormat="1" x14ac:dyDescent="0.25">
      <c r="A1304" s="62"/>
      <c r="B1304" s="27" t="s">
        <v>12</v>
      </c>
      <c r="C1304" s="28"/>
      <c r="D1304" s="29"/>
      <c r="E1304" s="30"/>
      <c r="F1304" s="30"/>
      <c r="G1304" s="30"/>
      <c r="H1304" s="30"/>
      <c r="I1304" s="30"/>
      <c r="J1304" s="30"/>
      <c r="K1304" s="31">
        <f>ROUND(SUM(K1295:K1303),2)</f>
        <v>35</v>
      </c>
      <c r="L1304" s="32" t="str">
        <f>IFERROR(VLOOKUP(A1295,PO!$A:$I,5,FALSE),0)</f>
        <v>UN</v>
      </c>
      <c r="M1304" s="22"/>
    </row>
    <row r="1305" spans="1:14" s="23" customFormat="1" x14ac:dyDescent="0.25">
      <c r="A1305" s="60"/>
      <c r="B1305" s="15"/>
      <c r="C1305" s="16"/>
      <c r="D1305" s="17"/>
      <c r="E1305" s="18"/>
      <c r="F1305" s="17"/>
      <c r="G1305" s="19"/>
      <c r="H1305" s="17"/>
      <c r="I1305" s="19"/>
      <c r="J1305" s="19"/>
      <c r="K1305" s="20"/>
      <c r="L1305" s="21"/>
      <c r="M1305" s="22"/>
    </row>
    <row r="1306" spans="1:14" s="23" customFormat="1" ht="26.4" x14ac:dyDescent="0.25">
      <c r="A1306" s="60" t="str">
        <f>PO!A127</f>
        <v>10.01.05</v>
      </c>
      <c r="B1306" s="15" t="str">
        <f>VLOOKUP(A1306,PO!$A:$I,4,FALSE)</f>
        <v>CAIXA RETANGULAR 4" X 2" ALTA (2,00 M DO PISO), PVC, INSTALADA EM PAREDE - FORNECIMENTO E INSTALAÇÃO. AF_03/2023</v>
      </c>
      <c r="C1306" s="16"/>
      <c r="D1306" s="17"/>
      <c r="E1306" s="18"/>
      <c r="F1306" s="17"/>
      <c r="G1306" s="19"/>
      <c r="H1306" s="17"/>
      <c r="I1306" s="19"/>
      <c r="J1306" s="19"/>
      <c r="K1306" s="20"/>
      <c r="L1306" s="21">
        <f>K1315</f>
        <v>19</v>
      </c>
      <c r="M1306" s="22"/>
    </row>
    <row r="1307" spans="1:14" s="23" customFormat="1" ht="15" customHeight="1" x14ac:dyDescent="0.25">
      <c r="A1307" s="61"/>
      <c r="B1307" s="1"/>
      <c r="C1307" s="33"/>
      <c r="D1307" s="49"/>
      <c r="E1307" s="49"/>
      <c r="F1307" s="49"/>
      <c r="G1307" s="26"/>
      <c r="H1307" s="34"/>
      <c r="I1307" s="34"/>
      <c r="J1307" s="34"/>
      <c r="K1307" s="35"/>
      <c r="L1307" s="24"/>
      <c r="M1307" s="25"/>
      <c r="N1307" s="26"/>
    </row>
    <row r="1308" spans="1:14" s="23" customFormat="1" x14ac:dyDescent="0.25">
      <c r="A1308" s="61"/>
      <c r="B1308" s="1" t="s">
        <v>11421</v>
      </c>
      <c r="C1308" s="33"/>
      <c r="D1308" s="6">
        <v>4</v>
      </c>
      <c r="E1308" s="49"/>
      <c r="F1308" s="49"/>
      <c r="G1308" s="49"/>
      <c r="H1308" s="34"/>
      <c r="I1308" s="34"/>
      <c r="J1308" s="34"/>
      <c r="K1308" s="35">
        <f t="shared" ref="K1308:K1313" si="114">D1308</f>
        <v>4</v>
      </c>
      <c r="L1308" s="24"/>
    </row>
    <row r="1309" spans="1:14" s="23" customFormat="1" ht="15" customHeight="1" x14ac:dyDescent="0.25">
      <c r="A1309" s="61"/>
      <c r="B1309" s="1" t="s">
        <v>11422</v>
      </c>
      <c r="C1309" s="33"/>
      <c r="D1309" s="6">
        <v>4</v>
      </c>
      <c r="E1309" s="49"/>
      <c r="F1309" s="49"/>
      <c r="G1309" s="49"/>
      <c r="H1309" s="34"/>
      <c r="I1309" s="34"/>
      <c r="J1309" s="34"/>
      <c r="K1309" s="35">
        <f t="shared" si="114"/>
        <v>4</v>
      </c>
      <c r="L1309" s="24"/>
    </row>
    <row r="1310" spans="1:14" s="23" customFormat="1" ht="15" customHeight="1" x14ac:dyDescent="0.25">
      <c r="A1310" s="61"/>
      <c r="B1310" s="1" t="s">
        <v>11423</v>
      </c>
      <c r="C1310" s="33"/>
      <c r="D1310" s="6">
        <v>4</v>
      </c>
      <c r="E1310" s="49"/>
      <c r="F1310" s="49"/>
      <c r="G1310" s="49"/>
      <c r="H1310" s="34"/>
      <c r="I1310" s="34"/>
      <c r="J1310" s="34"/>
      <c r="K1310" s="35">
        <f t="shared" si="114"/>
        <v>4</v>
      </c>
      <c r="L1310" s="24"/>
    </row>
    <row r="1311" spans="1:14" s="23" customFormat="1" ht="15" customHeight="1" x14ac:dyDescent="0.25">
      <c r="A1311" s="61"/>
      <c r="B1311" s="1" t="s">
        <v>11424</v>
      </c>
      <c r="C1311" s="33"/>
      <c r="D1311" s="6">
        <v>1</v>
      </c>
      <c r="E1311" s="49"/>
      <c r="F1311" s="49"/>
      <c r="G1311" s="49"/>
      <c r="H1311" s="34"/>
      <c r="I1311" s="34"/>
      <c r="J1311" s="34"/>
      <c r="K1311" s="35">
        <f t="shared" si="114"/>
        <v>1</v>
      </c>
      <c r="L1311" s="24"/>
    </row>
    <row r="1312" spans="1:14" s="23" customFormat="1" ht="15" customHeight="1" x14ac:dyDescent="0.25">
      <c r="A1312" s="61"/>
      <c r="B1312" s="1" t="s">
        <v>11440</v>
      </c>
      <c r="C1312" s="33"/>
      <c r="D1312" s="6">
        <v>1</v>
      </c>
      <c r="E1312" s="49"/>
      <c r="F1312" s="49"/>
      <c r="G1312" s="49"/>
      <c r="H1312" s="34"/>
      <c r="I1312" s="34"/>
      <c r="J1312" s="34"/>
      <c r="K1312" s="35">
        <f t="shared" si="114"/>
        <v>1</v>
      </c>
      <c r="L1312" s="24"/>
    </row>
    <row r="1313" spans="1:14" s="23" customFormat="1" ht="15" customHeight="1" x14ac:dyDescent="0.25">
      <c r="A1313" s="61"/>
      <c r="B1313" s="1" t="s">
        <v>11434</v>
      </c>
      <c r="C1313" s="33"/>
      <c r="D1313" s="6">
        <v>5</v>
      </c>
      <c r="E1313" s="49"/>
      <c r="F1313" s="49"/>
      <c r="G1313" s="26"/>
      <c r="H1313" s="34"/>
      <c r="I1313" s="34"/>
      <c r="J1313" s="34"/>
      <c r="K1313" s="35">
        <f t="shared" si="114"/>
        <v>5</v>
      </c>
      <c r="L1313" s="24"/>
    </row>
    <row r="1314" spans="1:14" s="23" customFormat="1" x14ac:dyDescent="0.25">
      <c r="A1314" s="60"/>
      <c r="B1314" s="15"/>
      <c r="C1314" s="16"/>
      <c r="D1314" s="17"/>
      <c r="E1314" s="18"/>
      <c r="F1314" s="17"/>
      <c r="G1314" s="19"/>
      <c r="H1314" s="17"/>
      <c r="I1314" s="19"/>
      <c r="J1314" s="19"/>
      <c r="K1314" s="20"/>
      <c r="L1314" s="21"/>
      <c r="M1314" s="22"/>
    </row>
    <row r="1315" spans="1:14" s="23" customFormat="1" x14ac:dyDescent="0.25">
      <c r="A1315" s="62"/>
      <c r="B1315" s="27" t="s">
        <v>12</v>
      </c>
      <c r="C1315" s="28"/>
      <c r="D1315" s="29"/>
      <c r="E1315" s="30"/>
      <c r="F1315" s="30"/>
      <c r="G1315" s="30"/>
      <c r="H1315" s="30"/>
      <c r="I1315" s="30"/>
      <c r="J1315" s="30"/>
      <c r="K1315" s="31">
        <f>ROUND(SUM(K1306:K1314),2)</f>
        <v>19</v>
      </c>
      <c r="L1315" s="32" t="str">
        <f>IFERROR(VLOOKUP(A1306,PO!$A:$I,5,FALSE),0)</f>
        <v>UN</v>
      </c>
      <c r="M1315" s="22"/>
    </row>
    <row r="1316" spans="1:14" s="23" customFormat="1" x14ac:dyDescent="0.25">
      <c r="A1316" s="60"/>
      <c r="B1316" s="15"/>
      <c r="C1316" s="16"/>
      <c r="D1316" s="17"/>
      <c r="E1316" s="18"/>
      <c r="F1316" s="17"/>
      <c r="G1316" s="19"/>
      <c r="H1316" s="17"/>
      <c r="I1316" s="19"/>
      <c r="J1316" s="19"/>
      <c r="K1316" s="20"/>
      <c r="L1316" s="21"/>
      <c r="M1316" s="22"/>
    </row>
    <row r="1317" spans="1:14" s="69" customFormat="1" ht="19.95" customHeight="1" x14ac:dyDescent="0.25">
      <c r="A1317" s="146" t="str">
        <f>PO!A128</f>
        <v>10.02</v>
      </c>
      <c r="B1317" s="147" t="str">
        <f>VLOOKUP(A1317,PO!$A:$I,4,FALSE)</f>
        <v>CABOS E FIOS</v>
      </c>
      <c r="C1317" s="148"/>
      <c r="D1317" s="148"/>
      <c r="E1317" s="149"/>
      <c r="F1317" s="149"/>
      <c r="G1317" s="149"/>
      <c r="H1317" s="150"/>
      <c r="I1317" s="149"/>
      <c r="J1317" s="149"/>
      <c r="K1317" s="151"/>
      <c r="L1317" s="152"/>
      <c r="M1317" s="68"/>
    </row>
    <row r="1318" spans="1:14" s="23" customFormat="1" ht="26.4" x14ac:dyDescent="0.25">
      <c r="A1318" s="60" t="str">
        <f>PO!A129</f>
        <v>10.02.01</v>
      </c>
      <c r="B1318" s="15" t="str">
        <f>VLOOKUP(A1318,PO!$A:$I,4,FALSE)</f>
        <v>CABO DE COBRE FLEXÍVEL ISOLADO, 2,5 MM², ANTI-CHAMA 450/750 V, PARA CIRCUITOS TERMINAIS - FORNECIMENTO E INSTALAÇÃO. AF_03/2023</v>
      </c>
      <c r="C1318" s="16"/>
      <c r="D1318" s="17"/>
      <c r="E1318" s="18"/>
      <c r="F1318" s="17"/>
      <c r="G1318" s="19"/>
      <c r="H1318" s="17"/>
      <c r="I1318" s="19"/>
      <c r="J1318" s="19"/>
      <c r="K1318" s="20"/>
      <c r="L1318" s="21">
        <f>K1322</f>
        <v>450</v>
      </c>
      <c r="M1318" s="22"/>
    </row>
    <row r="1319" spans="1:14" s="23" customFormat="1" ht="15" customHeight="1" x14ac:dyDescent="0.25">
      <c r="A1319" s="61"/>
      <c r="B1319" s="1"/>
      <c r="C1319" s="33"/>
      <c r="D1319" s="49"/>
      <c r="E1319" s="49"/>
      <c r="F1319" s="49"/>
      <c r="G1319" s="26"/>
      <c r="H1319" s="34"/>
      <c r="I1319" s="34"/>
      <c r="J1319" s="34"/>
      <c r="K1319" s="35"/>
      <c r="L1319" s="24"/>
      <c r="M1319" s="25"/>
      <c r="N1319" s="26"/>
    </row>
    <row r="1320" spans="1:14" s="23" customFormat="1" ht="15" customHeight="1" x14ac:dyDescent="0.25">
      <c r="A1320" s="61"/>
      <c r="B1320" s="1"/>
      <c r="C1320" s="33"/>
      <c r="D1320" s="7">
        <v>3</v>
      </c>
      <c r="E1320" s="49">
        <v>150</v>
      </c>
      <c r="F1320" s="49"/>
      <c r="G1320" s="49"/>
      <c r="H1320" s="34"/>
      <c r="I1320" s="34"/>
      <c r="J1320" s="34"/>
      <c r="K1320" s="35">
        <f>D1320*E1320</f>
        <v>450</v>
      </c>
      <c r="L1320" s="24"/>
      <c r="M1320" s="25"/>
      <c r="N1320" s="26"/>
    </row>
    <row r="1321" spans="1:14" s="23" customFormat="1" x14ac:dyDescent="0.25">
      <c r="A1321" s="60"/>
      <c r="B1321" s="15"/>
      <c r="C1321" s="16"/>
      <c r="D1321" s="17"/>
      <c r="E1321" s="18"/>
      <c r="F1321" s="17"/>
      <c r="G1321" s="19"/>
      <c r="H1321" s="17"/>
      <c r="I1321" s="19"/>
      <c r="J1321" s="19"/>
      <c r="K1321" s="20"/>
      <c r="L1321" s="21"/>
      <c r="M1321" s="22"/>
    </row>
    <row r="1322" spans="1:14" s="23" customFormat="1" x14ac:dyDescent="0.25">
      <c r="A1322" s="62"/>
      <c r="B1322" s="27" t="s">
        <v>12</v>
      </c>
      <c r="C1322" s="28"/>
      <c r="D1322" s="29"/>
      <c r="E1322" s="30"/>
      <c r="F1322" s="30"/>
      <c r="G1322" s="30"/>
      <c r="H1322" s="30"/>
      <c r="I1322" s="30"/>
      <c r="J1322" s="30"/>
      <c r="K1322" s="31">
        <f>ROUND(SUM(K1318:K1321),2)</f>
        <v>450</v>
      </c>
      <c r="L1322" s="32" t="str">
        <f>IFERROR(VLOOKUP(A1318,PO!$A:$I,5,FALSE),0)</f>
        <v>M</v>
      </c>
      <c r="M1322" s="22"/>
    </row>
    <row r="1323" spans="1:14" s="23" customFormat="1" x14ac:dyDescent="0.25">
      <c r="A1323" s="60"/>
      <c r="B1323" s="15"/>
      <c r="C1323" s="16"/>
      <c r="D1323" s="17"/>
      <c r="E1323" s="18"/>
      <c r="F1323" s="17"/>
      <c r="G1323" s="19"/>
      <c r="H1323" s="17"/>
      <c r="I1323" s="19"/>
      <c r="J1323" s="19"/>
      <c r="K1323" s="20"/>
      <c r="L1323" s="21"/>
      <c r="M1323" s="22"/>
    </row>
    <row r="1324" spans="1:14" s="23" customFormat="1" ht="26.4" x14ac:dyDescent="0.25">
      <c r="A1324" s="60" t="str">
        <f>PO!A130</f>
        <v>10.02.02</v>
      </c>
      <c r="B1324" s="15" t="str">
        <f>VLOOKUP(A1324,PO!$A:$I,4,FALSE)</f>
        <v>CABO DE COBRE FLEXÍVEL ISOLADO, 4 MM², ANTI-CHAMA 450/750 V, PARA CIRCUITOS TERMINAIS - FORNECIMENTO E INSTALAÇÃO. AF_03/2023</v>
      </c>
      <c r="C1324" s="16"/>
      <c r="D1324" s="17"/>
      <c r="E1324" s="18"/>
      <c r="F1324" s="17"/>
      <c r="G1324" s="19"/>
      <c r="H1324" s="17"/>
      <c r="I1324" s="19"/>
      <c r="J1324" s="19"/>
      <c r="K1324" s="20"/>
      <c r="L1324" s="21">
        <f>K1328</f>
        <v>450</v>
      </c>
      <c r="M1324" s="22"/>
    </row>
    <row r="1325" spans="1:14" s="23" customFormat="1" ht="15" customHeight="1" x14ac:dyDescent="0.25">
      <c r="A1325" s="61"/>
      <c r="B1325" s="1"/>
      <c r="C1325" s="33"/>
      <c r="D1325" s="49"/>
      <c r="E1325" s="49"/>
      <c r="F1325" s="49"/>
      <c r="G1325" s="26"/>
      <c r="H1325" s="34"/>
      <c r="I1325" s="34"/>
      <c r="J1325" s="34"/>
      <c r="K1325" s="35"/>
      <c r="L1325" s="24"/>
      <c r="M1325" s="25"/>
      <c r="N1325" s="26"/>
    </row>
    <row r="1326" spans="1:14" s="23" customFormat="1" ht="15" customHeight="1" x14ac:dyDescent="0.25">
      <c r="A1326" s="61"/>
      <c r="B1326" s="1"/>
      <c r="C1326" s="33"/>
      <c r="D1326" s="7">
        <v>3</v>
      </c>
      <c r="E1326" s="49">
        <v>150</v>
      </c>
      <c r="F1326" s="49"/>
      <c r="G1326" s="49"/>
      <c r="H1326" s="34"/>
      <c r="I1326" s="34"/>
      <c r="J1326" s="34"/>
      <c r="K1326" s="35">
        <f>D1326*E1326</f>
        <v>450</v>
      </c>
      <c r="L1326" s="24"/>
      <c r="M1326" s="25"/>
      <c r="N1326" s="26"/>
    </row>
    <row r="1327" spans="1:14" s="23" customFormat="1" x14ac:dyDescent="0.25">
      <c r="A1327" s="60"/>
      <c r="B1327" s="15"/>
      <c r="C1327" s="16"/>
      <c r="D1327" s="17"/>
      <c r="E1327" s="18"/>
      <c r="F1327" s="17"/>
      <c r="G1327" s="19"/>
      <c r="H1327" s="17"/>
      <c r="I1327" s="19"/>
      <c r="J1327" s="19"/>
      <c r="K1327" s="20"/>
      <c r="L1327" s="21"/>
      <c r="M1327" s="22"/>
    </row>
    <row r="1328" spans="1:14" s="23" customFormat="1" x14ac:dyDescent="0.25">
      <c r="A1328" s="62"/>
      <c r="B1328" s="27" t="s">
        <v>12</v>
      </c>
      <c r="C1328" s="28"/>
      <c r="D1328" s="29"/>
      <c r="E1328" s="30"/>
      <c r="F1328" s="30"/>
      <c r="G1328" s="30"/>
      <c r="H1328" s="30"/>
      <c r="I1328" s="30"/>
      <c r="J1328" s="30"/>
      <c r="K1328" s="31">
        <f>ROUND(SUM(K1324:K1327),2)</f>
        <v>450</v>
      </c>
      <c r="L1328" s="32" t="str">
        <f>IFERROR(VLOOKUP(A1324,PO!$A:$I,5,FALSE),0)</f>
        <v>M</v>
      </c>
      <c r="M1328" s="22"/>
    </row>
    <row r="1329" spans="1:14" s="23" customFormat="1" x14ac:dyDescent="0.25">
      <c r="A1329" s="60"/>
      <c r="B1329" s="15"/>
      <c r="C1329" s="16"/>
      <c r="D1329" s="17"/>
      <c r="E1329" s="18"/>
      <c r="F1329" s="17"/>
      <c r="G1329" s="19"/>
      <c r="H1329" s="17"/>
      <c r="I1329" s="19"/>
      <c r="J1329" s="19"/>
      <c r="K1329" s="20"/>
      <c r="L1329" s="21"/>
      <c r="M1329" s="22"/>
    </row>
    <row r="1330" spans="1:14" s="23" customFormat="1" ht="26.4" x14ac:dyDescent="0.25">
      <c r="A1330" s="60" t="str">
        <f>PO!A131</f>
        <v>10.02.03</v>
      </c>
      <c r="B1330" s="15" t="str">
        <f>VLOOKUP(A1330,PO!$A:$I,4,FALSE)</f>
        <v>CABO DE COBRE FLEXÍVEL ISOLADO, 6 MM², ANTI-CHAMA 450/750 V, PARA CIRCUITOS TERMINAIS - FORNECIMENTO E INSTALAÇÃO. AF_03/2023</v>
      </c>
      <c r="C1330" s="16"/>
      <c r="D1330" s="17"/>
      <c r="E1330" s="18"/>
      <c r="F1330" s="17"/>
      <c r="G1330" s="19"/>
      <c r="H1330" s="17"/>
      <c r="I1330" s="19"/>
      <c r="J1330" s="19"/>
      <c r="K1330" s="20"/>
      <c r="L1330" s="21">
        <f>K1334</f>
        <v>90</v>
      </c>
      <c r="M1330" s="22"/>
    </row>
    <row r="1331" spans="1:14" s="23" customFormat="1" ht="15" customHeight="1" x14ac:dyDescent="0.25">
      <c r="A1331" s="61"/>
      <c r="B1331" s="1"/>
      <c r="C1331" s="33"/>
      <c r="D1331" s="49"/>
      <c r="E1331" s="49"/>
      <c r="F1331" s="49"/>
      <c r="G1331" s="26"/>
      <c r="H1331" s="34"/>
      <c r="I1331" s="34"/>
      <c r="J1331" s="34"/>
      <c r="K1331" s="35"/>
      <c r="L1331" s="24"/>
      <c r="M1331" s="25"/>
      <c r="N1331" s="26"/>
    </row>
    <row r="1332" spans="1:14" s="23" customFormat="1" ht="15" customHeight="1" x14ac:dyDescent="0.25">
      <c r="A1332" s="61"/>
      <c r="B1332" s="1"/>
      <c r="C1332" s="33"/>
      <c r="D1332" s="49">
        <v>3</v>
      </c>
      <c r="E1332" s="49">
        <v>30</v>
      </c>
      <c r="F1332" s="49"/>
      <c r="G1332" s="49"/>
      <c r="H1332" s="34"/>
      <c r="I1332" s="34"/>
      <c r="J1332" s="34"/>
      <c r="K1332" s="35">
        <f>D1332*E1332</f>
        <v>90</v>
      </c>
      <c r="L1332" s="24"/>
      <c r="M1332" s="25"/>
      <c r="N1332" s="26"/>
    </row>
    <row r="1333" spans="1:14" s="23" customFormat="1" x14ac:dyDescent="0.25">
      <c r="A1333" s="60"/>
      <c r="B1333" s="15"/>
      <c r="C1333" s="16"/>
      <c r="D1333" s="17"/>
      <c r="E1333" s="18"/>
      <c r="F1333" s="17"/>
      <c r="G1333" s="19"/>
      <c r="H1333" s="17"/>
      <c r="I1333" s="19"/>
      <c r="J1333" s="19"/>
      <c r="K1333" s="20"/>
      <c r="L1333" s="21"/>
      <c r="M1333" s="22"/>
    </row>
    <row r="1334" spans="1:14" s="23" customFormat="1" x14ac:dyDescent="0.25">
      <c r="A1334" s="62"/>
      <c r="B1334" s="27" t="s">
        <v>12</v>
      </c>
      <c r="C1334" s="28"/>
      <c r="D1334" s="29"/>
      <c r="E1334" s="30"/>
      <c r="F1334" s="30"/>
      <c r="G1334" s="30"/>
      <c r="H1334" s="30"/>
      <c r="I1334" s="30"/>
      <c r="J1334" s="30"/>
      <c r="K1334" s="31">
        <f>ROUND(SUM(K1330:K1333),2)</f>
        <v>90</v>
      </c>
      <c r="L1334" s="32" t="str">
        <f>IFERROR(VLOOKUP(A1330,PO!$A:$I,5,FALSE),0)</f>
        <v>M</v>
      </c>
      <c r="M1334" s="22"/>
    </row>
    <row r="1335" spans="1:14" s="23" customFormat="1" x14ac:dyDescent="0.25">
      <c r="A1335" s="60"/>
      <c r="B1335" s="15"/>
      <c r="C1335" s="16"/>
      <c r="D1335" s="17"/>
      <c r="E1335" s="18"/>
      <c r="F1335" s="17"/>
      <c r="G1335" s="19"/>
      <c r="H1335" s="17"/>
      <c r="I1335" s="19"/>
      <c r="J1335" s="19"/>
      <c r="K1335" s="20"/>
      <c r="L1335" s="21"/>
      <c r="M1335" s="22"/>
    </row>
    <row r="1336" spans="1:14" s="69" customFormat="1" ht="19.95" customHeight="1" x14ac:dyDescent="0.25">
      <c r="A1336" s="146" t="str">
        <f>PO!A132</f>
        <v>10.03</v>
      </c>
      <c r="B1336" s="147" t="str">
        <f>VLOOKUP(A1336,PO!$A:$I,4,FALSE)</f>
        <v>TOMADAS E INTERRUPTORES</v>
      </c>
      <c r="C1336" s="148"/>
      <c r="D1336" s="148"/>
      <c r="E1336" s="149"/>
      <c r="F1336" s="149"/>
      <c r="G1336" s="149"/>
      <c r="H1336" s="150"/>
      <c r="I1336" s="149"/>
      <c r="J1336" s="149"/>
      <c r="K1336" s="151"/>
      <c r="L1336" s="152"/>
      <c r="M1336" s="68"/>
    </row>
    <row r="1337" spans="1:14" s="23" customFormat="1" ht="26.4" x14ac:dyDescent="0.25">
      <c r="A1337" s="60" t="str">
        <f>PO!A133</f>
        <v>10.03.01</v>
      </c>
      <c r="B1337" s="15" t="str">
        <f>VLOOKUP(A1337,PO!$A:$I,4,FALSE)</f>
        <v>INTERRUPTOR SIMPLES (1 MÓDULO), 10A/250V, INCLUINDO SUPORTE E PLACA - FORNECIMENTO E INSTALAÇÃO. AF_03/2023</v>
      </c>
      <c r="C1337" s="16"/>
      <c r="D1337" s="17"/>
      <c r="E1337" s="18"/>
      <c r="F1337" s="17"/>
      <c r="G1337" s="19"/>
      <c r="H1337" s="17"/>
      <c r="I1337" s="19"/>
      <c r="J1337" s="19"/>
      <c r="K1337" s="20"/>
      <c r="L1337" s="21">
        <f>K1349</f>
        <v>9</v>
      </c>
      <c r="M1337" s="22"/>
    </row>
    <row r="1338" spans="1:14" s="23" customFormat="1" ht="15" customHeight="1" x14ac:dyDescent="0.25">
      <c r="A1338" s="61"/>
      <c r="B1338" s="1"/>
      <c r="C1338" s="33"/>
      <c r="D1338" s="49"/>
      <c r="E1338" s="49"/>
      <c r="F1338" s="49"/>
      <c r="G1338" s="26"/>
      <c r="H1338" s="34"/>
      <c r="I1338" s="34"/>
      <c r="J1338" s="34"/>
      <c r="K1338" s="35"/>
      <c r="L1338" s="24"/>
      <c r="M1338" s="25"/>
      <c r="N1338" s="26"/>
    </row>
    <row r="1339" spans="1:14" s="23" customFormat="1" ht="15" customHeight="1" x14ac:dyDescent="0.25">
      <c r="A1339" s="61"/>
      <c r="B1339" s="1" t="s">
        <v>11435</v>
      </c>
      <c r="C1339" s="33"/>
      <c r="D1339" s="6">
        <v>1</v>
      </c>
      <c r="E1339" s="49"/>
      <c r="F1339" s="49"/>
      <c r="G1339" s="49"/>
      <c r="H1339" s="34"/>
      <c r="I1339" s="34"/>
      <c r="J1339" s="34"/>
      <c r="K1339" s="35">
        <f>D1339</f>
        <v>1</v>
      </c>
      <c r="L1339" s="24"/>
      <c r="M1339" s="25"/>
      <c r="N1339" s="26"/>
    </row>
    <row r="1340" spans="1:14" s="23" customFormat="1" ht="15" customHeight="1" x14ac:dyDescent="0.25">
      <c r="A1340" s="61"/>
      <c r="B1340" s="1" t="s">
        <v>11436</v>
      </c>
      <c r="C1340" s="33"/>
      <c r="D1340" s="6">
        <v>1</v>
      </c>
      <c r="E1340" s="49"/>
      <c r="F1340" s="49"/>
      <c r="G1340" s="49"/>
      <c r="H1340" s="34"/>
      <c r="I1340" s="34"/>
      <c r="J1340" s="34"/>
      <c r="K1340" s="35">
        <f t="shared" ref="K1340:K1347" si="115">D1340</f>
        <v>1</v>
      </c>
      <c r="L1340" s="24"/>
      <c r="M1340" s="25"/>
      <c r="N1340" s="26"/>
    </row>
    <row r="1341" spans="1:14" s="23" customFormat="1" ht="15" customHeight="1" x14ac:dyDescent="0.25">
      <c r="A1341" s="61"/>
      <c r="B1341" s="1" t="s">
        <v>11427</v>
      </c>
      <c r="C1341" s="33"/>
      <c r="D1341" s="6">
        <v>1</v>
      </c>
      <c r="E1341" s="49"/>
      <c r="F1341" s="49"/>
      <c r="G1341" s="49"/>
      <c r="H1341" s="34"/>
      <c r="I1341" s="34"/>
      <c r="J1341" s="34"/>
      <c r="K1341" s="35">
        <f t="shared" si="115"/>
        <v>1</v>
      </c>
      <c r="L1341" s="24"/>
      <c r="M1341" s="25"/>
      <c r="N1341" s="26"/>
    </row>
    <row r="1342" spans="1:14" s="23" customFormat="1" ht="15" customHeight="1" x14ac:dyDescent="0.25">
      <c r="A1342" s="61"/>
      <c r="B1342" s="1" t="s">
        <v>11426</v>
      </c>
      <c r="C1342" s="33"/>
      <c r="D1342" s="6">
        <v>1</v>
      </c>
      <c r="E1342" s="49"/>
      <c r="F1342" s="49"/>
      <c r="G1342" s="49"/>
      <c r="H1342" s="34"/>
      <c r="I1342" s="34"/>
      <c r="J1342" s="34"/>
      <c r="K1342" s="35">
        <f t="shared" si="115"/>
        <v>1</v>
      </c>
      <c r="L1342" s="24"/>
      <c r="M1342" s="25"/>
      <c r="N1342" s="26"/>
    </row>
    <row r="1343" spans="1:14" s="23" customFormat="1" x14ac:dyDescent="0.25">
      <c r="A1343" s="61"/>
      <c r="B1343" s="1" t="s">
        <v>11421</v>
      </c>
      <c r="C1343" s="33"/>
      <c r="D1343" s="6">
        <v>1</v>
      </c>
      <c r="E1343" s="49"/>
      <c r="F1343" s="49"/>
      <c r="G1343" s="49"/>
      <c r="H1343" s="34"/>
      <c r="I1343" s="34"/>
      <c r="J1343" s="34"/>
      <c r="K1343" s="35">
        <f t="shared" si="115"/>
        <v>1</v>
      </c>
      <c r="L1343" s="24"/>
    </row>
    <row r="1344" spans="1:14" s="23" customFormat="1" ht="15" customHeight="1" x14ac:dyDescent="0.25">
      <c r="A1344" s="61"/>
      <c r="B1344" s="1" t="s">
        <v>11422</v>
      </c>
      <c r="C1344" s="33"/>
      <c r="D1344" s="6">
        <v>1</v>
      </c>
      <c r="E1344" s="49"/>
      <c r="F1344" s="49"/>
      <c r="G1344" s="49"/>
      <c r="H1344" s="34"/>
      <c r="I1344" s="34"/>
      <c r="J1344" s="34"/>
      <c r="K1344" s="35">
        <f t="shared" si="115"/>
        <v>1</v>
      </c>
      <c r="L1344" s="24"/>
    </row>
    <row r="1345" spans="1:14" s="23" customFormat="1" ht="15" customHeight="1" x14ac:dyDescent="0.25">
      <c r="A1345" s="61"/>
      <c r="B1345" s="1" t="s">
        <v>11423</v>
      </c>
      <c r="C1345" s="33"/>
      <c r="D1345" s="6">
        <v>1</v>
      </c>
      <c r="E1345" s="49"/>
      <c r="F1345" s="49"/>
      <c r="G1345" s="49"/>
      <c r="H1345" s="34"/>
      <c r="I1345" s="34"/>
      <c r="J1345" s="34"/>
      <c r="K1345" s="35">
        <f t="shared" si="115"/>
        <v>1</v>
      </c>
      <c r="L1345" s="24"/>
    </row>
    <row r="1346" spans="1:14" s="23" customFormat="1" ht="15" customHeight="1" x14ac:dyDescent="0.25">
      <c r="A1346" s="61"/>
      <c r="B1346" s="1" t="s">
        <v>11424</v>
      </c>
      <c r="C1346" s="33"/>
      <c r="D1346" s="6">
        <v>1</v>
      </c>
      <c r="E1346" s="49"/>
      <c r="F1346" s="49"/>
      <c r="G1346" s="49"/>
      <c r="H1346" s="34"/>
      <c r="I1346" s="34"/>
      <c r="J1346" s="34"/>
      <c r="K1346" s="35">
        <f t="shared" si="115"/>
        <v>1</v>
      </c>
      <c r="L1346" s="24"/>
    </row>
    <row r="1347" spans="1:14" s="23" customFormat="1" ht="15" customHeight="1" x14ac:dyDescent="0.25">
      <c r="A1347" s="61"/>
      <c r="B1347" s="1" t="s">
        <v>11440</v>
      </c>
      <c r="C1347" s="33"/>
      <c r="D1347" s="6">
        <v>1</v>
      </c>
      <c r="E1347" s="49"/>
      <c r="F1347" s="49"/>
      <c r="G1347" s="49"/>
      <c r="H1347" s="34"/>
      <c r="I1347" s="34"/>
      <c r="J1347" s="34"/>
      <c r="K1347" s="35">
        <f t="shared" si="115"/>
        <v>1</v>
      </c>
      <c r="L1347" s="24"/>
    </row>
    <row r="1348" spans="1:14" s="23" customFormat="1" x14ac:dyDescent="0.25">
      <c r="A1348" s="60"/>
      <c r="B1348" s="15"/>
      <c r="C1348" s="16"/>
      <c r="D1348" s="17"/>
      <c r="E1348" s="18"/>
      <c r="F1348" s="17"/>
      <c r="G1348" s="19"/>
      <c r="H1348" s="17"/>
      <c r="I1348" s="19"/>
      <c r="J1348" s="19"/>
      <c r="K1348" s="20"/>
      <c r="L1348" s="21"/>
      <c r="M1348" s="22"/>
    </row>
    <row r="1349" spans="1:14" s="23" customFormat="1" x14ac:dyDescent="0.25">
      <c r="A1349" s="62"/>
      <c r="B1349" s="27" t="s">
        <v>12</v>
      </c>
      <c r="C1349" s="28"/>
      <c r="D1349" s="29"/>
      <c r="E1349" s="30"/>
      <c r="F1349" s="30"/>
      <c r="G1349" s="30"/>
      <c r="H1349" s="30"/>
      <c r="I1349" s="30"/>
      <c r="J1349" s="30"/>
      <c r="K1349" s="31">
        <f>ROUND(SUM(K1337:K1348),2)</f>
        <v>9</v>
      </c>
      <c r="L1349" s="32" t="str">
        <f>IFERROR(VLOOKUP(A1337,PO!$A:$I,5,FALSE),0)</f>
        <v>UN</v>
      </c>
      <c r="M1349" s="22"/>
    </row>
    <row r="1350" spans="1:14" s="23" customFormat="1" x14ac:dyDescent="0.25">
      <c r="A1350" s="60"/>
      <c r="B1350" s="15"/>
      <c r="C1350" s="16"/>
      <c r="D1350" s="17"/>
      <c r="E1350" s="18"/>
      <c r="F1350" s="17"/>
      <c r="G1350" s="19"/>
      <c r="H1350" s="17"/>
      <c r="I1350" s="19"/>
      <c r="J1350" s="19"/>
      <c r="K1350" s="20"/>
      <c r="L1350" s="21"/>
      <c r="M1350" s="22"/>
    </row>
    <row r="1351" spans="1:14" s="23" customFormat="1" ht="26.4" x14ac:dyDescent="0.25">
      <c r="A1351" s="60" t="str">
        <f>PO!A134</f>
        <v>10.03.02</v>
      </c>
      <c r="B1351" s="15" t="str">
        <f>VLOOKUP(A1351,PO!$A:$I,4,FALSE)</f>
        <v>INTERRUPTOR SIMPLES (3 MÓDULOS), 10A/250V, INCLUINDO SUPORTE E PLACA - FORNECIMENTO E INSTALAÇÃO. AF_03/2023</v>
      </c>
      <c r="C1351" s="16"/>
      <c r="D1351" s="17"/>
      <c r="E1351" s="18"/>
      <c r="F1351" s="17"/>
      <c r="G1351" s="19"/>
      <c r="H1351" s="17"/>
      <c r="I1351" s="19"/>
      <c r="J1351" s="19"/>
      <c r="K1351" s="20"/>
      <c r="L1351" s="21">
        <f>K1355</f>
        <v>2</v>
      </c>
      <c r="M1351" s="22"/>
    </row>
    <row r="1352" spans="1:14" s="23" customFormat="1" ht="15" customHeight="1" x14ac:dyDescent="0.25">
      <c r="A1352" s="61"/>
      <c r="B1352" s="1"/>
      <c r="C1352" s="33"/>
      <c r="D1352" s="49"/>
      <c r="E1352" s="49"/>
      <c r="F1352" s="49"/>
      <c r="G1352" s="26"/>
      <c r="H1352" s="34"/>
      <c r="I1352" s="34"/>
      <c r="J1352" s="34"/>
      <c r="K1352" s="35"/>
      <c r="L1352" s="24"/>
      <c r="M1352" s="25"/>
      <c r="N1352" s="26"/>
    </row>
    <row r="1353" spans="1:14" s="23" customFormat="1" ht="15" customHeight="1" x14ac:dyDescent="0.25">
      <c r="A1353" s="61"/>
      <c r="B1353" s="1" t="s">
        <v>11434</v>
      </c>
      <c r="C1353" s="33"/>
      <c r="D1353" s="6">
        <v>2</v>
      </c>
      <c r="E1353" s="49"/>
      <c r="F1353" s="49"/>
      <c r="G1353" s="26"/>
      <c r="H1353" s="34"/>
      <c r="I1353" s="34"/>
      <c r="J1353" s="34"/>
      <c r="K1353" s="35">
        <f>D1353</f>
        <v>2</v>
      </c>
      <c r="L1353" s="24"/>
    </row>
    <row r="1354" spans="1:14" s="23" customFormat="1" x14ac:dyDescent="0.25">
      <c r="A1354" s="60"/>
      <c r="B1354" s="15"/>
      <c r="C1354" s="16"/>
      <c r="D1354" s="17"/>
      <c r="E1354" s="18"/>
      <c r="F1354" s="17"/>
      <c r="G1354" s="19"/>
      <c r="H1354" s="17"/>
      <c r="I1354" s="19"/>
      <c r="J1354" s="19"/>
      <c r="K1354" s="20"/>
      <c r="L1354" s="21"/>
      <c r="M1354" s="22"/>
    </row>
    <row r="1355" spans="1:14" s="23" customFormat="1" x14ac:dyDescent="0.25">
      <c r="A1355" s="62"/>
      <c r="B1355" s="27" t="s">
        <v>12</v>
      </c>
      <c r="C1355" s="28"/>
      <c r="D1355" s="29"/>
      <c r="E1355" s="30"/>
      <c r="F1355" s="30"/>
      <c r="G1355" s="30"/>
      <c r="H1355" s="30"/>
      <c r="I1355" s="30"/>
      <c r="J1355" s="30"/>
      <c r="K1355" s="31">
        <f>ROUND(SUM(K1351:K1354),2)</f>
        <v>2</v>
      </c>
      <c r="L1355" s="32" t="str">
        <f>IFERROR(VLOOKUP(A1351,PO!$A:$I,5,FALSE),0)</f>
        <v>UN</v>
      </c>
      <c r="M1355" s="22"/>
    </row>
    <row r="1356" spans="1:14" s="23" customFormat="1" x14ac:dyDescent="0.25">
      <c r="A1356" s="60"/>
      <c r="B1356" s="15"/>
      <c r="C1356" s="16"/>
      <c r="D1356" s="17"/>
      <c r="E1356" s="18"/>
      <c r="F1356" s="17"/>
      <c r="G1356" s="19"/>
      <c r="H1356" s="17"/>
      <c r="I1356" s="19"/>
      <c r="J1356" s="19"/>
      <c r="K1356" s="20"/>
      <c r="L1356" s="21"/>
      <c r="M1356" s="22"/>
    </row>
    <row r="1357" spans="1:14" s="23" customFormat="1" ht="26.4" x14ac:dyDescent="0.25">
      <c r="A1357" s="60" t="str">
        <f>PO!A135</f>
        <v>10.03.03</v>
      </c>
      <c r="B1357" s="15" t="str">
        <f>VLOOKUP(A1357,PO!$A:$I,4,FALSE)</f>
        <v>TOMADA MÉDIA DE EMBUTIR (2 MÓDULOS), 2P+T 10 A, INCLUINDO SUPORTE E PLACA - FORNECIMENTO E INSTALAÇÃO. AF_03/2023</v>
      </c>
      <c r="C1357" s="16"/>
      <c r="D1357" s="17"/>
      <c r="E1357" s="18"/>
      <c r="F1357" s="17"/>
      <c r="G1357" s="19"/>
      <c r="H1357" s="17"/>
      <c r="I1357" s="19"/>
      <c r="J1357" s="19"/>
      <c r="K1357" s="20"/>
      <c r="L1357" s="21">
        <f>K1370</f>
        <v>21</v>
      </c>
      <c r="M1357" s="22"/>
    </row>
    <row r="1358" spans="1:14" s="23" customFormat="1" ht="15" customHeight="1" x14ac:dyDescent="0.25">
      <c r="A1358" s="61"/>
      <c r="B1358" s="1"/>
      <c r="C1358" s="33"/>
      <c r="D1358" s="49"/>
      <c r="E1358" s="49"/>
      <c r="F1358" s="49"/>
      <c r="G1358" s="26"/>
      <c r="H1358" s="34"/>
      <c r="I1358" s="34"/>
      <c r="J1358" s="34"/>
      <c r="K1358" s="35"/>
      <c r="L1358" s="24"/>
      <c r="M1358" s="25"/>
      <c r="N1358" s="26"/>
    </row>
    <row r="1359" spans="1:14" s="23" customFormat="1" ht="15" customHeight="1" x14ac:dyDescent="0.25">
      <c r="A1359" s="61"/>
      <c r="B1359" s="1" t="s">
        <v>11435</v>
      </c>
      <c r="C1359" s="33"/>
      <c r="D1359" s="6">
        <v>1</v>
      </c>
      <c r="E1359" s="49"/>
      <c r="F1359" s="49"/>
      <c r="G1359" s="49"/>
      <c r="H1359" s="34"/>
      <c r="I1359" s="34"/>
      <c r="J1359" s="34"/>
      <c r="K1359" s="35">
        <f>D1359</f>
        <v>1</v>
      </c>
      <c r="L1359" s="24"/>
      <c r="M1359" s="25"/>
      <c r="N1359" s="26"/>
    </row>
    <row r="1360" spans="1:14" s="23" customFormat="1" ht="15" customHeight="1" x14ac:dyDescent="0.25">
      <c r="A1360" s="61"/>
      <c r="B1360" s="1" t="s">
        <v>11436</v>
      </c>
      <c r="C1360" s="33"/>
      <c r="D1360" s="6">
        <v>1</v>
      </c>
      <c r="E1360" s="49"/>
      <c r="F1360" s="49"/>
      <c r="G1360" s="49"/>
      <c r="H1360" s="34"/>
      <c r="I1360" s="34"/>
      <c r="J1360" s="34"/>
      <c r="K1360" s="35">
        <f t="shared" ref="K1360:K1368" si="116">D1360</f>
        <v>1</v>
      </c>
      <c r="L1360" s="24"/>
      <c r="M1360" s="25"/>
      <c r="N1360" s="26"/>
    </row>
    <row r="1361" spans="1:14" s="23" customFormat="1" ht="15" customHeight="1" x14ac:dyDescent="0.25">
      <c r="A1361" s="61"/>
      <c r="B1361" s="1" t="s">
        <v>11427</v>
      </c>
      <c r="C1361" s="33"/>
      <c r="D1361" s="6">
        <v>1</v>
      </c>
      <c r="E1361" s="49"/>
      <c r="F1361" s="49"/>
      <c r="G1361" s="49"/>
      <c r="H1361" s="34"/>
      <c r="I1361" s="34"/>
      <c r="J1361" s="34"/>
      <c r="K1361" s="35">
        <f t="shared" si="116"/>
        <v>1</v>
      </c>
      <c r="L1361" s="24"/>
      <c r="M1361" s="25"/>
      <c r="N1361" s="26"/>
    </row>
    <row r="1362" spans="1:14" s="23" customFormat="1" ht="15" customHeight="1" x14ac:dyDescent="0.25">
      <c r="A1362" s="61"/>
      <c r="B1362" s="1" t="s">
        <v>11426</v>
      </c>
      <c r="C1362" s="33"/>
      <c r="D1362" s="6">
        <v>1</v>
      </c>
      <c r="E1362" s="49"/>
      <c r="F1362" s="49"/>
      <c r="G1362" s="49"/>
      <c r="H1362" s="34"/>
      <c r="I1362" s="34"/>
      <c r="J1362" s="34"/>
      <c r="K1362" s="35">
        <f t="shared" si="116"/>
        <v>1</v>
      </c>
      <c r="L1362" s="24"/>
      <c r="M1362" s="25"/>
      <c r="N1362" s="26"/>
    </row>
    <row r="1363" spans="1:14" s="23" customFormat="1" x14ac:dyDescent="0.25">
      <c r="A1363" s="61"/>
      <c r="B1363" s="1" t="s">
        <v>11421</v>
      </c>
      <c r="C1363" s="33"/>
      <c r="D1363" s="6">
        <v>2</v>
      </c>
      <c r="E1363" s="49"/>
      <c r="F1363" s="49"/>
      <c r="G1363" s="49"/>
      <c r="H1363" s="34"/>
      <c r="I1363" s="34"/>
      <c r="J1363" s="34"/>
      <c r="K1363" s="35">
        <f t="shared" si="116"/>
        <v>2</v>
      </c>
      <c r="L1363" s="24"/>
    </row>
    <row r="1364" spans="1:14" s="23" customFormat="1" ht="15" customHeight="1" x14ac:dyDescent="0.25">
      <c r="A1364" s="61"/>
      <c r="B1364" s="1" t="s">
        <v>11422</v>
      </c>
      <c r="C1364" s="33"/>
      <c r="D1364" s="6">
        <v>2</v>
      </c>
      <c r="E1364" s="49"/>
      <c r="F1364" s="49"/>
      <c r="G1364" s="49"/>
      <c r="H1364" s="34"/>
      <c r="I1364" s="34"/>
      <c r="J1364" s="34"/>
      <c r="K1364" s="35">
        <f t="shared" si="116"/>
        <v>2</v>
      </c>
      <c r="L1364" s="24"/>
    </row>
    <row r="1365" spans="1:14" s="23" customFormat="1" ht="15" customHeight="1" x14ac:dyDescent="0.25">
      <c r="A1365" s="61"/>
      <c r="B1365" s="1" t="s">
        <v>11423</v>
      </c>
      <c r="C1365" s="33"/>
      <c r="D1365" s="6">
        <v>2</v>
      </c>
      <c r="E1365" s="49"/>
      <c r="F1365" s="49"/>
      <c r="G1365" s="49"/>
      <c r="H1365" s="34"/>
      <c r="I1365" s="34"/>
      <c r="J1365" s="34"/>
      <c r="K1365" s="35">
        <f t="shared" si="116"/>
        <v>2</v>
      </c>
      <c r="L1365" s="24"/>
    </row>
    <row r="1366" spans="1:14" s="23" customFormat="1" ht="15" customHeight="1" x14ac:dyDescent="0.25">
      <c r="A1366" s="61"/>
      <c r="B1366" s="1" t="s">
        <v>11424</v>
      </c>
      <c r="C1366" s="33"/>
      <c r="D1366" s="6">
        <v>4</v>
      </c>
      <c r="E1366" s="49"/>
      <c r="F1366" s="49"/>
      <c r="G1366" s="49"/>
      <c r="H1366" s="34"/>
      <c r="I1366" s="34"/>
      <c r="J1366" s="34"/>
      <c r="K1366" s="35">
        <f t="shared" si="116"/>
        <v>4</v>
      </c>
      <c r="L1366" s="24"/>
    </row>
    <row r="1367" spans="1:14" s="23" customFormat="1" ht="15" customHeight="1" x14ac:dyDescent="0.25">
      <c r="A1367" s="61"/>
      <c r="B1367" s="1" t="s">
        <v>11440</v>
      </c>
      <c r="C1367" s="33"/>
      <c r="D1367" s="6">
        <v>2</v>
      </c>
      <c r="E1367" s="49"/>
      <c r="F1367" s="49"/>
      <c r="G1367" s="49"/>
      <c r="H1367" s="34"/>
      <c r="I1367" s="34"/>
      <c r="J1367" s="34"/>
      <c r="K1367" s="35">
        <f t="shared" si="116"/>
        <v>2</v>
      </c>
      <c r="L1367" s="24"/>
    </row>
    <row r="1368" spans="1:14" s="23" customFormat="1" ht="15" customHeight="1" x14ac:dyDescent="0.25">
      <c r="A1368" s="61"/>
      <c r="B1368" s="1" t="s">
        <v>11434</v>
      </c>
      <c r="C1368" s="33"/>
      <c r="D1368" s="6">
        <v>5</v>
      </c>
      <c r="E1368" s="49"/>
      <c r="F1368" s="49"/>
      <c r="G1368" s="26"/>
      <c r="H1368" s="34"/>
      <c r="I1368" s="34"/>
      <c r="J1368" s="34"/>
      <c r="K1368" s="35">
        <f t="shared" si="116"/>
        <v>5</v>
      </c>
      <c r="L1368" s="24"/>
    </row>
    <row r="1369" spans="1:14" s="23" customFormat="1" x14ac:dyDescent="0.25">
      <c r="A1369" s="60"/>
      <c r="B1369" s="15"/>
      <c r="C1369" s="16"/>
      <c r="D1369" s="17"/>
      <c r="E1369" s="18"/>
      <c r="F1369" s="17"/>
      <c r="G1369" s="19"/>
      <c r="H1369" s="17"/>
      <c r="I1369" s="19"/>
      <c r="J1369" s="19"/>
      <c r="K1369" s="20"/>
      <c r="L1369" s="21"/>
      <c r="M1369" s="22"/>
    </row>
    <row r="1370" spans="1:14" s="23" customFormat="1" x14ac:dyDescent="0.25">
      <c r="A1370" s="62"/>
      <c r="B1370" s="27" t="s">
        <v>12</v>
      </c>
      <c r="C1370" s="28"/>
      <c r="D1370" s="29"/>
      <c r="E1370" s="30"/>
      <c r="F1370" s="30"/>
      <c r="G1370" s="30"/>
      <c r="H1370" s="30"/>
      <c r="I1370" s="30"/>
      <c r="J1370" s="30"/>
      <c r="K1370" s="31">
        <f>ROUND(SUM(K1357:K1369),2)</f>
        <v>21</v>
      </c>
      <c r="L1370" s="32" t="str">
        <f>IFERROR(VLOOKUP(A1357,PO!$A:$I,5,FALSE),0)</f>
        <v>UN</v>
      </c>
      <c r="M1370" s="22"/>
    </row>
    <row r="1371" spans="1:14" s="23" customFormat="1" x14ac:dyDescent="0.25">
      <c r="A1371" s="60"/>
      <c r="B1371" s="15"/>
      <c r="C1371" s="16"/>
      <c r="D1371" s="17"/>
      <c r="E1371" s="18"/>
      <c r="F1371" s="17"/>
      <c r="G1371" s="19"/>
      <c r="H1371" s="17"/>
      <c r="I1371" s="19"/>
      <c r="J1371" s="19"/>
      <c r="K1371" s="20"/>
      <c r="L1371" s="21"/>
      <c r="M1371" s="22"/>
    </row>
    <row r="1372" spans="1:14" s="23" customFormat="1" ht="26.4" x14ac:dyDescent="0.25">
      <c r="A1372" s="60" t="str">
        <f>PO!A136</f>
        <v>10.03.04</v>
      </c>
      <c r="B1372" s="15" t="str">
        <f>VLOOKUP(A1372,PO!$A:$I,4,FALSE)</f>
        <v>TOMADA BAIXA DE EMBUTIR (1 MÓDULO), 2P+T 10 A, INCLUINDO SUPORTE E PLACA - FORNECIMENTO E INSTALAÇÃO. AF_03/2023</v>
      </c>
      <c r="C1372" s="16"/>
      <c r="D1372" s="17"/>
      <c r="E1372" s="18"/>
      <c r="F1372" s="17"/>
      <c r="G1372" s="19"/>
      <c r="H1372" s="17"/>
      <c r="I1372" s="19"/>
      <c r="J1372" s="19"/>
      <c r="K1372" s="20"/>
      <c r="L1372" s="21">
        <f>K1381</f>
        <v>35</v>
      </c>
      <c r="M1372" s="22"/>
    </row>
    <row r="1373" spans="1:14" s="23" customFormat="1" ht="15" customHeight="1" x14ac:dyDescent="0.25">
      <c r="A1373" s="61"/>
      <c r="B1373" s="1"/>
      <c r="C1373" s="33"/>
      <c r="D1373" s="49"/>
      <c r="E1373" s="49"/>
      <c r="F1373" s="49"/>
      <c r="G1373" s="26"/>
      <c r="H1373" s="34"/>
      <c r="I1373" s="34"/>
      <c r="J1373" s="34"/>
      <c r="K1373" s="35"/>
      <c r="L1373" s="24"/>
      <c r="M1373" s="25"/>
      <c r="N1373" s="26"/>
    </row>
    <row r="1374" spans="1:14" s="23" customFormat="1" x14ac:dyDescent="0.25">
      <c r="A1374" s="61"/>
      <c r="B1374" s="1" t="s">
        <v>11421</v>
      </c>
      <c r="C1374" s="33"/>
      <c r="D1374" s="6">
        <v>8</v>
      </c>
      <c r="E1374" s="49"/>
      <c r="F1374" s="49"/>
      <c r="G1374" s="49"/>
      <c r="H1374" s="34"/>
      <c r="I1374" s="34"/>
      <c r="J1374" s="34"/>
      <c r="K1374" s="35">
        <f t="shared" ref="K1374:K1379" si="117">D1374</f>
        <v>8</v>
      </c>
      <c r="L1374" s="24"/>
    </row>
    <row r="1375" spans="1:14" s="23" customFormat="1" ht="15" customHeight="1" x14ac:dyDescent="0.25">
      <c r="A1375" s="61"/>
      <c r="B1375" s="1" t="s">
        <v>11422</v>
      </c>
      <c r="C1375" s="33"/>
      <c r="D1375" s="6">
        <v>8</v>
      </c>
      <c r="E1375" s="49"/>
      <c r="F1375" s="49"/>
      <c r="G1375" s="49"/>
      <c r="H1375" s="34"/>
      <c r="I1375" s="34"/>
      <c r="J1375" s="34"/>
      <c r="K1375" s="35">
        <f t="shared" si="117"/>
        <v>8</v>
      </c>
      <c r="L1375" s="24"/>
    </row>
    <row r="1376" spans="1:14" s="23" customFormat="1" ht="15" customHeight="1" x14ac:dyDescent="0.25">
      <c r="A1376" s="61"/>
      <c r="B1376" s="1" t="s">
        <v>11423</v>
      </c>
      <c r="C1376" s="33"/>
      <c r="D1376" s="6">
        <v>8</v>
      </c>
      <c r="E1376" s="49"/>
      <c r="F1376" s="49"/>
      <c r="G1376" s="49"/>
      <c r="H1376" s="34"/>
      <c r="I1376" s="34"/>
      <c r="J1376" s="34"/>
      <c r="K1376" s="35">
        <f t="shared" si="117"/>
        <v>8</v>
      </c>
      <c r="L1376" s="24"/>
    </row>
    <row r="1377" spans="1:14" s="23" customFormat="1" ht="15" customHeight="1" x14ac:dyDescent="0.25">
      <c r="A1377" s="61"/>
      <c r="B1377" s="1" t="s">
        <v>11424</v>
      </c>
      <c r="C1377" s="33"/>
      <c r="D1377" s="6">
        <v>4</v>
      </c>
      <c r="E1377" s="49"/>
      <c r="F1377" s="49"/>
      <c r="G1377" s="49"/>
      <c r="H1377" s="34"/>
      <c r="I1377" s="34"/>
      <c r="J1377" s="34"/>
      <c r="K1377" s="35">
        <f t="shared" si="117"/>
        <v>4</v>
      </c>
      <c r="L1377" s="24"/>
    </row>
    <row r="1378" spans="1:14" s="23" customFormat="1" ht="15" customHeight="1" x14ac:dyDescent="0.25">
      <c r="A1378" s="61"/>
      <c r="B1378" s="1" t="s">
        <v>11440</v>
      </c>
      <c r="C1378" s="33"/>
      <c r="D1378" s="6">
        <v>2</v>
      </c>
      <c r="E1378" s="49"/>
      <c r="F1378" s="49"/>
      <c r="G1378" s="49"/>
      <c r="H1378" s="34"/>
      <c r="I1378" s="34"/>
      <c r="J1378" s="34"/>
      <c r="K1378" s="35">
        <f t="shared" si="117"/>
        <v>2</v>
      </c>
      <c r="L1378" s="24"/>
    </row>
    <row r="1379" spans="1:14" s="23" customFormat="1" ht="15" customHeight="1" x14ac:dyDescent="0.25">
      <c r="A1379" s="61"/>
      <c r="B1379" s="1" t="s">
        <v>11434</v>
      </c>
      <c r="C1379" s="33"/>
      <c r="D1379" s="6">
        <v>5</v>
      </c>
      <c r="E1379" s="49"/>
      <c r="F1379" s="49"/>
      <c r="G1379" s="26"/>
      <c r="H1379" s="34"/>
      <c r="I1379" s="34"/>
      <c r="J1379" s="34"/>
      <c r="K1379" s="35">
        <f t="shared" si="117"/>
        <v>5</v>
      </c>
      <c r="L1379" s="24"/>
    </row>
    <row r="1380" spans="1:14" s="23" customFormat="1" x14ac:dyDescent="0.25">
      <c r="A1380" s="60"/>
      <c r="B1380" s="15"/>
      <c r="C1380" s="16"/>
      <c r="D1380" s="17"/>
      <c r="E1380" s="18"/>
      <c r="F1380" s="17"/>
      <c r="G1380" s="19"/>
      <c r="H1380" s="17"/>
      <c r="I1380" s="19"/>
      <c r="J1380" s="19"/>
      <c r="K1380" s="20"/>
      <c r="L1380" s="21"/>
      <c r="M1380" s="22"/>
    </row>
    <row r="1381" spans="1:14" s="23" customFormat="1" x14ac:dyDescent="0.25">
      <c r="A1381" s="62"/>
      <c r="B1381" s="27" t="s">
        <v>12</v>
      </c>
      <c r="C1381" s="28"/>
      <c r="D1381" s="29"/>
      <c r="E1381" s="30"/>
      <c r="F1381" s="30"/>
      <c r="G1381" s="30"/>
      <c r="H1381" s="30"/>
      <c r="I1381" s="30"/>
      <c r="J1381" s="30"/>
      <c r="K1381" s="31">
        <f>ROUND(SUM(K1372:K1380),2)</f>
        <v>35</v>
      </c>
      <c r="L1381" s="32" t="str">
        <f>IFERROR(VLOOKUP(A1372,PO!$A:$I,5,FALSE),0)</f>
        <v>UN</v>
      </c>
      <c r="M1381" s="22"/>
    </row>
    <row r="1382" spans="1:14" s="23" customFormat="1" x14ac:dyDescent="0.25">
      <c r="A1382" s="60"/>
      <c r="B1382" s="15"/>
      <c r="C1382" s="16"/>
      <c r="D1382" s="17"/>
      <c r="E1382" s="18"/>
      <c r="F1382" s="17"/>
      <c r="G1382" s="19"/>
      <c r="H1382" s="17"/>
      <c r="I1382" s="19"/>
      <c r="J1382" s="19"/>
      <c r="K1382" s="20"/>
      <c r="L1382" s="21"/>
      <c r="M1382" s="22"/>
    </row>
    <row r="1383" spans="1:14" s="23" customFormat="1" ht="26.4" x14ac:dyDescent="0.25">
      <c r="A1383" s="60" t="str">
        <f>PO!A137</f>
        <v>10.03.05</v>
      </c>
      <c r="B1383" s="15" t="str">
        <f>VLOOKUP(A1383,PO!$A:$I,4,FALSE)</f>
        <v>TOMADA ALTA DE EMBUTIR (1 MÓDULO), 2P+T 10 A, INCLUINDO SUPORTE E PLACA - FORNECIMENTO E INSTALAÇÃO. AF_03/2023</v>
      </c>
      <c r="C1383" s="16"/>
      <c r="D1383" s="17"/>
      <c r="E1383" s="18"/>
      <c r="F1383" s="17"/>
      <c r="G1383" s="19"/>
      <c r="H1383" s="17"/>
      <c r="I1383" s="19"/>
      <c r="J1383" s="19"/>
      <c r="K1383" s="20"/>
      <c r="L1383" s="21">
        <f>K1392</f>
        <v>19</v>
      </c>
      <c r="M1383" s="22"/>
    </row>
    <row r="1384" spans="1:14" s="23" customFormat="1" ht="15" customHeight="1" x14ac:dyDescent="0.25">
      <c r="A1384" s="61"/>
      <c r="B1384" s="1"/>
      <c r="C1384" s="33"/>
      <c r="D1384" s="49"/>
      <c r="E1384" s="49"/>
      <c r="F1384" s="49"/>
      <c r="G1384" s="26"/>
      <c r="H1384" s="34"/>
      <c r="I1384" s="34"/>
      <c r="J1384" s="34"/>
      <c r="K1384" s="35"/>
      <c r="L1384" s="24"/>
      <c r="M1384" s="25"/>
      <c r="N1384" s="26"/>
    </row>
    <row r="1385" spans="1:14" s="23" customFormat="1" x14ac:dyDescent="0.25">
      <c r="A1385" s="61"/>
      <c r="B1385" s="1" t="s">
        <v>11421</v>
      </c>
      <c r="C1385" s="33"/>
      <c r="D1385" s="6">
        <v>4</v>
      </c>
      <c r="E1385" s="49"/>
      <c r="F1385" s="49"/>
      <c r="G1385" s="49"/>
      <c r="H1385" s="34"/>
      <c r="I1385" s="34"/>
      <c r="J1385" s="34"/>
      <c r="K1385" s="35">
        <f t="shared" ref="K1385:K1390" si="118">D1385</f>
        <v>4</v>
      </c>
      <c r="L1385" s="24"/>
    </row>
    <row r="1386" spans="1:14" s="23" customFormat="1" ht="15" customHeight="1" x14ac:dyDescent="0.25">
      <c r="A1386" s="61"/>
      <c r="B1386" s="1" t="s">
        <v>11422</v>
      </c>
      <c r="C1386" s="33"/>
      <c r="D1386" s="6">
        <v>4</v>
      </c>
      <c r="E1386" s="49"/>
      <c r="F1386" s="49"/>
      <c r="G1386" s="49"/>
      <c r="H1386" s="34"/>
      <c r="I1386" s="34"/>
      <c r="J1386" s="34"/>
      <c r="K1386" s="35">
        <f t="shared" si="118"/>
        <v>4</v>
      </c>
      <c r="L1386" s="24"/>
    </row>
    <row r="1387" spans="1:14" s="23" customFormat="1" ht="15" customHeight="1" x14ac:dyDescent="0.25">
      <c r="A1387" s="61"/>
      <c r="B1387" s="1" t="s">
        <v>11423</v>
      </c>
      <c r="C1387" s="33"/>
      <c r="D1387" s="6">
        <v>4</v>
      </c>
      <c r="E1387" s="49"/>
      <c r="F1387" s="49"/>
      <c r="G1387" s="49"/>
      <c r="H1387" s="34"/>
      <c r="I1387" s="34"/>
      <c r="J1387" s="34"/>
      <c r="K1387" s="35">
        <f t="shared" si="118"/>
        <v>4</v>
      </c>
      <c r="L1387" s="24"/>
    </row>
    <row r="1388" spans="1:14" s="23" customFormat="1" ht="15" customHeight="1" x14ac:dyDescent="0.25">
      <c r="A1388" s="61"/>
      <c r="B1388" s="1" t="s">
        <v>11424</v>
      </c>
      <c r="C1388" s="33"/>
      <c r="D1388" s="6">
        <v>1</v>
      </c>
      <c r="E1388" s="49"/>
      <c r="F1388" s="49"/>
      <c r="G1388" s="49"/>
      <c r="H1388" s="34"/>
      <c r="I1388" s="34"/>
      <c r="J1388" s="34"/>
      <c r="K1388" s="35">
        <f t="shared" si="118"/>
        <v>1</v>
      </c>
      <c r="L1388" s="24"/>
    </row>
    <row r="1389" spans="1:14" s="23" customFormat="1" ht="15" customHeight="1" x14ac:dyDescent="0.25">
      <c r="A1389" s="61"/>
      <c r="B1389" s="1" t="s">
        <v>11440</v>
      </c>
      <c r="C1389" s="33"/>
      <c r="D1389" s="6">
        <v>1</v>
      </c>
      <c r="E1389" s="49"/>
      <c r="F1389" s="49"/>
      <c r="G1389" s="49"/>
      <c r="H1389" s="34"/>
      <c r="I1389" s="34"/>
      <c r="J1389" s="34"/>
      <c r="K1389" s="35">
        <f t="shared" si="118"/>
        <v>1</v>
      </c>
      <c r="L1389" s="24"/>
    </row>
    <row r="1390" spans="1:14" s="23" customFormat="1" ht="15" customHeight="1" x14ac:dyDescent="0.25">
      <c r="A1390" s="61"/>
      <c r="B1390" s="1" t="s">
        <v>11434</v>
      </c>
      <c r="C1390" s="33"/>
      <c r="D1390" s="6">
        <v>5</v>
      </c>
      <c r="E1390" s="49"/>
      <c r="F1390" s="49"/>
      <c r="G1390" s="26"/>
      <c r="H1390" s="34"/>
      <c r="I1390" s="34"/>
      <c r="J1390" s="34"/>
      <c r="K1390" s="35">
        <f t="shared" si="118"/>
        <v>5</v>
      </c>
      <c r="L1390" s="24"/>
    </row>
    <row r="1391" spans="1:14" s="23" customFormat="1" x14ac:dyDescent="0.25">
      <c r="A1391" s="60"/>
      <c r="B1391" s="15"/>
      <c r="C1391" s="16"/>
      <c r="D1391" s="17"/>
      <c r="E1391" s="18"/>
      <c r="F1391" s="17"/>
      <c r="G1391" s="19"/>
      <c r="H1391" s="17"/>
      <c r="I1391" s="19"/>
      <c r="J1391" s="19"/>
      <c r="K1391" s="20"/>
      <c r="L1391" s="21"/>
      <c r="M1391" s="22"/>
    </row>
    <row r="1392" spans="1:14" s="23" customFormat="1" x14ac:dyDescent="0.25">
      <c r="A1392" s="62"/>
      <c r="B1392" s="27" t="s">
        <v>12</v>
      </c>
      <c r="C1392" s="28"/>
      <c r="D1392" s="29"/>
      <c r="E1392" s="30"/>
      <c r="F1392" s="30"/>
      <c r="G1392" s="30"/>
      <c r="H1392" s="30"/>
      <c r="I1392" s="30"/>
      <c r="J1392" s="30"/>
      <c r="K1392" s="31">
        <f>ROUND(SUM(K1383:K1391),2)</f>
        <v>19</v>
      </c>
      <c r="L1392" s="32" t="str">
        <f>IFERROR(VLOOKUP(A1383,PO!$A:$I,5,FALSE),0)</f>
        <v>UN</v>
      </c>
      <c r="M1392" s="22"/>
    </row>
    <row r="1393" spans="1:14" s="23" customFormat="1" x14ac:dyDescent="0.25">
      <c r="A1393" s="60"/>
      <c r="B1393" s="15"/>
      <c r="C1393" s="16"/>
      <c r="D1393" s="17"/>
      <c r="E1393" s="18"/>
      <c r="F1393" s="17"/>
      <c r="G1393" s="19"/>
      <c r="H1393" s="17"/>
      <c r="I1393" s="19"/>
      <c r="J1393" s="19"/>
      <c r="K1393" s="20"/>
      <c r="L1393" s="21"/>
      <c r="M1393" s="22"/>
    </row>
    <row r="1394" spans="1:14" s="23" customFormat="1" ht="26.4" x14ac:dyDescent="0.25">
      <c r="A1394" s="60" t="str">
        <f>PO!A138</f>
        <v>10.03.06</v>
      </c>
      <c r="B1394" s="15" t="str">
        <f>VLOOKUP(A1394,PO!$A:$I,4,FALSE)</f>
        <v>TOMADA MÉDIA DE EMBUTIR (1 MÓDULO), 2P+T 20 A, INCLUINDO SUPORTE E PLACA - FORNECIMENTO E INSTALAÇÃO. AF_03/2023</v>
      </c>
      <c r="C1394" s="16"/>
      <c r="D1394" s="17"/>
      <c r="E1394" s="18"/>
      <c r="F1394" s="17"/>
      <c r="G1394" s="19"/>
      <c r="H1394" s="17"/>
      <c r="I1394" s="19"/>
      <c r="J1394" s="19"/>
      <c r="K1394" s="20"/>
      <c r="L1394" s="21">
        <f>K1399</f>
        <v>4</v>
      </c>
      <c r="M1394" s="22"/>
    </row>
    <row r="1395" spans="1:14" s="23" customFormat="1" ht="15" customHeight="1" x14ac:dyDescent="0.25">
      <c r="A1395" s="61"/>
      <c r="B1395" s="1"/>
      <c r="C1395" s="33"/>
      <c r="D1395" s="49"/>
      <c r="E1395" s="49"/>
      <c r="F1395" s="49"/>
      <c r="G1395" s="26"/>
      <c r="H1395" s="34"/>
      <c r="I1395" s="34"/>
      <c r="J1395" s="34"/>
      <c r="K1395" s="35"/>
      <c r="L1395" s="24"/>
      <c r="M1395" s="25"/>
      <c r="N1395" s="26"/>
    </row>
    <row r="1396" spans="1:14" s="23" customFormat="1" ht="15" customHeight="1" x14ac:dyDescent="0.25">
      <c r="A1396" s="61"/>
      <c r="B1396" s="1" t="s">
        <v>11438</v>
      </c>
      <c r="C1396" s="33"/>
      <c r="D1396" s="6">
        <v>2</v>
      </c>
      <c r="E1396" s="49"/>
      <c r="F1396" s="49"/>
      <c r="G1396" s="26"/>
      <c r="H1396" s="34"/>
      <c r="I1396" s="34"/>
      <c r="J1396" s="34"/>
      <c r="K1396" s="35">
        <f>D1396</f>
        <v>2</v>
      </c>
      <c r="L1396" s="24"/>
    </row>
    <row r="1397" spans="1:14" s="23" customFormat="1" ht="15" customHeight="1" x14ac:dyDescent="0.25">
      <c r="A1397" s="61"/>
      <c r="B1397" s="1" t="s">
        <v>11430</v>
      </c>
      <c r="C1397" s="33"/>
      <c r="D1397" s="6">
        <v>2</v>
      </c>
      <c r="E1397" s="49"/>
      <c r="F1397" s="49"/>
      <c r="G1397" s="26"/>
      <c r="H1397" s="34"/>
      <c r="I1397" s="34"/>
      <c r="J1397" s="34"/>
      <c r="K1397" s="35">
        <f>D1397</f>
        <v>2</v>
      </c>
      <c r="L1397" s="24"/>
    </row>
    <row r="1398" spans="1:14" s="23" customFormat="1" x14ac:dyDescent="0.25">
      <c r="A1398" s="60"/>
      <c r="B1398" s="15"/>
      <c r="C1398" s="16"/>
      <c r="D1398" s="17"/>
      <c r="E1398" s="18"/>
      <c r="F1398" s="17"/>
      <c r="G1398" s="19"/>
      <c r="H1398" s="17"/>
      <c r="I1398" s="19"/>
      <c r="J1398" s="19"/>
      <c r="K1398" s="20"/>
      <c r="L1398" s="21"/>
      <c r="M1398" s="22"/>
    </row>
    <row r="1399" spans="1:14" s="23" customFormat="1" x14ac:dyDescent="0.25">
      <c r="A1399" s="62"/>
      <c r="B1399" s="27" t="s">
        <v>12</v>
      </c>
      <c r="C1399" s="28"/>
      <c r="D1399" s="29"/>
      <c r="E1399" s="30"/>
      <c r="F1399" s="30"/>
      <c r="G1399" s="30"/>
      <c r="H1399" s="30"/>
      <c r="I1399" s="30"/>
      <c r="J1399" s="30"/>
      <c r="K1399" s="31">
        <f>ROUND(SUM(K1394:K1398),2)</f>
        <v>4</v>
      </c>
      <c r="L1399" s="32" t="str">
        <f>IFERROR(VLOOKUP(A1394,PO!$A:$I,5,FALSE),0)</f>
        <v>UN</v>
      </c>
      <c r="M1399" s="22"/>
    </row>
    <row r="1400" spans="1:14" s="23" customFormat="1" x14ac:dyDescent="0.25">
      <c r="A1400" s="60"/>
      <c r="B1400" s="15"/>
      <c r="C1400" s="16"/>
      <c r="D1400" s="17"/>
      <c r="E1400" s="18"/>
      <c r="F1400" s="17"/>
      <c r="G1400" s="19"/>
      <c r="H1400" s="17"/>
      <c r="I1400" s="19"/>
      <c r="J1400" s="19"/>
      <c r="K1400" s="20"/>
      <c r="L1400" s="21"/>
      <c r="M1400" s="22"/>
    </row>
    <row r="1401" spans="1:14" s="69" customFormat="1" ht="19.95" customHeight="1" x14ac:dyDescent="0.25">
      <c r="A1401" s="146" t="str">
        <f>PO!A139</f>
        <v>10.04</v>
      </c>
      <c r="B1401" s="147" t="str">
        <f>VLOOKUP(A1401,PO!$A:$I,4,FALSE)</f>
        <v>ILUMINAÇÃO</v>
      </c>
      <c r="C1401" s="148"/>
      <c r="D1401" s="148"/>
      <c r="E1401" s="149"/>
      <c r="F1401" s="149"/>
      <c r="G1401" s="149"/>
      <c r="H1401" s="150"/>
      <c r="I1401" s="149"/>
      <c r="J1401" s="149"/>
      <c r="K1401" s="151"/>
      <c r="L1401" s="152"/>
      <c r="M1401" s="68"/>
    </row>
    <row r="1402" spans="1:14" s="23" customFormat="1" ht="26.4" x14ac:dyDescent="0.25">
      <c r="A1402" s="60" t="str">
        <f>PO!A140</f>
        <v>10.04.01</v>
      </c>
      <c r="B1402" s="15" t="str">
        <f>VLOOKUP(A1402,PO!$A:$I,4,FALSE)</f>
        <v>LÂMPADA TUBULAR LED DE 18/20 W, COM SOQUETE, BASE G13 - FORNECIMENTO E INSTALAÇÃO. AF_09/2024_PS</v>
      </c>
      <c r="C1402" s="16"/>
      <c r="D1402" s="17"/>
      <c r="E1402" s="18"/>
      <c r="F1402" s="17"/>
      <c r="G1402" s="19"/>
      <c r="H1402" s="17"/>
      <c r="I1402" s="19"/>
      <c r="J1402" s="19"/>
      <c r="K1402" s="20"/>
      <c r="L1402" s="21">
        <f>K1418</f>
        <v>41</v>
      </c>
      <c r="M1402" s="22"/>
    </row>
    <row r="1403" spans="1:14" s="23" customFormat="1" ht="15" customHeight="1" x14ac:dyDescent="0.25">
      <c r="A1403" s="61"/>
      <c r="B1403" s="1"/>
      <c r="C1403" s="33"/>
      <c r="D1403" s="49"/>
      <c r="E1403" s="49"/>
      <c r="F1403" s="49"/>
      <c r="G1403" s="26"/>
      <c r="H1403" s="34"/>
      <c r="I1403" s="34"/>
      <c r="J1403" s="34"/>
      <c r="K1403" s="35"/>
      <c r="L1403" s="24"/>
      <c r="M1403" s="25"/>
      <c r="N1403" s="26"/>
    </row>
    <row r="1404" spans="1:14" s="23" customFormat="1" ht="15" customHeight="1" x14ac:dyDescent="0.25">
      <c r="A1404" s="61"/>
      <c r="B1404" s="1" t="s">
        <v>11435</v>
      </c>
      <c r="C1404" s="33"/>
      <c r="D1404" s="6">
        <v>1</v>
      </c>
      <c r="E1404" s="49"/>
      <c r="F1404" s="49"/>
      <c r="G1404" s="49"/>
      <c r="H1404" s="34"/>
      <c r="I1404" s="34"/>
      <c r="J1404" s="34"/>
      <c r="K1404" s="35">
        <f>D1404</f>
        <v>1</v>
      </c>
      <c r="L1404" s="24"/>
      <c r="M1404" s="25"/>
      <c r="N1404" s="26"/>
    </row>
    <row r="1405" spans="1:14" s="23" customFormat="1" ht="15" customHeight="1" x14ac:dyDescent="0.25">
      <c r="A1405" s="61"/>
      <c r="B1405" s="1" t="s">
        <v>11427</v>
      </c>
      <c r="C1405" s="33"/>
      <c r="D1405" s="6">
        <v>2</v>
      </c>
      <c r="E1405" s="49"/>
      <c r="F1405" s="49"/>
      <c r="G1405" s="49"/>
      <c r="H1405" s="34"/>
      <c r="I1405" s="34"/>
      <c r="J1405" s="34"/>
      <c r="K1405" s="35">
        <f t="shared" ref="K1405:K1416" si="119">D1405</f>
        <v>2</v>
      </c>
      <c r="L1405" s="24"/>
      <c r="M1405" s="25"/>
      <c r="N1405" s="26"/>
    </row>
    <row r="1406" spans="1:14" s="23" customFormat="1" ht="15" customHeight="1" x14ac:dyDescent="0.25">
      <c r="A1406" s="61"/>
      <c r="B1406" s="1" t="s">
        <v>11426</v>
      </c>
      <c r="C1406" s="33"/>
      <c r="D1406" s="6">
        <v>2</v>
      </c>
      <c r="E1406" s="49"/>
      <c r="F1406" s="49"/>
      <c r="G1406" s="49"/>
      <c r="H1406" s="34"/>
      <c r="I1406" s="34"/>
      <c r="J1406" s="34"/>
      <c r="K1406" s="35">
        <f t="shared" si="119"/>
        <v>2</v>
      </c>
      <c r="L1406" s="24"/>
      <c r="M1406" s="25"/>
      <c r="N1406" s="26"/>
    </row>
    <row r="1407" spans="1:14" s="23" customFormat="1" x14ac:dyDescent="0.25">
      <c r="A1407" s="61"/>
      <c r="B1407" s="1" t="s">
        <v>11419</v>
      </c>
      <c r="C1407" s="33"/>
      <c r="D1407" s="6">
        <v>4</v>
      </c>
      <c r="E1407" s="49"/>
      <c r="F1407" s="49"/>
      <c r="G1407" s="49"/>
      <c r="H1407" s="34"/>
      <c r="I1407" s="34"/>
      <c r="J1407" s="34"/>
      <c r="K1407" s="35">
        <f t="shared" si="119"/>
        <v>4</v>
      </c>
      <c r="L1407" s="24"/>
    </row>
    <row r="1408" spans="1:14" s="23" customFormat="1" x14ac:dyDescent="0.25">
      <c r="A1408" s="61"/>
      <c r="B1408" s="1" t="s">
        <v>11420</v>
      </c>
      <c r="C1408" s="33"/>
      <c r="D1408" s="6">
        <v>4</v>
      </c>
      <c r="E1408" s="49"/>
      <c r="F1408" s="49"/>
      <c r="G1408" s="49"/>
      <c r="H1408" s="34"/>
      <c r="I1408" s="34"/>
      <c r="J1408" s="34"/>
      <c r="K1408" s="35">
        <f>D1408</f>
        <v>4</v>
      </c>
      <c r="L1408" s="24"/>
    </row>
    <row r="1409" spans="1:14" s="23" customFormat="1" x14ac:dyDescent="0.25">
      <c r="A1409" s="61"/>
      <c r="B1409" s="1" t="s">
        <v>11421</v>
      </c>
      <c r="C1409" s="33"/>
      <c r="D1409" s="6">
        <v>4</v>
      </c>
      <c r="E1409" s="49"/>
      <c r="F1409" s="49"/>
      <c r="G1409" s="49"/>
      <c r="H1409" s="34"/>
      <c r="I1409" s="34"/>
      <c r="J1409" s="34"/>
      <c r="K1409" s="35">
        <f t="shared" si="119"/>
        <v>4</v>
      </c>
      <c r="L1409" s="24"/>
    </row>
    <row r="1410" spans="1:14" s="23" customFormat="1" ht="15" customHeight="1" x14ac:dyDescent="0.25">
      <c r="A1410" s="61"/>
      <c r="B1410" s="1" t="s">
        <v>11422</v>
      </c>
      <c r="C1410" s="33"/>
      <c r="D1410" s="6">
        <v>4</v>
      </c>
      <c r="E1410" s="49"/>
      <c r="F1410" s="49"/>
      <c r="G1410" s="49"/>
      <c r="H1410" s="34"/>
      <c r="I1410" s="34"/>
      <c r="J1410" s="34"/>
      <c r="K1410" s="35">
        <f t="shared" si="119"/>
        <v>4</v>
      </c>
      <c r="L1410" s="24"/>
    </row>
    <row r="1411" spans="1:14" s="23" customFormat="1" ht="15" customHeight="1" x14ac:dyDescent="0.25">
      <c r="A1411" s="61"/>
      <c r="B1411" s="1" t="s">
        <v>11423</v>
      </c>
      <c r="C1411" s="33"/>
      <c r="D1411" s="6">
        <v>4</v>
      </c>
      <c r="E1411" s="49"/>
      <c r="F1411" s="49"/>
      <c r="G1411" s="49"/>
      <c r="H1411" s="34"/>
      <c r="I1411" s="34"/>
      <c r="J1411" s="34"/>
      <c r="K1411" s="35">
        <f t="shared" si="119"/>
        <v>4</v>
      </c>
      <c r="L1411" s="24"/>
    </row>
    <row r="1412" spans="1:14" s="23" customFormat="1" ht="15" customHeight="1" x14ac:dyDescent="0.25">
      <c r="A1412" s="61"/>
      <c r="B1412" s="1" t="s">
        <v>11424</v>
      </c>
      <c r="C1412" s="33"/>
      <c r="D1412" s="6">
        <v>1</v>
      </c>
      <c r="E1412" s="49"/>
      <c r="F1412" s="49"/>
      <c r="G1412" s="49"/>
      <c r="H1412" s="34"/>
      <c r="I1412" s="34"/>
      <c r="J1412" s="34"/>
      <c r="K1412" s="35">
        <f t="shared" si="119"/>
        <v>1</v>
      </c>
      <c r="L1412" s="24"/>
    </row>
    <row r="1413" spans="1:14" s="23" customFormat="1" ht="15" customHeight="1" x14ac:dyDescent="0.25">
      <c r="A1413" s="61"/>
      <c r="B1413" s="1" t="s">
        <v>11440</v>
      </c>
      <c r="C1413" s="33"/>
      <c r="D1413" s="6">
        <v>1</v>
      </c>
      <c r="E1413" s="49"/>
      <c r="F1413" s="49"/>
      <c r="G1413" s="49"/>
      <c r="H1413" s="34"/>
      <c r="I1413" s="34"/>
      <c r="J1413" s="34"/>
      <c r="K1413" s="35">
        <f t="shared" si="119"/>
        <v>1</v>
      </c>
      <c r="L1413" s="24"/>
    </row>
    <row r="1414" spans="1:14" s="23" customFormat="1" ht="15" customHeight="1" x14ac:dyDescent="0.25">
      <c r="A1414" s="61"/>
      <c r="B1414" s="1" t="s">
        <v>11438</v>
      </c>
      <c r="C1414" s="33"/>
      <c r="D1414" s="6">
        <v>2</v>
      </c>
      <c r="E1414" s="49"/>
      <c r="F1414" s="49"/>
      <c r="G1414" s="26"/>
      <c r="H1414" s="34"/>
      <c r="I1414" s="34"/>
      <c r="J1414" s="34"/>
      <c r="K1414" s="35">
        <f>D1414</f>
        <v>2</v>
      </c>
      <c r="L1414" s="24"/>
    </row>
    <row r="1415" spans="1:14" s="23" customFormat="1" ht="15" customHeight="1" x14ac:dyDescent="0.25">
      <c r="A1415" s="61"/>
      <c r="B1415" s="1" t="s">
        <v>11430</v>
      </c>
      <c r="C1415" s="33"/>
      <c r="D1415" s="6">
        <v>2</v>
      </c>
      <c r="E1415" s="49"/>
      <c r="F1415" s="49"/>
      <c r="G1415" s="26"/>
      <c r="H1415" s="34"/>
      <c r="I1415" s="34"/>
      <c r="J1415" s="34"/>
      <c r="K1415" s="35">
        <f t="shared" si="119"/>
        <v>2</v>
      </c>
      <c r="L1415" s="24"/>
    </row>
    <row r="1416" spans="1:14" s="23" customFormat="1" ht="15" customHeight="1" x14ac:dyDescent="0.25">
      <c r="A1416" s="61"/>
      <c r="B1416" s="1" t="s">
        <v>11434</v>
      </c>
      <c r="C1416" s="33"/>
      <c r="D1416" s="6">
        <v>10</v>
      </c>
      <c r="E1416" s="49"/>
      <c r="F1416" s="49"/>
      <c r="G1416" s="26"/>
      <c r="H1416" s="34"/>
      <c r="I1416" s="34"/>
      <c r="J1416" s="34"/>
      <c r="K1416" s="35">
        <f t="shared" si="119"/>
        <v>10</v>
      </c>
      <c r="L1416" s="24"/>
    </row>
    <row r="1417" spans="1:14" s="23" customFormat="1" x14ac:dyDescent="0.25">
      <c r="A1417" s="60"/>
      <c r="B1417" s="15"/>
      <c r="C1417" s="16"/>
      <c r="D1417" s="17"/>
      <c r="E1417" s="18"/>
      <c r="F1417" s="17"/>
      <c r="G1417" s="19"/>
      <c r="H1417" s="17"/>
      <c r="I1417" s="19"/>
      <c r="J1417" s="19"/>
      <c r="K1417" s="20"/>
      <c r="L1417" s="21"/>
      <c r="M1417" s="22"/>
    </row>
    <row r="1418" spans="1:14" s="23" customFormat="1" x14ac:dyDescent="0.25">
      <c r="A1418" s="62"/>
      <c r="B1418" s="27" t="s">
        <v>12</v>
      </c>
      <c r="C1418" s="28"/>
      <c r="D1418" s="29"/>
      <c r="E1418" s="30"/>
      <c r="F1418" s="30"/>
      <c r="G1418" s="30"/>
      <c r="H1418" s="30"/>
      <c r="I1418" s="30"/>
      <c r="J1418" s="30"/>
      <c r="K1418" s="31">
        <f>ROUND(SUM(K1402:K1417),2)</f>
        <v>41</v>
      </c>
      <c r="L1418" s="32" t="str">
        <f>IFERROR(VLOOKUP(A1402,PO!$A:$I,5,FALSE),0)</f>
        <v>UN</v>
      </c>
      <c r="M1418" s="22"/>
    </row>
    <row r="1419" spans="1:14" s="23" customFormat="1" x14ac:dyDescent="0.25">
      <c r="A1419" s="60"/>
      <c r="B1419" s="15"/>
      <c r="C1419" s="16"/>
      <c r="D1419" s="17"/>
      <c r="E1419" s="18"/>
      <c r="F1419" s="17"/>
      <c r="G1419" s="19"/>
      <c r="H1419" s="17"/>
      <c r="I1419" s="19"/>
      <c r="J1419" s="19"/>
      <c r="K1419" s="20"/>
      <c r="L1419" s="21"/>
      <c r="M1419" s="22"/>
    </row>
    <row r="1420" spans="1:14" s="23" customFormat="1" ht="26.4" x14ac:dyDescent="0.25">
      <c r="A1420" s="60" t="str">
        <f>PO!A141</f>
        <v>10.04.02</v>
      </c>
      <c r="B1420" s="15" t="str">
        <f>VLOOKUP(A1420,PO!$A:$I,4,FALSE)</f>
        <v>LUMINÁRIA TIPO PLAFON CIRCULAR, DE SOBREPOR, COM LED DE 12/13 W - FORNECIMENTO E INSTALAÇÃO. AF_09/2024</v>
      </c>
      <c r="C1420" s="16"/>
      <c r="D1420" s="17"/>
      <c r="E1420" s="18"/>
      <c r="F1420" s="17"/>
      <c r="G1420" s="19"/>
      <c r="H1420" s="17"/>
      <c r="I1420" s="19"/>
      <c r="J1420" s="19"/>
      <c r="K1420" s="20"/>
      <c r="L1420" s="21">
        <f>K1425</f>
        <v>3</v>
      </c>
      <c r="M1420" s="22"/>
    </row>
    <row r="1421" spans="1:14" s="23" customFormat="1" ht="15" customHeight="1" x14ac:dyDescent="0.25">
      <c r="A1421" s="61"/>
      <c r="B1421" s="1"/>
      <c r="C1421" s="33"/>
      <c r="D1421" s="49"/>
      <c r="E1421" s="49"/>
      <c r="F1421" s="49"/>
      <c r="G1421" s="26"/>
      <c r="H1421" s="34"/>
      <c r="I1421" s="34"/>
      <c r="J1421" s="34"/>
      <c r="K1421" s="35"/>
      <c r="L1421" s="24"/>
      <c r="M1421" s="25"/>
      <c r="N1421" s="26"/>
    </row>
    <row r="1422" spans="1:14" s="23" customFormat="1" x14ac:dyDescent="0.25">
      <c r="A1422" s="61"/>
      <c r="B1422" s="1" t="s">
        <v>11439</v>
      </c>
      <c r="C1422" s="34"/>
      <c r="D1422" s="34">
        <v>2</v>
      </c>
      <c r="E1422" s="34"/>
      <c r="F1422" s="34"/>
      <c r="G1422" s="34"/>
      <c r="H1422" s="34"/>
      <c r="I1422" s="34"/>
      <c r="J1422" s="34"/>
      <c r="K1422" s="35">
        <f>D1422</f>
        <v>2</v>
      </c>
      <c r="L1422" s="24"/>
      <c r="M1422" s="25"/>
      <c r="N1422" s="26"/>
    </row>
    <row r="1423" spans="1:14" s="23" customFormat="1" ht="15" customHeight="1" x14ac:dyDescent="0.25">
      <c r="A1423" s="61"/>
      <c r="B1423" s="1" t="s">
        <v>11436</v>
      </c>
      <c r="C1423" s="33"/>
      <c r="D1423" s="6">
        <v>1</v>
      </c>
      <c r="E1423" s="49"/>
      <c r="F1423" s="49"/>
      <c r="G1423" s="49"/>
      <c r="H1423" s="34"/>
      <c r="I1423" s="34"/>
      <c r="J1423" s="34"/>
      <c r="K1423" s="35">
        <f>D1423</f>
        <v>1</v>
      </c>
      <c r="L1423" s="24"/>
      <c r="M1423" s="25"/>
      <c r="N1423" s="26"/>
    </row>
    <row r="1424" spans="1:14" s="23" customFormat="1" x14ac:dyDescent="0.25">
      <c r="A1424" s="60"/>
      <c r="B1424" s="15"/>
      <c r="C1424" s="16"/>
      <c r="D1424" s="17"/>
      <c r="E1424" s="18"/>
      <c r="F1424" s="17"/>
      <c r="G1424" s="19"/>
      <c r="H1424" s="17"/>
      <c r="I1424" s="19"/>
      <c r="J1424" s="19"/>
      <c r="K1424" s="20"/>
      <c r="L1424" s="21"/>
      <c r="M1424" s="22"/>
    </row>
    <row r="1425" spans="1:14" s="23" customFormat="1" x14ac:dyDescent="0.25">
      <c r="A1425" s="62"/>
      <c r="B1425" s="27" t="s">
        <v>12</v>
      </c>
      <c r="C1425" s="28"/>
      <c r="D1425" s="29"/>
      <c r="E1425" s="30"/>
      <c r="F1425" s="30"/>
      <c r="G1425" s="30"/>
      <c r="H1425" s="30"/>
      <c r="I1425" s="30"/>
      <c r="J1425" s="30"/>
      <c r="K1425" s="31">
        <f>ROUND(SUM(K1420:K1424),2)</f>
        <v>3</v>
      </c>
      <c r="L1425" s="32" t="str">
        <f>IFERROR(VLOOKUP(A1420,PO!$A:$I,5,FALSE),0)</f>
        <v>UN</v>
      </c>
      <c r="M1425" s="22"/>
    </row>
    <row r="1426" spans="1:14" s="23" customFormat="1" x14ac:dyDescent="0.25">
      <c r="A1426" s="60"/>
      <c r="B1426" s="15"/>
      <c r="C1426" s="16"/>
      <c r="D1426" s="17"/>
      <c r="E1426" s="18"/>
      <c r="F1426" s="17"/>
      <c r="G1426" s="19"/>
      <c r="H1426" s="17"/>
      <c r="I1426" s="19"/>
      <c r="J1426" s="19"/>
      <c r="K1426" s="20"/>
      <c r="L1426" s="21"/>
      <c r="M1426" s="22"/>
    </row>
    <row r="1427" spans="1:14" s="23" customFormat="1" ht="26.4" x14ac:dyDescent="0.25">
      <c r="A1427" s="60" t="str">
        <f>PO!A142</f>
        <v>10.04.03</v>
      </c>
      <c r="B1427" s="15" t="str">
        <f>VLOOKUP(A1427,PO!$A:$I,4,FALSE)</f>
        <v>LUMINÁRIA DE EMERGÊNCIA, COM 30 LÂMPADAS LED DE 2 W, SEM REATOR - FORNECIMENTO E INSTALAÇÃO. AF_09/2024</v>
      </c>
      <c r="C1427" s="16"/>
      <c r="D1427" s="17"/>
      <c r="E1427" s="18"/>
      <c r="F1427" s="17"/>
      <c r="G1427" s="19"/>
      <c r="H1427" s="17"/>
      <c r="I1427" s="19"/>
      <c r="J1427" s="19"/>
      <c r="K1427" s="20"/>
      <c r="L1427" s="21">
        <f>K1431</f>
        <v>15</v>
      </c>
      <c r="M1427" s="22"/>
    </row>
    <row r="1428" spans="1:14" s="23" customFormat="1" ht="15" customHeight="1" x14ac:dyDescent="0.25">
      <c r="A1428" s="61"/>
      <c r="B1428" s="1"/>
      <c r="C1428" s="33"/>
      <c r="D1428" s="49"/>
      <c r="E1428" s="49"/>
      <c r="F1428" s="49"/>
      <c r="G1428" s="26"/>
      <c r="H1428" s="34"/>
      <c r="I1428" s="34"/>
      <c r="J1428" s="34"/>
      <c r="K1428" s="35"/>
      <c r="L1428" s="24"/>
      <c r="M1428" s="25"/>
      <c r="N1428" s="26"/>
    </row>
    <row r="1429" spans="1:14" s="23" customFormat="1" x14ac:dyDescent="0.25">
      <c r="A1429" s="61"/>
      <c r="B1429" s="1"/>
      <c r="C1429" s="34"/>
      <c r="D1429" s="34">
        <v>15</v>
      </c>
      <c r="E1429" s="34"/>
      <c r="F1429" s="34"/>
      <c r="G1429" s="34"/>
      <c r="H1429" s="34"/>
      <c r="I1429" s="34"/>
      <c r="J1429" s="34"/>
      <c r="K1429" s="35">
        <f>D1429</f>
        <v>15</v>
      </c>
      <c r="L1429" s="24"/>
      <c r="M1429" s="25"/>
      <c r="N1429" s="26"/>
    </row>
    <row r="1430" spans="1:14" s="23" customFormat="1" x14ac:dyDescent="0.25">
      <c r="A1430" s="60"/>
      <c r="B1430" s="15"/>
      <c r="C1430" s="16"/>
      <c r="D1430" s="17"/>
      <c r="E1430" s="18"/>
      <c r="F1430" s="17"/>
      <c r="G1430" s="19"/>
      <c r="H1430" s="17"/>
      <c r="I1430" s="19"/>
      <c r="J1430" s="19"/>
      <c r="K1430" s="20"/>
      <c r="L1430" s="21"/>
      <c r="M1430" s="22"/>
    </row>
    <row r="1431" spans="1:14" s="23" customFormat="1" x14ac:dyDescent="0.25">
      <c r="A1431" s="62"/>
      <c r="B1431" s="27" t="s">
        <v>12</v>
      </c>
      <c r="C1431" s="28"/>
      <c r="D1431" s="29"/>
      <c r="E1431" s="30"/>
      <c r="F1431" s="30"/>
      <c r="G1431" s="30"/>
      <c r="H1431" s="30"/>
      <c r="I1431" s="30"/>
      <c r="J1431" s="30"/>
      <c r="K1431" s="31">
        <f>ROUND(SUM(K1427:K1430),2)</f>
        <v>15</v>
      </c>
      <c r="L1431" s="32" t="str">
        <f>IFERROR(VLOOKUP(A1427,PO!$A:$I,5,FALSE),0)</f>
        <v>UN</v>
      </c>
      <c r="M1431" s="22"/>
    </row>
    <row r="1432" spans="1:14" s="23" customFormat="1" x14ac:dyDescent="0.25">
      <c r="A1432" s="60"/>
      <c r="B1432" s="15"/>
      <c r="C1432" s="16"/>
      <c r="D1432" s="17"/>
      <c r="E1432" s="18"/>
      <c r="F1432" s="17"/>
      <c r="G1432" s="19"/>
      <c r="H1432" s="17"/>
      <c r="I1432" s="19"/>
      <c r="J1432" s="19"/>
      <c r="K1432" s="20"/>
      <c r="L1432" s="21"/>
      <c r="M1432" s="22"/>
    </row>
    <row r="1433" spans="1:14" s="69" customFormat="1" ht="19.95" customHeight="1" x14ac:dyDescent="0.25">
      <c r="A1433" s="146" t="str">
        <f>PO!A143</f>
        <v>10.05</v>
      </c>
      <c r="B1433" s="147" t="str">
        <f>VLOOKUP(A1433,PO!$A:$I,4,FALSE)</f>
        <v>QUADRO DE DESTRIBUIÇÃO E DIPOSISITIVOS</v>
      </c>
      <c r="C1433" s="148"/>
      <c r="D1433" s="148"/>
      <c r="E1433" s="149"/>
      <c r="F1433" s="149"/>
      <c r="G1433" s="149"/>
      <c r="H1433" s="150"/>
      <c r="I1433" s="149"/>
      <c r="J1433" s="149"/>
      <c r="K1433" s="151"/>
      <c r="L1433" s="152"/>
      <c r="M1433" s="68"/>
    </row>
    <row r="1434" spans="1:14" s="23" customFormat="1" ht="39.6" x14ac:dyDescent="0.25">
      <c r="A1434" s="60" t="str">
        <f>PO!A144</f>
        <v>10.05.01</v>
      </c>
      <c r="B1434" s="15" t="str">
        <f>VLOOKUP(A1434,PO!$A:$I,4,FALSE)</f>
        <v>QUADRO DE DISTRIBUIÇÃO DE ENERGIA EM CHAPA DE AÇO GALVANIZADO, DE SOBREPOR, COM BARRAMENTO TRIFÁSICO, PARA 18 DISJUNTORES DIN 100A - FORNECIMENTO E INSTALAÇÃO. AF_07/2025</v>
      </c>
      <c r="C1434" s="16"/>
      <c r="D1434" s="17"/>
      <c r="E1434" s="18"/>
      <c r="F1434" s="17"/>
      <c r="G1434" s="19"/>
      <c r="H1434" s="17"/>
      <c r="I1434" s="19"/>
      <c r="J1434" s="19"/>
      <c r="K1434" s="20"/>
      <c r="L1434" s="21">
        <f>K1438</f>
        <v>1</v>
      </c>
      <c r="M1434" s="22"/>
    </row>
    <row r="1435" spans="1:14" s="23" customFormat="1" ht="15" customHeight="1" x14ac:dyDescent="0.25">
      <c r="A1435" s="61"/>
      <c r="B1435" s="1"/>
      <c r="C1435" s="33"/>
      <c r="D1435" s="49"/>
      <c r="E1435" s="49"/>
      <c r="F1435" s="49"/>
      <c r="G1435" s="26"/>
      <c r="H1435" s="34"/>
      <c r="I1435" s="34"/>
      <c r="J1435" s="34"/>
      <c r="K1435" s="35"/>
      <c r="L1435" s="24"/>
      <c r="M1435" s="25"/>
      <c r="N1435" s="26"/>
    </row>
    <row r="1436" spans="1:14" s="23" customFormat="1" ht="15" customHeight="1" x14ac:dyDescent="0.25">
      <c r="A1436" s="61"/>
      <c r="B1436" s="179"/>
      <c r="C1436" s="33"/>
      <c r="D1436" s="49">
        <v>1</v>
      </c>
      <c r="F1436" s="49"/>
      <c r="G1436" s="49"/>
      <c r="H1436" s="34"/>
      <c r="I1436" s="34"/>
      <c r="J1436" s="34"/>
      <c r="K1436" s="35">
        <f>D1436</f>
        <v>1</v>
      </c>
      <c r="L1436" s="24"/>
      <c r="M1436" s="25"/>
      <c r="N1436" s="26"/>
    </row>
    <row r="1437" spans="1:14" s="23" customFormat="1" x14ac:dyDescent="0.25">
      <c r="A1437" s="60"/>
      <c r="B1437" s="15"/>
      <c r="C1437" s="16"/>
      <c r="D1437" s="17"/>
      <c r="E1437" s="18"/>
      <c r="F1437" s="17"/>
      <c r="G1437" s="19"/>
      <c r="H1437" s="17"/>
      <c r="I1437" s="19"/>
      <c r="J1437" s="19"/>
      <c r="K1437" s="20"/>
      <c r="L1437" s="21"/>
      <c r="M1437" s="22"/>
    </row>
    <row r="1438" spans="1:14" s="23" customFormat="1" x14ac:dyDescent="0.25">
      <c r="A1438" s="62"/>
      <c r="B1438" s="27" t="s">
        <v>12</v>
      </c>
      <c r="C1438" s="28"/>
      <c r="D1438" s="29"/>
      <c r="E1438" s="30"/>
      <c r="F1438" s="30"/>
      <c r="G1438" s="30"/>
      <c r="H1438" s="30"/>
      <c r="I1438" s="30"/>
      <c r="J1438" s="30"/>
      <c r="K1438" s="31">
        <f>ROUND(SUM(K1434:K1437),2)</f>
        <v>1</v>
      </c>
      <c r="L1438" s="32" t="str">
        <f>IFERROR(VLOOKUP(A1434,PO!$A:$I,5,FALSE),0)</f>
        <v>UN</v>
      </c>
      <c r="M1438" s="22"/>
    </row>
    <row r="1439" spans="1:14" s="23" customFormat="1" x14ac:dyDescent="0.25">
      <c r="A1439" s="60"/>
      <c r="B1439" s="15"/>
      <c r="C1439" s="16"/>
      <c r="D1439" s="17"/>
      <c r="E1439" s="18"/>
      <c r="F1439" s="17"/>
      <c r="G1439" s="19"/>
      <c r="H1439" s="17"/>
      <c r="I1439" s="19"/>
      <c r="J1439" s="19"/>
      <c r="K1439" s="20"/>
      <c r="L1439" s="21"/>
      <c r="M1439" s="22"/>
    </row>
    <row r="1440" spans="1:14" s="23" customFormat="1" ht="26.4" x14ac:dyDescent="0.25">
      <c r="A1440" s="60" t="str">
        <f>PO!A145</f>
        <v>10.05.02</v>
      </c>
      <c r="B1440" s="15" t="str">
        <f>VLOOKUP(A1440,PO!$A:$I,4,FALSE)</f>
        <v>DISJUNTOR MONOPOLAR TIPO DIN, CORRENTE NOMINAL DE 16A - FORNECIMENTO E INSTALAÇÃO. AF_07/2025</v>
      </c>
      <c r="C1440" s="16"/>
      <c r="D1440" s="17"/>
      <c r="E1440" s="18"/>
      <c r="F1440" s="17"/>
      <c r="G1440" s="19"/>
      <c r="H1440" s="17"/>
      <c r="I1440" s="19"/>
      <c r="J1440" s="19"/>
      <c r="K1440" s="20"/>
      <c r="L1440" s="21">
        <f>K1444</f>
        <v>6</v>
      </c>
      <c r="M1440" s="22"/>
    </row>
    <row r="1441" spans="1:14" s="23" customFormat="1" ht="15" customHeight="1" x14ac:dyDescent="0.25">
      <c r="A1441" s="61"/>
      <c r="B1441" s="1"/>
      <c r="C1441" s="33"/>
      <c r="D1441" s="49"/>
      <c r="E1441" s="49"/>
      <c r="F1441" s="49"/>
      <c r="G1441" s="26"/>
      <c r="H1441" s="34"/>
      <c r="I1441" s="34"/>
      <c r="J1441" s="34"/>
      <c r="K1441" s="35"/>
      <c r="L1441" s="24"/>
      <c r="M1441" s="25"/>
      <c r="N1441" s="26"/>
    </row>
    <row r="1442" spans="1:14" s="23" customFormat="1" ht="15" customHeight="1" x14ac:dyDescent="0.25">
      <c r="A1442" s="61"/>
      <c r="B1442" s="1"/>
      <c r="C1442" s="33"/>
      <c r="D1442" s="49">
        <v>6</v>
      </c>
      <c r="F1442" s="49"/>
      <c r="G1442" s="49"/>
      <c r="H1442" s="34"/>
      <c r="I1442" s="34"/>
      <c r="J1442" s="34"/>
      <c r="K1442" s="35">
        <f>D1442</f>
        <v>6</v>
      </c>
      <c r="L1442" s="24"/>
      <c r="M1442" s="25"/>
      <c r="N1442" s="26"/>
    </row>
    <row r="1443" spans="1:14" s="23" customFormat="1" x14ac:dyDescent="0.25">
      <c r="A1443" s="60"/>
      <c r="B1443" s="15"/>
      <c r="C1443" s="16"/>
      <c r="D1443" s="17"/>
      <c r="E1443" s="18"/>
      <c r="F1443" s="17"/>
      <c r="G1443" s="19"/>
      <c r="H1443" s="17"/>
      <c r="I1443" s="19"/>
      <c r="J1443" s="19"/>
      <c r="K1443" s="20"/>
      <c r="L1443" s="21"/>
      <c r="M1443" s="22"/>
    </row>
    <row r="1444" spans="1:14" s="23" customFormat="1" x14ac:dyDescent="0.25">
      <c r="A1444" s="62"/>
      <c r="B1444" s="27" t="s">
        <v>12</v>
      </c>
      <c r="C1444" s="28"/>
      <c r="D1444" s="29"/>
      <c r="E1444" s="30"/>
      <c r="F1444" s="30"/>
      <c r="G1444" s="30"/>
      <c r="H1444" s="30"/>
      <c r="I1444" s="30"/>
      <c r="J1444" s="30"/>
      <c r="K1444" s="31">
        <f>ROUND(SUM(K1440:K1443),2)</f>
        <v>6</v>
      </c>
      <c r="L1444" s="32" t="str">
        <f>IFERROR(VLOOKUP(A1440,PO!$A:$I,5,FALSE),0)</f>
        <v>UN</v>
      </c>
      <c r="M1444" s="22"/>
    </row>
    <row r="1445" spans="1:14" s="23" customFormat="1" x14ac:dyDescent="0.25">
      <c r="A1445" s="60"/>
      <c r="B1445" s="15"/>
      <c r="C1445" s="16"/>
      <c r="D1445" s="17"/>
      <c r="E1445" s="18"/>
      <c r="F1445" s="17"/>
      <c r="G1445" s="19"/>
      <c r="H1445" s="17"/>
      <c r="I1445" s="19"/>
      <c r="J1445" s="19"/>
      <c r="K1445" s="20"/>
      <c r="L1445" s="21"/>
      <c r="M1445" s="22"/>
    </row>
    <row r="1446" spans="1:14" s="23" customFormat="1" ht="26.4" x14ac:dyDescent="0.25">
      <c r="A1446" s="60" t="str">
        <f>PO!A146</f>
        <v>10.05.03</v>
      </c>
      <c r="B1446" s="15" t="str">
        <f>VLOOKUP(A1446,PO!$A:$I,4,FALSE)</f>
        <v>DISJUNTOR MONOPOLAR TIPO DIN, CORRENTE NOMINAL DE 25A - FORNECIMENTO E INSTALAÇÃO. AF_07/2025</v>
      </c>
      <c r="C1446" s="16"/>
      <c r="D1446" s="17"/>
      <c r="E1446" s="18"/>
      <c r="F1446" s="17"/>
      <c r="G1446" s="19"/>
      <c r="H1446" s="17"/>
      <c r="I1446" s="19"/>
      <c r="J1446" s="19"/>
      <c r="K1446" s="20"/>
      <c r="L1446" s="21">
        <f>K1450</f>
        <v>6</v>
      </c>
      <c r="M1446" s="22"/>
    </row>
    <row r="1447" spans="1:14" s="23" customFormat="1" ht="15" customHeight="1" x14ac:dyDescent="0.25">
      <c r="A1447" s="61"/>
      <c r="B1447" s="1"/>
      <c r="C1447" s="33"/>
      <c r="D1447" s="49"/>
      <c r="E1447" s="49"/>
      <c r="F1447" s="49"/>
      <c r="G1447" s="26"/>
      <c r="H1447" s="34"/>
      <c r="I1447" s="34"/>
      <c r="J1447" s="34"/>
      <c r="K1447" s="35"/>
      <c r="L1447" s="24"/>
      <c r="M1447" s="25"/>
      <c r="N1447" s="26"/>
    </row>
    <row r="1448" spans="1:14" s="23" customFormat="1" ht="15" customHeight="1" x14ac:dyDescent="0.25">
      <c r="A1448" s="61"/>
      <c r="B1448" s="1"/>
      <c r="C1448" s="33"/>
      <c r="D1448" s="49">
        <v>6</v>
      </c>
      <c r="E1448" s="49"/>
      <c r="F1448" s="49"/>
      <c r="G1448" s="26"/>
      <c r="H1448" s="34"/>
      <c r="I1448" s="34"/>
      <c r="J1448" s="34"/>
      <c r="K1448" s="35">
        <f>D1448</f>
        <v>6</v>
      </c>
      <c r="L1448" s="24"/>
      <c r="M1448" s="25"/>
      <c r="N1448" s="26"/>
    </row>
    <row r="1449" spans="1:14" s="23" customFormat="1" x14ac:dyDescent="0.25">
      <c r="A1449" s="60"/>
      <c r="B1449" s="15"/>
      <c r="C1449" s="16"/>
      <c r="D1449" s="17"/>
      <c r="E1449" s="18"/>
      <c r="F1449" s="17"/>
      <c r="G1449" s="19"/>
      <c r="H1449" s="17"/>
      <c r="I1449" s="19"/>
      <c r="J1449" s="19"/>
      <c r="K1449" s="20"/>
      <c r="L1449" s="21"/>
      <c r="M1449" s="22"/>
    </row>
    <row r="1450" spans="1:14" s="23" customFormat="1" x14ac:dyDescent="0.25">
      <c r="A1450" s="62"/>
      <c r="B1450" s="27" t="s">
        <v>12</v>
      </c>
      <c r="C1450" s="28"/>
      <c r="D1450" s="29"/>
      <c r="E1450" s="30"/>
      <c r="F1450" s="30"/>
      <c r="G1450" s="30"/>
      <c r="H1450" s="30"/>
      <c r="I1450" s="30"/>
      <c r="J1450" s="30"/>
      <c r="K1450" s="31">
        <f>ROUND(SUM(K1446:K1449),2)</f>
        <v>6</v>
      </c>
      <c r="L1450" s="32" t="str">
        <f>IFERROR(VLOOKUP(A1446,PO!$A:$I,5,FALSE),0)</f>
        <v>UN</v>
      </c>
      <c r="M1450" s="22"/>
    </row>
    <row r="1451" spans="1:14" s="23" customFormat="1" x14ac:dyDescent="0.25">
      <c r="A1451" s="60"/>
      <c r="B1451" s="15"/>
      <c r="C1451" s="16"/>
      <c r="D1451" s="17"/>
      <c r="E1451" s="18"/>
      <c r="F1451" s="17"/>
      <c r="G1451" s="19"/>
      <c r="H1451" s="17"/>
      <c r="I1451" s="19"/>
      <c r="J1451" s="19"/>
      <c r="K1451" s="20"/>
      <c r="L1451" s="21"/>
      <c r="M1451" s="22"/>
    </row>
    <row r="1452" spans="1:14" s="23" customFormat="1" ht="26.4" x14ac:dyDescent="0.25">
      <c r="A1452" s="60" t="str">
        <f>PO!A147</f>
        <v>10.05.04</v>
      </c>
      <c r="B1452" s="15" t="str">
        <f>VLOOKUP(A1452,PO!$A:$I,4,FALSE)</f>
        <v>DISJUNTOR BIPOLAR TIPO DIN, CORRENTE NOMINAL DE 25A - FORNECIMENTO E INSTALAÇÃO. AF_07/2025</v>
      </c>
      <c r="C1452" s="16"/>
      <c r="D1452" s="17"/>
      <c r="E1452" s="18"/>
      <c r="F1452" s="17"/>
      <c r="G1452" s="19"/>
      <c r="H1452" s="17"/>
      <c r="I1452" s="19"/>
      <c r="J1452" s="19"/>
      <c r="K1452" s="20"/>
      <c r="L1452" s="21">
        <f>K1456</f>
        <v>6</v>
      </c>
      <c r="M1452" s="22"/>
    </row>
    <row r="1453" spans="1:14" s="23" customFormat="1" ht="15" customHeight="1" x14ac:dyDescent="0.25">
      <c r="A1453" s="61"/>
      <c r="B1453" s="1"/>
      <c r="C1453" s="33"/>
      <c r="D1453" s="49"/>
      <c r="E1453" s="49"/>
      <c r="F1453" s="49"/>
      <c r="G1453" s="26"/>
      <c r="H1453" s="34"/>
      <c r="I1453" s="34"/>
      <c r="J1453" s="34"/>
      <c r="K1453" s="35"/>
      <c r="L1453" s="24"/>
      <c r="M1453" s="25"/>
      <c r="N1453" s="26"/>
    </row>
    <row r="1454" spans="1:14" s="23" customFormat="1" ht="15" customHeight="1" x14ac:dyDescent="0.25">
      <c r="A1454" s="61"/>
      <c r="B1454" s="1"/>
      <c r="C1454" s="33"/>
      <c r="D1454" s="49">
        <v>6</v>
      </c>
      <c r="F1454" s="49"/>
      <c r="G1454" s="49"/>
      <c r="H1454" s="34"/>
      <c r="I1454" s="34"/>
      <c r="J1454" s="34"/>
      <c r="K1454" s="35">
        <f>D1454</f>
        <v>6</v>
      </c>
      <c r="L1454" s="24"/>
      <c r="M1454" s="25"/>
      <c r="N1454" s="26"/>
    </row>
    <row r="1455" spans="1:14" s="23" customFormat="1" x14ac:dyDescent="0.25">
      <c r="A1455" s="60"/>
      <c r="B1455" s="15"/>
      <c r="C1455" s="16"/>
      <c r="D1455" s="17"/>
      <c r="E1455" s="18"/>
      <c r="F1455" s="17"/>
      <c r="G1455" s="19"/>
      <c r="H1455" s="17"/>
      <c r="I1455" s="19"/>
      <c r="J1455" s="19"/>
      <c r="K1455" s="20"/>
      <c r="L1455" s="21"/>
      <c r="M1455" s="22"/>
    </row>
    <row r="1456" spans="1:14" s="23" customFormat="1" x14ac:dyDescent="0.25">
      <c r="A1456" s="62"/>
      <c r="B1456" s="27" t="s">
        <v>12</v>
      </c>
      <c r="C1456" s="28"/>
      <c r="D1456" s="29"/>
      <c r="E1456" s="30"/>
      <c r="F1456" s="30"/>
      <c r="G1456" s="30"/>
      <c r="H1456" s="30"/>
      <c r="I1456" s="30"/>
      <c r="J1456" s="30"/>
      <c r="K1456" s="31">
        <f>ROUND(SUM(K1452:K1455),2)</f>
        <v>6</v>
      </c>
      <c r="L1456" s="32" t="str">
        <f>IFERROR(VLOOKUP(A1452,PO!$A:$I,5,FALSE),0)</f>
        <v>UN</v>
      </c>
      <c r="M1456" s="22"/>
    </row>
    <row r="1457" spans="1:14" s="23" customFormat="1" x14ac:dyDescent="0.25">
      <c r="A1457" s="60"/>
      <c r="B1457" s="15"/>
      <c r="C1457" s="16"/>
      <c r="D1457" s="17"/>
      <c r="E1457" s="18"/>
      <c r="F1457" s="17"/>
      <c r="G1457" s="19"/>
      <c r="H1457" s="17"/>
      <c r="I1457" s="19"/>
      <c r="J1457" s="19"/>
      <c r="K1457" s="20"/>
      <c r="L1457" s="21"/>
      <c r="M1457" s="22"/>
    </row>
    <row r="1458" spans="1:14" s="23" customFormat="1" ht="26.4" x14ac:dyDescent="0.25">
      <c r="A1458" s="60" t="str">
        <f>PO!A148</f>
        <v>10.05.05</v>
      </c>
      <c r="B1458" s="15" t="str">
        <f>VLOOKUP(A1458,PO!$A:$I,4,FALSE)</f>
        <v>DISJUNTOR BIPOLAR TIPO DIN, CORRENTE NOMINAL DE 40A - FORNECIMENTO E INSTALAÇÃO. AF_07/2025</v>
      </c>
      <c r="C1458" s="16"/>
      <c r="D1458" s="17"/>
      <c r="E1458" s="18"/>
      <c r="F1458" s="17"/>
      <c r="G1458" s="19"/>
      <c r="H1458" s="17"/>
      <c r="I1458" s="19"/>
      <c r="J1458" s="19"/>
      <c r="K1458" s="20"/>
      <c r="L1458" s="21">
        <f>K1462</f>
        <v>4</v>
      </c>
      <c r="M1458" s="22"/>
    </row>
    <row r="1459" spans="1:14" s="23" customFormat="1" ht="15" customHeight="1" x14ac:dyDescent="0.25">
      <c r="A1459" s="61"/>
      <c r="B1459" s="1"/>
      <c r="C1459" s="33"/>
      <c r="D1459" s="49"/>
      <c r="E1459" s="49"/>
      <c r="F1459" s="49"/>
      <c r="G1459" s="26"/>
      <c r="H1459" s="34"/>
      <c r="I1459" s="34"/>
      <c r="J1459" s="34"/>
      <c r="K1459" s="35"/>
      <c r="L1459" s="24"/>
      <c r="M1459" s="25"/>
      <c r="N1459" s="26"/>
    </row>
    <row r="1460" spans="1:14" s="23" customFormat="1" ht="15" customHeight="1" x14ac:dyDescent="0.25">
      <c r="A1460" s="61"/>
      <c r="B1460" s="179"/>
      <c r="C1460" s="33"/>
      <c r="D1460" s="49">
        <v>4</v>
      </c>
      <c r="F1460" s="49"/>
      <c r="G1460" s="49"/>
      <c r="H1460" s="34"/>
      <c r="I1460" s="34"/>
      <c r="J1460" s="34"/>
      <c r="K1460" s="35">
        <f>D1460</f>
        <v>4</v>
      </c>
      <c r="L1460" s="24"/>
      <c r="M1460" s="25"/>
      <c r="N1460" s="26"/>
    </row>
    <row r="1461" spans="1:14" s="23" customFormat="1" x14ac:dyDescent="0.25">
      <c r="A1461" s="60"/>
      <c r="B1461" s="15"/>
      <c r="C1461" s="16"/>
      <c r="D1461" s="17"/>
      <c r="E1461" s="18"/>
      <c r="F1461" s="17"/>
      <c r="G1461" s="19"/>
      <c r="H1461" s="17"/>
      <c r="I1461" s="19"/>
      <c r="J1461" s="19"/>
      <c r="K1461" s="20"/>
      <c r="L1461" s="21"/>
      <c r="M1461" s="22"/>
    </row>
    <row r="1462" spans="1:14" s="23" customFormat="1" x14ac:dyDescent="0.25">
      <c r="A1462" s="62"/>
      <c r="B1462" s="27" t="s">
        <v>12</v>
      </c>
      <c r="C1462" s="28"/>
      <c r="D1462" s="29"/>
      <c r="E1462" s="30"/>
      <c r="F1462" s="30"/>
      <c r="G1462" s="30"/>
      <c r="H1462" s="30"/>
      <c r="I1462" s="30"/>
      <c r="J1462" s="30"/>
      <c r="K1462" s="31">
        <f>ROUND(SUM(K1458:K1461),2)</f>
        <v>4</v>
      </c>
      <c r="L1462" s="32" t="str">
        <f>IFERROR(VLOOKUP(A1458,PO!$A:$I,5,FALSE),0)</f>
        <v>UN</v>
      </c>
      <c r="M1462" s="22"/>
    </row>
    <row r="1463" spans="1:14" s="23" customFormat="1" x14ac:dyDescent="0.25">
      <c r="A1463" s="60"/>
      <c r="B1463" s="15"/>
      <c r="C1463" s="16"/>
      <c r="D1463" s="17"/>
      <c r="E1463" s="18"/>
      <c r="F1463" s="17"/>
      <c r="G1463" s="19"/>
      <c r="H1463" s="17"/>
      <c r="I1463" s="19"/>
      <c r="J1463" s="19"/>
      <c r="K1463" s="20"/>
      <c r="L1463" s="21"/>
      <c r="M1463" s="22"/>
    </row>
    <row r="1464" spans="1:14" s="69" customFormat="1" ht="19.95" customHeight="1" x14ac:dyDescent="0.25">
      <c r="A1464" s="314" t="str">
        <f>PO!A149</f>
        <v>11</v>
      </c>
      <c r="B1464" s="308" t="str">
        <f>VLOOKUP(A1464,PO!$A:$I,4,FALSE)</f>
        <v>ESQUADRIAS</v>
      </c>
      <c r="C1464" s="309"/>
      <c r="D1464" s="309"/>
      <c r="E1464" s="310"/>
      <c r="F1464" s="310"/>
      <c r="G1464" s="310"/>
      <c r="H1464" s="311"/>
      <c r="I1464" s="310"/>
      <c r="J1464" s="310"/>
      <c r="K1464" s="312"/>
      <c r="L1464" s="313"/>
      <c r="M1464" s="68"/>
    </row>
    <row r="1465" spans="1:14" s="69" customFormat="1" ht="19.95" customHeight="1" x14ac:dyDescent="0.25">
      <c r="A1465" s="146" t="str">
        <f>PO!A150</f>
        <v>11.01</v>
      </c>
      <c r="B1465" s="147" t="str">
        <f>VLOOKUP(A1465,PO!$A:$I,4,FALSE)</f>
        <v>PORTAS</v>
      </c>
      <c r="C1465" s="148"/>
      <c r="D1465" s="148"/>
      <c r="E1465" s="149"/>
      <c r="F1465" s="149"/>
      <c r="G1465" s="149"/>
      <c r="H1465" s="150"/>
      <c r="I1465" s="149"/>
      <c r="J1465" s="149"/>
      <c r="K1465" s="151"/>
      <c r="L1465" s="152"/>
      <c r="M1465" s="68"/>
    </row>
    <row r="1466" spans="1:14" s="23" customFormat="1" ht="52.8" x14ac:dyDescent="0.25">
      <c r="A1466" s="60" t="str">
        <f>PO!A151</f>
        <v>11.01.01</v>
      </c>
      <c r="B1466" s="15" t="str">
        <f>VLOOKUP(A1466,PO!$A:$I,4,FALSE)</f>
        <v>KIT DE PORTA DE MADEIRA PARA PINTURA, SEMI-OCA (PESADA OU SUPERPESADA), PADRÃO MÉDIO, 90X210CM, ESPESSURA DE 3,5CM, ITENS INCLUSOS: DOBRADIÇAS, MONTAGEM E INSTALAÇÃO DO BATENTE, SEM FECHADURA - FORNECIMENTO E INSTALAÇÃO. AF_12/2019</v>
      </c>
      <c r="C1466" s="16"/>
      <c r="D1466" s="17"/>
      <c r="E1466" s="18"/>
      <c r="F1466" s="17"/>
      <c r="G1466" s="19"/>
      <c r="H1466" s="17"/>
      <c r="I1466" s="19"/>
      <c r="J1466" s="19"/>
      <c r="K1466" s="20"/>
      <c r="L1466" s="21">
        <f>K1480</f>
        <v>10</v>
      </c>
      <c r="M1466" s="22"/>
    </row>
    <row r="1467" spans="1:14" s="23" customFormat="1" ht="15" customHeight="1" x14ac:dyDescent="0.25">
      <c r="A1467" s="61"/>
      <c r="B1467" s="1"/>
      <c r="C1467" s="33"/>
      <c r="D1467" s="49"/>
      <c r="E1467" s="49"/>
      <c r="F1467" s="49"/>
      <c r="G1467" s="26"/>
      <c r="H1467" s="34"/>
      <c r="I1467" s="34"/>
      <c r="J1467" s="34"/>
      <c r="K1467" s="35"/>
      <c r="L1467" s="24"/>
      <c r="M1467" s="25"/>
      <c r="N1467" s="26"/>
    </row>
    <row r="1468" spans="1:14" s="23" customFormat="1" ht="15" customHeight="1" x14ac:dyDescent="0.25">
      <c r="A1468" s="61"/>
      <c r="B1468" s="297" t="s">
        <v>11433</v>
      </c>
      <c r="C1468" s="33"/>
      <c r="D1468" s="49"/>
      <c r="E1468" s="6"/>
      <c r="F1468" s="162"/>
      <c r="G1468" s="6"/>
      <c r="H1468" s="34"/>
      <c r="I1468" s="34"/>
      <c r="J1468" s="34"/>
      <c r="K1468" s="35"/>
      <c r="L1468" s="24"/>
    </row>
    <row r="1469" spans="1:14" s="23" customFormat="1" ht="15" customHeight="1" x14ac:dyDescent="0.25">
      <c r="A1469" s="61"/>
      <c r="B1469" s="1" t="s">
        <v>11441</v>
      </c>
      <c r="C1469" s="33"/>
      <c r="D1469" s="49">
        <v>1</v>
      </c>
      <c r="E1469" s="6"/>
      <c r="F1469" s="162"/>
      <c r="G1469" s="6"/>
      <c r="H1469" s="34"/>
      <c r="I1469" s="34"/>
      <c r="J1469" s="34"/>
      <c r="K1469" s="35">
        <f>D1469</f>
        <v>1</v>
      </c>
      <c r="L1469" s="24"/>
    </row>
    <row r="1470" spans="1:14" s="23" customFormat="1" ht="15" customHeight="1" x14ac:dyDescent="0.25">
      <c r="A1470" s="61"/>
      <c r="B1470" s="1" t="s">
        <v>11442</v>
      </c>
      <c r="C1470" s="33"/>
      <c r="D1470" s="49">
        <v>1</v>
      </c>
      <c r="E1470" s="49"/>
      <c r="F1470" s="162"/>
      <c r="G1470" s="6"/>
      <c r="H1470" s="34"/>
      <c r="I1470" s="34"/>
      <c r="J1470" s="34"/>
      <c r="K1470" s="35">
        <f t="shared" ref="K1470:K1478" si="120">D1470</f>
        <v>1</v>
      </c>
      <c r="L1470" s="24"/>
    </row>
    <row r="1471" spans="1:14" s="23" customFormat="1" ht="15" customHeight="1" x14ac:dyDescent="0.25">
      <c r="A1471" s="61"/>
      <c r="B1471" s="1" t="s">
        <v>11443</v>
      </c>
      <c r="C1471" s="33"/>
      <c r="D1471" s="49">
        <v>1</v>
      </c>
      <c r="E1471" s="6"/>
      <c r="F1471" s="162"/>
      <c r="G1471" s="6"/>
      <c r="H1471" s="34"/>
      <c r="I1471" s="34"/>
      <c r="J1471" s="34"/>
      <c r="K1471" s="35">
        <f t="shared" si="120"/>
        <v>1</v>
      </c>
      <c r="L1471" s="24"/>
    </row>
    <row r="1472" spans="1:14" s="23" customFormat="1" ht="15" customHeight="1" x14ac:dyDescent="0.25">
      <c r="A1472" s="61"/>
      <c r="B1472" s="1" t="s">
        <v>11444</v>
      </c>
      <c r="C1472" s="33"/>
      <c r="D1472" s="49">
        <v>1</v>
      </c>
      <c r="E1472" s="49"/>
      <c r="F1472" s="162"/>
      <c r="G1472" s="6"/>
      <c r="H1472" s="34"/>
      <c r="I1472" s="34"/>
      <c r="J1472" s="34"/>
      <c r="K1472" s="35">
        <f t="shared" si="120"/>
        <v>1</v>
      </c>
      <c r="L1472" s="24"/>
    </row>
    <row r="1473" spans="1:13" s="23" customFormat="1" ht="15" customHeight="1" x14ac:dyDescent="0.25">
      <c r="A1473" s="61"/>
      <c r="B1473" s="1" t="s">
        <v>11445</v>
      </c>
      <c r="C1473" s="33"/>
      <c r="D1473" s="49">
        <v>1</v>
      </c>
      <c r="E1473" s="6"/>
      <c r="F1473" s="162"/>
      <c r="G1473" s="6"/>
      <c r="H1473" s="34"/>
      <c r="I1473" s="34"/>
      <c r="J1473" s="34"/>
      <c r="K1473" s="35">
        <f t="shared" si="120"/>
        <v>1</v>
      </c>
      <c r="L1473" s="24"/>
    </row>
    <row r="1474" spans="1:13" s="23" customFormat="1" ht="15" customHeight="1" x14ac:dyDescent="0.25">
      <c r="A1474" s="61"/>
      <c r="B1474" s="1" t="s">
        <v>11446</v>
      </c>
      <c r="C1474" s="33"/>
      <c r="D1474" s="49">
        <v>1</v>
      </c>
      <c r="E1474" s="49"/>
      <c r="F1474" s="162"/>
      <c r="G1474" s="6"/>
      <c r="H1474" s="34"/>
      <c r="I1474" s="34"/>
      <c r="J1474" s="34"/>
      <c r="K1474" s="35">
        <f t="shared" si="120"/>
        <v>1</v>
      </c>
      <c r="L1474" s="24"/>
    </row>
    <row r="1475" spans="1:13" s="23" customFormat="1" ht="15" customHeight="1" x14ac:dyDescent="0.25">
      <c r="A1475" s="61"/>
      <c r="B1475" s="1" t="s">
        <v>11447</v>
      </c>
      <c r="C1475" s="33"/>
      <c r="D1475" s="49">
        <v>1</v>
      </c>
      <c r="E1475" s="6"/>
      <c r="F1475" s="162"/>
      <c r="G1475" s="6"/>
      <c r="H1475" s="34"/>
      <c r="I1475" s="34"/>
      <c r="J1475" s="34"/>
      <c r="K1475" s="35">
        <f t="shared" si="120"/>
        <v>1</v>
      </c>
      <c r="L1475" s="24"/>
    </row>
    <row r="1476" spans="1:13" s="23" customFormat="1" ht="15" customHeight="1" x14ac:dyDescent="0.25">
      <c r="A1476" s="61"/>
      <c r="B1476" s="1" t="s">
        <v>11448</v>
      </c>
      <c r="C1476" s="33"/>
      <c r="D1476" s="49">
        <v>1</v>
      </c>
      <c r="E1476" s="49"/>
      <c r="F1476" s="162"/>
      <c r="G1476" s="6"/>
      <c r="H1476" s="34"/>
      <c r="I1476" s="34"/>
      <c r="J1476" s="34"/>
      <c r="K1476" s="35">
        <f t="shared" si="120"/>
        <v>1</v>
      </c>
      <c r="L1476" s="24"/>
    </row>
    <row r="1477" spans="1:13" s="23" customFormat="1" ht="15" customHeight="1" x14ac:dyDescent="0.25">
      <c r="A1477" s="61"/>
      <c r="B1477" s="1" t="s">
        <v>11449</v>
      </c>
      <c r="C1477" s="33"/>
      <c r="D1477" s="49">
        <v>1</v>
      </c>
      <c r="E1477" s="6"/>
      <c r="F1477" s="162"/>
      <c r="G1477" s="6"/>
      <c r="H1477" s="34"/>
      <c r="I1477" s="34"/>
      <c r="J1477" s="34"/>
      <c r="K1477" s="35">
        <f t="shared" si="120"/>
        <v>1</v>
      </c>
      <c r="L1477" s="24"/>
    </row>
    <row r="1478" spans="1:13" s="23" customFormat="1" ht="15" customHeight="1" x14ac:dyDescent="0.25">
      <c r="A1478" s="61"/>
      <c r="B1478" s="1" t="s">
        <v>11450</v>
      </c>
      <c r="C1478" s="33"/>
      <c r="D1478" s="49">
        <v>1</v>
      </c>
      <c r="E1478" s="49"/>
      <c r="F1478" s="162"/>
      <c r="G1478" s="6"/>
      <c r="H1478" s="34"/>
      <c r="I1478" s="34"/>
      <c r="J1478" s="34"/>
      <c r="K1478" s="35">
        <f t="shared" si="120"/>
        <v>1</v>
      </c>
      <c r="L1478" s="24"/>
    </row>
    <row r="1479" spans="1:13" s="23" customFormat="1" x14ac:dyDescent="0.25">
      <c r="A1479" s="60"/>
      <c r="B1479" s="15"/>
      <c r="C1479" s="16"/>
      <c r="D1479" s="17"/>
      <c r="E1479" s="18"/>
      <c r="F1479" s="17"/>
      <c r="G1479" s="19"/>
      <c r="H1479" s="17"/>
      <c r="I1479" s="19"/>
      <c r="J1479" s="19"/>
      <c r="K1479" s="20"/>
      <c r="L1479" s="21"/>
      <c r="M1479" s="22"/>
    </row>
    <row r="1480" spans="1:13" s="23" customFormat="1" x14ac:dyDescent="0.25">
      <c r="A1480" s="62"/>
      <c r="B1480" s="27" t="s">
        <v>12</v>
      </c>
      <c r="C1480" s="28"/>
      <c r="D1480" s="29"/>
      <c r="E1480" s="30"/>
      <c r="F1480" s="30"/>
      <c r="G1480" s="30"/>
      <c r="H1480" s="30"/>
      <c r="I1480" s="30"/>
      <c r="J1480" s="30"/>
      <c r="K1480" s="31">
        <f>ROUND(SUM(K1466:K1479),2)</f>
        <v>10</v>
      </c>
      <c r="L1480" s="32" t="str">
        <f>IFERROR(VLOOKUP(A1466,PO!$A:$I,5,FALSE),0)</f>
        <v>UN</v>
      </c>
      <c r="M1480" s="22"/>
    </row>
    <row r="1481" spans="1:13" s="23" customFormat="1" x14ac:dyDescent="0.25">
      <c r="A1481" s="60"/>
      <c r="B1481" s="15"/>
      <c r="C1481" s="16"/>
      <c r="D1481" s="17"/>
      <c r="E1481" s="18"/>
      <c r="F1481" s="17"/>
      <c r="G1481" s="19"/>
      <c r="H1481" s="17"/>
      <c r="I1481" s="19"/>
      <c r="J1481" s="19"/>
      <c r="K1481" s="20"/>
      <c r="L1481" s="21"/>
      <c r="M1481" s="22"/>
    </row>
    <row r="1482" spans="1:13" s="23" customFormat="1" ht="52.8" x14ac:dyDescent="0.25">
      <c r="A1482" s="60" t="str">
        <f>PO!A152</f>
        <v>11.01.02</v>
      </c>
      <c r="B1482" s="15" t="str">
        <f>VLOOKUP(A1482,PO!$A:$I,4,FALSE)</f>
        <v>KIT DE PORTA DE MADEIRA PARA PINTURA, SEMI-OCA (PESADA OU SUPERPESADA), PADRÃO MÉDIO, 80X210CM, ESPESSURA DE 3,5CM, ITENS INCLUSOS: DOBRADIÇAS, MONTAGEM E INSTALAÇÃO DO BATENTE, SEM FECHADURA - FORNECIMENTO E INSTALAÇÃO. AF_12/2019</v>
      </c>
      <c r="C1482" s="16"/>
      <c r="D1482" s="17"/>
      <c r="E1482" s="18"/>
      <c r="F1482" s="17"/>
      <c r="G1482" s="19"/>
      <c r="H1482" s="17"/>
      <c r="I1482" s="19"/>
      <c r="J1482" s="19"/>
      <c r="K1482" s="20"/>
      <c r="L1482" s="21">
        <f>K1493</f>
        <v>7</v>
      </c>
      <c r="M1482" s="22"/>
    </row>
    <row r="1483" spans="1:13" s="23" customFormat="1" ht="15" customHeight="1" x14ac:dyDescent="0.25">
      <c r="A1483" s="61"/>
      <c r="B1483" s="161"/>
      <c r="C1483" s="33"/>
      <c r="D1483" s="49"/>
      <c r="E1483" s="6"/>
      <c r="F1483" s="162"/>
      <c r="G1483" s="6"/>
      <c r="H1483" s="34"/>
      <c r="I1483" s="34"/>
      <c r="J1483" s="34"/>
      <c r="K1483" s="35"/>
      <c r="L1483" s="24"/>
    </row>
    <row r="1484" spans="1:13" s="23" customFormat="1" ht="15" customHeight="1" x14ac:dyDescent="0.25">
      <c r="A1484" s="61"/>
      <c r="B1484" s="297" t="s">
        <v>11433</v>
      </c>
      <c r="C1484" s="33"/>
      <c r="D1484" s="49"/>
      <c r="E1484" s="6"/>
      <c r="F1484" s="162"/>
      <c r="G1484" s="6"/>
      <c r="H1484" s="34"/>
      <c r="I1484" s="34"/>
      <c r="J1484" s="34"/>
      <c r="K1484" s="35"/>
      <c r="L1484" s="24"/>
    </row>
    <row r="1485" spans="1:13" s="23" customFormat="1" ht="15" customHeight="1" x14ac:dyDescent="0.25">
      <c r="A1485" s="61"/>
      <c r="B1485" s="1" t="s">
        <v>11451</v>
      </c>
      <c r="C1485" s="33"/>
      <c r="D1485" s="49">
        <v>1</v>
      </c>
      <c r="E1485" s="49"/>
      <c r="F1485" s="162"/>
      <c r="G1485" s="6"/>
      <c r="H1485" s="34"/>
      <c r="I1485" s="34"/>
      <c r="J1485" s="34"/>
      <c r="K1485" s="35">
        <f t="shared" ref="K1485:K1491" si="121">D1485</f>
        <v>1</v>
      </c>
      <c r="L1485" s="24"/>
    </row>
    <row r="1486" spans="1:13" s="23" customFormat="1" ht="15" customHeight="1" x14ac:dyDescent="0.25">
      <c r="A1486" s="61"/>
      <c r="B1486" s="1" t="s">
        <v>11452</v>
      </c>
      <c r="C1486" s="33"/>
      <c r="D1486" s="49">
        <v>1</v>
      </c>
      <c r="E1486" s="6"/>
      <c r="F1486" s="162"/>
      <c r="G1486" s="6"/>
      <c r="H1486" s="34"/>
      <c r="I1486" s="34"/>
      <c r="J1486" s="34"/>
      <c r="K1486" s="35">
        <f t="shared" si="121"/>
        <v>1</v>
      </c>
      <c r="L1486" s="24"/>
    </row>
    <row r="1487" spans="1:13" s="23" customFormat="1" ht="15" customHeight="1" x14ac:dyDescent="0.25">
      <c r="A1487" s="61"/>
      <c r="B1487" s="1" t="s">
        <v>11453</v>
      </c>
      <c r="C1487" s="33"/>
      <c r="D1487" s="49">
        <v>1</v>
      </c>
      <c r="E1487" s="6"/>
      <c r="F1487" s="162"/>
      <c r="G1487" s="6"/>
      <c r="H1487" s="34"/>
      <c r="I1487" s="34"/>
      <c r="J1487" s="34"/>
      <c r="K1487" s="35">
        <f t="shared" si="121"/>
        <v>1</v>
      </c>
      <c r="L1487" s="24"/>
    </row>
    <row r="1488" spans="1:13" s="23" customFormat="1" ht="15" customHeight="1" x14ac:dyDescent="0.25">
      <c r="A1488" s="61"/>
      <c r="B1488" s="1" t="s">
        <v>11454</v>
      </c>
      <c r="C1488" s="33"/>
      <c r="D1488" s="49">
        <v>1</v>
      </c>
      <c r="E1488" s="6"/>
      <c r="F1488" s="162"/>
      <c r="G1488" s="6"/>
      <c r="H1488" s="34"/>
      <c r="I1488" s="34"/>
      <c r="J1488" s="34"/>
      <c r="K1488" s="35">
        <f t="shared" si="121"/>
        <v>1</v>
      </c>
      <c r="L1488" s="24"/>
    </row>
    <row r="1489" spans="1:14" s="23" customFormat="1" ht="15" customHeight="1" x14ac:dyDescent="0.25">
      <c r="A1489" s="61"/>
      <c r="B1489" s="1" t="s">
        <v>11455</v>
      </c>
      <c r="C1489" s="33"/>
      <c r="D1489" s="49">
        <v>1</v>
      </c>
      <c r="E1489" s="6"/>
      <c r="F1489" s="162"/>
      <c r="G1489" s="6"/>
      <c r="H1489" s="34"/>
      <c r="I1489" s="34"/>
      <c r="J1489" s="34"/>
      <c r="K1489" s="35">
        <f t="shared" si="121"/>
        <v>1</v>
      </c>
      <c r="L1489" s="24"/>
    </row>
    <row r="1490" spans="1:14" s="23" customFormat="1" ht="15" customHeight="1" x14ac:dyDescent="0.25">
      <c r="A1490" s="61"/>
      <c r="B1490" s="1" t="s">
        <v>11456</v>
      </c>
      <c r="C1490" s="33"/>
      <c r="D1490" s="49">
        <v>1</v>
      </c>
      <c r="E1490" s="6"/>
      <c r="F1490" s="162"/>
      <c r="G1490" s="6"/>
      <c r="H1490" s="34"/>
      <c r="I1490" s="34"/>
      <c r="J1490" s="34"/>
      <c r="K1490" s="35">
        <f t="shared" si="121"/>
        <v>1</v>
      </c>
      <c r="L1490" s="24"/>
    </row>
    <row r="1491" spans="1:14" s="23" customFormat="1" ht="15" customHeight="1" x14ac:dyDescent="0.25">
      <c r="A1491" s="61"/>
      <c r="B1491" s="1" t="s">
        <v>11457</v>
      </c>
      <c r="C1491" s="33"/>
      <c r="D1491" s="49">
        <v>1</v>
      </c>
      <c r="E1491" s="6"/>
      <c r="F1491" s="162"/>
      <c r="G1491" s="6"/>
      <c r="H1491" s="34"/>
      <c r="I1491" s="34"/>
      <c r="J1491" s="34"/>
      <c r="K1491" s="35">
        <f t="shared" si="121"/>
        <v>1</v>
      </c>
      <c r="L1491" s="24"/>
    </row>
    <row r="1492" spans="1:14" s="23" customFormat="1" x14ac:dyDescent="0.25">
      <c r="A1492" s="60"/>
      <c r="B1492" s="15"/>
      <c r="C1492" s="16"/>
      <c r="D1492" s="17"/>
      <c r="E1492" s="18"/>
      <c r="F1492" s="17"/>
      <c r="G1492" s="19"/>
      <c r="H1492" s="17"/>
      <c r="I1492" s="19"/>
      <c r="J1492" s="19"/>
      <c r="K1492" s="20"/>
      <c r="L1492" s="21"/>
      <c r="M1492" s="22"/>
    </row>
    <row r="1493" spans="1:14" s="23" customFormat="1" x14ac:dyDescent="0.25">
      <c r="A1493" s="62"/>
      <c r="B1493" s="27" t="s">
        <v>12</v>
      </c>
      <c r="C1493" s="28"/>
      <c r="D1493" s="29"/>
      <c r="E1493" s="30"/>
      <c r="F1493" s="30"/>
      <c r="G1493" s="30"/>
      <c r="H1493" s="30"/>
      <c r="I1493" s="30"/>
      <c r="J1493" s="30"/>
      <c r="K1493" s="31">
        <f>ROUND(SUM(K1482:K1492),2)</f>
        <v>7</v>
      </c>
      <c r="L1493" s="32" t="str">
        <f>IFERROR(VLOOKUP(A1482,PO!$A:$I,5,FALSE),0)</f>
        <v>UN</v>
      </c>
      <c r="M1493" s="22"/>
    </row>
    <row r="1494" spans="1:14" s="23" customFormat="1" x14ac:dyDescent="0.25">
      <c r="A1494" s="60"/>
      <c r="B1494" s="15"/>
      <c r="C1494" s="16"/>
      <c r="D1494" s="17"/>
      <c r="E1494" s="18"/>
      <c r="F1494" s="17"/>
      <c r="G1494" s="19"/>
      <c r="H1494" s="17"/>
      <c r="I1494" s="19"/>
      <c r="J1494" s="19"/>
      <c r="K1494" s="20"/>
      <c r="L1494" s="21"/>
      <c r="M1494" s="22"/>
    </row>
    <row r="1495" spans="1:14" s="23" customFormat="1" ht="26.4" x14ac:dyDescent="0.25">
      <c r="A1495" s="60" t="str">
        <f>PO!A153</f>
        <v>11.01.03</v>
      </c>
      <c r="B1495" s="15" t="str">
        <f>VLOOKUP(A1495,PO!$A:$I,4,FALSE)</f>
        <v>PORTA DE FERRO, DE ABRIR, TIPO GRADE COM CHAPA, COM GUARNIÇÕES. AF_12/2019</v>
      </c>
      <c r="C1495" s="16"/>
      <c r="D1495" s="17"/>
      <c r="E1495" s="18"/>
      <c r="F1495" s="17"/>
      <c r="G1495" s="19"/>
      <c r="H1495" s="17"/>
      <c r="I1495" s="19"/>
      <c r="J1495" s="19"/>
      <c r="K1495" s="20"/>
      <c r="L1495" s="21">
        <f>K1500</f>
        <v>2.52</v>
      </c>
      <c r="M1495" s="22"/>
    </row>
    <row r="1496" spans="1:14" s="23" customFormat="1" ht="15" customHeight="1" x14ac:dyDescent="0.25">
      <c r="A1496" s="61"/>
      <c r="B1496" s="1"/>
      <c r="C1496" s="33"/>
      <c r="D1496" s="49"/>
      <c r="E1496" s="49"/>
      <c r="F1496" s="49"/>
      <c r="G1496" s="26"/>
      <c r="H1496" s="34"/>
      <c r="I1496" s="34"/>
      <c r="J1496" s="34"/>
      <c r="K1496" s="35"/>
      <c r="L1496" s="24"/>
      <c r="M1496" s="25"/>
      <c r="N1496" s="26"/>
    </row>
    <row r="1497" spans="1:14" s="23" customFormat="1" ht="15" customHeight="1" x14ac:dyDescent="0.25">
      <c r="A1497" s="61"/>
      <c r="B1497" s="297" t="s">
        <v>11431</v>
      </c>
      <c r="C1497" s="33"/>
      <c r="D1497" s="49"/>
      <c r="E1497" s="6"/>
      <c r="F1497" s="162"/>
      <c r="G1497" s="6"/>
      <c r="H1497" s="34"/>
      <c r="I1497" s="34"/>
      <c r="J1497" s="34"/>
      <c r="K1497" s="35"/>
      <c r="L1497" s="24"/>
    </row>
    <row r="1498" spans="1:14" s="23" customFormat="1" ht="15" customHeight="1" x14ac:dyDescent="0.25">
      <c r="A1498" s="61"/>
      <c r="B1498" s="1" t="s">
        <v>11481</v>
      </c>
      <c r="C1498" s="33"/>
      <c r="D1498" s="49">
        <v>1</v>
      </c>
      <c r="E1498" s="49">
        <v>1.2</v>
      </c>
      <c r="F1498" s="162"/>
      <c r="G1498" s="6">
        <v>2.1</v>
      </c>
      <c r="H1498" s="34">
        <f>G1498*E1498</f>
        <v>2.52</v>
      </c>
      <c r="I1498" s="34"/>
      <c r="J1498" s="34"/>
      <c r="K1498" s="35">
        <f>H1498*D1498</f>
        <v>2.52</v>
      </c>
      <c r="L1498" s="24"/>
    </row>
    <row r="1499" spans="1:14" s="23" customFormat="1" ht="15" customHeight="1" x14ac:dyDescent="0.25">
      <c r="A1499" s="61"/>
      <c r="B1499" s="1"/>
      <c r="C1499" s="33"/>
      <c r="D1499" s="49"/>
      <c r="F1499" s="49"/>
      <c r="G1499" s="49"/>
      <c r="H1499" s="34"/>
      <c r="I1499" s="34"/>
      <c r="J1499" s="34"/>
      <c r="K1499" s="35"/>
      <c r="L1499" s="24"/>
    </row>
    <row r="1500" spans="1:14" s="23" customFormat="1" x14ac:dyDescent="0.25">
      <c r="A1500" s="62"/>
      <c r="B1500" s="27" t="s">
        <v>12</v>
      </c>
      <c r="C1500" s="28"/>
      <c r="D1500" s="29"/>
      <c r="E1500" s="30"/>
      <c r="F1500" s="30"/>
      <c r="G1500" s="30"/>
      <c r="H1500" s="30"/>
      <c r="I1500" s="30"/>
      <c r="J1500" s="30"/>
      <c r="K1500" s="31">
        <f>ROUND(SUM(K1495:K1499),2)</f>
        <v>2.52</v>
      </c>
      <c r="L1500" s="32" t="str">
        <f>IFERROR(VLOOKUP(A1495,PO!$A:$I,5,FALSE),0)</f>
        <v>M2</v>
      </c>
      <c r="M1500" s="22"/>
    </row>
    <row r="1501" spans="1:14" s="23" customFormat="1" x14ac:dyDescent="0.25">
      <c r="A1501" s="60"/>
      <c r="B1501" s="15"/>
      <c r="C1501" s="16"/>
      <c r="D1501" s="17"/>
      <c r="E1501" s="18"/>
      <c r="F1501" s="17"/>
      <c r="G1501" s="19"/>
      <c r="H1501" s="17"/>
      <c r="I1501" s="19"/>
      <c r="J1501" s="19"/>
      <c r="K1501" s="20"/>
      <c r="L1501" s="21"/>
      <c r="M1501" s="22"/>
    </row>
    <row r="1502" spans="1:14" s="23" customFormat="1" ht="26.4" x14ac:dyDescent="0.25">
      <c r="A1502" s="60" t="str">
        <f>PO!A154</f>
        <v>11.01.04</v>
      </c>
      <c r="B1502" s="15" t="str">
        <f>VLOOKUP(A1502,PO!$A:$I,4,FALSE)</f>
        <v>PORTA EM ALUMÍNIO DE ABRIR TIPO VENEZIANA COM GUARNIÇÃO, FIXAÇÃO COM PARAFUSOS - FORNECIMENTO E INSTALAÇÃO. AF_12/2019</v>
      </c>
      <c r="C1502" s="16"/>
      <c r="D1502" s="17"/>
      <c r="E1502" s="18"/>
      <c r="F1502" s="17"/>
      <c r="G1502" s="19"/>
      <c r="H1502" s="17"/>
      <c r="I1502" s="19"/>
      <c r="J1502" s="19"/>
      <c r="K1502" s="20"/>
      <c r="L1502" s="21">
        <f>K1507</f>
        <v>10.08</v>
      </c>
      <c r="M1502" s="22"/>
    </row>
    <row r="1503" spans="1:14" s="23" customFormat="1" ht="15" customHeight="1" x14ac:dyDescent="0.25">
      <c r="A1503" s="61"/>
      <c r="B1503" s="1"/>
      <c r="C1503" s="33"/>
      <c r="D1503" s="49"/>
      <c r="E1503" s="49"/>
      <c r="F1503" s="49"/>
      <c r="G1503" s="26"/>
      <c r="H1503" s="34"/>
      <c r="I1503" s="34"/>
      <c r="J1503" s="34"/>
      <c r="K1503" s="35"/>
      <c r="L1503" s="24"/>
      <c r="M1503" s="25"/>
      <c r="N1503" s="26"/>
    </row>
    <row r="1504" spans="1:14" s="23" customFormat="1" ht="15" customHeight="1" x14ac:dyDescent="0.25">
      <c r="A1504" s="61"/>
      <c r="B1504" s="1" t="s">
        <v>11482</v>
      </c>
      <c r="C1504" s="33"/>
      <c r="D1504" s="49">
        <v>4</v>
      </c>
      <c r="E1504" s="49">
        <v>0.6</v>
      </c>
      <c r="F1504" s="162"/>
      <c r="G1504" s="6">
        <v>2.1</v>
      </c>
      <c r="H1504" s="34">
        <f>G1504*E1504</f>
        <v>1.26</v>
      </c>
      <c r="I1504" s="34"/>
      <c r="J1504" s="34"/>
      <c r="K1504" s="35">
        <f>H1504*D1504</f>
        <v>5.04</v>
      </c>
      <c r="L1504" s="24"/>
    </row>
    <row r="1505" spans="1:14" s="23" customFormat="1" ht="15" customHeight="1" x14ac:dyDescent="0.25">
      <c r="A1505" s="61"/>
      <c r="B1505" s="1" t="s">
        <v>11483</v>
      </c>
      <c r="C1505" s="33"/>
      <c r="D1505" s="49">
        <v>4</v>
      </c>
      <c r="E1505" s="49">
        <v>0.6</v>
      </c>
      <c r="F1505" s="162"/>
      <c r="G1505" s="6">
        <v>2.1</v>
      </c>
      <c r="H1505" s="34">
        <f>G1505*E1505</f>
        <v>1.26</v>
      </c>
      <c r="I1505" s="34"/>
      <c r="J1505" s="34"/>
      <c r="K1505" s="35">
        <f>H1505*D1505</f>
        <v>5.04</v>
      </c>
      <c r="L1505" s="24"/>
    </row>
    <row r="1506" spans="1:14" s="23" customFormat="1" ht="15" customHeight="1" x14ac:dyDescent="0.25">
      <c r="A1506" s="61"/>
      <c r="B1506" s="1"/>
      <c r="C1506" s="33"/>
      <c r="D1506" s="49"/>
      <c r="F1506" s="49"/>
      <c r="G1506" s="49"/>
      <c r="H1506" s="34"/>
      <c r="I1506" s="34"/>
      <c r="J1506" s="34"/>
      <c r="K1506" s="35"/>
      <c r="L1506" s="24"/>
    </row>
    <row r="1507" spans="1:14" s="23" customFormat="1" x14ac:dyDescent="0.25">
      <c r="A1507" s="62"/>
      <c r="B1507" s="27" t="s">
        <v>12</v>
      </c>
      <c r="C1507" s="28"/>
      <c r="D1507" s="29"/>
      <c r="E1507" s="30"/>
      <c r="F1507" s="30"/>
      <c r="G1507" s="30"/>
      <c r="H1507" s="30"/>
      <c r="I1507" s="30"/>
      <c r="J1507" s="30"/>
      <c r="K1507" s="31">
        <f>ROUND(SUM(K1502:K1506),2)</f>
        <v>10.08</v>
      </c>
      <c r="L1507" s="32" t="str">
        <f>IFERROR(VLOOKUP(A1502,PO!$A:$I,5,FALSE),0)</f>
        <v>M2</v>
      </c>
      <c r="M1507" s="22"/>
    </row>
    <row r="1508" spans="1:14" s="23" customFormat="1" x14ac:dyDescent="0.25">
      <c r="A1508" s="60"/>
      <c r="B1508" s="15"/>
      <c r="C1508" s="16"/>
      <c r="D1508" s="17"/>
      <c r="E1508" s="18"/>
      <c r="F1508" s="17"/>
      <c r="G1508" s="19"/>
      <c r="H1508" s="17"/>
      <c r="I1508" s="19"/>
      <c r="J1508" s="19"/>
      <c r="K1508" s="20"/>
      <c r="L1508" s="21"/>
      <c r="M1508" s="22"/>
    </row>
    <row r="1509" spans="1:14" s="69" customFormat="1" ht="19.95" customHeight="1" x14ac:dyDescent="0.25">
      <c r="A1509" s="146" t="str">
        <f>PO!A155</f>
        <v>11.02</v>
      </c>
      <c r="B1509" s="147" t="str">
        <f>VLOOKUP(A1509,PO!$A:$I,4,FALSE)</f>
        <v>JANELAS</v>
      </c>
      <c r="C1509" s="148"/>
      <c r="D1509" s="148"/>
      <c r="E1509" s="149"/>
      <c r="F1509" s="149"/>
      <c r="G1509" s="149"/>
      <c r="H1509" s="150"/>
      <c r="I1509" s="149"/>
      <c r="J1509" s="149"/>
      <c r="K1509" s="151"/>
      <c r="L1509" s="152"/>
      <c r="M1509" s="68"/>
    </row>
    <row r="1510" spans="1:14" s="23" customFormat="1" ht="66" x14ac:dyDescent="0.25">
      <c r="A1510" s="60" t="str">
        <f>PO!A156</f>
        <v>11.02.01</v>
      </c>
      <c r="B1510" s="15" t="str">
        <f>VLOOKUP(A1510,PO!$A:$I,4,FALSE)</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C1510" s="180"/>
      <c r="D1510" s="17"/>
      <c r="E1510" s="18"/>
      <c r="F1510" s="17"/>
      <c r="G1510" s="19"/>
      <c r="H1510" s="17"/>
      <c r="I1510" s="19"/>
      <c r="J1510" s="19"/>
      <c r="K1510" s="20"/>
      <c r="L1510" s="21">
        <f>K1523</f>
        <v>21</v>
      </c>
      <c r="M1510" s="22"/>
    </row>
    <row r="1511" spans="1:14" s="23" customFormat="1" ht="15" customHeight="1" x14ac:dyDescent="0.25">
      <c r="A1511" s="61"/>
      <c r="B1511" s="1"/>
      <c r="C1511" s="33"/>
      <c r="D1511" s="49"/>
      <c r="E1511" s="49"/>
      <c r="F1511" s="49"/>
      <c r="G1511" s="26"/>
      <c r="H1511" s="34"/>
      <c r="I1511" s="34"/>
      <c r="J1511" s="34"/>
      <c r="K1511" s="35"/>
      <c r="L1511" s="24"/>
      <c r="M1511" s="25"/>
      <c r="N1511" s="26"/>
    </row>
    <row r="1512" spans="1:14" s="23" customFormat="1" ht="15" customHeight="1" x14ac:dyDescent="0.25">
      <c r="A1512" s="61"/>
      <c r="B1512" s="297" t="s">
        <v>11432</v>
      </c>
      <c r="C1512" s="33"/>
      <c r="D1512" s="49"/>
      <c r="E1512" s="6"/>
      <c r="F1512" s="162"/>
      <c r="G1512" s="162"/>
      <c r="H1512" s="34"/>
      <c r="I1512" s="34"/>
      <c r="J1512" s="34"/>
      <c r="K1512" s="35"/>
      <c r="L1512" s="24"/>
    </row>
    <row r="1513" spans="1:14" s="23" customFormat="1" ht="15" customHeight="1" x14ac:dyDescent="0.25">
      <c r="A1513" s="61"/>
      <c r="B1513" s="1" t="s">
        <v>11474</v>
      </c>
      <c r="C1513" s="33"/>
      <c r="D1513" s="49">
        <v>2</v>
      </c>
      <c r="E1513" s="6">
        <v>1.5</v>
      </c>
      <c r="F1513" s="162"/>
      <c r="G1513" s="162">
        <v>1.1000000000000001</v>
      </c>
      <c r="H1513" s="34">
        <f t="shared" ref="H1513:H1518" si="122">G1513*E1513</f>
        <v>1.6500000000000001</v>
      </c>
      <c r="I1513" s="34"/>
      <c r="J1513" s="34"/>
      <c r="K1513" s="35">
        <f t="shared" ref="K1513:K1518" si="123">H1513*D1513</f>
        <v>3.3000000000000003</v>
      </c>
      <c r="L1513" s="24"/>
    </row>
    <row r="1514" spans="1:14" s="23" customFormat="1" ht="15" customHeight="1" x14ac:dyDescent="0.25">
      <c r="A1514" s="61"/>
      <c r="B1514" s="1" t="s">
        <v>11475</v>
      </c>
      <c r="C1514" s="33"/>
      <c r="D1514" s="49">
        <v>2</v>
      </c>
      <c r="E1514" s="6">
        <v>1.5</v>
      </c>
      <c r="F1514" s="162"/>
      <c r="G1514" s="162">
        <v>1.1000000000000001</v>
      </c>
      <c r="H1514" s="34">
        <f t="shared" si="122"/>
        <v>1.6500000000000001</v>
      </c>
      <c r="I1514" s="34"/>
      <c r="J1514" s="34"/>
      <c r="K1514" s="35">
        <f t="shared" si="123"/>
        <v>3.3000000000000003</v>
      </c>
      <c r="L1514" s="24"/>
    </row>
    <row r="1515" spans="1:14" s="23" customFormat="1" ht="15" customHeight="1" x14ac:dyDescent="0.25">
      <c r="A1515" s="61"/>
      <c r="B1515" s="1" t="s">
        <v>11476</v>
      </c>
      <c r="C1515" s="33"/>
      <c r="D1515" s="49">
        <v>2</v>
      </c>
      <c r="E1515" s="6">
        <v>1.5</v>
      </c>
      <c r="F1515" s="162"/>
      <c r="G1515" s="162">
        <v>1.1000000000000001</v>
      </c>
      <c r="H1515" s="34">
        <f t="shared" si="122"/>
        <v>1.6500000000000001</v>
      </c>
      <c r="I1515" s="34"/>
      <c r="J1515" s="34"/>
      <c r="K1515" s="35">
        <f t="shared" si="123"/>
        <v>3.3000000000000003</v>
      </c>
      <c r="L1515" s="24"/>
    </row>
    <row r="1516" spans="1:14" s="23" customFormat="1" ht="15" customHeight="1" x14ac:dyDescent="0.25">
      <c r="A1516" s="61"/>
      <c r="B1516" s="1" t="s">
        <v>11477</v>
      </c>
      <c r="C1516" s="33"/>
      <c r="D1516" s="49">
        <v>2</v>
      </c>
      <c r="E1516" s="6">
        <v>1.5</v>
      </c>
      <c r="F1516" s="162"/>
      <c r="G1516" s="162">
        <v>1.1000000000000001</v>
      </c>
      <c r="H1516" s="34">
        <f t="shared" si="122"/>
        <v>1.6500000000000001</v>
      </c>
      <c r="I1516" s="34"/>
      <c r="J1516" s="34"/>
      <c r="K1516" s="35">
        <f t="shared" si="123"/>
        <v>3.3000000000000003</v>
      </c>
      <c r="L1516" s="24"/>
    </row>
    <row r="1517" spans="1:14" s="23" customFormat="1" ht="15" customHeight="1" x14ac:dyDescent="0.25">
      <c r="A1517" s="61"/>
      <c r="B1517" s="1" t="s">
        <v>11478</v>
      </c>
      <c r="C1517" s="33"/>
      <c r="D1517" s="49">
        <v>2</v>
      </c>
      <c r="E1517" s="6">
        <v>1.5</v>
      </c>
      <c r="F1517" s="162"/>
      <c r="G1517" s="162">
        <v>1.1000000000000001</v>
      </c>
      <c r="H1517" s="34">
        <f t="shared" si="122"/>
        <v>1.6500000000000001</v>
      </c>
      <c r="I1517" s="34"/>
      <c r="J1517" s="34"/>
      <c r="K1517" s="35">
        <f t="shared" si="123"/>
        <v>3.3000000000000003</v>
      </c>
      <c r="L1517" s="24"/>
    </row>
    <row r="1518" spans="1:14" s="23" customFormat="1" ht="15" customHeight="1" x14ac:dyDescent="0.25">
      <c r="A1518" s="61"/>
      <c r="B1518" s="1" t="s">
        <v>11479</v>
      </c>
      <c r="C1518" s="33"/>
      <c r="D1518" s="49">
        <v>2</v>
      </c>
      <c r="E1518" s="6">
        <v>1.5</v>
      </c>
      <c r="F1518" s="162"/>
      <c r="G1518" s="162">
        <v>1.1000000000000001</v>
      </c>
      <c r="H1518" s="34">
        <f t="shared" si="122"/>
        <v>1.6500000000000001</v>
      </c>
      <c r="I1518" s="34"/>
      <c r="J1518" s="34"/>
      <c r="K1518" s="35">
        <f t="shared" si="123"/>
        <v>3.3000000000000003</v>
      </c>
      <c r="L1518" s="24"/>
    </row>
    <row r="1519" spans="1:14" s="23" customFormat="1" ht="15" customHeight="1" x14ac:dyDescent="0.25">
      <c r="A1519" s="61"/>
      <c r="B1519" s="1"/>
      <c r="C1519" s="33"/>
      <c r="D1519" s="49"/>
      <c r="E1519" s="6"/>
      <c r="F1519" s="162"/>
      <c r="G1519" s="162"/>
      <c r="H1519" s="34"/>
      <c r="I1519" s="34"/>
      <c r="J1519" s="34"/>
      <c r="K1519" s="35"/>
      <c r="L1519" s="24"/>
    </row>
    <row r="1520" spans="1:14" s="23" customFormat="1" ht="15" customHeight="1" x14ac:dyDescent="0.25">
      <c r="A1520" s="61"/>
      <c r="B1520" s="297" t="s">
        <v>11432</v>
      </c>
      <c r="C1520" s="33"/>
      <c r="D1520" s="49"/>
      <c r="E1520" s="6"/>
      <c r="F1520" s="162"/>
      <c r="G1520" s="162"/>
      <c r="H1520" s="34"/>
      <c r="I1520" s="34"/>
      <c r="J1520" s="34"/>
      <c r="K1520" s="35"/>
      <c r="L1520" s="24"/>
    </row>
    <row r="1521" spans="1:14" s="23" customFormat="1" ht="15" customHeight="1" x14ac:dyDescent="0.25">
      <c r="A1521" s="61"/>
      <c r="B1521" s="1" t="s">
        <v>11480</v>
      </c>
      <c r="C1521" s="33"/>
      <c r="D1521" s="49">
        <v>2</v>
      </c>
      <c r="E1521" s="6">
        <v>1.2</v>
      </c>
      <c r="F1521" s="162"/>
      <c r="G1521" s="162">
        <v>0.5</v>
      </c>
      <c r="H1521" s="34">
        <f>G1521*E1521</f>
        <v>0.6</v>
      </c>
      <c r="I1521" s="34"/>
      <c r="J1521" s="34"/>
      <c r="K1521" s="35">
        <f>H1521*D1521</f>
        <v>1.2</v>
      </c>
      <c r="L1521" s="24"/>
    </row>
    <row r="1522" spans="1:14" s="23" customFormat="1" x14ac:dyDescent="0.25">
      <c r="A1522" s="60"/>
      <c r="B1522" s="15"/>
      <c r="C1522" s="16"/>
      <c r="D1522" s="17"/>
      <c r="E1522" s="18"/>
      <c r="F1522" s="17"/>
      <c r="G1522" s="19"/>
      <c r="H1522" s="17"/>
      <c r="I1522" s="19"/>
      <c r="J1522" s="19"/>
      <c r="K1522" s="20"/>
      <c r="L1522" s="21"/>
      <c r="M1522" s="22"/>
    </row>
    <row r="1523" spans="1:14" s="23" customFormat="1" x14ac:dyDescent="0.25">
      <c r="A1523" s="62"/>
      <c r="B1523" s="27" t="s">
        <v>12</v>
      </c>
      <c r="C1523" s="28"/>
      <c r="D1523" s="29"/>
      <c r="E1523" s="30"/>
      <c r="F1523" s="30"/>
      <c r="G1523" s="30"/>
      <c r="H1523" s="30"/>
      <c r="I1523" s="30"/>
      <c r="J1523" s="30"/>
      <c r="K1523" s="31">
        <f>ROUND(SUM(K1510:K1522),2)</f>
        <v>21</v>
      </c>
      <c r="L1523" s="32" t="str">
        <f>IFERROR(VLOOKUP(A1510,PO!$A:$I,5,FALSE),0)</f>
        <v>M2</v>
      </c>
      <c r="M1523" s="22"/>
    </row>
    <row r="1524" spans="1:14" s="23" customFormat="1" x14ac:dyDescent="0.25">
      <c r="A1524" s="60"/>
      <c r="B1524" s="15"/>
      <c r="C1524" s="16"/>
      <c r="D1524" s="17"/>
      <c r="E1524" s="18"/>
      <c r="F1524" s="17"/>
      <c r="G1524" s="19"/>
      <c r="H1524" s="17"/>
      <c r="I1524" s="19"/>
      <c r="J1524" s="19"/>
      <c r="K1524" s="20"/>
      <c r="L1524" s="21"/>
      <c r="M1524" s="22"/>
    </row>
    <row r="1525" spans="1:14" s="23" customFormat="1" ht="52.8" x14ac:dyDescent="0.25">
      <c r="A1525" s="60" t="str">
        <f>PO!A157</f>
        <v>11.02.02</v>
      </c>
      <c r="B1525" s="15" t="str">
        <f>VLOOKUP(A1525,PO!$A:$I,4,FALSE)</f>
        <v>JANELA DE ALUMÍNIO TIPO MAXIM-AR, BATENTE/ REQUADRO 3 A 14 CM, VIDRO INCLUSO, FIXAÇÃO COM PARAFUSO, SEM GUARNIÇÃO/ ALIZAR, DIMENSÕES 60X80 (A X L) CM, SEM ACABAMENTO, VEDAÇÃO COM SILICONE, EXCLUSIVE CONTRAMARCO - FORNECIMENTO E INSTALAÇÃO. AF_11/2024</v>
      </c>
      <c r="C1525" s="180"/>
      <c r="D1525" s="17"/>
      <c r="E1525" s="18"/>
      <c r="F1525" s="17"/>
      <c r="G1525" s="19"/>
      <c r="H1525" s="17"/>
      <c r="I1525" s="19"/>
      <c r="J1525" s="19"/>
      <c r="K1525" s="20"/>
      <c r="L1525" s="21">
        <f>K1533</f>
        <v>1.4</v>
      </c>
      <c r="M1525" s="22"/>
    </row>
    <row r="1526" spans="1:14" s="23" customFormat="1" ht="15" customHeight="1" x14ac:dyDescent="0.25">
      <c r="A1526" s="61"/>
      <c r="B1526" s="1"/>
      <c r="C1526" s="33"/>
      <c r="D1526" s="49"/>
      <c r="E1526" s="49"/>
      <c r="F1526" s="49"/>
      <c r="G1526" s="26"/>
      <c r="H1526" s="34"/>
      <c r="I1526" s="34"/>
      <c r="J1526" s="34"/>
      <c r="K1526" s="35"/>
      <c r="L1526" s="24"/>
      <c r="M1526" s="25"/>
      <c r="N1526" s="26"/>
    </row>
    <row r="1527" spans="1:14" s="23" customFormat="1" ht="15" customHeight="1" x14ac:dyDescent="0.25">
      <c r="A1527" s="61"/>
      <c r="B1527" s="297" t="s">
        <v>11417</v>
      </c>
      <c r="C1527" s="33"/>
      <c r="D1527" s="49"/>
      <c r="E1527" s="6"/>
      <c r="F1527" s="162"/>
      <c r="G1527" s="162"/>
      <c r="H1527" s="34"/>
      <c r="I1527" s="34"/>
      <c r="J1527" s="34"/>
      <c r="K1527" s="35"/>
      <c r="L1527" s="24"/>
    </row>
    <row r="1528" spans="1:14" s="23" customFormat="1" ht="15" customHeight="1" x14ac:dyDescent="0.25">
      <c r="A1528" s="61"/>
      <c r="B1528" s="1" t="s">
        <v>11484</v>
      </c>
      <c r="C1528" s="33"/>
      <c r="D1528" s="49">
        <v>1</v>
      </c>
      <c r="E1528" s="6">
        <v>0.7</v>
      </c>
      <c r="F1528" s="162"/>
      <c r="G1528" s="162">
        <v>0.5</v>
      </c>
      <c r="H1528" s="34">
        <f>G1528*E1528</f>
        <v>0.35</v>
      </c>
      <c r="I1528" s="34"/>
      <c r="J1528" s="34"/>
      <c r="K1528" s="35">
        <f>H1528*D1528</f>
        <v>0.35</v>
      </c>
      <c r="L1528" s="24"/>
    </row>
    <row r="1529" spans="1:14" s="23" customFormat="1" ht="15" customHeight="1" x14ac:dyDescent="0.25">
      <c r="A1529" s="61"/>
      <c r="B1529" s="1" t="s">
        <v>11485</v>
      </c>
      <c r="C1529" s="33"/>
      <c r="D1529" s="49">
        <v>1</v>
      </c>
      <c r="E1529" s="6">
        <v>0.7</v>
      </c>
      <c r="F1529" s="162"/>
      <c r="G1529" s="162">
        <v>0.5</v>
      </c>
      <c r="H1529" s="34">
        <f>G1529*E1529</f>
        <v>0.35</v>
      </c>
      <c r="I1529" s="34"/>
      <c r="J1529" s="34"/>
      <c r="K1529" s="35">
        <f>H1529*D1529</f>
        <v>0.35</v>
      </c>
      <c r="L1529" s="24"/>
    </row>
    <row r="1530" spans="1:14" s="23" customFormat="1" ht="15" customHeight="1" x14ac:dyDescent="0.25">
      <c r="A1530" s="61"/>
      <c r="B1530" s="1" t="s">
        <v>11486</v>
      </c>
      <c r="C1530" s="33"/>
      <c r="D1530" s="49">
        <v>1</v>
      </c>
      <c r="E1530" s="6">
        <v>0.7</v>
      </c>
      <c r="F1530" s="162"/>
      <c r="G1530" s="162">
        <v>0.5</v>
      </c>
      <c r="H1530" s="34">
        <f>G1530*E1530</f>
        <v>0.35</v>
      </c>
      <c r="I1530" s="34"/>
      <c r="J1530" s="34"/>
      <c r="K1530" s="35">
        <f>H1530*D1530</f>
        <v>0.35</v>
      </c>
      <c r="L1530" s="24"/>
    </row>
    <row r="1531" spans="1:14" s="23" customFormat="1" ht="15" customHeight="1" x14ac:dyDescent="0.25">
      <c r="A1531" s="61"/>
      <c r="B1531" s="1" t="s">
        <v>11487</v>
      </c>
      <c r="C1531" s="33"/>
      <c r="D1531" s="49">
        <v>1</v>
      </c>
      <c r="E1531" s="6">
        <v>0.7</v>
      </c>
      <c r="F1531" s="162"/>
      <c r="G1531" s="162">
        <v>0.5</v>
      </c>
      <c r="H1531" s="34">
        <f>G1531*E1531</f>
        <v>0.35</v>
      </c>
      <c r="I1531" s="34"/>
      <c r="J1531" s="34"/>
      <c r="K1531" s="35">
        <f>H1531*D1531</f>
        <v>0.35</v>
      </c>
      <c r="L1531" s="24"/>
    </row>
    <row r="1532" spans="1:14" s="23" customFormat="1" x14ac:dyDescent="0.25">
      <c r="A1532" s="60"/>
      <c r="B1532" s="15"/>
      <c r="C1532" s="16"/>
      <c r="D1532" s="17"/>
      <c r="E1532" s="18"/>
      <c r="F1532" s="17"/>
      <c r="G1532" s="19"/>
      <c r="H1532" s="17"/>
      <c r="I1532" s="19"/>
      <c r="J1532" s="19"/>
      <c r="K1532" s="20"/>
      <c r="L1532" s="21"/>
      <c r="M1532" s="22"/>
    </row>
    <row r="1533" spans="1:14" s="23" customFormat="1" x14ac:dyDescent="0.25">
      <c r="A1533" s="62"/>
      <c r="B1533" s="27" t="s">
        <v>12</v>
      </c>
      <c r="C1533" s="28"/>
      <c r="D1533" s="29"/>
      <c r="E1533" s="30"/>
      <c r="F1533" s="30"/>
      <c r="G1533" s="30"/>
      <c r="H1533" s="30"/>
      <c r="I1533" s="30"/>
      <c r="J1533" s="30"/>
      <c r="K1533" s="31">
        <f>ROUND(SUM(K1525:K1532),2)</f>
        <v>1.4</v>
      </c>
      <c r="L1533" s="32" t="str">
        <f>IFERROR(VLOOKUP(A1525,PO!$A:$I,5,FALSE),0)</f>
        <v>M2</v>
      </c>
      <c r="M1533" s="22"/>
    </row>
    <row r="1534" spans="1:14" s="23" customFormat="1" x14ac:dyDescent="0.25">
      <c r="A1534" s="60"/>
      <c r="B1534" s="15"/>
      <c r="C1534" s="16"/>
      <c r="D1534" s="17"/>
      <c r="E1534" s="18"/>
      <c r="F1534" s="17"/>
      <c r="G1534" s="19"/>
      <c r="H1534" s="17"/>
      <c r="I1534" s="19"/>
      <c r="J1534" s="19"/>
      <c r="K1534" s="20"/>
      <c r="L1534" s="21"/>
      <c r="M1534" s="22"/>
    </row>
    <row r="1535" spans="1:14" s="23" customFormat="1" ht="66" x14ac:dyDescent="0.25">
      <c r="A1535" s="60" t="str">
        <f>PO!A158</f>
        <v>11.02.03</v>
      </c>
      <c r="B1535" s="15" t="str">
        <f>VLOOKUP(A1535,PO!$A:$I,4,FALSE)</f>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C1535" s="180"/>
      <c r="D1535" s="17"/>
      <c r="E1535" s="18"/>
      <c r="F1535" s="17"/>
      <c r="G1535" s="19"/>
      <c r="H1535" s="17"/>
      <c r="I1535" s="19"/>
      <c r="J1535" s="19"/>
      <c r="K1535" s="20"/>
      <c r="L1535" s="21">
        <f>K1540</f>
        <v>1.65</v>
      </c>
      <c r="M1535" s="22"/>
    </row>
    <row r="1536" spans="1:14" s="23" customFormat="1" ht="15" customHeight="1" x14ac:dyDescent="0.25">
      <c r="A1536" s="61"/>
      <c r="B1536" s="1"/>
      <c r="C1536" s="33"/>
      <c r="D1536" s="49"/>
      <c r="E1536" s="49"/>
      <c r="F1536" s="49"/>
      <c r="G1536" s="26"/>
      <c r="H1536" s="34"/>
      <c r="I1536" s="34"/>
      <c r="J1536" s="34"/>
      <c r="K1536" s="35"/>
      <c r="L1536" s="24"/>
      <c r="M1536" s="25"/>
      <c r="N1536" s="26"/>
    </row>
    <row r="1537" spans="1:14" s="23" customFormat="1" ht="15" customHeight="1" x14ac:dyDescent="0.25">
      <c r="A1537" s="61"/>
      <c r="B1537" s="297" t="s">
        <v>11418</v>
      </c>
      <c r="C1537" s="33"/>
      <c r="D1537" s="49"/>
      <c r="E1537" s="6"/>
      <c r="F1537" s="162"/>
      <c r="G1537" s="162"/>
      <c r="H1537" s="34"/>
      <c r="I1537" s="34"/>
      <c r="J1537" s="34"/>
      <c r="K1537" s="35"/>
      <c r="L1537" s="24"/>
    </row>
    <row r="1538" spans="1:14" s="23" customFormat="1" ht="15" customHeight="1" x14ac:dyDescent="0.25">
      <c r="A1538" s="61"/>
      <c r="B1538" s="1" t="s">
        <v>11488</v>
      </c>
      <c r="C1538" s="33"/>
      <c r="D1538" s="49">
        <v>1</v>
      </c>
      <c r="E1538" s="6">
        <v>1.5</v>
      </c>
      <c r="F1538" s="162"/>
      <c r="G1538" s="162">
        <v>1.1000000000000001</v>
      </c>
      <c r="H1538" s="34">
        <f>G1538*E1538</f>
        <v>1.6500000000000001</v>
      </c>
      <c r="I1538" s="34"/>
      <c r="J1538" s="34"/>
      <c r="K1538" s="35">
        <f>H1538*D1538</f>
        <v>1.6500000000000001</v>
      </c>
      <c r="L1538" s="24"/>
    </row>
    <row r="1539" spans="1:14" s="23" customFormat="1" ht="15" customHeight="1" x14ac:dyDescent="0.25">
      <c r="A1539" s="61"/>
      <c r="B1539" s="1"/>
      <c r="C1539" s="33"/>
      <c r="D1539" s="49"/>
      <c r="E1539" s="6"/>
      <c r="F1539" s="162"/>
      <c r="G1539" s="162"/>
      <c r="H1539" s="34"/>
      <c r="I1539" s="34"/>
      <c r="J1539" s="34"/>
      <c r="K1539" s="35"/>
      <c r="L1539" s="24"/>
    </row>
    <row r="1540" spans="1:14" s="23" customFormat="1" x14ac:dyDescent="0.25">
      <c r="A1540" s="62"/>
      <c r="B1540" s="27" t="s">
        <v>12</v>
      </c>
      <c r="C1540" s="28"/>
      <c r="D1540" s="29"/>
      <c r="E1540" s="30"/>
      <c r="F1540" s="30"/>
      <c r="G1540" s="30"/>
      <c r="H1540" s="30"/>
      <c r="I1540" s="30"/>
      <c r="J1540" s="30"/>
      <c r="K1540" s="31">
        <f>ROUND(SUM(K1535:K1539),2)</f>
        <v>1.65</v>
      </c>
      <c r="L1540" s="32" t="str">
        <f>IFERROR(VLOOKUP(A1535,PO!$A:$I,5,FALSE),0)</f>
        <v>M2</v>
      </c>
      <c r="M1540" s="22"/>
    </row>
    <row r="1541" spans="1:14" s="23" customFormat="1" x14ac:dyDescent="0.25">
      <c r="A1541" s="60"/>
      <c r="B1541" s="15"/>
      <c r="C1541" s="16"/>
      <c r="D1541" s="17"/>
      <c r="E1541" s="18"/>
      <c r="F1541" s="17"/>
      <c r="G1541" s="19"/>
      <c r="H1541" s="17"/>
      <c r="I1541" s="19"/>
      <c r="J1541" s="19"/>
      <c r="K1541" s="20"/>
      <c r="L1541" s="21"/>
      <c r="M1541" s="22"/>
    </row>
    <row r="1542" spans="1:14" s="23" customFormat="1" ht="26.4" x14ac:dyDescent="0.25">
      <c r="A1542" s="60" t="str">
        <f>PO!A159</f>
        <v>11.02.04</v>
      </c>
      <c r="B1542" s="15" t="str">
        <f>VLOOKUP(A1542,PO!$A:$I,4,FALSE)</f>
        <v>INSTALAÇÃO DE VIDRO LISO INCOLOR, E = 8 MM, EM ESQUADRIA DE MADEIRA, FIXADO COM BAGUETE. AF_01/2021</v>
      </c>
      <c r="C1542" s="180"/>
      <c r="D1542" s="17"/>
      <c r="E1542" s="18"/>
      <c r="F1542" s="17"/>
      <c r="G1542" s="19"/>
      <c r="H1542" s="17"/>
      <c r="I1542" s="19"/>
      <c r="J1542" s="19"/>
      <c r="K1542" s="20"/>
      <c r="L1542" s="21">
        <f>K1564</f>
        <v>24.05</v>
      </c>
      <c r="M1542" s="22"/>
    </row>
    <row r="1543" spans="1:14" s="23" customFormat="1" ht="15" customHeight="1" x14ac:dyDescent="0.25">
      <c r="A1543" s="61"/>
      <c r="B1543" s="1"/>
      <c r="C1543" s="33"/>
      <c r="D1543" s="49"/>
      <c r="E1543" s="49"/>
      <c r="F1543" s="49"/>
      <c r="G1543" s="26"/>
      <c r="H1543" s="34"/>
      <c r="I1543" s="34"/>
      <c r="J1543" s="34"/>
      <c r="K1543" s="35"/>
      <c r="L1543" s="24"/>
      <c r="M1543" s="25"/>
      <c r="N1543" s="26"/>
    </row>
    <row r="1544" spans="1:14" s="23" customFormat="1" ht="15" customHeight="1" x14ac:dyDescent="0.25">
      <c r="A1544" s="61"/>
      <c r="B1544" s="297" t="s">
        <v>11432</v>
      </c>
      <c r="C1544" s="33"/>
      <c r="D1544" s="49"/>
      <c r="E1544" s="6"/>
      <c r="F1544" s="162"/>
      <c r="G1544" s="162"/>
      <c r="H1544" s="34"/>
      <c r="I1544" s="34"/>
      <c r="J1544" s="34"/>
      <c r="K1544" s="35"/>
      <c r="L1544" s="24"/>
    </row>
    <row r="1545" spans="1:14" s="23" customFormat="1" ht="15" customHeight="1" x14ac:dyDescent="0.25">
      <c r="A1545" s="61"/>
      <c r="B1545" s="1" t="s">
        <v>11474</v>
      </c>
      <c r="C1545" s="33"/>
      <c r="D1545" s="49">
        <v>2</v>
      </c>
      <c r="E1545" s="6">
        <v>1.5</v>
      </c>
      <c r="F1545" s="162"/>
      <c r="G1545" s="162">
        <v>1.1000000000000001</v>
      </c>
      <c r="H1545" s="34">
        <f t="shared" ref="H1545:H1550" si="124">G1545*E1545</f>
        <v>1.6500000000000001</v>
      </c>
      <c r="I1545" s="34"/>
      <c r="J1545" s="34"/>
      <c r="K1545" s="35">
        <f t="shared" ref="K1545:K1550" si="125">H1545*D1545</f>
        <v>3.3000000000000003</v>
      </c>
      <c r="L1545" s="24"/>
    </row>
    <row r="1546" spans="1:14" s="23" customFormat="1" ht="15" customHeight="1" x14ac:dyDescent="0.25">
      <c r="A1546" s="61"/>
      <c r="B1546" s="1" t="s">
        <v>11475</v>
      </c>
      <c r="C1546" s="33"/>
      <c r="D1546" s="49">
        <v>2</v>
      </c>
      <c r="E1546" s="6">
        <v>1.5</v>
      </c>
      <c r="F1546" s="162"/>
      <c r="G1546" s="162">
        <v>1.1000000000000001</v>
      </c>
      <c r="H1546" s="34">
        <f t="shared" si="124"/>
        <v>1.6500000000000001</v>
      </c>
      <c r="I1546" s="34"/>
      <c r="J1546" s="34"/>
      <c r="K1546" s="35">
        <f t="shared" si="125"/>
        <v>3.3000000000000003</v>
      </c>
      <c r="L1546" s="24"/>
    </row>
    <row r="1547" spans="1:14" s="23" customFormat="1" ht="15" customHeight="1" x14ac:dyDescent="0.25">
      <c r="A1547" s="61"/>
      <c r="B1547" s="1" t="s">
        <v>11476</v>
      </c>
      <c r="C1547" s="33"/>
      <c r="D1547" s="49">
        <v>2</v>
      </c>
      <c r="E1547" s="6">
        <v>1.5</v>
      </c>
      <c r="F1547" s="162"/>
      <c r="G1547" s="162">
        <v>1.1000000000000001</v>
      </c>
      <c r="H1547" s="34">
        <f t="shared" si="124"/>
        <v>1.6500000000000001</v>
      </c>
      <c r="I1547" s="34"/>
      <c r="J1547" s="34"/>
      <c r="K1547" s="35">
        <f t="shared" si="125"/>
        <v>3.3000000000000003</v>
      </c>
      <c r="L1547" s="24"/>
    </row>
    <row r="1548" spans="1:14" s="23" customFormat="1" ht="15" customHeight="1" x14ac:dyDescent="0.25">
      <c r="A1548" s="61"/>
      <c r="B1548" s="1" t="s">
        <v>11477</v>
      </c>
      <c r="C1548" s="33"/>
      <c r="D1548" s="49">
        <v>2</v>
      </c>
      <c r="E1548" s="6">
        <v>1.5</v>
      </c>
      <c r="F1548" s="162"/>
      <c r="G1548" s="162">
        <v>1.1000000000000001</v>
      </c>
      <c r="H1548" s="34">
        <f t="shared" si="124"/>
        <v>1.6500000000000001</v>
      </c>
      <c r="I1548" s="34"/>
      <c r="J1548" s="34"/>
      <c r="K1548" s="35">
        <f t="shared" si="125"/>
        <v>3.3000000000000003</v>
      </c>
      <c r="L1548" s="24"/>
    </row>
    <row r="1549" spans="1:14" s="23" customFormat="1" ht="15" customHeight="1" x14ac:dyDescent="0.25">
      <c r="A1549" s="61"/>
      <c r="B1549" s="1" t="s">
        <v>11478</v>
      </c>
      <c r="C1549" s="33"/>
      <c r="D1549" s="49">
        <v>2</v>
      </c>
      <c r="E1549" s="6">
        <v>1.5</v>
      </c>
      <c r="F1549" s="162"/>
      <c r="G1549" s="162">
        <v>1.1000000000000001</v>
      </c>
      <c r="H1549" s="34">
        <f t="shared" si="124"/>
        <v>1.6500000000000001</v>
      </c>
      <c r="I1549" s="34"/>
      <c r="J1549" s="34"/>
      <c r="K1549" s="35">
        <f t="shared" si="125"/>
        <v>3.3000000000000003</v>
      </c>
      <c r="L1549" s="24"/>
    </row>
    <row r="1550" spans="1:14" s="23" customFormat="1" ht="15" customHeight="1" x14ac:dyDescent="0.25">
      <c r="A1550" s="61"/>
      <c r="B1550" s="1" t="s">
        <v>11479</v>
      </c>
      <c r="C1550" s="33"/>
      <c r="D1550" s="49">
        <v>2</v>
      </c>
      <c r="E1550" s="6">
        <v>1.5</v>
      </c>
      <c r="F1550" s="162"/>
      <c r="G1550" s="162">
        <v>1.1000000000000001</v>
      </c>
      <c r="H1550" s="34">
        <f t="shared" si="124"/>
        <v>1.6500000000000001</v>
      </c>
      <c r="I1550" s="34"/>
      <c r="J1550" s="34"/>
      <c r="K1550" s="35">
        <f t="shared" si="125"/>
        <v>3.3000000000000003</v>
      </c>
      <c r="L1550" s="24"/>
    </row>
    <row r="1551" spans="1:14" s="23" customFormat="1" ht="15" customHeight="1" x14ac:dyDescent="0.25">
      <c r="A1551" s="61"/>
      <c r="B1551" s="1"/>
      <c r="C1551" s="33"/>
      <c r="D1551" s="49"/>
      <c r="E1551" s="6"/>
      <c r="F1551" s="162"/>
      <c r="G1551" s="162"/>
      <c r="H1551" s="34"/>
      <c r="I1551" s="34"/>
      <c r="J1551" s="34"/>
      <c r="K1551" s="35"/>
      <c r="L1551" s="24"/>
    </row>
    <row r="1552" spans="1:14" s="23" customFormat="1" ht="15" customHeight="1" x14ac:dyDescent="0.25">
      <c r="A1552" s="61"/>
      <c r="B1552" s="297" t="s">
        <v>11417</v>
      </c>
      <c r="C1552" s="33"/>
      <c r="D1552" s="49"/>
      <c r="E1552" s="6"/>
      <c r="F1552" s="162"/>
      <c r="G1552" s="162"/>
      <c r="H1552" s="34"/>
      <c r="I1552" s="34"/>
      <c r="J1552" s="34"/>
      <c r="K1552" s="35"/>
      <c r="L1552" s="24"/>
    </row>
    <row r="1553" spans="1:14" s="23" customFormat="1" ht="15" customHeight="1" x14ac:dyDescent="0.25">
      <c r="A1553" s="61"/>
      <c r="B1553" s="1" t="s">
        <v>11484</v>
      </c>
      <c r="C1553" s="33"/>
      <c r="D1553" s="49">
        <v>1</v>
      </c>
      <c r="E1553" s="6">
        <v>0.7</v>
      </c>
      <c r="F1553" s="162"/>
      <c r="G1553" s="162">
        <v>0.5</v>
      </c>
      <c r="H1553" s="34">
        <f>G1553*E1553</f>
        <v>0.35</v>
      </c>
      <c r="I1553" s="34"/>
      <c r="J1553" s="34"/>
      <c r="K1553" s="35">
        <f>H1553*D1553</f>
        <v>0.35</v>
      </c>
      <c r="L1553" s="24"/>
    </row>
    <row r="1554" spans="1:14" s="23" customFormat="1" ht="15" customHeight="1" x14ac:dyDescent="0.25">
      <c r="A1554" s="61"/>
      <c r="B1554" s="1" t="s">
        <v>11485</v>
      </c>
      <c r="C1554" s="33"/>
      <c r="D1554" s="49">
        <v>1</v>
      </c>
      <c r="E1554" s="6">
        <v>0.7</v>
      </c>
      <c r="F1554" s="162"/>
      <c r="G1554" s="162">
        <v>0.5</v>
      </c>
      <c r="H1554" s="34">
        <f>G1554*E1554</f>
        <v>0.35</v>
      </c>
      <c r="I1554" s="34"/>
      <c r="J1554" s="34"/>
      <c r="K1554" s="35">
        <f>H1554*D1554</f>
        <v>0.35</v>
      </c>
      <c r="L1554" s="24"/>
    </row>
    <row r="1555" spans="1:14" s="23" customFormat="1" ht="15" customHeight="1" x14ac:dyDescent="0.25">
      <c r="A1555" s="61"/>
      <c r="B1555" s="1" t="s">
        <v>11486</v>
      </c>
      <c r="C1555" s="33"/>
      <c r="D1555" s="49">
        <v>1</v>
      </c>
      <c r="E1555" s="6">
        <v>0.7</v>
      </c>
      <c r="F1555" s="162"/>
      <c r="G1555" s="162">
        <v>0.5</v>
      </c>
      <c r="H1555" s="34">
        <f>G1555*E1555</f>
        <v>0.35</v>
      </c>
      <c r="I1555" s="34"/>
      <c r="J1555" s="34"/>
      <c r="K1555" s="35">
        <f>H1555*D1555</f>
        <v>0.35</v>
      </c>
      <c r="L1555" s="24"/>
    </row>
    <row r="1556" spans="1:14" s="23" customFormat="1" ht="15" customHeight="1" x14ac:dyDescent="0.25">
      <c r="A1556" s="61"/>
      <c r="B1556" s="1" t="s">
        <v>11487</v>
      </c>
      <c r="C1556" s="33"/>
      <c r="D1556" s="49">
        <v>1</v>
      </c>
      <c r="E1556" s="6">
        <v>0.7</v>
      </c>
      <c r="F1556" s="162"/>
      <c r="G1556" s="162">
        <v>0.5</v>
      </c>
      <c r="H1556" s="34">
        <f>G1556*E1556</f>
        <v>0.35</v>
      </c>
      <c r="I1556" s="34"/>
      <c r="J1556" s="34"/>
      <c r="K1556" s="35">
        <f>H1556*D1556</f>
        <v>0.35</v>
      </c>
      <c r="L1556" s="24"/>
    </row>
    <row r="1557" spans="1:14" s="23" customFormat="1" ht="15" customHeight="1" x14ac:dyDescent="0.25">
      <c r="A1557" s="61"/>
      <c r="B1557" s="1"/>
      <c r="C1557" s="33"/>
      <c r="D1557" s="49"/>
      <c r="E1557" s="6"/>
      <c r="F1557" s="162"/>
      <c r="G1557" s="162"/>
      <c r="H1557" s="34"/>
      <c r="I1557" s="34"/>
      <c r="J1557" s="34"/>
      <c r="K1557" s="35"/>
      <c r="L1557" s="24"/>
    </row>
    <row r="1558" spans="1:14" s="23" customFormat="1" ht="15" customHeight="1" x14ac:dyDescent="0.25">
      <c r="A1558" s="61"/>
      <c r="B1558" s="297" t="s">
        <v>11418</v>
      </c>
      <c r="C1558" s="33"/>
      <c r="D1558" s="49"/>
      <c r="E1558" s="6"/>
      <c r="F1558" s="162"/>
      <c r="G1558" s="162"/>
      <c r="H1558" s="34"/>
      <c r="I1558" s="34"/>
      <c r="J1558" s="34"/>
      <c r="K1558" s="35"/>
      <c r="L1558" s="24"/>
    </row>
    <row r="1559" spans="1:14" s="23" customFormat="1" ht="15" customHeight="1" x14ac:dyDescent="0.25">
      <c r="A1559" s="61"/>
      <c r="B1559" s="1" t="s">
        <v>11488</v>
      </c>
      <c r="C1559" s="33"/>
      <c r="D1559" s="49">
        <v>1</v>
      </c>
      <c r="E1559" s="6">
        <v>1.5</v>
      </c>
      <c r="F1559" s="162"/>
      <c r="G1559" s="162">
        <v>1.1000000000000001</v>
      </c>
      <c r="H1559" s="34">
        <f>G1559*E1559</f>
        <v>1.6500000000000001</v>
      </c>
      <c r="I1559" s="34"/>
      <c r="J1559" s="34"/>
      <c r="K1559" s="35">
        <f>H1559*D1559</f>
        <v>1.6500000000000001</v>
      </c>
      <c r="L1559" s="24"/>
    </row>
    <row r="1560" spans="1:14" s="23" customFormat="1" ht="15" customHeight="1" x14ac:dyDescent="0.25">
      <c r="A1560" s="61"/>
      <c r="B1560" s="1"/>
      <c r="C1560" s="33"/>
      <c r="D1560" s="49"/>
      <c r="E1560" s="6"/>
      <c r="F1560" s="162"/>
      <c r="G1560" s="162"/>
      <c r="H1560" s="34"/>
      <c r="I1560" s="34"/>
      <c r="J1560" s="34"/>
      <c r="K1560" s="35"/>
      <c r="L1560" s="24"/>
    </row>
    <row r="1561" spans="1:14" s="23" customFormat="1" ht="15" customHeight="1" x14ac:dyDescent="0.25">
      <c r="A1561" s="61"/>
      <c r="B1561" s="297" t="s">
        <v>11432</v>
      </c>
      <c r="C1561" s="33"/>
      <c r="D1561" s="49"/>
      <c r="E1561" s="6"/>
      <c r="F1561" s="162"/>
      <c r="G1561" s="162"/>
      <c r="H1561" s="34"/>
      <c r="I1561" s="34"/>
      <c r="J1561" s="34"/>
      <c r="K1561" s="35"/>
      <c r="L1561" s="24"/>
    </row>
    <row r="1562" spans="1:14" s="23" customFormat="1" ht="15" customHeight="1" x14ac:dyDescent="0.25">
      <c r="A1562" s="61"/>
      <c r="B1562" s="1" t="s">
        <v>11480</v>
      </c>
      <c r="C1562" s="33"/>
      <c r="D1562" s="49">
        <v>2</v>
      </c>
      <c r="E1562" s="6">
        <v>1.2</v>
      </c>
      <c r="F1562" s="162"/>
      <c r="G1562" s="162">
        <v>0.5</v>
      </c>
      <c r="H1562" s="34">
        <f>G1562*E1562</f>
        <v>0.6</v>
      </c>
      <c r="I1562" s="34"/>
      <c r="J1562" s="34"/>
      <c r="K1562" s="35">
        <f>H1562*D1562</f>
        <v>1.2</v>
      </c>
      <c r="L1562" s="24"/>
    </row>
    <row r="1563" spans="1:14" s="23" customFormat="1" x14ac:dyDescent="0.25">
      <c r="A1563" s="60"/>
      <c r="B1563" s="15"/>
      <c r="C1563" s="16"/>
      <c r="D1563" s="17"/>
      <c r="E1563" s="18"/>
      <c r="F1563" s="17"/>
      <c r="G1563" s="19"/>
      <c r="H1563" s="17"/>
      <c r="I1563" s="19"/>
      <c r="J1563" s="19"/>
      <c r="K1563" s="20"/>
      <c r="L1563" s="21"/>
      <c r="M1563" s="22"/>
    </row>
    <row r="1564" spans="1:14" s="23" customFormat="1" x14ac:dyDescent="0.25">
      <c r="A1564" s="62"/>
      <c r="B1564" s="27" t="s">
        <v>12</v>
      </c>
      <c r="C1564" s="28"/>
      <c r="D1564" s="29"/>
      <c r="E1564" s="30"/>
      <c r="F1564" s="30"/>
      <c r="G1564" s="30"/>
      <c r="H1564" s="30"/>
      <c r="I1564" s="30"/>
      <c r="J1564" s="30"/>
      <c r="K1564" s="31">
        <f>ROUND(SUM(K1542:K1563),2)</f>
        <v>24.05</v>
      </c>
      <c r="L1564" s="32" t="str">
        <f>IFERROR(VLOOKUP(A1542,PO!$A:$I,5,FALSE),0)</f>
        <v>M2</v>
      </c>
      <c r="M1564" s="22"/>
    </row>
    <row r="1565" spans="1:14" s="23" customFormat="1" x14ac:dyDescent="0.25">
      <c r="A1565" s="60"/>
      <c r="B1565" s="15"/>
      <c r="C1565" s="16"/>
      <c r="D1565" s="17"/>
      <c r="E1565" s="18"/>
      <c r="F1565" s="17"/>
      <c r="G1565" s="19"/>
      <c r="H1565" s="17"/>
      <c r="I1565" s="19"/>
      <c r="J1565" s="19"/>
      <c r="K1565" s="20"/>
      <c r="L1565" s="21"/>
      <c r="M1565" s="22"/>
    </row>
    <row r="1566" spans="1:14" s="23" customFormat="1" ht="26.4" x14ac:dyDescent="0.25">
      <c r="A1566" s="60" t="str">
        <f>PO!A160</f>
        <v>11.02.05</v>
      </c>
      <c r="B1566" s="15" t="str">
        <f>VLOOKUP(A1566,PO!$A:$I,4,FALSE)</f>
        <v>GRADIL EM FERRO FIXADO EM VÃOS DE JANELAS, FORMADO POR BARRAS CHATAS DE 25X4,8 MM. AF_04/2019</v>
      </c>
      <c r="C1566" s="180"/>
      <c r="D1566" s="17"/>
      <c r="E1566" s="18"/>
      <c r="F1566" s="17"/>
      <c r="G1566" s="19"/>
      <c r="H1566" s="17"/>
      <c r="I1566" s="19"/>
      <c r="J1566" s="19"/>
      <c r="K1566" s="20"/>
      <c r="L1566" s="21">
        <f>K1570</f>
        <v>16.559999999999999</v>
      </c>
      <c r="M1566" s="22"/>
    </row>
    <row r="1567" spans="1:14" s="23" customFormat="1" ht="15" customHeight="1" x14ac:dyDescent="0.25">
      <c r="A1567" s="61"/>
      <c r="B1567" s="1"/>
      <c r="C1567" s="33"/>
      <c r="D1567" s="49"/>
      <c r="E1567" s="49"/>
      <c r="F1567" s="49"/>
      <c r="G1567" s="26"/>
      <c r="H1567" s="34"/>
      <c r="I1567" s="34"/>
      <c r="J1567" s="34"/>
      <c r="K1567" s="35"/>
      <c r="L1567" s="24"/>
      <c r="M1567" s="25"/>
      <c r="N1567" s="26"/>
    </row>
    <row r="1568" spans="1:14" s="23" customFormat="1" ht="15" customHeight="1" x14ac:dyDescent="0.25">
      <c r="A1568" s="61"/>
      <c r="B1568" s="1" t="s">
        <v>11473</v>
      </c>
      <c r="C1568" s="33"/>
      <c r="D1568" s="49">
        <v>1</v>
      </c>
      <c r="E1568" s="49"/>
      <c r="F1568" s="162"/>
      <c r="G1568" s="6"/>
      <c r="H1568" s="34">
        <v>16.559999999999999</v>
      </c>
      <c r="I1568" s="34"/>
      <c r="J1568" s="34"/>
      <c r="K1568" s="35">
        <f>H1568*D1568</f>
        <v>16.559999999999999</v>
      </c>
      <c r="L1568" s="24"/>
    </row>
    <row r="1569" spans="1:14" s="23" customFormat="1" x14ac:dyDescent="0.25">
      <c r="A1569" s="60"/>
      <c r="B1569" s="15"/>
      <c r="C1569" s="16"/>
      <c r="D1569" s="17"/>
      <c r="E1569" s="18"/>
      <c r="F1569" s="17"/>
      <c r="G1569" s="19"/>
      <c r="H1569" s="17"/>
      <c r="I1569" s="19"/>
      <c r="J1569" s="19"/>
      <c r="K1569" s="20"/>
      <c r="L1569" s="21"/>
      <c r="M1569" s="22"/>
    </row>
    <row r="1570" spans="1:14" s="23" customFormat="1" x14ac:dyDescent="0.25">
      <c r="A1570" s="62"/>
      <c r="B1570" s="27" t="s">
        <v>12</v>
      </c>
      <c r="C1570" s="28"/>
      <c r="D1570" s="29"/>
      <c r="E1570" s="30"/>
      <c r="F1570" s="30"/>
      <c r="G1570" s="30"/>
      <c r="H1570" s="30"/>
      <c r="I1570" s="30"/>
      <c r="J1570" s="30"/>
      <c r="K1570" s="31">
        <f>ROUND(SUM(K1566:K1569),2)</f>
        <v>16.559999999999999</v>
      </c>
      <c r="L1570" s="32" t="str">
        <f>IFERROR(VLOOKUP(A1566,PO!$A:$I,5,FALSE),0)</f>
        <v>M2</v>
      </c>
      <c r="M1570" s="22"/>
    </row>
    <row r="1571" spans="1:14" s="23" customFormat="1" x14ac:dyDescent="0.25">
      <c r="A1571" s="60"/>
      <c r="B1571" s="15"/>
      <c r="C1571" s="16"/>
      <c r="D1571" s="17"/>
      <c r="E1571" s="18"/>
      <c r="F1571" s="17"/>
      <c r="G1571" s="19"/>
      <c r="H1571" s="17"/>
      <c r="I1571" s="19"/>
      <c r="J1571" s="19"/>
      <c r="K1571" s="20"/>
      <c r="L1571" s="21"/>
      <c r="M1571" s="22"/>
    </row>
    <row r="1572" spans="1:14" s="69" customFormat="1" ht="19.95" customHeight="1" x14ac:dyDescent="0.25">
      <c r="A1572" s="314" t="str">
        <f>PO!A161</f>
        <v>12</v>
      </c>
      <c r="B1572" s="308" t="str">
        <f>VLOOKUP(A1572,PO!$A:$I,4,FALSE)</f>
        <v>PINTURA</v>
      </c>
      <c r="C1572" s="309"/>
      <c r="D1572" s="309"/>
      <c r="E1572" s="310"/>
      <c r="F1572" s="310"/>
      <c r="G1572" s="310"/>
      <c r="H1572" s="311"/>
      <c r="I1572" s="310"/>
      <c r="J1572" s="310"/>
      <c r="K1572" s="312"/>
      <c r="L1572" s="313"/>
      <c r="M1572" s="68"/>
    </row>
    <row r="1573" spans="1:14" s="69" customFormat="1" ht="19.95" customHeight="1" x14ac:dyDescent="0.25">
      <c r="A1573" s="146" t="str">
        <f>PO!A162</f>
        <v>12.01</v>
      </c>
      <c r="B1573" s="147" t="str">
        <f>VLOOKUP(A1573,PO!$A:$I,4,FALSE)</f>
        <v>SOBRE PAREDE</v>
      </c>
      <c r="C1573" s="148"/>
      <c r="D1573" s="148"/>
      <c r="E1573" s="149"/>
      <c r="F1573" s="149"/>
      <c r="G1573" s="149"/>
      <c r="H1573" s="150"/>
      <c r="I1573" s="149"/>
      <c r="J1573" s="149"/>
      <c r="K1573" s="151"/>
      <c r="L1573" s="152"/>
      <c r="M1573" s="68"/>
    </row>
    <row r="1574" spans="1:14" s="23" customFormat="1" ht="26.4" x14ac:dyDescent="0.25">
      <c r="A1574" s="60" t="str">
        <f>PO!A163</f>
        <v>12.01.01</v>
      </c>
      <c r="B1574" s="15" t="str">
        <f>VLOOKUP(A1574,PO!$A:$I,4,FALSE)</f>
        <v>EMASSAMENTO COM MASSA LÁTEX, APLICAÇÃO EM PAREDE, DUAS DEMÃOS, LIXAMENTO MANUAL. AF_04/2023</v>
      </c>
      <c r="C1574" s="16"/>
      <c r="D1574" s="17"/>
      <c r="E1574" s="18"/>
      <c r="F1574" s="17"/>
      <c r="G1574" s="19"/>
      <c r="H1574" s="17"/>
      <c r="I1574" s="19"/>
      <c r="J1574" s="19"/>
      <c r="K1574" s="20"/>
      <c r="L1574" s="21">
        <f>K1588</f>
        <v>363.33</v>
      </c>
      <c r="M1574" s="22"/>
    </row>
    <row r="1575" spans="1:14" s="23" customFormat="1" ht="15" customHeight="1" x14ac:dyDescent="0.25">
      <c r="A1575" s="61"/>
      <c r="B1575" s="1"/>
      <c r="C1575" s="33"/>
      <c r="D1575" s="49"/>
      <c r="E1575" s="49"/>
      <c r="F1575" s="49"/>
      <c r="G1575" s="26"/>
      <c r="H1575" s="34"/>
      <c r="I1575" s="34"/>
      <c r="J1575" s="34"/>
      <c r="K1575" s="35"/>
      <c r="L1575" s="24"/>
      <c r="M1575" s="25"/>
      <c r="N1575" s="26"/>
    </row>
    <row r="1576" spans="1:14" s="23" customFormat="1" ht="15" customHeight="1" x14ac:dyDescent="0.25">
      <c r="A1576" s="61"/>
      <c r="B1576" s="297" t="s">
        <v>11460</v>
      </c>
      <c r="C1576" s="16"/>
      <c r="D1576" s="49"/>
      <c r="E1576" s="49"/>
      <c r="F1576" s="49"/>
      <c r="G1576" s="49"/>
      <c r="H1576" s="34"/>
      <c r="I1576" s="34"/>
      <c r="J1576" s="34"/>
      <c r="K1576" s="35"/>
      <c r="L1576" s="24"/>
      <c r="M1576" s="25"/>
      <c r="N1576" s="26"/>
    </row>
    <row r="1577" spans="1:14" s="23" customFormat="1" ht="15" customHeight="1" x14ac:dyDescent="0.25">
      <c r="A1577" s="61"/>
      <c r="B1577" s="1" t="s">
        <v>11419</v>
      </c>
      <c r="C1577" s="33"/>
      <c r="D1577" s="49"/>
      <c r="E1577" s="49">
        <v>21.14</v>
      </c>
      <c r="F1577" s="49"/>
      <c r="G1577" s="49">
        <v>1.6</v>
      </c>
      <c r="H1577" s="34">
        <f>G1577*E1577</f>
        <v>33.824000000000005</v>
      </c>
      <c r="I1577" s="34"/>
      <c r="J1577" s="34"/>
      <c r="K1577" s="35">
        <f>H1577</f>
        <v>33.824000000000005</v>
      </c>
      <c r="L1577" s="24"/>
      <c r="M1577" s="25"/>
      <c r="N1577" s="26"/>
    </row>
    <row r="1578" spans="1:14" s="23" customFormat="1" ht="15" customHeight="1" x14ac:dyDescent="0.25">
      <c r="A1578" s="61"/>
      <c r="B1578" s="1" t="s">
        <v>11420</v>
      </c>
      <c r="C1578" s="33"/>
      <c r="E1578" s="49">
        <v>21.84</v>
      </c>
      <c r="F1578" s="49"/>
      <c r="G1578" s="49">
        <v>1.6</v>
      </c>
      <c r="H1578" s="34">
        <f>G1578*E1578</f>
        <v>34.944000000000003</v>
      </c>
      <c r="I1578" s="34"/>
      <c r="J1578" s="34"/>
      <c r="K1578" s="35">
        <f>H1578</f>
        <v>34.944000000000003</v>
      </c>
      <c r="L1578" s="24"/>
      <c r="M1578" s="25"/>
      <c r="N1578" s="26"/>
    </row>
    <row r="1579" spans="1:14" s="23" customFormat="1" ht="15" customHeight="1" x14ac:dyDescent="0.25">
      <c r="A1579" s="61"/>
      <c r="B1579" s="1" t="s">
        <v>11421</v>
      </c>
      <c r="C1579" s="33"/>
      <c r="D1579" s="49"/>
      <c r="E1579" s="49">
        <v>21.84</v>
      </c>
      <c r="F1579" s="49"/>
      <c r="G1579" s="49">
        <v>1.6</v>
      </c>
      <c r="H1579" s="34">
        <f t="shared" ref="H1579:H1584" si="126">G1579*E1579</f>
        <v>34.944000000000003</v>
      </c>
      <c r="I1579" s="34"/>
      <c r="J1579" s="34"/>
      <c r="K1579" s="35">
        <f t="shared" ref="K1579:K1584" si="127">H1579</f>
        <v>34.944000000000003</v>
      </c>
      <c r="L1579" s="24"/>
      <c r="M1579" s="25"/>
      <c r="N1579" s="26"/>
    </row>
    <row r="1580" spans="1:14" s="23" customFormat="1" ht="15" customHeight="1" x14ac:dyDescent="0.25">
      <c r="A1580" s="61"/>
      <c r="B1580" s="1" t="s">
        <v>11422</v>
      </c>
      <c r="C1580" s="33"/>
      <c r="E1580" s="49">
        <v>21.3</v>
      </c>
      <c r="F1580" s="49"/>
      <c r="G1580" s="49">
        <v>1.6</v>
      </c>
      <c r="H1580" s="34">
        <f t="shared" si="126"/>
        <v>34.080000000000005</v>
      </c>
      <c r="I1580" s="34"/>
      <c r="J1580" s="34"/>
      <c r="K1580" s="35">
        <f t="shared" si="127"/>
        <v>34.080000000000005</v>
      </c>
      <c r="L1580" s="24"/>
      <c r="M1580" s="25"/>
      <c r="N1580" s="26"/>
    </row>
    <row r="1581" spans="1:14" s="23" customFormat="1" ht="15" customHeight="1" x14ac:dyDescent="0.25">
      <c r="A1581" s="61"/>
      <c r="B1581" s="1" t="s">
        <v>11423</v>
      </c>
      <c r="C1581" s="33"/>
      <c r="E1581" s="49">
        <v>20.32</v>
      </c>
      <c r="F1581" s="49"/>
      <c r="G1581" s="49">
        <v>1.6</v>
      </c>
      <c r="H1581" s="34">
        <f t="shared" si="126"/>
        <v>32.512</v>
      </c>
      <c r="I1581" s="34"/>
      <c r="J1581" s="34"/>
      <c r="K1581" s="35">
        <f t="shared" si="127"/>
        <v>32.512</v>
      </c>
      <c r="L1581" s="24"/>
      <c r="M1581" s="25"/>
      <c r="N1581" s="26"/>
    </row>
    <row r="1582" spans="1:14" s="23" customFormat="1" ht="15" customHeight="1" x14ac:dyDescent="0.25">
      <c r="A1582" s="61"/>
      <c r="B1582" s="1" t="s">
        <v>11424</v>
      </c>
      <c r="C1582" s="33"/>
      <c r="E1582" s="49">
        <v>16.34</v>
      </c>
      <c r="F1582" s="49"/>
      <c r="G1582" s="49">
        <v>1.6</v>
      </c>
      <c r="H1582" s="34">
        <f t="shared" si="126"/>
        <v>26.144000000000002</v>
      </c>
      <c r="I1582" s="34"/>
      <c r="J1582" s="34"/>
      <c r="K1582" s="35">
        <f t="shared" si="127"/>
        <v>26.144000000000002</v>
      </c>
      <c r="L1582" s="24"/>
      <c r="M1582" s="25"/>
      <c r="N1582" s="26"/>
    </row>
    <row r="1583" spans="1:14" s="23" customFormat="1" ht="15" customHeight="1" x14ac:dyDescent="0.25">
      <c r="A1583" s="61"/>
      <c r="B1583" s="1" t="s">
        <v>11440</v>
      </c>
      <c r="C1583" s="33"/>
      <c r="E1583" s="49">
        <v>11.76</v>
      </c>
      <c r="F1583" s="49"/>
      <c r="G1583" s="49">
        <v>1.6</v>
      </c>
      <c r="H1583" s="34">
        <f t="shared" si="126"/>
        <v>18.815999999999999</v>
      </c>
      <c r="I1583" s="34"/>
      <c r="J1583" s="34"/>
      <c r="K1583" s="35">
        <f t="shared" si="127"/>
        <v>18.815999999999999</v>
      </c>
      <c r="L1583" s="24"/>
      <c r="M1583" s="25"/>
      <c r="N1583" s="26"/>
    </row>
    <row r="1584" spans="1:14" s="23" customFormat="1" ht="15" customHeight="1" x14ac:dyDescent="0.25">
      <c r="A1584" s="61"/>
      <c r="B1584" s="1" t="s">
        <v>11434</v>
      </c>
      <c r="C1584" s="33"/>
      <c r="E1584" s="49">
        <v>51.32</v>
      </c>
      <c r="F1584" s="49"/>
      <c r="G1584" s="49">
        <v>1.6</v>
      </c>
      <c r="H1584" s="34">
        <f t="shared" si="126"/>
        <v>82.112000000000009</v>
      </c>
      <c r="I1584" s="34"/>
      <c r="J1584" s="34"/>
      <c r="K1584" s="35">
        <f t="shared" si="127"/>
        <v>82.112000000000009</v>
      </c>
      <c r="L1584" s="24"/>
      <c r="M1584" s="25"/>
      <c r="N1584" s="26"/>
    </row>
    <row r="1585" spans="1:14" s="23" customFormat="1" ht="15" customHeight="1" x14ac:dyDescent="0.25">
      <c r="A1585" s="61"/>
      <c r="B1585" s="1"/>
      <c r="C1585" s="16"/>
      <c r="D1585" s="49"/>
      <c r="E1585" s="49"/>
      <c r="F1585" s="49"/>
      <c r="G1585" s="49"/>
      <c r="H1585" s="34"/>
      <c r="I1585" s="34"/>
      <c r="J1585" s="34"/>
      <c r="K1585" s="35"/>
      <c r="L1585" s="24"/>
      <c r="M1585" s="25"/>
      <c r="N1585" s="26"/>
    </row>
    <row r="1586" spans="1:14" s="23" customFormat="1" ht="15" customHeight="1" x14ac:dyDescent="0.25">
      <c r="A1586" s="61"/>
      <c r="B1586" s="297" t="s">
        <v>11462</v>
      </c>
      <c r="C1586" s="33"/>
      <c r="D1586" s="49"/>
      <c r="E1586" s="49">
        <v>41.22</v>
      </c>
      <c r="F1586" s="49"/>
      <c r="G1586" s="49">
        <v>1.6</v>
      </c>
      <c r="H1586" s="34">
        <f>G1586*E1586</f>
        <v>65.951999999999998</v>
      </c>
      <c r="I1586" s="34"/>
      <c r="J1586" s="34"/>
      <c r="K1586" s="35">
        <f>H1586</f>
        <v>65.951999999999998</v>
      </c>
      <c r="L1586" s="24"/>
      <c r="M1586" s="25"/>
      <c r="N1586" s="26"/>
    </row>
    <row r="1587" spans="1:14" s="23" customFormat="1" ht="15" customHeight="1" x14ac:dyDescent="0.25">
      <c r="A1587" s="61"/>
      <c r="B1587" s="1"/>
      <c r="C1587" s="33"/>
      <c r="D1587" s="49"/>
      <c r="E1587" s="49"/>
      <c r="F1587" s="49"/>
      <c r="G1587" s="26"/>
      <c r="H1587" s="34"/>
      <c r="I1587" s="34"/>
      <c r="J1587" s="34"/>
      <c r="K1587" s="35"/>
      <c r="L1587" s="24"/>
      <c r="M1587" s="25"/>
      <c r="N1587" s="26"/>
    </row>
    <row r="1588" spans="1:14" s="23" customFormat="1" x14ac:dyDescent="0.25">
      <c r="A1588" s="62"/>
      <c r="B1588" s="27" t="s">
        <v>12</v>
      </c>
      <c r="C1588" s="28"/>
      <c r="D1588" s="29"/>
      <c r="E1588" s="30"/>
      <c r="F1588" s="30"/>
      <c r="G1588" s="30"/>
      <c r="H1588" s="30"/>
      <c r="I1588" s="30"/>
      <c r="J1588" s="30"/>
      <c r="K1588" s="31">
        <f>ROUND(SUM(K1574:K1587),2)</f>
        <v>363.33</v>
      </c>
      <c r="L1588" s="32" t="str">
        <f>IFERROR(VLOOKUP(A1574,PO!$A:$I,5,FALSE),0)</f>
        <v>M2</v>
      </c>
      <c r="M1588" s="22"/>
    </row>
    <row r="1589" spans="1:14" s="23" customFormat="1" x14ac:dyDescent="0.25">
      <c r="A1589" s="60"/>
      <c r="B1589" s="15"/>
      <c r="C1589" s="16"/>
      <c r="D1589" s="17"/>
      <c r="E1589" s="18"/>
      <c r="F1589" s="17"/>
      <c r="G1589" s="19"/>
      <c r="H1589" s="17"/>
      <c r="I1589" s="19"/>
      <c r="J1589" s="19"/>
      <c r="K1589" s="20"/>
      <c r="L1589" s="21"/>
      <c r="M1589" s="22"/>
    </row>
    <row r="1590" spans="1:14" s="23" customFormat="1" ht="26.4" x14ac:dyDescent="0.25">
      <c r="A1590" s="60" t="str">
        <f>PO!A164</f>
        <v>12.01.02</v>
      </c>
      <c r="B1590" s="15" t="str">
        <f>VLOOKUP(A1590,PO!$A:$I,4,FALSE)</f>
        <v>PINTURA LÁTEX ACRÍLICA PREMIUM, APLICAÇÃO MANUAL EM PAREDES, DUAS DEMÃOS. AF_04/2023</v>
      </c>
      <c r="C1590" s="16"/>
      <c r="D1590" s="17"/>
      <c r="E1590" s="18"/>
      <c r="F1590" s="17"/>
      <c r="G1590" s="19"/>
      <c r="H1590" s="17"/>
      <c r="I1590" s="19"/>
      <c r="J1590" s="19"/>
      <c r="K1590" s="20"/>
      <c r="L1590" s="21">
        <f>K1604</f>
        <v>363.33</v>
      </c>
      <c r="M1590" s="22"/>
    </row>
    <row r="1591" spans="1:14" s="23" customFormat="1" ht="15" customHeight="1" x14ac:dyDescent="0.25">
      <c r="A1591" s="61"/>
      <c r="B1591" s="1"/>
      <c r="C1591" s="33"/>
      <c r="D1591" s="49"/>
      <c r="E1591" s="49"/>
      <c r="F1591" s="49"/>
      <c r="G1591" s="26"/>
      <c r="H1591" s="34"/>
      <c r="I1591" s="34"/>
      <c r="J1591" s="34"/>
      <c r="K1591" s="35"/>
      <c r="L1591" s="24"/>
      <c r="M1591" s="25"/>
      <c r="N1591" s="26"/>
    </row>
    <row r="1592" spans="1:14" s="23" customFormat="1" ht="15" customHeight="1" x14ac:dyDescent="0.25">
      <c r="A1592" s="61"/>
      <c r="B1592" s="297" t="s">
        <v>11460</v>
      </c>
      <c r="C1592" s="16"/>
      <c r="D1592" s="49"/>
      <c r="E1592" s="49"/>
      <c r="F1592" s="49"/>
      <c r="G1592" s="49"/>
      <c r="H1592" s="34"/>
      <c r="I1592" s="34"/>
      <c r="J1592" s="34"/>
      <c r="K1592" s="35"/>
      <c r="L1592" s="24"/>
    </row>
    <row r="1593" spans="1:14" s="23" customFormat="1" ht="15" customHeight="1" x14ac:dyDescent="0.25">
      <c r="A1593" s="61"/>
      <c r="B1593" s="1" t="s">
        <v>11419</v>
      </c>
      <c r="C1593" s="33"/>
      <c r="D1593" s="49"/>
      <c r="E1593" s="49">
        <v>21.14</v>
      </c>
      <c r="F1593" s="49"/>
      <c r="G1593" s="49">
        <v>1.6</v>
      </c>
      <c r="H1593" s="34">
        <f>G1593*E1593</f>
        <v>33.824000000000005</v>
      </c>
      <c r="I1593" s="34"/>
      <c r="J1593" s="34"/>
      <c r="K1593" s="35">
        <f>H1593</f>
        <v>33.824000000000005</v>
      </c>
      <c r="L1593" s="24"/>
    </row>
    <row r="1594" spans="1:14" s="23" customFormat="1" ht="15" customHeight="1" x14ac:dyDescent="0.25">
      <c r="A1594" s="61"/>
      <c r="B1594" s="1" t="s">
        <v>11420</v>
      </c>
      <c r="C1594" s="33"/>
      <c r="E1594" s="49">
        <v>21.84</v>
      </c>
      <c r="F1594" s="49"/>
      <c r="G1594" s="49">
        <v>1.6</v>
      </c>
      <c r="H1594" s="34">
        <f>G1594*E1594</f>
        <v>34.944000000000003</v>
      </c>
      <c r="I1594" s="34"/>
      <c r="J1594" s="34"/>
      <c r="K1594" s="35">
        <f>H1594</f>
        <v>34.944000000000003</v>
      </c>
      <c r="L1594" s="24"/>
    </row>
    <row r="1595" spans="1:14" s="23" customFormat="1" ht="15" customHeight="1" x14ac:dyDescent="0.25">
      <c r="A1595" s="61"/>
      <c r="B1595" s="1" t="s">
        <v>11421</v>
      </c>
      <c r="C1595" s="33"/>
      <c r="D1595" s="49"/>
      <c r="E1595" s="49">
        <v>21.84</v>
      </c>
      <c r="F1595" s="49"/>
      <c r="G1595" s="49">
        <v>1.6</v>
      </c>
      <c r="H1595" s="34">
        <f t="shared" ref="H1595:H1600" si="128">G1595*E1595</f>
        <v>34.944000000000003</v>
      </c>
      <c r="I1595" s="34"/>
      <c r="J1595" s="34"/>
      <c r="K1595" s="35">
        <f t="shared" ref="K1595:K1600" si="129">H1595</f>
        <v>34.944000000000003</v>
      </c>
      <c r="L1595" s="24"/>
    </row>
    <row r="1596" spans="1:14" s="23" customFormat="1" ht="15" customHeight="1" x14ac:dyDescent="0.25">
      <c r="A1596" s="61"/>
      <c r="B1596" s="1" t="s">
        <v>11422</v>
      </c>
      <c r="C1596" s="33"/>
      <c r="E1596" s="49">
        <v>21.3</v>
      </c>
      <c r="F1596" s="49"/>
      <c r="G1596" s="49">
        <v>1.6</v>
      </c>
      <c r="H1596" s="34">
        <f t="shared" si="128"/>
        <v>34.080000000000005</v>
      </c>
      <c r="I1596" s="34"/>
      <c r="J1596" s="34"/>
      <c r="K1596" s="35">
        <f t="shared" si="129"/>
        <v>34.080000000000005</v>
      </c>
      <c r="L1596" s="24"/>
    </row>
    <row r="1597" spans="1:14" s="23" customFormat="1" ht="15" customHeight="1" x14ac:dyDescent="0.25">
      <c r="A1597" s="61"/>
      <c r="B1597" s="1" t="s">
        <v>11423</v>
      </c>
      <c r="C1597" s="33"/>
      <c r="E1597" s="49">
        <v>20.32</v>
      </c>
      <c r="F1597" s="49"/>
      <c r="G1597" s="49">
        <v>1.6</v>
      </c>
      <c r="H1597" s="34">
        <f t="shared" si="128"/>
        <v>32.512</v>
      </c>
      <c r="I1597" s="34"/>
      <c r="J1597" s="34"/>
      <c r="K1597" s="35">
        <f t="shared" si="129"/>
        <v>32.512</v>
      </c>
      <c r="L1597" s="24"/>
    </row>
    <row r="1598" spans="1:14" s="23" customFormat="1" ht="15" customHeight="1" x14ac:dyDescent="0.25">
      <c r="A1598" s="61"/>
      <c r="B1598" s="1" t="s">
        <v>11424</v>
      </c>
      <c r="C1598" s="33"/>
      <c r="E1598" s="49">
        <v>16.34</v>
      </c>
      <c r="F1598" s="49"/>
      <c r="G1598" s="49">
        <v>1.6</v>
      </c>
      <c r="H1598" s="34">
        <f t="shared" si="128"/>
        <v>26.144000000000002</v>
      </c>
      <c r="I1598" s="34"/>
      <c r="J1598" s="34"/>
      <c r="K1598" s="35">
        <f t="shared" si="129"/>
        <v>26.144000000000002</v>
      </c>
      <c r="L1598" s="24"/>
    </row>
    <row r="1599" spans="1:14" s="23" customFormat="1" ht="15" customHeight="1" x14ac:dyDescent="0.25">
      <c r="A1599" s="61"/>
      <c r="B1599" s="1" t="s">
        <v>11440</v>
      </c>
      <c r="C1599" s="33"/>
      <c r="E1599" s="49">
        <v>11.76</v>
      </c>
      <c r="F1599" s="49"/>
      <c r="G1599" s="49">
        <v>1.6</v>
      </c>
      <c r="H1599" s="34">
        <f t="shared" si="128"/>
        <v>18.815999999999999</v>
      </c>
      <c r="I1599" s="34"/>
      <c r="J1599" s="34"/>
      <c r="K1599" s="35">
        <f t="shared" si="129"/>
        <v>18.815999999999999</v>
      </c>
      <c r="L1599" s="24"/>
    </row>
    <row r="1600" spans="1:14" s="23" customFormat="1" ht="15" customHeight="1" x14ac:dyDescent="0.25">
      <c r="A1600" s="61"/>
      <c r="B1600" s="1" t="s">
        <v>11434</v>
      </c>
      <c r="C1600" s="33"/>
      <c r="E1600" s="49">
        <v>51.32</v>
      </c>
      <c r="F1600" s="49"/>
      <c r="G1600" s="49">
        <v>1.6</v>
      </c>
      <c r="H1600" s="34">
        <f t="shared" si="128"/>
        <v>82.112000000000009</v>
      </c>
      <c r="I1600" s="34"/>
      <c r="J1600" s="34"/>
      <c r="K1600" s="35">
        <f t="shared" si="129"/>
        <v>82.112000000000009</v>
      </c>
      <c r="L1600" s="24"/>
    </row>
    <row r="1601" spans="1:14" s="23" customFormat="1" ht="15" customHeight="1" x14ac:dyDescent="0.25">
      <c r="A1601" s="61"/>
      <c r="B1601" s="1"/>
      <c r="C1601" s="16"/>
      <c r="D1601" s="49"/>
      <c r="E1601" s="49"/>
      <c r="F1601" s="49"/>
      <c r="G1601" s="49"/>
      <c r="H1601" s="34"/>
      <c r="I1601" s="34"/>
      <c r="J1601" s="34"/>
      <c r="K1601" s="35"/>
      <c r="L1601" s="24"/>
    </row>
    <row r="1602" spans="1:14" s="23" customFormat="1" ht="15" customHeight="1" x14ac:dyDescent="0.25">
      <c r="A1602" s="61"/>
      <c r="B1602" s="297" t="s">
        <v>11462</v>
      </c>
      <c r="C1602" s="33"/>
      <c r="D1602" s="49"/>
      <c r="E1602" s="49">
        <v>41.22</v>
      </c>
      <c r="F1602" s="49"/>
      <c r="G1602" s="49">
        <v>1.6</v>
      </c>
      <c r="H1602" s="34">
        <f>G1602*E1602</f>
        <v>65.951999999999998</v>
      </c>
      <c r="I1602" s="34"/>
      <c r="J1602" s="34"/>
      <c r="K1602" s="35">
        <f>H1602</f>
        <v>65.951999999999998</v>
      </c>
      <c r="L1602" s="24"/>
    </row>
    <row r="1603" spans="1:14" s="23" customFormat="1" ht="15" customHeight="1" x14ac:dyDescent="0.25">
      <c r="A1603" s="61"/>
      <c r="B1603" s="1"/>
      <c r="C1603" s="33"/>
      <c r="D1603" s="49"/>
      <c r="E1603" s="49"/>
      <c r="F1603" s="49"/>
      <c r="G1603" s="26"/>
      <c r="H1603" s="34"/>
      <c r="I1603" s="34"/>
      <c r="J1603" s="34"/>
      <c r="K1603" s="35"/>
      <c r="L1603" s="24"/>
    </row>
    <row r="1604" spans="1:14" s="23" customFormat="1" x14ac:dyDescent="0.25">
      <c r="A1604" s="62"/>
      <c r="B1604" s="27" t="s">
        <v>12</v>
      </c>
      <c r="C1604" s="28"/>
      <c r="D1604" s="29"/>
      <c r="E1604" s="30"/>
      <c r="F1604" s="30"/>
      <c r="G1604" s="30"/>
      <c r="H1604" s="30"/>
      <c r="I1604" s="30"/>
      <c r="J1604" s="30"/>
      <c r="K1604" s="31">
        <f>ROUND(SUM(K1590:K1603),2)</f>
        <v>363.33</v>
      </c>
      <c r="L1604" s="32" t="str">
        <f>IFERROR(VLOOKUP(A1590,PO!$A:$I,5,FALSE),0)</f>
        <v>M2</v>
      </c>
      <c r="M1604" s="22"/>
    </row>
    <row r="1605" spans="1:14" s="23" customFormat="1" x14ac:dyDescent="0.25">
      <c r="A1605" s="60"/>
      <c r="B1605" s="15"/>
      <c r="C1605" s="16"/>
      <c r="D1605" s="17"/>
      <c r="E1605" s="18"/>
      <c r="F1605" s="17"/>
      <c r="G1605" s="19"/>
      <c r="H1605" s="17"/>
      <c r="I1605" s="19"/>
      <c r="J1605" s="19"/>
      <c r="K1605" s="20"/>
      <c r="L1605" s="21"/>
      <c r="M1605" s="22"/>
    </row>
    <row r="1606" spans="1:14" s="69" customFormat="1" ht="19.95" customHeight="1" x14ac:dyDescent="0.25">
      <c r="A1606" s="146" t="str">
        <f>PO!A165</f>
        <v>12.02</v>
      </c>
      <c r="B1606" s="147" t="str">
        <f>VLOOKUP(A1606,PO!$A:$I,4,FALSE)</f>
        <v>SOBRE ESQUADRIA</v>
      </c>
      <c r="C1606" s="148"/>
      <c r="D1606" s="148"/>
      <c r="E1606" s="149"/>
      <c r="F1606" s="149"/>
      <c r="G1606" s="149"/>
      <c r="H1606" s="150"/>
      <c r="I1606" s="149"/>
      <c r="J1606" s="149"/>
      <c r="K1606" s="151"/>
      <c r="L1606" s="152"/>
      <c r="M1606" s="68"/>
    </row>
    <row r="1607" spans="1:14" s="23" customFormat="1" ht="26.4" x14ac:dyDescent="0.25">
      <c r="A1607" s="60" t="str">
        <f>PO!A166</f>
        <v>12.02.01</v>
      </c>
      <c r="B1607" s="15" t="str">
        <f>VLOOKUP(A1607,PO!$A:$I,4,FALSE)</f>
        <v>PINTURA FUNDO NIVELADOR ALQUÍDICO BRANCO EM MADEIRA. AF_01/2021</v>
      </c>
      <c r="C1607" s="18" t="s">
        <v>11310</v>
      </c>
      <c r="D1607" s="18"/>
      <c r="E1607" s="18"/>
      <c r="F1607" s="17"/>
      <c r="G1607" s="19"/>
      <c r="H1607" s="17"/>
      <c r="I1607" s="19"/>
      <c r="J1607" s="19"/>
      <c r="K1607" s="20"/>
      <c r="L1607" s="21">
        <f>K1630</f>
        <v>91.98</v>
      </c>
      <c r="M1607" s="22"/>
    </row>
    <row r="1608" spans="1:14" s="23" customFormat="1" ht="15" customHeight="1" x14ac:dyDescent="0.25">
      <c r="A1608" s="61"/>
      <c r="B1608" s="1"/>
      <c r="C1608" s="33"/>
      <c r="D1608" s="49"/>
      <c r="E1608" s="49"/>
      <c r="F1608" s="49"/>
      <c r="G1608" s="26"/>
      <c r="H1608" s="34"/>
      <c r="I1608" s="34"/>
      <c r="J1608" s="34"/>
      <c r="K1608" s="35"/>
      <c r="L1608" s="24"/>
      <c r="M1608" s="25"/>
      <c r="N1608" s="26"/>
    </row>
    <row r="1609" spans="1:14" s="23" customFormat="1" ht="15" customHeight="1" x14ac:dyDescent="0.25">
      <c r="A1609" s="61"/>
      <c r="B1609" s="297" t="s">
        <v>11433</v>
      </c>
      <c r="C1609" s="33"/>
      <c r="D1609" s="49"/>
      <c r="E1609" s="6"/>
      <c r="F1609" s="162"/>
      <c r="G1609" s="6"/>
      <c r="H1609" s="34"/>
      <c r="I1609" s="34"/>
      <c r="J1609" s="34"/>
      <c r="K1609" s="35"/>
      <c r="L1609" s="24"/>
    </row>
    <row r="1610" spans="1:14" s="23" customFormat="1" ht="15" customHeight="1" x14ac:dyDescent="0.25">
      <c r="A1610" s="61"/>
      <c r="B1610" s="1" t="s">
        <v>11441</v>
      </c>
      <c r="C1610" s="49">
        <v>3</v>
      </c>
      <c r="D1610" s="49">
        <v>1</v>
      </c>
      <c r="E1610" s="6">
        <v>0.9</v>
      </c>
      <c r="F1610" s="162"/>
      <c r="G1610" s="6">
        <v>2.1</v>
      </c>
      <c r="H1610" s="34">
        <f>G1610*E1610</f>
        <v>1.8900000000000001</v>
      </c>
      <c r="I1610" s="34"/>
      <c r="J1610" s="34"/>
      <c r="K1610" s="35">
        <f>H1610*C1610</f>
        <v>5.67</v>
      </c>
      <c r="L1610" s="24"/>
    </row>
    <row r="1611" spans="1:14" s="23" customFormat="1" ht="15" customHeight="1" x14ac:dyDescent="0.25">
      <c r="A1611" s="61"/>
      <c r="B1611" s="1" t="s">
        <v>11442</v>
      </c>
      <c r="C1611" s="49">
        <v>3</v>
      </c>
      <c r="D1611" s="49">
        <v>1</v>
      </c>
      <c r="E1611" s="6">
        <v>0.9</v>
      </c>
      <c r="F1611" s="162"/>
      <c r="G1611" s="6">
        <v>2.1</v>
      </c>
      <c r="H1611" s="34">
        <f t="shared" ref="H1611:H1619" si="130">G1611*E1611</f>
        <v>1.8900000000000001</v>
      </c>
      <c r="I1611" s="34"/>
      <c r="J1611" s="34"/>
      <c r="K1611" s="35">
        <f t="shared" ref="K1611:K1619" si="131">H1611*C1611</f>
        <v>5.67</v>
      </c>
      <c r="L1611" s="24"/>
    </row>
    <row r="1612" spans="1:14" s="23" customFormat="1" ht="15" customHeight="1" x14ac:dyDescent="0.25">
      <c r="A1612" s="61"/>
      <c r="B1612" s="1" t="s">
        <v>11443</v>
      </c>
      <c r="C1612" s="49">
        <v>3</v>
      </c>
      <c r="D1612" s="49">
        <v>1</v>
      </c>
      <c r="E1612" s="6">
        <v>0.9</v>
      </c>
      <c r="F1612" s="162"/>
      <c r="G1612" s="6">
        <v>2.1</v>
      </c>
      <c r="H1612" s="34">
        <f t="shared" si="130"/>
        <v>1.8900000000000001</v>
      </c>
      <c r="I1612" s="34"/>
      <c r="J1612" s="34"/>
      <c r="K1612" s="35">
        <f t="shared" si="131"/>
        <v>5.67</v>
      </c>
      <c r="L1612" s="24"/>
    </row>
    <row r="1613" spans="1:14" s="23" customFormat="1" ht="15" customHeight="1" x14ac:dyDescent="0.25">
      <c r="A1613" s="61"/>
      <c r="B1613" s="1" t="s">
        <v>11444</v>
      </c>
      <c r="C1613" s="49">
        <v>3</v>
      </c>
      <c r="D1613" s="49">
        <v>1</v>
      </c>
      <c r="E1613" s="6">
        <v>0.9</v>
      </c>
      <c r="F1613" s="162"/>
      <c r="G1613" s="6">
        <v>2.1</v>
      </c>
      <c r="H1613" s="34">
        <f t="shared" si="130"/>
        <v>1.8900000000000001</v>
      </c>
      <c r="I1613" s="34"/>
      <c r="J1613" s="34"/>
      <c r="K1613" s="35">
        <f t="shared" si="131"/>
        <v>5.67</v>
      </c>
      <c r="L1613" s="24"/>
    </row>
    <row r="1614" spans="1:14" s="23" customFormat="1" ht="15" customHeight="1" x14ac:dyDescent="0.25">
      <c r="A1614" s="61"/>
      <c r="B1614" s="1" t="s">
        <v>11445</v>
      </c>
      <c r="C1614" s="49">
        <v>3</v>
      </c>
      <c r="D1614" s="49">
        <v>1</v>
      </c>
      <c r="E1614" s="6">
        <v>0.9</v>
      </c>
      <c r="F1614" s="162"/>
      <c r="G1614" s="6">
        <v>2.1</v>
      </c>
      <c r="H1614" s="34">
        <f t="shared" si="130"/>
        <v>1.8900000000000001</v>
      </c>
      <c r="I1614" s="34"/>
      <c r="J1614" s="34"/>
      <c r="K1614" s="35">
        <f t="shared" si="131"/>
        <v>5.67</v>
      </c>
      <c r="L1614" s="24"/>
    </row>
    <row r="1615" spans="1:14" s="23" customFormat="1" ht="15" customHeight="1" x14ac:dyDescent="0.25">
      <c r="A1615" s="61"/>
      <c r="B1615" s="1" t="s">
        <v>11446</v>
      </c>
      <c r="C1615" s="49">
        <v>3</v>
      </c>
      <c r="D1615" s="49">
        <v>1</v>
      </c>
      <c r="E1615" s="6">
        <v>0.9</v>
      </c>
      <c r="F1615" s="162"/>
      <c r="G1615" s="6">
        <v>2.1</v>
      </c>
      <c r="H1615" s="34">
        <f t="shared" si="130"/>
        <v>1.8900000000000001</v>
      </c>
      <c r="I1615" s="34"/>
      <c r="J1615" s="34"/>
      <c r="K1615" s="35">
        <f t="shared" si="131"/>
        <v>5.67</v>
      </c>
      <c r="L1615" s="24"/>
    </row>
    <row r="1616" spans="1:14" s="23" customFormat="1" ht="15" customHeight="1" x14ac:dyDescent="0.25">
      <c r="A1616" s="61"/>
      <c r="B1616" s="1" t="s">
        <v>11447</v>
      </c>
      <c r="C1616" s="49">
        <v>3</v>
      </c>
      <c r="D1616" s="49">
        <v>1</v>
      </c>
      <c r="E1616" s="6">
        <v>0.9</v>
      </c>
      <c r="F1616" s="162"/>
      <c r="G1616" s="6">
        <v>2.1</v>
      </c>
      <c r="H1616" s="34">
        <f t="shared" si="130"/>
        <v>1.8900000000000001</v>
      </c>
      <c r="I1616" s="34"/>
      <c r="J1616" s="34"/>
      <c r="K1616" s="35">
        <f t="shared" si="131"/>
        <v>5.67</v>
      </c>
      <c r="L1616" s="24"/>
    </row>
    <row r="1617" spans="1:14" s="23" customFormat="1" ht="15" customHeight="1" x14ac:dyDescent="0.25">
      <c r="A1617" s="61"/>
      <c r="B1617" s="1" t="s">
        <v>11448</v>
      </c>
      <c r="C1617" s="49">
        <v>3</v>
      </c>
      <c r="D1617" s="49">
        <v>1</v>
      </c>
      <c r="E1617" s="6">
        <v>0.9</v>
      </c>
      <c r="F1617" s="162"/>
      <c r="G1617" s="6">
        <v>2.1</v>
      </c>
      <c r="H1617" s="34">
        <f t="shared" si="130"/>
        <v>1.8900000000000001</v>
      </c>
      <c r="I1617" s="34"/>
      <c r="J1617" s="34"/>
      <c r="K1617" s="35">
        <f t="shared" si="131"/>
        <v>5.67</v>
      </c>
      <c r="L1617" s="24"/>
    </row>
    <row r="1618" spans="1:14" s="23" customFormat="1" ht="15" customHeight="1" x14ac:dyDescent="0.25">
      <c r="A1618" s="61"/>
      <c r="B1618" s="1" t="s">
        <v>11449</v>
      </c>
      <c r="C1618" s="49">
        <v>3</v>
      </c>
      <c r="D1618" s="49">
        <v>1</v>
      </c>
      <c r="E1618" s="6">
        <v>0.9</v>
      </c>
      <c r="F1618" s="162"/>
      <c r="G1618" s="6">
        <v>2.1</v>
      </c>
      <c r="H1618" s="34">
        <f t="shared" si="130"/>
        <v>1.8900000000000001</v>
      </c>
      <c r="I1618" s="34"/>
      <c r="J1618" s="34"/>
      <c r="K1618" s="35">
        <f t="shared" si="131"/>
        <v>5.67</v>
      </c>
      <c r="L1618" s="24"/>
    </row>
    <row r="1619" spans="1:14" s="23" customFormat="1" ht="15" customHeight="1" x14ac:dyDescent="0.25">
      <c r="A1619" s="61"/>
      <c r="B1619" s="1" t="s">
        <v>11450</v>
      </c>
      <c r="C1619" s="49">
        <v>3</v>
      </c>
      <c r="D1619" s="49">
        <v>1</v>
      </c>
      <c r="E1619" s="6">
        <v>0.9</v>
      </c>
      <c r="F1619" s="162"/>
      <c r="G1619" s="6">
        <v>2.1</v>
      </c>
      <c r="H1619" s="34">
        <f t="shared" si="130"/>
        <v>1.8900000000000001</v>
      </c>
      <c r="I1619" s="34"/>
      <c r="J1619" s="34"/>
      <c r="K1619" s="35">
        <f t="shared" si="131"/>
        <v>5.67</v>
      </c>
      <c r="L1619" s="24"/>
    </row>
    <row r="1620" spans="1:14" s="23" customFormat="1" ht="15" customHeight="1" x14ac:dyDescent="0.25">
      <c r="A1620" s="61"/>
      <c r="B1620" s="1"/>
      <c r="C1620" s="49"/>
      <c r="D1620" s="49"/>
      <c r="E1620" s="49"/>
      <c r="F1620" s="49"/>
      <c r="G1620" s="26"/>
      <c r="H1620" s="34"/>
      <c r="I1620" s="34"/>
      <c r="J1620" s="34"/>
      <c r="K1620" s="35"/>
      <c r="L1620" s="24"/>
      <c r="M1620" s="25"/>
      <c r="N1620" s="26"/>
    </row>
    <row r="1621" spans="1:14" s="23" customFormat="1" ht="15" customHeight="1" x14ac:dyDescent="0.25">
      <c r="A1621" s="61"/>
      <c r="B1621" s="297" t="s">
        <v>11433</v>
      </c>
      <c r="C1621" s="49"/>
      <c r="D1621" s="49"/>
      <c r="E1621" s="6"/>
      <c r="F1621" s="162"/>
      <c r="G1621" s="6"/>
      <c r="H1621" s="34"/>
      <c r="I1621" s="34"/>
      <c r="J1621" s="34"/>
      <c r="K1621" s="35"/>
      <c r="L1621" s="24"/>
    </row>
    <row r="1622" spans="1:14" s="23" customFormat="1" ht="15" customHeight="1" x14ac:dyDescent="0.25">
      <c r="A1622" s="61"/>
      <c r="B1622" s="1" t="s">
        <v>11451</v>
      </c>
      <c r="C1622" s="49">
        <v>3</v>
      </c>
      <c r="D1622" s="49">
        <v>1</v>
      </c>
      <c r="E1622" s="6">
        <v>0.8</v>
      </c>
      <c r="F1622" s="162"/>
      <c r="G1622" s="6">
        <v>2.1</v>
      </c>
      <c r="H1622" s="34">
        <f>G1622*E1622</f>
        <v>1.6800000000000002</v>
      </c>
      <c r="I1622" s="34"/>
      <c r="J1622" s="34"/>
      <c r="K1622" s="35">
        <f>H1622*C1622</f>
        <v>5.0400000000000009</v>
      </c>
      <c r="L1622" s="24"/>
    </row>
    <row r="1623" spans="1:14" s="23" customFormat="1" ht="15" customHeight="1" x14ac:dyDescent="0.25">
      <c r="A1623" s="61"/>
      <c r="B1623" s="1" t="s">
        <v>11452</v>
      </c>
      <c r="C1623" s="49">
        <v>3</v>
      </c>
      <c r="D1623" s="49">
        <v>1</v>
      </c>
      <c r="E1623" s="6">
        <v>0.8</v>
      </c>
      <c r="F1623" s="162"/>
      <c r="G1623" s="6">
        <v>2.1</v>
      </c>
      <c r="H1623" s="34">
        <f t="shared" ref="H1623:H1628" si="132">G1623*E1623</f>
        <v>1.6800000000000002</v>
      </c>
      <c r="I1623" s="34"/>
      <c r="J1623" s="34"/>
      <c r="K1623" s="35">
        <f t="shared" ref="K1623:K1628" si="133">H1623*C1623</f>
        <v>5.0400000000000009</v>
      </c>
      <c r="L1623" s="24"/>
    </row>
    <row r="1624" spans="1:14" s="23" customFormat="1" ht="15" customHeight="1" x14ac:dyDescent="0.25">
      <c r="A1624" s="61"/>
      <c r="B1624" s="1" t="s">
        <v>11453</v>
      </c>
      <c r="C1624" s="49">
        <v>3</v>
      </c>
      <c r="D1624" s="49">
        <v>1</v>
      </c>
      <c r="E1624" s="6">
        <v>0.8</v>
      </c>
      <c r="F1624" s="162"/>
      <c r="G1624" s="6">
        <v>2.1</v>
      </c>
      <c r="H1624" s="34">
        <f t="shared" si="132"/>
        <v>1.6800000000000002</v>
      </c>
      <c r="I1624" s="34"/>
      <c r="J1624" s="34"/>
      <c r="K1624" s="35">
        <f t="shared" si="133"/>
        <v>5.0400000000000009</v>
      </c>
      <c r="L1624" s="24"/>
    </row>
    <row r="1625" spans="1:14" s="23" customFormat="1" ht="15" customHeight="1" x14ac:dyDescent="0.25">
      <c r="A1625" s="61"/>
      <c r="B1625" s="1" t="s">
        <v>11454</v>
      </c>
      <c r="C1625" s="49">
        <v>3</v>
      </c>
      <c r="D1625" s="49">
        <v>1</v>
      </c>
      <c r="E1625" s="6">
        <v>0.8</v>
      </c>
      <c r="F1625" s="162"/>
      <c r="G1625" s="6">
        <v>2.1</v>
      </c>
      <c r="H1625" s="34">
        <f t="shared" si="132"/>
        <v>1.6800000000000002</v>
      </c>
      <c r="I1625" s="34"/>
      <c r="J1625" s="34"/>
      <c r="K1625" s="35">
        <f t="shared" si="133"/>
        <v>5.0400000000000009</v>
      </c>
      <c r="L1625" s="24"/>
    </row>
    <row r="1626" spans="1:14" s="23" customFormat="1" ht="15" customHeight="1" x14ac:dyDescent="0.25">
      <c r="A1626" s="61"/>
      <c r="B1626" s="1" t="s">
        <v>11455</v>
      </c>
      <c r="C1626" s="49">
        <v>3</v>
      </c>
      <c r="D1626" s="49">
        <v>1</v>
      </c>
      <c r="E1626" s="6">
        <v>0.8</v>
      </c>
      <c r="F1626" s="162"/>
      <c r="G1626" s="6">
        <v>2.1</v>
      </c>
      <c r="H1626" s="34">
        <f t="shared" si="132"/>
        <v>1.6800000000000002</v>
      </c>
      <c r="I1626" s="34"/>
      <c r="J1626" s="34"/>
      <c r="K1626" s="35">
        <f t="shared" si="133"/>
        <v>5.0400000000000009</v>
      </c>
      <c r="L1626" s="24"/>
    </row>
    <row r="1627" spans="1:14" s="23" customFormat="1" ht="15" customHeight="1" x14ac:dyDescent="0.25">
      <c r="A1627" s="61"/>
      <c r="B1627" s="1" t="s">
        <v>11456</v>
      </c>
      <c r="C1627" s="49">
        <v>3</v>
      </c>
      <c r="D1627" s="49">
        <v>1</v>
      </c>
      <c r="E1627" s="6">
        <v>0.8</v>
      </c>
      <c r="F1627" s="162"/>
      <c r="G1627" s="6">
        <v>2.1</v>
      </c>
      <c r="H1627" s="34">
        <f t="shared" si="132"/>
        <v>1.6800000000000002</v>
      </c>
      <c r="I1627" s="34"/>
      <c r="J1627" s="34"/>
      <c r="K1627" s="35">
        <f t="shared" si="133"/>
        <v>5.0400000000000009</v>
      </c>
      <c r="L1627" s="24"/>
    </row>
    <row r="1628" spans="1:14" s="23" customFormat="1" ht="15" customHeight="1" x14ac:dyDescent="0.25">
      <c r="A1628" s="61"/>
      <c r="B1628" s="1" t="s">
        <v>11457</v>
      </c>
      <c r="C1628" s="49">
        <v>3</v>
      </c>
      <c r="D1628" s="49">
        <v>1</v>
      </c>
      <c r="E1628" s="6">
        <v>0.8</v>
      </c>
      <c r="F1628" s="162"/>
      <c r="G1628" s="6">
        <v>2.1</v>
      </c>
      <c r="H1628" s="34">
        <f t="shared" si="132"/>
        <v>1.6800000000000002</v>
      </c>
      <c r="I1628" s="34"/>
      <c r="J1628" s="34"/>
      <c r="K1628" s="35">
        <f t="shared" si="133"/>
        <v>5.0400000000000009</v>
      </c>
      <c r="L1628" s="24"/>
    </row>
    <row r="1629" spans="1:14" s="23" customFormat="1" x14ac:dyDescent="0.25">
      <c r="A1629" s="60"/>
      <c r="B1629" s="15"/>
      <c r="C1629" s="16"/>
      <c r="D1629" s="17"/>
      <c r="E1629" s="18"/>
      <c r="F1629" s="17"/>
      <c r="G1629" s="19"/>
      <c r="H1629" s="17"/>
      <c r="I1629" s="19"/>
      <c r="J1629" s="19"/>
      <c r="K1629" s="20"/>
      <c r="L1629" s="21"/>
      <c r="M1629" s="22"/>
    </row>
    <row r="1630" spans="1:14" s="23" customFormat="1" x14ac:dyDescent="0.25">
      <c r="A1630" s="62"/>
      <c r="B1630" s="27" t="s">
        <v>12</v>
      </c>
      <c r="C1630" s="28"/>
      <c r="D1630" s="29"/>
      <c r="E1630" s="30"/>
      <c r="F1630" s="30"/>
      <c r="G1630" s="30"/>
      <c r="H1630" s="30"/>
      <c r="I1630" s="30"/>
      <c r="J1630" s="30"/>
      <c r="K1630" s="31">
        <f>ROUND(SUM(K1607:K1629),2)</f>
        <v>91.98</v>
      </c>
      <c r="L1630" s="32" t="str">
        <f>IFERROR(VLOOKUP(A1607,PO!$A:$I,5,FALSE),0)</f>
        <v>M2</v>
      </c>
      <c r="M1630" s="22"/>
    </row>
    <row r="1631" spans="1:14" s="23" customFormat="1" x14ac:dyDescent="0.25">
      <c r="A1631" s="60"/>
      <c r="B1631" s="15"/>
      <c r="C1631" s="16"/>
      <c r="D1631" s="17"/>
      <c r="E1631" s="18"/>
      <c r="F1631" s="17"/>
      <c r="G1631" s="19"/>
      <c r="H1631" s="17"/>
      <c r="I1631" s="19"/>
      <c r="J1631" s="19"/>
      <c r="K1631" s="20"/>
      <c r="L1631" s="21"/>
      <c r="M1631" s="22"/>
    </row>
    <row r="1632" spans="1:14" s="23" customFormat="1" ht="26.4" x14ac:dyDescent="0.25">
      <c r="A1632" s="60" t="str">
        <f>PO!A167</f>
        <v>12.02.02</v>
      </c>
      <c r="B1632" s="15" t="str">
        <f>VLOOKUP(A1632,PO!$A:$I,4,FALSE)</f>
        <v>PINTURA TINTA DE ACABAMENTO (PIGMENTADA) ESMALTE SINTÉTICO FOSCO EM MADEIRA, 2 DEMÃOS. AF_01/2021</v>
      </c>
      <c r="C1632" s="16"/>
      <c r="D1632" s="17"/>
      <c r="E1632" s="18"/>
      <c r="F1632" s="17"/>
      <c r="G1632" s="19"/>
      <c r="H1632" s="17"/>
      <c r="I1632" s="19"/>
      <c r="J1632" s="19"/>
      <c r="K1632" s="20"/>
      <c r="L1632" s="21">
        <f>K1655</f>
        <v>91.98</v>
      </c>
      <c r="M1632" s="22"/>
    </row>
    <row r="1633" spans="1:14" s="23" customFormat="1" ht="15" customHeight="1" x14ac:dyDescent="0.25">
      <c r="A1633" s="61"/>
      <c r="B1633" s="1"/>
      <c r="C1633" s="33"/>
      <c r="D1633" s="49"/>
      <c r="E1633" s="49"/>
      <c r="F1633" s="49"/>
      <c r="G1633" s="26"/>
      <c r="H1633" s="34"/>
      <c r="I1633" s="34"/>
      <c r="J1633" s="34"/>
      <c r="K1633" s="35"/>
      <c r="L1633" s="24"/>
      <c r="M1633" s="25"/>
      <c r="N1633" s="26"/>
    </row>
    <row r="1634" spans="1:14" s="23" customFormat="1" ht="15" customHeight="1" x14ac:dyDescent="0.25">
      <c r="A1634" s="61"/>
      <c r="B1634" s="297" t="s">
        <v>11433</v>
      </c>
      <c r="C1634" s="33"/>
      <c r="D1634" s="49"/>
      <c r="E1634" s="6"/>
      <c r="F1634" s="162"/>
      <c r="G1634" s="6"/>
      <c r="H1634" s="34"/>
      <c r="I1634" s="34"/>
      <c r="J1634" s="34"/>
      <c r="K1634" s="35"/>
      <c r="L1634" s="24"/>
    </row>
    <row r="1635" spans="1:14" s="23" customFormat="1" ht="15" customHeight="1" x14ac:dyDescent="0.25">
      <c r="A1635" s="61"/>
      <c r="B1635" s="1" t="s">
        <v>11441</v>
      </c>
      <c r="C1635" s="49">
        <v>3</v>
      </c>
      <c r="D1635" s="49">
        <v>1</v>
      </c>
      <c r="E1635" s="6">
        <v>0.9</v>
      </c>
      <c r="F1635" s="162"/>
      <c r="G1635" s="6">
        <v>2.1</v>
      </c>
      <c r="H1635" s="34">
        <f>G1635*E1635</f>
        <v>1.8900000000000001</v>
      </c>
      <c r="I1635" s="34"/>
      <c r="J1635" s="34"/>
      <c r="K1635" s="35">
        <f>H1635*C1635</f>
        <v>5.67</v>
      </c>
      <c r="L1635" s="24"/>
    </row>
    <row r="1636" spans="1:14" s="23" customFormat="1" ht="15" customHeight="1" x14ac:dyDescent="0.25">
      <c r="A1636" s="61"/>
      <c r="B1636" s="1" t="s">
        <v>11442</v>
      </c>
      <c r="C1636" s="49">
        <v>3</v>
      </c>
      <c r="D1636" s="49">
        <v>1</v>
      </c>
      <c r="E1636" s="6">
        <v>0.9</v>
      </c>
      <c r="F1636" s="162"/>
      <c r="G1636" s="6">
        <v>2.1</v>
      </c>
      <c r="H1636" s="34">
        <f t="shared" ref="H1636:H1644" si="134">G1636*E1636</f>
        <v>1.8900000000000001</v>
      </c>
      <c r="I1636" s="34"/>
      <c r="J1636" s="34"/>
      <c r="K1636" s="35">
        <f t="shared" ref="K1636:K1644" si="135">H1636*C1636</f>
        <v>5.67</v>
      </c>
      <c r="L1636" s="24"/>
    </row>
    <row r="1637" spans="1:14" s="23" customFormat="1" ht="15" customHeight="1" x14ac:dyDescent="0.25">
      <c r="A1637" s="61"/>
      <c r="B1637" s="1" t="s">
        <v>11443</v>
      </c>
      <c r="C1637" s="49">
        <v>3</v>
      </c>
      <c r="D1637" s="49">
        <v>1</v>
      </c>
      <c r="E1637" s="6">
        <v>0.9</v>
      </c>
      <c r="F1637" s="162"/>
      <c r="G1637" s="6">
        <v>2.1</v>
      </c>
      <c r="H1637" s="34">
        <f t="shared" si="134"/>
        <v>1.8900000000000001</v>
      </c>
      <c r="I1637" s="34"/>
      <c r="J1637" s="34"/>
      <c r="K1637" s="35">
        <f t="shared" si="135"/>
        <v>5.67</v>
      </c>
      <c r="L1637" s="24"/>
    </row>
    <row r="1638" spans="1:14" s="23" customFormat="1" ht="15" customHeight="1" x14ac:dyDescent="0.25">
      <c r="A1638" s="61"/>
      <c r="B1638" s="1" t="s">
        <v>11444</v>
      </c>
      <c r="C1638" s="49">
        <v>3</v>
      </c>
      <c r="D1638" s="49">
        <v>1</v>
      </c>
      <c r="E1638" s="6">
        <v>0.9</v>
      </c>
      <c r="F1638" s="162"/>
      <c r="G1638" s="6">
        <v>2.1</v>
      </c>
      <c r="H1638" s="34">
        <f t="shared" si="134"/>
        <v>1.8900000000000001</v>
      </c>
      <c r="I1638" s="34"/>
      <c r="J1638" s="34"/>
      <c r="K1638" s="35">
        <f t="shared" si="135"/>
        <v>5.67</v>
      </c>
      <c r="L1638" s="24"/>
    </row>
    <row r="1639" spans="1:14" s="23" customFormat="1" ht="15" customHeight="1" x14ac:dyDescent="0.25">
      <c r="A1639" s="61"/>
      <c r="B1639" s="1" t="s">
        <v>11445</v>
      </c>
      <c r="C1639" s="49">
        <v>3</v>
      </c>
      <c r="D1639" s="49">
        <v>1</v>
      </c>
      <c r="E1639" s="6">
        <v>0.9</v>
      </c>
      <c r="F1639" s="162"/>
      <c r="G1639" s="6">
        <v>2.1</v>
      </c>
      <c r="H1639" s="34">
        <f t="shared" si="134"/>
        <v>1.8900000000000001</v>
      </c>
      <c r="I1639" s="34"/>
      <c r="J1639" s="34"/>
      <c r="K1639" s="35">
        <f t="shared" si="135"/>
        <v>5.67</v>
      </c>
      <c r="L1639" s="24"/>
    </row>
    <row r="1640" spans="1:14" s="23" customFormat="1" ht="15" customHeight="1" x14ac:dyDescent="0.25">
      <c r="A1640" s="61"/>
      <c r="B1640" s="1" t="s">
        <v>11446</v>
      </c>
      <c r="C1640" s="49">
        <v>3</v>
      </c>
      <c r="D1640" s="49">
        <v>1</v>
      </c>
      <c r="E1640" s="6">
        <v>0.9</v>
      </c>
      <c r="F1640" s="162"/>
      <c r="G1640" s="6">
        <v>2.1</v>
      </c>
      <c r="H1640" s="34">
        <f t="shared" si="134"/>
        <v>1.8900000000000001</v>
      </c>
      <c r="I1640" s="34"/>
      <c r="J1640" s="34"/>
      <c r="K1640" s="35">
        <f t="shared" si="135"/>
        <v>5.67</v>
      </c>
      <c r="L1640" s="24"/>
    </row>
    <row r="1641" spans="1:14" s="23" customFormat="1" ht="15" customHeight="1" x14ac:dyDescent="0.25">
      <c r="A1641" s="61"/>
      <c r="B1641" s="1" t="s">
        <v>11447</v>
      </c>
      <c r="C1641" s="49">
        <v>3</v>
      </c>
      <c r="D1641" s="49">
        <v>1</v>
      </c>
      <c r="E1641" s="6">
        <v>0.9</v>
      </c>
      <c r="F1641" s="162"/>
      <c r="G1641" s="6">
        <v>2.1</v>
      </c>
      <c r="H1641" s="34">
        <f t="shared" si="134"/>
        <v>1.8900000000000001</v>
      </c>
      <c r="I1641" s="34"/>
      <c r="J1641" s="34"/>
      <c r="K1641" s="35">
        <f t="shared" si="135"/>
        <v>5.67</v>
      </c>
      <c r="L1641" s="24"/>
    </row>
    <row r="1642" spans="1:14" s="23" customFormat="1" ht="15" customHeight="1" x14ac:dyDescent="0.25">
      <c r="A1642" s="61"/>
      <c r="B1642" s="1" t="s">
        <v>11448</v>
      </c>
      <c r="C1642" s="49">
        <v>3</v>
      </c>
      <c r="D1642" s="49">
        <v>1</v>
      </c>
      <c r="E1642" s="6">
        <v>0.9</v>
      </c>
      <c r="F1642" s="162"/>
      <c r="G1642" s="6">
        <v>2.1</v>
      </c>
      <c r="H1642" s="34">
        <f t="shared" si="134"/>
        <v>1.8900000000000001</v>
      </c>
      <c r="I1642" s="34"/>
      <c r="J1642" s="34"/>
      <c r="K1642" s="35">
        <f t="shared" si="135"/>
        <v>5.67</v>
      </c>
      <c r="L1642" s="24"/>
    </row>
    <row r="1643" spans="1:14" s="23" customFormat="1" ht="15" customHeight="1" x14ac:dyDescent="0.25">
      <c r="A1643" s="61"/>
      <c r="B1643" s="1" t="s">
        <v>11449</v>
      </c>
      <c r="C1643" s="49">
        <v>3</v>
      </c>
      <c r="D1643" s="49">
        <v>1</v>
      </c>
      <c r="E1643" s="6">
        <v>0.9</v>
      </c>
      <c r="F1643" s="162"/>
      <c r="G1643" s="6">
        <v>2.1</v>
      </c>
      <c r="H1643" s="34">
        <f t="shared" si="134"/>
        <v>1.8900000000000001</v>
      </c>
      <c r="I1643" s="34"/>
      <c r="J1643" s="34"/>
      <c r="K1643" s="35">
        <f t="shared" si="135"/>
        <v>5.67</v>
      </c>
      <c r="L1643" s="24"/>
    </row>
    <row r="1644" spans="1:14" s="23" customFormat="1" ht="15" customHeight="1" x14ac:dyDescent="0.25">
      <c r="A1644" s="61"/>
      <c r="B1644" s="1" t="s">
        <v>11450</v>
      </c>
      <c r="C1644" s="49">
        <v>3</v>
      </c>
      <c r="D1644" s="49">
        <v>1</v>
      </c>
      <c r="E1644" s="6">
        <v>0.9</v>
      </c>
      <c r="F1644" s="162"/>
      <c r="G1644" s="6">
        <v>2.1</v>
      </c>
      <c r="H1644" s="34">
        <f t="shared" si="134"/>
        <v>1.8900000000000001</v>
      </c>
      <c r="I1644" s="34"/>
      <c r="J1644" s="34"/>
      <c r="K1644" s="35">
        <f t="shared" si="135"/>
        <v>5.67</v>
      </c>
      <c r="L1644" s="24"/>
    </row>
    <row r="1645" spans="1:14" s="23" customFormat="1" ht="15" customHeight="1" x14ac:dyDescent="0.25">
      <c r="A1645" s="61"/>
      <c r="B1645" s="1"/>
      <c r="C1645" s="49"/>
      <c r="D1645" s="49"/>
      <c r="E1645" s="49"/>
      <c r="F1645" s="49"/>
      <c r="G1645" s="26"/>
      <c r="H1645" s="34"/>
      <c r="I1645" s="34"/>
      <c r="J1645" s="34"/>
      <c r="K1645" s="35"/>
      <c r="L1645" s="24"/>
    </row>
    <row r="1646" spans="1:14" s="23" customFormat="1" ht="15" customHeight="1" x14ac:dyDescent="0.25">
      <c r="A1646" s="61"/>
      <c r="B1646" s="297" t="s">
        <v>11433</v>
      </c>
      <c r="C1646" s="49"/>
      <c r="D1646" s="49"/>
      <c r="E1646" s="6"/>
      <c r="F1646" s="162"/>
      <c r="G1646" s="6"/>
      <c r="H1646" s="34"/>
      <c r="I1646" s="34"/>
      <c r="J1646" s="34"/>
      <c r="K1646" s="35"/>
      <c r="L1646" s="24"/>
    </row>
    <row r="1647" spans="1:14" s="23" customFormat="1" ht="15" customHeight="1" x14ac:dyDescent="0.25">
      <c r="A1647" s="61"/>
      <c r="B1647" s="1" t="s">
        <v>11451</v>
      </c>
      <c r="C1647" s="49">
        <v>3</v>
      </c>
      <c r="D1647" s="49">
        <v>1</v>
      </c>
      <c r="E1647" s="6">
        <v>0.8</v>
      </c>
      <c r="F1647" s="162"/>
      <c r="G1647" s="6">
        <v>2.1</v>
      </c>
      <c r="H1647" s="34">
        <f>G1647*E1647</f>
        <v>1.6800000000000002</v>
      </c>
      <c r="I1647" s="34"/>
      <c r="J1647" s="34"/>
      <c r="K1647" s="35">
        <f>H1647*C1647</f>
        <v>5.0400000000000009</v>
      </c>
      <c r="L1647" s="24"/>
    </row>
    <row r="1648" spans="1:14" s="23" customFormat="1" ht="15" customHeight="1" x14ac:dyDescent="0.25">
      <c r="A1648" s="61"/>
      <c r="B1648" s="1" t="s">
        <v>11452</v>
      </c>
      <c r="C1648" s="49">
        <v>3</v>
      </c>
      <c r="D1648" s="49">
        <v>1</v>
      </c>
      <c r="E1648" s="6">
        <v>0.8</v>
      </c>
      <c r="F1648" s="162"/>
      <c r="G1648" s="6">
        <v>2.1</v>
      </c>
      <c r="H1648" s="34">
        <f t="shared" ref="H1648:H1653" si="136">G1648*E1648</f>
        <v>1.6800000000000002</v>
      </c>
      <c r="I1648" s="34"/>
      <c r="J1648" s="34"/>
      <c r="K1648" s="35">
        <f t="shared" ref="K1648:K1653" si="137">H1648*C1648</f>
        <v>5.0400000000000009</v>
      </c>
      <c r="L1648" s="24"/>
      <c r="M1648" s="25"/>
      <c r="N1648" s="26"/>
    </row>
    <row r="1649" spans="1:14" s="23" customFormat="1" ht="15" customHeight="1" x14ac:dyDescent="0.25">
      <c r="A1649" s="61"/>
      <c r="B1649" s="1" t="s">
        <v>11453</v>
      </c>
      <c r="C1649" s="49">
        <v>3</v>
      </c>
      <c r="D1649" s="49">
        <v>1</v>
      </c>
      <c r="E1649" s="6">
        <v>0.8</v>
      </c>
      <c r="F1649" s="162"/>
      <c r="G1649" s="6">
        <v>2.1</v>
      </c>
      <c r="H1649" s="34">
        <f t="shared" si="136"/>
        <v>1.6800000000000002</v>
      </c>
      <c r="I1649" s="34"/>
      <c r="J1649" s="34"/>
      <c r="K1649" s="35">
        <f t="shared" si="137"/>
        <v>5.0400000000000009</v>
      </c>
      <c r="L1649" s="24"/>
    </row>
    <row r="1650" spans="1:14" s="23" customFormat="1" ht="15" customHeight="1" x14ac:dyDescent="0.25">
      <c r="A1650" s="61"/>
      <c r="B1650" s="1" t="s">
        <v>11454</v>
      </c>
      <c r="C1650" s="49">
        <v>3</v>
      </c>
      <c r="D1650" s="49">
        <v>1</v>
      </c>
      <c r="E1650" s="6">
        <v>0.8</v>
      </c>
      <c r="F1650" s="162"/>
      <c r="G1650" s="6">
        <v>2.1</v>
      </c>
      <c r="H1650" s="34">
        <f t="shared" si="136"/>
        <v>1.6800000000000002</v>
      </c>
      <c r="I1650" s="34"/>
      <c r="J1650" s="34"/>
      <c r="K1650" s="35">
        <f t="shared" si="137"/>
        <v>5.0400000000000009</v>
      </c>
      <c r="L1650" s="24"/>
    </row>
    <row r="1651" spans="1:14" s="23" customFormat="1" ht="15" customHeight="1" x14ac:dyDescent="0.25">
      <c r="A1651" s="61"/>
      <c r="B1651" s="1" t="s">
        <v>11455</v>
      </c>
      <c r="C1651" s="49">
        <v>3</v>
      </c>
      <c r="D1651" s="49">
        <v>1</v>
      </c>
      <c r="E1651" s="6">
        <v>0.8</v>
      </c>
      <c r="F1651" s="162"/>
      <c r="G1651" s="6">
        <v>2.1</v>
      </c>
      <c r="H1651" s="34">
        <f t="shared" si="136"/>
        <v>1.6800000000000002</v>
      </c>
      <c r="I1651" s="34"/>
      <c r="J1651" s="34"/>
      <c r="K1651" s="35">
        <f t="shared" si="137"/>
        <v>5.0400000000000009</v>
      </c>
      <c r="L1651" s="24"/>
    </row>
    <row r="1652" spans="1:14" s="23" customFormat="1" ht="15" customHeight="1" x14ac:dyDescent="0.25">
      <c r="A1652" s="61"/>
      <c r="B1652" s="1" t="s">
        <v>11456</v>
      </c>
      <c r="C1652" s="49">
        <v>3</v>
      </c>
      <c r="D1652" s="49">
        <v>1</v>
      </c>
      <c r="E1652" s="6">
        <v>0.8</v>
      </c>
      <c r="F1652" s="162"/>
      <c r="G1652" s="6">
        <v>2.1</v>
      </c>
      <c r="H1652" s="34">
        <f t="shared" si="136"/>
        <v>1.6800000000000002</v>
      </c>
      <c r="I1652" s="34"/>
      <c r="J1652" s="34"/>
      <c r="K1652" s="35">
        <f t="shared" si="137"/>
        <v>5.0400000000000009</v>
      </c>
      <c r="L1652" s="24"/>
    </row>
    <row r="1653" spans="1:14" s="23" customFormat="1" ht="15" customHeight="1" x14ac:dyDescent="0.25">
      <c r="A1653" s="61"/>
      <c r="B1653" s="1" t="s">
        <v>11457</v>
      </c>
      <c r="C1653" s="49">
        <v>3</v>
      </c>
      <c r="D1653" s="49">
        <v>1</v>
      </c>
      <c r="E1653" s="6">
        <v>0.8</v>
      </c>
      <c r="F1653" s="162"/>
      <c r="G1653" s="6">
        <v>2.1</v>
      </c>
      <c r="H1653" s="34">
        <f t="shared" si="136"/>
        <v>1.6800000000000002</v>
      </c>
      <c r="I1653" s="34"/>
      <c r="J1653" s="34"/>
      <c r="K1653" s="35">
        <f t="shared" si="137"/>
        <v>5.0400000000000009</v>
      </c>
      <c r="L1653" s="24"/>
    </row>
    <row r="1654" spans="1:14" s="23" customFormat="1" x14ac:dyDescent="0.25">
      <c r="A1654" s="60"/>
      <c r="B1654" s="15"/>
      <c r="C1654" s="16"/>
      <c r="D1654" s="17"/>
      <c r="E1654" s="18"/>
      <c r="F1654" s="17"/>
      <c r="G1654" s="19"/>
      <c r="H1654" s="17"/>
      <c r="I1654" s="19"/>
      <c r="J1654" s="19"/>
      <c r="K1654" s="20"/>
      <c r="L1654" s="21"/>
      <c r="M1654" s="22"/>
    </row>
    <row r="1655" spans="1:14" s="23" customFormat="1" x14ac:dyDescent="0.25">
      <c r="A1655" s="62"/>
      <c r="B1655" s="27" t="s">
        <v>12</v>
      </c>
      <c r="C1655" s="28"/>
      <c r="D1655" s="29"/>
      <c r="E1655" s="30"/>
      <c r="F1655" s="30"/>
      <c r="G1655" s="30"/>
      <c r="H1655" s="30"/>
      <c r="I1655" s="30"/>
      <c r="J1655" s="30"/>
      <c r="K1655" s="31">
        <f>ROUND(SUM(K1632:K1654),2)</f>
        <v>91.98</v>
      </c>
      <c r="L1655" s="32" t="str">
        <f>IFERROR(VLOOKUP(A1632,PO!$A:$I,5,FALSE),0)</f>
        <v>M2</v>
      </c>
      <c r="M1655" s="22"/>
    </row>
    <row r="1656" spans="1:14" s="23" customFormat="1" ht="12.6" customHeight="1" x14ac:dyDescent="0.25">
      <c r="A1656" s="60"/>
      <c r="B1656" s="15"/>
      <c r="C1656" s="16"/>
      <c r="D1656" s="17"/>
      <c r="E1656" s="18"/>
      <c r="F1656" s="17"/>
      <c r="G1656" s="19"/>
      <c r="H1656" s="17"/>
      <c r="I1656" s="19"/>
      <c r="J1656" s="19"/>
      <c r="K1656" s="20"/>
      <c r="L1656" s="21"/>
      <c r="M1656" s="22"/>
    </row>
    <row r="1657" spans="1:14" s="23" customFormat="1" ht="26.4" x14ac:dyDescent="0.25">
      <c r="A1657" s="60" t="str">
        <f>PO!A168</f>
        <v>12.02.03</v>
      </c>
      <c r="B1657" s="15" t="str">
        <f>VLOOKUP(A1657,PO!$A:$I,4,FALSE)</f>
        <v>PINTURA COM TINTA EPOXÍDICA DE ACABAMENTO PULVERIZADA SOBRE PERFIL METÁLICO EXECUTADO EM FÁBRICA (POR DEMÃO). AF_01/2020_PE</v>
      </c>
      <c r="C1657" s="16"/>
      <c r="D1657" s="17"/>
      <c r="E1657" s="18"/>
      <c r="F1657" s="17"/>
      <c r="G1657" s="19"/>
      <c r="H1657" s="17"/>
      <c r="I1657" s="19"/>
      <c r="J1657" s="19"/>
      <c r="K1657" s="20"/>
      <c r="L1657" s="21">
        <f>K1664</f>
        <v>95.4</v>
      </c>
      <c r="M1657" s="22"/>
    </row>
    <row r="1658" spans="1:14" s="23" customFormat="1" ht="15" customHeight="1" x14ac:dyDescent="0.25">
      <c r="A1658" s="174"/>
      <c r="B1658" s="171"/>
      <c r="C1658" s="33"/>
      <c r="D1658" s="49"/>
      <c r="E1658" s="49"/>
      <c r="F1658" s="49"/>
      <c r="G1658" s="26"/>
      <c r="H1658" s="34"/>
      <c r="I1658" s="34"/>
      <c r="J1658" s="34"/>
      <c r="K1658" s="35"/>
      <c r="L1658" s="24"/>
      <c r="M1658" s="25"/>
      <c r="N1658" s="26"/>
    </row>
    <row r="1659" spans="1:14" s="23" customFormat="1" ht="15" customHeight="1" x14ac:dyDescent="0.25">
      <c r="A1659" s="174"/>
      <c r="B1659" s="300" t="s">
        <v>11431</v>
      </c>
      <c r="C1659" s="33"/>
      <c r="D1659" s="49"/>
      <c r="E1659" s="6"/>
      <c r="F1659" s="162"/>
      <c r="G1659" s="6"/>
      <c r="H1659" s="34"/>
      <c r="I1659" s="34"/>
      <c r="J1659" s="34"/>
      <c r="K1659" s="35"/>
      <c r="L1659" s="24"/>
    </row>
    <row r="1660" spans="1:14" s="23" customFormat="1" ht="15" customHeight="1" x14ac:dyDescent="0.25">
      <c r="A1660" s="174"/>
      <c r="B1660" s="171" t="s">
        <v>11481</v>
      </c>
      <c r="C1660" s="33"/>
      <c r="D1660" s="49">
        <v>5</v>
      </c>
      <c r="E1660" s="49">
        <v>1.2</v>
      </c>
      <c r="F1660" s="162"/>
      <c r="G1660" s="6">
        <v>2.1</v>
      </c>
      <c r="H1660" s="34">
        <f>G1660*E1660</f>
        <v>2.52</v>
      </c>
      <c r="I1660" s="34"/>
      <c r="J1660" s="34"/>
      <c r="K1660" s="35">
        <f>H1660*D1660</f>
        <v>12.6</v>
      </c>
      <c r="L1660" s="24"/>
    </row>
    <row r="1661" spans="1:14" s="23" customFormat="1" ht="15" customHeight="1" x14ac:dyDescent="0.25">
      <c r="A1661" s="174"/>
      <c r="B1661" s="171"/>
      <c r="C1661" s="33"/>
      <c r="D1661" s="49"/>
      <c r="F1661" s="49"/>
      <c r="G1661" s="49"/>
      <c r="H1661" s="34"/>
      <c r="I1661" s="34"/>
      <c r="J1661" s="34"/>
      <c r="K1661" s="35"/>
      <c r="L1661" s="24"/>
    </row>
    <row r="1662" spans="1:14" s="23" customFormat="1" ht="15" customHeight="1" x14ac:dyDescent="0.25">
      <c r="A1662" s="174"/>
      <c r="B1662" s="171" t="s">
        <v>11473</v>
      </c>
      <c r="C1662" s="33"/>
      <c r="D1662" s="49">
        <v>5</v>
      </c>
      <c r="E1662" s="49"/>
      <c r="F1662" s="162"/>
      <c r="G1662" s="6"/>
      <c r="H1662" s="34">
        <v>16.559999999999999</v>
      </c>
      <c r="I1662" s="34"/>
      <c r="J1662" s="34"/>
      <c r="K1662" s="35">
        <f>H1662*D1662</f>
        <v>82.8</v>
      </c>
      <c r="L1662" s="24"/>
    </row>
    <row r="1663" spans="1:14" s="23" customFormat="1" x14ac:dyDescent="0.25">
      <c r="A1663" s="60"/>
      <c r="B1663" s="178"/>
      <c r="C1663" s="16"/>
      <c r="D1663" s="17"/>
      <c r="E1663" s="18"/>
      <c r="F1663" s="17"/>
      <c r="G1663" s="19"/>
      <c r="H1663" s="17"/>
      <c r="I1663" s="19"/>
      <c r="J1663" s="19"/>
      <c r="K1663" s="20"/>
      <c r="L1663" s="21"/>
      <c r="M1663" s="22"/>
    </row>
    <row r="1664" spans="1:14" s="23" customFormat="1" x14ac:dyDescent="0.25">
      <c r="A1664" s="62"/>
      <c r="B1664" s="27" t="s">
        <v>12</v>
      </c>
      <c r="C1664" s="28"/>
      <c r="D1664" s="29"/>
      <c r="E1664" s="30"/>
      <c r="F1664" s="30"/>
      <c r="G1664" s="30"/>
      <c r="H1664" s="30"/>
      <c r="I1664" s="30"/>
      <c r="J1664" s="30"/>
      <c r="K1664" s="31">
        <f>ROUND(SUM(K1657:K1663),2)</f>
        <v>95.4</v>
      </c>
      <c r="L1664" s="32" t="str">
        <f>IFERROR(VLOOKUP(A1657,PO!$A:$I,5,FALSE),0)</f>
        <v>M2</v>
      </c>
      <c r="M1664" s="22"/>
    </row>
    <row r="1665" spans="1:14" s="23" customFormat="1" x14ac:dyDescent="0.25">
      <c r="A1665" s="60"/>
      <c r="B1665" s="178"/>
      <c r="C1665" s="16"/>
      <c r="D1665" s="17"/>
      <c r="E1665" s="18"/>
      <c r="F1665" s="17"/>
      <c r="G1665" s="19"/>
      <c r="H1665" s="17"/>
      <c r="I1665" s="19"/>
      <c r="J1665" s="19"/>
      <c r="K1665" s="20"/>
      <c r="L1665" s="21"/>
      <c r="M1665" s="22"/>
    </row>
    <row r="1666" spans="1:14" s="69" customFormat="1" ht="19.95" customHeight="1" x14ac:dyDescent="0.25">
      <c r="A1666" s="314" t="str">
        <f>PO!A169</f>
        <v>13</v>
      </c>
      <c r="B1666" s="308" t="str">
        <f>VLOOKUP(A1666,PO!$A:$I,4,FALSE)</f>
        <v>LOUÇAS, METAIS E ACESSÓRIOS</v>
      </c>
      <c r="C1666" s="309"/>
      <c r="D1666" s="309"/>
      <c r="E1666" s="310"/>
      <c r="F1666" s="310"/>
      <c r="G1666" s="310"/>
      <c r="H1666" s="311"/>
      <c r="I1666" s="310"/>
      <c r="J1666" s="310"/>
      <c r="K1666" s="312"/>
      <c r="L1666" s="313"/>
      <c r="M1666" s="68"/>
    </row>
    <row r="1667" spans="1:14" s="23" customFormat="1" ht="26.4" x14ac:dyDescent="0.25">
      <c r="A1667" s="60" t="str">
        <f>PO!A170</f>
        <v>13.01</v>
      </c>
      <c r="B1667" s="15" t="str">
        <f>VLOOKUP(A1667,PO!$A:$I,4,FALSE)</f>
        <v>BANCADA DE GRANITO CINZA POLIDO, DE 1,50 X 0,60 M, PARA PIA DE COZINHA - FORNECIMENTO E INSTALAÇÃO. AF_01/2020</v>
      </c>
      <c r="C1667" s="16"/>
      <c r="D1667" s="17"/>
      <c r="E1667" s="18"/>
      <c r="F1667" s="17"/>
      <c r="G1667" s="19"/>
      <c r="H1667" s="17"/>
      <c r="I1667" s="19"/>
      <c r="J1667" s="19"/>
      <c r="K1667" s="20"/>
      <c r="L1667" s="21">
        <f>K1674</f>
        <v>6</v>
      </c>
      <c r="M1667" s="22"/>
    </row>
    <row r="1668" spans="1:14" s="23" customFormat="1" ht="15" customHeight="1" x14ac:dyDescent="0.25">
      <c r="A1668" s="61"/>
      <c r="B1668" s="1"/>
      <c r="C1668" s="33"/>
      <c r="D1668" s="49"/>
      <c r="E1668" s="49"/>
      <c r="F1668" s="49"/>
      <c r="G1668" s="26"/>
      <c r="H1668" s="34"/>
      <c r="I1668" s="34"/>
      <c r="J1668" s="34"/>
      <c r="K1668" s="35"/>
      <c r="L1668" s="24"/>
      <c r="M1668" s="25"/>
      <c r="N1668" s="26"/>
    </row>
    <row r="1669" spans="1:14" s="23" customFormat="1" ht="15" customHeight="1" x14ac:dyDescent="0.25">
      <c r="A1669" s="174"/>
      <c r="B1669" s="171" t="s">
        <v>11430</v>
      </c>
      <c r="C1669" s="33"/>
      <c r="D1669" s="49">
        <v>1</v>
      </c>
      <c r="F1669" s="49"/>
      <c r="G1669" s="49"/>
      <c r="H1669" s="34"/>
      <c r="I1669" s="34"/>
      <c r="J1669" s="34"/>
      <c r="K1669" s="35">
        <f>D1669</f>
        <v>1</v>
      </c>
      <c r="L1669" s="24"/>
    </row>
    <row r="1670" spans="1:14" s="23" customFormat="1" ht="15" customHeight="1" x14ac:dyDescent="0.25">
      <c r="A1670" s="174"/>
      <c r="B1670" s="171" t="s">
        <v>11438</v>
      </c>
      <c r="C1670" s="33"/>
      <c r="D1670" s="49">
        <v>3</v>
      </c>
      <c r="F1670" s="49"/>
      <c r="G1670" s="49"/>
      <c r="H1670" s="34"/>
      <c r="I1670" s="34"/>
      <c r="J1670" s="34"/>
      <c r="K1670" s="35">
        <f t="shared" ref="K1670:K1672" si="138">D1670</f>
        <v>3</v>
      </c>
      <c r="L1670" s="24"/>
    </row>
    <row r="1671" spans="1:14" s="23" customFormat="1" ht="15" customHeight="1" x14ac:dyDescent="0.25">
      <c r="A1671" s="174"/>
      <c r="B1671" s="171" t="s">
        <v>11427</v>
      </c>
      <c r="C1671" s="33"/>
      <c r="D1671" s="49">
        <v>1</v>
      </c>
      <c r="F1671" s="49"/>
      <c r="G1671" s="49"/>
      <c r="H1671" s="34"/>
      <c r="I1671" s="34"/>
      <c r="J1671" s="34"/>
      <c r="K1671" s="35">
        <f t="shared" si="138"/>
        <v>1</v>
      </c>
      <c r="L1671" s="24"/>
    </row>
    <row r="1672" spans="1:14" s="23" customFormat="1" ht="15" customHeight="1" x14ac:dyDescent="0.25">
      <c r="A1672" s="174"/>
      <c r="B1672" s="171" t="s">
        <v>11426</v>
      </c>
      <c r="C1672" s="33"/>
      <c r="D1672" s="49">
        <v>1</v>
      </c>
      <c r="F1672" s="49"/>
      <c r="G1672" s="49"/>
      <c r="H1672" s="34"/>
      <c r="I1672" s="34"/>
      <c r="J1672" s="34"/>
      <c r="K1672" s="35">
        <f t="shared" si="138"/>
        <v>1</v>
      </c>
      <c r="L1672" s="24"/>
    </row>
    <row r="1673" spans="1:14" s="23" customFormat="1" x14ac:dyDescent="0.25">
      <c r="A1673" s="60"/>
      <c r="B1673" s="178"/>
      <c r="C1673" s="16"/>
      <c r="D1673" s="17"/>
      <c r="E1673" s="18"/>
      <c r="F1673" s="17"/>
      <c r="G1673" s="19"/>
      <c r="H1673" s="17"/>
      <c r="I1673" s="19"/>
      <c r="J1673" s="19"/>
      <c r="K1673" s="20"/>
      <c r="L1673" s="21"/>
      <c r="M1673" s="22"/>
    </row>
    <row r="1674" spans="1:14" s="23" customFormat="1" x14ac:dyDescent="0.25">
      <c r="A1674" s="62"/>
      <c r="B1674" s="27" t="s">
        <v>12</v>
      </c>
      <c r="C1674" s="28"/>
      <c r="D1674" s="29"/>
      <c r="E1674" s="30"/>
      <c r="F1674" s="30"/>
      <c r="G1674" s="30"/>
      <c r="H1674" s="30"/>
      <c r="I1674" s="30"/>
      <c r="J1674" s="30"/>
      <c r="K1674" s="31">
        <f>ROUND(SUM(K1667:K1673),2)</f>
        <v>6</v>
      </c>
      <c r="L1674" s="32" t="str">
        <f>IFERROR(VLOOKUP(A1667,PO!$A:$I,5,FALSE),0)</f>
        <v>UN</v>
      </c>
      <c r="M1674" s="22"/>
    </row>
    <row r="1675" spans="1:14" s="23" customFormat="1" x14ac:dyDescent="0.25">
      <c r="A1675" s="60"/>
      <c r="B1675" s="15"/>
      <c r="C1675" s="16"/>
      <c r="D1675" s="17"/>
      <c r="E1675" s="18"/>
      <c r="F1675" s="17"/>
      <c r="G1675" s="19"/>
      <c r="H1675" s="17"/>
      <c r="I1675" s="19"/>
      <c r="J1675" s="19"/>
      <c r="K1675" s="20"/>
      <c r="L1675" s="21"/>
      <c r="M1675" s="22"/>
    </row>
    <row r="1676" spans="1:14" s="23" customFormat="1" ht="26.4" x14ac:dyDescent="0.25">
      <c r="A1676" s="60" t="str">
        <f>PO!A171</f>
        <v>13.02</v>
      </c>
      <c r="B1676" s="15" t="str">
        <f>VLOOKUP(A1676,PO!$A:$I,4,FALSE)</f>
        <v>BANCADA DE GRANITO CINZA POLIDO, DE 0,50 X 0,60 M, PARA LAVATÓRIO - FORNECIMENTO E INSTALAÇÃO. AF_01/2020</v>
      </c>
      <c r="C1676" s="16"/>
      <c r="D1676" s="17"/>
      <c r="E1676" s="18"/>
      <c r="F1676" s="17"/>
      <c r="G1676" s="19"/>
      <c r="H1676" s="17"/>
      <c r="I1676" s="19"/>
      <c r="J1676" s="19"/>
      <c r="K1676" s="20"/>
      <c r="L1676" s="21">
        <f>K1681</f>
        <v>2</v>
      </c>
      <c r="M1676" s="22"/>
    </row>
    <row r="1677" spans="1:14" s="23" customFormat="1" ht="15" customHeight="1" x14ac:dyDescent="0.25">
      <c r="A1677" s="61"/>
      <c r="B1677" s="1"/>
      <c r="C1677" s="33"/>
      <c r="D1677" s="49"/>
      <c r="E1677" s="49"/>
      <c r="F1677" s="49"/>
      <c r="G1677" s="26"/>
      <c r="H1677" s="34"/>
      <c r="I1677" s="34"/>
      <c r="J1677" s="34"/>
      <c r="K1677" s="35"/>
      <c r="L1677" s="24"/>
      <c r="M1677" s="25"/>
      <c r="N1677" s="26"/>
    </row>
    <row r="1678" spans="1:14" s="23" customFormat="1" ht="15" customHeight="1" x14ac:dyDescent="0.25">
      <c r="A1678" s="174"/>
      <c r="B1678" s="171" t="s">
        <v>11435</v>
      </c>
      <c r="C1678" s="33"/>
      <c r="D1678" s="49">
        <v>1</v>
      </c>
      <c r="F1678" s="49"/>
      <c r="G1678" s="49"/>
      <c r="H1678" s="34"/>
      <c r="I1678" s="34"/>
      <c r="J1678" s="34"/>
      <c r="K1678" s="35">
        <f>D1678</f>
        <v>1</v>
      </c>
      <c r="L1678" s="24"/>
    </row>
    <row r="1679" spans="1:14" s="23" customFormat="1" ht="15" customHeight="1" x14ac:dyDescent="0.25">
      <c r="A1679" s="174"/>
      <c r="B1679" s="171" t="s">
        <v>11436</v>
      </c>
      <c r="C1679" s="33"/>
      <c r="D1679" s="49">
        <v>1</v>
      </c>
      <c r="F1679" s="49"/>
      <c r="G1679" s="49"/>
      <c r="H1679" s="34"/>
      <c r="I1679" s="34"/>
      <c r="J1679" s="34"/>
      <c r="K1679" s="35">
        <f>D1679</f>
        <v>1</v>
      </c>
      <c r="L1679" s="24"/>
    </row>
    <row r="1680" spans="1:14" s="23" customFormat="1" x14ac:dyDescent="0.25">
      <c r="A1680" s="60"/>
      <c r="B1680" s="178"/>
      <c r="C1680" s="16"/>
      <c r="D1680" s="17"/>
      <c r="E1680" s="18"/>
      <c r="F1680" s="17"/>
      <c r="G1680" s="19"/>
      <c r="H1680" s="17"/>
      <c r="I1680" s="19"/>
      <c r="J1680" s="19"/>
      <c r="K1680" s="20"/>
      <c r="L1680" s="21"/>
      <c r="M1680" s="22"/>
    </row>
    <row r="1681" spans="1:14" s="23" customFormat="1" x14ac:dyDescent="0.25">
      <c r="A1681" s="62"/>
      <c r="B1681" s="27" t="s">
        <v>12</v>
      </c>
      <c r="C1681" s="28"/>
      <c r="D1681" s="29"/>
      <c r="E1681" s="30"/>
      <c r="F1681" s="30"/>
      <c r="G1681" s="30"/>
      <c r="H1681" s="30"/>
      <c r="I1681" s="30"/>
      <c r="J1681" s="30"/>
      <c r="K1681" s="31">
        <f>ROUND(SUM(K1676:K1680),2)</f>
        <v>2</v>
      </c>
      <c r="L1681" s="32" t="str">
        <f>IFERROR(VLOOKUP(A1676,PO!$A:$I,5,FALSE),0)</f>
        <v>UN</v>
      </c>
      <c r="M1681" s="22"/>
    </row>
    <row r="1682" spans="1:14" s="23" customFormat="1" x14ac:dyDescent="0.25">
      <c r="A1682" s="60"/>
      <c r="B1682" s="15"/>
      <c r="C1682" s="16"/>
      <c r="D1682" s="17"/>
      <c r="E1682" s="18"/>
      <c r="F1682" s="17"/>
      <c r="G1682" s="19"/>
      <c r="H1682" s="17"/>
      <c r="I1682" s="19"/>
      <c r="J1682" s="19"/>
      <c r="K1682" s="20"/>
      <c r="L1682" s="21"/>
      <c r="M1682" s="22"/>
    </row>
    <row r="1683" spans="1:14" s="23" customFormat="1" ht="26.4" x14ac:dyDescent="0.25">
      <c r="A1683" s="60" t="str">
        <f>PO!A172</f>
        <v>13.03</v>
      </c>
      <c r="B1683" s="15" t="str">
        <f>VLOOKUP(A1683,PO!$A:$I,4,FALSE)</f>
        <v>CUBA DE EMBUTIR OVAL EM LOUÇA BRANCA, 35 X 50CM OU EQUIVALENTE - FORNECIMENTO E INSTALAÇÃO. AF_01/2020</v>
      </c>
      <c r="C1683" s="16"/>
      <c r="D1683" s="17"/>
      <c r="E1683" s="18"/>
      <c r="F1683" s="17"/>
      <c r="G1683" s="19"/>
      <c r="H1683" s="17"/>
      <c r="I1683" s="19"/>
      <c r="J1683" s="19"/>
      <c r="K1683" s="20"/>
      <c r="L1683" s="21">
        <f>K1690</f>
        <v>6</v>
      </c>
      <c r="M1683" s="22"/>
    </row>
    <row r="1684" spans="1:14" s="23" customFormat="1" ht="15" customHeight="1" x14ac:dyDescent="0.25">
      <c r="A1684" s="174"/>
      <c r="B1684" s="290"/>
      <c r="C1684" s="33"/>
      <c r="D1684" s="49"/>
      <c r="F1684" s="49"/>
      <c r="G1684" s="49"/>
      <c r="H1684" s="34"/>
      <c r="I1684" s="34"/>
      <c r="J1684" s="34"/>
      <c r="K1684" s="35"/>
      <c r="L1684" s="24"/>
    </row>
    <row r="1685" spans="1:14" s="23" customFormat="1" ht="15" customHeight="1" x14ac:dyDescent="0.25">
      <c r="A1685" s="174"/>
      <c r="B1685" s="171" t="s">
        <v>11427</v>
      </c>
      <c r="C1685" s="33"/>
      <c r="D1685" s="49">
        <v>2</v>
      </c>
      <c r="F1685" s="49"/>
      <c r="G1685" s="49"/>
      <c r="H1685" s="34"/>
      <c r="I1685" s="34"/>
      <c r="J1685" s="34"/>
      <c r="K1685" s="35">
        <f>D1685</f>
        <v>2</v>
      </c>
      <c r="L1685" s="24"/>
    </row>
    <row r="1686" spans="1:14" s="23" customFormat="1" ht="15" customHeight="1" x14ac:dyDescent="0.25">
      <c r="A1686" s="174"/>
      <c r="B1686" s="171" t="s">
        <v>11426</v>
      </c>
      <c r="C1686" s="33"/>
      <c r="D1686" s="49">
        <v>2</v>
      </c>
      <c r="F1686" s="49"/>
      <c r="G1686" s="49"/>
      <c r="H1686" s="34"/>
      <c r="I1686" s="34"/>
      <c r="J1686" s="34"/>
      <c r="K1686" s="35">
        <f t="shared" ref="K1686:K1688" si="139">D1686</f>
        <v>2</v>
      </c>
      <c r="L1686" s="24"/>
    </row>
    <row r="1687" spans="1:14" s="23" customFormat="1" ht="15" customHeight="1" x14ac:dyDescent="0.25">
      <c r="A1687" s="174"/>
      <c r="B1687" s="171" t="s">
        <v>11435</v>
      </c>
      <c r="C1687" s="33"/>
      <c r="D1687" s="49">
        <v>1</v>
      </c>
      <c r="F1687" s="49"/>
      <c r="G1687" s="49"/>
      <c r="H1687" s="34"/>
      <c r="I1687" s="34"/>
      <c r="J1687" s="34"/>
      <c r="K1687" s="35">
        <f t="shared" si="139"/>
        <v>1</v>
      </c>
      <c r="L1687" s="24"/>
    </row>
    <row r="1688" spans="1:14" s="23" customFormat="1" ht="15" customHeight="1" x14ac:dyDescent="0.25">
      <c r="A1688" s="174"/>
      <c r="B1688" s="171" t="s">
        <v>11436</v>
      </c>
      <c r="C1688" s="33"/>
      <c r="D1688" s="49">
        <v>1</v>
      </c>
      <c r="F1688" s="49"/>
      <c r="G1688" s="49"/>
      <c r="H1688" s="34"/>
      <c r="I1688" s="34"/>
      <c r="J1688" s="34"/>
      <c r="K1688" s="35">
        <f t="shared" si="139"/>
        <v>1</v>
      </c>
      <c r="L1688" s="24"/>
    </row>
    <row r="1689" spans="1:14" s="23" customFormat="1" x14ac:dyDescent="0.25">
      <c r="A1689" s="60"/>
      <c r="B1689" s="15"/>
      <c r="C1689" s="16"/>
      <c r="D1689" s="17"/>
      <c r="E1689" s="18"/>
      <c r="F1689" s="17"/>
      <c r="G1689" s="19"/>
      <c r="H1689" s="17"/>
      <c r="I1689" s="19"/>
      <c r="J1689" s="19"/>
      <c r="K1689" s="20"/>
      <c r="L1689" s="21"/>
      <c r="M1689" s="22"/>
    </row>
    <row r="1690" spans="1:14" s="23" customFormat="1" x14ac:dyDescent="0.25">
      <c r="A1690" s="62"/>
      <c r="B1690" s="27" t="s">
        <v>12</v>
      </c>
      <c r="C1690" s="28"/>
      <c r="D1690" s="29"/>
      <c r="E1690" s="30"/>
      <c r="F1690" s="30"/>
      <c r="G1690" s="30"/>
      <c r="H1690" s="30"/>
      <c r="I1690" s="30"/>
      <c r="J1690" s="30"/>
      <c r="K1690" s="31">
        <f>ROUND(SUM(K1683:K1689),2)</f>
        <v>6</v>
      </c>
      <c r="L1690" s="32" t="str">
        <f>IFERROR(VLOOKUP(A1683,PO!$A:$I,5,FALSE),0)</f>
        <v>UN</v>
      </c>
      <c r="M1690" s="22"/>
    </row>
    <row r="1691" spans="1:14" s="23" customFormat="1" x14ac:dyDescent="0.25">
      <c r="A1691" s="60"/>
      <c r="B1691" s="15"/>
      <c r="C1691" s="16"/>
      <c r="D1691" s="17"/>
      <c r="E1691" s="18"/>
      <c r="F1691" s="17"/>
      <c r="G1691" s="19"/>
      <c r="H1691" s="17"/>
      <c r="I1691" s="19"/>
      <c r="J1691" s="19"/>
      <c r="K1691" s="20"/>
      <c r="L1691" s="21"/>
      <c r="M1691" s="22"/>
    </row>
    <row r="1692" spans="1:14" s="23" customFormat="1" ht="39.6" x14ac:dyDescent="0.25">
      <c r="A1692" s="60" t="str">
        <f>PO!A173</f>
        <v>13.04</v>
      </c>
      <c r="B1692" s="15" t="str">
        <f>VLOOKUP(A1692,PO!$A:$I,4,FALSE)</f>
        <v>CUBA DE EMBUTIR DE AÇO INOXIDÁVEL MÉDIA, INCLUSO VÁLVULA TIPO AMERICANA E SIFÃO TIPO GARRAFA EM METAL CROMADO - FORNECIMENTO E INSTALAÇÃO. AF_01/2020</v>
      </c>
      <c r="C1692" s="16"/>
      <c r="D1692" s="17"/>
      <c r="E1692" s="18"/>
      <c r="F1692" s="17"/>
      <c r="G1692" s="19"/>
      <c r="H1692" s="17"/>
      <c r="I1692" s="19"/>
      <c r="J1692" s="19"/>
      <c r="K1692" s="20"/>
      <c r="L1692" s="21">
        <f>K1696</f>
        <v>2</v>
      </c>
      <c r="M1692" s="22"/>
    </row>
    <row r="1693" spans="1:14" s="23" customFormat="1" ht="15" customHeight="1" x14ac:dyDescent="0.25">
      <c r="A1693" s="61"/>
      <c r="B1693" s="1"/>
      <c r="C1693" s="33"/>
      <c r="D1693" s="49"/>
      <c r="E1693" s="49"/>
      <c r="F1693" s="49"/>
      <c r="G1693" s="26"/>
      <c r="H1693" s="34"/>
      <c r="I1693" s="34"/>
      <c r="J1693" s="34"/>
      <c r="K1693" s="35"/>
      <c r="L1693" s="24"/>
      <c r="M1693" s="25"/>
      <c r="N1693" s="26"/>
    </row>
    <row r="1694" spans="1:14" s="23" customFormat="1" ht="15" customHeight="1" x14ac:dyDescent="0.25">
      <c r="A1694" s="174"/>
      <c r="B1694" s="171" t="s">
        <v>11438</v>
      </c>
      <c r="C1694" s="33"/>
      <c r="D1694" s="49">
        <v>2</v>
      </c>
      <c r="F1694" s="49"/>
      <c r="G1694" s="49"/>
      <c r="H1694" s="34"/>
      <c r="I1694" s="34"/>
      <c r="J1694" s="34"/>
      <c r="K1694" s="35">
        <f>D1694</f>
        <v>2</v>
      </c>
      <c r="L1694" s="24"/>
    </row>
    <row r="1695" spans="1:14" s="23" customFormat="1" x14ac:dyDescent="0.25">
      <c r="A1695" s="60"/>
      <c r="B1695" s="15"/>
      <c r="C1695" s="16"/>
      <c r="D1695" s="17"/>
      <c r="E1695" s="18"/>
      <c r="F1695" s="17"/>
      <c r="G1695" s="19"/>
      <c r="H1695" s="17"/>
      <c r="I1695" s="19"/>
      <c r="J1695" s="19"/>
      <c r="K1695" s="20"/>
      <c r="L1695" s="21"/>
      <c r="M1695" s="22"/>
    </row>
    <row r="1696" spans="1:14" s="23" customFormat="1" x14ac:dyDescent="0.25">
      <c r="A1696" s="62"/>
      <c r="B1696" s="27" t="s">
        <v>12</v>
      </c>
      <c r="C1696" s="28"/>
      <c r="D1696" s="29"/>
      <c r="E1696" s="30"/>
      <c r="F1696" s="30"/>
      <c r="G1696" s="30"/>
      <c r="H1696" s="30"/>
      <c r="I1696" s="30"/>
      <c r="J1696" s="30"/>
      <c r="K1696" s="31">
        <f>ROUND(SUM(K1692:K1695),2)</f>
        <v>2</v>
      </c>
      <c r="L1696" s="32" t="str">
        <f>IFERROR(VLOOKUP(A1692,PO!$A:$I,5,FALSE),0)</f>
        <v>UN</v>
      </c>
      <c r="M1696" s="22"/>
    </row>
    <row r="1697" spans="1:14" s="23" customFormat="1" x14ac:dyDescent="0.25">
      <c r="A1697" s="60"/>
      <c r="B1697" s="15"/>
      <c r="C1697" s="16"/>
      <c r="D1697" s="17"/>
      <c r="E1697" s="18"/>
      <c r="F1697" s="17"/>
      <c r="G1697" s="19"/>
      <c r="H1697" s="17"/>
      <c r="I1697" s="19"/>
      <c r="J1697" s="19"/>
      <c r="K1697" s="20"/>
      <c r="L1697" s="21"/>
      <c r="M1697" s="22"/>
    </row>
    <row r="1698" spans="1:14" s="23" customFormat="1" ht="26.4" x14ac:dyDescent="0.25">
      <c r="A1698" s="60" t="str">
        <f>PO!A174</f>
        <v>13.05</v>
      </c>
      <c r="B1698" s="15" t="str">
        <f>VLOOKUP(A1698,PO!$A:$I,4,FALSE)</f>
        <v>VASO SANITÁRIO SIFONADO COM CAIXA ACOPLADA, LOUÇA BRANCA - PADRÃO ALTO - FORNECIMENTO E INSTALAÇÃO. AF_01/2020</v>
      </c>
      <c r="C1698" s="16"/>
      <c r="D1698" s="17"/>
      <c r="E1698" s="18"/>
      <c r="F1698" s="17"/>
      <c r="G1698" s="19"/>
      <c r="H1698" s="17"/>
      <c r="I1698" s="19"/>
      <c r="J1698" s="19"/>
      <c r="K1698" s="20"/>
      <c r="L1698" s="21">
        <f>K1705</f>
        <v>8</v>
      </c>
      <c r="M1698" s="22"/>
    </row>
    <row r="1699" spans="1:14" s="23" customFormat="1" ht="15" customHeight="1" x14ac:dyDescent="0.25">
      <c r="A1699" s="174"/>
      <c r="B1699" s="290"/>
      <c r="C1699" s="33"/>
      <c r="D1699" s="49"/>
      <c r="F1699" s="49"/>
      <c r="G1699" s="49"/>
      <c r="H1699" s="34"/>
      <c r="I1699" s="34"/>
      <c r="J1699" s="34"/>
      <c r="K1699" s="35"/>
      <c r="L1699" s="24"/>
    </row>
    <row r="1700" spans="1:14" s="23" customFormat="1" ht="15" customHeight="1" x14ac:dyDescent="0.25">
      <c r="A1700" s="174"/>
      <c r="B1700" s="171" t="s">
        <v>11427</v>
      </c>
      <c r="C1700" s="33"/>
      <c r="D1700" s="49">
        <v>3</v>
      </c>
      <c r="F1700" s="49"/>
      <c r="G1700" s="49"/>
      <c r="H1700" s="34"/>
      <c r="I1700" s="34"/>
      <c r="J1700" s="34"/>
      <c r="K1700" s="35">
        <f>D1700</f>
        <v>3</v>
      </c>
      <c r="L1700" s="24"/>
    </row>
    <row r="1701" spans="1:14" s="23" customFormat="1" ht="15" customHeight="1" x14ac:dyDescent="0.25">
      <c r="A1701" s="174"/>
      <c r="B1701" s="171" t="s">
        <v>11426</v>
      </c>
      <c r="C1701" s="33"/>
      <c r="D1701" s="49">
        <v>3</v>
      </c>
      <c r="F1701" s="49"/>
      <c r="G1701" s="49"/>
      <c r="H1701" s="34"/>
      <c r="I1701" s="34"/>
      <c r="J1701" s="34"/>
      <c r="K1701" s="35">
        <f t="shared" ref="K1701:K1703" si="140">D1701</f>
        <v>3</v>
      </c>
      <c r="L1701" s="24"/>
    </row>
    <row r="1702" spans="1:14" s="23" customFormat="1" ht="15" customHeight="1" x14ac:dyDescent="0.25">
      <c r="A1702" s="174"/>
      <c r="B1702" s="171" t="s">
        <v>11435</v>
      </c>
      <c r="C1702" s="33"/>
      <c r="D1702" s="49">
        <v>1</v>
      </c>
      <c r="F1702" s="49"/>
      <c r="G1702" s="49"/>
      <c r="H1702" s="34"/>
      <c r="I1702" s="34"/>
      <c r="J1702" s="34"/>
      <c r="K1702" s="35">
        <f t="shared" si="140"/>
        <v>1</v>
      </c>
      <c r="L1702" s="24"/>
    </row>
    <row r="1703" spans="1:14" s="23" customFormat="1" ht="15" customHeight="1" x14ac:dyDescent="0.25">
      <c r="A1703" s="174"/>
      <c r="B1703" s="171" t="s">
        <v>11436</v>
      </c>
      <c r="C1703" s="33"/>
      <c r="D1703" s="49">
        <v>1</v>
      </c>
      <c r="F1703" s="49"/>
      <c r="G1703" s="49"/>
      <c r="H1703" s="34"/>
      <c r="I1703" s="34"/>
      <c r="J1703" s="34"/>
      <c r="K1703" s="35">
        <f t="shared" si="140"/>
        <v>1</v>
      </c>
      <c r="L1703" s="24"/>
    </row>
    <row r="1704" spans="1:14" s="23" customFormat="1" x14ac:dyDescent="0.25">
      <c r="A1704" s="60"/>
      <c r="B1704" s="15"/>
      <c r="C1704" s="16"/>
      <c r="D1704" s="17"/>
      <c r="E1704" s="18"/>
      <c r="F1704" s="17"/>
      <c r="G1704" s="19"/>
      <c r="H1704" s="17"/>
      <c r="I1704" s="19"/>
      <c r="J1704" s="19"/>
      <c r="K1704" s="20"/>
      <c r="L1704" s="21"/>
      <c r="M1704" s="22"/>
    </row>
    <row r="1705" spans="1:14" s="23" customFormat="1" x14ac:dyDescent="0.25">
      <c r="A1705" s="62"/>
      <c r="B1705" s="27" t="s">
        <v>12</v>
      </c>
      <c r="C1705" s="28"/>
      <c r="D1705" s="29"/>
      <c r="E1705" s="30"/>
      <c r="F1705" s="30"/>
      <c r="G1705" s="30"/>
      <c r="H1705" s="30"/>
      <c r="I1705" s="30"/>
      <c r="J1705" s="30"/>
      <c r="K1705" s="31">
        <f>ROUND(SUM(K1698:K1704),2)</f>
        <v>8</v>
      </c>
      <c r="L1705" s="32" t="str">
        <f>IFERROR(VLOOKUP(A1698,PO!$A:$I,5,FALSE),0)</f>
        <v>UN</v>
      </c>
      <c r="M1705" s="22"/>
    </row>
    <row r="1706" spans="1:14" s="23" customFormat="1" x14ac:dyDescent="0.25">
      <c r="A1706" s="60"/>
      <c r="B1706" s="15"/>
      <c r="C1706" s="16"/>
      <c r="D1706" s="17"/>
      <c r="E1706" s="18"/>
      <c r="F1706" s="17"/>
      <c r="G1706" s="19"/>
      <c r="H1706" s="17"/>
      <c r="I1706" s="19"/>
      <c r="J1706" s="19"/>
      <c r="K1706" s="20"/>
      <c r="L1706" s="21"/>
      <c r="M1706" s="22"/>
    </row>
    <row r="1707" spans="1:14" s="23" customFormat="1" ht="26.4" x14ac:dyDescent="0.25">
      <c r="A1707" s="60" t="str">
        <f>PO!A175</f>
        <v>13.06</v>
      </c>
      <c r="B1707" s="15" t="str">
        <f>VLOOKUP(A1707,PO!$A:$I,4,FALSE)</f>
        <v>CHUVEIRO ELÉTRICO COMUM CORPO PLÁSTICO, TIPO DUCHA - FORNECIMENTO E INSTALAÇÃO. AF_01/2020</v>
      </c>
      <c r="C1707" s="16"/>
      <c r="D1707" s="17"/>
      <c r="E1707" s="18"/>
      <c r="F1707" s="17"/>
      <c r="G1707" s="19"/>
      <c r="H1707" s="17"/>
      <c r="I1707" s="19"/>
      <c r="J1707" s="19"/>
      <c r="K1707" s="20"/>
      <c r="L1707" s="21">
        <f>K1713</f>
        <v>3</v>
      </c>
      <c r="M1707" s="22"/>
    </row>
    <row r="1708" spans="1:14" s="23" customFormat="1" ht="15" customHeight="1" x14ac:dyDescent="0.25">
      <c r="A1708" s="61"/>
      <c r="B1708" s="1"/>
      <c r="C1708" s="33"/>
      <c r="D1708" s="49"/>
      <c r="E1708" s="49"/>
      <c r="F1708" s="49"/>
      <c r="G1708" s="26"/>
      <c r="H1708" s="34"/>
      <c r="I1708" s="34"/>
      <c r="J1708" s="34"/>
      <c r="K1708" s="35"/>
      <c r="L1708" s="24"/>
      <c r="M1708" s="25"/>
      <c r="N1708" s="26"/>
    </row>
    <row r="1709" spans="1:14" s="23" customFormat="1" ht="15" customHeight="1" x14ac:dyDescent="0.25">
      <c r="A1709" s="61"/>
      <c r="B1709" s="171" t="s">
        <v>11427</v>
      </c>
      <c r="C1709" s="33"/>
      <c r="D1709" s="49">
        <v>1</v>
      </c>
      <c r="E1709" s="49"/>
      <c r="F1709" s="49"/>
      <c r="G1709" s="26"/>
      <c r="H1709" s="34"/>
      <c r="I1709" s="34"/>
      <c r="J1709" s="34"/>
      <c r="K1709" s="35">
        <f>D1709</f>
        <v>1</v>
      </c>
      <c r="L1709" s="24"/>
    </row>
    <row r="1710" spans="1:14" s="23" customFormat="1" ht="15" customHeight="1" x14ac:dyDescent="0.25">
      <c r="A1710" s="61"/>
      <c r="B1710" s="171" t="s">
        <v>11426</v>
      </c>
      <c r="C1710" s="33"/>
      <c r="D1710" s="49">
        <v>1</v>
      </c>
      <c r="F1710" s="49"/>
      <c r="G1710" s="49"/>
      <c r="H1710" s="34"/>
      <c r="I1710" s="34"/>
      <c r="J1710" s="34"/>
      <c r="K1710" s="35">
        <f>D1710</f>
        <v>1</v>
      </c>
      <c r="L1710" s="24"/>
    </row>
    <row r="1711" spans="1:14" s="23" customFormat="1" ht="15" customHeight="1" x14ac:dyDescent="0.25">
      <c r="A1711" s="61"/>
      <c r="B1711" s="171" t="s">
        <v>11435</v>
      </c>
      <c r="C1711" s="33"/>
      <c r="D1711" s="49">
        <v>1</v>
      </c>
      <c r="F1711" s="49"/>
      <c r="G1711" s="49"/>
      <c r="H1711" s="34"/>
      <c r="I1711" s="34"/>
      <c r="J1711" s="34"/>
      <c r="K1711" s="35">
        <f>D1711</f>
        <v>1</v>
      </c>
      <c r="L1711" s="24"/>
    </row>
    <row r="1712" spans="1:14" s="23" customFormat="1" x14ac:dyDescent="0.25">
      <c r="A1712" s="60"/>
      <c r="B1712" s="15"/>
      <c r="C1712" s="16"/>
      <c r="D1712" s="17"/>
      <c r="E1712" s="18"/>
      <c r="F1712" s="17"/>
      <c r="G1712" s="19"/>
      <c r="H1712" s="17"/>
      <c r="I1712" s="19"/>
      <c r="J1712" s="19"/>
      <c r="K1712" s="20"/>
      <c r="L1712" s="21"/>
      <c r="M1712" s="22"/>
    </row>
    <row r="1713" spans="1:14" s="23" customFormat="1" x14ac:dyDescent="0.25">
      <c r="A1713" s="62"/>
      <c r="B1713" s="27" t="s">
        <v>12</v>
      </c>
      <c r="C1713" s="28"/>
      <c r="D1713" s="29"/>
      <c r="E1713" s="30"/>
      <c r="F1713" s="30"/>
      <c r="G1713" s="30"/>
      <c r="H1713" s="30"/>
      <c r="I1713" s="30"/>
      <c r="J1713" s="30"/>
      <c r="K1713" s="31">
        <f>ROUND(SUM(K1707:K1712),2)</f>
        <v>3</v>
      </c>
      <c r="L1713" s="32" t="str">
        <f>IFERROR(VLOOKUP(A1707,PO!$A:$I,5,FALSE),0)</f>
        <v>UN</v>
      </c>
      <c r="M1713" s="22"/>
    </row>
    <row r="1714" spans="1:14" s="23" customFormat="1" x14ac:dyDescent="0.25">
      <c r="A1714" s="60"/>
      <c r="B1714" s="15"/>
      <c r="C1714" s="16"/>
      <c r="D1714" s="17"/>
      <c r="E1714" s="18"/>
      <c r="F1714" s="17"/>
      <c r="G1714" s="19"/>
      <c r="H1714" s="17"/>
      <c r="I1714" s="19"/>
      <c r="J1714" s="19"/>
      <c r="K1714" s="20"/>
      <c r="L1714" s="21"/>
      <c r="M1714" s="22"/>
    </row>
    <row r="1715" spans="1:14" s="23" customFormat="1" x14ac:dyDescent="0.25">
      <c r="A1715" s="60" t="str">
        <f>PO!A176</f>
        <v>13.07</v>
      </c>
      <c r="B1715" s="15" t="str">
        <f>VLOOKUP(A1715,PO!$A:$I,4,FALSE)</f>
        <v>TORNEIRA CROMADA DE MESA PARA LAVATORIO, TIPO MONOCOMANDO. AF_01/2020</v>
      </c>
      <c r="C1715" s="16"/>
      <c r="D1715" s="17"/>
      <c r="E1715" s="18"/>
      <c r="F1715" s="17"/>
      <c r="G1715" s="19"/>
      <c r="H1715" s="17"/>
      <c r="I1715" s="19"/>
      <c r="J1715" s="19"/>
      <c r="K1715" s="20"/>
      <c r="L1715" s="21">
        <f>K1722</f>
        <v>6</v>
      </c>
      <c r="M1715" s="22"/>
    </row>
    <row r="1716" spans="1:14" s="23" customFormat="1" ht="15" customHeight="1" x14ac:dyDescent="0.25">
      <c r="A1716" s="61"/>
      <c r="B1716" s="1"/>
      <c r="C1716" s="33"/>
      <c r="D1716" s="49"/>
      <c r="E1716" s="49"/>
      <c r="F1716" s="49"/>
      <c r="G1716" s="26"/>
      <c r="H1716" s="34"/>
      <c r="I1716" s="34"/>
      <c r="J1716" s="34"/>
      <c r="K1716" s="35"/>
      <c r="L1716" s="24"/>
      <c r="M1716" s="25"/>
      <c r="N1716" s="26"/>
    </row>
    <row r="1717" spans="1:14" s="23" customFormat="1" ht="15" customHeight="1" x14ac:dyDescent="0.25">
      <c r="A1717" s="61"/>
      <c r="B1717" s="171" t="s">
        <v>11427</v>
      </c>
      <c r="C1717" s="33"/>
      <c r="D1717" s="49">
        <v>2</v>
      </c>
      <c r="E1717" s="49"/>
      <c r="F1717" s="49"/>
      <c r="G1717" s="26"/>
      <c r="H1717" s="34"/>
      <c r="I1717" s="34"/>
      <c r="J1717" s="34"/>
      <c r="K1717" s="35">
        <f>D1717</f>
        <v>2</v>
      </c>
      <c r="L1717" s="24"/>
    </row>
    <row r="1718" spans="1:14" s="23" customFormat="1" ht="15" customHeight="1" x14ac:dyDescent="0.25">
      <c r="A1718" s="61"/>
      <c r="B1718" s="171" t="s">
        <v>11426</v>
      </c>
      <c r="C1718" s="33"/>
      <c r="D1718" s="49">
        <v>2</v>
      </c>
      <c r="F1718" s="49"/>
      <c r="G1718" s="49"/>
      <c r="H1718" s="34"/>
      <c r="I1718" s="34"/>
      <c r="J1718" s="34"/>
      <c r="K1718" s="35">
        <f>D1718</f>
        <v>2</v>
      </c>
      <c r="L1718" s="24"/>
    </row>
    <row r="1719" spans="1:14" s="23" customFormat="1" ht="15" customHeight="1" x14ac:dyDescent="0.25">
      <c r="A1719" s="61"/>
      <c r="B1719" s="171" t="s">
        <v>11435</v>
      </c>
      <c r="C1719" s="33"/>
      <c r="D1719" s="49">
        <v>1</v>
      </c>
      <c r="F1719" s="49"/>
      <c r="G1719" s="49"/>
      <c r="H1719" s="34"/>
      <c r="I1719" s="34"/>
      <c r="J1719" s="34"/>
      <c r="K1719" s="35">
        <f>D1719</f>
        <v>1</v>
      </c>
      <c r="L1719" s="24"/>
    </row>
    <row r="1720" spans="1:14" s="23" customFormat="1" ht="15" customHeight="1" x14ac:dyDescent="0.25">
      <c r="A1720" s="61"/>
      <c r="B1720" s="171" t="s">
        <v>11436</v>
      </c>
      <c r="C1720" s="33"/>
      <c r="D1720" s="49">
        <v>1</v>
      </c>
      <c r="F1720" s="49"/>
      <c r="G1720" s="49"/>
      <c r="H1720" s="34"/>
      <c r="I1720" s="34"/>
      <c r="J1720" s="34"/>
      <c r="K1720" s="35">
        <f>D1720</f>
        <v>1</v>
      </c>
      <c r="L1720" s="24"/>
    </row>
    <row r="1721" spans="1:14" s="23" customFormat="1" x14ac:dyDescent="0.25">
      <c r="A1721" s="60"/>
      <c r="B1721" s="15"/>
      <c r="C1721" s="16"/>
      <c r="D1721" s="17"/>
      <c r="E1721" s="18"/>
      <c r="F1721" s="17"/>
      <c r="G1721" s="19"/>
      <c r="H1721" s="17"/>
      <c r="I1721" s="19"/>
      <c r="J1721" s="19"/>
      <c r="K1721" s="20"/>
      <c r="L1721" s="21"/>
      <c r="M1721" s="22"/>
    </row>
    <row r="1722" spans="1:14" s="23" customFormat="1" x14ac:dyDescent="0.25">
      <c r="A1722" s="62"/>
      <c r="B1722" s="27" t="s">
        <v>12</v>
      </c>
      <c r="C1722" s="28"/>
      <c r="D1722" s="29"/>
      <c r="E1722" s="30"/>
      <c r="F1722" s="30"/>
      <c r="G1722" s="30"/>
      <c r="H1722" s="30"/>
      <c r="I1722" s="30"/>
      <c r="J1722" s="30"/>
      <c r="K1722" s="31">
        <f>ROUND(SUM(K1715:K1721),2)</f>
        <v>6</v>
      </c>
      <c r="L1722" s="32" t="str">
        <f>IFERROR(VLOOKUP(A1715,PO!$A:$I,5,FALSE),0)</f>
        <v>UN</v>
      </c>
      <c r="M1722" s="22"/>
    </row>
    <row r="1723" spans="1:14" s="23" customFormat="1" x14ac:dyDescent="0.25">
      <c r="A1723" s="60"/>
      <c r="B1723" s="15"/>
      <c r="C1723" s="16"/>
      <c r="D1723" s="17"/>
      <c r="E1723" s="18"/>
      <c r="F1723" s="17"/>
      <c r="G1723" s="19"/>
      <c r="H1723" s="17"/>
      <c r="I1723" s="19"/>
      <c r="J1723" s="19"/>
      <c r="K1723" s="20"/>
      <c r="L1723" s="21"/>
      <c r="M1723" s="22"/>
    </row>
    <row r="1724" spans="1:14" s="23" customFormat="1" ht="26.4" x14ac:dyDescent="0.25">
      <c r="A1724" s="60" t="str">
        <f>PO!A177</f>
        <v>13.08</v>
      </c>
      <c r="B1724" s="15" t="str">
        <f>VLOOKUP(A1724,PO!$A:$I,4,FALSE)</f>
        <v>TORNEIRA CROMADA 1/2" OU 3/4" PARA TANQUE, PADRÃO MÉDIO - FORNECIMENTO E INSTALAÇÃO. AF_01/2020</v>
      </c>
      <c r="C1724" s="16"/>
      <c r="D1724" s="17"/>
      <c r="E1724" s="18"/>
      <c r="F1724" s="17"/>
      <c r="G1724" s="19"/>
      <c r="H1724" s="17"/>
      <c r="I1724" s="19"/>
      <c r="J1724" s="19"/>
      <c r="K1724" s="20"/>
      <c r="L1724" s="21">
        <f>K1728</f>
        <v>2</v>
      </c>
      <c r="M1724" s="22"/>
    </row>
    <row r="1725" spans="1:14" s="23" customFormat="1" ht="15" customHeight="1" x14ac:dyDescent="0.25">
      <c r="A1725" s="61"/>
      <c r="B1725" s="1"/>
      <c r="C1725" s="33"/>
      <c r="D1725" s="49"/>
      <c r="E1725" s="49"/>
      <c r="F1725" s="49"/>
      <c r="G1725" s="26"/>
      <c r="H1725" s="34"/>
      <c r="I1725" s="34"/>
      <c r="J1725" s="34"/>
      <c r="K1725" s="35"/>
      <c r="L1725" s="24"/>
      <c r="M1725" s="25"/>
      <c r="N1725" s="26"/>
    </row>
    <row r="1726" spans="1:14" s="23" customFormat="1" ht="15" customHeight="1" x14ac:dyDescent="0.25">
      <c r="A1726" s="61"/>
      <c r="B1726" s="171" t="s">
        <v>11430</v>
      </c>
      <c r="C1726" s="33"/>
      <c r="D1726" s="49">
        <v>2</v>
      </c>
      <c r="E1726" s="49"/>
      <c r="F1726" s="49"/>
      <c r="G1726" s="26"/>
      <c r="H1726" s="34"/>
      <c r="I1726" s="34"/>
      <c r="J1726" s="34"/>
      <c r="K1726" s="35">
        <f>D1726</f>
        <v>2</v>
      </c>
      <c r="L1726" s="24"/>
    </row>
    <row r="1727" spans="1:14" s="23" customFormat="1" x14ac:dyDescent="0.25">
      <c r="A1727" s="60"/>
      <c r="B1727" s="15"/>
      <c r="C1727" s="16"/>
      <c r="D1727" s="17"/>
      <c r="E1727" s="18"/>
      <c r="F1727" s="17"/>
      <c r="G1727" s="19"/>
      <c r="H1727" s="17"/>
      <c r="I1727" s="19"/>
      <c r="J1727" s="19"/>
      <c r="K1727" s="20"/>
      <c r="L1727" s="21"/>
      <c r="M1727" s="22"/>
    </row>
    <row r="1728" spans="1:14" s="23" customFormat="1" x14ac:dyDescent="0.25">
      <c r="A1728" s="62"/>
      <c r="B1728" s="27" t="s">
        <v>12</v>
      </c>
      <c r="C1728" s="28"/>
      <c r="D1728" s="29"/>
      <c r="E1728" s="30"/>
      <c r="F1728" s="30"/>
      <c r="G1728" s="30"/>
      <c r="H1728" s="30"/>
      <c r="I1728" s="30"/>
      <c r="J1728" s="30"/>
      <c r="K1728" s="31">
        <f>ROUND(SUM(K1724:K1727),2)</f>
        <v>2</v>
      </c>
      <c r="L1728" s="32" t="str">
        <f>IFERROR(VLOOKUP(A1724,PO!$A:$I,5,FALSE),0)</f>
        <v>UN</v>
      </c>
      <c r="M1728" s="22"/>
    </row>
    <row r="1729" spans="1:14" s="23" customFormat="1" x14ac:dyDescent="0.25">
      <c r="A1729" s="60"/>
      <c r="B1729" s="15"/>
      <c r="C1729" s="16"/>
      <c r="D1729" s="17"/>
      <c r="E1729" s="18"/>
      <c r="F1729" s="17"/>
      <c r="G1729" s="19"/>
      <c r="H1729" s="17"/>
      <c r="I1729" s="19"/>
      <c r="J1729" s="19"/>
      <c r="K1729" s="20"/>
      <c r="L1729" s="21"/>
      <c r="M1729" s="22"/>
    </row>
    <row r="1730" spans="1:14" s="23" customFormat="1" ht="26.4" x14ac:dyDescent="0.25">
      <c r="A1730" s="60" t="str">
        <f>PO!A178</f>
        <v>13.09</v>
      </c>
      <c r="B1730" s="15" t="str">
        <f>VLOOKUP(A1730,PO!$A:$I,4,FALSE)</f>
        <v>TORNEIRA CROMADA TUBO MÓVEL, DE MESA, 1/2" OU 3/4", PARA PIA DE COZINHA, PADRÃO ALTO - FORNECIMENTO E INSTALAÇÃO. AF_01/2020</v>
      </c>
      <c r="C1730" s="16"/>
      <c r="D1730" s="17"/>
      <c r="E1730" s="18"/>
      <c r="F1730" s="17"/>
      <c r="G1730" s="19"/>
      <c r="H1730" s="17"/>
      <c r="I1730" s="19"/>
      <c r="J1730" s="19"/>
      <c r="K1730" s="20"/>
      <c r="L1730" s="21">
        <f>K1734</f>
        <v>2</v>
      </c>
      <c r="M1730" s="22"/>
    </row>
    <row r="1731" spans="1:14" s="23" customFormat="1" ht="15" customHeight="1" x14ac:dyDescent="0.25">
      <c r="A1731" s="61"/>
      <c r="B1731" s="1"/>
      <c r="C1731" s="33"/>
      <c r="D1731" s="49"/>
      <c r="E1731" s="49"/>
      <c r="F1731" s="49"/>
      <c r="G1731" s="26"/>
      <c r="H1731" s="34"/>
      <c r="I1731" s="34"/>
      <c r="J1731" s="34"/>
      <c r="K1731" s="35"/>
      <c r="L1731" s="24"/>
      <c r="M1731" s="25"/>
      <c r="N1731" s="26"/>
    </row>
    <row r="1732" spans="1:14" s="23" customFormat="1" ht="15" customHeight="1" x14ac:dyDescent="0.25">
      <c r="A1732" s="61"/>
      <c r="B1732" s="171" t="s">
        <v>11438</v>
      </c>
      <c r="C1732" s="33"/>
      <c r="D1732" s="49">
        <v>2</v>
      </c>
      <c r="E1732" s="49"/>
      <c r="F1732" s="49"/>
      <c r="G1732" s="26"/>
      <c r="H1732" s="34"/>
      <c r="I1732" s="34"/>
      <c r="J1732" s="34"/>
      <c r="K1732" s="35">
        <f>D1732</f>
        <v>2</v>
      </c>
      <c r="L1732" s="24"/>
    </row>
    <row r="1733" spans="1:14" s="23" customFormat="1" x14ac:dyDescent="0.25">
      <c r="A1733" s="60"/>
      <c r="B1733" s="15"/>
      <c r="C1733" s="16"/>
      <c r="D1733" s="17"/>
      <c r="E1733" s="18"/>
      <c r="F1733" s="17"/>
      <c r="G1733" s="19"/>
      <c r="H1733" s="17"/>
      <c r="I1733" s="19"/>
      <c r="J1733" s="19"/>
      <c r="K1733" s="20"/>
      <c r="L1733" s="21"/>
      <c r="M1733" s="22"/>
    </row>
    <row r="1734" spans="1:14" s="23" customFormat="1" x14ac:dyDescent="0.25">
      <c r="A1734" s="62"/>
      <c r="B1734" s="27" t="s">
        <v>12</v>
      </c>
      <c r="C1734" s="28"/>
      <c r="D1734" s="29"/>
      <c r="E1734" s="30"/>
      <c r="F1734" s="30"/>
      <c r="G1734" s="30"/>
      <c r="H1734" s="30"/>
      <c r="I1734" s="30"/>
      <c r="J1734" s="30"/>
      <c r="K1734" s="31">
        <f>ROUND(SUM(K1730:K1733),2)</f>
        <v>2</v>
      </c>
      <c r="L1734" s="32" t="str">
        <f>IFERROR(VLOOKUP(A1730,PO!$A:$I,5,FALSE),0)</f>
        <v>UN</v>
      </c>
      <c r="M1734" s="22"/>
    </row>
    <row r="1735" spans="1:14" s="23" customFormat="1" x14ac:dyDescent="0.25">
      <c r="A1735" s="60"/>
      <c r="B1735" s="15"/>
      <c r="C1735" s="16"/>
      <c r="D1735" s="17"/>
      <c r="E1735" s="18"/>
      <c r="F1735" s="17"/>
      <c r="G1735" s="19"/>
      <c r="H1735" s="17"/>
      <c r="I1735" s="19"/>
      <c r="J1735" s="19"/>
      <c r="K1735" s="20"/>
      <c r="L1735" s="21"/>
      <c r="M1735" s="22"/>
    </row>
    <row r="1736" spans="1:14" s="23" customFormat="1" ht="26.4" x14ac:dyDescent="0.25">
      <c r="A1736" s="60" t="str">
        <f>PO!A179</f>
        <v>13.10</v>
      </c>
      <c r="B1736" s="15" t="str">
        <f>VLOOKUP(A1736,PO!$A:$I,4,FALSE)</f>
        <v>BARRA DE APOIO EM "L", EM ACO INOX POLIDO 80 X 80 CM, FIXADA NA PAREDE - FORNECIMENTO E INSTALACAO. AF_01/2020</v>
      </c>
      <c r="C1736" s="16"/>
      <c r="D1736" s="17"/>
      <c r="E1736" s="18"/>
      <c r="F1736" s="17"/>
      <c r="G1736" s="19"/>
      <c r="H1736" s="17"/>
      <c r="I1736" s="19"/>
      <c r="J1736" s="19"/>
      <c r="K1736" s="20"/>
      <c r="L1736" s="21">
        <f>K1740</f>
        <v>1</v>
      </c>
      <c r="M1736" s="22"/>
    </row>
    <row r="1737" spans="1:14" s="23" customFormat="1" ht="15" customHeight="1" x14ac:dyDescent="0.25">
      <c r="A1737" s="61"/>
      <c r="B1737" s="1"/>
      <c r="C1737" s="33"/>
      <c r="D1737" s="49"/>
      <c r="E1737" s="49"/>
      <c r="F1737" s="49"/>
      <c r="G1737" s="26"/>
      <c r="H1737" s="34"/>
      <c r="I1737" s="34"/>
      <c r="J1737" s="34"/>
      <c r="K1737" s="35"/>
      <c r="L1737" s="24"/>
      <c r="M1737" s="25"/>
      <c r="N1737" s="26"/>
    </row>
    <row r="1738" spans="1:14" s="23" customFormat="1" ht="15" customHeight="1" x14ac:dyDescent="0.25">
      <c r="A1738" s="61"/>
      <c r="B1738" s="171" t="s">
        <v>11435</v>
      </c>
      <c r="C1738" s="33"/>
      <c r="D1738" s="49">
        <v>1</v>
      </c>
      <c r="E1738" s="49"/>
      <c r="F1738" s="49"/>
      <c r="G1738" s="26"/>
      <c r="H1738" s="34"/>
      <c r="I1738" s="34"/>
      <c r="J1738" s="34"/>
      <c r="K1738" s="35">
        <f>D1738</f>
        <v>1</v>
      </c>
      <c r="L1738" s="24"/>
    </row>
    <row r="1739" spans="1:14" s="23" customFormat="1" x14ac:dyDescent="0.25">
      <c r="A1739" s="60"/>
      <c r="B1739" s="15"/>
      <c r="C1739" s="16"/>
      <c r="D1739" s="17"/>
      <c r="E1739" s="18"/>
      <c r="F1739" s="17"/>
      <c r="G1739" s="19"/>
      <c r="H1739" s="17"/>
      <c r="I1739" s="19"/>
      <c r="J1739" s="19"/>
      <c r="K1739" s="20"/>
      <c r="L1739" s="21"/>
      <c r="M1739" s="22"/>
    </row>
    <row r="1740" spans="1:14" s="23" customFormat="1" x14ac:dyDescent="0.25">
      <c r="A1740" s="62"/>
      <c r="B1740" s="27" t="s">
        <v>12</v>
      </c>
      <c r="C1740" s="28"/>
      <c r="D1740" s="29"/>
      <c r="E1740" s="30"/>
      <c r="F1740" s="30"/>
      <c r="G1740" s="30"/>
      <c r="H1740" s="30"/>
      <c r="I1740" s="30"/>
      <c r="J1740" s="30"/>
      <c r="K1740" s="31">
        <f>ROUND(SUM(K1736:K1739),2)</f>
        <v>1</v>
      </c>
      <c r="L1740" s="32" t="str">
        <f>IFERROR(VLOOKUP(A1736,PO!$A:$I,5,FALSE),0)</f>
        <v>UN</v>
      </c>
      <c r="M1740" s="22"/>
    </row>
    <row r="1741" spans="1:14" s="23" customFormat="1" x14ac:dyDescent="0.25">
      <c r="A1741" s="60"/>
      <c r="B1741" s="15"/>
      <c r="C1741" s="16"/>
      <c r="D1741" s="17"/>
      <c r="E1741" s="18"/>
      <c r="F1741" s="17"/>
      <c r="G1741" s="19"/>
      <c r="H1741" s="17"/>
      <c r="I1741" s="19"/>
      <c r="J1741" s="19"/>
      <c r="K1741" s="20"/>
      <c r="L1741" s="21"/>
      <c r="M1741" s="22"/>
    </row>
    <row r="1742" spans="1:14" s="23" customFormat="1" ht="26.4" x14ac:dyDescent="0.25">
      <c r="A1742" s="60" t="str">
        <f>PO!A180</f>
        <v>13.11</v>
      </c>
      <c r="B1742" s="15" t="str">
        <f>VLOOKUP(A1742,PO!$A:$I,4,FALSE)</f>
        <v>BARRA DE APOIO RETA, EM ACO INOX POLIDO, COMPRIMENTO 80 CM, FIXADA NA PAREDE - FORNECIMENTO E INSTALAÇÃO. AF_01/2020</v>
      </c>
      <c r="C1742" s="16"/>
      <c r="D1742" s="17"/>
      <c r="E1742" s="18"/>
      <c r="F1742" s="17"/>
      <c r="G1742" s="19"/>
      <c r="H1742" s="17"/>
      <c r="I1742" s="19"/>
      <c r="J1742" s="19"/>
      <c r="K1742" s="20"/>
      <c r="L1742" s="21">
        <f>K1746</f>
        <v>1</v>
      </c>
      <c r="M1742" s="22"/>
    </row>
    <row r="1743" spans="1:14" s="23" customFormat="1" ht="15" customHeight="1" x14ac:dyDescent="0.25">
      <c r="A1743" s="61"/>
      <c r="B1743" s="1"/>
      <c r="C1743" s="33"/>
      <c r="D1743" s="49"/>
      <c r="E1743" s="49"/>
      <c r="F1743" s="49"/>
      <c r="G1743" s="26"/>
      <c r="H1743" s="34"/>
      <c r="I1743" s="34"/>
      <c r="J1743" s="34"/>
      <c r="K1743" s="35"/>
      <c r="L1743" s="24"/>
      <c r="M1743" s="25"/>
      <c r="N1743" s="26"/>
    </row>
    <row r="1744" spans="1:14" s="23" customFormat="1" ht="15" customHeight="1" x14ac:dyDescent="0.25">
      <c r="A1744" s="61"/>
      <c r="B1744" s="171" t="s">
        <v>11435</v>
      </c>
      <c r="C1744" s="33"/>
      <c r="D1744" s="49">
        <v>1</v>
      </c>
      <c r="E1744" s="49"/>
      <c r="F1744" s="49"/>
      <c r="G1744" s="26"/>
      <c r="H1744" s="34"/>
      <c r="I1744" s="34"/>
      <c r="J1744" s="34"/>
      <c r="K1744" s="35">
        <f>D1744</f>
        <v>1</v>
      </c>
      <c r="L1744" s="24"/>
    </row>
    <row r="1745" spans="1:14" s="23" customFormat="1" x14ac:dyDescent="0.25">
      <c r="A1745" s="60"/>
      <c r="B1745" s="15"/>
      <c r="C1745" s="16"/>
      <c r="D1745" s="17"/>
      <c r="E1745" s="18"/>
      <c r="F1745" s="17"/>
      <c r="G1745" s="19"/>
      <c r="H1745" s="17"/>
      <c r="I1745" s="19"/>
      <c r="J1745" s="19"/>
      <c r="K1745" s="20"/>
      <c r="L1745" s="21"/>
      <c r="M1745" s="22"/>
    </row>
    <row r="1746" spans="1:14" s="23" customFormat="1" x14ac:dyDescent="0.25">
      <c r="A1746" s="62"/>
      <c r="B1746" s="27" t="s">
        <v>12</v>
      </c>
      <c r="C1746" s="28"/>
      <c r="D1746" s="29"/>
      <c r="E1746" s="30"/>
      <c r="F1746" s="30"/>
      <c r="G1746" s="30"/>
      <c r="H1746" s="30"/>
      <c r="I1746" s="30"/>
      <c r="J1746" s="30"/>
      <c r="K1746" s="31">
        <f>ROUND(SUM(K1742:K1745),2)</f>
        <v>1</v>
      </c>
      <c r="L1746" s="32" t="str">
        <f>IFERROR(VLOOKUP(A1742,PO!$A:$I,5,FALSE),0)</f>
        <v>UN</v>
      </c>
      <c r="M1746" s="22"/>
    </row>
    <row r="1747" spans="1:14" s="23" customFormat="1" x14ac:dyDescent="0.25">
      <c r="A1747" s="60"/>
      <c r="B1747" s="15"/>
      <c r="C1747" s="16"/>
      <c r="D1747" s="17"/>
      <c r="E1747" s="18"/>
      <c r="F1747" s="17"/>
      <c r="G1747" s="19"/>
      <c r="H1747" s="17"/>
      <c r="I1747" s="19"/>
      <c r="J1747" s="19"/>
      <c r="K1747" s="20"/>
      <c r="L1747" s="21"/>
      <c r="M1747" s="22"/>
    </row>
    <row r="1748" spans="1:14" s="69" customFormat="1" ht="19.95" customHeight="1" x14ac:dyDescent="0.25">
      <c r="A1748" s="146" t="str">
        <f>PO!A181</f>
        <v>14</v>
      </c>
      <c r="B1748" s="147" t="str">
        <f>VLOOKUP(A1748,PO!$A:$I,4,FALSE)</f>
        <v>SERVIÇOS FINAIS</v>
      </c>
      <c r="C1748" s="148"/>
      <c r="D1748" s="148"/>
      <c r="E1748" s="149"/>
      <c r="F1748" s="149"/>
      <c r="G1748" s="149"/>
      <c r="H1748" s="150"/>
      <c r="I1748" s="149"/>
      <c r="J1748" s="149"/>
      <c r="K1748" s="151"/>
      <c r="L1748" s="152"/>
      <c r="M1748" s="68"/>
    </row>
    <row r="1749" spans="1:14" s="23" customFormat="1" ht="26.4" x14ac:dyDescent="0.25">
      <c r="A1749" s="60" t="str">
        <f>PO!A182</f>
        <v>14.01</v>
      </c>
      <c r="B1749" s="15" t="str">
        <f>VLOOKUP(A1749,PO!$A:$I,4,FALSE)</f>
        <v>LIMPEZA DE PISO CERÂMICO OU PORCELANATO COM VASSOURA A SECO. AF_04/2019</v>
      </c>
      <c r="C1749" s="16"/>
      <c r="D1749" s="17"/>
      <c r="E1749" s="18"/>
      <c r="F1749" s="17"/>
      <c r="G1749" s="19"/>
      <c r="H1749" s="17"/>
      <c r="I1749" s="19"/>
      <c r="J1749" s="19"/>
      <c r="K1749" s="20"/>
      <c r="L1749" s="21">
        <f>K1753</f>
        <v>415.8</v>
      </c>
      <c r="M1749" s="22"/>
    </row>
    <row r="1750" spans="1:14" s="23" customFormat="1" ht="15" customHeight="1" x14ac:dyDescent="0.25">
      <c r="A1750" s="61"/>
      <c r="B1750" s="1"/>
      <c r="C1750" s="33"/>
      <c r="D1750" s="49"/>
      <c r="E1750" s="49"/>
      <c r="F1750" s="49"/>
      <c r="G1750" s="26"/>
      <c r="H1750" s="34"/>
      <c r="I1750" s="34"/>
      <c r="J1750" s="34"/>
      <c r="K1750" s="35"/>
      <c r="L1750" s="24"/>
      <c r="M1750" s="25"/>
      <c r="N1750" s="26"/>
    </row>
    <row r="1751" spans="1:14" s="23" customFormat="1" ht="15" customHeight="1" x14ac:dyDescent="0.25">
      <c r="A1751" s="61"/>
      <c r="B1751" s="1" t="s">
        <v>11492</v>
      </c>
      <c r="C1751" s="33"/>
      <c r="D1751" s="49"/>
      <c r="F1751" s="49"/>
      <c r="G1751" s="49">
        <v>415.8</v>
      </c>
      <c r="H1751" s="34"/>
      <c r="I1751" s="34"/>
      <c r="J1751" s="34"/>
      <c r="K1751" s="35">
        <f>G1751</f>
        <v>415.8</v>
      </c>
      <c r="L1751" s="24"/>
    </row>
    <row r="1752" spans="1:14" s="23" customFormat="1" x14ac:dyDescent="0.25">
      <c r="A1752" s="60"/>
      <c r="B1752" s="15"/>
      <c r="C1752" s="16"/>
      <c r="D1752" s="17"/>
      <c r="E1752" s="18"/>
      <c r="F1752" s="17"/>
      <c r="G1752" s="19"/>
      <c r="H1752" s="17"/>
      <c r="I1752" s="19"/>
      <c r="J1752" s="19"/>
      <c r="K1752" s="20"/>
      <c r="L1752" s="21"/>
      <c r="M1752" s="22"/>
    </row>
    <row r="1753" spans="1:14" s="23" customFormat="1" x14ac:dyDescent="0.25">
      <c r="A1753" s="62"/>
      <c r="B1753" s="27" t="s">
        <v>12</v>
      </c>
      <c r="C1753" s="28"/>
      <c r="D1753" s="29"/>
      <c r="E1753" s="30"/>
      <c r="F1753" s="30"/>
      <c r="G1753" s="30"/>
      <c r="H1753" s="30"/>
      <c r="I1753" s="30"/>
      <c r="J1753" s="30"/>
      <c r="K1753" s="31">
        <f>ROUND(SUM(K1749:K1752),2)</f>
        <v>415.8</v>
      </c>
      <c r="L1753" s="32" t="str">
        <f>IFERROR(VLOOKUP(A1749,PO!$A:$I,5,FALSE),0)</f>
        <v>M2</v>
      </c>
      <c r="M1753" s="22"/>
    </row>
    <row r="1754" spans="1:14" s="23" customFormat="1" x14ac:dyDescent="0.25">
      <c r="A1754" s="60"/>
      <c r="B1754" s="15"/>
      <c r="C1754" s="16"/>
      <c r="D1754" s="17"/>
      <c r="E1754" s="18"/>
      <c r="F1754" s="17"/>
      <c r="G1754" s="19"/>
      <c r="H1754" s="17"/>
      <c r="I1754" s="19"/>
      <c r="J1754" s="19"/>
      <c r="K1754" s="20"/>
      <c r="L1754" s="21"/>
      <c r="M1754" s="22"/>
    </row>
    <row r="1755" spans="1:14" s="23" customFormat="1" x14ac:dyDescent="0.25">
      <c r="A1755" s="60" t="str">
        <f>PO!A183</f>
        <v>14.02</v>
      </c>
      <c r="B1755" s="15" t="str">
        <f>VLOOKUP(A1755,PO!$A:$I,4,FALSE)</f>
        <v>LIMPEZA DE PISO CERÂMICO OU PORCELANATO COM PANO ÚMIDO. AF_04/2019</v>
      </c>
      <c r="C1755" s="16"/>
      <c r="D1755" s="17"/>
      <c r="E1755" s="18"/>
      <c r="F1755" s="17"/>
      <c r="G1755" s="19"/>
      <c r="H1755" s="17"/>
      <c r="I1755" s="19"/>
      <c r="J1755" s="19"/>
      <c r="K1755" s="20"/>
      <c r="L1755" s="21">
        <f>K1759</f>
        <v>415.8</v>
      </c>
      <c r="M1755" s="22"/>
    </row>
    <row r="1756" spans="1:14" s="23" customFormat="1" ht="15" customHeight="1" x14ac:dyDescent="0.25">
      <c r="A1756" s="61"/>
      <c r="B1756" s="1"/>
      <c r="C1756" s="33"/>
      <c r="D1756" s="49"/>
      <c r="E1756" s="49"/>
      <c r="F1756" s="49"/>
      <c r="G1756" s="26"/>
      <c r="H1756" s="34"/>
      <c r="I1756" s="34"/>
      <c r="J1756" s="34"/>
      <c r="K1756" s="35"/>
      <c r="L1756" s="24"/>
      <c r="M1756" s="25"/>
      <c r="N1756" s="26"/>
    </row>
    <row r="1757" spans="1:14" s="23" customFormat="1" ht="15" customHeight="1" x14ac:dyDescent="0.25">
      <c r="A1757" s="61"/>
      <c r="B1757" s="1" t="s">
        <v>11492</v>
      </c>
      <c r="C1757" s="33"/>
      <c r="D1757" s="49"/>
      <c r="F1757" s="49"/>
      <c r="G1757" s="49">
        <v>415.8</v>
      </c>
      <c r="H1757" s="34"/>
      <c r="I1757" s="34"/>
      <c r="J1757" s="34"/>
      <c r="K1757" s="35">
        <f>G1757</f>
        <v>415.8</v>
      </c>
      <c r="L1757" s="24"/>
    </row>
    <row r="1758" spans="1:14" s="23" customFormat="1" x14ac:dyDescent="0.25">
      <c r="A1758" s="60"/>
      <c r="B1758" s="15"/>
      <c r="C1758" s="16"/>
      <c r="D1758" s="17"/>
      <c r="E1758" s="18"/>
      <c r="F1758" s="17"/>
      <c r="G1758" s="19"/>
      <c r="H1758" s="17"/>
      <c r="I1758" s="19"/>
      <c r="J1758" s="19"/>
      <c r="K1758" s="20"/>
      <c r="L1758" s="21"/>
      <c r="M1758" s="22"/>
    </row>
    <row r="1759" spans="1:14" s="23" customFormat="1" x14ac:dyDescent="0.25">
      <c r="A1759" s="62"/>
      <c r="B1759" s="27" t="s">
        <v>12</v>
      </c>
      <c r="C1759" s="28"/>
      <c r="D1759" s="29"/>
      <c r="E1759" s="30"/>
      <c r="F1759" s="30"/>
      <c r="G1759" s="30"/>
      <c r="H1759" s="30"/>
      <c r="I1759" s="30"/>
      <c r="J1759" s="30"/>
      <c r="K1759" s="31">
        <f>ROUND(SUM(K1755:K1758),2)</f>
        <v>415.8</v>
      </c>
      <c r="L1759" s="32" t="str">
        <f>IFERROR(VLOOKUP(A1755,PO!$A:$I,5,FALSE),0)</f>
        <v>M2</v>
      </c>
      <c r="M1759" s="22"/>
    </row>
    <row r="1760" spans="1:14" s="23" customFormat="1" x14ac:dyDescent="0.25">
      <c r="A1760" s="60"/>
      <c r="B1760" s="15"/>
      <c r="C1760" s="16"/>
      <c r="D1760" s="17"/>
      <c r="E1760" s="18"/>
      <c r="F1760" s="17"/>
      <c r="G1760" s="19"/>
      <c r="H1760" s="17"/>
      <c r="I1760" s="19"/>
      <c r="J1760" s="19"/>
      <c r="K1760" s="20"/>
      <c r="L1760" s="21"/>
      <c r="M1760" s="22"/>
    </row>
    <row r="1761" spans="1:14" s="23" customFormat="1" ht="39.6" x14ac:dyDescent="0.25">
      <c r="A1761" s="60" t="str">
        <f>PO!A184</f>
        <v>14.03</v>
      </c>
      <c r="B1761" s="15" t="str">
        <f>VLOOKUP(A1761,PO!$A:$I,4,FALSE)</f>
        <v>CARGA, MANOBRA E DESCARGA DE ENTULHO EM CAMINHÃO BASCULANTE 6 M³ - CARGA COM ESCAVADEIRA HIDRÁULICA (CAÇAMBA DE 0,80 M³ / 111 HP) E DESCARGA LIVRE (UNIDADE: M3). AF_07/2020</v>
      </c>
      <c r="C1761" s="289" t="s">
        <v>11519</v>
      </c>
      <c r="D1761" s="17"/>
      <c r="E1761" s="18"/>
      <c r="F1761" s="17"/>
      <c r="G1761" s="19"/>
      <c r="H1761" s="17"/>
      <c r="I1761" s="19"/>
      <c r="J1761" s="19"/>
      <c r="K1761" s="20"/>
      <c r="L1761" s="21">
        <f>K1773</f>
        <v>81.28</v>
      </c>
      <c r="M1761" s="22"/>
    </row>
    <row r="1762" spans="1:14" s="23" customFormat="1" ht="15" customHeight="1" x14ac:dyDescent="0.25">
      <c r="A1762" s="61"/>
      <c r="B1762" s="1"/>
      <c r="C1762" s="33"/>
      <c r="D1762" s="49"/>
      <c r="E1762" s="49"/>
      <c r="F1762" s="49"/>
      <c r="G1762" s="26"/>
      <c r="H1762" s="34"/>
      <c r="I1762" s="34"/>
      <c r="J1762" s="34"/>
      <c r="K1762" s="35"/>
      <c r="L1762" s="24"/>
      <c r="M1762" s="25"/>
      <c r="N1762" s="26"/>
    </row>
    <row r="1763" spans="1:14" s="23" customFormat="1" ht="15" customHeight="1" x14ac:dyDescent="0.25">
      <c r="A1763" s="61"/>
      <c r="B1763" s="1" t="s">
        <v>11511</v>
      </c>
      <c r="C1763" s="33">
        <v>0.4</v>
      </c>
      <c r="D1763" s="6"/>
      <c r="F1763" s="49">
        <v>0.05</v>
      </c>
      <c r="G1763" s="49"/>
      <c r="H1763" s="49">
        <f>K70</f>
        <v>192.14</v>
      </c>
      <c r="I1763" s="34">
        <f>H1763*F1763</f>
        <v>9.6069999999999993</v>
      </c>
      <c r="J1763" s="34"/>
      <c r="K1763" s="35">
        <f>I1763*(1+C1763)</f>
        <v>13.449799999999998</v>
      </c>
      <c r="L1763" s="24"/>
      <c r="M1763" s="25"/>
      <c r="N1763" s="26"/>
    </row>
    <row r="1764" spans="1:14" s="23" customFormat="1" ht="15" customHeight="1" x14ac:dyDescent="0.25">
      <c r="A1764" s="61"/>
      <c r="B1764" s="1" t="s">
        <v>11512</v>
      </c>
      <c r="C1764" s="33">
        <v>0.4</v>
      </c>
      <c r="D1764" s="6"/>
      <c r="F1764" s="49">
        <v>0.1</v>
      </c>
      <c r="G1764" s="49"/>
      <c r="H1764" s="49">
        <f>K63</f>
        <v>192.14</v>
      </c>
      <c r="I1764" s="34">
        <f t="shared" ref="I1764:I1766" si="141">H1764*F1764</f>
        <v>19.213999999999999</v>
      </c>
      <c r="J1764" s="34"/>
      <c r="K1764" s="35">
        <f t="shared" ref="K1764:K1769" si="142">I1764*(1+C1764)</f>
        <v>26.899599999999996</v>
      </c>
      <c r="L1764" s="24"/>
      <c r="M1764" s="25"/>
      <c r="N1764" s="26"/>
    </row>
    <row r="1765" spans="1:14" s="23" customFormat="1" ht="15" customHeight="1" x14ac:dyDescent="0.25">
      <c r="A1765" s="61"/>
      <c r="B1765" s="1" t="s">
        <v>11516</v>
      </c>
      <c r="C1765" s="33">
        <v>0.4</v>
      </c>
      <c r="D1765" s="6"/>
      <c r="F1765" s="49">
        <v>0.05</v>
      </c>
      <c r="G1765" s="49"/>
      <c r="H1765" s="49">
        <f>K88</f>
        <v>30</v>
      </c>
      <c r="I1765" s="34">
        <f t="shared" si="141"/>
        <v>1.5</v>
      </c>
      <c r="J1765" s="34"/>
      <c r="K1765" s="35">
        <f t="shared" si="142"/>
        <v>2.0999999999999996</v>
      </c>
      <c r="L1765" s="24"/>
      <c r="M1765" s="25"/>
      <c r="N1765" s="26"/>
    </row>
    <row r="1766" spans="1:14" s="23" customFormat="1" ht="15" customHeight="1" x14ac:dyDescent="0.25">
      <c r="A1766" s="61"/>
      <c r="B1766" s="1" t="s">
        <v>11513</v>
      </c>
      <c r="C1766" s="33">
        <v>0.4</v>
      </c>
      <c r="D1766" s="6"/>
      <c r="F1766" s="49">
        <v>0.05</v>
      </c>
      <c r="G1766" s="49"/>
      <c r="H1766" s="49">
        <f>K102</f>
        <v>98.24</v>
      </c>
      <c r="I1766" s="34">
        <f t="shared" si="141"/>
        <v>4.9119999999999999</v>
      </c>
      <c r="J1766" s="34"/>
      <c r="K1766" s="35">
        <f t="shared" si="142"/>
        <v>6.8767999999999994</v>
      </c>
      <c r="L1766" s="24"/>
      <c r="M1766" s="25"/>
      <c r="N1766" s="26"/>
    </row>
    <row r="1767" spans="1:14" s="23" customFormat="1" ht="15" customHeight="1" x14ac:dyDescent="0.25">
      <c r="A1767" s="61"/>
      <c r="B1767" s="1" t="s">
        <v>11515</v>
      </c>
      <c r="C1767" s="33">
        <v>0.4</v>
      </c>
      <c r="D1767" s="6"/>
      <c r="F1767" s="49">
        <v>0.15</v>
      </c>
      <c r="G1767" s="49"/>
      <c r="H1767" s="49"/>
      <c r="I1767" s="49">
        <f>K110</f>
        <v>16.100000000000001</v>
      </c>
      <c r="J1767" s="34"/>
      <c r="K1767" s="35">
        <f t="shared" si="142"/>
        <v>22.54</v>
      </c>
      <c r="L1767" s="24"/>
      <c r="M1767" s="25"/>
      <c r="N1767" s="26"/>
    </row>
    <row r="1768" spans="1:14" s="23" customFormat="1" ht="15" customHeight="1" x14ac:dyDescent="0.25">
      <c r="A1768" s="61"/>
      <c r="B1768" s="1" t="s">
        <v>11514</v>
      </c>
      <c r="C1768" s="33">
        <v>0.4</v>
      </c>
      <c r="D1768" s="6"/>
      <c r="F1768" s="49">
        <v>0.05</v>
      </c>
      <c r="G1768" s="49"/>
      <c r="H1768" s="49">
        <f>K116</f>
        <v>50</v>
      </c>
      <c r="I1768" s="34">
        <f t="shared" ref="I1768:I1769" si="143">H1768*F1768</f>
        <v>2.5</v>
      </c>
      <c r="J1768" s="34"/>
      <c r="K1768" s="35">
        <f t="shared" si="142"/>
        <v>3.5</v>
      </c>
      <c r="L1768" s="24"/>
      <c r="M1768" s="25"/>
      <c r="N1768" s="26"/>
    </row>
    <row r="1769" spans="1:14" s="23" customFormat="1" ht="15" customHeight="1" x14ac:dyDescent="0.25">
      <c r="A1769" s="61"/>
      <c r="B1769" s="1" t="s">
        <v>11518</v>
      </c>
      <c r="C1769" s="33">
        <v>0.4</v>
      </c>
      <c r="D1769" s="6"/>
      <c r="F1769" s="49">
        <v>0.03</v>
      </c>
      <c r="G1769" s="49"/>
      <c r="H1769" s="49">
        <f>K82</f>
        <v>21.84</v>
      </c>
      <c r="I1769" s="34">
        <f t="shared" si="143"/>
        <v>0.6552</v>
      </c>
      <c r="J1769" s="34"/>
      <c r="K1769" s="35">
        <f t="shared" si="142"/>
        <v>0.91727999999999998</v>
      </c>
      <c r="L1769" s="24"/>
      <c r="M1769" s="25"/>
      <c r="N1769" s="26"/>
    </row>
    <row r="1770" spans="1:14" s="23" customFormat="1" ht="15" customHeight="1" x14ac:dyDescent="0.25">
      <c r="A1770" s="61"/>
      <c r="B1770" s="1"/>
      <c r="C1770" s="33"/>
      <c r="D1770" s="6"/>
      <c r="F1770" s="49"/>
      <c r="G1770" s="49"/>
      <c r="H1770" s="49"/>
      <c r="I1770" s="34"/>
      <c r="J1770" s="34"/>
      <c r="K1770" s="35"/>
      <c r="L1770" s="24"/>
      <c r="M1770" s="25"/>
      <c r="N1770" s="26"/>
    </row>
    <row r="1771" spans="1:14" s="23" customFormat="1" ht="15" customHeight="1" x14ac:dyDescent="0.25">
      <c r="A1771" s="61"/>
      <c r="B1771" s="1" t="s">
        <v>11517</v>
      </c>
      <c r="C1771" s="33"/>
      <c r="D1771" s="6"/>
      <c r="F1771" s="49"/>
      <c r="G1771" s="49"/>
      <c r="H1771" s="49"/>
      <c r="I1771" s="34">
        <v>5</v>
      </c>
      <c r="J1771" s="34"/>
      <c r="K1771" s="35">
        <f>I1771</f>
        <v>5</v>
      </c>
      <c r="L1771" s="24"/>
      <c r="M1771" s="25"/>
      <c r="N1771" s="26"/>
    </row>
    <row r="1772" spans="1:14" s="23" customFormat="1" x14ac:dyDescent="0.25">
      <c r="A1772" s="60"/>
      <c r="B1772" s="15"/>
      <c r="C1772" s="16"/>
      <c r="D1772" s="17"/>
      <c r="E1772" s="18"/>
      <c r="F1772" s="17"/>
      <c r="G1772" s="19"/>
      <c r="H1772" s="17"/>
      <c r="I1772" s="19"/>
      <c r="J1772" s="19"/>
      <c r="K1772" s="20"/>
      <c r="L1772" s="21"/>
      <c r="M1772" s="22"/>
    </row>
    <row r="1773" spans="1:14" s="23" customFormat="1" x14ac:dyDescent="0.25">
      <c r="A1773" s="62"/>
      <c r="B1773" s="27" t="s">
        <v>12</v>
      </c>
      <c r="C1773" s="28"/>
      <c r="D1773" s="29"/>
      <c r="E1773" s="30"/>
      <c r="F1773" s="30"/>
      <c r="G1773" s="30"/>
      <c r="H1773" s="30"/>
      <c r="I1773" s="30"/>
      <c r="J1773" s="30"/>
      <c r="K1773" s="31">
        <f>ROUND(SUM(K1761:K1772),2)</f>
        <v>81.28</v>
      </c>
      <c r="L1773" s="32" t="str">
        <f>IFERROR(VLOOKUP(A1761,PO!$A:$I,5,FALSE),0)</f>
        <v>M3</v>
      </c>
      <c r="M1773" s="22"/>
    </row>
    <row r="1774" spans="1:14" s="23" customFormat="1" x14ac:dyDescent="0.25">
      <c r="A1774" s="60"/>
      <c r="B1774" s="15"/>
      <c r="C1774" s="16"/>
      <c r="D1774" s="17"/>
      <c r="E1774" s="18"/>
      <c r="F1774" s="17"/>
      <c r="G1774" s="19"/>
      <c r="H1774" s="17"/>
      <c r="I1774" s="19"/>
      <c r="J1774" s="19"/>
      <c r="K1774" s="20"/>
      <c r="L1774" s="21"/>
      <c r="M1774" s="22"/>
    </row>
    <row r="1775" spans="1:14" s="23" customFormat="1" ht="26.4" x14ac:dyDescent="0.25">
      <c r="A1775" s="60" t="str">
        <f>PO!A185</f>
        <v>14.04</v>
      </c>
      <c r="B1775" s="15" t="str">
        <f>VLOOKUP(A1775,PO!$A:$I,4,FALSE)</f>
        <v>TRANSPORTE COM CAMINHÃO BASCULANTE DE 6 M³, EM VIA URBANA EM LEITO NATURAL (UNIDADE: TXKM). AF_07/2020</v>
      </c>
      <c r="C1775" s="16"/>
      <c r="D1775" s="17"/>
      <c r="E1775" s="18"/>
      <c r="F1775" s="17"/>
      <c r="G1775" s="19"/>
      <c r="H1775" s="17"/>
      <c r="I1775" s="19"/>
      <c r="J1775" s="19"/>
      <c r="K1775" s="20"/>
      <c r="L1775" s="21">
        <f>K1787</f>
        <v>81.28</v>
      </c>
      <c r="M1775" s="22"/>
    </row>
    <row r="1776" spans="1:14" s="23" customFormat="1" ht="15" customHeight="1" x14ac:dyDescent="0.25">
      <c r="A1776" s="61"/>
      <c r="B1776" s="1"/>
      <c r="C1776" s="33"/>
      <c r="D1776" s="49"/>
      <c r="E1776" s="49"/>
      <c r="F1776" s="49"/>
      <c r="G1776" s="26"/>
      <c r="H1776" s="34"/>
      <c r="I1776" s="34"/>
      <c r="J1776" s="34"/>
      <c r="K1776" s="35"/>
      <c r="L1776" s="24"/>
      <c r="M1776" s="25"/>
      <c r="N1776" s="26"/>
    </row>
    <row r="1777" spans="1:14" s="23" customFormat="1" ht="15" customHeight="1" x14ac:dyDescent="0.25">
      <c r="A1777" s="61"/>
      <c r="B1777" s="1" t="s">
        <v>11511</v>
      </c>
      <c r="C1777" s="33">
        <v>0.4</v>
      </c>
      <c r="D1777" s="6"/>
      <c r="F1777" s="49">
        <v>0.05</v>
      </c>
      <c r="G1777" s="49"/>
      <c r="H1777" s="49">
        <f>H1763</f>
        <v>192.14</v>
      </c>
      <c r="I1777" s="34">
        <f>H1777*F1777</f>
        <v>9.6069999999999993</v>
      </c>
      <c r="J1777" s="34"/>
      <c r="K1777" s="35">
        <f>I1777*(1+C1777)</f>
        <v>13.449799999999998</v>
      </c>
      <c r="L1777" s="24"/>
      <c r="M1777" s="25"/>
      <c r="N1777" s="26"/>
    </row>
    <row r="1778" spans="1:14" s="23" customFormat="1" ht="15" customHeight="1" x14ac:dyDescent="0.25">
      <c r="A1778" s="61"/>
      <c r="B1778" s="1" t="s">
        <v>11512</v>
      </c>
      <c r="C1778" s="33">
        <v>0.4</v>
      </c>
      <c r="D1778" s="6"/>
      <c r="F1778" s="49">
        <v>0.1</v>
      </c>
      <c r="G1778" s="49"/>
      <c r="H1778" s="49">
        <f t="shared" ref="H1778:H1783" si="144">H1764</f>
        <v>192.14</v>
      </c>
      <c r="I1778" s="34">
        <f t="shared" ref="I1778:I1780" si="145">H1778*F1778</f>
        <v>19.213999999999999</v>
      </c>
      <c r="J1778" s="34"/>
      <c r="K1778" s="35">
        <f t="shared" ref="K1778:K1783" si="146">I1778*(1+C1778)</f>
        <v>26.899599999999996</v>
      </c>
      <c r="L1778" s="24"/>
      <c r="M1778" s="25"/>
      <c r="N1778" s="26"/>
    </row>
    <row r="1779" spans="1:14" s="23" customFormat="1" ht="15" customHeight="1" x14ac:dyDescent="0.25">
      <c r="A1779" s="61"/>
      <c r="B1779" s="1" t="s">
        <v>11516</v>
      </c>
      <c r="C1779" s="33">
        <v>0.4</v>
      </c>
      <c r="D1779" s="6"/>
      <c r="F1779" s="49">
        <v>0.05</v>
      </c>
      <c r="G1779" s="49"/>
      <c r="H1779" s="49">
        <f t="shared" si="144"/>
        <v>30</v>
      </c>
      <c r="I1779" s="34">
        <f t="shared" si="145"/>
        <v>1.5</v>
      </c>
      <c r="J1779" s="34"/>
      <c r="K1779" s="35">
        <f t="shared" si="146"/>
        <v>2.0999999999999996</v>
      </c>
      <c r="L1779" s="24"/>
      <c r="M1779" s="25"/>
      <c r="N1779" s="26"/>
    </row>
    <row r="1780" spans="1:14" s="23" customFormat="1" ht="15" customHeight="1" x14ac:dyDescent="0.25">
      <c r="A1780" s="61"/>
      <c r="B1780" s="1" t="s">
        <v>11513</v>
      </c>
      <c r="C1780" s="33">
        <v>0.4</v>
      </c>
      <c r="D1780" s="6"/>
      <c r="F1780" s="49">
        <v>0.05</v>
      </c>
      <c r="G1780" s="49"/>
      <c r="H1780" s="49">
        <f t="shared" si="144"/>
        <v>98.24</v>
      </c>
      <c r="I1780" s="34">
        <f t="shared" si="145"/>
        <v>4.9119999999999999</v>
      </c>
      <c r="J1780" s="34"/>
      <c r="K1780" s="35">
        <f t="shared" si="146"/>
        <v>6.8767999999999994</v>
      </c>
      <c r="L1780" s="24"/>
      <c r="M1780" s="25"/>
      <c r="N1780" s="26"/>
    </row>
    <row r="1781" spans="1:14" s="23" customFormat="1" ht="15" customHeight="1" x14ac:dyDescent="0.25">
      <c r="A1781" s="61"/>
      <c r="B1781" s="1" t="s">
        <v>11515</v>
      </c>
      <c r="C1781" s="33">
        <v>0.4</v>
      </c>
      <c r="D1781" s="6"/>
      <c r="F1781" s="49">
        <v>0.15</v>
      </c>
      <c r="G1781" s="49"/>
      <c r="H1781" s="49"/>
      <c r="I1781" s="49">
        <f>I1767</f>
        <v>16.100000000000001</v>
      </c>
      <c r="J1781" s="34"/>
      <c r="K1781" s="35">
        <f t="shared" si="146"/>
        <v>22.54</v>
      </c>
      <c r="L1781" s="24"/>
      <c r="M1781" s="25"/>
      <c r="N1781" s="26"/>
    </row>
    <row r="1782" spans="1:14" s="23" customFormat="1" ht="15" customHeight="1" x14ac:dyDescent="0.25">
      <c r="A1782" s="61"/>
      <c r="B1782" s="1" t="s">
        <v>11514</v>
      </c>
      <c r="C1782" s="33">
        <v>0.4</v>
      </c>
      <c r="D1782" s="6"/>
      <c r="F1782" s="49">
        <v>0.05</v>
      </c>
      <c r="G1782" s="49"/>
      <c r="H1782" s="49">
        <f t="shared" si="144"/>
        <v>50</v>
      </c>
      <c r="I1782" s="34">
        <f t="shared" ref="I1782:I1783" si="147">H1782*F1782</f>
        <v>2.5</v>
      </c>
      <c r="J1782" s="34"/>
      <c r="K1782" s="35">
        <f t="shared" si="146"/>
        <v>3.5</v>
      </c>
      <c r="L1782" s="24"/>
      <c r="M1782" s="25"/>
      <c r="N1782" s="26"/>
    </row>
    <row r="1783" spans="1:14" s="23" customFormat="1" ht="15" customHeight="1" x14ac:dyDescent="0.25">
      <c r="A1783" s="61"/>
      <c r="B1783" s="1" t="s">
        <v>11518</v>
      </c>
      <c r="C1783" s="33">
        <v>0.4</v>
      </c>
      <c r="D1783" s="6"/>
      <c r="F1783" s="49">
        <v>0.03</v>
      </c>
      <c r="G1783" s="49"/>
      <c r="H1783" s="49">
        <f t="shared" si="144"/>
        <v>21.84</v>
      </c>
      <c r="I1783" s="34">
        <f t="shared" si="147"/>
        <v>0.6552</v>
      </c>
      <c r="J1783" s="34"/>
      <c r="K1783" s="35">
        <f t="shared" si="146"/>
        <v>0.91727999999999998</v>
      </c>
      <c r="L1783" s="24"/>
      <c r="M1783" s="25"/>
      <c r="N1783" s="26"/>
    </row>
    <row r="1784" spans="1:14" s="23" customFormat="1" ht="15" customHeight="1" x14ac:dyDescent="0.25">
      <c r="A1784" s="61"/>
      <c r="B1784" s="1"/>
      <c r="C1784" s="33"/>
      <c r="D1784" s="6"/>
      <c r="F1784" s="49"/>
      <c r="G1784" s="49"/>
      <c r="H1784" s="49"/>
      <c r="I1784" s="34"/>
      <c r="J1784" s="34"/>
      <c r="K1784" s="35"/>
      <c r="L1784" s="24"/>
      <c r="M1784" s="25"/>
      <c r="N1784" s="26"/>
    </row>
    <row r="1785" spans="1:14" s="23" customFormat="1" ht="15" customHeight="1" x14ac:dyDescent="0.25">
      <c r="A1785" s="61"/>
      <c r="B1785" s="1" t="s">
        <v>11517</v>
      </c>
      <c r="C1785" s="33"/>
      <c r="D1785" s="6"/>
      <c r="F1785" s="49"/>
      <c r="G1785" s="49"/>
      <c r="H1785" s="49"/>
      <c r="I1785" s="34">
        <v>5</v>
      </c>
      <c r="J1785" s="34"/>
      <c r="K1785" s="35">
        <f>I1785</f>
        <v>5</v>
      </c>
      <c r="L1785" s="24"/>
      <c r="M1785" s="25"/>
      <c r="N1785" s="26"/>
    </row>
    <row r="1786" spans="1:14" s="23" customFormat="1" x14ac:dyDescent="0.25">
      <c r="A1786" s="60"/>
      <c r="B1786" s="15"/>
      <c r="C1786" s="16"/>
      <c r="D1786" s="17"/>
      <c r="E1786" s="18"/>
      <c r="F1786" s="17"/>
      <c r="G1786" s="19"/>
      <c r="H1786" s="17"/>
      <c r="I1786" s="19"/>
      <c r="J1786" s="19"/>
      <c r="K1786" s="20"/>
      <c r="L1786" s="21"/>
      <c r="M1786" s="22"/>
    </row>
    <row r="1787" spans="1:14" s="23" customFormat="1" x14ac:dyDescent="0.25">
      <c r="A1787" s="62"/>
      <c r="B1787" s="27" t="s">
        <v>12</v>
      </c>
      <c r="C1787" s="28"/>
      <c r="D1787" s="29"/>
      <c r="E1787" s="30"/>
      <c r="F1787" s="30"/>
      <c r="G1787" s="30"/>
      <c r="H1787" s="30"/>
      <c r="I1787" s="30"/>
      <c r="J1787" s="30"/>
      <c r="K1787" s="31">
        <f>ROUND(SUM(K1775:K1786),2)</f>
        <v>81.28</v>
      </c>
      <c r="L1787" s="32" t="str">
        <f>IFERROR(VLOOKUP(A1775,PO!$A:$I,5,FALSE),0)</f>
        <v>TXKM</v>
      </c>
      <c r="M1787" s="22"/>
    </row>
    <row r="1788" spans="1:14" s="23" customFormat="1" x14ac:dyDescent="0.25">
      <c r="A1788" s="60"/>
      <c r="B1788" s="15"/>
      <c r="C1788" s="16"/>
      <c r="D1788" s="17"/>
      <c r="E1788" s="18"/>
      <c r="F1788" s="17"/>
      <c r="G1788" s="19"/>
      <c r="H1788" s="17"/>
      <c r="I1788" s="19"/>
      <c r="J1788" s="19"/>
      <c r="K1788" s="20"/>
      <c r="L1788" s="21"/>
      <c r="M1788" s="22"/>
    </row>
    <row r="1789" spans="1:14" x14ac:dyDescent="0.25">
      <c r="A1789" s="90"/>
      <c r="B1789" s="91"/>
      <c r="C1789" s="92"/>
      <c r="D1789" s="92"/>
      <c r="E1789" s="92"/>
      <c r="F1789" s="92"/>
      <c r="G1789" s="92"/>
      <c r="H1789" s="92"/>
      <c r="I1789" s="92"/>
      <c r="J1789" s="92"/>
      <c r="K1789" s="93"/>
      <c r="L1789" s="94"/>
    </row>
    <row r="1790" spans="1:14" x14ac:dyDescent="0.25">
      <c r="A1790" s="23"/>
    </row>
    <row r="1791" spans="1:14" x14ac:dyDescent="0.25">
      <c r="A1791" s="23"/>
      <c r="B1791" s="334" t="s">
        <v>19506</v>
      </c>
      <c r="C1791" s="334"/>
      <c r="D1791" s="334"/>
    </row>
    <row r="1792" spans="1:14" x14ac:dyDescent="0.25">
      <c r="A1792" s="23"/>
      <c r="B1792" s="333" t="s">
        <v>19507</v>
      </c>
      <c r="C1792" s="333"/>
      <c r="D1792" s="333"/>
    </row>
    <row r="1793" spans="2:4" x14ac:dyDescent="0.25">
      <c r="B1793" s="333" t="s">
        <v>19508</v>
      </c>
      <c r="C1793" s="333"/>
      <c r="D1793" s="333"/>
    </row>
  </sheetData>
  <autoFilter ref="A1:A1792" xr:uid="{134EA5DC-C883-490C-A851-ACEC23863217}"/>
  <mergeCells count="5">
    <mergeCell ref="A1:L1"/>
    <mergeCell ref="O3:O4"/>
    <mergeCell ref="B1791:D1791"/>
    <mergeCell ref="B1792:D1792"/>
    <mergeCell ref="B1793:D1793"/>
  </mergeCells>
  <phoneticPr fontId="24" type="noConversion"/>
  <conditionalFormatting sqref="A1:A1048576">
    <cfRule type="duplicateValues" dxfId="485" priority="16"/>
  </conditionalFormatting>
  <conditionalFormatting sqref="A1264:A1274">
    <cfRule type="duplicateValues" dxfId="484" priority="5597"/>
  </conditionalFormatting>
  <conditionalFormatting sqref="A1280:A1291">
    <cfRule type="duplicateValues" dxfId="483" priority="299"/>
  </conditionalFormatting>
  <conditionalFormatting sqref="A1297:A1302">
    <cfRule type="duplicateValues" dxfId="482" priority="5640"/>
  </conditionalFormatting>
  <conditionalFormatting sqref="A1308:A1313">
    <cfRule type="duplicateValues" dxfId="481" priority="5627"/>
  </conditionalFormatting>
  <conditionalFormatting sqref="A1339:A1347">
    <cfRule type="duplicateValues" dxfId="480" priority="5672"/>
  </conditionalFormatting>
  <conditionalFormatting sqref="A1353">
    <cfRule type="duplicateValues" dxfId="479" priority="281"/>
  </conditionalFormatting>
  <conditionalFormatting sqref="A1359:A1368 A1396:A1397">
    <cfRule type="duplicateValues" dxfId="478" priority="277"/>
  </conditionalFormatting>
  <conditionalFormatting sqref="A1374:A1379">
    <cfRule type="duplicateValues" dxfId="477" priority="273"/>
  </conditionalFormatting>
  <conditionalFormatting sqref="A1385:A1390">
    <cfRule type="duplicateValues" dxfId="476" priority="270"/>
  </conditionalFormatting>
  <conditionalFormatting sqref="A1417:A1422 A1369:A1373 A1354:A1358 A1314:A1338 A1303:A1307 A1275:A1279 A1254:A1263 A1292:A1296 A1348:A1352 A1380:A1384 A1391:A1395 A1398:A1403 A1424:A1463">
    <cfRule type="duplicateValues" dxfId="475" priority="5678"/>
  </conditionalFormatting>
  <conditionalFormatting sqref="A1423 A1404:A1416">
    <cfRule type="duplicateValues" dxfId="474" priority="267"/>
  </conditionalFormatting>
  <conditionalFormatting sqref="A1464:A1575 A1588:A1048576">
    <cfRule type="duplicateValues" dxfId="473" priority="5564"/>
  </conditionalFormatting>
  <conditionalFormatting sqref="A1464:A1048576 A1 A6:A1253">
    <cfRule type="duplicateValues" dxfId="472" priority="5560"/>
  </conditionalFormatting>
  <conditionalFormatting sqref="C1429:K1429">
    <cfRule type="containsText" dxfId="471" priority="262" operator="containsText" text="DMT">
      <formula>NOT(ISERROR(SEARCH("DMT",C1429)))</formula>
    </cfRule>
  </conditionalFormatting>
  <conditionalFormatting sqref="D753">
    <cfRule type="containsText" dxfId="470" priority="1387" operator="containsText" text="DMT">
      <formula>NOT(ISERROR(SEARCH("DMT",D753)))</formula>
    </cfRule>
  </conditionalFormatting>
  <conditionalFormatting sqref="D769 D776:D777 D784">
    <cfRule type="containsText" dxfId="469" priority="1365" operator="containsText" text="DMT">
      <formula>NOT(ISERROR(SEARCH("DMT",D769)))</formula>
    </cfRule>
  </conditionalFormatting>
  <conditionalFormatting sqref="D792">
    <cfRule type="containsText" dxfId="468" priority="440" operator="containsText" text="DMT">
      <formula>NOT(ISERROR(SEARCH("DMT",D792)))</formula>
    </cfRule>
  </conditionalFormatting>
  <conditionalFormatting sqref="D794">
    <cfRule type="containsText" dxfId="467" priority="415" operator="containsText" text="DMT">
      <formula>NOT(ISERROR(SEARCH("DMT",D794)))</formula>
    </cfRule>
  </conditionalFormatting>
  <conditionalFormatting sqref="D803">
    <cfRule type="containsText" dxfId="466" priority="438" operator="containsText" text="DMT">
      <formula>NOT(ISERROR(SEARCH("DMT",D803)))</formula>
    </cfRule>
  </conditionalFormatting>
  <conditionalFormatting sqref="D810">
    <cfRule type="containsText" dxfId="465" priority="422" operator="containsText" text="DMT">
      <formula>NOT(ISERROR(SEARCH("DMT",D810)))</formula>
    </cfRule>
  </conditionalFormatting>
  <conditionalFormatting sqref="D825">
    <cfRule type="containsText" dxfId="464" priority="433" operator="containsText" text="DMT">
      <formula>NOT(ISERROR(SEARCH("DMT",D825)))</formula>
    </cfRule>
  </conditionalFormatting>
  <conditionalFormatting sqref="D849">
    <cfRule type="containsText" dxfId="463" priority="419" operator="containsText" text="DMT">
      <formula>NOT(ISERROR(SEARCH("DMT",D849)))</formula>
    </cfRule>
  </conditionalFormatting>
  <conditionalFormatting sqref="D911">
    <cfRule type="containsText" dxfId="462" priority="765" operator="containsText" text="DMT">
      <formula>NOT(ISERROR(SEARCH("DMT",D911)))</formula>
    </cfRule>
  </conditionalFormatting>
  <conditionalFormatting sqref="D931">
    <cfRule type="containsText" dxfId="461" priority="390" operator="containsText" text="DMT">
      <formula>NOT(ISERROR(SEARCH("DMT",D931)))</formula>
    </cfRule>
  </conditionalFormatting>
  <conditionalFormatting sqref="D933:D935">
    <cfRule type="containsText" dxfId="460" priority="389" operator="containsText" text="DMT">
      <formula>NOT(ISERROR(SEARCH("DMT",D933)))</formula>
    </cfRule>
  </conditionalFormatting>
  <conditionalFormatting sqref="D1576 D1585">
    <cfRule type="containsText" dxfId="459" priority="199" operator="containsText" text="DMT">
      <formula>NOT(ISERROR(SEARCH("DMT",D1576)))</formula>
    </cfRule>
  </conditionalFormatting>
  <conditionalFormatting sqref="D1592 D1601">
    <cfRule type="containsText" dxfId="458" priority="192" operator="containsText" text="DMT">
      <formula>NOT(ISERROR(SEARCH("DMT",D1592)))</formula>
    </cfRule>
  </conditionalFormatting>
  <conditionalFormatting sqref="D60:K61">
    <cfRule type="containsText" dxfId="457" priority="106" operator="containsText" text="DMT">
      <formula>NOT(ISERROR(SEARCH("DMT",D60)))</formula>
    </cfRule>
  </conditionalFormatting>
  <conditionalFormatting sqref="D67:K68">
    <cfRule type="containsText" dxfId="456" priority="103" operator="containsText" text="DMT">
      <formula>NOT(ISERROR(SEARCH("DMT",D67)))</formula>
    </cfRule>
  </conditionalFormatting>
  <conditionalFormatting sqref="D919:K919">
    <cfRule type="containsText" dxfId="455" priority="385" operator="containsText" text="DMT">
      <formula>NOT(ISERROR(SEARCH("DMT",D919)))</formula>
    </cfRule>
  </conditionalFormatting>
  <conditionalFormatting sqref="D925:K925">
    <cfRule type="containsText" dxfId="454" priority="392" operator="containsText" text="DMT">
      <formula>NOT(ISERROR(SEARCH("DMT",D925)))</formula>
    </cfRule>
  </conditionalFormatting>
  <conditionalFormatting sqref="E238:E249">
    <cfRule type="containsText" dxfId="453" priority="646" operator="containsText" text="DMT">
      <formula>NOT(ISERROR(SEARCH("DMT",E238)))</formula>
    </cfRule>
  </conditionalFormatting>
  <conditionalFormatting sqref="E287:E298">
    <cfRule type="containsText" dxfId="452" priority="641" operator="containsText" text="DMT">
      <formula>NOT(ISERROR(SEARCH("DMT",E287)))</formula>
    </cfRule>
  </conditionalFormatting>
  <conditionalFormatting sqref="E321:E332">
    <cfRule type="containsText" dxfId="451" priority="628" operator="containsText" text="DMT">
      <formula>NOT(ISERROR(SEARCH("DMT",E321)))</formula>
    </cfRule>
  </conditionalFormatting>
  <conditionalFormatting sqref="E335:E342">
    <cfRule type="containsText" dxfId="450" priority="619" operator="containsText" text="DMT">
      <formula>NOT(ISERROR(SEARCH("DMT",E335)))</formula>
    </cfRule>
  </conditionalFormatting>
  <conditionalFormatting sqref="E350:E359">
    <cfRule type="containsText" dxfId="449" priority="605" operator="containsText" text="DMT">
      <formula>NOT(ISERROR(SEARCH("DMT",E350)))</formula>
    </cfRule>
  </conditionalFormatting>
  <conditionalFormatting sqref="E367:E378">
    <cfRule type="containsText" dxfId="448" priority="617" operator="containsText" text="DMT">
      <formula>NOT(ISERROR(SEARCH("DMT",E367)))</formula>
    </cfRule>
  </conditionalFormatting>
  <conditionalFormatting sqref="E381:E392">
    <cfRule type="containsText" dxfId="447" priority="614" operator="containsText" text="DMT">
      <formula>NOT(ISERROR(SEARCH("DMT",E381)))</formula>
    </cfRule>
  </conditionalFormatting>
  <conditionalFormatting sqref="E400:E411">
    <cfRule type="containsText" dxfId="446" priority="564" operator="containsText" text="DMT">
      <formula>NOT(ISERROR(SEARCH("DMT",E400)))</formula>
    </cfRule>
  </conditionalFormatting>
  <conditionalFormatting sqref="E414:E421">
    <cfRule type="containsText" dxfId="445" priority="561" operator="containsText" text="DMT">
      <formula>NOT(ISERROR(SEARCH("DMT",E414)))</formula>
    </cfRule>
  </conditionalFormatting>
  <conditionalFormatting sqref="E429:E438">
    <cfRule type="containsText" dxfId="444" priority="555" operator="containsText" text="DMT">
      <formula>NOT(ISERROR(SEARCH("DMT",E429)))</formula>
    </cfRule>
  </conditionalFormatting>
  <conditionalFormatting sqref="E446:E457">
    <cfRule type="containsText" dxfId="443" priority="599" operator="containsText" text="DMT">
      <formula>NOT(ISERROR(SEARCH("DMT",E446)))</formula>
    </cfRule>
  </conditionalFormatting>
  <conditionalFormatting sqref="E460:E471">
    <cfRule type="containsText" dxfId="442" priority="596" operator="containsText" text="DMT">
      <formula>NOT(ISERROR(SEARCH("DMT",E460)))</formula>
    </cfRule>
  </conditionalFormatting>
  <conditionalFormatting sqref="E506:E517">
    <cfRule type="containsText" dxfId="441" priority="549" operator="containsText" text="DMT">
      <formula>NOT(ISERROR(SEARCH("DMT",E506)))</formula>
    </cfRule>
  </conditionalFormatting>
  <conditionalFormatting sqref="E550:E561">
    <cfRule type="containsText" dxfId="440" priority="541" operator="containsText" text="DMT">
      <formula>NOT(ISERROR(SEARCH("DMT",E550)))</formula>
    </cfRule>
  </conditionalFormatting>
  <conditionalFormatting sqref="E594:E605">
    <cfRule type="containsText" dxfId="439" priority="528" operator="containsText" text="DMT">
      <formula>NOT(ISERROR(SEARCH("DMT",E594)))</formula>
    </cfRule>
  </conditionalFormatting>
  <conditionalFormatting sqref="E623:E634">
    <cfRule type="containsText" dxfId="438" priority="517" operator="containsText" text="DMT">
      <formula>NOT(ISERROR(SEARCH("DMT",E623)))</formula>
    </cfRule>
  </conditionalFormatting>
  <conditionalFormatting sqref="E637:E644">
    <cfRule type="containsText" dxfId="437" priority="516" operator="containsText" text="DMT">
      <formula>NOT(ISERROR(SEARCH("DMT",E637)))</formula>
    </cfRule>
  </conditionalFormatting>
  <conditionalFormatting sqref="E652:E661">
    <cfRule type="containsText" dxfId="436" priority="511" operator="containsText" text="DMT">
      <formula>NOT(ISERROR(SEARCH("DMT",E652)))</formula>
    </cfRule>
  </conditionalFormatting>
  <conditionalFormatting sqref="E669:E680">
    <cfRule type="containsText" dxfId="435" priority="505" operator="containsText" text="DMT">
      <formula>NOT(ISERROR(SEARCH("DMT",E669)))</formula>
    </cfRule>
  </conditionalFormatting>
  <conditionalFormatting sqref="E688:E699">
    <cfRule type="containsText" dxfId="434" priority="501" operator="containsText" text="DMT">
      <formula>NOT(ISERROR(SEARCH("DMT",E688)))</formula>
    </cfRule>
  </conditionalFormatting>
  <conditionalFormatting sqref="E702:E709">
    <cfRule type="containsText" dxfId="433" priority="500" operator="containsText" text="DMT">
      <formula>NOT(ISERROR(SEARCH("DMT",E702)))</formula>
    </cfRule>
  </conditionalFormatting>
  <conditionalFormatting sqref="E717:E726">
    <cfRule type="containsText" dxfId="432" priority="497" operator="containsText" text="DMT">
      <formula>NOT(ISERROR(SEARCH("DMT",E717)))</formula>
    </cfRule>
  </conditionalFormatting>
  <conditionalFormatting sqref="E734:E745">
    <cfRule type="containsText" dxfId="431" priority="495" operator="containsText" text="DMT">
      <formula>NOT(ISERROR(SEARCH("DMT",E734)))</formula>
    </cfRule>
  </conditionalFormatting>
  <conditionalFormatting sqref="E786:E791">
    <cfRule type="containsText" dxfId="430" priority="441" operator="containsText" text="DMT">
      <formula>NOT(ISERROR(SEARCH("DMT",E786)))</formula>
    </cfRule>
  </conditionalFormatting>
  <conditionalFormatting sqref="E793 E795">
    <cfRule type="containsText" dxfId="429" priority="439" operator="containsText" text="DMT">
      <formula>NOT(ISERROR(SEARCH("DMT",E793)))</formula>
    </cfRule>
  </conditionalFormatting>
  <conditionalFormatting sqref="E812:E817">
    <cfRule type="containsText" dxfId="428" priority="202" operator="containsText" text="DMT">
      <formula>NOT(ISERROR(SEARCH("DMT",E812)))</formula>
    </cfRule>
  </conditionalFormatting>
  <conditionalFormatting sqref="E841">
    <cfRule type="containsText" dxfId="427" priority="424" operator="containsText" text="DMT">
      <formula>NOT(ISERROR(SEARCH("DMT",E841)))</formula>
    </cfRule>
  </conditionalFormatting>
  <conditionalFormatting sqref="E863">
    <cfRule type="containsText" dxfId="426" priority="413" operator="containsText" text="DMT">
      <formula>NOT(ISERROR(SEARCH("DMT",E863)))</formula>
    </cfRule>
  </conditionalFormatting>
  <conditionalFormatting sqref="E887:E892">
    <cfRule type="containsText" dxfId="425" priority="394" operator="containsText" text="DMT">
      <formula>NOT(ISERROR(SEARCH("DMT",E887)))</formula>
    </cfRule>
  </conditionalFormatting>
  <conditionalFormatting sqref="E896:E898">
    <cfRule type="containsText" dxfId="424" priority="393" operator="containsText" text="DMT">
      <formula>NOT(ISERROR(SEARCH("DMT",E896)))</formula>
    </cfRule>
  </conditionalFormatting>
  <conditionalFormatting sqref="E941">
    <cfRule type="containsText" dxfId="423" priority="383" operator="containsText" text="DMT">
      <formula>NOT(ISERROR(SEARCH("DMT",E941)))</formula>
    </cfRule>
  </conditionalFormatting>
  <conditionalFormatting sqref="E950:E957">
    <cfRule type="containsText" dxfId="422" priority="1305" operator="containsText" text="DMT">
      <formula>NOT(ISERROR(SEARCH("DMT",E950)))</formula>
    </cfRule>
  </conditionalFormatting>
  <conditionalFormatting sqref="E1268:E1274">
    <cfRule type="containsText" dxfId="421" priority="304" operator="containsText" text="DMT">
      <formula>NOT(ISERROR(SEARCH("DMT",E1268)))</formula>
    </cfRule>
  </conditionalFormatting>
  <conditionalFormatting sqref="E1353">
    <cfRule type="containsText" dxfId="420" priority="278" operator="containsText" text="DMT">
      <formula>NOT(ISERROR(SEARCH("DMT",E1353)))</formula>
    </cfRule>
  </conditionalFormatting>
  <conditionalFormatting sqref="E1374:E1379 F1379 H1379:K1379">
    <cfRule type="containsText" dxfId="419" priority="272" operator="containsText" text="DMT">
      <formula>NOT(ISERROR(SEARCH("DMT",E1374)))</formula>
    </cfRule>
  </conditionalFormatting>
  <conditionalFormatting sqref="E1385:E1390 F1390 H1390:K1390">
    <cfRule type="containsText" dxfId="418" priority="269" operator="containsText" text="DMT">
      <formula>NOT(ISERROR(SEARCH("DMT",E1385)))</formula>
    </cfRule>
  </conditionalFormatting>
  <conditionalFormatting sqref="E1407:E1416">
    <cfRule type="containsText" dxfId="417" priority="264" operator="containsText" text="DMT">
      <formula>NOT(ISERROR(SEARCH("DMT",E1407)))</formula>
    </cfRule>
  </conditionalFormatting>
  <conditionalFormatting sqref="E1586">
    <cfRule type="containsText" dxfId="416" priority="195" operator="containsText" text="DMT">
      <formula>NOT(ISERROR(SEARCH("DMT",E1586)))</formula>
    </cfRule>
  </conditionalFormatting>
  <conditionalFormatting sqref="E1602">
    <cfRule type="containsText" dxfId="415" priority="190" operator="containsText" text="DMT">
      <formula>NOT(ISERROR(SEARCH("DMT",E1602)))</formula>
    </cfRule>
  </conditionalFormatting>
  <conditionalFormatting sqref="E981:F981 H981:J981">
    <cfRule type="containsText" dxfId="414" priority="1241" operator="containsText" text="DMT">
      <formula>NOT(ISERROR(SEARCH("DMT",E981)))</formula>
    </cfRule>
  </conditionalFormatting>
  <conditionalFormatting sqref="E1031:F1031 H1031:J1031">
    <cfRule type="containsText" dxfId="413" priority="457" operator="containsText" text="DMT">
      <formula>NOT(ISERROR(SEARCH("DMT",E1031)))</formula>
    </cfRule>
  </conditionalFormatting>
  <conditionalFormatting sqref="E1289:F1291 H1289:K1291">
    <cfRule type="containsText" dxfId="412" priority="297" operator="containsText" text="DMT">
      <formula>NOT(ISERROR(SEARCH("DMT",E1289)))</formula>
    </cfRule>
  </conditionalFormatting>
  <conditionalFormatting sqref="E871:J873">
    <cfRule type="containsText" dxfId="411" priority="200" operator="containsText" text="DMT">
      <formula>NOT(ISERROR(SEARCH("DMT",E871)))</formula>
    </cfRule>
  </conditionalFormatting>
  <conditionalFormatting sqref="E894:J899">
    <cfRule type="containsText" dxfId="410" priority="400" operator="containsText" text="DMT">
      <formula>NOT(ISERROR(SEARCH("DMT",E894)))</formula>
    </cfRule>
  </conditionalFormatting>
  <conditionalFormatting sqref="E902:J904">
    <cfRule type="containsText" dxfId="409" priority="405" operator="containsText" text="DMT">
      <formula>NOT(ISERROR(SEARCH("DMT",E902)))</formula>
    </cfRule>
  </conditionalFormatting>
  <conditionalFormatting sqref="E978:J980">
    <cfRule type="containsText" dxfId="408" priority="474" operator="containsText" text="DMT">
      <formula>NOT(ISERROR(SEARCH("DMT",E978)))</formula>
    </cfRule>
  </conditionalFormatting>
  <conditionalFormatting sqref="E982:J990">
    <cfRule type="containsText" dxfId="407" priority="476" operator="containsText" text="DMT">
      <formula>NOT(ISERROR(SEARCH("DMT",E982)))</formula>
    </cfRule>
  </conditionalFormatting>
  <conditionalFormatting sqref="E1030:J1030">
    <cfRule type="containsText" dxfId="406" priority="454" operator="containsText" text="DMT">
      <formula>NOT(ISERROR(SEARCH("DMT",E1030)))</formula>
    </cfRule>
  </conditionalFormatting>
  <conditionalFormatting sqref="E1032:J1037">
    <cfRule type="containsText" dxfId="405" priority="452" operator="containsText" text="DMT">
      <formula>NOT(ISERROR(SEARCH("DMT",E1032)))</formula>
    </cfRule>
  </conditionalFormatting>
  <conditionalFormatting sqref="E1064:J1069">
    <cfRule type="containsText" dxfId="404" priority="359" operator="containsText" text="DMT">
      <formula>NOT(ISERROR(SEARCH("DMT",E1064)))</formula>
    </cfRule>
  </conditionalFormatting>
  <conditionalFormatting sqref="E106:K106">
    <cfRule type="containsText" dxfId="403" priority="709" operator="containsText" text="DMT">
      <formula>NOT(ISERROR(SEARCH("DMT",E106)))</formula>
    </cfRule>
  </conditionalFormatting>
  <conditionalFormatting sqref="E871:K877">
    <cfRule type="containsText" dxfId="402" priority="201" operator="containsText" text="DMT">
      <formula>NOT(ISERROR(SEARCH("DMT",E871)))</formula>
    </cfRule>
  </conditionalFormatting>
  <conditionalFormatting sqref="E885:K886">
    <cfRule type="containsText" dxfId="401" priority="395" operator="containsText" text="DMT">
      <formula>NOT(ISERROR(SEARCH("DMT",E885)))</formula>
    </cfRule>
  </conditionalFormatting>
  <conditionalFormatting sqref="E971:K971">
    <cfRule type="containsText" dxfId="400" priority="1924" operator="containsText" text="DMT">
      <formula>NOT(ISERROR(SEARCH("DMT",E971)))</formula>
    </cfRule>
  </conditionalFormatting>
  <conditionalFormatting sqref="E996:K996">
    <cfRule type="containsText" dxfId="399" priority="465" operator="containsText" text="DMT">
      <formula>NOT(ISERROR(SEARCH("DMT",E996)))</formula>
    </cfRule>
  </conditionalFormatting>
  <conditionalFormatting sqref="E1038:K1038">
    <cfRule type="containsText" dxfId="398" priority="448" operator="containsText" text="DMT">
      <formula>NOT(ISERROR(SEARCH("DMT",E1038)))</formula>
    </cfRule>
  </conditionalFormatting>
  <conditionalFormatting sqref="E1064:K1064">
    <cfRule type="containsText" dxfId="397" priority="363" operator="containsText" text="DMT">
      <formula>NOT(ISERROR(SEARCH("DMT",E1064)))</formula>
    </cfRule>
  </conditionalFormatting>
  <conditionalFormatting sqref="E1152:K1153">
    <cfRule type="containsText" dxfId="396" priority="347" operator="containsText" text="DMT">
      <formula>NOT(ISERROR(SEARCH("DMT",E1152)))</formula>
    </cfRule>
  </conditionalFormatting>
  <conditionalFormatting sqref="E1159:K1159">
    <cfRule type="containsText" dxfId="395" priority="1029" operator="containsText" text="DMT">
      <formula>NOT(ISERROR(SEARCH("DMT",E1159)))</formula>
    </cfRule>
  </conditionalFormatting>
  <conditionalFormatting sqref="E1165:K1165">
    <cfRule type="containsText" dxfId="394" priority="1028" operator="containsText" text="DMT">
      <formula>NOT(ISERROR(SEARCH("DMT",E1165)))</formula>
    </cfRule>
  </conditionalFormatting>
  <conditionalFormatting sqref="E1171:K1171">
    <cfRule type="containsText" dxfId="393" priority="1027" operator="containsText" text="DMT">
      <formula>NOT(ISERROR(SEARCH("DMT",E1171)))</formula>
    </cfRule>
  </conditionalFormatting>
  <conditionalFormatting sqref="E1177:K1178">
    <cfRule type="containsText" dxfId="392" priority="344" operator="containsText" text="DMT">
      <formula>NOT(ISERROR(SEARCH("DMT",E1177)))</formula>
    </cfRule>
  </conditionalFormatting>
  <conditionalFormatting sqref="E1232:K1232">
    <cfRule type="containsText" dxfId="391" priority="2452" operator="containsText" text="DMT">
      <formula>NOT(ISERROR(SEARCH("DMT",E1232)))</formula>
    </cfRule>
  </conditionalFormatting>
  <conditionalFormatting sqref="E1280:K1288">
    <cfRule type="containsText" dxfId="390" priority="298" operator="containsText" text="DMT">
      <formula>NOT(ISERROR(SEARCH("DMT",E1280)))</formula>
    </cfRule>
  </conditionalFormatting>
  <conditionalFormatting sqref="E1339:K1347">
    <cfRule type="containsText" dxfId="389" priority="282" operator="containsText" text="DMT">
      <formula>NOT(ISERROR(SEARCH("DMT",E1339)))</formula>
    </cfRule>
  </conditionalFormatting>
  <conditionalFormatting sqref="E1359:K1367">
    <cfRule type="containsText" dxfId="388" priority="276" operator="containsText" text="DMT">
      <formula>NOT(ISERROR(SEARCH("DMT",E1359)))</formula>
    </cfRule>
  </conditionalFormatting>
  <conditionalFormatting sqref="F10 H10:K10 K11 F79:F80 H79:K80">
    <cfRule type="containsText" dxfId="387" priority="5130" operator="containsText" text="DMT">
      <formula>NOT(ISERROR(SEARCH("DMT",F10)))</formula>
    </cfRule>
  </conditionalFormatting>
  <conditionalFormatting sqref="F16 H16:K16">
    <cfRule type="containsText" dxfId="386" priority="5540" operator="containsText" text="DMT">
      <formula>NOT(ISERROR(SEARCH("DMT",F16)))</formula>
    </cfRule>
  </conditionalFormatting>
  <conditionalFormatting sqref="F22 H22:K22">
    <cfRule type="containsText" dxfId="385" priority="4166" operator="containsText" text="DMT">
      <formula>NOT(ISERROR(SEARCH("DMT",F22)))</formula>
    </cfRule>
  </conditionalFormatting>
  <conditionalFormatting sqref="F28 H28:K28">
    <cfRule type="containsText" dxfId="384" priority="4169" operator="containsText" text="DMT">
      <formula>NOT(ISERROR(SEARCH("DMT",F28)))</formula>
    </cfRule>
  </conditionalFormatting>
  <conditionalFormatting sqref="F34 H34:K34">
    <cfRule type="containsText" dxfId="383" priority="13" operator="containsText" text="DMT">
      <formula>NOT(ISERROR(SEARCH("DMT",F34)))</formula>
    </cfRule>
  </conditionalFormatting>
  <conditionalFormatting sqref="F40 H40:K40">
    <cfRule type="containsText" dxfId="382" priority="15" operator="containsText" text="DMT">
      <formula>NOT(ISERROR(SEARCH("DMT",F40)))</formula>
    </cfRule>
  </conditionalFormatting>
  <conditionalFormatting sqref="F46 H46:K46">
    <cfRule type="containsText" dxfId="381" priority="9" operator="containsText" text="DMT">
      <formula>NOT(ISERROR(SEARCH("DMT",F46)))</formula>
    </cfRule>
  </conditionalFormatting>
  <conditionalFormatting sqref="F52 H52:K52">
    <cfRule type="containsText" dxfId="380" priority="11" operator="containsText" text="DMT">
      <formula>NOT(ISERROR(SEARCH("DMT",F52)))</formula>
    </cfRule>
  </conditionalFormatting>
  <conditionalFormatting sqref="F59 H59:K59 G116:K118">
    <cfRule type="containsText" dxfId="379" priority="2191" operator="containsText" text="DMT">
      <formula>NOT(ISERROR(SEARCH("DMT",F59)))</formula>
    </cfRule>
  </conditionalFormatting>
  <conditionalFormatting sqref="F66 H66:K66">
    <cfRule type="containsText" dxfId="378" priority="4286" operator="containsText" text="DMT">
      <formula>NOT(ISERROR(SEARCH("DMT",F66)))</formula>
    </cfRule>
  </conditionalFormatting>
  <conditionalFormatting sqref="F73:F74 H73:K74">
    <cfRule type="containsText" dxfId="377" priority="4112" operator="containsText" text="DMT">
      <formula>NOT(ISERROR(SEARCH("DMT",F73)))</formula>
    </cfRule>
  </conditionalFormatting>
  <conditionalFormatting sqref="F85:F86 H85:K86">
    <cfRule type="containsText" dxfId="376" priority="702" operator="containsText" text="DMT">
      <formula>NOT(ISERROR(SEARCH("DMT",F85)))</formula>
    </cfRule>
  </conditionalFormatting>
  <conditionalFormatting sqref="F91:F92 H91:K92">
    <cfRule type="containsText" dxfId="375" priority="4306" operator="containsText" text="DMT">
      <formula>NOT(ISERROR(SEARCH("DMT",F91)))</formula>
    </cfRule>
  </conditionalFormatting>
  <conditionalFormatting sqref="F94">
    <cfRule type="containsText" dxfId="374" priority="736" operator="containsText" text="DMT">
      <formula>NOT(ISERROR(SEARCH("DMT",F94)))</formula>
    </cfRule>
  </conditionalFormatting>
  <conditionalFormatting sqref="F99">
    <cfRule type="containsText" dxfId="373" priority="99" operator="containsText" text="DMT">
      <formula>NOT(ISERROR(SEARCH("DMT",F99)))</formula>
    </cfRule>
  </conditionalFormatting>
  <conditionalFormatting sqref="F105 H105:K105">
    <cfRule type="containsText" dxfId="372" priority="4310" operator="containsText" text="DMT">
      <formula>NOT(ISERROR(SEARCH("DMT",F105)))</formula>
    </cfRule>
  </conditionalFormatting>
  <conditionalFormatting sqref="F113:F114 H113:K114">
    <cfRule type="containsText" dxfId="371" priority="4073" operator="containsText" text="DMT">
      <formula>NOT(ISERROR(SEARCH("DMT",F113)))</formula>
    </cfRule>
  </conditionalFormatting>
  <conditionalFormatting sqref="F119:F120 H119:K120">
    <cfRule type="containsText" dxfId="370" priority="4116" operator="containsText" text="DMT">
      <formula>NOT(ISERROR(SEARCH("DMT",F119)))</formula>
    </cfRule>
  </conditionalFormatting>
  <conditionalFormatting sqref="F125:F126 H125:K126">
    <cfRule type="containsText" dxfId="369" priority="707" operator="containsText" text="DMT">
      <formula>NOT(ISERROR(SEARCH("DMT",F125)))</formula>
    </cfRule>
  </conditionalFormatting>
  <conditionalFormatting sqref="F137 H137:K137">
    <cfRule type="containsText" dxfId="368" priority="667" operator="containsText" text="DMT">
      <formula>NOT(ISERROR(SEARCH("DMT",F137)))</formula>
    </cfRule>
  </conditionalFormatting>
  <conditionalFormatting sqref="F143:F144 H143:K144">
    <cfRule type="containsText" dxfId="367" priority="671" operator="containsText" text="DMT">
      <formula>NOT(ISERROR(SEARCH("DMT",F143)))</formula>
    </cfRule>
  </conditionalFormatting>
  <conditionalFormatting sqref="F149:F150 H149:K150">
    <cfRule type="containsText" dxfId="366" priority="90" operator="containsText" text="DMT">
      <formula>NOT(ISERROR(SEARCH("DMT",F149)))</formula>
    </cfRule>
  </conditionalFormatting>
  <conditionalFormatting sqref="F155:F156 H155:K156">
    <cfRule type="containsText" dxfId="365" priority="664" operator="containsText" text="DMT">
      <formula>NOT(ISERROR(SEARCH("DMT",F155)))</formula>
    </cfRule>
  </conditionalFormatting>
  <conditionalFormatting sqref="F163:F164">
    <cfRule type="containsText" dxfId="364" priority="1660" operator="containsText" text="DMT">
      <formula>NOT(ISERROR(SEARCH("DMT",F163)))</formula>
    </cfRule>
  </conditionalFormatting>
  <conditionalFormatting sqref="F192:F193">
    <cfRule type="containsText" dxfId="363" priority="655" operator="containsText" text="DMT">
      <formula>NOT(ISERROR(SEARCH("DMT",F192)))</formula>
    </cfRule>
  </conditionalFormatting>
  <conditionalFormatting sqref="F221:F222">
    <cfRule type="containsText" dxfId="362" priority="650" operator="containsText" text="DMT">
      <formula>NOT(ISERROR(SEARCH("DMT",F221)))</formula>
    </cfRule>
  </conditionalFormatting>
  <conditionalFormatting sqref="F265">
    <cfRule type="containsText" dxfId="361" priority="3177" operator="containsText" text="DMT">
      <formula>NOT(ISERROR(SEARCH("DMT",F265)))</formula>
    </cfRule>
  </conditionalFormatting>
  <conditionalFormatting sqref="F270:F271">
    <cfRule type="containsText" dxfId="360" priority="643" operator="containsText" text="DMT">
      <formula>NOT(ISERROR(SEARCH("DMT",F270)))</formula>
    </cfRule>
  </conditionalFormatting>
  <conditionalFormatting sqref="F303:F304">
    <cfRule type="containsText" dxfId="359" priority="1658" operator="containsText" text="DMT">
      <formula>NOT(ISERROR(SEARCH("DMT",F303)))</formula>
    </cfRule>
  </conditionalFormatting>
  <conditionalFormatting sqref="F317:F319">
    <cfRule type="containsText" dxfId="358" priority="621" operator="containsText" text="DMT">
      <formula>NOT(ISERROR(SEARCH("DMT",F317)))</formula>
    </cfRule>
  </conditionalFormatting>
  <conditionalFormatting sqref="F346:F348">
    <cfRule type="containsText" dxfId="357" priority="606" operator="containsText" text="DMT">
      <formula>NOT(ISERROR(SEARCH("DMT",F346)))</formula>
    </cfRule>
  </conditionalFormatting>
  <conditionalFormatting sqref="F363:F365">
    <cfRule type="containsText" dxfId="356" priority="603" operator="containsText" text="DMT">
      <formula>NOT(ISERROR(SEARCH("DMT",F363)))</formula>
    </cfRule>
  </conditionalFormatting>
  <conditionalFormatting sqref="F396:F398">
    <cfRule type="containsText" dxfId="355" priority="559" operator="containsText" text="DMT">
      <formula>NOT(ISERROR(SEARCH("DMT",F396)))</formula>
    </cfRule>
  </conditionalFormatting>
  <conditionalFormatting sqref="F425:F427">
    <cfRule type="containsText" dxfId="354" priority="553" operator="containsText" text="DMT">
      <formula>NOT(ISERROR(SEARCH("DMT",F425)))</formula>
    </cfRule>
  </conditionalFormatting>
  <conditionalFormatting sqref="F442:F444">
    <cfRule type="containsText" dxfId="353" priority="552" operator="containsText" text="DMT">
      <formula>NOT(ISERROR(SEARCH("DMT",F442)))</formula>
    </cfRule>
  </conditionalFormatting>
  <conditionalFormatting sqref="F475:F477">
    <cfRule type="containsText" dxfId="352" priority="551" operator="containsText" text="DMT">
      <formula>NOT(ISERROR(SEARCH("DMT",F475)))</formula>
    </cfRule>
  </conditionalFormatting>
  <conditionalFormatting sqref="F503:F504">
    <cfRule type="containsText" dxfId="351" priority="1596" operator="containsText" text="DMT">
      <formula>NOT(ISERROR(SEARCH("DMT",F503)))</formula>
    </cfRule>
  </conditionalFormatting>
  <conditionalFormatting sqref="F522:F523">
    <cfRule type="containsText" dxfId="350" priority="1511" operator="containsText" text="DMT">
      <formula>NOT(ISERROR(SEARCH("DMT",F522)))</formula>
    </cfRule>
  </conditionalFormatting>
  <conditionalFormatting sqref="F547:F548">
    <cfRule type="containsText" dxfId="349" priority="1486" operator="containsText" text="DMT">
      <formula>NOT(ISERROR(SEARCH("DMT",F547)))</formula>
    </cfRule>
  </conditionalFormatting>
  <conditionalFormatting sqref="F566:F567">
    <cfRule type="containsText" dxfId="348" priority="1477" operator="containsText" text="DMT">
      <formula>NOT(ISERROR(SEARCH("DMT",F566)))</formula>
    </cfRule>
  </conditionalFormatting>
  <conditionalFormatting sqref="F591:F592">
    <cfRule type="containsText" dxfId="347" priority="531" operator="containsText" text="DMT">
      <formula>NOT(ISERROR(SEARCH("DMT",F591)))</formula>
    </cfRule>
  </conditionalFormatting>
  <conditionalFormatting sqref="F619:F620">
    <cfRule type="containsText" dxfId="346" priority="509" operator="containsText" text="DMT">
      <formula>NOT(ISERROR(SEARCH("DMT",F619)))</formula>
    </cfRule>
  </conditionalFormatting>
  <conditionalFormatting sqref="F648:F649">
    <cfRule type="containsText" dxfId="345" priority="508" operator="containsText" text="DMT">
      <formula>NOT(ISERROR(SEARCH("DMT",F648)))</formula>
    </cfRule>
  </conditionalFormatting>
  <conditionalFormatting sqref="F665:F666">
    <cfRule type="containsText" dxfId="344" priority="502" operator="containsText" text="DMT">
      <formula>NOT(ISERROR(SEARCH("DMT",F665)))</formula>
    </cfRule>
  </conditionalFormatting>
  <conditionalFormatting sqref="F684:F685">
    <cfRule type="containsText" dxfId="343" priority="506" operator="containsText" text="DMT">
      <formula>NOT(ISERROR(SEARCH("DMT",F684)))</formula>
    </cfRule>
  </conditionalFormatting>
  <conditionalFormatting sqref="F713:F714">
    <cfRule type="containsText" dxfId="342" priority="492" operator="containsText" text="DMT">
      <formula>NOT(ISERROR(SEARCH("DMT",F713)))</formula>
    </cfRule>
  </conditionalFormatting>
  <conditionalFormatting sqref="F730:F731">
    <cfRule type="containsText" dxfId="341" priority="491" operator="containsText" text="DMT">
      <formula>NOT(ISERROR(SEARCH("DMT",F730)))</formula>
    </cfRule>
  </conditionalFormatting>
  <conditionalFormatting sqref="F752:F754 H752:K754 F760:F763 H760:K763 G764:K767 F768:F784 H768:K796 E770:E775 E778:E783 E785:F785 F786:F796 E804:E809 H824:K833 F824:F834 E826:E833 H842 I842:K843 E850:F855 E911:K913 D913 E941:K942 K978:K990 K1004:K1012 H1008:J1012 H1013:K1024 K1030:K1036 G1039:K1044 G1059:K1063 E1077:G1077 I1077:K1077 G1078:K1083 G1104:K1107 H1108:K1110 F1111:K1114 G1172:K1175 G1203:K1206 F1207:J1210 K1207:K1211 G1251:K1256 F1258:K1258 E1264:J1267 K1264:K1274 F1268:J1272 E1297:E1302 F1302 H1302:K1302 E1308:E1313 F1313 H1313:K1313 F1319:F1320 H1319:K1320 E1368:F1368 H1368:K1368 H1395:K1397 E1396:F1397 G1398:K1402 E1404:K1406 E1423:K1423 G1461:K1466 G1507:K1510 G1540:K1542 H1575:K1587 G1654:K1657">
    <cfRule type="containsText" dxfId="340" priority="748" operator="containsText" text="DMT">
      <formula>NOT(ISERROR(SEARCH("DMT",D752)))</formula>
    </cfRule>
  </conditionalFormatting>
  <conditionalFormatting sqref="F802:F810">
    <cfRule type="containsText" dxfId="339" priority="437" operator="containsText" text="DMT">
      <formula>NOT(ISERROR(SEARCH("DMT",F802)))</formula>
    </cfRule>
  </conditionalFormatting>
  <conditionalFormatting sqref="F848:F849 H848:K855">
    <cfRule type="containsText" dxfId="338" priority="418" operator="containsText" text="DMT">
      <formula>NOT(ISERROR(SEARCH("DMT",F848)))</formula>
    </cfRule>
  </conditionalFormatting>
  <conditionalFormatting sqref="F862:F863 H862:K863">
    <cfRule type="containsText" dxfId="337" priority="414" operator="containsText" text="DMT">
      <formula>NOT(ISERROR(SEARCH("DMT",F862)))</formula>
    </cfRule>
  </conditionalFormatting>
  <conditionalFormatting sqref="F870:F877">
    <cfRule type="containsText" dxfId="336" priority="1313" operator="containsText" text="DMT">
      <formula>NOT(ISERROR(SEARCH("DMT",F870)))</formula>
    </cfRule>
  </conditionalFormatting>
  <conditionalFormatting sqref="F884:F890">
    <cfRule type="containsText" dxfId="335" priority="411" operator="containsText" text="DMT">
      <formula>NOT(ISERROR(SEARCH("DMT",F884)))</formula>
    </cfRule>
  </conditionalFormatting>
  <conditionalFormatting sqref="F910 H910:K910 G1085:K1089">
    <cfRule type="containsText" dxfId="334" priority="1907" operator="containsText" text="DMT">
      <formula>NOT(ISERROR(SEARCH("DMT",F910)))</formula>
    </cfRule>
  </conditionalFormatting>
  <conditionalFormatting sqref="F918 H918:K918">
    <cfRule type="containsText" dxfId="333" priority="387" operator="containsText" text="DMT">
      <formula>NOT(ISERROR(SEARCH("DMT",F918)))</formula>
    </cfRule>
  </conditionalFormatting>
  <conditionalFormatting sqref="F924 H924:K924">
    <cfRule type="containsText" dxfId="332" priority="4526" operator="containsText" text="DMT">
      <formula>NOT(ISERROR(SEARCH("DMT",F924)))</formula>
    </cfRule>
  </conditionalFormatting>
  <conditionalFormatting sqref="F930 H930:K930">
    <cfRule type="containsText" dxfId="331" priority="4157" operator="containsText" text="DMT">
      <formula>NOT(ISERROR(SEARCH("DMT",F930)))</formula>
    </cfRule>
  </conditionalFormatting>
  <conditionalFormatting sqref="F940 H940:K940">
    <cfRule type="containsText" dxfId="330" priority="1159" operator="containsText" text="DMT">
      <formula>NOT(ISERROR(SEARCH("DMT",F940)))</formula>
    </cfRule>
  </conditionalFormatting>
  <conditionalFormatting sqref="F949 H949:K949">
    <cfRule type="containsText" dxfId="329" priority="1872" operator="containsText" text="DMT">
      <formula>NOT(ISERROR(SEARCH("DMT",F949)))</formula>
    </cfRule>
  </conditionalFormatting>
  <conditionalFormatting sqref="F958 H958:J958">
    <cfRule type="containsText" dxfId="328" priority="480" operator="containsText" text="DMT">
      <formula>NOT(ISERROR(SEARCH("DMT",F958)))</formula>
    </cfRule>
  </conditionalFormatting>
  <conditionalFormatting sqref="F964:F965 H964:K965">
    <cfRule type="containsText" dxfId="327" priority="1950" operator="containsText" text="DMT">
      <formula>NOT(ISERROR(SEARCH("DMT",F964)))</formula>
    </cfRule>
  </conditionalFormatting>
  <conditionalFormatting sqref="F970 H970:K970">
    <cfRule type="containsText" dxfId="326" priority="1925" operator="containsText" text="DMT">
      <formula>NOT(ISERROR(SEARCH("DMT",F970)))</formula>
    </cfRule>
  </conditionalFormatting>
  <conditionalFormatting sqref="F976:F977 H976:K977">
    <cfRule type="containsText" dxfId="325" priority="1248" operator="containsText" text="DMT">
      <formula>NOT(ISERROR(SEARCH("DMT",F976)))</formula>
    </cfRule>
  </conditionalFormatting>
  <conditionalFormatting sqref="F1001:F1002 H1001:K1002 F1011">
    <cfRule type="containsText" dxfId="324" priority="1223" operator="containsText" text="DMT">
      <formula>NOT(ISERROR(SEARCH("DMT",F1001)))</formula>
    </cfRule>
  </conditionalFormatting>
  <conditionalFormatting sqref="F1006 H1006:J1006">
    <cfRule type="containsText" dxfId="323" priority="1216" operator="containsText" text="DMT">
      <formula>NOT(ISERROR(SEARCH("DMT",F1006)))</formula>
    </cfRule>
  </conditionalFormatting>
  <conditionalFormatting sqref="F1015">
    <cfRule type="containsText" dxfId="322" priority="1194" operator="containsText" text="DMT">
      <formula>NOT(ISERROR(SEARCH("DMT",F1015)))</formula>
    </cfRule>
  </conditionalFormatting>
  <conditionalFormatting sqref="F1020">
    <cfRule type="containsText" dxfId="321" priority="1198" operator="containsText" text="DMT">
      <formula>NOT(ISERROR(SEARCH("DMT",F1020)))</formula>
    </cfRule>
  </conditionalFormatting>
  <conditionalFormatting sqref="F1022:F1023">
    <cfRule type="containsText" dxfId="320" priority="459" operator="containsText" text="DMT">
      <formula>NOT(ISERROR(SEARCH("DMT",F1022)))</formula>
    </cfRule>
  </conditionalFormatting>
  <conditionalFormatting sqref="F1029 H1029:K1029">
    <cfRule type="containsText" dxfId="319" priority="2680" operator="containsText" text="DMT">
      <formula>NOT(ISERROR(SEARCH("DMT",F1029)))</formula>
    </cfRule>
  </conditionalFormatting>
  <conditionalFormatting sqref="F1037 H1037:K1037">
    <cfRule type="containsText" dxfId="318" priority="458" operator="containsText" text="DMT">
      <formula>NOT(ISERROR(SEARCH("DMT",F1037)))</formula>
    </cfRule>
  </conditionalFormatting>
  <conditionalFormatting sqref="F1045 H1045:K1045">
    <cfRule type="containsText" dxfId="317" priority="372" operator="containsText" text="DMT">
      <formula>NOT(ISERROR(SEARCH("DMT",F1045)))</formula>
    </cfRule>
  </conditionalFormatting>
  <conditionalFormatting sqref="F1075 H1075:J1075">
    <cfRule type="containsText" dxfId="316" priority="376" operator="containsText" text="DMT">
      <formula>NOT(ISERROR(SEARCH("DMT",F1075)))</formula>
    </cfRule>
  </conditionalFormatting>
  <conditionalFormatting sqref="F1084 H1084:K1084">
    <cfRule type="containsText" dxfId="315" priority="4614" operator="containsText" text="DMT">
      <formula>NOT(ISERROR(SEARCH("DMT",F1084)))</formula>
    </cfRule>
  </conditionalFormatting>
  <conditionalFormatting sqref="F1090 H1090:K1090">
    <cfRule type="containsText" dxfId="314" priority="4622" operator="containsText" text="DMT">
      <formula>NOT(ISERROR(SEARCH("DMT",F1090)))</formula>
    </cfRule>
  </conditionalFormatting>
  <conditionalFormatting sqref="F1096 H1096:K1096">
    <cfRule type="containsText" dxfId="313" priority="4626" operator="containsText" text="DMT">
      <formula>NOT(ISERROR(SEARCH("DMT",F1096)))</formula>
    </cfRule>
  </conditionalFormatting>
  <conditionalFormatting sqref="F1102 H1102:K1102">
    <cfRule type="containsText" dxfId="312" priority="353" operator="containsText" text="DMT">
      <formula>NOT(ISERROR(SEARCH("DMT",F1102)))</formula>
    </cfRule>
  </conditionalFormatting>
  <conditionalFormatting sqref="F1108:F1110">
    <cfRule type="containsText" dxfId="311" priority="1022" operator="containsText" text="DMT">
      <formula>NOT(ISERROR(SEARCH("DMT",F1108)))</formula>
    </cfRule>
  </conditionalFormatting>
  <conditionalFormatting sqref="F1119 H1119:K1119">
    <cfRule type="containsText" dxfId="310" priority="4638" operator="containsText" text="DMT">
      <formula>NOT(ISERROR(SEARCH("DMT",F1119)))</formula>
    </cfRule>
  </conditionalFormatting>
  <conditionalFormatting sqref="F1126 H1126:K1126">
    <cfRule type="containsText" dxfId="309" priority="4642" operator="containsText" text="DMT">
      <formula>NOT(ISERROR(SEARCH("DMT",F1126)))</formula>
    </cfRule>
  </conditionalFormatting>
  <conditionalFormatting sqref="F1132 H1132:K1132">
    <cfRule type="containsText" dxfId="308" priority="4674" operator="containsText" text="DMT">
      <formula>NOT(ISERROR(SEARCH("DMT",F1132)))</formula>
    </cfRule>
  </conditionalFormatting>
  <conditionalFormatting sqref="F1138 H1138:K1138">
    <cfRule type="containsText" dxfId="307" priority="350" operator="containsText" text="DMT">
      <formula>NOT(ISERROR(SEARCH("DMT",F1138)))</formula>
    </cfRule>
  </conditionalFormatting>
  <conditionalFormatting sqref="F1144 H1144:K1144">
    <cfRule type="containsText" dxfId="306" priority="349" operator="containsText" text="DMT">
      <formula>NOT(ISERROR(SEARCH("DMT",F1144)))</formula>
    </cfRule>
  </conditionalFormatting>
  <conditionalFormatting sqref="F1151 H1151:K1151">
    <cfRule type="containsText" dxfId="305" priority="4678" operator="containsText" text="DMT">
      <formula>NOT(ISERROR(SEARCH("DMT",F1151)))</formula>
    </cfRule>
  </conditionalFormatting>
  <conditionalFormatting sqref="F1158 H1158:K1158">
    <cfRule type="containsText" dxfId="304" priority="4690" operator="containsText" text="DMT">
      <formula>NOT(ISERROR(SEARCH("DMT",F1158)))</formula>
    </cfRule>
  </conditionalFormatting>
  <conditionalFormatting sqref="F1164 H1164:K1164">
    <cfRule type="containsText" dxfId="303" priority="4714" operator="containsText" text="DMT">
      <formula>NOT(ISERROR(SEARCH("DMT",F1164)))</formula>
    </cfRule>
  </conditionalFormatting>
  <conditionalFormatting sqref="F1170 H1170:K1170">
    <cfRule type="containsText" dxfId="302" priority="4718" operator="containsText" text="DMT">
      <formula>NOT(ISERROR(SEARCH("DMT",F1170)))</formula>
    </cfRule>
  </conditionalFormatting>
  <conditionalFormatting sqref="F1176 H1176:K1176">
    <cfRule type="containsText" dxfId="301" priority="4726" operator="containsText" text="DMT">
      <formula>NOT(ISERROR(SEARCH("DMT",F1176)))</formula>
    </cfRule>
  </conditionalFormatting>
  <conditionalFormatting sqref="F1183 H1183:K1183">
    <cfRule type="containsText" dxfId="300" priority="1051" operator="containsText" text="DMT">
      <formula>NOT(ISERROR(SEARCH("DMT",F1183)))</formula>
    </cfRule>
  </conditionalFormatting>
  <conditionalFormatting sqref="F1189 H1189:K1189">
    <cfRule type="containsText" dxfId="299" priority="4730" operator="containsText" text="DMT">
      <formula>NOT(ISERROR(SEARCH("DMT",F1189)))</formula>
    </cfRule>
  </conditionalFormatting>
  <conditionalFormatting sqref="F1195:F1198 H1195:J1198">
    <cfRule type="containsText" dxfId="298" priority="336" operator="containsText" text="DMT">
      <formula>NOT(ISERROR(SEARCH("DMT",F1195)))</formula>
    </cfRule>
  </conditionalFormatting>
  <conditionalFormatting sqref="F1215 H1215:K1215">
    <cfRule type="containsText" dxfId="297" priority="1007" operator="containsText" text="DMT">
      <formula>NOT(ISERROR(SEARCH("DMT",F1215)))</formula>
    </cfRule>
  </conditionalFormatting>
  <conditionalFormatting sqref="F1224 H1224:K1224">
    <cfRule type="containsText" dxfId="296" priority="1011" operator="containsText" text="DMT">
      <formula>NOT(ISERROR(SEARCH("DMT",F1224)))</formula>
    </cfRule>
  </conditionalFormatting>
  <conditionalFormatting sqref="F1231 H1231:K1231">
    <cfRule type="containsText" dxfId="295" priority="2455" operator="containsText" text="DMT">
      <formula>NOT(ISERROR(SEARCH("DMT",F1231)))</formula>
    </cfRule>
  </conditionalFormatting>
  <conditionalFormatting sqref="F1237 H1237:K1237">
    <cfRule type="containsText" dxfId="294" priority="756" operator="containsText" text="DMT">
      <formula>NOT(ISERROR(SEARCH("DMT",F1237)))</formula>
    </cfRule>
  </conditionalFormatting>
  <conditionalFormatting sqref="F1243 H1243:K1243">
    <cfRule type="containsText" dxfId="293" priority="4758" operator="containsText" text="DMT">
      <formula>NOT(ISERROR(SEARCH("DMT",F1243)))</formula>
    </cfRule>
  </conditionalFormatting>
  <conditionalFormatting sqref="F1249 H1249:K1249">
    <cfRule type="containsText" dxfId="292" priority="2462" operator="containsText" text="DMT">
      <formula>NOT(ISERROR(SEARCH("DMT",F1249)))</formula>
    </cfRule>
  </conditionalFormatting>
  <conditionalFormatting sqref="F1257 H1257:K1257">
    <cfRule type="containsText" dxfId="291" priority="896" operator="containsText" text="DMT">
      <formula>NOT(ISERROR(SEARCH("DMT",F1257)))</formula>
    </cfRule>
  </conditionalFormatting>
  <conditionalFormatting sqref="F1263 H1263:K1263">
    <cfRule type="containsText" dxfId="290" priority="898" operator="containsText" text="DMT">
      <formula>NOT(ISERROR(SEARCH("DMT",F1263)))</formula>
    </cfRule>
  </conditionalFormatting>
  <conditionalFormatting sqref="F1273:F1274 H1273:J1274">
    <cfRule type="containsText" dxfId="289" priority="308" operator="containsText" text="DMT">
      <formula>NOT(ISERROR(SEARCH("DMT",F1273)))</formula>
    </cfRule>
  </conditionalFormatting>
  <conditionalFormatting sqref="F1279 H1279:K1279">
    <cfRule type="containsText" dxfId="288" priority="904" operator="containsText" text="DMT">
      <formula>NOT(ISERROR(SEARCH("DMT",F1279)))</formula>
    </cfRule>
  </conditionalFormatting>
  <conditionalFormatting sqref="F1307">
    <cfRule type="containsText" dxfId="287" priority="893" operator="containsText" text="DMT">
      <formula>NOT(ISERROR(SEARCH("DMT",F1307)))</formula>
    </cfRule>
  </conditionalFormatting>
  <conditionalFormatting sqref="F1325:F1326 H1325:K1326">
    <cfRule type="containsText" dxfId="286" priority="286" operator="containsText" text="DMT">
      <formula>NOT(ISERROR(SEARCH("DMT",F1325)))</formula>
    </cfRule>
  </conditionalFormatting>
  <conditionalFormatting sqref="F1331:F1332 H1331:K1332 G1332 G1333:K1337 F1436:K1436 H1453:K1453 F1454:K1454">
    <cfRule type="containsText" dxfId="285" priority="885" operator="containsText" text="DMT">
      <formula>NOT(ISERROR(SEARCH("DMT",F1331)))</formula>
    </cfRule>
  </conditionalFormatting>
  <conditionalFormatting sqref="F1352:F1353 H1352:K1353">
    <cfRule type="containsText" dxfId="284" priority="279" operator="containsText" text="DMT">
      <formula>NOT(ISERROR(SEARCH("DMT",F1352)))</formula>
    </cfRule>
  </conditionalFormatting>
  <conditionalFormatting sqref="F1384 H1384:K1384">
    <cfRule type="containsText" dxfId="283" priority="923" operator="containsText" text="DMT">
      <formula>NOT(ISERROR(SEARCH("DMT",F1384)))</formula>
    </cfRule>
  </conditionalFormatting>
  <conditionalFormatting sqref="F1395:F1397">
    <cfRule type="containsText" dxfId="282" priority="925" operator="containsText" text="DMT">
      <formula>NOT(ISERROR(SEARCH("DMT",F1395)))</formula>
    </cfRule>
  </conditionalFormatting>
  <conditionalFormatting sqref="F1403 H1403:K1403">
    <cfRule type="containsText" dxfId="281" priority="663" operator="containsText" text="DMT">
      <formula>NOT(ISERROR(SEARCH("DMT",F1403)))</formula>
    </cfRule>
  </conditionalFormatting>
  <conditionalFormatting sqref="F1414:F1416 H1414:K1416">
    <cfRule type="containsText" dxfId="280" priority="265" operator="containsText" text="DMT">
      <formula>NOT(ISERROR(SEARCH("DMT",F1414)))</formula>
    </cfRule>
  </conditionalFormatting>
  <conditionalFormatting sqref="F1421 H1421:K1421">
    <cfRule type="containsText" dxfId="279" priority="259" operator="containsText" text="DMT">
      <formula>NOT(ISERROR(SEARCH("DMT",F1421)))</formula>
    </cfRule>
  </conditionalFormatting>
  <conditionalFormatting sqref="F1428 H1428:K1428">
    <cfRule type="containsText" dxfId="278" priority="263" operator="containsText" text="DMT">
      <formula>NOT(ISERROR(SEARCH("DMT",F1428)))</formula>
    </cfRule>
  </conditionalFormatting>
  <conditionalFormatting sqref="F1435 H1435:K1435">
    <cfRule type="containsText" dxfId="277" priority="254" operator="containsText" text="DMT">
      <formula>NOT(ISERROR(SEARCH("DMT",F1435)))</formula>
    </cfRule>
  </conditionalFormatting>
  <conditionalFormatting sqref="F1441">
    <cfRule type="containsText" dxfId="276" priority="928" operator="containsText" text="DMT">
      <formula>NOT(ISERROR(SEARCH("DMT",F1441)))</formula>
    </cfRule>
  </conditionalFormatting>
  <conditionalFormatting sqref="F1447:F1448 H1447:K1448">
    <cfRule type="containsText" dxfId="275" priority="902" operator="containsText" text="DMT">
      <formula>NOT(ISERROR(SEARCH("DMT",F1447)))</formula>
    </cfRule>
  </conditionalFormatting>
  <conditionalFormatting sqref="F1453">
    <cfRule type="containsText" dxfId="274" priority="900" operator="containsText" text="DMT">
      <formula>NOT(ISERROR(SEARCH("DMT",F1453)))</formula>
    </cfRule>
  </conditionalFormatting>
  <conditionalFormatting sqref="F1459">
    <cfRule type="containsText" dxfId="273" priority="931" operator="containsText" text="DMT">
      <formula>NOT(ISERROR(SEARCH("DMT",F1459)))</formula>
    </cfRule>
  </conditionalFormatting>
  <conditionalFormatting sqref="F1467 H1467:K1467">
    <cfRule type="containsText" dxfId="272" priority="4918" operator="containsText" text="DMT">
      <formula>NOT(ISERROR(SEARCH("DMT",F1467)))</formula>
    </cfRule>
  </conditionalFormatting>
  <conditionalFormatting sqref="F1496 H1496:K1496">
    <cfRule type="containsText" dxfId="271" priority="1053" operator="containsText" text="DMT">
      <formula>NOT(ISERROR(SEARCH("DMT",F1496)))</formula>
    </cfRule>
  </conditionalFormatting>
  <conditionalFormatting sqref="F1503 H1503:K1503">
    <cfRule type="containsText" dxfId="270" priority="2300" operator="containsText" text="DMT">
      <formula>NOT(ISERROR(SEARCH("DMT",F1503)))</formula>
    </cfRule>
  </conditionalFormatting>
  <conditionalFormatting sqref="F1511 H1511:K1511">
    <cfRule type="containsText" dxfId="269" priority="4942" operator="containsText" text="DMT">
      <formula>NOT(ISERROR(SEARCH("DMT",F1511)))</formula>
    </cfRule>
  </conditionalFormatting>
  <conditionalFormatting sqref="F1526 H1526:K1526">
    <cfRule type="containsText" dxfId="268" priority="242" operator="containsText" text="DMT">
      <formula>NOT(ISERROR(SEARCH("DMT",F1526)))</formula>
    </cfRule>
  </conditionalFormatting>
  <conditionalFormatting sqref="F1536 H1536:K1536">
    <cfRule type="containsText" dxfId="267" priority="213" operator="containsText" text="DMT">
      <formula>NOT(ISERROR(SEARCH("DMT",F1536)))</formula>
    </cfRule>
  </conditionalFormatting>
  <conditionalFormatting sqref="F1543 H1543:K1543">
    <cfRule type="containsText" dxfId="266" priority="2279" operator="containsText" text="DMT">
      <formula>NOT(ISERROR(SEARCH("DMT",F1543)))</formula>
    </cfRule>
  </conditionalFormatting>
  <conditionalFormatting sqref="F1567 H1567:K1567">
    <cfRule type="containsText" dxfId="265" priority="238" operator="containsText" text="DMT">
      <formula>NOT(ISERROR(SEARCH("DMT",F1567)))</formula>
    </cfRule>
  </conditionalFormatting>
  <conditionalFormatting sqref="F1575:F1576 E1577:F1578 E1579:E1584 F1579:F1587">
    <cfRule type="containsText" dxfId="264" priority="198" operator="containsText" text="DMT">
      <formula>NOT(ISERROR(SEARCH("DMT",E1575)))</formula>
    </cfRule>
  </conditionalFormatting>
  <conditionalFormatting sqref="F1591:F1592 E1593:F1594 E1595:E1600 F1595:F1603">
    <cfRule type="containsText" dxfId="263" priority="191" operator="containsText" text="DMT">
      <formula>NOT(ISERROR(SEARCH("DMT",E1591)))</formula>
    </cfRule>
  </conditionalFormatting>
  <conditionalFormatting sqref="F1608 F1620">
    <cfRule type="containsText" dxfId="262" priority="1087" operator="containsText" text="DMT">
      <formula>NOT(ISERROR(SEARCH("DMT",F1608)))</formula>
    </cfRule>
  </conditionalFormatting>
  <conditionalFormatting sqref="F1633">
    <cfRule type="containsText" dxfId="261" priority="1082" operator="containsText" text="DMT">
      <formula>NOT(ISERROR(SEARCH("DMT",F1633)))</formula>
    </cfRule>
  </conditionalFormatting>
  <conditionalFormatting sqref="F1645">
    <cfRule type="containsText" dxfId="260" priority="134" operator="containsText" text="DMT">
      <formula>NOT(ISERROR(SEARCH("DMT",F1645)))</formula>
    </cfRule>
  </conditionalFormatting>
  <conditionalFormatting sqref="F1658 H1658:K1658">
    <cfRule type="containsText" dxfId="259" priority="128" operator="containsText" text="DMT">
      <formula>NOT(ISERROR(SEARCH("DMT",F1658)))</formula>
    </cfRule>
  </conditionalFormatting>
  <conditionalFormatting sqref="F1668 H1668:K1668">
    <cfRule type="containsText" dxfId="258" priority="954" operator="containsText" text="DMT">
      <formula>NOT(ISERROR(SEARCH("DMT",F1668)))</formula>
    </cfRule>
  </conditionalFormatting>
  <conditionalFormatting sqref="F1677:F1679 H1677:K1679">
    <cfRule type="containsText" dxfId="257" priority="2080" operator="containsText" text="DMT">
      <formula>NOT(ISERROR(SEARCH("DMT",F1677)))</formula>
    </cfRule>
  </conditionalFormatting>
  <conditionalFormatting sqref="F1693 H1693:K1693">
    <cfRule type="containsText" dxfId="256" priority="942" operator="containsText" text="DMT">
      <formula>NOT(ISERROR(SEARCH("DMT",F1693)))</formula>
    </cfRule>
  </conditionalFormatting>
  <conditionalFormatting sqref="F1708:F1709">
    <cfRule type="containsText" dxfId="255" priority="1877" operator="containsText" text="DMT">
      <formula>NOT(ISERROR(SEARCH("DMT",F1708)))</formula>
    </cfRule>
  </conditionalFormatting>
  <conditionalFormatting sqref="F1716:F1717 H1716:K1717">
    <cfRule type="containsText" dxfId="254" priority="2019" operator="containsText" text="DMT">
      <formula>NOT(ISERROR(SEARCH("DMT",F1716)))</formula>
    </cfRule>
  </conditionalFormatting>
  <conditionalFormatting sqref="F1725:F1726">
    <cfRule type="containsText" dxfId="253" priority="956" operator="containsText" text="DMT">
      <formula>NOT(ISERROR(SEARCH("DMT",F1725)))</formula>
    </cfRule>
  </conditionalFormatting>
  <conditionalFormatting sqref="F1731:F1732">
    <cfRule type="containsText" dxfId="252" priority="2013" operator="containsText" text="DMT">
      <formula>NOT(ISERROR(SEARCH("DMT",F1731)))</formula>
    </cfRule>
  </conditionalFormatting>
  <conditionalFormatting sqref="F1737:F1738">
    <cfRule type="containsText" dxfId="251" priority="112" operator="containsText" text="DMT">
      <formula>NOT(ISERROR(SEARCH("DMT",F1737)))</formula>
    </cfRule>
  </conditionalFormatting>
  <conditionalFormatting sqref="F1743:F1744">
    <cfRule type="containsText" dxfId="250" priority="114" operator="containsText" text="DMT">
      <formula>NOT(ISERROR(SEARCH("DMT",F1743)))</formula>
    </cfRule>
  </conditionalFormatting>
  <conditionalFormatting sqref="F1750:F1751">
    <cfRule type="containsText" dxfId="249" priority="844" operator="containsText" text="DMT">
      <formula>NOT(ISERROR(SEARCH("DMT",F1750)))</formula>
    </cfRule>
  </conditionalFormatting>
  <conditionalFormatting sqref="F1756:F1757 H1756:K1757">
    <cfRule type="containsText" dxfId="248" priority="843" operator="containsText" text="DMT">
      <formula>NOT(ISERROR(SEARCH("DMT",F1756)))</formula>
    </cfRule>
  </conditionalFormatting>
  <conditionalFormatting sqref="F1762 H1762:K1762">
    <cfRule type="containsText" dxfId="247" priority="145" operator="containsText" text="DMT">
      <formula>NOT(ISERROR(SEARCH("DMT",F1762)))</formula>
    </cfRule>
  </conditionalFormatting>
  <conditionalFormatting sqref="F1764:F1765">
    <cfRule type="containsText" dxfId="246" priority="43" operator="containsText" text="DMT">
      <formula>NOT(ISERROR(SEARCH("DMT",F1764)))</formula>
    </cfRule>
  </conditionalFormatting>
  <conditionalFormatting sqref="F1776 H1776:K1776">
    <cfRule type="containsText" dxfId="245" priority="4249" operator="containsText" text="DMT">
      <formula>NOT(ISERROR(SEARCH("DMT",F1776)))</formula>
    </cfRule>
  </conditionalFormatting>
  <conditionalFormatting sqref="F1778:F1779">
    <cfRule type="containsText" dxfId="244" priority="21" operator="containsText" text="DMT">
      <formula>NOT(ISERROR(SEARCH("DMT",F1778)))</formula>
    </cfRule>
  </conditionalFormatting>
  <conditionalFormatting sqref="F17:G17 I17:K17">
    <cfRule type="containsText" dxfId="243" priority="937" operator="containsText" text="DMT">
      <formula>NOT(ISERROR(SEARCH("DMT",F17)))</formula>
    </cfRule>
  </conditionalFormatting>
  <conditionalFormatting sqref="F23:G23 I23:K23">
    <cfRule type="containsText" dxfId="242" priority="109" operator="containsText" text="DMT">
      <formula>NOT(ISERROR(SEARCH("DMT",F23)))</formula>
    </cfRule>
  </conditionalFormatting>
  <conditionalFormatting sqref="F29:G29 I29:K29">
    <cfRule type="containsText" dxfId="241" priority="940" operator="containsText" text="DMT">
      <formula>NOT(ISERROR(SEARCH("DMT",F29)))</formula>
    </cfRule>
  </conditionalFormatting>
  <conditionalFormatting sqref="F93:G93 I93:K95">
    <cfRule type="containsText" dxfId="240" priority="102" operator="containsText" text="DMT">
      <formula>NOT(ISERROR(SEARCH("DMT",F93)))</formula>
    </cfRule>
  </conditionalFormatting>
  <conditionalFormatting sqref="F98:G98 I98:K100">
    <cfRule type="containsText" dxfId="239" priority="97" operator="containsText" text="DMT">
      <formula>NOT(ISERROR(SEARCH("DMT",F98)))</formula>
    </cfRule>
  </conditionalFormatting>
  <conditionalFormatting sqref="F1012:G1012 E1013:G1014">
    <cfRule type="containsText" dxfId="238" priority="1211" operator="containsText" text="DMT">
      <formula>NOT(ISERROR(SEARCH("DMT",E1012)))</formula>
    </cfRule>
  </conditionalFormatting>
  <conditionalFormatting sqref="F1016:G1019">
    <cfRule type="containsText" dxfId="237" priority="1190" operator="containsText" text="DMT">
      <formula>NOT(ISERROR(SEARCH("DMT",F1016)))</formula>
    </cfRule>
  </conditionalFormatting>
  <conditionalFormatting sqref="F1021:G1021 F1024:G1024">
    <cfRule type="containsText" dxfId="236" priority="1192" operator="containsText" text="DMT">
      <formula>NOT(ISERROR(SEARCH("DMT",F1021)))</formula>
    </cfRule>
  </conditionalFormatting>
  <conditionalFormatting sqref="F1780:G1783">
    <cfRule type="containsText" dxfId="235" priority="25" operator="containsText" text="DMT">
      <formula>NOT(ISERROR(SEARCH("DMT",F1780)))</formula>
    </cfRule>
  </conditionalFormatting>
  <conditionalFormatting sqref="F835:H835">
    <cfRule type="containsText" dxfId="234" priority="1354" operator="containsText" text="DMT">
      <formula>NOT(ISERROR(SEARCH("DMT",F835)))</formula>
    </cfRule>
  </conditionalFormatting>
  <conditionalFormatting sqref="F843:H843">
    <cfRule type="containsText" dxfId="233" priority="1339" operator="containsText" text="DMT">
      <formula>NOT(ISERROR(SEARCH("DMT",F843)))</formula>
    </cfRule>
  </conditionalFormatting>
  <conditionalFormatting sqref="F1766:H1766">
    <cfRule type="containsText" dxfId="232" priority="57" operator="containsText" text="DMT">
      <formula>NOT(ISERROR(SEARCH("DMT",F1766)))</formula>
    </cfRule>
  </conditionalFormatting>
  <conditionalFormatting sqref="F1769:H1769">
    <cfRule type="containsText" dxfId="231" priority="60" operator="containsText" text="DMT">
      <formula>NOT(ISERROR(SEARCH("DMT",F1769)))</formula>
    </cfRule>
  </conditionalFormatting>
  <conditionalFormatting sqref="F887:J890 K887:K904">
    <cfRule type="containsText" dxfId="230" priority="397" operator="containsText" text="DMT">
      <formula>NOT(ISERROR(SEARCH("DMT",F887)))</formula>
    </cfRule>
  </conditionalFormatting>
  <conditionalFormatting sqref="F893:J893">
    <cfRule type="containsText" dxfId="229" priority="398" operator="containsText" text="DMT">
      <formula>NOT(ISERROR(SEARCH("DMT",F893)))</formula>
    </cfRule>
  </conditionalFormatting>
  <conditionalFormatting sqref="F901:J901">
    <cfRule type="containsText" dxfId="228" priority="403" operator="containsText" text="DMT">
      <formula>NOT(ISERROR(SEARCH("DMT",F901)))</formula>
    </cfRule>
  </conditionalFormatting>
  <conditionalFormatting sqref="F1007:J1007 F1008:G1010">
    <cfRule type="containsText" dxfId="227" priority="1214" operator="containsText" text="DMT">
      <formula>NOT(ISERROR(SEARCH("DMT",F1007)))</formula>
    </cfRule>
  </conditionalFormatting>
  <conditionalFormatting sqref="F1199:J1202">
    <cfRule type="containsText" dxfId="226" priority="1035" operator="containsText" text="DMT">
      <formula>NOT(ISERROR(SEARCH("DMT",F1199)))</formula>
    </cfRule>
  </conditionalFormatting>
  <conditionalFormatting sqref="F108:K108">
    <cfRule type="containsText" dxfId="225" priority="92" operator="containsText" text="DMT">
      <formula>NOT(ISERROR(SEARCH("DMT",F108)))</formula>
    </cfRule>
  </conditionalFormatting>
  <conditionalFormatting sqref="F132:K132">
    <cfRule type="containsText" dxfId="224" priority="706" operator="containsText" text="DMT">
      <formula>NOT(ISERROR(SEARCH("DMT",F132)))</formula>
    </cfRule>
  </conditionalFormatting>
  <conditionalFormatting sqref="F755:K755">
    <cfRule type="containsText" dxfId="223" priority="2242" operator="containsText" text="DMT">
      <formula>NOT(ISERROR(SEARCH("DMT",F755)))</formula>
    </cfRule>
  </conditionalFormatting>
  <conditionalFormatting sqref="F797:K798">
    <cfRule type="containsText" dxfId="222" priority="1366" operator="containsText" text="DMT">
      <formula>NOT(ISERROR(SEARCH("DMT",F797)))</formula>
    </cfRule>
  </conditionalFormatting>
  <conditionalFormatting sqref="F819:K819">
    <cfRule type="containsText" dxfId="221" priority="1363" operator="containsText" text="DMT">
      <formula>NOT(ISERROR(SEARCH("DMT",F819)))</formula>
    </cfRule>
  </conditionalFormatting>
  <conditionalFormatting sqref="F857:K857">
    <cfRule type="containsText" dxfId="220" priority="1324" operator="containsText" text="DMT">
      <formula>NOT(ISERROR(SEARCH("DMT",F857)))</formula>
    </cfRule>
  </conditionalFormatting>
  <conditionalFormatting sqref="F865:K865">
    <cfRule type="containsText" dxfId="219" priority="1307" operator="containsText" text="DMT">
      <formula>NOT(ISERROR(SEARCH("DMT",F865)))</formula>
    </cfRule>
  </conditionalFormatting>
  <conditionalFormatting sqref="F879:K879">
    <cfRule type="containsText" dxfId="218" priority="1310" operator="containsText" text="DMT">
      <formula>NOT(ISERROR(SEARCH("DMT",F879)))</formula>
    </cfRule>
  </conditionalFormatting>
  <conditionalFormatting sqref="F950:K950 F951:J957 K951:K958">
    <cfRule type="containsText" dxfId="217" priority="1867" operator="containsText" text="DMT">
      <formula>NOT(ISERROR(SEARCH("DMT",F950)))</formula>
    </cfRule>
  </conditionalFormatting>
  <conditionalFormatting sqref="F1003:K1003 F1004:J1005">
    <cfRule type="containsText" dxfId="216" priority="1215" operator="containsText" text="DMT">
      <formula>NOT(ISERROR(SEARCH("DMT",F1003)))</formula>
    </cfRule>
  </conditionalFormatting>
  <conditionalFormatting sqref="F1058:K1058">
    <cfRule type="containsText" dxfId="215" priority="357" operator="containsText" text="DMT">
      <formula>NOT(ISERROR(SEARCH("DMT",F1058)))</formula>
    </cfRule>
  </conditionalFormatting>
  <conditionalFormatting sqref="F1063:K1063">
    <cfRule type="containsText" dxfId="214" priority="1172" operator="containsText" text="DMT">
      <formula>NOT(ISERROR(SEARCH("DMT",F1063)))</formula>
    </cfRule>
  </conditionalFormatting>
  <conditionalFormatting sqref="F1091:K1091">
    <cfRule type="containsText" dxfId="213" priority="2495" operator="containsText" text="DMT">
      <formula>NOT(ISERROR(SEARCH("DMT",F1091)))</formula>
    </cfRule>
  </conditionalFormatting>
  <conditionalFormatting sqref="F1097:K1097">
    <cfRule type="containsText" dxfId="212" priority="2493" operator="containsText" text="DMT">
      <formula>NOT(ISERROR(SEARCH("DMT",F1097)))</formula>
    </cfRule>
  </conditionalFormatting>
  <conditionalFormatting sqref="F1103:K1103">
    <cfRule type="containsText" dxfId="211" priority="351" operator="containsText" text="DMT">
      <formula>NOT(ISERROR(SEARCH("DMT",F1103)))</formula>
    </cfRule>
  </conditionalFormatting>
  <conditionalFormatting sqref="F1120:K1121">
    <cfRule type="containsText" dxfId="210" priority="354" operator="containsText" text="DMT">
      <formula>NOT(ISERROR(SEARCH("DMT",F1120)))</formula>
    </cfRule>
  </conditionalFormatting>
  <conditionalFormatting sqref="F1184:K1184">
    <cfRule type="containsText" dxfId="209" priority="1048" operator="containsText" text="DMT">
      <formula>NOT(ISERROR(SEARCH("DMT",F1184)))</formula>
    </cfRule>
  </conditionalFormatting>
  <conditionalFormatting sqref="F1190:K1190">
    <cfRule type="containsText" dxfId="208" priority="4729" operator="containsText" text="DMT">
      <formula>NOT(ISERROR(SEARCH("DMT",F1190)))</formula>
    </cfRule>
  </conditionalFormatting>
  <conditionalFormatting sqref="F1216:K1219">
    <cfRule type="containsText" dxfId="207" priority="331" operator="containsText" text="DMT">
      <formula>NOT(ISERROR(SEARCH("DMT",F1216)))</formula>
    </cfRule>
  </conditionalFormatting>
  <conditionalFormatting sqref="F1225:K1225">
    <cfRule type="containsText" dxfId="206" priority="1010" operator="containsText" text="DMT">
      <formula>NOT(ISERROR(SEARCH("DMT",F1225)))</formula>
    </cfRule>
  </conditionalFormatting>
  <conditionalFormatting sqref="F1244:K1244">
    <cfRule type="containsText" dxfId="205" priority="2458" operator="containsText" text="DMT">
      <formula>NOT(ISERROR(SEARCH("DMT",F1244)))</formula>
    </cfRule>
  </conditionalFormatting>
  <conditionalFormatting sqref="F1250:K1250">
    <cfRule type="containsText" dxfId="204" priority="2457" operator="containsText" text="DMT">
      <formula>NOT(ISERROR(SEARCH("DMT",F1250)))</formula>
    </cfRule>
  </conditionalFormatting>
  <conditionalFormatting sqref="F1296:K1301">
    <cfRule type="containsText" dxfId="203" priority="294" operator="containsText" text="DMT">
      <formula>NOT(ISERROR(SEARCH("DMT",F1296)))</formula>
    </cfRule>
  </conditionalFormatting>
  <conditionalFormatting sqref="F1308:K1312">
    <cfRule type="containsText" dxfId="202" priority="290" operator="containsText" text="DMT">
      <formula>NOT(ISERROR(SEARCH("DMT",F1308)))</formula>
    </cfRule>
  </conditionalFormatting>
  <conditionalFormatting sqref="F1374:K1378">
    <cfRule type="containsText" dxfId="201" priority="271" operator="containsText" text="DMT">
      <formula>NOT(ISERROR(SEARCH("DMT",F1374)))</formula>
    </cfRule>
  </conditionalFormatting>
  <conditionalFormatting sqref="F1385:K1389">
    <cfRule type="containsText" dxfId="200" priority="268" operator="containsText" text="DMT">
      <formula>NOT(ISERROR(SEARCH("DMT",F1385)))</formula>
    </cfRule>
  </conditionalFormatting>
  <conditionalFormatting sqref="F1407:K1413">
    <cfRule type="containsText" dxfId="199" priority="266" operator="containsText" text="DMT">
      <formula>NOT(ISERROR(SEARCH("DMT",F1407)))</formula>
    </cfRule>
  </conditionalFormatting>
  <conditionalFormatting sqref="F1468:K1478">
    <cfRule type="containsText" dxfId="198" priority="231" operator="containsText" text="DMT">
      <formula>NOT(ISERROR(SEARCH("DMT",F1468)))</formula>
    </cfRule>
  </conditionalFormatting>
  <conditionalFormatting sqref="F1483:K1491">
    <cfRule type="containsText" dxfId="197" priority="230" operator="containsText" text="DMT">
      <formula>NOT(ISERROR(SEARCH("DMT",F1483)))</formula>
    </cfRule>
  </conditionalFormatting>
  <conditionalFormatting sqref="F1497:K1499">
    <cfRule type="containsText" dxfId="196" priority="229" operator="containsText" text="DMT">
      <formula>NOT(ISERROR(SEARCH("DMT",F1497)))</formula>
    </cfRule>
  </conditionalFormatting>
  <conditionalFormatting sqref="F1504:K1506">
    <cfRule type="containsText" dxfId="195" priority="252" operator="containsText" text="DMT">
      <formula>NOT(ISERROR(SEARCH("DMT",F1504)))</formula>
    </cfRule>
  </conditionalFormatting>
  <conditionalFormatting sqref="F1512:K1521">
    <cfRule type="containsText" dxfId="194" priority="232" operator="containsText" text="DMT">
      <formula>NOT(ISERROR(SEARCH("DMT",F1512)))</formula>
    </cfRule>
  </conditionalFormatting>
  <conditionalFormatting sqref="F1527:K1531">
    <cfRule type="containsText" dxfId="193" priority="228" operator="containsText" text="DMT">
      <formula>NOT(ISERROR(SEARCH("DMT",F1527)))</formula>
    </cfRule>
  </conditionalFormatting>
  <conditionalFormatting sqref="F1537:K1539">
    <cfRule type="containsText" dxfId="192" priority="204" operator="containsText" text="DMT">
      <formula>NOT(ISERROR(SEARCH("DMT",F1537)))</formula>
    </cfRule>
  </conditionalFormatting>
  <conditionalFormatting sqref="F1544:K1562">
    <cfRule type="containsText" dxfId="191" priority="216" operator="containsText" text="DMT">
      <formula>NOT(ISERROR(SEARCH("DMT",F1544)))</formula>
    </cfRule>
  </conditionalFormatting>
  <conditionalFormatting sqref="F1568:K1568">
    <cfRule type="containsText" dxfId="190" priority="237" operator="containsText" text="DMT">
      <formula>NOT(ISERROR(SEARCH("DMT",F1568)))</formula>
    </cfRule>
  </conditionalFormatting>
  <conditionalFormatting sqref="F1609:K1619">
    <cfRule type="containsText" dxfId="189" priority="138" operator="containsText" text="DMT">
      <formula>NOT(ISERROR(SEARCH("DMT",F1609)))</formula>
    </cfRule>
  </conditionalFormatting>
  <conditionalFormatting sqref="F1621:K1628">
    <cfRule type="containsText" dxfId="188" priority="135" operator="containsText" text="DMT">
      <formula>NOT(ISERROR(SEARCH("DMT",F1621)))</formula>
    </cfRule>
  </conditionalFormatting>
  <conditionalFormatting sqref="F1634:K1644">
    <cfRule type="containsText" dxfId="187" priority="132" operator="containsText" text="DMT">
      <formula>NOT(ISERROR(SEARCH("DMT",F1634)))</formula>
    </cfRule>
  </conditionalFormatting>
  <conditionalFormatting sqref="F1646:K1653">
    <cfRule type="containsText" dxfId="186" priority="129" operator="containsText" text="DMT">
      <formula>NOT(ISERROR(SEARCH("DMT",F1646)))</formula>
    </cfRule>
  </conditionalFormatting>
  <conditionalFormatting sqref="F1659:K1662">
    <cfRule type="containsText" dxfId="185" priority="121" operator="containsText" text="DMT">
      <formula>NOT(ISERROR(SEARCH("DMT",F1659)))</formula>
    </cfRule>
  </conditionalFormatting>
  <conditionalFormatting sqref="F1684:K1688">
    <cfRule type="containsText" dxfId="184" priority="171" operator="containsText" text="DMT">
      <formula>NOT(ISERROR(SEARCH("DMT",F1684)))</formula>
    </cfRule>
  </conditionalFormatting>
  <conditionalFormatting sqref="F1694:K1694">
    <cfRule type="containsText" dxfId="183" priority="163" operator="containsText" text="DMT">
      <formula>NOT(ISERROR(SEARCH("DMT",F1694)))</formula>
    </cfRule>
  </conditionalFormatting>
  <conditionalFormatting sqref="F1699:K1703">
    <cfRule type="containsText" dxfId="182" priority="119" operator="containsText" text="DMT">
      <formula>NOT(ISERROR(SEARCH("DMT",F1699)))</formula>
    </cfRule>
  </conditionalFormatting>
  <conditionalFormatting sqref="F1710:K1711">
    <cfRule type="containsText" dxfId="181" priority="1876" operator="containsText" text="DMT">
      <formula>NOT(ISERROR(SEARCH("DMT",F1710)))</formula>
    </cfRule>
  </conditionalFormatting>
  <conditionalFormatting sqref="F1718:K1720">
    <cfRule type="containsText" dxfId="180" priority="2014" operator="containsText" text="DMT">
      <formula>NOT(ISERROR(SEARCH("DMT",F1718)))</formula>
    </cfRule>
  </conditionalFormatting>
  <conditionalFormatting sqref="F1770:K1771">
    <cfRule type="containsText" dxfId="179" priority="65" operator="containsText" text="DMT">
      <formula>NOT(ISERROR(SEARCH("DMT",F1770)))</formula>
    </cfRule>
  </conditionalFormatting>
  <conditionalFormatting sqref="F1777:K1777">
    <cfRule type="containsText" dxfId="178" priority="40" operator="containsText" text="DMT">
      <formula>NOT(ISERROR(SEARCH("DMT",F1777)))</formula>
    </cfRule>
  </conditionalFormatting>
  <conditionalFormatting sqref="F1784:K1785">
    <cfRule type="containsText" dxfId="177" priority="37" operator="containsText" text="DMT">
      <formula>NOT(ISERROR(SEARCH("DMT",F1784)))</formula>
    </cfRule>
  </conditionalFormatting>
  <conditionalFormatting sqref="G94:G95">
    <cfRule type="containsText" dxfId="176" priority="100" operator="containsText" text="DMT">
      <formula>NOT(ISERROR(SEARCH("DMT",G94)))</formula>
    </cfRule>
  </conditionalFormatting>
  <conditionalFormatting sqref="G99:G100">
    <cfRule type="containsText" dxfId="175" priority="95" operator="containsText" text="DMT">
      <formula>NOT(ISERROR(SEARCH("DMT",G99)))</formula>
    </cfRule>
  </conditionalFormatting>
  <conditionalFormatting sqref="G1757">
    <cfRule type="containsText" dxfId="174" priority="146" operator="containsText" text="DMT">
      <formula>NOT(ISERROR(SEARCH("DMT",G1757)))</formula>
    </cfRule>
  </conditionalFormatting>
  <conditionalFormatting sqref="G1778:G1780">
    <cfRule type="containsText" dxfId="173" priority="26" operator="containsText" text="DMT">
      <formula>NOT(ISERROR(SEARCH("DMT",G1778)))</formula>
    </cfRule>
  </conditionalFormatting>
  <conditionalFormatting sqref="G1783">
    <cfRule type="containsText" dxfId="172" priority="34" operator="containsText" text="DMT">
      <formula>NOT(ISERROR(SEARCH("DMT",G1783)))</formula>
    </cfRule>
  </conditionalFormatting>
  <conditionalFormatting sqref="G873:H877">
    <cfRule type="containsText" dxfId="171" priority="451" operator="containsText" text="DMT">
      <formula>NOT(ISERROR(SEARCH("DMT",G873)))</formula>
    </cfRule>
  </conditionalFormatting>
  <conditionalFormatting sqref="G886:H890">
    <cfRule type="containsText" dxfId="170" priority="396" operator="containsText" text="DMT">
      <formula>NOT(ISERROR(SEARCH("DMT",G886)))</formula>
    </cfRule>
  </conditionalFormatting>
  <conditionalFormatting sqref="G895:H899">
    <cfRule type="containsText" dxfId="169" priority="401" operator="containsText" text="DMT">
      <formula>NOT(ISERROR(SEARCH("DMT",G895)))</formula>
    </cfRule>
  </conditionalFormatting>
  <conditionalFormatting sqref="G903:H904">
    <cfRule type="containsText" dxfId="168" priority="406" operator="containsText" text="DMT">
      <formula>NOT(ISERROR(SEARCH("DMT",G903)))</formula>
    </cfRule>
  </conditionalFormatting>
  <conditionalFormatting sqref="G1764:I1766">
    <cfRule type="containsText" dxfId="167" priority="42" operator="containsText" text="DMT">
      <formula>NOT(ISERROR(SEARCH("DMT",G1764)))</formula>
    </cfRule>
  </conditionalFormatting>
  <conditionalFormatting sqref="G891:J892">
    <cfRule type="containsText" dxfId="166" priority="399" operator="containsText" text="DMT">
      <formula>NOT(ISERROR(SEARCH("DMT",G891)))</formula>
    </cfRule>
  </conditionalFormatting>
  <conditionalFormatting sqref="G900:J900">
    <cfRule type="containsText" dxfId="165" priority="404" operator="containsText" text="DMT">
      <formula>NOT(ISERROR(SEARCH("DMT",G900)))</formula>
    </cfRule>
  </conditionalFormatting>
  <conditionalFormatting sqref="G1065:J1069">
    <cfRule type="containsText" dxfId="164" priority="360" operator="containsText" text="DMT">
      <formula>NOT(ISERROR(SEARCH("DMT",G1065)))</formula>
    </cfRule>
  </conditionalFormatting>
  <conditionalFormatting sqref="G1211:J1211 G1212:K1214">
    <cfRule type="containsText" dxfId="163" priority="1004" operator="containsText" text="DMT">
      <formula>NOT(ISERROR(SEARCH("DMT",G1211)))</formula>
    </cfRule>
  </conditionalFormatting>
  <conditionalFormatting sqref="G2:K9">
    <cfRule type="containsText" dxfId="162" priority="5041" operator="containsText" text="DMT">
      <formula>NOT(ISERROR(SEARCH("DMT",G2)))</formula>
    </cfRule>
  </conditionalFormatting>
  <conditionalFormatting sqref="G12:K15">
    <cfRule type="containsText" dxfId="161" priority="5305" operator="containsText" text="DMT">
      <formula>NOT(ISERROR(SEARCH("DMT",G12)))</formula>
    </cfRule>
  </conditionalFormatting>
  <conditionalFormatting sqref="G18:K21">
    <cfRule type="containsText" dxfId="160" priority="4164" operator="containsText" text="DMT">
      <formula>NOT(ISERROR(SEARCH("DMT",G18)))</formula>
    </cfRule>
  </conditionalFormatting>
  <conditionalFormatting sqref="G24:K27">
    <cfRule type="containsText" dxfId="159" priority="4167" operator="containsText" text="DMT">
      <formula>NOT(ISERROR(SEARCH("DMT",G24)))</formula>
    </cfRule>
  </conditionalFormatting>
  <conditionalFormatting sqref="G30:K33">
    <cfRule type="containsText" dxfId="158" priority="12" operator="containsText" text="DMT">
      <formula>NOT(ISERROR(SEARCH("DMT",G30)))</formula>
    </cfRule>
  </conditionalFormatting>
  <conditionalFormatting sqref="G36:K39">
    <cfRule type="containsText" dxfId="157" priority="14" operator="containsText" text="DMT">
      <formula>NOT(ISERROR(SEARCH("DMT",G36)))</formula>
    </cfRule>
  </conditionalFormatting>
  <conditionalFormatting sqref="G42:K45">
    <cfRule type="containsText" dxfId="156" priority="8" operator="containsText" text="DMT">
      <formula>NOT(ISERROR(SEARCH("DMT",G42)))</formula>
    </cfRule>
  </conditionalFormatting>
  <conditionalFormatting sqref="G48:K51">
    <cfRule type="containsText" dxfId="155" priority="10" operator="containsText" text="DMT">
      <formula>NOT(ISERROR(SEARCH("DMT",G48)))</formula>
    </cfRule>
  </conditionalFormatting>
  <conditionalFormatting sqref="G54:K58 G62:K65 G81:K84 G132:K162 E1046:K1056 K1065:K1075 F1070:J1074 E1070:E1075 G1233:K1236 F1238:K1238 G1245:K1248 C1422:K1423 F1669:K1672 F1678:K1679 G1680:K1683 G1689:K1693 G1695:K1698 G1704:K1707 G1745:K1749 G1751:K1755 G1758:K1761 F1763:K1763">
    <cfRule type="containsText" dxfId="154" priority="258" operator="containsText" text="DMT">
      <formula>NOT(ISERROR(SEARCH("DMT",C54)))</formula>
    </cfRule>
  </conditionalFormatting>
  <conditionalFormatting sqref="G69:K72">
    <cfRule type="containsText" dxfId="153" priority="4287" operator="containsText" text="DMT">
      <formula>NOT(ISERROR(SEARCH("DMT",G69)))</formula>
    </cfRule>
  </conditionalFormatting>
  <conditionalFormatting sqref="G75:K78">
    <cfRule type="containsText" dxfId="152" priority="4291" operator="containsText" text="DMT">
      <formula>NOT(ISERROR(SEARCH("DMT",G75)))</formula>
    </cfRule>
  </conditionalFormatting>
  <conditionalFormatting sqref="G87:K90 F115:K115 F131 H131:K131 E931:K935 C942">
    <cfRule type="containsText" dxfId="151" priority="1154" operator="containsText" text="DMT">
      <formula>NOT(ISERROR(SEARCH("DMT",C87)))</formula>
    </cfRule>
  </conditionalFormatting>
  <conditionalFormatting sqref="G96:K97">
    <cfRule type="containsText" dxfId="150" priority="694" operator="containsText" text="DMT">
      <formula>NOT(ISERROR(SEARCH("DMT",G96)))</formula>
    </cfRule>
  </conditionalFormatting>
  <conditionalFormatting sqref="G101:K104">
    <cfRule type="containsText" dxfId="149" priority="4307" operator="containsText" text="DMT">
      <formula>NOT(ISERROR(SEARCH("DMT",G101)))</formula>
    </cfRule>
  </conditionalFormatting>
  <conditionalFormatting sqref="G107:K107">
    <cfRule type="containsText" dxfId="148" priority="93" operator="containsText" text="DMT">
      <formula>NOT(ISERROR(SEARCH("DMT",G107)))</formula>
    </cfRule>
  </conditionalFormatting>
  <conditionalFormatting sqref="G109:K112">
    <cfRule type="containsText" dxfId="147" priority="4311" operator="containsText" text="DMT">
      <formula>NOT(ISERROR(SEARCH("DMT",G109)))</formula>
    </cfRule>
  </conditionalFormatting>
  <conditionalFormatting sqref="G121:K124">
    <cfRule type="containsText" dxfId="146" priority="4327" operator="containsText" text="DMT">
      <formula>NOT(ISERROR(SEARCH("DMT",G121)))</formula>
    </cfRule>
  </conditionalFormatting>
  <conditionalFormatting sqref="G127:K130">
    <cfRule type="containsText" dxfId="145" priority="4331" operator="containsText" text="DMT">
      <formula>NOT(ISERROR(SEARCH("DMT",G127)))</formula>
    </cfRule>
  </conditionalFormatting>
  <conditionalFormatting sqref="G165:K191 F263">
    <cfRule type="containsText" dxfId="144" priority="895" operator="containsText" text="DMT">
      <formula>NOT(ISERROR(SEARCH("DMT",F165)))</formula>
    </cfRule>
  </conditionalFormatting>
  <conditionalFormatting sqref="G194:K221">
    <cfRule type="containsText" dxfId="143" priority="652" operator="containsText" text="DMT">
      <formula>NOT(ISERROR(SEARCH("DMT",G194)))</formula>
    </cfRule>
  </conditionalFormatting>
  <conditionalFormatting sqref="G223:K269">
    <cfRule type="containsText" dxfId="142" priority="645" operator="containsText" text="DMT">
      <formula>NOT(ISERROR(SEARCH("DMT",G223)))</formula>
    </cfRule>
  </conditionalFormatting>
  <conditionalFormatting sqref="G272:K302">
    <cfRule type="containsText" dxfId="141" priority="644" operator="containsText" text="DMT">
      <formula>NOT(ISERROR(SEARCH("DMT",G272)))</formula>
    </cfRule>
  </conditionalFormatting>
  <conditionalFormatting sqref="G305:K317">
    <cfRule type="containsText" dxfId="140" priority="638" operator="containsText" text="DMT">
      <formula>NOT(ISERROR(SEARCH("DMT",G305)))</formula>
    </cfRule>
  </conditionalFormatting>
  <conditionalFormatting sqref="G320:K346">
    <cfRule type="containsText" dxfId="139" priority="618" operator="containsText" text="DMT">
      <formula>NOT(ISERROR(SEARCH("DMT",G320)))</formula>
    </cfRule>
  </conditionalFormatting>
  <conditionalFormatting sqref="G349:K363">
    <cfRule type="containsText" dxfId="138" priority="604" operator="containsText" text="DMT">
      <formula>NOT(ISERROR(SEARCH("DMT",G349)))</formula>
    </cfRule>
  </conditionalFormatting>
  <conditionalFormatting sqref="G366:K397">
    <cfRule type="containsText" dxfId="137" priority="612" operator="containsText" text="DMT">
      <formula>NOT(ISERROR(SEARCH("DMT",G366)))</formula>
    </cfRule>
  </conditionalFormatting>
  <conditionalFormatting sqref="G399:K426">
    <cfRule type="containsText" dxfId="136" priority="560" operator="containsText" text="DMT">
      <formula>NOT(ISERROR(SEARCH("DMT",G399)))</formula>
    </cfRule>
  </conditionalFormatting>
  <conditionalFormatting sqref="G428:K442">
    <cfRule type="containsText" dxfId="135" priority="554" operator="containsText" text="DMT">
      <formula>NOT(ISERROR(SEARCH("DMT",G428)))</formula>
    </cfRule>
  </conditionalFormatting>
  <conditionalFormatting sqref="G445:K475">
    <cfRule type="containsText" dxfId="134" priority="594" operator="containsText" text="DMT">
      <formula>NOT(ISERROR(SEARCH("DMT",G445)))</formula>
    </cfRule>
  </conditionalFormatting>
  <conditionalFormatting sqref="G478:K502">
    <cfRule type="containsText" dxfId="133" priority="632" operator="containsText" text="DMT">
      <formula>NOT(ISERROR(SEARCH("DMT",G478)))</formula>
    </cfRule>
  </conditionalFormatting>
  <conditionalFormatting sqref="G505:K521">
    <cfRule type="containsText" dxfId="132" priority="550" operator="containsText" text="DMT">
      <formula>NOT(ISERROR(SEARCH("DMT",G505)))</formula>
    </cfRule>
  </conditionalFormatting>
  <conditionalFormatting sqref="G524:K547">
    <cfRule type="containsText" dxfId="131" priority="543" operator="containsText" text="DMT">
      <formula>NOT(ISERROR(SEARCH("DMT",G524)))</formula>
    </cfRule>
  </conditionalFormatting>
  <conditionalFormatting sqref="G549:K566">
    <cfRule type="containsText" dxfId="130" priority="542" operator="containsText" text="DMT">
      <formula>NOT(ISERROR(SEARCH("DMT",G549)))</formula>
    </cfRule>
  </conditionalFormatting>
  <conditionalFormatting sqref="G568:K591">
    <cfRule type="containsText" dxfId="129" priority="533" operator="containsText" text="DMT">
      <formula>NOT(ISERROR(SEARCH("DMT",G568)))</formula>
    </cfRule>
  </conditionalFormatting>
  <conditionalFormatting sqref="G593:K619">
    <cfRule type="containsText" dxfId="128" priority="518" operator="containsText" text="DMT">
      <formula>NOT(ISERROR(SEARCH("DMT",G593)))</formula>
    </cfRule>
  </conditionalFormatting>
  <conditionalFormatting sqref="G621:K648">
    <cfRule type="containsText" dxfId="127" priority="515" operator="containsText" text="DMT">
      <formula>NOT(ISERROR(SEARCH("DMT",G621)))</formula>
    </cfRule>
  </conditionalFormatting>
  <conditionalFormatting sqref="G650:K665">
    <cfRule type="containsText" dxfId="126" priority="510" operator="containsText" text="DMT">
      <formula>NOT(ISERROR(SEARCH("DMT",G650)))</formula>
    </cfRule>
  </conditionalFormatting>
  <conditionalFormatting sqref="G667:K684">
    <cfRule type="containsText" dxfId="125" priority="503" operator="containsText" text="DMT">
      <formula>NOT(ISERROR(SEARCH("DMT",G667)))</formula>
    </cfRule>
  </conditionalFormatting>
  <conditionalFormatting sqref="G686:K713">
    <cfRule type="containsText" dxfId="124" priority="499" operator="containsText" text="DMT">
      <formula>NOT(ISERROR(SEARCH("DMT",G686)))</formula>
    </cfRule>
  </conditionalFormatting>
  <conditionalFormatting sqref="G715:K730">
    <cfRule type="containsText" dxfId="123" priority="496" operator="containsText" text="DMT">
      <formula>NOT(ISERROR(SEARCH("DMT",G715)))</formula>
    </cfRule>
  </conditionalFormatting>
  <conditionalFormatting sqref="G732:K751">
    <cfRule type="containsText" dxfId="122" priority="493" operator="containsText" text="DMT">
      <formula>NOT(ISERROR(SEARCH("DMT",G732)))</formula>
    </cfRule>
  </conditionalFormatting>
  <conditionalFormatting sqref="G756:K759">
    <cfRule type="containsText" dxfId="121" priority="2246" operator="containsText" text="DMT">
      <formula>NOT(ISERROR(SEARCH("DMT",G756)))</formula>
    </cfRule>
  </conditionalFormatting>
  <conditionalFormatting sqref="G799:K801">
    <cfRule type="containsText" dxfId="120" priority="4063" operator="containsText" text="DMT">
      <formula>NOT(ISERROR(SEARCH("DMT",G799)))</formula>
    </cfRule>
  </conditionalFormatting>
  <conditionalFormatting sqref="G820:K823">
    <cfRule type="containsText" dxfId="119" priority="4539" operator="containsText" text="DMT">
      <formula>NOT(ISERROR(SEARCH("DMT",G820)))</formula>
    </cfRule>
  </conditionalFormatting>
  <conditionalFormatting sqref="G836:K839 F1044:K1044 G1160:K1163">
    <cfRule type="containsText" dxfId="118" priority="2931" operator="containsText" text="DMT">
      <formula>NOT(ISERROR(SEARCH("DMT",F836)))</formula>
    </cfRule>
  </conditionalFormatting>
  <conditionalFormatting sqref="G844:K847">
    <cfRule type="containsText" dxfId="117" priority="3361" operator="containsText" text="DMT">
      <formula>NOT(ISERROR(SEARCH("DMT",G844)))</formula>
    </cfRule>
  </conditionalFormatting>
  <conditionalFormatting sqref="G856:K856">
    <cfRule type="containsText" dxfId="116" priority="1325" operator="containsText" text="DMT">
      <formula>NOT(ISERROR(SEARCH("DMT",G856)))</formula>
    </cfRule>
  </conditionalFormatting>
  <conditionalFormatting sqref="G858:K861">
    <cfRule type="containsText" dxfId="115" priority="3315" operator="containsText" text="DMT">
      <formula>NOT(ISERROR(SEARCH("DMT",G858)))</formula>
    </cfRule>
  </conditionalFormatting>
  <conditionalFormatting sqref="G864:K864">
    <cfRule type="containsText" dxfId="114" priority="1308" operator="containsText" text="DMT">
      <formula>NOT(ISERROR(SEARCH("DMT",G864)))</formula>
    </cfRule>
  </conditionalFormatting>
  <conditionalFormatting sqref="G866:K869">
    <cfRule type="containsText" dxfId="113" priority="4543" operator="containsText" text="DMT">
      <formula>NOT(ISERROR(SEARCH("DMT",G866)))</formula>
    </cfRule>
  </conditionalFormatting>
  <conditionalFormatting sqref="G878:K878">
    <cfRule type="containsText" dxfId="112" priority="1311" operator="containsText" text="DMT">
      <formula>NOT(ISERROR(SEARCH("DMT",G878)))</formula>
    </cfRule>
  </conditionalFormatting>
  <conditionalFormatting sqref="G880:K883">
    <cfRule type="containsText" dxfId="111" priority="412" operator="containsText" text="DMT">
      <formula>NOT(ISERROR(SEARCH("DMT",G880)))</formula>
    </cfRule>
  </conditionalFormatting>
  <conditionalFormatting sqref="G905:K940">
    <cfRule type="containsText" dxfId="110" priority="388" operator="containsText" text="DMT">
      <formula>NOT(ISERROR(SEARCH("DMT",G905)))</formula>
    </cfRule>
  </conditionalFormatting>
  <conditionalFormatting sqref="G942:K948">
    <cfRule type="containsText" dxfId="109" priority="17" operator="containsText" text="DMT">
      <formula>NOT(ISERROR(SEARCH("DMT",G942)))</formula>
    </cfRule>
  </conditionalFormatting>
  <conditionalFormatting sqref="G959:K963">
    <cfRule type="containsText" dxfId="108" priority="18" operator="containsText" text="DMT">
      <formula>NOT(ISERROR(SEARCH("DMT",G959)))</formula>
    </cfRule>
  </conditionalFormatting>
  <conditionalFormatting sqref="G966:K969">
    <cfRule type="containsText" dxfId="107" priority="1951" operator="containsText" text="DMT">
      <formula>NOT(ISERROR(SEARCH("DMT",G966)))</formula>
    </cfRule>
  </conditionalFormatting>
  <conditionalFormatting sqref="G991:K995">
    <cfRule type="containsText" dxfId="106" priority="460" operator="containsText" text="DMT">
      <formula>NOT(ISERROR(SEARCH("DMT",G991)))</formula>
    </cfRule>
  </conditionalFormatting>
  <conditionalFormatting sqref="G997:K1000">
    <cfRule type="containsText" dxfId="105" priority="661" operator="containsText" text="DMT">
      <formula>NOT(ISERROR(SEARCH("DMT",G997)))</formula>
    </cfRule>
  </conditionalFormatting>
  <conditionalFormatting sqref="G1025:K1028">
    <cfRule type="containsText" dxfId="104" priority="2588" operator="containsText" text="DMT">
      <formula>NOT(ISERROR(SEARCH("DMT",G1025)))</formula>
    </cfRule>
  </conditionalFormatting>
  <conditionalFormatting sqref="G1057:K1057">
    <cfRule type="containsText" dxfId="103" priority="358" operator="containsText" text="DMT">
      <formula>NOT(ISERROR(SEARCH("DMT",G1057)))</formula>
    </cfRule>
  </conditionalFormatting>
  <conditionalFormatting sqref="G1076:K1076">
    <cfRule type="containsText" dxfId="102" priority="356" operator="containsText" text="DMT">
      <formula>NOT(ISERROR(SEARCH("DMT",G1076)))</formula>
    </cfRule>
  </conditionalFormatting>
  <conditionalFormatting sqref="G1098:K1101">
    <cfRule type="containsText" dxfId="101" priority="352" operator="containsText" text="DMT">
      <formula>NOT(ISERROR(SEARCH("DMT",G1098)))</formula>
    </cfRule>
  </conditionalFormatting>
  <conditionalFormatting sqref="G1115:K1118">
    <cfRule type="containsText" dxfId="100" priority="4635" operator="containsText" text="DMT">
      <formula>NOT(ISERROR(SEARCH("DMT",G1115)))</formula>
    </cfRule>
  </conditionalFormatting>
  <conditionalFormatting sqref="G1122:K1125">
    <cfRule type="containsText" dxfId="99" priority="4639" operator="containsText" text="DMT">
      <formula>NOT(ISERROR(SEARCH("DMT",G1122)))</formula>
    </cfRule>
  </conditionalFormatting>
  <conditionalFormatting sqref="G1166:K1169">
    <cfRule type="containsText" dxfId="98" priority="4715" operator="containsText" text="DMT">
      <formula>NOT(ISERROR(SEARCH("DMT",G1166)))</formula>
    </cfRule>
  </conditionalFormatting>
  <conditionalFormatting sqref="G1179:K1182">
    <cfRule type="containsText" dxfId="97" priority="1050" operator="containsText" text="DMT">
      <formula>NOT(ISERROR(SEARCH("DMT",G1179)))</formula>
    </cfRule>
  </conditionalFormatting>
  <conditionalFormatting sqref="G1185:K1188">
    <cfRule type="containsText" dxfId="96" priority="4727" operator="containsText" text="DMT">
      <formula>NOT(ISERROR(SEARCH("DMT",G1185)))</formula>
    </cfRule>
  </conditionalFormatting>
  <conditionalFormatting sqref="G1191:K1193 G1194:J1194">
    <cfRule type="containsText" dxfId="95" priority="4731" operator="containsText" text="DMT">
      <formula>NOT(ISERROR(SEARCH("DMT",G1191)))</formula>
    </cfRule>
  </conditionalFormatting>
  <conditionalFormatting sqref="G1220:K1223">
    <cfRule type="containsText" dxfId="94" priority="1008" operator="containsText" text="DMT">
      <formula>NOT(ISERROR(SEARCH("DMT",G1220)))</formula>
    </cfRule>
  </conditionalFormatting>
  <conditionalFormatting sqref="G1226:K1230">
    <cfRule type="containsText" dxfId="93" priority="1012" operator="containsText" text="DMT">
      <formula>NOT(ISERROR(SEARCH("DMT",G1226)))</formula>
    </cfRule>
  </conditionalFormatting>
  <conditionalFormatting sqref="G1239:K1242">
    <cfRule type="containsText" dxfId="92" priority="4755" operator="containsText" text="DMT">
      <formula>NOT(ISERROR(SEARCH("DMT",G1239)))</formula>
    </cfRule>
  </conditionalFormatting>
  <conditionalFormatting sqref="G1259:K1262 F1338 H1338:K1338 F1358 H1358:K1358 F1373 H1373:K1373">
    <cfRule type="containsText" dxfId="91" priority="908" operator="containsText" text="DMT">
      <formula>NOT(ISERROR(SEARCH("DMT",F1259)))</formula>
    </cfRule>
  </conditionalFormatting>
  <conditionalFormatting sqref="G1275:K1278">
    <cfRule type="containsText" dxfId="90" priority="916" operator="containsText" text="DMT">
      <formula>NOT(ISERROR(SEARCH("DMT",G1275)))</formula>
    </cfRule>
  </conditionalFormatting>
  <conditionalFormatting sqref="G1292:K1295">
    <cfRule type="containsText" dxfId="89" priority="917" operator="containsText" text="DMT">
      <formula>NOT(ISERROR(SEARCH("DMT",G1292)))</formula>
    </cfRule>
  </conditionalFormatting>
  <conditionalFormatting sqref="G1303:K1306">
    <cfRule type="containsText" dxfId="88" priority="892" operator="containsText" text="DMT">
      <formula>NOT(ISERROR(SEARCH("DMT",G1303)))</formula>
    </cfRule>
  </conditionalFormatting>
  <conditionalFormatting sqref="G1314:K1318">
    <cfRule type="containsText" dxfId="87" priority="883" operator="containsText" text="DMT">
      <formula>NOT(ISERROR(SEARCH("DMT",G1314)))</formula>
    </cfRule>
  </conditionalFormatting>
  <conditionalFormatting sqref="G1320:K1324">
    <cfRule type="containsText" dxfId="86" priority="906" operator="containsText" text="DMT">
      <formula>NOT(ISERROR(SEARCH("DMT",G1320)))</formula>
    </cfRule>
  </conditionalFormatting>
  <conditionalFormatting sqref="G1326:K1330">
    <cfRule type="containsText" dxfId="85" priority="287" operator="containsText" text="DMT">
      <formula>NOT(ISERROR(SEARCH("DMT",G1326)))</formula>
    </cfRule>
  </conditionalFormatting>
  <conditionalFormatting sqref="G1348:K1351">
    <cfRule type="containsText" dxfId="84" priority="919" operator="containsText" text="DMT">
      <formula>NOT(ISERROR(SEARCH("DMT",G1348)))</formula>
    </cfRule>
  </conditionalFormatting>
  <conditionalFormatting sqref="G1354:K1357">
    <cfRule type="containsText" dxfId="83" priority="920" operator="containsText" text="DMT">
      <formula>NOT(ISERROR(SEARCH("DMT",G1354)))</formula>
    </cfRule>
  </conditionalFormatting>
  <conditionalFormatting sqref="G1369:K1372">
    <cfRule type="containsText" dxfId="82" priority="921" operator="containsText" text="DMT">
      <formula>NOT(ISERROR(SEARCH("DMT",G1369)))</formula>
    </cfRule>
  </conditionalFormatting>
  <conditionalFormatting sqref="G1380:K1383">
    <cfRule type="containsText" dxfId="81" priority="922" operator="containsText" text="DMT">
      <formula>NOT(ISERROR(SEARCH("DMT",G1380)))</formula>
    </cfRule>
  </conditionalFormatting>
  <conditionalFormatting sqref="G1391:K1394">
    <cfRule type="containsText" dxfId="80" priority="924" operator="containsText" text="DMT">
      <formula>NOT(ISERROR(SEARCH("DMT",G1391)))</formula>
    </cfRule>
  </conditionalFormatting>
  <conditionalFormatting sqref="G1417:K1420">
    <cfRule type="containsText" dxfId="79" priority="257" operator="containsText" text="DMT">
      <formula>NOT(ISERROR(SEARCH("DMT",G1417)))</formula>
    </cfRule>
  </conditionalFormatting>
  <conditionalFormatting sqref="G1424:K1427">
    <cfRule type="containsText" dxfId="78" priority="256" operator="containsText" text="DMT">
      <formula>NOT(ISERROR(SEARCH("DMT",G1424)))</formula>
    </cfRule>
  </conditionalFormatting>
  <conditionalFormatting sqref="G1430:K1434">
    <cfRule type="containsText" dxfId="77" priority="253" operator="containsText" text="DMT">
      <formula>NOT(ISERROR(SEARCH("DMT",G1430)))</formula>
    </cfRule>
  </conditionalFormatting>
  <conditionalFormatting sqref="G1437:K1440">
    <cfRule type="containsText" dxfId="76" priority="255" operator="containsText" text="DMT">
      <formula>NOT(ISERROR(SEARCH("DMT",G1437)))</formula>
    </cfRule>
  </conditionalFormatting>
  <conditionalFormatting sqref="G1443:K1446">
    <cfRule type="containsText" dxfId="75" priority="901" operator="containsText" text="DMT">
      <formula>NOT(ISERROR(SEARCH("DMT",G1443)))</formula>
    </cfRule>
  </conditionalFormatting>
  <conditionalFormatting sqref="G1449:K1452">
    <cfRule type="containsText" dxfId="74" priority="899" operator="containsText" text="DMT">
      <formula>NOT(ISERROR(SEARCH("DMT",G1449)))</formula>
    </cfRule>
  </conditionalFormatting>
  <conditionalFormatting sqref="G1455:K1458">
    <cfRule type="containsText" dxfId="73" priority="929" operator="containsText" text="DMT">
      <formula>NOT(ISERROR(SEARCH("DMT",G1455)))</formula>
    </cfRule>
  </conditionalFormatting>
  <conditionalFormatting sqref="G1479:K1482">
    <cfRule type="containsText" dxfId="72" priority="1820" operator="containsText" text="DMT">
      <formula>NOT(ISERROR(SEARCH("DMT",G1479)))</formula>
    </cfRule>
  </conditionalFormatting>
  <conditionalFormatting sqref="G1492:K1495">
    <cfRule type="containsText" dxfId="71" priority="1055" operator="containsText" text="DMT">
      <formula>NOT(ISERROR(SEARCH("DMT",G1492)))</formula>
    </cfRule>
  </conditionalFormatting>
  <conditionalFormatting sqref="G1500:K1502">
    <cfRule type="containsText" dxfId="70" priority="1054" operator="containsText" text="DMT">
      <formula>NOT(ISERROR(SEARCH("DMT",G1500)))</formula>
    </cfRule>
  </conditionalFormatting>
  <conditionalFormatting sqref="G1522:K1525">
    <cfRule type="containsText" dxfId="69" priority="4943" operator="containsText" text="DMT">
      <formula>NOT(ISERROR(SEARCH("DMT",G1522)))</formula>
    </cfRule>
  </conditionalFormatting>
  <conditionalFormatting sqref="G1532:K1535">
    <cfRule type="containsText" dxfId="68" priority="215" operator="containsText" text="DMT">
      <formula>NOT(ISERROR(SEARCH("DMT",G1532)))</formula>
    </cfRule>
  </conditionalFormatting>
  <conditionalFormatting sqref="G1563:K1566">
    <cfRule type="containsText" dxfId="67" priority="241" operator="containsText" text="DMT">
      <formula>NOT(ISERROR(SEARCH("DMT",G1563)))</formula>
    </cfRule>
  </conditionalFormatting>
  <conditionalFormatting sqref="G1569:K1574">
    <cfRule type="containsText" dxfId="66" priority="239" operator="containsText" text="DMT">
      <formula>NOT(ISERROR(SEARCH("DMT",G1569)))</formula>
    </cfRule>
  </conditionalFormatting>
  <conditionalFormatting sqref="G1604:K1607">
    <cfRule type="containsText" dxfId="65" priority="91" operator="containsText" text="DMT">
      <formula>NOT(ISERROR(SEARCH("DMT",G1604)))</formula>
    </cfRule>
  </conditionalFormatting>
  <conditionalFormatting sqref="G1629:K1632">
    <cfRule type="containsText" dxfId="64" priority="1676" operator="containsText" text="DMT">
      <formula>NOT(ISERROR(SEARCH("DMT",G1629)))</formula>
    </cfRule>
  </conditionalFormatting>
  <conditionalFormatting sqref="G1663:K1667">
    <cfRule type="containsText" dxfId="63" priority="127" operator="containsText" text="DMT">
      <formula>NOT(ISERROR(SEARCH("DMT",G1663)))</formula>
    </cfRule>
  </conditionalFormatting>
  <conditionalFormatting sqref="G1673:K1676">
    <cfRule type="containsText" dxfId="62" priority="953" operator="containsText" text="DMT">
      <formula>NOT(ISERROR(SEARCH("DMT",G1673)))</formula>
    </cfRule>
  </conditionalFormatting>
  <conditionalFormatting sqref="G1712:K1715">
    <cfRule type="containsText" dxfId="61" priority="4230" operator="containsText" text="DMT">
      <formula>NOT(ISERROR(SEARCH("DMT",G1712)))</formula>
    </cfRule>
  </conditionalFormatting>
  <conditionalFormatting sqref="G1721:K1724">
    <cfRule type="containsText" dxfId="60" priority="4234" operator="containsText" text="DMT">
      <formula>NOT(ISERROR(SEARCH("DMT",G1721)))</formula>
    </cfRule>
  </conditionalFormatting>
  <conditionalFormatting sqref="G1727:K1730">
    <cfRule type="containsText" dxfId="59" priority="957" operator="containsText" text="DMT">
      <formula>NOT(ISERROR(SEARCH("DMT",G1727)))</formula>
    </cfRule>
  </conditionalFormatting>
  <conditionalFormatting sqref="G1733:K1736">
    <cfRule type="containsText" dxfId="58" priority="115" operator="containsText" text="DMT">
      <formula>NOT(ISERROR(SEARCH("DMT",G1733)))</formula>
    </cfRule>
  </conditionalFormatting>
  <conditionalFormatting sqref="G1739:K1742">
    <cfRule type="containsText" dxfId="57" priority="113" operator="containsText" text="DMT">
      <formula>NOT(ISERROR(SEARCH("DMT",G1739)))</formula>
    </cfRule>
  </conditionalFormatting>
  <conditionalFormatting sqref="G1770:K1775">
    <cfRule type="containsText" dxfId="56" priority="64" operator="containsText" text="DMT">
      <formula>NOT(ISERROR(SEARCH("DMT",G1770)))</formula>
    </cfRule>
  </conditionalFormatting>
  <conditionalFormatting sqref="G1784:K1048576">
    <cfRule type="containsText" dxfId="55" priority="36" operator="containsText" text="DMT">
      <formula>NOT(ISERROR(SEARCH("DMT",G1784)))</formula>
    </cfRule>
  </conditionalFormatting>
  <conditionalFormatting sqref="H834 G972:K976 G1092:K1095 G1127:K1131 D1133 G1133:K1137 D1139 G1139:K1143 D1145 G1145:K1150 G1154:K1157 G1588:K1590">
    <cfRule type="containsText" dxfId="54" priority="3748" operator="containsText" text="DMT">
      <formula>NOT(ISERROR(SEARCH("DMT",D834)))</formula>
    </cfRule>
  </conditionalFormatting>
  <conditionalFormatting sqref="H1763:H1765">
    <cfRule type="containsText" dxfId="53" priority="50" operator="containsText" text="DMT">
      <formula>NOT(ISERROR(SEARCH("DMT",H1763)))</formula>
    </cfRule>
  </conditionalFormatting>
  <conditionalFormatting sqref="H1777:H1783">
    <cfRule type="containsText" dxfId="52" priority="28" operator="containsText" text="DMT">
      <formula>NOT(ISERROR(SEARCH("DMT",H1777)))</formula>
    </cfRule>
  </conditionalFormatting>
  <conditionalFormatting sqref="H1767:I1767 H1768">
    <cfRule type="containsText" dxfId="51" priority="45" operator="containsText" text="DMT">
      <formula>NOT(ISERROR(SEARCH("DMT",H1767)))</formula>
    </cfRule>
  </conditionalFormatting>
  <conditionalFormatting sqref="H163:K164">
    <cfRule type="containsText" dxfId="50" priority="1659" operator="containsText" text="DMT">
      <formula>NOT(ISERROR(SEARCH("DMT",H163)))</formula>
    </cfRule>
  </conditionalFormatting>
  <conditionalFormatting sqref="H192:K193">
    <cfRule type="containsText" dxfId="49" priority="654" operator="containsText" text="DMT">
      <formula>NOT(ISERROR(SEARCH("DMT",H192)))</formula>
    </cfRule>
  </conditionalFormatting>
  <conditionalFormatting sqref="H221:K222">
    <cfRule type="containsText" dxfId="48" priority="649" operator="containsText" text="DMT">
      <formula>NOT(ISERROR(SEARCH("DMT",H221)))</formula>
    </cfRule>
  </conditionalFormatting>
  <conditionalFormatting sqref="H270:K271">
    <cfRule type="containsText" dxfId="47" priority="642" operator="containsText" text="DMT">
      <formula>NOT(ISERROR(SEARCH("DMT",H270)))</formula>
    </cfRule>
  </conditionalFormatting>
  <conditionalFormatting sqref="H303:K304">
    <cfRule type="containsText" dxfId="46" priority="1657" operator="containsText" text="DMT">
      <formula>NOT(ISERROR(SEARCH("DMT",H303)))</formula>
    </cfRule>
  </conditionalFormatting>
  <conditionalFormatting sqref="H318:K319">
    <cfRule type="containsText" dxfId="45" priority="626" operator="containsText" text="DMT">
      <formula>NOT(ISERROR(SEARCH("DMT",H318)))</formula>
    </cfRule>
  </conditionalFormatting>
  <conditionalFormatting sqref="H347:K348">
    <cfRule type="containsText" dxfId="44" priority="607" operator="containsText" text="DMT">
      <formula>NOT(ISERROR(SEARCH("DMT",H347)))</formula>
    </cfRule>
  </conditionalFormatting>
  <conditionalFormatting sqref="H364:K365">
    <cfRule type="containsText" dxfId="43" priority="622" operator="containsText" text="DMT">
      <formula>NOT(ISERROR(SEARCH("DMT",H364)))</formula>
    </cfRule>
  </conditionalFormatting>
  <conditionalFormatting sqref="H397:K398">
    <cfRule type="containsText" dxfId="42" priority="591" operator="containsText" text="DMT">
      <formula>NOT(ISERROR(SEARCH("DMT",H397)))</formula>
    </cfRule>
  </conditionalFormatting>
  <conditionalFormatting sqref="H426:K427">
    <cfRule type="containsText" dxfId="41" priority="581" operator="containsText" text="DMT">
      <formula>NOT(ISERROR(SEARCH("DMT",H426)))</formula>
    </cfRule>
  </conditionalFormatting>
  <conditionalFormatting sqref="H443:K444">
    <cfRule type="containsText" dxfId="40" priority="600" operator="containsText" text="DMT">
      <formula>NOT(ISERROR(SEARCH("DMT",H443)))</formula>
    </cfRule>
  </conditionalFormatting>
  <conditionalFormatting sqref="H476:K477">
    <cfRule type="containsText" dxfId="39" priority="1627" operator="containsText" text="DMT">
      <formula>NOT(ISERROR(SEARCH("DMT",H476)))</formula>
    </cfRule>
  </conditionalFormatting>
  <conditionalFormatting sqref="H503:K504">
    <cfRule type="containsText" dxfId="38" priority="1595" operator="containsText" text="DMT">
      <formula>NOT(ISERROR(SEARCH("DMT",H503)))</formula>
    </cfRule>
  </conditionalFormatting>
  <conditionalFormatting sqref="H522:K523">
    <cfRule type="containsText" dxfId="37" priority="1510" operator="containsText" text="DMT">
      <formula>NOT(ISERROR(SEARCH("DMT",H522)))</formula>
    </cfRule>
  </conditionalFormatting>
  <conditionalFormatting sqref="H547:K548">
    <cfRule type="containsText" dxfId="36" priority="1485" operator="containsText" text="DMT">
      <formula>NOT(ISERROR(SEARCH("DMT",H547)))</formula>
    </cfRule>
  </conditionalFormatting>
  <conditionalFormatting sqref="H566:K567">
    <cfRule type="containsText" dxfId="35" priority="1476" operator="containsText" text="DMT">
      <formula>NOT(ISERROR(SEARCH("DMT",H566)))</formula>
    </cfRule>
  </conditionalFormatting>
  <conditionalFormatting sqref="H591:K592">
    <cfRule type="containsText" dxfId="34" priority="530" operator="containsText" text="DMT">
      <formula>NOT(ISERROR(SEARCH("DMT",H591)))</formula>
    </cfRule>
  </conditionalFormatting>
  <conditionalFormatting sqref="H620:K620">
    <cfRule type="containsText" dxfId="33" priority="1607" operator="containsText" text="DMT">
      <formula>NOT(ISERROR(SEARCH("DMT",H620)))</formula>
    </cfRule>
  </conditionalFormatting>
  <conditionalFormatting sqref="H649:K649">
    <cfRule type="containsText" dxfId="32" priority="1584" operator="containsText" text="DMT">
      <formula>NOT(ISERROR(SEARCH("DMT",H649)))</formula>
    </cfRule>
  </conditionalFormatting>
  <conditionalFormatting sqref="H666:K666">
    <cfRule type="containsText" dxfId="31" priority="1576" operator="containsText" text="DMT">
      <formula>NOT(ISERROR(SEARCH("DMT",H666)))</formula>
    </cfRule>
  </conditionalFormatting>
  <conditionalFormatting sqref="H685:K685">
    <cfRule type="containsText" dxfId="30" priority="1579" operator="containsText" text="DMT">
      <formula>NOT(ISERROR(SEARCH("DMT",H685)))</formula>
    </cfRule>
  </conditionalFormatting>
  <conditionalFormatting sqref="H714:K714">
    <cfRule type="containsText" dxfId="29" priority="1522" operator="containsText" text="DMT">
      <formula>NOT(ISERROR(SEARCH("DMT",H714)))</formula>
    </cfRule>
  </conditionalFormatting>
  <conditionalFormatting sqref="H731:K731">
    <cfRule type="containsText" dxfId="28" priority="1393" operator="containsText" text="DMT">
      <formula>NOT(ISERROR(SEARCH("DMT",H731)))</formula>
    </cfRule>
  </conditionalFormatting>
  <conditionalFormatting sqref="H802:K818 E811:F811 F812:F818">
    <cfRule type="containsText" dxfId="27" priority="203" operator="containsText" text="DMT">
      <formula>NOT(ISERROR(SEARCH("DMT",E802)))</formula>
    </cfRule>
  </conditionalFormatting>
  <conditionalFormatting sqref="H840:K841 F840:F842">
    <cfRule type="containsText" dxfId="26" priority="426" operator="containsText" text="DMT">
      <formula>NOT(ISERROR(SEARCH("DMT",F840)))</formula>
    </cfRule>
  </conditionalFormatting>
  <conditionalFormatting sqref="H870:K877">
    <cfRule type="containsText" dxfId="25" priority="1312" operator="containsText" text="DMT">
      <formula>NOT(ISERROR(SEARCH("DMT",H870)))</formula>
    </cfRule>
  </conditionalFormatting>
  <conditionalFormatting sqref="H884:K886">
    <cfRule type="containsText" dxfId="24" priority="410" operator="containsText" text="DMT">
      <formula>NOT(ISERROR(SEARCH("DMT",H884)))</formula>
    </cfRule>
  </conditionalFormatting>
  <conditionalFormatting sqref="H1307:K1307">
    <cfRule type="containsText" dxfId="23" priority="891" operator="containsText" text="DMT">
      <formula>NOT(ISERROR(SEARCH("DMT",H1307)))</formula>
    </cfRule>
  </conditionalFormatting>
  <conditionalFormatting sqref="H1441:K1441 F1442:K1442">
    <cfRule type="containsText" dxfId="22" priority="927" operator="containsText" text="DMT">
      <formula>NOT(ISERROR(SEARCH("DMT",F1441)))</formula>
    </cfRule>
  </conditionalFormatting>
  <conditionalFormatting sqref="H1459:K1459 F1460:K1460">
    <cfRule type="containsText" dxfId="21" priority="930" operator="containsText" text="DMT">
      <formula>NOT(ISERROR(SEARCH("DMT",F1459)))</formula>
    </cfRule>
  </conditionalFormatting>
  <conditionalFormatting sqref="H1591:K1603">
    <cfRule type="containsText" dxfId="20" priority="193" operator="containsText" text="DMT">
      <formula>NOT(ISERROR(SEARCH("DMT",H1591)))</formula>
    </cfRule>
  </conditionalFormatting>
  <conditionalFormatting sqref="H1608:K1608 H1620:K1620">
    <cfRule type="containsText" dxfId="19" priority="1084" operator="containsText" text="DMT">
      <formula>NOT(ISERROR(SEARCH("DMT",H1608)))</formula>
    </cfRule>
  </conditionalFormatting>
  <conditionalFormatting sqref="H1633:K1633">
    <cfRule type="containsText" dxfId="18" priority="1079" operator="containsText" text="DMT">
      <formula>NOT(ISERROR(SEARCH("DMT",H1633)))</formula>
    </cfRule>
  </conditionalFormatting>
  <conditionalFormatting sqref="H1645:K1645">
    <cfRule type="containsText" dxfId="17" priority="133" operator="containsText" text="DMT">
      <formula>NOT(ISERROR(SEARCH("DMT",H1645)))</formula>
    </cfRule>
  </conditionalFormatting>
  <conditionalFormatting sqref="H1708:K1709">
    <cfRule type="containsText" dxfId="16" priority="118" operator="containsText" text="DMT">
      <formula>NOT(ISERROR(SEARCH("DMT",H1708)))</formula>
    </cfRule>
  </conditionalFormatting>
  <conditionalFormatting sqref="H1725:K1726">
    <cfRule type="containsText" dxfId="15" priority="116" operator="containsText" text="DMT">
      <formula>NOT(ISERROR(SEARCH("DMT",H1725)))</formula>
    </cfRule>
  </conditionalFormatting>
  <conditionalFormatting sqref="H1731:K1732">
    <cfRule type="containsText" dxfId="14" priority="117" operator="containsText" text="DMT">
      <formula>NOT(ISERROR(SEARCH("DMT",H1731)))</formula>
    </cfRule>
  </conditionalFormatting>
  <conditionalFormatting sqref="H1737:K1738">
    <cfRule type="containsText" dxfId="13" priority="110" operator="containsText" text="DMT">
      <formula>NOT(ISERROR(SEARCH("DMT",H1737)))</formula>
    </cfRule>
  </conditionalFormatting>
  <conditionalFormatting sqref="H1743:K1744">
    <cfRule type="containsText" dxfId="12" priority="111" operator="containsText" text="DMT">
      <formula>NOT(ISERROR(SEARCH("DMT",H1743)))</formula>
    </cfRule>
  </conditionalFormatting>
  <conditionalFormatting sqref="H1750:K1750">
    <cfRule type="containsText" dxfId="11" priority="2053" operator="containsText" text="DMT">
      <formula>NOT(ISERROR(SEARCH("DMT",H1750)))</formula>
    </cfRule>
  </conditionalFormatting>
  <conditionalFormatting sqref="I1768:I1769">
    <cfRule type="containsText" dxfId="10" priority="41" operator="containsText" text="DMT">
      <formula>NOT(ISERROR(SEARCH("DMT",I1768)))</formula>
    </cfRule>
  </conditionalFormatting>
  <conditionalFormatting sqref="I834:K835">
    <cfRule type="containsText" dxfId="9" priority="1357" operator="containsText" text="DMT">
      <formula>NOT(ISERROR(SEARCH("DMT",I834)))</formula>
    </cfRule>
  </conditionalFormatting>
  <conditionalFormatting sqref="I941:K941">
    <cfRule type="containsText" dxfId="8" priority="384" operator="containsText" text="DMT">
      <formula>NOT(ISERROR(SEARCH("DMT",I941)))</formula>
    </cfRule>
  </conditionalFormatting>
  <conditionalFormatting sqref="I1778:K1783">
    <cfRule type="containsText" dxfId="7" priority="19" operator="containsText" text="DMT">
      <formula>NOT(ISERROR(SEARCH("DMT",I1778)))</formula>
    </cfRule>
  </conditionalFormatting>
  <conditionalFormatting sqref="J1764:K1769 F1767:G1768">
    <cfRule type="containsText" dxfId="6" priority="47" operator="containsText" text="DMT">
      <formula>NOT(ISERROR(SEARCH("DMT",F1764)))</formula>
    </cfRule>
  </conditionalFormatting>
  <conditionalFormatting sqref="K35">
    <cfRule type="containsText" dxfId="5" priority="4" operator="containsText" text="DMT">
      <formula>NOT(ISERROR(SEARCH("DMT",K35)))</formula>
    </cfRule>
  </conditionalFormatting>
  <conditionalFormatting sqref="K41">
    <cfRule type="containsText" dxfId="4" priority="3" operator="containsText" text="DMT">
      <formula>NOT(ISERROR(SEARCH("DMT",K41)))</formula>
    </cfRule>
  </conditionalFormatting>
  <conditionalFormatting sqref="K47">
    <cfRule type="containsText" dxfId="3" priority="2" operator="containsText" text="DMT">
      <formula>NOT(ISERROR(SEARCH("DMT",K47)))</formula>
    </cfRule>
  </conditionalFormatting>
  <conditionalFormatting sqref="K53">
    <cfRule type="containsText" dxfId="2" priority="1" operator="containsText" text="DMT">
      <formula>NOT(ISERROR(SEARCH("DMT",K53)))</formula>
    </cfRule>
  </conditionalFormatting>
  <conditionalFormatting sqref="K1194:K1202">
    <cfRule type="containsText" dxfId="1" priority="334" operator="containsText" text="DMT">
      <formula>NOT(ISERROR(SEARCH("DMT",K1194)))</formula>
    </cfRule>
  </conditionalFormatting>
  <printOptions horizontalCentered="1" gridLines="1"/>
  <pageMargins left="0.19685039370078741" right="0.19685039370078741" top="0.39370078740157483" bottom="0.39370078740157483" header="0" footer="0"/>
  <pageSetup paperSize="9" scale="61" fitToHeight="65" orientation="landscape" horizontalDpi="300" verticalDpi="300" r:id="rId1"/>
  <rowBreaks count="1" manualBreakCount="1">
    <brk id="422"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00FF"/>
    <pageSetUpPr fitToPage="1"/>
  </sheetPr>
  <dimension ref="A1:O40"/>
  <sheetViews>
    <sheetView view="pageBreakPreview" zoomScale="70" zoomScaleNormal="85" zoomScaleSheetLayoutView="70" workbookViewId="0">
      <selection activeCell="A6" sqref="A6:XFD6"/>
    </sheetView>
  </sheetViews>
  <sheetFormatPr defaultColWidth="8.88671875" defaultRowHeight="13.2" x14ac:dyDescent="0.25"/>
  <cols>
    <col min="1" max="1" width="15.6640625" style="56" customWidth="1"/>
    <col min="2" max="2" width="45.6640625" style="56" customWidth="1"/>
    <col min="3" max="3" width="18.33203125" style="56" bestFit="1" customWidth="1"/>
    <col min="4" max="13" width="15.6640625" style="56" customWidth="1"/>
    <col min="14" max="14" width="13.6640625" style="56" bestFit="1" customWidth="1"/>
    <col min="15" max="15" width="14.33203125" style="56" bestFit="1" customWidth="1"/>
    <col min="16" max="16384" width="8.88671875" style="56"/>
  </cols>
  <sheetData>
    <row r="1" spans="1:15" ht="65.099999999999994" customHeight="1" x14ac:dyDescent="0.25">
      <c r="A1" s="349"/>
      <c r="B1" s="350"/>
      <c r="C1" s="350"/>
      <c r="D1" s="350"/>
      <c r="E1" s="350"/>
      <c r="F1" s="350"/>
      <c r="G1" s="350"/>
      <c r="H1" s="350"/>
      <c r="I1" s="350"/>
      <c r="J1" s="350"/>
      <c r="K1" s="350"/>
      <c r="L1" s="350"/>
      <c r="M1" s="351"/>
    </row>
    <row r="2" spans="1:15" s="256" customFormat="1" ht="20.100000000000001" customHeight="1" x14ac:dyDescent="0.25">
      <c r="A2" s="352" t="s">
        <v>3</v>
      </c>
      <c r="B2" s="353"/>
      <c r="C2" s="353"/>
      <c r="D2" s="353"/>
      <c r="E2" s="353"/>
      <c r="F2" s="353"/>
      <c r="G2" s="353"/>
      <c r="H2" s="353"/>
      <c r="I2" s="353"/>
      <c r="J2" s="353"/>
      <c r="K2" s="353"/>
      <c r="L2" s="353"/>
      <c r="M2" s="354"/>
    </row>
    <row r="3" spans="1:15" x14ac:dyDescent="0.25">
      <c r="A3" s="130" t="s">
        <v>7736</v>
      </c>
      <c r="B3" s="357" t="str">
        <f>EAP!B2</f>
        <v>REFORMA DA EMPEF HONÓRIO PEDRO DE SIQUEIRA</v>
      </c>
      <c r="C3" s="357"/>
      <c r="D3" s="357"/>
      <c r="E3" s="357"/>
      <c r="F3" s="357"/>
      <c r="G3" s="357"/>
      <c r="H3" s="357"/>
      <c r="I3" s="357"/>
      <c r="J3" s="357"/>
      <c r="K3" s="357"/>
      <c r="L3" s="357"/>
      <c r="M3" s="358"/>
    </row>
    <row r="4" spans="1:15" x14ac:dyDescent="0.25">
      <c r="A4" s="64" t="s">
        <v>9799</v>
      </c>
      <c r="B4" s="355" t="str">
        <f>EAP!B3</f>
        <v>GUAÇUÍ - ES</v>
      </c>
      <c r="C4" s="355"/>
      <c r="D4" s="355"/>
      <c r="E4" s="355"/>
      <c r="F4" s="355"/>
      <c r="G4" s="355"/>
      <c r="H4" s="355"/>
      <c r="I4" s="355"/>
      <c r="J4" s="355"/>
      <c r="K4" s="355"/>
      <c r="L4" s="355"/>
      <c r="M4" s="356"/>
    </row>
    <row r="5" spans="1:15" ht="12.75" customHeight="1" x14ac:dyDescent="0.25">
      <c r="A5" s="64" t="s">
        <v>9839</v>
      </c>
      <c r="B5" s="355" t="str">
        <f>EAP!B4</f>
        <v>PREFEITURA MUNICIPAL DE GUAÇUÍ</v>
      </c>
      <c r="C5" s="355"/>
      <c r="D5" s="355"/>
      <c r="E5" s="355"/>
      <c r="F5" s="355"/>
      <c r="G5" s="355"/>
      <c r="H5" s="355"/>
      <c r="I5" s="355"/>
      <c r="J5" s="355"/>
      <c r="K5" s="355"/>
      <c r="L5" s="355"/>
      <c r="M5" s="356"/>
    </row>
    <row r="6" spans="1:15" x14ac:dyDescent="0.25">
      <c r="A6" s="250"/>
      <c r="B6" s="253"/>
      <c r="C6" s="254"/>
      <c r="D6" s="254"/>
      <c r="E6" s="254"/>
      <c r="F6" s="254"/>
      <c r="G6" s="254"/>
      <c r="H6" s="254"/>
      <c r="I6" s="254"/>
      <c r="J6" s="254"/>
      <c r="K6" s="254"/>
      <c r="L6" s="254"/>
      <c r="M6" s="246"/>
    </row>
    <row r="7" spans="1:15" ht="20.100000000000001" customHeight="1" x14ac:dyDescent="0.25">
      <c r="A7" s="247" t="s">
        <v>0</v>
      </c>
      <c r="B7" s="248" t="s">
        <v>7728</v>
      </c>
      <c r="C7" s="249" t="s">
        <v>7729</v>
      </c>
      <c r="D7" s="285" t="s">
        <v>6</v>
      </c>
      <c r="E7" s="285" t="s">
        <v>7727</v>
      </c>
      <c r="F7" s="285" t="s">
        <v>9848</v>
      </c>
      <c r="G7" s="285" t="s">
        <v>9849</v>
      </c>
      <c r="H7" s="285" t="s">
        <v>9850</v>
      </c>
      <c r="I7" s="285" t="s">
        <v>9851</v>
      </c>
      <c r="J7" s="285" t="s">
        <v>9852</v>
      </c>
      <c r="K7" s="285" t="s">
        <v>9853</v>
      </c>
      <c r="L7" s="285" t="s">
        <v>11307</v>
      </c>
      <c r="M7" s="285" t="s">
        <v>11308</v>
      </c>
      <c r="O7" s="47"/>
    </row>
    <row r="8" spans="1:15" x14ac:dyDescent="0.25">
      <c r="A8" s="343" t="s">
        <v>1</v>
      </c>
      <c r="B8" s="345" t="str">
        <f>VLOOKUP(A8,EAP!$A$6:$D$27,2,FALSE)</f>
        <v>CANTEIRO DE OBRAS</v>
      </c>
      <c r="C8" s="347">
        <f>VLOOKUP(A8,EAP!$A$6:$D$27,4,FALSE)</f>
        <v>62801.380000000005</v>
      </c>
      <c r="D8" s="251">
        <f>D9*$C8</f>
        <v>42076.924600000006</v>
      </c>
      <c r="E8" s="251">
        <f>E9*$C8</f>
        <v>0</v>
      </c>
      <c r="F8" s="251">
        <f t="shared" ref="F8:K8" si="0">F9*$C8</f>
        <v>0</v>
      </c>
      <c r="G8" s="251">
        <f t="shared" si="0"/>
        <v>0</v>
      </c>
      <c r="H8" s="251">
        <f t="shared" si="0"/>
        <v>7850.1725000000006</v>
      </c>
      <c r="I8" s="251">
        <f t="shared" si="0"/>
        <v>6437.1414500000001</v>
      </c>
      <c r="J8" s="251">
        <f t="shared" si="0"/>
        <v>6437.1414500000001</v>
      </c>
      <c r="K8" s="251">
        <f t="shared" si="0"/>
        <v>0</v>
      </c>
      <c r="L8" s="251">
        <f>L9*$C8</f>
        <v>0</v>
      </c>
      <c r="M8" s="251">
        <f>M9*$C8</f>
        <v>0</v>
      </c>
      <c r="O8" s="47" t="b">
        <f>SUM(D8:M8)=C8</f>
        <v>1</v>
      </c>
    </row>
    <row r="9" spans="1:15" x14ac:dyDescent="0.25">
      <c r="A9" s="344"/>
      <c r="B9" s="346"/>
      <c r="C9" s="348"/>
      <c r="D9" s="252">
        <v>0.67</v>
      </c>
      <c r="E9" s="252">
        <v>0</v>
      </c>
      <c r="F9" s="252">
        <v>0</v>
      </c>
      <c r="G9" s="252">
        <v>0</v>
      </c>
      <c r="H9" s="252">
        <v>0.125</v>
      </c>
      <c r="I9" s="252">
        <v>0.10249999999999999</v>
      </c>
      <c r="J9" s="252">
        <v>0.10249999999999999</v>
      </c>
      <c r="K9" s="252">
        <v>0</v>
      </c>
      <c r="L9" s="252">
        <v>0</v>
      </c>
      <c r="M9" s="252">
        <v>0</v>
      </c>
      <c r="O9" s="141">
        <f>SUM(D9:M9)</f>
        <v>1</v>
      </c>
    </row>
    <row r="10" spans="1:15" x14ac:dyDescent="0.25">
      <c r="A10" s="343" t="s">
        <v>7732</v>
      </c>
      <c r="B10" s="345" t="str">
        <f>VLOOKUP(A10,EAP!$A$6:$D$27,2,FALSE)</f>
        <v>RETIRADAS, REMOÇÕES E DEMOLIÇÕES</v>
      </c>
      <c r="C10" s="347">
        <f>VLOOKUP(A10,EAP!$A$6:$D$27,4,FALSE)</f>
        <v>20768.550000000007</v>
      </c>
      <c r="D10" s="251">
        <f t="shared" ref="D10:M10" si="1">D11*$C10</f>
        <v>15576.412500000006</v>
      </c>
      <c r="E10" s="251">
        <f t="shared" si="1"/>
        <v>0</v>
      </c>
      <c r="F10" s="251">
        <f t="shared" si="1"/>
        <v>1038.4275000000005</v>
      </c>
      <c r="G10" s="251">
        <f t="shared" si="1"/>
        <v>1038.4275000000005</v>
      </c>
      <c r="H10" s="251">
        <f t="shared" si="1"/>
        <v>1038.4275000000005</v>
      </c>
      <c r="I10" s="251">
        <f t="shared" si="1"/>
        <v>1038.4275000000005</v>
      </c>
      <c r="J10" s="251">
        <f t="shared" si="1"/>
        <v>1038.4275000000005</v>
      </c>
      <c r="K10" s="251">
        <f t="shared" si="1"/>
        <v>0</v>
      </c>
      <c r="L10" s="251">
        <f t="shared" si="1"/>
        <v>0</v>
      </c>
      <c r="M10" s="251">
        <f t="shared" si="1"/>
        <v>0</v>
      </c>
      <c r="O10" s="47" t="b">
        <f>SUM(D10:M10)=C10</f>
        <v>1</v>
      </c>
    </row>
    <row r="11" spans="1:15" x14ac:dyDescent="0.25">
      <c r="A11" s="344"/>
      <c r="B11" s="346"/>
      <c r="C11" s="348"/>
      <c r="D11" s="252">
        <f>1-SUM(E11:M11)</f>
        <v>0.75</v>
      </c>
      <c r="E11" s="252">
        <v>0</v>
      </c>
      <c r="F11" s="252">
        <v>0.05</v>
      </c>
      <c r="G11" s="252">
        <v>0.05</v>
      </c>
      <c r="H11" s="252">
        <v>0.05</v>
      </c>
      <c r="I11" s="252">
        <v>0.05</v>
      </c>
      <c r="J11" s="252">
        <v>0.05</v>
      </c>
      <c r="K11" s="252">
        <v>0</v>
      </c>
      <c r="L11" s="252">
        <v>0</v>
      </c>
      <c r="M11" s="252">
        <v>0</v>
      </c>
      <c r="O11" s="141">
        <f>SUM(D11:M11)</f>
        <v>1.0000000000000002</v>
      </c>
    </row>
    <row r="12" spans="1:15" x14ac:dyDescent="0.25">
      <c r="A12" s="343" t="s">
        <v>7733</v>
      </c>
      <c r="B12" s="345" t="str">
        <f>VLOOKUP(A12,EAP!$A$6:$D$27,2,FALSE)</f>
        <v>INFRAESTRUTURA</v>
      </c>
      <c r="C12" s="347">
        <f>VLOOKUP(A12,EAP!$A$6:$D$27,4,FALSE)</f>
        <v>67251.659999999989</v>
      </c>
      <c r="D12" s="251">
        <f>D13*$C12</f>
        <v>0</v>
      </c>
      <c r="E12" s="251">
        <f>E13*$C12</f>
        <v>67251.659999999989</v>
      </c>
      <c r="F12" s="251">
        <f t="shared" ref="F12:L12" si="2">F13*$C12</f>
        <v>0</v>
      </c>
      <c r="G12" s="251">
        <f t="shared" si="2"/>
        <v>0</v>
      </c>
      <c r="H12" s="251">
        <f t="shared" si="2"/>
        <v>0</v>
      </c>
      <c r="I12" s="251">
        <f t="shared" si="2"/>
        <v>0</v>
      </c>
      <c r="J12" s="251">
        <f t="shared" si="2"/>
        <v>0</v>
      </c>
      <c r="K12" s="251">
        <f t="shared" si="2"/>
        <v>0</v>
      </c>
      <c r="L12" s="251">
        <f t="shared" si="2"/>
        <v>0</v>
      </c>
      <c r="M12" s="251">
        <v>0</v>
      </c>
      <c r="O12" s="47" t="b">
        <f>SUM(D12:M12)=C12</f>
        <v>1</v>
      </c>
    </row>
    <row r="13" spans="1:15" x14ac:dyDescent="0.25">
      <c r="A13" s="344"/>
      <c r="B13" s="346"/>
      <c r="C13" s="348"/>
      <c r="D13" s="252">
        <v>0</v>
      </c>
      <c r="E13" s="252">
        <v>1</v>
      </c>
      <c r="F13" s="252">
        <v>0</v>
      </c>
      <c r="G13" s="252">
        <v>0</v>
      </c>
      <c r="H13" s="252">
        <v>0</v>
      </c>
      <c r="I13" s="252">
        <v>0</v>
      </c>
      <c r="J13" s="252">
        <v>0</v>
      </c>
      <c r="K13" s="252">
        <v>0</v>
      </c>
      <c r="L13" s="252">
        <v>0</v>
      </c>
      <c r="M13" s="252">
        <v>0</v>
      </c>
      <c r="O13" s="141">
        <f>SUM(D13:M13)</f>
        <v>1</v>
      </c>
    </row>
    <row r="14" spans="1:15" x14ac:dyDescent="0.25">
      <c r="A14" s="343" t="s">
        <v>9798</v>
      </c>
      <c r="B14" s="345" t="str">
        <f>VLOOKUP(A14,EAP!$A$6:$D$27,2,FALSE)</f>
        <v>SUPERESTRUTURA</v>
      </c>
      <c r="C14" s="347">
        <f>VLOOKUP(A14,EAP!$A$6:$D$27,4,FALSE)</f>
        <v>67217.210000000006</v>
      </c>
      <c r="D14" s="251">
        <f>D15*$C14</f>
        <v>0</v>
      </c>
      <c r="E14" s="251">
        <f>E15*$C14</f>
        <v>67217.210000000006</v>
      </c>
      <c r="F14" s="251">
        <f t="shared" ref="F14:L14" si="3">F15*$C14</f>
        <v>0</v>
      </c>
      <c r="G14" s="251">
        <f t="shared" si="3"/>
        <v>0</v>
      </c>
      <c r="H14" s="251">
        <f t="shared" si="3"/>
        <v>0</v>
      </c>
      <c r="I14" s="251">
        <f t="shared" si="3"/>
        <v>0</v>
      </c>
      <c r="J14" s="251">
        <f t="shared" si="3"/>
        <v>0</v>
      </c>
      <c r="K14" s="251">
        <f t="shared" si="3"/>
        <v>0</v>
      </c>
      <c r="L14" s="251">
        <f t="shared" si="3"/>
        <v>0</v>
      </c>
      <c r="M14" s="251">
        <f>M15*$C14</f>
        <v>0</v>
      </c>
      <c r="O14" s="47" t="b">
        <f>SUM(D14:M14)=C14</f>
        <v>1</v>
      </c>
    </row>
    <row r="15" spans="1:15" x14ac:dyDescent="0.25">
      <c r="A15" s="344"/>
      <c r="B15" s="346"/>
      <c r="C15" s="348"/>
      <c r="D15" s="252">
        <v>0</v>
      </c>
      <c r="E15" s="252">
        <v>1</v>
      </c>
      <c r="F15" s="252">
        <v>0</v>
      </c>
      <c r="G15" s="252">
        <v>0</v>
      </c>
      <c r="H15" s="252">
        <v>0</v>
      </c>
      <c r="I15" s="252">
        <v>0</v>
      </c>
      <c r="J15" s="252">
        <v>0</v>
      </c>
      <c r="K15" s="252">
        <v>0</v>
      </c>
      <c r="L15" s="252">
        <v>0</v>
      </c>
      <c r="M15" s="252">
        <v>0</v>
      </c>
      <c r="O15" s="141">
        <f>SUM(D15:M15)</f>
        <v>1</v>
      </c>
    </row>
    <row r="16" spans="1:15" x14ac:dyDescent="0.25">
      <c r="A16" s="343" t="s">
        <v>9800</v>
      </c>
      <c r="B16" s="345" t="str">
        <f>VLOOKUP(A16,EAP!$A$6:$D$27,2,FALSE)</f>
        <v>PAREDES E PAINÉIS</v>
      </c>
      <c r="C16" s="347">
        <f>VLOOKUP(A16,EAP!$A$6:$D$27,4,FALSE)</f>
        <v>210832.87</v>
      </c>
      <c r="D16" s="251">
        <f>D17*$C16</f>
        <v>0</v>
      </c>
      <c r="E16" s="251">
        <f>E17*$C16</f>
        <v>0</v>
      </c>
      <c r="F16" s="251">
        <f t="shared" ref="F16:L16" si="4">F17*$C16</f>
        <v>179207.93949999998</v>
      </c>
      <c r="G16" s="251">
        <f t="shared" si="4"/>
        <v>0</v>
      </c>
      <c r="H16" s="251">
        <f t="shared" si="4"/>
        <v>0</v>
      </c>
      <c r="I16" s="251">
        <f t="shared" si="4"/>
        <v>31624.930499999999</v>
      </c>
      <c r="J16" s="251">
        <f t="shared" si="4"/>
        <v>0</v>
      </c>
      <c r="K16" s="251">
        <f t="shared" si="4"/>
        <v>0</v>
      </c>
      <c r="L16" s="251">
        <f t="shared" si="4"/>
        <v>0</v>
      </c>
      <c r="M16" s="251">
        <f>M17*$C16</f>
        <v>0</v>
      </c>
      <c r="O16" s="47" t="b">
        <f>SUM(D16:M16)=C16</f>
        <v>1</v>
      </c>
    </row>
    <row r="17" spans="1:15" x14ac:dyDescent="0.25">
      <c r="A17" s="344"/>
      <c r="B17" s="346"/>
      <c r="C17" s="348"/>
      <c r="D17" s="252">
        <v>0</v>
      </c>
      <c r="E17" s="252">
        <v>0</v>
      </c>
      <c r="F17" s="252">
        <v>0.85</v>
      </c>
      <c r="G17" s="252">
        <v>0</v>
      </c>
      <c r="H17" s="252">
        <v>0</v>
      </c>
      <c r="I17" s="252">
        <v>0.15</v>
      </c>
      <c r="J17" s="252">
        <v>0</v>
      </c>
      <c r="K17" s="252">
        <v>0</v>
      </c>
      <c r="L17" s="252">
        <v>0</v>
      </c>
      <c r="M17" s="252">
        <v>0</v>
      </c>
      <c r="O17" s="141">
        <f>SUM(D17:M17)</f>
        <v>1</v>
      </c>
    </row>
    <row r="18" spans="1:15" x14ac:dyDescent="0.25">
      <c r="A18" s="343" t="s">
        <v>9801</v>
      </c>
      <c r="B18" s="345" t="str">
        <f>VLOOKUP(A18,EAP!$A$6:$D$27,2,FALSE)</f>
        <v>COBERTURA</v>
      </c>
      <c r="C18" s="347">
        <f>VLOOKUP(A18,EAP!$A$6:$D$27,4,FALSE)</f>
        <v>115751.45999999999</v>
      </c>
      <c r="D18" s="251">
        <f>D19*$C18</f>
        <v>0</v>
      </c>
      <c r="E18" s="251">
        <f>E19*$C18</f>
        <v>0</v>
      </c>
      <c r="F18" s="251">
        <f t="shared" ref="F18:L18" si="5">F19*$C18</f>
        <v>0</v>
      </c>
      <c r="G18" s="251">
        <f t="shared" si="5"/>
        <v>92601.168000000005</v>
      </c>
      <c r="H18" s="251">
        <f t="shared" si="5"/>
        <v>23150.292000000001</v>
      </c>
      <c r="I18" s="251">
        <f t="shared" si="5"/>
        <v>0</v>
      </c>
      <c r="J18" s="251">
        <f t="shared" si="5"/>
        <v>0</v>
      </c>
      <c r="K18" s="251">
        <f t="shared" si="5"/>
        <v>0</v>
      </c>
      <c r="L18" s="251">
        <f t="shared" si="5"/>
        <v>0</v>
      </c>
      <c r="M18" s="251">
        <f>M19*$C18</f>
        <v>0</v>
      </c>
      <c r="O18" s="47" t="b">
        <f>SUM(D18:M18)=C18</f>
        <v>1</v>
      </c>
    </row>
    <row r="19" spans="1:15" x14ac:dyDescent="0.25">
      <c r="A19" s="344"/>
      <c r="B19" s="346"/>
      <c r="C19" s="348"/>
      <c r="D19" s="252">
        <v>0</v>
      </c>
      <c r="E19" s="252">
        <v>0</v>
      </c>
      <c r="F19" s="252">
        <v>0</v>
      </c>
      <c r="G19" s="252">
        <v>0.8</v>
      </c>
      <c r="H19" s="252">
        <v>0.2</v>
      </c>
      <c r="I19" s="252">
        <v>0</v>
      </c>
      <c r="J19" s="252">
        <v>0</v>
      </c>
      <c r="K19" s="252">
        <v>0</v>
      </c>
      <c r="L19" s="252">
        <v>0</v>
      </c>
      <c r="M19" s="252">
        <v>0</v>
      </c>
      <c r="O19" s="141">
        <f>SUM(D19:M19)</f>
        <v>1</v>
      </c>
    </row>
    <row r="20" spans="1:15" x14ac:dyDescent="0.25">
      <c r="A20" s="343" t="s">
        <v>9802</v>
      </c>
      <c r="B20" s="345" t="str">
        <f>VLOOKUP(A20,EAP!$A$6:$D$27,2,FALSE)</f>
        <v>PISO</v>
      </c>
      <c r="C20" s="347">
        <f>VLOOKUP(A20,EAP!$A$6:$D$27,4,FALSE)</f>
        <v>90586.909999999974</v>
      </c>
      <c r="D20" s="251">
        <f>D21*$C20</f>
        <v>0</v>
      </c>
      <c r="E20" s="251">
        <f>E21*$C20</f>
        <v>0</v>
      </c>
      <c r="F20" s="251">
        <f t="shared" ref="F20:L20" si="6">F21*$C20</f>
        <v>0</v>
      </c>
      <c r="G20" s="251">
        <f t="shared" si="6"/>
        <v>0</v>
      </c>
      <c r="H20" s="251">
        <f t="shared" si="6"/>
        <v>45293.454999999987</v>
      </c>
      <c r="I20" s="251">
        <f t="shared" si="6"/>
        <v>22646.727499999994</v>
      </c>
      <c r="J20" s="251">
        <f t="shared" si="6"/>
        <v>22646.727499999994</v>
      </c>
      <c r="K20" s="251">
        <f t="shared" si="6"/>
        <v>0</v>
      </c>
      <c r="L20" s="251">
        <f t="shared" si="6"/>
        <v>0</v>
      </c>
      <c r="M20" s="251">
        <f>M21*$C20</f>
        <v>0</v>
      </c>
      <c r="O20" s="47" t="b">
        <f>SUM(D20:M20)=C20</f>
        <v>1</v>
      </c>
    </row>
    <row r="21" spans="1:15" x14ac:dyDescent="0.25">
      <c r="A21" s="344"/>
      <c r="B21" s="346"/>
      <c r="C21" s="348"/>
      <c r="D21" s="252">
        <v>0</v>
      </c>
      <c r="E21" s="252">
        <v>0</v>
      </c>
      <c r="F21" s="252">
        <v>0</v>
      </c>
      <c r="G21" s="252">
        <v>0</v>
      </c>
      <c r="H21" s="252">
        <v>0.5</v>
      </c>
      <c r="I21" s="252">
        <v>0.25</v>
      </c>
      <c r="J21" s="252">
        <v>0.25</v>
      </c>
      <c r="K21" s="252">
        <v>0</v>
      </c>
      <c r="L21" s="252">
        <v>0</v>
      </c>
      <c r="M21" s="252">
        <v>0</v>
      </c>
      <c r="O21" s="141">
        <f>SUM(D21:M21)</f>
        <v>1</v>
      </c>
    </row>
    <row r="22" spans="1:15" x14ac:dyDescent="0.25">
      <c r="A22" s="343" t="s">
        <v>9804</v>
      </c>
      <c r="B22" s="345" t="str">
        <f>VLOOKUP(A22,EAP!$A$6:$D$27,2,FALSE)</f>
        <v>TETOS E FORROS</v>
      </c>
      <c r="C22" s="347">
        <f>VLOOKUP(A22,EAP!$A$6:$D$27,4,FALSE)</f>
        <v>37153.65</v>
      </c>
      <c r="D22" s="251">
        <f>D23*$C22</f>
        <v>0</v>
      </c>
      <c r="E22" s="251">
        <f>E23*$C22</f>
        <v>0</v>
      </c>
      <c r="F22" s="251">
        <f t="shared" ref="F22:L22" si="7">F23*$C22</f>
        <v>0</v>
      </c>
      <c r="G22" s="251">
        <f t="shared" si="7"/>
        <v>0</v>
      </c>
      <c r="H22" s="251">
        <f t="shared" si="7"/>
        <v>14861.460000000001</v>
      </c>
      <c r="I22" s="251">
        <f t="shared" si="7"/>
        <v>11146.094999999999</v>
      </c>
      <c r="J22" s="251">
        <f t="shared" si="7"/>
        <v>11146.094999999999</v>
      </c>
      <c r="K22" s="251">
        <f t="shared" si="7"/>
        <v>0</v>
      </c>
      <c r="L22" s="251">
        <f t="shared" si="7"/>
        <v>0</v>
      </c>
      <c r="M22" s="251">
        <f>M23*$C22</f>
        <v>0</v>
      </c>
      <c r="O22" s="47" t="b">
        <f>SUM(D22:M22)=C22</f>
        <v>1</v>
      </c>
    </row>
    <row r="23" spans="1:15" x14ac:dyDescent="0.25">
      <c r="A23" s="344"/>
      <c r="B23" s="346"/>
      <c r="C23" s="348"/>
      <c r="D23" s="252">
        <v>0</v>
      </c>
      <c r="E23" s="252">
        <v>0</v>
      </c>
      <c r="F23" s="252">
        <v>0</v>
      </c>
      <c r="G23" s="252">
        <v>0</v>
      </c>
      <c r="H23" s="252">
        <v>0.4</v>
      </c>
      <c r="I23" s="252">
        <v>0.3</v>
      </c>
      <c r="J23" s="252">
        <v>0.3</v>
      </c>
      <c r="K23" s="252">
        <v>0</v>
      </c>
      <c r="L23" s="252">
        <v>0</v>
      </c>
      <c r="M23" s="252">
        <v>0</v>
      </c>
      <c r="O23" s="141">
        <f>SUM(D23:M23)</f>
        <v>1</v>
      </c>
    </row>
    <row r="24" spans="1:15" x14ac:dyDescent="0.25">
      <c r="A24" s="343" t="s">
        <v>9807</v>
      </c>
      <c r="B24" s="345" t="str">
        <f>VLOOKUP(A24,EAP!$A$6:$D$27,2,FALSE)</f>
        <v>INSTALAÇÕES HIDROSSANITÁRIAS</v>
      </c>
      <c r="C24" s="347">
        <f>VLOOKUP(A24,EAP!$A$6:$D$27,4,FALSE)</f>
        <v>66679.799999999988</v>
      </c>
      <c r="D24" s="251">
        <f>D25*$C24</f>
        <v>0</v>
      </c>
      <c r="E24" s="251">
        <f>E25*$C24</f>
        <v>0</v>
      </c>
      <c r="F24" s="251">
        <f t="shared" ref="F24:L24" si="8">F25*$C24</f>
        <v>0</v>
      </c>
      <c r="G24" s="251">
        <f t="shared" si="8"/>
        <v>0</v>
      </c>
      <c r="H24" s="251">
        <f t="shared" si="8"/>
        <v>0</v>
      </c>
      <c r="I24" s="251">
        <f t="shared" si="8"/>
        <v>0</v>
      </c>
      <c r="J24" s="251">
        <f t="shared" si="8"/>
        <v>0</v>
      </c>
      <c r="K24" s="251">
        <f t="shared" si="8"/>
        <v>66679.799999999988</v>
      </c>
      <c r="L24" s="251">
        <f t="shared" si="8"/>
        <v>0</v>
      </c>
      <c r="M24" s="251">
        <f>M25*$C24</f>
        <v>0</v>
      </c>
      <c r="O24" s="47" t="b">
        <f>SUM(D24:M24)=C24</f>
        <v>1</v>
      </c>
    </row>
    <row r="25" spans="1:15" x14ac:dyDescent="0.25">
      <c r="A25" s="344"/>
      <c r="B25" s="346"/>
      <c r="C25" s="348"/>
      <c r="D25" s="252">
        <v>0</v>
      </c>
      <c r="E25" s="252">
        <v>0</v>
      </c>
      <c r="F25" s="252">
        <v>0</v>
      </c>
      <c r="G25" s="252">
        <v>0</v>
      </c>
      <c r="H25" s="252">
        <v>0</v>
      </c>
      <c r="I25" s="252">
        <v>0</v>
      </c>
      <c r="J25" s="252">
        <v>0</v>
      </c>
      <c r="K25" s="252">
        <v>1</v>
      </c>
      <c r="L25" s="252">
        <v>0</v>
      </c>
      <c r="M25" s="252">
        <v>0</v>
      </c>
      <c r="O25" s="141">
        <f>SUM(D25:M25)</f>
        <v>1</v>
      </c>
    </row>
    <row r="26" spans="1:15" x14ac:dyDescent="0.25">
      <c r="A26" s="343" t="s">
        <v>9809</v>
      </c>
      <c r="B26" s="345" t="str">
        <f>VLOOKUP(A26,EAP!$A$6:$D$27,2,FALSE)</f>
        <v>INSTALAÇÕES ELÉTRICAS</v>
      </c>
      <c r="C26" s="347">
        <f>VLOOKUP(A26,EAP!$A$6:$D$27,4,FALSE)</f>
        <v>27038.490000000009</v>
      </c>
      <c r="D26" s="251">
        <f>D27*$C26</f>
        <v>0</v>
      </c>
      <c r="E26" s="251">
        <f>E27*$C26</f>
        <v>0</v>
      </c>
      <c r="F26" s="251">
        <f t="shared" ref="F26:L26" si="9">F27*$C26</f>
        <v>0</v>
      </c>
      <c r="G26" s="251">
        <f t="shared" si="9"/>
        <v>0</v>
      </c>
      <c r="H26" s="251">
        <f t="shared" si="9"/>
        <v>0</v>
      </c>
      <c r="I26" s="251">
        <f t="shared" si="9"/>
        <v>0</v>
      </c>
      <c r="J26" s="251">
        <f t="shared" si="9"/>
        <v>27038.490000000009</v>
      </c>
      <c r="K26" s="251">
        <f t="shared" si="9"/>
        <v>0</v>
      </c>
      <c r="L26" s="251">
        <f t="shared" si="9"/>
        <v>0</v>
      </c>
      <c r="M26" s="251">
        <f>M27*$C26</f>
        <v>0</v>
      </c>
      <c r="O26" s="47" t="b">
        <f>SUM(D26:M26)=C26</f>
        <v>1</v>
      </c>
    </row>
    <row r="27" spans="1:15" x14ac:dyDescent="0.25">
      <c r="A27" s="344"/>
      <c r="B27" s="346"/>
      <c r="C27" s="348"/>
      <c r="D27" s="252">
        <v>0</v>
      </c>
      <c r="E27" s="252">
        <v>0</v>
      </c>
      <c r="F27" s="252">
        <v>0</v>
      </c>
      <c r="G27" s="252">
        <v>0</v>
      </c>
      <c r="H27" s="252">
        <v>0</v>
      </c>
      <c r="I27" s="252">
        <v>0</v>
      </c>
      <c r="J27" s="252">
        <v>1</v>
      </c>
      <c r="K27" s="252">
        <v>0</v>
      </c>
      <c r="L27" s="252">
        <v>0</v>
      </c>
      <c r="M27" s="252">
        <v>0</v>
      </c>
      <c r="O27" s="141">
        <f>SUM(D27:M27)</f>
        <v>1</v>
      </c>
    </row>
    <row r="28" spans="1:15" x14ac:dyDescent="0.25">
      <c r="A28" s="343" t="s">
        <v>9810</v>
      </c>
      <c r="B28" s="345" t="str">
        <f>VLOOKUP(A28,EAP!$A$6:$D$27,2,FALSE)</f>
        <v>ESQUADRIAS</v>
      </c>
      <c r="C28" s="347">
        <f>VLOOKUP(A28,EAP!$A$6:$D$27,4,FALSE)</f>
        <v>77063.429999999993</v>
      </c>
      <c r="D28" s="251">
        <f t="shared" ref="D28:M28" si="10">D29*$C28</f>
        <v>0</v>
      </c>
      <c r="E28" s="251">
        <f t="shared" si="10"/>
        <v>0</v>
      </c>
      <c r="F28" s="251">
        <f t="shared" si="10"/>
        <v>0</v>
      </c>
      <c r="G28" s="251">
        <f t="shared" si="10"/>
        <v>0</v>
      </c>
      <c r="H28" s="251">
        <f t="shared" si="10"/>
        <v>0</v>
      </c>
      <c r="I28" s="251">
        <f t="shared" si="10"/>
        <v>50861.863799999999</v>
      </c>
      <c r="J28" s="251">
        <f t="shared" si="10"/>
        <v>0</v>
      </c>
      <c r="K28" s="251">
        <f t="shared" si="10"/>
        <v>0</v>
      </c>
      <c r="L28" s="251">
        <f t="shared" si="10"/>
        <v>26201.566200000001</v>
      </c>
      <c r="M28" s="251">
        <f t="shared" si="10"/>
        <v>0</v>
      </c>
      <c r="O28" s="47" t="b">
        <f>SUM(D28:M28)=C28</f>
        <v>1</v>
      </c>
    </row>
    <row r="29" spans="1:15" x14ac:dyDescent="0.25">
      <c r="A29" s="344"/>
      <c r="B29" s="346"/>
      <c r="C29" s="348"/>
      <c r="D29" s="252">
        <v>0</v>
      </c>
      <c r="E29" s="252">
        <v>0</v>
      </c>
      <c r="F29" s="252">
        <v>0</v>
      </c>
      <c r="G29" s="252">
        <v>0</v>
      </c>
      <c r="H29" s="252">
        <v>0</v>
      </c>
      <c r="I29" s="252">
        <v>0.66</v>
      </c>
      <c r="J29" s="252">
        <v>0</v>
      </c>
      <c r="K29" s="252">
        <v>0</v>
      </c>
      <c r="L29" s="252">
        <v>0.34</v>
      </c>
      <c r="M29" s="252">
        <v>0</v>
      </c>
      <c r="O29" s="141">
        <f>SUM(D29:M29)</f>
        <v>1</v>
      </c>
    </row>
    <row r="30" spans="1:15" x14ac:dyDescent="0.25">
      <c r="A30" s="343" t="s">
        <v>9812</v>
      </c>
      <c r="B30" s="345" t="str">
        <f>VLOOKUP(A30,EAP!$A$6:$D$27,2,FALSE)</f>
        <v>PINTURA</v>
      </c>
      <c r="C30" s="347">
        <f>VLOOKUP(A30,EAP!$A$6:$D$27,4,FALSE)</f>
        <v>28121.61</v>
      </c>
      <c r="D30" s="251">
        <f>D31*$C30</f>
        <v>0</v>
      </c>
      <c r="E30" s="251">
        <f>E31*$C30</f>
        <v>0</v>
      </c>
      <c r="F30" s="251">
        <f t="shared" ref="F30:L30" si="11">F31*$C30</f>
        <v>0</v>
      </c>
      <c r="G30" s="251">
        <f t="shared" si="11"/>
        <v>0</v>
      </c>
      <c r="H30" s="251">
        <f t="shared" si="11"/>
        <v>0</v>
      </c>
      <c r="I30" s="251">
        <f t="shared" si="11"/>
        <v>28121.61</v>
      </c>
      <c r="J30" s="251">
        <f t="shared" si="11"/>
        <v>0</v>
      </c>
      <c r="K30" s="251">
        <f t="shared" si="11"/>
        <v>0</v>
      </c>
      <c r="L30" s="251">
        <f t="shared" si="11"/>
        <v>0</v>
      </c>
      <c r="M30" s="251">
        <f>M31*$C30</f>
        <v>0</v>
      </c>
      <c r="O30" s="47" t="b">
        <f>SUM(D30:M30)=C30</f>
        <v>1</v>
      </c>
    </row>
    <row r="31" spans="1:15" x14ac:dyDescent="0.25">
      <c r="A31" s="344"/>
      <c r="B31" s="346"/>
      <c r="C31" s="348"/>
      <c r="D31" s="252">
        <v>0</v>
      </c>
      <c r="E31" s="252">
        <v>0</v>
      </c>
      <c r="F31" s="252">
        <v>0</v>
      </c>
      <c r="G31" s="252">
        <v>0</v>
      </c>
      <c r="H31" s="252">
        <v>0</v>
      </c>
      <c r="I31" s="252">
        <v>1</v>
      </c>
      <c r="J31" s="252">
        <v>0</v>
      </c>
      <c r="K31" s="252">
        <v>0</v>
      </c>
      <c r="L31" s="252">
        <v>0</v>
      </c>
      <c r="M31" s="252">
        <v>0</v>
      </c>
      <c r="O31" s="141">
        <f>SUM(D31:M31)</f>
        <v>1</v>
      </c>
    </row>
    <row r="32" spans="1:15" x14ac:dyDescent="0.25">
      <c r="A32" s="343" t="s">
        <v>9813</v>
      </c>
      <c r="B32" s="345" t="str">
        <f>VLOOKUP(A32,EAP!$A$6:$D$27,2,FALSE)</f>
        <v>LOUÇAS, METAIS E ACESSÓRIOS</v>
      </c>
      <c r="C32" s="347">
        <f>VLOOKUP(A32,EAP!$A$6:$D$27,4,FALSE)</f>
        <v>20112.399999999998</v>
      </c>
      <c r="D32" s="251">
        <f>D33*$C32</f>
        <v>0</v>
      </c>
      <c r="E32" s="251">
        <f>E33*$C32</f>
        <v>0</v>
      </c>
      <c r="F32" s="251">
        <f t="shared" ref="F32:L32" si="12">F33*$C32</f>
        <v>0</v>
      </c>
      <c r="G32" s="251">
        <f t="shared" si="12"/>
        <v>0</v>
      </c>
      <c r="H32" s="251">
        <f t="shared" si="12"/>
        <v>0</v>
      </c>
      <c r="I32" s="251">
        <f t="shared" si="12"/>
        <v>0</v>
      </c>
      <c r="J32" s="251">
        <f t="shared" si="12"/>
        <v>0</v>
      </c>
      <c r="K32" s="251">
        <f t="shared" si="12"/>
        <v>14078.679999999998</v>
      </c>
      <c r="L32" s="251">
        <f t="shared" si="12"/>
        <v>6033.7199999999993</v>
      </c>
      <c r="M32" s="251">
        <f>M33*$C32</f>
        <v>0</v>
      </c>
      <c r="O32" s="47" t="b">
        <f>SUM(D32:M32)=C32</f>
        <v>1</v>
      </c>
    </row>
    <row r="33" spans="1:15" x14ac:dyDescent="0.25">
      <c r="A33" s="344"/>
      <c r="B33" s="346"/>
      <c r="C33" s="348"/>
      <c r="D33" s="252">
        <v>0</v>
      </c>
      <c r="E33" s="252">
        <v>0</v>
      </c>
      <c r="F33" s="252">
        <v>0</v>
      </c>
      <c r="G33" s="252">
        <v>0</v>
      </c>
      <c r="H33" s="252">
        <v>0</v>
      </c>
      <c r="I33" s="252">
        <v>0</v>
      </c>
      <c r="J33" s="252">
        <v>0</v>
      </c>
      <c r="K33" s="252">
        <v>0.7</v>
      </c>
      <c r="L33" s="252">
        <v>0.3</v>
      </c>
      <c r="M33" s="252">
        <v>0</v>
      </c>
      <c r="O33" s="141">
        <f>SUM(D33:M33)</f>
        <v>1</v>
      </c>
    </row>
    <row r="34" spans="1:15" x14ac:dyDescent="0.25">
      <c r="A34" s="343" t="s">
        <v>9815</v>
      </c>
      <c r="B34" s="345" t="str">
        <f>VLOOKUP(A34,EAP!$A$6:$D$27,2,FALSE)</f>
        <v>SERVIÇOS FINAIS</v>
      </c>
      <c r="C34" s="347">
        <f>VLOOKUP(A34,EAP!$A$6:$D$27,4,FALSE)</f>
        <v>3299.31</v>
      </c>
      <c r="D34" s="251">
        <f>D35*$C34</f>
        <v>0</v>
      </c>
      <c r="E34" s="251">
        <f>E35*$C34</f>
        <v>0</v>
      </c>
      <c r="F34" s="251">
        <f t="shared" ref="F34:L34" si="13">F35*$C34</f>
        <v>0</v>
      </c>
      <c r="G34" s="251">
        <f t="shared" si="13"/>
        <v>0</v>
      </c>
      <c r="H34" s="251">
        <f t="shared" si="13"/>
        <v>0</v>
      </c>
      <c r="I34" s="251">
        <f>I35*$C34</f>
        <v>0</v>
      </c>
      <c r="J34" s="251">
        <f t="shared" si="13"/>
        <v>0</v>
      </c>
      <c r="K34" s="251">
        <f>K35*$C34</f>
        <v>0</v>
      </c>
      <c r="L34" s="251">
        <f t="shared" si="13"/>
        <v>3299.31</v>
      </c>
      <c r="M34" s="251">
        <f>M35*$C34</f>
        <v>0</v>
      </c>
      <c r="O34" s="47" t="b">
        <f>SUM(D34:M34)=C34</f>
        <v>1</v>
      </c>
    </row>
    <row r="35" spans="1:15" x14ac:dyDescent="0.25">
      <c r="A35" s="344"/>
      <c r="B35" s="346"/>
      <c r="C35" s="348"/>
      <c r="D35" s="252">
        <v>0</v>
      </c>
      <c r="E35" s="252">
        <v>0</v>
      </c>
      <c r="F35" s="252">
        <v>0</v>
      </c>
      <c r="G35" s="252">
        <v>0</v>
      </c>
      <c r="H35" s="252">
        <v>0</v>
      </c>
      <c r="I35" s="252">
        <v>0</v>
      </c>
      <c r="J35" s="252">
        <v>0</v>
      </c>
      <c r="K35" s="252">
        <v>0</v>
      </c>
      <c r="L35" s="252">
        <v>1</v>
      </c>
      <c r="M35" s="252"/>
      <c r="O35" s="141">
        <f>SUM(D35:M35)</f>
        <v>1</v>
      </c>
    </row>
    <row r="36" spans="1:15" ht="20.100000000000001" customHeight="1" x14ac:dyDescent="0.25">
      <c r="A36" s="339" t="s">
        <v>7730</v>
      </c>
      <c r="B36" s="340"/>
      <c r="C36" s="341">
        <f>SUM(C8:C35)</f>
        <v>894678.73</v>
      </c>
      <c r="D36" s="279" t="e">
        <f>SUM(D8,D10,D12,D14,D16,D18,D20,D22,D24,D26,D28,D30,D32,D34,#REF!,#REF!,#REF!)</f>
        <v>#REF!</v>
      </c>
      <c r="E36" s="279" t="e">
        <f>SUM(E8,E10,E12,E14,E16,E18,E20,E22,E24,E26,E28,E30,E32,E34,#REF!,#REF!,#REF!)</f>
        <v>#REF!</v>
      </c>
      <c r="F36" s="279" t="e">
        <f>SUM(F8,F10,F12,F14,F16,F18,F20,F22,F24,F26,F28,F30,F32,F34,#REF!,#REF!,#REF!)</f>
        <v>#REF!</v>
      </c>
      <c r="G36" s="279" t="e">
        <f>SUM(G8,G10,G12,G14,G16,G18,G20,G22,G24,G26,G28,G30,G32,G34,#REF!,#REF!,#REF!)</f>
        <v>#REF!</v>
      </c>
      <c r="H36" s="279" t="e">
        <f>SUM(H8,H10,H12,H14,H16,H18,H20,H22,H24,H26,H28,H30,H32,H34,#REF!,#REF!,#REF!)</f>
        <v>#REF!</v>
      </c>
      <c r="I36" s="279" t="e">
        <f>SUM(I8,I10,I12,I14,I16,I18,I20,I22,I24,I26,I28,I30,I32,I34,#REF!,#REF!,#REF!)</f>
        <v>#REF!</v>
      </c>
      <c r="J36" s="279" t="e">
        <f>SUM(J8,J10,J12,J14,J16,J18,J20,J22,J24,J26,J28,J30,J32,J34,#REF!,#REF!,#REF!)</f>
        <v>#REF!</v>
      </c>
      <c r="K36" s="279" t="e">
        <f>SUM(K8,K10,K12,K14,K16,K18,K20,K22,K24,K26,K28,K30,K32,K34,#REF!,#REF!,#REF!)</f>
        <v>#REF!</v>
      </c>
      <c r="L36" s="279" t="e">
        <f>SUM(L8,L10,L12,L14,L16,L18,L20,L22,L24,L26,L28,L30,L32,L34,#REF!,#REF!,#REF!)</f>
        <v>#REF!</v>
      </c>
      <c r="M36" s="287" t="e">
        <f>SUM(M8,M10,M12,M14,M16,M18,M20,M22,M24,M26,M28,M30,M32,M34,#REF!,#REF!,#REF!)</f>
        <v>#REF!</v>
      </c>
      <c r="N36" s="47"/>
      <c r="O36" s="47" t="e">
        <f>SUM(D36:M36)=C36</f>
        <v>#REF!</v>
      </c>
    </row>
    <row r="37" spans="1:15" ht="20.100000000000001" customHeight="1" x14ac:dyDescent="0.25">
      <c r="A37" s="339" t="s">
        <v>7731</v>
      </c>
      <c r="B37" s="340"/>
      <c r="C37" s="342"/>
      <c r="D37" s="280" t="e">
        <f>D36</f>
        <v>#REF!</v>
      </c>
      <c r="E37" s="281" t="e">
        <f>E36+D37</f>
        <v>#REF!</v>
      </c>
      <c r="F37" s="281" t="e">
        <f t="shared" ref="F37:M37" si="14">F36+E37</f>
        <v>#REF!</v>
      </c>
      <c r="G37" s="281" t="e">
        <f t="shared" si="14"/>
        <v>#REF!</v>
      </c>
      <c r="H37" s="281" t="e">
        <f t="shared" si="14"/>
        <v>#REF!</v>
      </c>
      <c r="I37" s="281" t="e">
        <f t="shared" si="14"/>
        <v>#REF!</v>
      </c>
      <c r="J37" s="281" t="e">
        <f t="shared" si="14"/>
        <v>#REF!</v>
      </c>
      <c r="K37" s="281" t="e">
        <f t="shared" si="14"/>
        <v>#REF!</v>
      </c>
      <c r="L37" s="281" t="e">
        <f t="shared" si="14"/>
        <v>#REF!</v>
      </c>
      <c r="M37" s="288" t="e">
        <f t="shared" si="14"/>
        <v>#REF!</v>
      </c>
      <c r="N37" s="47"/>
      <c r="O37" s="47" t="e">
        <f>M37=C36</f>
        <v>#REF!</v>
      </c>
    </row>
    <row r="39" spans="1:15" ht="15" customHeight="1" x14ac:dyDescent="0.25">
      <c r="C39" s="47" t="b">
        <f>C36=PO!I186</f>
        <v>1</v>
      </c>
      <c r="D39" s="47"/>
      <c r="E39" s="47"/>
      <c r="F39" s="47"/>
      <c r="G39" s="47"/>
      <c r="H39" s="47"/>
      <c r="I39" s="47"/>
      <c r="J39" s="47"/>
      <c r="K39" s="47"/>
      <c r="L39" s="47"/>
      <c r="M39" s="286" t="e">
        <f>M37/10</f>
        <v>#REF!</v>
      </c>
    </row>
    <row r="40" spans="1:15" x14ac:dyDescent="0.25">
      <c r="D40" s="255"/>
    </row>
  </sheetData>
  <mergeCells count="50">
    <mergeCell ref="A16:A17"/>
    <mergeCell ref="B16:B17"/>
    <mergeCell ref="C16:C17"/>
    <mergeCell ref="A18:A19"/>
    <mergeCell ref="B18:B19"/>
    <mergeCell ref="C18:C19"/>
    <mergeCell ref="B30:B31"/>
    <mergeCell ref="C30:C31"/>
    <mergeCell ref="B20:B21"/>
    <mergeCell ref="C20:C21"/>
    <mergeCell ref="A20:A21"/>
    <mergeCell ref="C24:C25"/>
    <mergeCell ref="A26:A27"/>
    <mergeCell ref="B26:B27"/>
    <mergeCell ref="C26:C27"/>
    <mergeCell ref="A28:A29"/>
    <mergeCell ref="B28:B29"/>
    <mergeCell ref="C28:C29"/>
    <mergeCell ref="A1:M1"/>
    <mergeCell ref="A2:M2"/>
    <mergeCell ref="B5:M5"/>
    <mergeCell ref="B14:B15"/>
    <mergeCell ref="C14:C15"/>
    <mergeCell ref="A8:A9"/>
    <mergeCell ref="B8:B9"/>
    <mergeCell ref="C8:C9"/>
    <mergeCell ref="A12:A13"/>
    <mergeCell ref="B12:B13"/>
    <mergeCell ref="C12:C13"/>
    <mergeCell ref="A10:A11"/>
    <mergeCell ref="B10:B11"/>
    <mergeCell ref="C10:C11"/>
    <mergeCell ref="B3:M3"/>
    <mergeCell ref="B4:M4"/>
    <mergeCell ref="A37:B37"/>
    <mergeCell ref="C36:C37"/>
    <mergeCell ref="A36:B36"/>
    <mergeCell ref="A14:A15"/>
    <mergeCell ref="A34:A35"/>
    <mergeCell ref="B34:B35"/>
    <mergeCell ref="C34:C35"/>
    <mergeCell ref="A32:A33"/>
    <mergeCell ref="B32:B33"/>
    <mergeCell ref="C32:C33"/>
    <mergeCell ref="A22:A23"/>
    <mergeCell ref="B22:B23"/>
    <mergeCell ref="C22:C23"/>
    <mergeCell ref="A24:A25"/>
    <mergeCell ref="B24:B25"/>
    <mergeCell ref="A30:A31"/>
  </mergeCells>
  <phoneticPr fontId="35" type="noConversion"/>
  <conditionalFormatting sqref="D8:M35">
    <cfRule type="expression" dxfId="0" priority="9">
      <formula>D8&gt;0</formula>
    </cfRule>
  </conditionalFormatting>
  <pageMargins left="0.39370078740157483" right="0.39370078740157483" top="0.39370078740157483" bottom="0.39370078740157483" header="0.31496062992125984" footer="0.31496062992125984"/>
  <pageSetup paperSize="9" scale="6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DA3A5-BBE4-4B45-8010-0C6E70359739}">
  <sheetPr>
    <tabColor rgb="FF0000FF"/>
    <pageSetUpPr fitToPage="1"/>
  </sheetPr>
  <dimension ref="A1:E54"/>
  <sheetViews>
    <sheetView view="pageBreakPreview" zoomScale="75" zoomScaleNormal="85" zoomScaleSheetLayoutView="75" workbookViewId="0">
      <selection activeCell="Q5" sqref="Q1:Z1048576"/>
    </sheetView>
  </sheetViews>
  <sheetFormatPr defaultColWidth="7.88671875" defaultRowHeight="10.199999999999999" x14ac:dyDescent="0.25"/>
  <cols>
    <col min="1" max="1" width="15.6640625" style="208" customWidth="1"/>
    <col min="2" max="2" width="11" style="208" customWidth="1"/>
    <col min="3" max="3" width="47.5546875" style="208" bestFit="1" customWidth="1"/>
    <col min="4" max="4" width="11" style="208" customWidth="1"/>
    <col min="5" max="5" width="15.6640625" style="208" customWidth="1"/>
    <col min="6" max="16384" width="7.88671875" style="208"/>
  </cols>
  <sheetData>
    <row r="1" spans="1:5" s="7" customFormat="1" ht="64.95" customHeight="1" x14ac:dyDescent="0.25">
      <c r="A1" s="108"/>
      <c r="B1" s="105"/>
      <c r="C1" s="106"/>
      <c r="D1" s="107"/>
      <c r="E1" s="274"/>
    </row>
    <row r="2" spans="1:5" s="262" customFormat="1" ht="20.100000000000001" customHeight="1" x14ac:dyDescent="0.25">
      <c r="A2" s="360" t="s">
        <v>11265</v>
      </c>
      <c r="B2" s="361"/>
      <c r="C2" s="361"/>
      <c r="D2" s="361"/>
      <c r="E2" s="362"/>
    </row>
    <row r="3" spans="1:5" s="210" customFormat="1" ht="13.2" customHeight="1" x14ac:dyDescent="0.2">
      <c r="A3" s="8" t="s">
        <v>7736</v>
      </c>
      <c r="B3" s="235" t="str">
        <f>EAP!B2</f>
        <v>REFORMA DA EMPEF HONÓRIO PEDRO DE SIQUEIRA</v>
      </c>
      <c r="C3" s="211"/>
      <c r="D3" s="211"/>
      <c r="E3" s="209"/>
    </row>
    <row r="4" spans="1:5" s="210" customFormat="1" ht="13.2" customHeight="1" x14ac:dyDescent="0.2">
      <c r="A4" s="64" t="s">
        <v>9799</v>
      </c>
      <c r="B4" s="235" t="str">
        <f>EAP!B3</f>
        <v>GUAÇUÍ - ES</v>
      </c>
      <c r="C4" s="211"/>
      <c r="D4" s="211"/>
      <c r="E4" s="209"/>
    </row>
    <row r="5" spans="1:5" s="210" customFormat="1" ht="13.2" customHeight="1" x14ac:dyDescent="0.2">
      <c r="A5" s="64" t="s">
        <v>9839</v>
      </c>
      <c r="B5" s="235" t="str">
        <f>EAP!B4</f>
        <v>PREFEITURA MUNICIPAL DE GUAÇUÍ</v>
      </c>
      <c r="C5" s="211"/>
      <c r="D5" s="211"/>
      <c r="E5" s="209"/>
    </row>
    <row r="6" spans="1:5" s="210" customFormat="1" ht="13.2" customHeight="1" x14ac:dyDescent="0.2">
      <c r="A6" s="64" t="s">
        <v>9840</v>
      </c>
      <c r="B6" s="236" t="e">
        <f>EAP!#REF!</f>
        <v>#REF!</v>
      </c>
      <c r="C6" s="211"/>
      <c r="D6" s="211"/>
      <c r="E6" s="209"/>
    </row>
    <row r="7" spans="1:5" s="213" customFormat="1" ht="13.2" customHeight="1" x14ac:dyDescent="0.25">
      <c r="A7" s="8"/>
      <c r="B7" s="211"/>
      <c r="C7" s="211"/>
      <c r="D7" s="211"/>
      <c r="E7" s="212"/>
    </row>
    <row r="8" spans="1:5" ht="13.2" x14ac:dyDescent="0.25">
      <c r="A8" s="214"/>
      <c r="C8" s="275" t="s">
        <v>11266</v>
      </c>
      <c r="E8" s="215"/>
    </row>
    <row r="9" spans="1:5" ht="13.2" x14ac:dyDescent="0.25">
      <c r="A9" s="214"/>
      <c r="C9" s="216" t="s">
        <v>11267</v>
      </c>
      <c r="E9" s="215"/>
    </row>
    <row r="10" spans="1:5" ht="13.2" x14ac:dyDescent="0.25">
      <c r="A10" s="214"/>
      <c r="C10" s="217"/>
      <c r="E10" s="215"/>
    </row>
    <row r="11" spans="1:5" ht="13.2" x14ac:dyDescent="0.25">
      <c r="A11" s="214"/>
      <c r="C11" s="275" t="s">
        <v>11268</v>
      </c>
      <c r="E11" s="215"/>
    </row>
    <row r="12" spans="1:5" ht="13.2" x14ac:dyDescent="0.25">
      <c r="A12" s="214"/>
      <c r="C12" s="216" t="s">
        <v>11269</v>
      </c>
      <c r="E12" s="215"/>
    </row>
    <row r="13" spans="1:5" ht="13.2" x14ac:dyDescent="0.25">
      <c r="A13" s="214"/>
      <c r="C13" s="217"/>
      <c r="E13" s="215"/>
    </row>
    <row r="14" spans="1:5" s="221" customFormat="1" ht="13.2" x14ac:dyDescent="0.25">
      <c r="A14" s="218"/>
      <c r="B14" s="219"/>
      <c r="C14" s="219"/>
      <c r="D14" s="219"/>
      <c r="E14" s="220"/>
    </row>
    <row r="15" spans="1:5" s="221" customFormat="1" ht="13.2" x14ac:dyDescent="0.25">
      <c r="A15" s="218"/>
      <c r="B15" s="229" t="s">
        <v>0</v>
      </c>
      <c r="C15" s="229" t="s">
        <v>11270</v>
      </c>
      <c r="D15" s="229" t="s">
        <v>11271</v>
      </c>
      <c r="E15" s="220"/>
    </row>
    <row r="16" spans="1:5" s="221" customFormat="1" ht="13.2" x14ac:dyDescent="0.25">
      <c r="A16" s="218"/>
      <c r="B16" s="222" t="s">
        <v>11272</v>
      </c>
      <c r="C16" s="223" t="s">
        <v>11273</v>
      </c>
      <c r="D16" s="224">
        <v>4.0599999999999997E-2</v>
      </c>
      <c r="E16" s="220"/>
    </row>
    <row r="17" spans="1:5" s="221" customFormat="1" ht="13.2" x14ac:dyDescent="0.25">
      <c r="A17" s="218"/>
      <c r="B17" s="222" t="s">
        <v>11274</v>
      </c>
      <c r="C17" s="223" t="s">
        <v>11275</v>
      </c>
      <c r="D17" s="224">
        <v>8.1900000000000001E-2</v>
      </c>
      <c r="E17" s="220"/>
    </row>
    <row r="18" spans="1:5" s="221" customFormat="1" ht="13.2" x14ac:dyDescent="0.25">
      <c r="A18" s="218"/>
      <c r="B18" s="222" t="s">
        <v>11276</v>
      </c>
      <c r="C18" s="223" t="s">
        <v>11277</v>
      </c>
      <c r="D18" s="224">
        <v>6.1000000000000004E-3</v>
      </c>
      <c r="E18" s="220"/>
    </row>
    <row r="19" spans="1:5" s="221" customFormat="1" ht="13.2" x14ac:dyDescent="0.25">
      <c r="A19" s="218"/>
      <c r="B19" s="222" t="s">
        <v>11278</v>
      </c>
      <c r="C19" s="223" t="s">
        <v>11279</v>
      </c>
      <c r="D19" s="224">
        <v>0.01</v>
      </c>
      <c r="E19" s="220"/>
    </row>
    <row r="20" spans="1:5" s="221" customFormat="1" ht="13.2" x14ac:dyDescent="0.25">
      <c r="A20" s="218"/>
      <c r="B20" s="222" t="s">
        <v>11280</v>
      </c>
      <c r="C20" s="223" t="s">
        <v>11281</v>
      </c>
      <c r="D20" s="224">
        <v>0.08</v>
      </c>
      <c r="E20" s="220"/>
    </row>
    <row r="21" spans="1:5" s="221" customFormat="1" ht="13.2" x14ac:dyDescent="0.25">
      <c r="A21" s="218"/>
      <c r="B21" s="225"/>
      <c r="D21" s="225"/>
      <c r="E21" s="220"/>
    </row>
    <row r="22" spans="1:5" s="221" customFormat="1" ht="13.2" x14ac:dyDescent="0.25">
      <c r="A22" s="218"/>
      <c r="B22" s="229" t="s">
        <v>0</v>
      </c>
      <c r="C22" s="229" t="s">
        <v>11282</v>
      </c>
      <c r="D22" s="229" t="s">
        <v>11271</v>
      </c>
      <c r="E22" s="220"/>
    </row>
    <row r="23" spans="1:5" s="221" customFormat="1" ht="13.2" x14ac:dyDescent="0.25">
      <c r="A23" s="218"/>
      <c r="B23" s="222" t="s">
        <v>11283</v>
      </c>
      <c r="C23" s="223" t="s">
        <v>11284</v>
      </c>
      <c r="D23" s="224">
        <f>SUM(D25:D27)</f>
        <v>7.6500000000000012E-2</v>
      </c>
      <c r="E23" s="220"/>
    </row>
    <row r="24" spans="1:5" s="221" customFormat="1" ht="13.2" x14ac:dyDescent="0.25">
      <c r="A24" s="218"/>
      <c r="B24" s="226"/>
      <c r="C24" s="226"/>
      <c r="D24" s="226"/>
      <c r="E24" s="220"/>
    </row>
    <row r="25" spans="1:5" s="221" customFormat="1" ht="13.2" x14ac:dyDescent="0.25">
      <c r="A25" s="218"/>
      <c r="C25" s="227" t="s">
        <v>11285</v>
      </c>
      <c r="D25" s="228">
        <v>0.04</v>
      </c>
      <c r="E25" s="220"/>
    </row>
    <row r="26" spans="1:5" s="221" customFormat="1" ht="13.2" x14ac:dyDescent="0.25">
      <c r="A26" s="218"/>
      <c r="C26" s="227" t="s">
        <v>11286</v>
      </c>
      <c r="D26" s="228">
        <v>0.03</v>
      </c>
      <c r="E26" s="220"/>
    </row>
    <row r="27" spans="1:5" s="221" customFormat="1" ht="13.2" x14ac:dyDescent="0.25">
      <c r="A27" s="218"/>
      <c r="C27" s="227" t="s">
        <v>11287</v>
      </c>
      <c r="D27" s="228">
        <v>6.4999999999999997E-3</v>
      </c>
      <c r="E27" s="220"/>
    </row>
    <row r="28" spans="1:5" s="221" customFormat="1" ht="13.2" x14ac:dyDescent="0.25">
      <c r="A28" s="218"/>
      <c r="E28" s="220"/>
    </row>
    <row r="29" spans="1:5" s="221" customFormat="1" ht="13.2" x14ac:dyDescent="0.25">
      <c r="A29" s="218"/>
      <c r="C29" s="229" t="s">
        <v>11288</v>
      </c>
      <c r="D29" s="229" t="s">
        <v>5</v>
      </c>
      <c r="E29" s="220"/>
    </row>
    <row r="30" spans="1:5" s="221" customFormat="1" ht="39.6" x14ac:dyDescent="0.25">
      <c r="A30" s="218"/>
      <c r="C30" s="230" t="s">
        <v>11289</v>
      </c>
      <c r="D30" s="276">
        <f>(((1+D16+D17+D19)*(1+D18)*(1+D20))/(1-D23))-1</f>
        <v>0.33249692474282644</v>
      </c>
      <c r="E30" s="220"/>
    </row>
    <row r="31" spans="1:5" s="221" customFormat="1" ht="13.2" x14ac:dyDescent="0.25">
      <c r="A31" s="218"/>
      <c r="E31" s="220"/>
    </row>
    <row r="32" spans="1:5" s="221" customFormat="1" ht="60" hidden="1" customHeight="1" x14ac:dyDescent="0.25">
      <c r="A32" s="218"/>
      <c r="B32" s="359" t="s">
        <v>11290</v>
      </c>
      <c r="C32" s="359"/>
      <c r="D32" s="359"/>
      <c r="E32" s="220"/>
    </row>
    <row r="33" spans="1:5" s="221" customFormat="1" ht="13.2" x14ac:dyDescent="0.25">
      <c r="A33" s="218"/>
      <c r="E33" s="220"/>
    </row>
    <row r="34" spans="1:5" s="221" customFormat="1" ht="13.2" x14ac:dyDescent="0.25">
      <c r="A34" s="218"/>
      <c r="C34" s="225" t="s">
        <v>11292</v>
      </c>
      <c r="E34" s="220"/>
    </row>
    <row r="35" spans="1:5" s="221" customFormat="1" ht="13.2" x14ac:dyDescent="0.25">
      <c r="A35" s="218"/>
      <c r="C35" s="225"/>
      <c r="E35" s="220"/>
    </row>
    <row r="36" spans="1:5" s="221" customFormat="1" ht="13.2" x14ac:dyDescent="0.25">
      <c r="A36" s="218"/>
      <c r="C36" s="225"/>
      <c r="E36" s="220"/>
    </row>
    <row r="37" spans="1:5" s="221" customFormat="1" ht="13.2" x14ac:dyDescent="0.25">
      <c r="A37" s="218"/>
      <c r="E37" s="220"/>
    </row>
    <row r="38" spans="1:5" s="221" customFormat="1" ht="13.2" x14ac:dyDescent="0.25">
      <c r="A38" s="218"/>
      <c r="E38" s="220"/>
    </row>
    <row r="39" spans="1:5" s="221" customFormat="1" ht="13.2" x14ac:dyDescent="0.25">
      <c r="A39" s="218"/>
      <c r="C39" s="231" t="s">
        <v>11291</v>
      </c>
      <c r="E39" s="220"/>
    </row>
    <row r="40" spans="1:5" s="221" customFormat="1" ht="13.2" x14ac:dyDescent="0.25">
      <c r="A40" s="232"/>
      <c r="B40" s="233"/>
      <c r="C40" s="233"/>
      <c r="D40" s="233"/>
      <c r="E40" s="234"/>
    </row>
    <row r="41" spans="1:5" s="221" customFormat="1" ht="13.2" x14ac:dyDescent="0.25"/>
    <row r="42" spans="1:5" s="221" customFormat="1" ht="13.2" x14ac:dyDescent="0.25"/>
    <row r="43" spans="1:5" s="221" customFormat="1" ht="13.2" x14ac:dyDescent="0.25"/>
    <row r="44" spans="1:5" s="221" customFormat="1" ht="13.2" x14ac:dyDescent="0.25"/>
    <row r="45" spans="1:5" s="221" customFormat="1" ht="13.2" x14ac:dyDescent="0.25"/>
    <row r="46" spans="1:5" s="221" customFormat="1" ht="13.2" x14ac:dyDescent="0.25"/>
    <row r="47" spans="1:5" s="221" customFormat="1" ht="13.2" x14ac:dyDescent="0.25"/>
    <row r="48" spans="1:5" s="221" customFormat="1" ht="13.2" x14ac:dyDescent="0.25"/>
    <row r="49" s="221" customFormat="1" ht="13.2" x14ac:dyDescent="0.25"/>
    <row r="50" s="221" customFormat="1" ht="13.2" x14ac:dyDescent="0.25"/>
    <row r="51" s="221" customFormat="1" ht="13.2" x14ac:dyDescent="0.25"/>
    <row r="52" s="221" customFormat="1" ht="13.2" x14ac:dyDescent="0.25"/>
    <row r="53" s="221" customFormat="1" ht="13.2" x14ac:dyDescent="0.25"/>
    <row r="54" s="221" customFormat="1" ht="13.2" x14ac:dyDescent="0.25"/>
  </sheetData>
  <mergeCells count="2">
    <mergeCell ref="B32:D32"/>
    <mergeCell ref="A2:E2"/>
  </mergeCells>
  <pageMargins left="0.51181102362204722" right="0.51181102362204722" top="0.78740157480314965" bottom="0.78740157480314965" header="0.31496062992125984" footer="0.31496062992125984"/>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B2B69-7A3E-4144-A13C-AA94847630B8}">
  <sheetPr>
    <tabColor rgb="FF00B050"/>
  </sheetPr>
  <dimension ref="A1:G3065"/>
  <sheetViews>
    <sheetView zoomScaleNormal="100" workbookViewId="0">
      <selection activeCell="C1" sqref="C1"/>
    </sheetView>
  </sheetViews>
  <sheetFormatPr defaultRowHeight="13.2" x14ac:dyDescent="0.25"/>
  <cols>
    <col min="1" max="1" width="15.6640625" customWidth="1"/>
    <col min="2" max="2" width="80.6640625" customWidth="1"/>
    <col min="3" max="4" width="15.6640625" customWidth="1"/>
    <col min="6" max="6" width="65.44140625" bestFit="1" customWidth="1"/>
  </cols>
  <sheetData>
    <row r="1" spans="1:4" x14ac:dyDescent="0.25">
      <c r="A1" s="78"/>
      <c r="B1" s="79" t="s">
        <v>10619</v>
      </c>
      <c r="C1" s="78"/>
      <c r="D1" s="78"/>
    </row>
    <row r="2" spans="1:4" ht="14.4" x14ac:dyDescent="0.3">
      <c r="A2" s="74" t="s">
        <v>41</v>
      </c>
      <c r="B2" s="75" t="s">
        <v>42</v>
      </c>
      <c r="C2" s="76" t="s">
        <v>43</v>
      </c>
      <c r="D2" s="77" t="s">
        <v>6526</v>
      </c>
    </row>
    <row r="3" spans="1:4" ht="14.4" x14ac:dyDescent="0.25">
      <c r="A3" s="50" t="s">
        <v>4293</v>
      </c>
      <c r="B3" s="50" t="s">
        <v>4294</v>
      </c>
      <c r="C3" s="51"/>
      <c r="D3" s="72"/>
    </row>
    <row r="4" spans="1:4" ht="14.4" x14ac:dyDescent="0.25">
      <c r="A4" s="50" t="s">
        <v>4295</v>
      </c>
      <c r="B4" s="50" t="s">
        <v>4296</v>
      </c>
      <c r="C4" s="51"/>
      <c r="D4" s="72"/>
    </row>
    <row r="5" spans="1:4" x14ac:dyDescent="0.25">
      <c r="A5" s="52" t="s">
        <v>4297</v>
      </c>
      <c r="B5" s="52" t="s">
        <v>4298</v>
      </c>
      <c r="C5" s="51" t="s">
        <v>4299</v>
      </c>
      <c r="D5" s="72">
        <v>26.37</v>
      </c>
    </row>
    <row r="6" spans="1:4" x14ac:dyDescent="0.25">
      <c r="A6" s="52" t="s">
        <v>4300</v>
      </c>
      <c r="B6" s="52" t="s">
        <v>4301</v>
      </c>
      <c r="C6" s="51" t="s">
        <v>4299</v>
      </c>
      <c r="D6" s="72">
        <v>14.19</v>
      </c>
    </row>
    <row r="7" spans="1:4" x14ac:dyDescent="0.25">
      <c r="A7" s="52" t="s">
        <v>4302</v>
      </c>
      <c r="B7" s="52" t="s">
        <v>4303</v>
      </c>
      <c r="C7" s="51" t="s">
        <v>4299</v>
      </c>
      <c r="D7" s="72">
        <v>28.4</v>
      </c>
    </row>
    <row r="8" spans="1:4" x14ac:dyDescent="0.25">
      <c r="A8" s="52" t="s">
        <v>4304</v>
      </c>
      <c r="B8" s="52" t="s">
        <v>4305</v>
      </c>
      <c r="C8" s="51" t="s">
        <v>4299</v>
      </c>
      <c r="D8" s="72">
        <v>20.29</v>
      </c>
    </row>
    <row r="9" spans="1:4" x14ac:dyDescent="0.25">
      <c r="A9" s="52" t="s">
        <v>4306</v>
      </c>
      <c r="B9" s="52" t="s">
        <v>4307</v>
      </c>
      <c r="C9" s="51" t="s">
        <v>4299</v>
      </c>
      <c r="D9" s="72">
        <v>18.25</v>
      </c>
    </row>
    <row r="10" spans="1:4" x14ac:dyDescent="0.25">
      <c r="A10" s="52" t="s">
        <v>4308</v>
      </c>
      <c r="B10" s="52" t="s">
        <v>4309</v>
      </c>
      <c r="C10" s="51" t="s">
        <v>4299</v>
      </c>
      <c r="D10" s="72">
        <v>50.72</v>
      </c>
    </row>
    <row r="11" spans="1:4" x14ac:dyDescent="0.25">
      <c r="A11" s="52" t="s">
        <v>4310</v>
      </c>
      <c r="B11" s="52" t="s">
        <v>4311</v>
      </c>
      <c r="C11" s="51" t="s">
        <v>4299</v>
      </c>
      <c r="D11" s="72">
        <v>50.72</v>
      </c>
    </row>
    <row r="12" spans="1:4" x14ac:dyDescent="0.25">
      <c r="A12" s="52" t="s">
        <v>4312</v>
      </c>
      <c r="B12" s="52" t="s">
        <v>4313</v>
      </c>
      <c r="C12" s="51" t="s">
        <v>4299</v>
      </c>
      <c r="D12" s="72">
        <v>10.14</v>
      </c>
    </row>
    <row r="13" spans="1:4" x14ac:dyDescent="0.25">
      <c r="A13" s="52" t="s">
        <v>4314</v>
      </c>
      <c r="B13" s="52" t="s">
        <v>4315</v>
      </c>
      <c r="C13" s="51" t="s">
        <v>4316</v>
      </c>
      <c r="D13" s="72">
        <v>60.87</v>
      </c>
    </row>
    <row r="14" spans="1:4" x14ac:dyDescent="0.25">
      <c r="A14" s="52" t="s">
        <v>4317</v>
      </c>
      <c r="B14" s="52" t="s">
        <v>4318</v>
      </c>
      <c r="C14" s="51" t="s">
        <v>4316</v>
      </c>
      <c r="D14" s="72">
        <v>286.08</v>
      </c>
    </row>
    <row r="15" spans="1:4" ht="26.4" x14ac:dyDescent="0.25">
      <c r="A15" s="52" t="s">
        <v>4319</v>
      </c>
      <c r="B15" s="52" t="s">
        <v>4320</v>
      </c>
      <c r="C15" s="51" t="s">
        <v>4299</v>
      </c>
      <c r="D15" s="72">
        <v>12.16</v>
      </c>
    </row>
    <row r="16" spans="1:4" ht="26.4" x14ac:dyDescent="0.25">
      <c r="A16" s="52" t="s">
        <v>4321</v>
      </c>
      <c r="B16" s="52" t="s">
        <v>4322</v>
      </c>
      <c r="C16" s="51" t="s">
        <v>4299</v>
      </c>
      <c r="D16" s="72">
        <v>14.19</v>
      </c>
    </row>
    <row r="17" spans="1:4" x14ac:dyDescent="0.25">
      <c r="A17" s="52" t="s">
        <v>4323</v>
      </c>
      <c r="B17" s="52" t="s">
        <v>4324</v>
      </c>
      <c r="C17" s="51" t="s">
        <v>4299</v>
      </c>
      <c r="D17" s="72">
        <v>16.22</v>
      </c>
    </row>
    <row r="18" spans="1:4" x14ac:dyDescent="0.25">
      <c r="A18" s="52" t="s">
        <v>4325</v>
      </c>
      <c r="B18" s="52" t="s">
        <v>4326</v>
      </c>
      <c r="C18" s="51" t="s">
        <v>4299</v>
      </c>
      <c r="D18" s="72">
        <v>10.14</v>
      </c>
    </row>
    <row r="19" spans="1:4" x14ac:dyDescent="0.25">
      <c r="A19" s="52" t="s">
        <v>4327</v>
      </c>
      <c r="B19" s="52" t="s">
        <v>4328</v>
      </c>
      <c r="C19" s="51" t="s">
        <v>19</v>
      </c>
      <c r="D19" s="72">
        <v>10.14</v>
      </c>
    </row>
    <row r="20" spans="1:4" x14ac:dyDescent="0.25">
      <c r="A20" s="52" t="s">
        <v>4329</v>
      </c>
      <c r="B20" s="52" t="s">
        <v>4330</v>
      </c>
      <c r="C20" s="51" t="s">
        <v>4299</v>
      </c>
      <c r="D20" s="72">
        <v>13.57</v>
      </c>
    </row>
    <row r="21" spans="1:4" x14ac:dyDescent="0.25">
      <c r="A21" s="52" t="s">
        <v>4331</v>
      </c>
      <c r="B21" s="52" t="s">
        <v>4332</v>
      </c>
      <c r="C21" s="51" t="s">
        <v>4316</v>
      </c>
      <c r="D21" s="72">
        <v>335.21</v>
      </c>
    </row>
    <row r="22" spans="1:4" x14ac:dyDescent="0.25">
      <c r="A22" s="52" t="s">
        <v>4333</v>
      </c>
      <c r="B22" s="52" t="s">
        <v>4334</v>
      </c>
      <c r="C22" s="51" t="s">
        <v>4299</v>
      </c>
      <c r="D22" s="72">
        <v>12.51</v>
      </c>
    </row>
    <row r="23" spans="1:4" x14ac:dyDescent="0.25">
      <c r="A23" s="52" t="s">
        <v>4335</v>
      </c>
      <c r="B23" s="52" t="s">
        <v>4336</v>
      </c>
      <c r="C23" s="51" t="s">
        <v>15</v>
      </c>
      <c r="D23" s="72">
        <v>30.85</v>
      </c>
    </row>
    <row r="24" spans="1:4" x14ac:dyDescent="0.25">
      <c r="A24" s="52" t="s">
        <v>4337</v>
      </c>
      <c r="B24" s="52" t="s">
        <v>4338</v>
      </c>
      <c r="C24" s="51" t="s">
        <v>4299</v>
      </c>
      <c r="D24" s="72">
        <v>22.42</v>
      </c>
    </row>
    <row r="25" spans="1:4" x14ac:dyDescent="0.25">
      <c r="A25" s="52" t="s">
        <v>4339</v>
      </c>
      <c r="B25" s="52" t="s">
        <v>4340</v>
      </c>
      <c r="C25" s="51" t="s">
        <v>15</v>
      </c>
      <c r="D25" s="72">
        <v>20.99</v>
      </c>
    </row>
    <row r="26" spans="1:4" x14ac:dyDescent="0.25">
      <c r="A26" s="52" t="s">
        <v>4341</v>
      </c>
      <c r="B26" s="52" t="s">
        <v>4342</v>
      </c>
      <c r="C26" s="51" t="s">
        <v>4299</v>
      </c>
      <c r="D26" s="72">
        <v>17.88</v>
      </c>
    </row>
    <row r="27" spans="1:4" x14ac:dyDescent="0.25">
      <c r="A27" s="52" t="s">
        <v>4343</v>
      </c>
      <c r="B27" s="52" t="s">
        <v>4344</v>
      </c>
      <c r="C27" s="51" t="s">
        <v>4299</v>
      </c>
      <c r="D27" s="72">
        <v>25.18</v>
      </c>
    </row>
    <row r="28" spans="1:4" x14ac:dyDescent="0.25">
      <c r="A28" s="52" t="s">
        <v>4345</v>
      </c>
      <c r="B28" s="52" t="s">
        <v>4346</v>
      </c>
      <c r="C28" s="51" t="s">
        <v>15</v>
      </c>
      <c r="D28" s="72">
        <v>25.18</v>
      </c>
    </row>
    <row r="29" spans="1:4" x14ac:dyDescent="0.25">
      <c r="A29" s="52" t="s">
        <v>4347</v>
      </c>
      <c r="B29" s="52" t="s">
        <v>7549</v>
      </c>
      <c r="C29" s="51" t="s">
        <v>15</v>
      </c>
      <c r="D29" s="72">
        <v>41.98</v>
      </c>
    </row>
    <row r="30" spans="1:4" x14ac:dyDescent="0.25">
      <c r="A30" s="52" t="s">
        <v>4348</v>
      </c>
      <c r="B30" s="52" t="s">
        <v>4349</v>
      </c>
      <c r="C30" s="51" t="s">
        <v>4299</v>
      </c>
      <c r="D30" s="72">
        <v>6.81</v>
      </c>
    </row>
    <row r="31" spans="1:4" x14ac:dyDescent="0.25">
      <c r="A31" s="52" t="s">
        <v>4350</v>
      </c>
      <c r="B31" s="52" t="s">
        <v>4351</v>
      </c>
      <c r="C31" s="51" t="s">
        <v>15</v>
      </c>
      <c r="D31" s="72">
        <v>40.58</v>
      </c>
    </row>
    <row r="32" spans="1:4" x14ac:dyDescent="0.25">
      <c r="A32" s="52" t="s">
        <v>4352</v>
      </c>
      <c r="B32" s="52" t="s">
        <v>4353</v>
      </c>
      <c r="C32" s="51" t="s">
        <v>4299</v>
      </c>
      <c r="D32" s="72">
        <v>6.52</v>
      </c>
    </row>
    <row r="33" spans="1:4" x14ac:dyDescent="0.25">
      <c r="A33" s="52" t="s">
        <v>4354</v>
      </c>
      <c r="B33" s="52" t="s">
        <v>4355</v>
      </c>
      <c r="C33" s="51" t="s">
        <v>4299</v>
      </c>
      <c r="D33" s="72">
        <v>26.37</v>
      </c>
    </row>
    <row r="34" spans="1:4" x14ac:dyDescent="0.25">
      <c r="A34" s="52" t="s">
        <v>4356</v>
      </c>
      <c r="B34" s="52" t="s">
        <v>4357</v>
      </c>
      <c r="C34" s="51" t="s">
        <v>4299</v>
      </c>
      <c r="D34" s="72">
        <v>10.14</v>
      </c>
    </row>
    <row r="35" spans="1:4" x14ac:dyDescent="0.25">
      <c r="A35" s="52" t="s">
        <v>4358</v>
      </c>
      <c r="B35" s="52" t="s">
        <v>4359</v>
      </c>
      <c r="C35" s="51" t="s">
        <v>4299</v>
      </c>
      <c r="D35" s="72">
        <v>39.19</v>
      </c>
    </row>
    <row r="36" spans="1:4" x14ac:dyDescent="0.25">
      <c r="A36" s="52" t="s">
        <v>4360</v>
      </c>
      <c r="B36" s="52" t="s">
        <v>4361</v>
      </c>
      <c r="C36" s="51" t="s">
        <v>15</v>
      </c>
      <c r="D36" s="72">
        <v>11.1</v>
      </c>
    </row>
    <row r="37" spans="1:4" x14ac:dyDescent="0.25">
      <c r="A37" s="52" t="s">
        <v>4362</v>
      </c>
      <c r="B37" s="52" t="s">
        <v>4363</v>
      </c>
      <c r="C37" s="51" t="s">
        <v>4299</v>
      </c>
      <c r="D37" s="72">
        <v>3.57</v>
      </c>
    </row>
    <row r="38" spans="1:4" x14ac:dyDescent="0.25">
      <c r="A38" s="52" t="s">
        <v>4364</v>
      </c>
      <c r="B38" s="52" t="s">
        <v>4365</v>
      </c>
      <c r="C38" s="51" t="s">
        <v>19</v>
      </c>
      <c r="D38" s="72">
        <v>14.62</v>
      </c>
    </row>
    <row r="39" spans="1:4" x14ac:dyDescent="0.25">
      <c r="A39" s="52" t="s">
        <v>4366</v>
      </c>
      <c r="B39" s="52" t="s">
        <v>4367</v>
      </c>
      <c r="C39" s="51" t="s">
        <v>4299</v>
      </c>
      <c r="D39" s="72">
        <v>3.84</v>
      </c>
    </row>
    <row r="40" spans="1:4" x14ac:dyDescent="0.25">
      <c r="A40" s="52" t="s">
        <v>4368</v>
      </c>
      <c r="B40" s="52" t="s">
        <v>4369</v>
      </c>
      <c r="C40" s="51" t="s">
        <v>4299</v>
      </c>
      <c r="D40" s="72">
        <v>29.54</v>
      </c>
    </row>
    <row r="41" spans="1:4" x14ac:dyDescent="0.25">
      <c r="A41" s="52" t="s">
        <v>4370</v>
      </c>
      <c r="B41" s="52" t="s">
        <v>4371</v>
      </c>
      <c r="C41" s="51" t="s">
        <v>4299</v>
      </c>
      <c r="D41" s="72">
        <v>9.82</v>
      </c>
    </row>
    <row r="42" spans="1:4" x14ac:dyDescent="0.25">
      <c r="A42" s="52" t="s">
        <v>4372</v>
      </c>
      <c r="B42" s="52" t="s">
        <v>4373</v>
      </c>
      <c r="C42" s="51" t="s">
        <v>4299</v>
      </c>
      <c r="D42" s="72">
        <v>24.23</v>
      </c>
    </row>
    <row r="43" spans="1:4" x14ac:dyDescent="0.25">
      <c r="A43" s="52" t="s">
        <v>4374</v>
      </c>
      <c r="B43" s="52" t="s">
        <v>4375</v>
      </c>
      <c r="C43" s="51" t="s">
        <v>4299</v>
      </c>
      <c r="D43" s="72">
        <v>7.72</v>
      </c>
    </row>
    <row r="44" spans="1:4" x14ac:dyDescent="0.25">
      <c r="A44" s="52" t="s">
        <v>4376</v>
      </c>
      <c r="B44" s="52" t="s">
        <v>4377</v>
      </c>
      <c r="C44" s="51" t="s">
        <v>19</v>
      </c>
      <c r="D44" s="72">
        <v>2.36</v>
      </c>
    </row>
    <row r="45" spans="1:4" x14ac:dyDescent="0.25">
      <c r="A45" s="52" t="s">
        <v>4378</v>
      </c>
      <c r="B45" s="52" t="s">
        <v>4379</v>
      </c>
      <c r="C45" s="51" t="s">
        <v>4299</v>
      </c>
      <c r="D45" s="72">
        <v>28.16</v>
      </c>
    </row>
    <row r="46" spans="1:4" x14ac:dyDescent="0.25">
      <c r="A46" s="52" t="s">
        <v>4380</v>
      </c>
      <c r="B46" s="52" t="s">
        <v>4381</v>
      </c>
      <c r="C46" s="51" t="s">
        <v>15</v>
      </c>
      <c r="D46" s="72">
        <v>15.07</v>
      </c>
    </row>
    <row r="47" spans="1:4" x14ac:dyDescent="0.25">
      <c r="A47" s="52" t="s">
        <v>4382</v>
      </c>
      <c r="B47" s="52" t="s">
        <v>4383</v>
      </c>
      <c r="C47" s="51" t="s">
        <v>15</v>
      </c>
      <c r="D47" s="72">
        <v>23.6</v>
      </c>
    </row>
    <row r="48" spans="1:4" x14ac:dyDescent="0.25">
      <c r="A48" s="52" t="s">
        <v>4384</v>
      </c>
      <c r="B48" s="52" t="s">
        <v>4385</v>
      </c>
      <c r="C48" s="51" t="s">
        <v>4299</v>
      </c>
      <c r="D48" s="72">
        <v>8.81</v>
      </c>
    </row>
    <row r="49" spans="1:4" x14ac:dyDescent="0.25">
      <c r="A49" s="52" t="s">
        <v>4386</v>
      </c>
      <c r="B49" s="52" t="s">
        <v>4387</v>
      </c>
      <c r="C49" s="51" t="s">
        <v>4299</v>
      </c>
      <c r="D49" s="72">
        <v>15.01</v>
      </c>
    </row>
    <row r="50" spans="1:4" x14ac:dyDescent="0.25">
      <c r="A50" s="52" t="s">
        <v>4388</v>
      </c>
      <c r="B50" s="52" t="s">
        <v>4389</v>
      </c>
      <c r="C50" s="51" t="s">
        <v>19</v>
      </c>
      <c r="D50" s="72">
        <v>0.62</v>
      </c>
    </row>
    <row r="51" spans="1:4" ht="14.4" x14ac:dyDescent="0.25">
      <c r="A51" s="50" t="s">
        <v>4390</v>
      </c>
      <c r="B51" s="50" t="s">
        <v>4296</v>
      </c>
      <c r="C51" s="51"/>
      <c r="D51" s="72"/>
    </row>
    <row r="52" spans="1:4" x14ac:dyDescent="0.25">
      <c r="A52" s="52" t="s">
        <v>4391</v>
      </c>
      <c r="B52" s="52" t="s">
        <v>4392</v>
      </c>
      <c r="C52" s="51" t="s">
        <v>4299</v>
      </c>
      <c r="D52" s="72">
        <v>11.58</v>
      </c>
    </row>
    <row r="53" spans="1:4" x14ac:dyDescent="0.25">
      <c r="A53" s="52" t="s">
        <v>4393</v>
      </c>
      <c r="B53" s="52" t="s">
        <v>4394</v>
      </c>
      <c r="C53" s="51" t="s">
        <v>4299</v>
      </c>
      <c r="D53" s="72">
        <v>121.74</v>
      </c>
    </row>
    <row r="54" spans="1:4" x14ac:dyDescent="0.25">
      <c r="A54" s="52" t="s">
        <v>4395</v>
      </c>
      <c r="B54" s="52" t="s">
        <v>4396</v>
      </c>
      <c r="C54" s="51" t="s">
        <v>4299</v>
      </c>
      <c r="D54" s="72">
        <v>14.22</v>
      </c>
    </row>
    <row r="55" spans="1:4" x14ac:dyDescent="0.25">
      <c r="A55" s="52" t="s">
        <v>4397</v>
      </c>
      <c r="B55" s="52" t="s">
        <v>4398</v>
      </c>
      <c r="C55" s="51" t="s">
        <v>4299</v>
      </c>
      <c r="D55" s="72">
        <v>19.82</v>
      </c>
    </row>
    <row r="56" spans="1:4" x14ac:dyDescent="0.25">
      <c r="A56" s="52" t="s">
        <v>4399</v>
      </c>
      <c r="B56" s="52" t="s">
        <v>4400</v>
      </c>
      <c r="C56" s="51" t="s">
        <v>4299</v>
      </c>
      <c r="D56" s="72">
        <v>2.02</v>
      </c>
    </row>
    <row r="57" spans="1:4" x14ac:dyDescent="0.25">
      <c r="A57" s="52" t="s">
        <v>4401</v>
      </c>
      <c r="B57" s="52" t="s">
        <v>4402</v>
      </c>
      <c r="C57" s="51" t="s">
        <v>15</v>
      </c>
      <c r="D57" s="72">
        <v>11.1</v>
      </c>
    </row>
    <row r="58" spans="1:4" x14ac:dyDescent="0.25">
      <c r="A58" s="52" t="s">
        <v>4403</v>
      </c>
      <c r="B58" s="52" t="s">
        <v>4404</v>
      </c>
      <c r="C58" s="51" t="s">
        <v>4299</v>
      </c>
      <c r="D58" s="72">
        <v>8.91</v>
      </c>
    </row>
    <row r="59" spans="1:4" x14ac:dyDescent="0.25">
      <c r="A59" s="52" t="s">
        <v>4405</v>
      </c>
      <c r="B59" s="52" t="s">
        <v>4406</v>
      </c>
      <c r="C59" s="51" t="s">
        <v>4299</v>
      </c>
      <c r="D59" s="72">
        <v>29.54</v>
      </c>
    </row>
    <row r="60" spans="1:4" x14ac:dyDescent="0.25">
      <c r="A60" s="52" t="s">
        <v>4407</v>
      </c>
      <c r="B60" s="52" t="s">
        <v>4408</v>
      </c>
      <c r="C60" s="51" t="s">
        <v>4299</v>
      </c>
      <c r="D60" s="72">
        <v>29.54</v>
      </c>
    </row>
    <row r="61" spans="1:4" x14ac:dyDescent="0.25">
      <c r="A61" s="52" t="s">
        <v>4409</v>
      </c>
      <c r="B61" s="52" t="s">
        <v>4410</v>
      </c>
      <c r="C61" s="51" t="s">
        <v>19</v>
      </c>
      <c r="D61" s="72">
        <v>2.5099999999999998</v>
      </c>
    </row>
    <row r="62" spans="1:4" x14ac:dyDescent="0.25">
      <c r="A62" s="52" t="s">
        <v>4411</v>
      </c>
      <c r="B62" s="52" t="s">
        <v>4412</v>
      </c>
      <c r="C62" s="51" t="s">
        <v>15</v>
      </c>
      <c r="D62" s="72">
        <v>20.72</v>
      </c>
    </row>
    <row r="63" spans="1:4" x14ac:dyDescent="0.25">
      <c r="A63" s="52" t="s">
        <v>4413</v>
      </c>
      <c r="B63" s="52" t="s">
        <v>4414</v>
      </c>
      <c r="C63" s="51" t="s">
        <v>4299</v>
      </c>
      <c r="D63" s="72">
        <v>10.86</v>
      </c>
    </row>
    <row r="64" spans="1:4" x14ac:dyDescent="0.25">
      <c r="A64" s="52" t="s">
        <v>4415</v>
      </c>
      <c r="B64" s="52" t="s">
        <v>4416</v>
      </c>
      <c r="C64" s="51" t="s">
        <v>19</v>
      </c>
      <c r="D64" s="72">
        <v>3.76</v>
      </c>
    </row>
    <row r="65" spans="1:6" x14ac:dyDescent="0.25">
      <c r="A65" s="52" t="s">
        <v>4417</v>
      </c>
      <c r="B65" s="52" t="s">
        <v>4418</v>
      </c>
      <c r="C65" s="51" t="s">
        <v>4299</v>
      </c>
      <c r="D65" s="72">
        <v>8.43</v>
      </c>
    </row>
    <row r="66" spans="1:6" ht="26.4" x14ac:dyDescent="0.25">
      <c r="A66" s="52" t="s">
        <v>11005</v>
      </c>
      <c r="B66" s="52" t="s">
        <v>10620</v>
      </c>
      <c r="C66" s="51" t="s">
        <v>4316</v>
      </c>
      <c r="D66" s="72">
        <v>88.65</v>
      </c>
    </row>
    <row r="67" spans="1:6" ht="14.4" x14ac:dyDescent="0.25">
      <c r="A67" s="50" t="s">
        <v>4419</v>
      </c>
      <c r="B67" s="50" t="s">
        <v>4420</v>
      </c>
      <c r="C67" s="51"/>
      <c r="D67" s="72"/>
    </row>
    <row r="68" spans="1:6" x14ac:dyDescent="0.25">
      <c r="A68" s="52" t="s">
        <v>4421</v>
      </c>
      <c r="B68" s="52" t="s">
        <v>4422</v>
      </c>
      <c r="C68" s="51" t="s">
        <v>4299</v>
      </c>
      <c r="D68" s="72">
        <v>1.38</v>
      </c>
    </row>
    <row r="69" spans="1:6" x14ac:dyDescent="0.25">
      <c r="A69" s="52" t="s">
        <v>4423</v>
      </c>
      <c r="B69" s="52" t="s">
        <v>4424</v>
      </c>
      <c r="C69" s="51" t="s">
        <v>4299</v>
      </c>
      <c r="D69" s="72">
        <v>4.47</v>
      </c>
    </row>
    <row r="70" spans="1:6" x14ac:dyDescent="0.25">
      <c r="A70" s="52" t="s">
        <v>4425</v>
      </c>
      <c r="B70" s="52" t="s">
        <v>4426</v>
      </c>
      <c r="C70" s="51" t="s">
        <v>15</v>
      </c>
      <c r="D70" s="72">
        <v>53.64</v>
      </c>
    </row>
    <row r="71" spans="1:6" x14ac:dyDescent="0.25">
      <c r="A71" s="52" t="s">
        <v>4427</v>
      </c>
      <c r="B71" s="52" t="s">
        <v>4428</v>
      </c>
      <c r="C71" s="51" t="s">
        <v>15</v>
      </c>
      <c r="D71" s="72">
        <v>133.38</v>
      </c>
    </row>
    <row r="72" spans="1:6" ht="14.4" x14ac:dyDescent="0.25">
      <c r="A72" s="50" t="s">
        <v>4429</v>
      </c>
      <c r="B72" s="50" t="s">
        <v>4430</v>
      </c>
      <c r="C72" s="51"/>
      <c r="D72" s="72"/>
    </row>
    <row r="73" spans="1:6" x14ac:dyDescent="0.25">
      <c r="A73" s="52" t="s">
        <v>4431</v>
      </c>
      <c r="B73" s="52" t="s">
        <v>4432</v>
      </c>
      <c r="C73" s="51" t="s">
        <v>4299</v>
      </c>
      <c r="D73" s="72">
        <v>10.95</v>
      </c>
    </row>
    <row r="74" spans="1:6" ht="26.4" x14ac:dyDescent="0.25">
      <c r="A74" s="52" t="s">
        <v>4433</v>
      </c>
      <c r="B74" s="52" t="s">
        <v>4434</v>
      </c>
      <c r="C74" s="51" t="s">
        <v>4435</v>
      </c>
      <c r="D74" s="73">
        <v>23479.53</v>
      </c>
    </row>
    <row r="75" spans="1:6" ht="14.4" x14ac:dyDescent="0.25">
      <c r="A75" s="50" t="s">
        <v>11006</v>
      </c>
      <c r="B75" s="50" t="s">
        <v>10621</v>
      </c>
      <c r="C75" s="51"/>
      <c r="D75" s="72"/>
    </row>
    <row r="76" spans="1:6" x14ac:dyDescent="0.25">
      <c r="A76" s="52" t="s">
        <v>11007</v>
      </c>
      <c r="B76" s="52" t="s">
        <v>10622</v>
      </c>
      <c r="C76" s="51" t="s">
        <v>4435</v>
      </c>
      <c r="D76" s="73">
        <v>20266.28</v>
      </c>
      <c r="F76" s="55"/>
    </row>
    <row r="77" spans="1:6" x14ac:dyDescent="0.25">
      <c r="A77" s="52" t="s">
        <v>11008</v>
      </c>
      <c r="B77" s="52" t="s">
        <v>10623</v>
      </c>
      <c r="C77" s="51" t="s">
        <v>4435</v>
      </c>
      <c r="D77" s="73">
        <v>24271.8</v>
      </c>
    </row>
    <row r="78" spans="1:6" x14ac:dyDescent="0.25">
      <c r="A78" s="52" t="s">
        <v>11009</v>
      </c>
      <c r="B78" s="52" t="s">
        <v>10624</v>
      </c>
      <c r="C78" s="51" t="s">
        <v>4435</v>
      </c>
      <c r="D78" s="73">
        <v>28337.85</v>
      </c>
    </row>
    <row r="79" spans="1:6" x14ac:dyDescent="0.25">
      <c r="A79" s="52" t="s">
        <v>11010</v>
      </c>
      <c r="B79" s="52" t="s">
        <v>10625</v>
      </c>
      <c r="C79" s="51" t="s">
        <v>4435</v>
      </c>
      <c r="D79" s="73">
        <v>3158.06</v>
      </c>
    </row>
    <row r="80" spans="1:6" x14ac:dyDescent="0.25">
      <c r="A80" s="52" t="s">
        <v>11011</v>
      </c>
      <c r="B80" s="52" t="s">
        <v>10626</v>
      </c>
      <c r="C80" s="51" t="s">
        <v>4435</v>
      </c>
      <c r="D80" s="73">
        <v>13403.62</v>
      </c>
    </row>
    <row r="81" spans="1:4" x14ac:dyDescent="0.25">
      <c r="A81" s="52" t="s">
        <v>11012</v>
      </c>
      <c r="B81" s="52" t="s">
        <v>10627</v>
      </c>
      <c r="C81" s="51" t="s">
        <v>4435</v>
      </c>
      <c r="D81" s="73">
        <v>2343.81</v>
      </c>
    </row>
    <row r="82" spans="1:4" x14ac:dyDescent="0.25">
      <c r="A82" s="52" t="s">
        <v>11013</v>
      </c>
      <c r="B82" s="52" t="s">
        <v>10628</v>
      </c>
      <c r="C82" s="51" t="s">
        <v>4435</v>
      </c>
      <c r="D82" s="73">
        <v>4394.6499999999996</v>
      </c>
    </row>
    <row r="83" spans="1:4" x14ac:dyDescent="0.25">
      <c r="A83" s="52" t="s">
        <v>11014</v>
      </c>
      <c r="B83" s="52" t="s">
        <v>10629</v>
      </c>
      <c r="C83" s="51" t="s">
        <v>4435</v>
      </c>
      <c r="D83" s="73">
        <v>5713.05</v>
      </c>
    </row>
    <row r="84" spans="1:4" x14ac:dyDescent="0.25">
      <c r="A84" s="52" t="s">
        <v>11015</v>
      </c>
      <c r="B84" s="52" t="s">
        <v>10630</v>
      </c>
      <c r="C84" s="51" t="s">
        <v>4435</v>
      </c>
      <c r="D84" s="73">
        <v>29012.36</v>
      </c>
    </row>
    <row r="85" spans="1:4" x14ac:dyDescent="0.25">
      <c r="A85" s="52" t="s">
        <v>11016</v>
      </c>
      <c r="B85" s="52" t="s">
        <v>10631</v>
      </c>
      <c r="C85" s="51" t="s">
        <v>4435</v>
      </c>
      <c r="D85" s="73">
        <v>16188.12</v>
      </c>
    </row>
    <row r="86" spans="1:4" x14ac:dyDescent="0.25">
      <c r="A86" s="52" t="s">
        <v>11017</v>
      </c>
      <c r="B86" s="52" t="s">
        <v>10632</v>
      </c>
      <c r="C86" s="51" t="s">
        <v>4435</v>
      </c>
      <c r="D86" s="73">
        <v>10816.29</v>
      </c>
    </row>
    <row r="87" spans="1:4" x14ac:dyDescent="0.25">
      <c r="A87" s="52" t="s">
        <v>11018</v>
      </c>
      <c r="B87" s="52" t="s">
        <v>10633</v>
      </c>
      <c r="C87" s="51" t="s">
        <v>4435</v>
      </c>
      <c r="D87" s="73">
        <v>8653.24</v>
      </c>
    </row>
    <row r="88" spans="1:4" x14ac:dyDescent="0.25">
      <c r="A88" s="52" t="s">
        <v>11019</v>
      </c>
      <c r="B88" s="52" t="s">
        <v>10634</v>
      </c>
      <c r="C88" s="51" t="s">
        <v>4435</v>
      </c>
      <c r="D88" s="73">
        <v>6921.45</v>
      </c>
    </row>
    <row r="89" spans="1:4" x14ac:dyDescent="0.25">
      <c r="A89" s="52" t="s">
        <v>11020</v>
      </c>
      <c r="B89" s="52" t="s">
        <v>10635</v>
      </c>
      <c r="C89" s="51" t="s">
        <v>4435</v>
      </c>
      <c r="D89" s="73">
        <v>5537.85</v>
      </c>
    </row>
    <row r="90" spans="1:4" x14ac:dyDescent="0.25">
      <c r="A90" s="52" t="s">
        <v>11021</v>
      </c>
      <c r="B90" s="52" t="s">
        <v>10636</v>
      </c>
      <c r="C90" s="51" t="s">
        <v>4435</v>
      </c>
      <c r="D90" s="73">
        <v>7194.72</v>
      </c>
    </row>
    <row r="91" spans="1:4" ht="14.4" x14ac:dyDescent="0.25">
      <c r="A91" s="50" t="s">
        <v>4436</v>
      </c>
      <c r="B91" s="50" t="s">
        <v>4437</v>
      </c>
      <c r="C91" s="51"/>
      <c r="D91" s="72"/>
    </row>
    <row r="92" spans="1:4" ht="14.4" x14ac:dyDescent="0.25">
      <c r="A92" s="50" t="s">
        <v>4438</v>
      </c>
      <c r="B92" s="50" t="s">
        <v>4439</v>
      </c>
      <c r="C92" s="51"/>
      <c r="D92" s="72"/>
    </row>
    <row r="93" spans="1:4" x14ac:dyDescent="0.25">
      <c r="A93" s="52" t="s">
        <v>4440</v>
      </c>
      <c r="B93" s="52" t="s">
        <v>4441</v>
      </c>
      <c r="C93" s="51" t="s">
        <v>4299</v>
      </c>
      <c r="D93" s="72">
        <v>244.44</v>
      </c>
    </row>
    <row r="94" spans="1:4" ht="26.4" x14ac:dyDescent="0.25">
      <c r="A94" s="52" t="s">
        <v>4442</v>
      </c>
      <c r="B94" s="52" t="s">
        <v>4443</v>
      </c>
      <c r="C94" s="51" t="s">
        <v>4299</v>
      </c>
      <c r="D94" s="72">
        <v>21.13</v>
      </c>
    </row>
    <row r="95" spans="1:4" ht="39.6" x14ac:dyDescent="0.25">
      <c r="A95" s="52" t="s">
        <v>4444</v>
      </c>
      <c r="B95" s="52" t="s">
        <v>4445</v>
      </c>
      <c r="C95" s="51" t="s">
        <v>4435</v>
      </c>
      <c r="D95" s="73">
        <v>1127.83</v>
      </c>
    </row>
    <row r="96" spans="1:4" x14ac:dyDescent="0.25">
      <c r="A96" s="52" t="s">
        <v>4446</v>
      </c>
      <c r="B96" s="52" t="s">
        <v>4447</v>
      </c>
      <c r="C96" s="51" t="s">
        <v>15</v>
      </c>
      <c r="D96" s="73">
        <v>1486.67</v>
      </c>
    </row>
    <row r="97" spans="1:4" x14ac:dyDescent="0.25">
      <c r="A97" s="52" t="s">
        <v>4448</v>
      </c>
      <c r="B97" s="52" t="s">
        <v>4449</v>
      </c>
      <c r="C97" s="51" t="s">
        <v>19</v>
      </c>
      <c r="D97" s="72">
        <v>14.02</v>
      </c>
    </row>
    <row r="98" spans="1:4" ht="39.6" x14ac:dyDescent="0.25">
      <c r="A98" s="52" t="s">
        <v>4450</v>
      </c>
      <c r="B98" s="52" t="s">
        <v>4451</v>
      </c>
      <c r="C98" s="51" t="s">
        <v>4299</v>
      </c>
      <c r="D98" s="72">
        <v>30.09</v>
      </c>
    </row>
    <row r="99" spans="1:4" ht="39.6" x14ac:dyDescent="0.25">
      <c r="A99" s="52" t="s">
        <v>4452</v>
      </c>
      <c r="B99" s="52" t="s">
        <v>4453</v>
      </c>
      <c r="C99" s="51" t="s">
        <v>19</v>
      </c>
      <c r="D99" s="72">
        <v>146.1</v>
      </c>
    </row>
    <row r="100" spans="1:4" ht="39.6" x14ac:dyDescent="0.25">
      <c r="A100" s="52" t="s">
        <v>4454</v>
      </c>
      <c r="B100" s="52" t="s">
        <v>4455</v>
      </c>
      <c r="C100" s="51" t="s">
        <v>19</v>
      </c>
      <c r="D100" s="72">
        <v>310.91000000000003</v>
      </c>
    </row>
    <row r="101" spans="1:4" ht="39.6" x14ac:dyDescent="0.25">
      <c r="A101" s="52" t="s">
        <v>4456</v>
      </c>
      <c r="B101" s="52" t="s">
        <v>4457</v>
      </c>
      <c r="C101" s="51" t="s">
        <v>4458</v>
      </c>
      <c r="D101" s="73">
        <v>1244.5</v>
      </c>
    </row>
    <row r="102" spans="1:4" ht="39.6" x14ac:dyDescent="0.25">
      <c r="A102" s="52" t="s">
        <v>4459</v>
      </c>
      <c r="B102" s="52" t="s">
        <v>4460</v>
      </c>
      <c r="C102" s="51" t="s">
        <v>4458</v>
      </c>
      <c r="D102" s="73">
        <v>1206.17</v>
      </c>
    </row>
    <row r="103" spans="1:4" ht="39.6" x14ac:dyDescent="0.25">
      <c r="A103" s="52" t="s">
        <v>4461</v>
      </c>
      <c r="B103" s="52" t="s">
        <v>4462</v>
      </c>
      <c r="C103" s="51" t="s">
        <v>4458</v>
      </c>
      <c r="D103" s="72">
        <v>751.75</v>
      </c>
    </row>
    <row r="104" spans="1:4" ht="39.6" x14ac:dyDescent="0.25">
      <c r="A104" s="52" t="s">
        <v>4463</v>
      </c>
      <c r="B104" s="52" t="s">
        <v>4464</v>
      </c>
      <c r="C104" s="51" t="s">
        <v>4458</v>
      </c>
      <c r="D104" s="73">
        <v>1247.4000000000001</v>
      </c>
    </row>
    <row r="105" spans="1:4" ht="26.4" x14ac:dyDescent="0.25">
      <c r="A105" s="52" t="s">
        <v>4465</v>
      </c>
      <c r="B105" s="52" t="s">
        <v>4466</v>
      </c>
      <c r="C105" s="51" t="s">
        <v>4458</v>
      </c>
      <c r="D105" s="72">
        <v>804</v>
      </c>
    </row>
    <row r="106" spans="1:4" ht="28.8" x14ac:dyDescent="0.25">
      <c r="A106" s="50" t="s">
        <v>4467</v>
      </c>
      <c r="B106" s="50" t="s">
        <v>4468</v>
      </c>
      <c r="C106" s="51"/>
      <c r="D106" s="72"/>
    </row>
    <row r="107" spans="1:4" ht="39.6" x14ac:dyDescent="0.25">
      <c r="A107" s="52" t="s">
        <v>4469</v>
      </c>
      <c r="B107" s="52" t="s">
        <v>4470</v>
      </c>
      <c r="C107" s="51" t="s">
        <v>4299</v>
      </c>
      <c r="D107" s="72">
        <v>827.65</v>
      </c>
    </row>
    <row r="108" spans="1:4" ht="39.6" x14ac:dyDescent="0.25">
      <c r="A108" s="52" t="s">
        <v>4471</v>
      </c>
      <c r="B108" s="52" t="s">
        <v>4472</v>
      </c>
      <c r="C108" s="51" t="s">
        <v>4299</v>
      </c>
      <c r="D108" s="72">
        <v>579.35</v>
      </c>
    </row>
    <row r="109" spans="1:4" ht="39.6" x14ac:dyDescent="0.25">
      <c r="A109" s="52" t="s">
        <v>4473</v>
      </c>
      <c r="B109" s="52" t="s">
        <v>4474</v>
      </c>
      <c r="C109" s="51" t="s">
        <v>4299</v>
      </c>
      <c r="D109" s="72">
        <v>505.23</v>
      </c>
    </row>
    <row r="110" spans="1:4" ht="39.6" x14ac:dyDescent="0.25">
      <c r="A110" s="52" t="s">
        <v>4475</v>
      </c>
      <c r="B110" s="52" t="s">
        <v>4476</v>
      </c>
      <c r="C110" s="51" t="s">
        <v>4299</v>
      </c>
      <c r="D110" s="72">
        <v>458.81</v>
      </c>
    </row>
    <row r="111" spans="1:4" ht="39.6" x14ac:dyDescent="0.25">
      <c r="A111" s="52" t="s">
        <v>4477</v>
      </c>
      <c r="B111" s="52" t="s">
        <v>4478</v>
      </c>
      <c r="C111" s="51" t="s">
        <v>15</v>
      </c>
      <c r="D111" s="73">
        <v>15492.02</v>
      </c>
    </row>
    <row r="112" spans="1:4" ht="39.6" x14ac:dyDescent="0.25">
      <c r="A112" s="52" t="s">
        <v>4479</v>
      </c>
      <c r="B112" s="52" t="s">
        <v>4480</v>
      </c>
      <c r="C112" s="51" t="s">
        <v>15</v>
      </c>
      <c r="D112" s="73">
        <v>23375.78</v>
      </c>
    </row>
    <row r="113" spans="1:4" ht="39.6" x14ac:dyDescent="0.25">
      <c r="A113" s="52" t="s">
        <v>4481</v>
      </c>
      <c r="B113" s="52" t="s">
        <v>4482</v>
      </c>
      <c r="C113" s="51" t="s">
        <v>15</v>
      </c>
      <c r="D113" s="73">
        <v>29021.55</v>
      </c>
    </row>
    <row r="114" spans="1:4" ht="39.6" x14ac:dyDescent="0.25">
      <c r="A114" s="52" t="s">
        <v>4483</v>
      </c>
      <c r="B114" s="52" t="s">
        <v>4484</v>
      </c>
      <c r="C114" s="51" t="s">
        <v>4299</v>
      </c>
      <c r="D114" s="72">
        <v>201.48</v>
      </c>
    </row>
    <row r="115" spans="1:4" ht="39.6" x14ac:dyDescent="0.25">
      <c r="A115" s="52" t="s">
        <v>4485</v>
      </c>
      <c r="B115" s="52" t="s">
        <v>4486</v>
      </c>
      <c r="C115" s="51" t="s">
        <v>4299</v>
      </c>
      <c r="D115" s="72">
        <v>271.58999999999997</v>
      </c>
    </row>
    <row r="116" spans="1:4" ht="26.4" x14ac:dyDescent="0.25">
      <c r="A116" s="52" t="s">
        <v>4487</v>
      </c>
      <c r="B116" s="52" t="s">
        <v>4488</v>
      </c>
      <c r="C116" s="51" t="s">
        <v>15</v>
      </c>
      <c r="D116" s="73">
        <v>1810.99</v>
      </c>
    </row>
    <row r="117" spans="1:4" ht="26.4" x14ac:dyDescent="0.25">
      <c r="A117" s="52" t="s">
        <v>4489</v>
      </c>
      <c r="B117" s="52" t="s">
        <v>4490</v>
      </c>
      <c r="C117" s="51" t="s">
        <v>15</v>
      </c>
      <c r="D117" s="73">
        <v>2144.98</v>
      </c>
    </row>
    <row r="118" spans="1:4" ht="39.6" x14ac:dyDescent="0.25">
      <c r="A118" s="52" t="s">
        <v>4491</v>
      </c>
      <c r="B118" s="52" t="s">
        <v>7550</v>
      </c>
      <c r="C118" s="51" t="s">
        <v>19</v>
      </c>
      <c r="D118" s="72">
        <v>55.94</v>
      </c>
    </row>
    <row r="119" spans="1:4" ht="39.6" x14ac:dyDescent="0.25">
      <c r="A119" s="52" t="s">
        <v>4492</v>
      </c>
      <c r="B119" s="52" t="s">
        <v>4493</v>
      </c>
      <c r="C119" s="51" t="s">
        <v>19</v>
      </c>
      <c r="D119" s="72">
        <v>454.77</v>
      </c>
    </row>
    <row r="120" spans="1:4" ht="26.4" x14ac:dyDescent="0.25">
      <c r="A120" s="52" t="s">
        <v>4494</v>
      </c>
      <c r="B120" s="52" t="s">
        <v>4495</v>
      </c>
      <c r="C120" s="51" t="s">
        <v>19</v>
      </c>
      <c r="D120" s="72">
        <v>436.14</v>
      </c>
    </row>
    <row r="121" spans="1:4" ht="28.8" x14ac:dyDescent="0.25">
      <c r="A121" s="50" t="s">
        <v>4496</v>
      </c>
      <c r="B121" s="50" t="s">
        <v>4497</v>
      </c>
      <c r="C121" s="51"/>
      <c r="D121" s="72"/>
    </row>
    <row r="122" spans="1:4" ht="39.6" x14ac:dyDescent="0.25">
      <c r="A122" s="52" t="s">
        <v>4498</v>
      </c>
      <c r="B122" s="52" t="s">
        <v>4499</v>
      </c>
      <c r="C122" s="51" t="s">
        <v>4299</v>
      </c>
      <c r="D122" s="72">
        <v>635.63</v>
      </c>
    </row>
    <row r="123" spans="1:4" ht="39.6" x14ac:dyDescent="0.25">
      <c r="A123" s="52" t="s">
        <v>4500</v>
      </c>
      <c r="B123" s="52" t="s">
        <v>4501</v>
      </c>
      <c r="C123" s="51" t="s">
        <v>4299</v>
      </c>
      <c r="D123" s="72">
        <v>454.45</v>
      </c>
    </row>
    <row r="124" spans="1:4" ht="39.6" x14ac:dyDescent="0.25">
      <c r="A124" s="52" t="s">
        <v>4502</v>
      </c>
      <c r="B124" s="52" t="s">
        <v>4503</v>
      </c>
      <c r="C124" s="51" t="s">
        <v>4299</v>
      </c>
      <c r="D124" s="72">
        <v>398.35</v>
      </c>
    </row>
    <row r="125" spans="1:4" ht="39.6" x14ac:dyDescent="0.25">
      <c r="A125" s="52" t="s">
        <v>4504</v>
      </c>
      <c r="B125" s="52" t="s">
        <v>4505</v>
      </c>
      <c r="C125" s="51" t="s">
        <v>4299</v>
      </c>
      <c r="D125" s="72">
        <v>385.44</v>
      </c>
    </row>
    <row r="126" spans="1:4" ht="39.6" x14ac:dyDescent="0.25">
      <c r="A126" s="52" t="s">
        <v>4506</v>
      </c>
      <c r="B126" s="52" t="s">
        <v>4507</v>
      </c>
      <c r="C126" s="51" t="s">
        <v>15</v>
      </c>
      <c r="D126" s="73">
        <v>12293.82</v>
      </c>
    </row>
    <row r="127" spans="1:4" ht="39.6" x14ac:dyDescent="0.25">
      <c r="A127" s="52" t="s">
        <v>4508</v>
      </c>
      <c r="B127" s="52" t="s">
        <v>4509</v>
      </c>
      <c r="C127" s="51" t="s">
        <v>15</v>
      </c>
      <c r="D127" s="73">
        <v>18541.12</v>
      </c>
    </row>
    <row r="128" spans="1:4" ht="39.6" x14ac:dyDescent="0.25">
      <c r="A128" s="52" t="s">
        <v>4510</v>
      </c>
      <c r="B128" s="52" t="s">
        <v>4511</v>
      </c>
      <c r="C128" s="51" t="s">
        <v>15</v>
      </c>
      <c r="D128" s="73">
        <v>23090.55</v>
      </c>
    </row>
    <row r="129" spans="1:4" ht="39.6" x14ac:dyDescent="0.25">
      <c r="A129" s="52" t="s">
        <v>4512</v>
      </c>
      <c r="B129" s="52" t="s">
        <v>4513</v>
      </c>
      <c r="C129" s="51" t="s">
        <v>4299</v>
      </c>
      <c r="D129" s="72">
        <v>144.16999999999999</v>
      </c>
    </row>
    <row r="130" spans="1:4" ht="39.6" x14ac:dyDescent="0.25">
      <c r="A130" s="52" t="s">
        <v>4514</v>
      </c>
      <c r="B130" s="52" t="s">
        <v>4515</v>
      </c>
      <c r="C130" s="51" t="s">
        <v>4299</v>
      </c>
      <c r="D130" s="72">
        <v>199.15</v>
      </c>
    </row>
    <row r="131" spans="1:4" ht="26.4" x14ac:dyDescent="0.25">
      <c r="A131" s="52" t="s">
        <v>4516</v>
      </c>
      <c r="B131" s="52" t="s">
        <v>4517</v>
      </c>
      <c r="C131" s="51" t="s">
        <v>15</v>
      </c>
      <c r="D131" s="73">
        <v>1140.48</v>
      </c>
    </row>
    <row r="132" spans="1:4" ht="26.4" x14ac:dyDescent="0.25">
      <c r="A132" s="52" t="s">
        <v>4518</v>
      </c>
      <c r="B132" s="52" t="s">
        <v>4519</v>
      </c>
      <c r="C132" s="51" t="s">
        <v>15</v>
      </c>
      <c r="D132" s="73">
        <v>1329.73</v>
      </c>
    </row>
    <row r="133" spans="1:4" ht="39.6" x14ac:dyDescent="0.25">
      <c r="A133" s="52" t="s">
        <v>4520</v>
      </c>
      <c r="B133" s="52" t="s">
        <v>7551</v>
      </c>
      <c r="C133" s="51" t="s">
        <v>19</v>
      </c>
      <c r="D133" s="72">
        <v>38.33</v>
      </c>
    </row>
    <row r="134" spans="1:4" ht="14.4" x14ac:dyDescent="0.25">
      <c r="A134" s="50" t="s">
        <v>4521</v>
      </c>
      <c r="B134" s="50" t="s">
        <v>4522</v>
      </c>
      <c r="C134" s="51"/>
      <c r="D134" s="72"/>
    </row>
    <row r="135" spans="1:4" ht="14.4" x14ac:dyDescent="0.25">
      <c r="A135" s="50" t="s">
        <v>4523</v>
      </c>
      <c r="B135" s="50" t="s">
        <v>4524</v>
      </c>
      <c r="C135" s="51"/>
      <c r="D135" s="72"/>
    </row>
    <row r="136" spans="1:4" x14ac:dyDescent="0.25">
      <c r="A136" s="52" t="s">
        <v>4525</v>
      </c>
      <c r="B136" s="52" t="s">
        <v>4526</v>
      </c>
      <c r="C136" s="51" t="s">
        <v>4316</v>
      </c>
      <c r="D136" s="72">
        <v>58.11</v>
      </c>
    </row>
    <row r="137" spans="1:4" x14ac:dyDescent="0.25">
      <c r="A137" s="52" t="s">
        <v>4527</v>
      </c>
      <c r="B137" s="52" t="s">
        <v>4528</v>
      </c>
      <c r="C137" s="51" t="s">
        <v>4316</v>
      </c>
      <c r="D137" s="72">
        <v>98.34</v>
      </c>
    </row>
    <row r="138" spans="1:4" x14ac:dyDescent="0.25">
      <c r="A138" s="52" t="s">
        <v>4529</v>
      </c>
      <c r="B138" s="52" t="s">
        <v>4530</v>
      </c>
      <c r="C138" s="51" t="s">
        <v>4316</v>
      </c>
      <c r="D138" s="72">
        <v>16.59</v>
      </c>
    </row>
    <row r="139" spans="1:4" x14ac:dyDescent="0.25">
      <c r="A139" s="52" t="s">
        <v>4531</v>
      </c>
      <c r="B139" s="52" t="s">
        <v>4532</v>
      </c>
      <c r="C139" s="51" t="s">
        <v>4316</v>
      </c>
      <c r="D139" s="72">
        <v>23.2</v>
      </c>
    </row>
    <row r="140" spans="1:4" x14ac:dyDescent="0.25">
      <c r="A140" s="52" t="s">
        <v>4533</v>
      </c>
      <c r="B140" s="52" t="s">
        <v>4534</v>
      </c>
      <c r="C140" s="51" t="s">
        <v>4299</v>
      </c>
      <c r="D140" s="72">
        <v>30.39</v>
      </c>
    </row>
    <row r="141" spans="1:4" ht="14.4" x14ac:dyDescent="0.25">
      <c r="A141" s="50" t="s">
        <v>4535</v>
      </c>
      <c r="B141" s="50" t="s">
        <v>4536</v>
      </c>
      <c r="C141" s="51"/>
      <c r="D141" s="72"/>
    </row>
    <row r="142" spans="1:4" x14ac:dyDescent="0.25">
      <c r="A142" s="52" t="s">
        <v>4537</v>
      </c>
      <c r="B142" s="52" t="s">
        <v>4538</v>
      </c>
      <c r="C142" s="51" t="s">
        <v>4316</v>
      </c>
      <c r="D142" s="72">
        <v>62.58</v>
      </c>
    </row>
    <row r="143" spans="1:4" x14ac:dyDescent="0.25">
      <c r="A143" s="52" t="s">
        <v>4539</v>
      </c>
      <c r="B143" s="52" t="s">
        <v>4540</v>
      </c>
      <c r="C143" s="51" t="s">
        <v>4316</v>
      </c>
      <c r="D143" s="72">
        <v>164.82</v>
      </c>
    </row>
    <row r="144" spans="1:4" x14ac:dyDescent="0.25">
      <c r="A144" s="52" t="s">
        <v>4541</v>
      </c>
      <c r="B144" s="52" t="s">
        <v>4542</v>
      </c>
      <c r="C144" s="51" t="s">
        <v>4316</v>
      </c>
      <c r="D144" s="72">
        <v>232.75</v>
      </c>
    </row>
    <row r="145" spans="1:4" x14ac:dyDescent="0.25">
      <c r="A145" s="52" t="s">
        <v>4543</v>
      </c>
      <c r="B145" s="52" t="s">
        <v>4544</v>
      </c>
      <c r="C145" s="51" t="s">
        <v>4316</v>
      </c>
      <c r="D145" s="72">
        <v>227.4</v>
      </c>
    </row>
    <row r="146" spans="1:4" ht="26.4" x14ac:dyDescent="0.25">
      <c r="A146" s="52" t="s">
        <v>4545</v>
      </c>
      <c r="B146" s="52" t="s">
        <v>4546</v>
      </c>
      <c r="C146" s="51" t="s">
        <v>4316</v>
      </c>
      <c r="D146" s="72">
        <v>200.58</v>
      </c>
    </row>
    <row r="147" spans="1:4" ht="26.4" x14ac:dyDescent="0.25">
      <c r="A147" s="52" t="s">
        <v>4547</v>
      </c>
      <c r="B147" s="52" t="s">
        <v>4548</v>
      </c>
      <c r="C147" s="51" t="s">
        <v>4316</v>
      </c>
      <c r="D147" s="72">
        <v>171.46</v>
      </c>
    </row>
    <row r="148" spans="1:4" x14ac:dyDescent="0.25">
      <c r="A148" s="52" t="s">
        <v>4549</v>
      </c>
      <c r="B148" s="52" t="s">
        <v>4550</v>
      </c>
      <c r="C148" s="51" t="s">
        <v>4316</v>
      </c>
      <c r="D148" s="72">
        <v>177.15</v>
      </c>
    </row>
    <row r="149" spans="1:4" ht="26.4" x14ac:dyDescent="0.25">
      <c r="A149" s="52" t="s">
        <v>4551</v>
      </c>
      <c r="B149" s="52" t="s">
        <v>4552</v>
      </c>
      <c r="C149" s="51" t="s">
        <v>4316</v>
      </c>
      <c r="D149" s="72">
        <v>33.76</v>
      </c>
    </row>
    <row r="150" spans="1:4" x14ac:dyDescent="0.25">
      <c r="A150" s="52" t="s">
        <v>4553</v>
      </c>
      <c r="B150" s="52" t="s">
        <v>4554</v>
      </c>
      <c r="C150" s="51" t="s">
        <v>4316</v>
      </c>
      <c r="D150" s="72">
        <v>8.0399999999999991</v>
      </c>
    </row>
    <row r="151" spans="1:4" ht="14.4" x14ac:dyDescent="0.25">
      <c r="A151" s="50" t="s">
        <v>4555</v>
      </c>
      <c r="B151" s="50" t="s">
        <v>4556</v>
      </c>
      <c r="C151" s="51"/>
      <c r="D151" s="72"/>
    </row>
    <row r="152" spans="1:4" ht="39.6" x14ac:dyDescent="0.25">
      <c r="A152" s="52" t="s">
        <v>4557</v>
      </c>
      <c r="B152" s="52" t="s">
        <v>4558</v>
      </c>
      <c r="C152" s="51" t="s">
        <v>4316</v>
      </c>
      <c r="D152" s="72">
        <v>85.26</v>
      </c>
    </row>
    <row r="153" spans="1:4" ht="26.4" x14ac:dyDescent="0.25">
      <c r="A153" s="52" t="s">
        <v>4559</v>
      </c>
      <c r="B153" s="52" t="s">
        <v>4560</v>
      </c>
      <c r="C153" s="51" t="s">
        <v>15</v>
      </c>
      <c r="D153" s="72">
        <v>26.82</v>
      </c>
    </row>
    <row r="154" spans="1:4" ht="26.4" x14ac:dyDescent="0.25">
      <c r="A154" s="52" t="s">
        <v>4561</v>
      </c>
      <c r="B154" s="52" t="s">
        <v>4562</v>
      </c>
      <c r="C154" s="51" t="s">
        <v>15</v>
      </c>
      <c r="D154" s="72">
        <v>17.88</v>
      </c>
    </row>
    <row r="155" spans="1:4" ht="14.4" x14ac:dyDescent="0.25">
      <c r="A155" s="50" t="s">
        <v>4563</v>
      </c>
      <c r="B155" s="50" t="s">
        <v>4564</v>
      </c>
      <c r="C155" s="51"/>
      <c r="D155" s="72"/>
    </row>
    <row r="156" spans="1:4" ht="14.4" x14ac:dyDescent="0.25">
      <c r="A156" s="50" t="s">
        <v>4565</v>
      </c>
      <c r="B156" s="50" t="s">
        <v>4566</v>
      </c>
      <c r="C156" s="51"/>
      <c r="D156" s="72"/>
    </row>
    <row r="157" spans="1:4" ht="26.4" x14ac:dyDescent="0.25">
      <c r="A157" s="52" t="s">
        <v>4567</v>
      </c>
      <c r="B157" s="52" t="s">
        <v>4568</v>
      </c>
      <c r="C157" s="51" t="s">
        <v>4316</v>
      </c>
      <c r="D157" s="72">
        <v>693.37</v>
      </c>
    </row>
    <row r="158" spans="1:4" ht="26.4" x14ac:dyDescent="0.25">
      <c r="A158" s="52" t="s">
        <v>4569</v>
      </c>
      <c r="B158" s="52" t="s">
        <v>4570</v>
      </c>
      <c r="C158" s="51" t="s">
        <v>4299</v>
      </c>
      <c r="D158" s="72">
        <v>84.56</v>
      </c>
    </row>
    <row r="159" spans="1:4" ht="26.4" x14ac:dyDescent="0.25">
      <c r="A159" s="52" t="s">
        <v>4571</v>
      </c>
      <c r="B159" s="52" t="s">
        <v>4572</v>
      </c>
      <c r="C159" s="51" t="s">
        <v>4316</v>
      </c>
      <c r="D159" s="72">
        <v>757.37</v>
      </c>
    </row>
    <row r="160" spans="1:4" ht="26.4" x14ac:dyDescent="0.25">
      <c r="A160" s="52" t="s">
        <v>4573</v>
      </c>
      <c r="B160" s="52" t="s">
        <v>4574</v>
      </c>
      <c r="C160" s="51" t="s">
        <v>4316</v>
      </c>
      <c r="D160" s="72">
        <v>670.16</v>
      </c>
    </row>
    <row r="161" spans="1:4" ht="26.4" x14ac:dyDescent="0.25">
      <c r="A161" s="52" t="s">
        <v>4575</v>
      </c>
      <c r="B161" s="52" t="s">
        <v>4576</v>
      </c>
      <c r="C161" s="51" t="s">
        <v>4316</v>
      </c>
      <c r="D161" s="72">
        <v>691.89</v>
      </c>
    </row>
    <row r="162" spans="1:4" ht="26.4" x14ac:dyDescent="0.25">
      <c r="A162" s="52" t="s">
        <v>4577</v>
      </c>
      <c r="B162" s="52" t="s">
        <v>4578</v>
      </c>
      <c r="C162" s="51" t="s">
        <v>4316</v>
      </c>
      <c r="D162" s="72">
        <v>713.09</v>
      </c>
    </row>
    <row r="163" spans="1:4" ht="26.4" x14ac:dyDescent="0.25">
      <c r="A163" s="52" t="s">
        <v>4579</v>
      </c>
      <c r="B163" s="52" t="s">
        <v>4580</v>
      </c>
      <c r="C163" s="51" t="s">
        <v>4316</v>
      </c>
      <c r="D163" s="72">
        <v>736.12</v>
      </c>
    </row>
    <row r="164" spans="1:4" ht="26.4" x14ac:dyDescent="0.25">
      <c r="A164" s="52" t="s">
        <v>4581</v>
      </c>
      <c r="B164" s="52" t="s">
        <v>4582</v>
      </c>
      <c r="C164" s="51" t="s">
        <v>4299</v>
      </c>
      <c r="D164" s="72">
        <v>86.21</v>
      </c>
    </row>
    <row r="165" spans="1:4" ht="26.4" x14ac:dyDescent="0.25">
      <c r="A165" s="52" t="s">
        <v>4583</v>
      </c>
      <c r="B165" s="52" t="s">
        <v>4584</v>
      </c>
      <c r="C165" s="51" t="s">
        <v>4316</v>
      </c>
      <c r="D165" s="72">
        <v>696.93</v>
      </c>
    </row>
    <row r="166" spans="1:4" ht="26.4" x14ac:dyDescent="0.25">
      <c r="A166" s="52" t="s">
        <v>4585</v>
      </c>
      <c r="B166" s="52" t="s">
        <v>4586</v>
      </c>
      <c r="C166" s="51" t="s">
        <v>4316</v>
      </c>
      <c r="D166" s="72">
        <v>721.43</v>
      </c>
    </row>
    <row r="167" spans="1:4" ht="26.4" x14ac:dyDescent="0.25">
      <c r="A167" s="52" t="s">
        <v>4587</v>
      </c>
      <c r="B167" s="52" t="s">
        <v>4588</v>
      </c>
      <c r="C167" s="51" t="s">
        <v>4589</v>
      </c>
      <c r="D167" s="72">
        <v>11.26</v>
      </c>
    </row>
    <row r="168" spans="1:4" ht="26.4" x14ac:dyDescent="0.25">
      <c r="A168" s="52" t="s">
        <v>4590</v>
      </c>
      <c r="B168" s="52" t="s">
        <v>4591</v>
      </c>
      <c r="C168" s="51" t="s">
        <v>4589</v>
      </c>
      <c r="D168" s="72">
        <v>11.83</v>
      </c>
    </row>
    <row r="169" spans="1:4" ht="26.4" x14ac:dyDescent="0.25">
      <c r="A169" s="52" t="s">
        <v>4592</v>
      </c>
      <c r="B169" s="52" t="s">
        <v>4593</v>
      </c>
      <c r="C169" s="51" t="s">
        <v>4589</v>
      </c>
      <c r="D169" s="72">
        <v>12.01</v>
      </c>
    </row>
    <row r="170" spans="1:4" ht="26.4" x14ac:dyDescent="0.25">
      <c r="A170" s="52" t="s">
        <v>4594</v>
      </c>
      <c r="B170" s="52" t="s">
        <v>4595</v>
      </c>
      <c r="C170" s="51" t="s">
        <v>4299</v>
      </c>
      <c r="D170" s="72">
        <v>128.62</v>
      </c>
    </row>
    <row r="171" spans="1:4" ht="26.4" x14ac:dyDescent="0.25">
      <c r="A171" s="52" t="s">
        <v>4596</v>
      </c>
      <c r="B171" s="52" t="s">
        <v>4597</v>
      </c>
      <c r="C171" s="51" t="s">
        <v>4299</v>
      </c>
      <c r="D171" s="72">
        <v>100.48</v>
      </c>
    </row>
    <row r="172" spans="1:4" ht="26.4" x14ac:dyDescent="0.25">
      <c r="A172" s="52" t="s">
        <v>4598</v>
      </c>
      <c r="B172" s="52" t="s">
        <v>4599</v>
      </c>
      <c r="C172" s="51" t="s">
        <v>4316</v>
      </c>
      <c r="D172" s="72">
        <v>740.33</v>
      </c>
    </row>
    <row r="173" spans="1:4" ht="14.4" x14ac:dyDescent="0.25">
      <c r="A173" s="50" t="s">
        <v>4600</v>
      </c>
      <c r="B173" s="50" t="s">
        <v>4601</v>
      </c>
      <c r="C173" s="51"/>
      <c r="D173" s="72"/>
    </row>
    <row r="174" spans="1:4" ht="26.4" x14ac:dyDescent="0.25">
      <c r="A174" s="52" t="s">
        <v>4602</v>
      </c>
      <c r="B174" s="52" t="s">
        <v>4572</v>
      </c>
      <c r="C174" s="51" t="s">
        <v>4316</v>
      </c>
      <c r="D174" s="72">
        <v>870.83</v>
      </c>
    </row>
    <row r="175" spans="1:4" ht="26.4" x14ac:dyDescent="0.25">
      <c r="A175" s="52" t="s">
        <v>4603</v>
      </c>
      <c r="B175" s="52" t="s">
        <v>4576</v>
      </c>
      <c r="C175" s="51" t="s">
        <v>4316</v>
      </c>
      <c r="D175" s="72">
        <v>805.35</v>
      </c>
    </row>
    <row r="176" spans="1:4" ht="26.4" x14ac:dyDescent="0.25">
      <c r="A176" s="52" t="s">
        <v>4604</v>
      </c>
      <c r="B176" s="52" t="s">
        <v>4578</v>
      </c>
      <c r="C176" s="51" t="s">
        <v>4316</v>
      </c>
      <c r="D176" s="72">
        <v>826.55</v>
      </c>
    </row>
    <row r="177" spans="1:4" ht="26.4" x14ac:dyDescent="0.25">
      <c r="A177" s="52" t="s">
        <v>4605</v>
      </c>
      <c r="B177" s="52" t="s">
        <v>4580</v>
      </c>
      <c r="C177" s="51" t="s">
        <v>4316</v>
      </c>
      <c r="D177" s="72">
        <v>849.58</v>
      </c>
    </row>
    <row r="178" spans="1:4" ht="26.4" x14ac:dyDescent="0.25">
      <c r="A178" s="52" t="s">
        <v>4606</v>
      </c>
      <c r="B178" s="52" t="s">
        <v>4588</v>
      </c>
      <c r="C178" s="51" t="s">
        <v>4589</v>
      </c>
      <c r="D178" s="72">
        <v>11.26</v>
      </c>
    </row>
    <row r="179" spans="1:4" ht="26.4" x14ac:dyDescent="0.25">
      <c r="A179" s="52" t="s">
        <v>4607</v>
      </c>
      <c r="B179" s="52" t="s">
        <v>4608</v>
      </c>
      <c r="C179" s="51" t="s">
        <v>4316</v>
      </c>
      <c r="D179" s="72">
        <v>635.14</v>
      </c>
    </row>
    <row r="180" spans="1:4" ht="26.4" x14ac:dyDescent="0.25">
      <c r="A180" s="52" t="s">
        <v>4609</v>
      </c>
      <c r="B180" s="52" t="s">
        <v>4610</v>
      </c>
      <c r="C180" s="51" t="s">
        <v>4316</v>
      </c>
      <c r="D180" s="72">
        <v>661.04</v>
      </c>
    </row>
    <row r="181" spans="1:4" ht="26.4" x14ac:dyDescent="0.25">
      <c r="A181" s="52" t="s">
        <v>4611</v>
      </c>
      <c r="B181" s="52" t="s">
        <v>4612</v>
      </c>
      <c r="C181" s="51" t="s">
        <v>4316</v>
      </c>
      <c r="D181" s="72">
        <v>681.02</v>
      </c>
    </row>
    <row r="182" spans="1:4" ht="26.4" x14ac:dyDescent="0.25">
      <c r="A182" s="52" t="s">
        <v>4613</v>
      </c>
      <c r="B182" s="52" t="s">
        <v>4614</v>
      </c>
      <c r="C182" s="51" t="s">
        <v>4589</v>
      </c>
      <c r="D182" s="72">
        <v>11.83</v>
      </c>
    </row>
    <row r="183" spans="1:4" ht="26.4" x14ac:dyDescent="0.25">
      <c r="A183" s="52" t="s">
        <v>4615</v>
      </c>
      <c r="B183" s="52" t="s">
        <v>4593</v>
      </c>
      <c r="C183" s="51" t="s">
        <v>4589</v>
      </c>
      <c r="D183" s="72">
        <v>12.01</v>
      </c>
    </row>
    <row r="184" spans="1:4" ht="39.6" x14ac:dyDescent="0.25">
      <c r="A184" s="52" t="s">
        <v>4616</v>
      </c>
      <c r="B184" s="52" t="s">
        <v>4617</v>
      </c>
      <c r="C184" s="51" t="s">
        <v>4299</v>
      </c>
      <c r="D184" s="72">
        <v>105.31</v>
      </c>
    </row>
    <row r="185" spans="1:4" ht="39.6" x14ac:dyDescent="0.25">
      <c r="A185" s="52" t="s">
        <v>4618</v>
      </c>
      <c r="B185" s="52" t="s">
        <v>4619</v>
      </c>
      <c r="C185" s="51" t="s">
        <v>4299</v>
      </c>
      <c r="D185" s="72">
        <v>124.5</v>
      </c>
    </row>
    <row r="186" spans="1:4" ht="14.4" x14ac:dyDescent="0.25">
      <c r="A186" s="50" t="s">
        <v>4620</v>
      </c>
      <c r="B186" s="50" t="s">
        <v>4621</v>
      </c>
      <c r="C186" s="51"/>
      <c r="D186" s="72"/>
    </row>
    <row r="187" spans="1:4" x14ac:dyDescent="0.25">
      <c r="A187" s="52" t="s">
        <v>4622</v>
      </c>
      <c r="B187" s="52" t="s">
        <v>4623</v>
      </c>
      <c r="C187" s="51" t="s">
        <v>4299</v>
      </c>
      <c r="D187" s="72">
        <v>114.8</v>
      </c>
    </row>
    <row r="188" spans="1:4" ht="14.4" x14ac:dyDescent="0.25">
      <c r="A188" s="50" t="s">
        <v>4624</v>
      </c>
      <c r="B188" s="50" t="s">
        <v>4625</v>
      </c>
      <c r="C188" s="51"/>
      <c r="D188" s="72"/>
    </row>
    <row r="189" spans="1:4" ht="39.6" x14ac:dyDescent="0.25">
      <c r="A189" s="52" t="s">
        <v>4626</v>
      </c>
      <c r="B189" s="52" t="s">
        <v>10637</v>
      </c>
      <c r="C189" s="51" t="s">
        <v>4299</v>
      </c>
      <c r="D189" s="72">
        <v>118.77</v>
      </c>
    </row>
    <row r="190" spans="1:4" ht="39.6" x14ac:dyDescent="0.25">
      <c r="A190" s="52" t="s">
        <v>4627</v>
      </c>
      <c r="B190" s="52" t="s">
        <v>10638</v>
      </c>
      <c r="C190" s="51" t="s">
        <v>4299</v>
      </c>
      <c r="D190" s="72">
        <v>138.32</v>
      </c>
    </row>
    <row r="191" spans="1:4" ht="14.4" x14ac:dyDescent="0.25">
      <c r="A191" s="50" t="s">
        <v>4628</v>
      </c>
      <c r="B191" s="50" t="s">
        <v>4629</v>
      </c>
      <c r="C191" s="51"/>
      <c r="D191" s="72"/>
    </row>
    <row r="192" spans="1:4" ht="26.4" x14ac:dyDescent="0.25">
      <c r="A192" s="52" t="s">
        <v>4630</v>
      </c>
      <c r="B192" s="52" t="s">
        <v>4631</v>
      </c>
      <c r="C192" s="51" t="s">
        <v>19</v>
      </c>
      <c r="D192" s="72">
        <v>60.71</v>
      </c>
    </row>
    <row r="193" spans="1:4" ht="14.4" x14ac:dyDescent="0.25">
      <c r="A193" s="50" t="s">
        <v>4632</v>
      </c>
      <c r="B193" s="50" t="s">
        <v>4633</v>
      </c>
      <c r="C193" s="51"/>
      <c r="D193" s="72"/>
    </row>
    <row r="194" spans="1:4" ht="26.4" x14ac:dyDescent="0.25">
      <c r="A194" s="52" t="s">
        <v>4634</v>
      </c>
      <c r="B194" s="52" t="s">
        <v>10639</v>
      </c>
      <c r="C194" s="51" t="s">
        <v>4316</v>
      </c>
      <c r="D194" s="73">
        <v>3016.94</v>
      </c>
    </row>
    <row r="195" spans="1:4" ht="26.4" x14ac:dyDescent="0.25">
      <c r="A195" s="52" t="s">
        <v>4635</v>
      </c>
      <c r="B195" s="52" t="s">
        <v>10640</v>
      </c>
      <c r="C195" s="51" t="s">
        <v>4299</v>
      </c>
      <c r="D195" s="72">
        <v>150.84</v>
      </c>
    </row>
    <row r="196" spans="1:4" ht="39.6" x14ac:dyDescent="0.25">
      <c r="A196" s="52" t="s">
        <v>4636</v>
      </c>
      <c r="B196" s="52" t="s">
        <v>10641</v>
      </c>
      <c r="C196" s="51" t="s">
        <v>4299</v>
      </c>
      <c r="D196" s="72">
        <v>26.82</v>
      </c>
    </row>
    <row r="197" spans="1:4" ht="26.4" x14ac:dyDescent="0.25">
      <c r="A197" s="52" t="s">
        <v>4637</v>
      </c>
      <c r="B197" s="52" t="s">
        <v>10642</v>
      </c>
      <c r="C197" s="51" t="s">
        <v>4299</v>
      </c>
      <c r="D197" s="72">
        <v>77.34</v>
      </c>
    </row>
    <row r="198" spans="1:4" x14ac:dyDescent="0.25">
      <c r="A198" s="52" t="s">
        <v>4638</v>
      </c>
      <c r="B198" s="52" t="s">
        <v>10643</v>
      </c>
      <c r="C198" s="51" t="s">
        <v>4589</v>
      </c>
      <c r="D198" s="72">
        <v>5.32</v>
      </c>
    </row>
    <row r="199" spans="1:4" ht="26.4" x14ac:dyDescent="0.25">
      <c r="A199" s="52" t="s">
        <v>4639</v>
      </c>
      <c r="B199" s="52" t="s">
        <v>10644</v>
      </c>
      <c r="C199" s="51" t="s">
        <v>4299</v>
      </c>
      <c r="D199" s="72">
        <v>399.55</v>
      </c>
    </row>
    <row r="200" spans="1:4" ht="26.4" x14ac:dyDescent="0.25">
      <c r="A200" s="52" t="s">
        <v>4640</v>
      </c>
      <c r="B200" s="52" t="s">
        <v>10645</v>
      </c>
      <c r="C200" s="51" t="s">
        <v>4316</v>
      </c>
      <c r="D200" s="73">
        <v>7459.52</v>
      </c>
    </row>
    <row r="201" spans="1:4" ht="26.4" x14ac:dyDescent="0.25">
      <c r="A201" s="52" t="s">
        <v>4641</v>
      </c>
      <c r="B201" s="52" t="s">
        <v>10646</v>
      </c>
      <c r="C201" s="51" t="s">
        <v>4299</v>
      </c>
      <c r="D201" s="72">
        <v>71.69</v>
      </c>
    </row>
    <row r="202" spans="1:4" ht="26.4" x14ac:dyDescent="0.25">
      <c r="A202" s="52" t="s">
        <v>4642</v>
      </c>
      <c r="B202" s="52" t="s">
        <v>10647</v>
      </c>
      <c r="C202" s="51" t="s">
        <v>4299</v>
      </c>
      <c r="D202" s="72">
        <v>40.26</v>
      </c>
    </row>
    <row r="203" spans="1:4" ht="26.4" x14ac:dyDescent="0.25">
      <c r="A203" s="52" t="s">
        <v>4643</v>
      </c>
      <c r="B203" s="52" t="s">
        <v>4644</v>
      </c>
      <c r="C203" s="51" t="s">
        <v>4316</v>
      </c>
      <c r="D203" s="73">
        <v>3420.84</v>
      </c>
    </row>
    <row r="204" spans="1:4" ht="26.4" x14ac:dyDescent="0.25">
      <c r="A204" s="52" t="s">
        <v>4645</v>
      </c>
      <c r="B204" s="52" t="s">
        <v>4646</v>
      </c>
      <c r="C204" s="51" t="s">
        <v>4299</v>
      </c>
      <c r="D204" s="72">
        <v>57.54</v>
      </c>
    </row>
    <row r="205" spans="1:4" ht="43.2" x14ac:dyDescent="0.25">
      <c r="A205" s="50" t="s">
        <v>4647</v>
      </c>
      <c r="B205" s="50" t="s">
        <v>4648</v>
      </c>
      <c r="C205" s="51"/>
      <c r="D205" s="72"/>
    </row>
    <row r="206" spans="1:4" ht="79.2" x14ac:dyDescent="0.25">
      <c r="A206" s="52" t="s">
        <v>4649</v>
      </c>
      <c r="B206" s="52" t="s">
        <v>10648</v>
      </c>
      <c r="C206" s="51" t="s">
        <v>19</v>
      </c>
      <c r="D206" s="72">
        <v>914.69</v>
      </c>
    </row>
    <row r="207" spans="1:4" ht="79.2" x14ac:dyDescent="0.25">
      <c r="A207" s="52" t="s">
        <v>4650</v>
      </c>
      <c r="B207" s="52" t="s">
        <v>10649</v>
      </c>
      <c r="C207" s="51" t="s">
        <v>19</v>
      </c>
      <c r="D207" s="73">
        <v>1485.86</v>
      </c>
    </row>
    <row r="208" spans="1:4" ht="79.2" x14ac:dyDescent="0.25">
      <c r="A208" s="52" t="s">
        <v>4651</v>
      </c>
      <c r="B208" s="52" t="s">
        <v>10650</v>
      </c>
      <c r="C208" s="51" t="s">
        <v>19</v>
      </c>
      <c r="D208" s="73">
        <v>2097.77</v>
      </c>
    </row>
    <row r="209" spans="1:4" ht="79.2" x14ac:dyDescent="0.25">
      <c r="A209" s="52" t="s">
        <v>4652</v>
      </c>
      <c r="B209" s="52" t="s">
        <v>10651</v>
      </c>
      <c r="C209" s="51" t="s">
        <v>19</v>
      </c>
      <c r="D209" s="73">
        <v>2812.89</v>
      </c>
    </row>
    <row r="210" spans="1:4" ht="14.4" x14ac:dyDescent="0.25">
      <c r="A210" s="50" t="s">
        <v>4653</v>
      </c>
      <c r="B210" s="50" t="s">
        <v>4654</v>
      </c>
      <c r="C210" s="51"/>
      <c r="D210" s="72"/>
    </row>
    <row r="211" spans="1:4" ht="14.4" x14ac:dyDescent="0.25">
      <c r="A211" s="50" t="s">
        <v>4655</v>
      </c>
      <c r="B211" s="50" t="s">
        <v>4656</v>
      </c>
      <c r="C211" s="51"/>
      <c r="D211" s="72"/>
    </row>
    <row r="212" spans="1:4" ht="26.4" x14ac:dyDescent="0.25">
      <c r="A212" s="52" t="s">
        <v>4657</v>
      </c>
      <c r="B212" s="52" t="s">
        <v>10652</v>
      </c>
      <c r="C212" s="51" t="s">
        <v>4299</v>
      </c>
      <c r="D212" s="72">
        <v>175.97</v>
      </c>
    </row>
    <row r="213" spans="1:4" ht="26.4" x14ac:dyDescent="0.25">
      <c r="A213" s="52" t="s">
        <v>4658</v>
      </c>
      <c r="B213" s="52" t="s">
        <v>10653</v>
      </c>
      <c r="C213" s="51" t="s">
        <v>4316</v>
      </c>
      <c r="D213" s="72">
        <v>554.59</v>
      </c>
    </row>
    <row r="214" spans="1:4" ht="39.6" x14ac:dyDescent="0.25">
      <c r="A214" s="52" t="s">
        <v>4659</v>
      </c>
      <c r="B214" s="52" t="s">
        <v>10654</v>
      </c>
      <c r="C214" s="51" t="s">
        <v>4299</v>
      </c>
      <c r="D214" s="72">
        <v>267.35000000000002</v>
      </c>
    </row>
    <row r="215" spans="1:4" ht="14.4" x14ac:dyDescent="0.25">
      <c r="A215" s="50" t="s">
        <v>4660</v>
      </c>
      <c r="B215" s="50" t="s">
        <v>4661</v>
      </c>
      <c r="C215" s="51"/>
      <c r="D215" s="72"/>
    </row>
    <row r="216" spans="1:4" ht="26.4" x14ac:dyDescent="0.25">
      <c r="A216" s="52" t="s">
        <v>4662</v>
      </c>
      <c r="B216" s="52" t="s">
        <v>10655</v>
      </c>
      <c r="C216" s="51" t="s">
        <v>4299</v>
      </c>
      <c r="D216" s="72">
        <v>442.04</v>
      </c>
    </row>
    <row r="217" spans="1:4" ht="26.4" x14ac:dyDescent="0.25">
      <c r="A217" s="52" t="s">
        <v>4663</v>
      </c>
      <c r="B217" s="52" t="s">
        <v>10656</v>
      </c>
      <c r="C217" s="51" t="s">
        <v>4299</v>
      </c>
      <c r="D217" s="72">
        <v>476.41</v>
      </c>
    </row>
    <row r="218" spans="1:4" ht="26.4" x14ac:dyDescent="0.25">
      <c r="A218" s="52" t="s">
        <v>4664</v>
      </c>
      <c r="B218" s="52" t="s">
        <v>10657</v>
      </c>
      <c r="C218" s="51" t="s">
        <v>4299</v>
      </c>
      <c r="D218" s="72">
        <v>148.53</v>
      </c>
    </row>
    <row r="219" spans="1:4" ht="52.8" x14ac:dyDescent="0.25">
      <c r="A219" s="52" t="s">
        <v>11022</v>
      </c>
      <c r="B219" s="52" t="s">
        <v>10658</v>
      </c>
      <c r="C219" s="51" t="s">
        <v>4299</v>
      </c>
      <c r="D219" s="72">
        <v>136.46</v>
      </c>
    </row>
    <row r="220" spans="1:4" ht="52.8" x14ac:dyDescent="0.25">
      <c r="A220" s="52" t="s">
        <v>11023</v>
      </c>
      <c r="B220" s="52" t="s">
        <v>10659</v>
      </c>
      <c r="C220" s="51" t="s">
        <v>15</v>
      </c>
      <c r="D220" s="72">
        <v>499.13</v>
      </c>
    </row>
    <row r="221" spans="1:4" ht="14.4" x14ac:dyDescent="0.25">
      <c r="A221" s="50" t="s">
        <v>4665</v>
      </c>
      <c r="B221" s="50" t="s">
        <v>4666</v>
      </c>
      <c r="C221" s="51"/>
      <c r="D221" s="72"/>
    </row>
    <row r="222" spans="1:4" ht="26.4" x14ac:dyDescent="0.25">
      <c r="A222" s="52" t="s">
        <v>4667</v>
      </c>
      <c r="B222" s="52" t="s">
        <v>10660</v>
      </c>
      <c r="C222" s="51" t="s">
        <v>19</v>
      </c>
      <c r="D222" s="72">
        <v>40.880000000000003</v>
      </c>
    </row>
    <row r="223" spans="1:4" ht="26.4" x14ac:dyDescent="0.25">
      <c r="A223" s="52" t="s">
        <v>4668</v>
      </c>
      <c r="B223" s="52" t="s">
        <v>10661</v>
      </c>
      <c r="C223" s="51" t="s">
        <v>19</v>
      </c>
      <c r="D223" s="72">
        <v>63.65</v>
      </c>
    </row>
    <row r="224" spans="1:4" ht="14.4" x14ac:dyDescent="0.25">
      <c r="A224" s="50" t="s">
        <v>4669</v>
      </c>
      <c r="B224" s="50" t="s">
        <v>4670</v>
      </c>
      <c r="C224" s="51"/>
      <c r="D224" s="72"/>
    </row>
    <row r="225" spans="1:4" ht="39.6" x14ac:dyDescent="0.25">
      <c r="A225" s="52" t="s">
        <v>4671</v>
      </c>
      <c r="B225" s="52" t="s">
        <v>10662</v>
      </c>
      <c r="C225" s="51" t="s">
        <v>4299</v>
      </c>
      <c r="D225" s="72">
        <v>135.65</v>
      </c>
    </row>
    <row r="226" spans="1:4" ht="39.6" x14ac:dyDescent="0.25">
      <c r="A226" s="52" t="s">
        <v>4672</v>
      </c>
      <c r="B226" s="52" t="s">
        <v>10663</v>
      </c>
      <c r="C226" s="51" t="s">
        <v>4299</v>
      </c>
      <c r="D226" s="72">
        <v>174.74</v>
      </c>
    </row>
    <row r="227" spans="1:4" ht="39.6" x14ac:dyDescent="0.25">
      <c r="A227" s="52" t="s">
        <v>4673</v>
      </c>
      <c r="B227" s="52" t="s">
        <v>10664</v>
      </c>
      <c r="C227" s="51" t="s">
        <v>4299</v>
      </c>
      <c r="D227" s="72">
        <v>93.73</v>
      </c>
    </row>
    <row r="228" spans="1:4" ht="14.4" x14ac:dyDescent="0.25">
      <c r="A228" s="50" t="s">
        <v>4674</v>
      </c>
      <c r="B228" s="50" t="s">
        <v>4675</v>
      </c>
      <c r="C228" s="51"/>
      <c r="D228" s="72"/>
    </row>
    <row r="229" spans="1:4" ht="39.6" x14ac:dyDescent="0.25">
      <c r="A229" s="52" t="s">
        <v>4676</v>
      </c>
      <c r="B229" s="52" t="s">
        <v>10665</v>
      </c>
      <c r="C229" s="51" t="s">
        <v>4299</v>
      </c>
      <c r="D229" s="72">
        <v>73.02</v>
      </c>
    </row>
    <row r="230" spans="1:4" ht="39.6" x14ac:dyDescent="0.25">
      <c r="A230" s="52" t="s">
        <v>4677</v>
      </c>
      <c r="B230" s="52" t="s">
        <v>10666</v>
      </c>
      <c r="C230" s="51" t="s">
        <v>4299</v>
      </c>
      <c r="D230" s="72">
        <v>85.55</v>
      </c>
    </row>
    <row r="231" spans="1:4" ht="39.6" x14ac:dyDescent="0.25">
      <c r="A231" s="52" t="s">
        <v>4678</v>
      </c>
      <c r="B231" s="52" t="s">
        <v>10667</v>
      </c>
      <c r="C231" s="51" t="s">
        <v>4299</v>
      </c>
      <c r="D231" s="72">
        <v>99.16</v>
      </c>
    </row>
    <row r="232" spans="1:4" ht="39.6" x14ac:dyDescent="0.25">
      <c r="A232" s="52" t="s">
        <v>4679</v>
      </c>
      <c r="B232" s="52" t="s">
        <v>10668</v>
      </c>
      <c r="C232" s="51" t="s">
        <v>4299</v>
      </c>
      <c r="D232" s="72">
        <v>65.069999999999993</v>
      </c>
    </row>
    <row r="233" spans="1:4" ht="39.6" x14ac:dyDescent="0.25">
      <c r="A233" s="52" t="s">
        <v>4680</v>
      </c>
      <c r="B233" s="52" t="s">
        <v>10669</v>
      </c>
      <c r="C233" s="51" t="s">
        <v>4299</v>
      </c>
      <c r="D233" s="72">
        <v>48.8</v>
      </c>
    </row>
    <row r="234" spans="1:4" ht="52.8" x14ac:dyDescent="0.25">
      <c r="A234" s="52" t="s">
        <v>4681</v>
      </c>
      <c r="B234" s="52" t="s">
        <v>10670</v>
      </c>
      <c r="C234" s="51" t="s">
        <v>4299</v>
      </c>
      <c r="D234" s="72">
        <v>129.52000000000001</v>
      </c>
    </row>
    <row r="235" spans="1:4" ht="39.6" x14ac:dyDescent="0.25">
      <c r="A235" s="52" t="s">
        <v>4682</v>
      </c>
      <c r="B235" s="52" t="s">
        <v>10671</v>
      </c>
      <c r="C235" s="51" t="s">
        <v>4299</v>
      </c>
      <c r="D235" s="72">
        <v>96.97</v>
      </c>
    </row>
    <row r="236" spans="1:4" ht="14.4" x14ac:dyDescent="0.25">
      <c r="A236" s="50" t="s">
        <v>4683</v>
      </c>
      <c r="B236" s="50" t="s">
        <v>4684</v>
      </c>
      <c r="C236" s="51"/>
      <c r="D236" s="72"/>
    </row>
    <row r="237" spans="1:4" ht="14.4" x14ac:dyDescent="0.25">
      <c r="A237" s="50" t="s">
        <v>4685</v>
      </c>
      <c r="B237" s="50" t="s">
        <v>4686</v>
      </c>
      <c r="C237" s="51"/>
      <c r="D237" s="72"/>
    </row>
    <row r="238" spans="1:4" ht="26.4" x14ac:dyDescent="0.25">
      <c r="A238" s="52" t="s">
        <v>4687</v>
      </c>
      <c r="B238" s="52" t="s">
        <v>10672</v>
      </c>
      <c r="C238" s="51" t="s">
        <v>15</v>
      </c>
      <c r="D238" s="72">
        <v>379.03</v>
      </c>
    </row>
    <row r="239" spans="1:4" ht="26.4" x14ac:dyDescent="0.25">
      <c r="A239" s="52" t="s">
        <v>4688</v>
      </c>
      <c r="B239" s="52" t="s">
        <v>10673</v>
      </c>
      <c r="C239" s="51" t="s">
        <v>15</v>
      </c>
      <c r="D239" s="72">
        <v>379.03</v>
      </c>
    </row>
    <row r="240" spans="1:4" ht="26.4" x14ac:dyDescent="0.25">
      <c r="A240" s="52" t="s">
        <v>4689</v>
      </c>
      <c r="B240" s="52" t="s">
        <v>10674</v>
      </c>
      <c r="C240" s="51" t="s">
        <v>15</v>
      </c>
      <c r="D240" s="72">
        <v>379.03</v>
      </c>
    </row>
    <row r="241" spans="1:6" x14ac:dyDescent="0.25">
      <c r="A241" s="52" t="s">
        <v>4690</v>
      </c>
      <c r="B241" s="52" t="s">
        <v>10675</v>
      </c>
      <c r="C241" s="51" t="s">
        <v>19</v>
      </c>
      <c r="D241" s="72">
        <v>24.07</v>
      </c>
    </row>
    <row r="242" spans="1:6" ht="26.4" x14ac:dyDescent="0.25">
      <c r="A242" s="52" t="s">
        <v>4691</v>
      </c>
      <c r="B242" s="52" t="s">
        <v>10676</v>
      </c>
      <c r="C242" s="51" t="s">
        <v>15</v>
      </c>
      <c r="D242" s="72">
        <v>451.43</v>
      </c>
      <c r="F242">
        <v>150</v>
      </c>
    </row>
    <row r="243" spans="1:6" ht="26.4" x14ac:dyDescent="0.25">
      <c r="A243" s="52" t="s">
        <v>4692</v>
      </c>
      <c r="B243" s="52" t="s">
        <v>10677</v>
      </c>
      <c r="C243" s="51" t="s">
        <v>19</v>
      </c>
      <c r="D243" s="72">
        <v>84.11</v>
      </c>
      <c r="F243">
        <f>F242*12</f>
        <v>1800</v>
      </c>
    </row>
    <row r="244" spans="1:6" ht="26.4" x14ac:dyDescent="0.25">
      <c r="A244" s="238" t="s">
        <v>4693</v>
      </c>
      <c r="B244" s="52" t="s">
        <v>10678</v>
      </c>
      <c r="C244" s="51" t="s">
        <v>19</v>
      </c>
      <c r="D244" s="72">
        <v>74.52</v>
      </c>
    </row>
    <row r="245" spans="1:6" x14ac:dyDescent="0.25">
      <c r="A245" s="52" t="s">
        <v>4694</v>
      </c>
      <c r="B245" s="52" t="s">
        <v>10679</v>
      </c>
      <c r="C245" s="51" t="s">
        <v>19</v>
      </c>
      <c r="D245" s="72">
        <v>29.09</v>
      </c>
    </row>
    <row r="246" spans="1:6" ht="14.4" x14ac:dyDescent="0.25">
      <c r="A246" s="50" t="s">
        <v>4695</v>
      </c>
      <c r="B246" s="50" t="s">
        <v>4696</v>
      </c>
      <c r="C246" s="51"/>
      <c r="D246" s="72"/>
    </row>
    <row r="247" spans="1:6" x14ac:dyDescent="0.25">
      <c r="A247" s="52" t="s">
        <v>4697</v>
      </c>
      <c r="B247" s="52" t="s">
        <v>10680</v>
      </c>
      <c r="C247" s="51" t="s">
        <v>15</v>
      </c>
      <c r="D247" s="72">
        <v>10.36</v>
      </c>
    </row>
    <row r="248" spans="1:6" ht="26.4" x14ac:dyDescent="0.25">
      <c r="A248" s="52" t="s">
        <v>4698</v>
      </c>
      <c r="B248" s="52" t="s">
        <v>10681</v>
      </c>
      <c r="C248" s="51" t="s">
        <v>15</v>
      </c>
      <c r="D248" s="72">
        <v>134.61000000000001</v>
      </c>
    </row>
    <row r="249" spans="1:6" ht="26.4" x14ac:dyDescent="0.25">
      <c r="A249" s="52" t="s">
        <v>4699</v>
      </c>
      <c r="B249" s="52" t="s">
        <v>10682</v>
      </c>
      <c r="C249" s="51" t="s">
        <v>15</v>
      </c>
      <c r="D249" s="72">
        <v>297.41000000000003</v>
      </c>
    </row>
    <row r="250" spans="1:6" x14ac:dyDescent="0.25">
      <c r="A250" s="52" t="s">
        <v>4700</v>
      </c>
      <c r="B250" s="52" t="s">
        <v>10683</v>
      </c>
      <c r="C250" s="51" t="s">
        <v>15</v>
      </c>
      <c r="D250" s="72">
        <v>91.5</v>
      </c>
    </row>
    <row r="251" spans="1:6" ht="23.25" customHeight="1" x14ac:dyDescent="0.25">
      <c r="A251" s="52" t="s">
        <v>4701</v>
      </c>
      <c r="B251" s="52" t="s">
        <v>10684</v>
      </c>
      <c r="C251" s="51" t="s">
        <v>15</v>
      </c>
      <c r="D251" s="72">
        <v>133.28</v>
      </c>
    </row>
    <row r="252" spans="1:6" ht="26.4" x14ac:dyDescent="0.25">
      <c r="A252" s="52" t="s">
        <v>4702</v>
      </c>
      <c r="B252" s="52" t="s">
        <v>10685</v>
      </c>
      <c r="C252" s="51" t="s">
        <v>15</v>
      </c>
      <c r="D252" s="72">
        <v>84.52</v>
      </c>
    </row>
    <row r="253" spans="1:6" ht="26.4" x14ac:dyDescent="0.25">
      <c r="A253" s="52" t="s">
        <v>4703</v>
      </c>
      <c r="B253" s="52" t="s">
        <v>10686</v>
      </c>
      <c r="C253" s="51" t="s">
        <v>15</v>
      </c>
      <c r="D253" s="72">
        <v>120.59</v>
      </c>
    </row>
    <row r="254" spans="1:6" ht="26.4" x14ac:dyDescent="0.25">
      <c r="A254" s="52" t="s">
        <v>4704</v>
      </c>
      <c r="B254" s="52" t="s">
        <v>10687</v>
      </c>
      <c r="C254" s="51" t="s">
        <v>15</v>
      </c>
      <c r="D254" s="72">
        <v>65.319999999999993</v>
      </c>
    </row>
    <row r="255" spans="1:6" ht="43.2" x14ac:dyDescent="0.25">
      <c r="A255" s="50" t="s">
        <v>4705</v>
      </c>
      <c r="B255" s="50" t="s">
        <v>4706</v>
      </c>
      <c r="C255" s="51"/>
      <c r="D255" s="72"/>
    </row>
    <row r="256" spans="1:6" ht="52.8" x14ac:dyDescent="0.25">
      <c r="A256" s="52" t="s">
        <v>4707</v>
      </c>
      <c r="B256" s="52" t="s">
        <v>10688</v>
      </c>
      <c r="C256" s="51" t="s">
        <v>15</v>
      </c>
      <c r="D256" s="72">
        <v>924.22</v>
      </c>
    </row>
    <row r="257" spans="1:4" ht="52.8" x14ac:dyDescent="0.25">
      <c r="A257" s="52" t="s">
        <v>4708</v>
      </c>
      <c r="B257" s="52" t="s">
        <v>10689</v>
      </c>
      <c r="C257" s="51" t="s">
        <v>15</v>
      </c>
      <c r="D257" s="72">
        <v>929.98</v>
      </c>
    </row>
    <row r="258" spans="1:4" ht="52.8" x14ac:dyDescent="0.25">
      <c r="A258" s="52" t="s">
        <v>4709</v>
      </c>
      <c r="B258" s="52" t="s">
        <v>10690</v>
      </c>
      <c r="C258" s="51" t="s">
        <v>15</v>
      </c>
      <c r="D258" s="72">
        <v>935.74</v>
      </c>
    </row>
    <row r="259" spans="1:4" ht="52.8" x14ac:dyDescent="0.25">
      <c r="A259" s="52" t="s">
        <v>4710</v>
      </c>
      <c r="B259" s="52" t="s">
        <v>10691</v>
      </c>
      <c r="C259" s="51" t="s">
        <v>15</v>
      </c>
      <c r="D259" s="73">
        <v>1038.58</v>
      </c>
    </row>
    <row r="260" spans="1:4" ht="43.2" x14ac:dyDescent="0.25">
      <c r="A260" s="50" t="s">
        <v>4711</v>
      </c>
      <c r="B260" s="50" t="s">
        <v>4712</v>
      </c>
      <c r="C260" s="51"/>
      <c r="D260" s="72"/>
    </row>
    <row r="261" spans="1:4" ht="52.8" x14ac:dyDescent="0.25">
      <c r="A261" s="52" t="s">
        <v>4713</v>
      </c>
      <c r="B261" s="52" t="s">
        <v>10692</v>
      </c>
      <c r="C261" s="51" t="s">
        <v>15</v>
      </c>
      <c r="D261" s="73">
        <v>1080.83</v>
      </c>
    </row>
    <row r="262" spans="1:4" ht="52.8" x14ac:dyDescent="0.25">
      <c r="A262" s="52" t="s">
        <v>4714</v>
      </c>
      <c r="B262" s="52" t="s">
        <v>10693</v>
      </c>
      <c r="C262" s="51" t="s">
        <v>15</v>
      </c>
      <c r="D262" s="73">
        <v>1085.9100000000001</v>
      </c>
    </row>
    <row r="263" spans="1:4" ht="52.8" x14ac:dyDescent="0.25">
      <c r="A263" s="52" t="s">
        <v>4715</v>
      </c>
      <c r="B263" s="52" t="s">
        <v>10694</v>
      </c>
      <c r="C263" s="51" t="s">
        <v>15</v>
      </c>
      <c r="D263" s="73">
        <v>1071.79</v>
      </c>
    </row>
    <row r="264" spans="1:4" ht="52.8" x14ac:dyDescent="0.25">
      <c r="A264" s="52" t="s">
        <v>4716</v>
      </c>
      <c r="B264" s="52" t="s">
        <v>10695</v>
      </c>
      <c r="C264" s="51" t="s">
        <v>15</v>
      </c>
      <c r="D264" s="73">
        <v>1085.9100000000001</v>
      </c>
    </row>
    <row r="265" spans="1:4" ht="28.8" x14ac:dyDescent="0.25">
      <c r="A265" s="50" t="s">
        <v>4717</v>
      </c>
      <c r="B265" s="50" t="s">
        <v>4718</v>
      </c>
      <c r="C265" s="51"/>
      <c r="D265" s="72"/>
    </row>
    <row r="266" spans="1:4" ht="26.4" x14ac:dyDescent="0.25">
      <c r="A266" s="52" t="s">
        <v>4719</v>
      </c>
      <c r="B266" s="52" t="s">
        <v>10696</v>
      </c>
      <c r="C266" s="51" t="s">
        <v>15</v>
      </c>
      <c r="D266" s="72">
        <v>964.64</v>
      </c>
    </row>
    <row r="267" spans="1:4" ht="26.4" x14ac:dyDescent="0.25">
      <c r="A267" s="52" t="s">
        <v>4720</v>
      </c>
      <c r="B267" s="52" t="s">
        <v>10697</v>
      </c>
      <c r="C267" s="51" t="s">
        <v>15</v>
      </c>
      <c r="D267" s="73">
        <v>1024.8399999999999</v>
      </c>
    </row>
    <row r="268" spans="1:4" ht="26.4" x14ac:dyDescent="0.25">
      <c r="A268" s="52" t="s">
        <v>4721</v>
      </c>
      <c r="B268" s="52" t="s">
        <v>10698</v>
      </c>
      <c r="C268" s="51" t="s">
        <v>15</v>
      </c>
      <c r="D268" s="73">
        <v>1125.82</v>
      </c>
    </row>
    <row r="269" spans="1:4" ht="57.6" x14ac:dyDescent="0.25">
      <c r="A269" s="50" t="s">
        <v>4722</v>
      </c>
      <c r="B269" s="50" t="s">
        <v>4723</v>
      </c>
      <c r="C269" s="51"/>
      <c r="D269" s="72"/>
    </row>
    <row r="270" spans="1:4" ht="52.8" x14ac:dyDescent="0.25">
      <c r="A270" s="52" t="s">
        <v>4724</v>
      </c>
      <c r="B270" s="52" t="s">
        <v>10699</v>
      </c>
      <c r="C270" s="51" t="s">
        <v>15</v>
      </c>
      <c r="D270" s="73">
        <v>1076.17</v>
      </c>
    </row>
    <row r="271" spans="1:4" ht="52.8" x14ac:dyDescent="0.25">
      <c r="A271" s="52" t="s">
        <v>4725</v>
      </c>
      <c r="B271" s="52" t="s">
        <v>10700</v>
      </c>
      <c r="C271" s="51" t="s">
        <v>15</v>
      </c>
      <c r="D271" s="73">
        <v>1095</v>
      </c>
    </row>
    <row r="272" spans="1:4" ht="52.8" x14ac:dyDescent="0.25">
      <c r="A272" s="52" t="s">
        <v>4726</v>
      </c>
      <c r="B272" s="52" t="s">
        <v>10701</v>
      </c>
      <c r="C272" s="51" t="s">
        <v>15</v>
      </c>
      <c r="D272" s="73">
        <v>1173.82</v>
      </c>
    </row>
    <row r="273" spans="1:4" ht="14.4" x14ac:dyDescent="0.25">
      <c r="A273" s="50" t="s">
        <v>4727</v>
      </c>
      <c r="B273" s="50" t="s">
        <v>4728</v>
      </c>
      <c r="C273" s="51"/>
      <c r="D273" s="72"/>
    </row>
    <row r="274" spans="1:4" ht="26.4" x14ac:dyDescent="0.25">
      <c r="A274" s="52" t="s">
        <v>4729</v>
      </c>
      <c r="B274" s="52" t="s">
        <v>10702</v>
      </c>
      <c r="C274" s="51" t="s">
        <v>15</v>
      </c>
      <c r="D274" s="72">
        <v>104.97</v>
      </c>
    </row>
    <row r="275" spans="1:4" ht="26.4" x14ac:dyDescent="0.25">
      <c r="A275" s="52" t="s">
        <v>4730</v>
      </c>
      <c r="B275" s="52" t="s">
        <v>10703</v>
      </c>
      <c r="C275" s="51" t="s">
        <v>15</v>
      </c>
      <c r="D275" s="72">
        <v>104.97</v>
      </c>
    </row>
    <row r="276" spans="1:4" ht="26.4" x14ac:dyDescent="0.25">
      <c r="A276" s="52" t="s">
        <v>4731</v>
      </c>
      <c r="B276" s="52" t="s">
        <v>10704</v>
      </c>
      <c r="C276" s="51" t="s">
        <v>15</v>
      </c>
      <c r="D276" s="72">
        <v>103.64</v>
      </c>
    </row>
    <row r="277" spans="1:4" x14ac:dyDescent="0.25">
      <c r="A277" s="52" t="s">
        <v>4732</v>
      </c>
      <c r="B277" s="52" t="s">
        <v>10705</v>
      </c>
      <c r="C277" s="51" t="s">
        <v>15</v>
      </c>
      <c r="D277" s="72">
        <v>83.85</v>
      </c>
    </row>
    <row r="278" spans="1:4" x14ac:dyDescent="0.25">
      <c r="A278" s="52" t="s">
        <v>4733</v>
      </c>
      <c r="B278" s="52" t="s">
        <v>10706</v>
      </c>
      <c r="C278" s="51" t="s">
        <v>15</v>
      </c>
      <c r="D278" s="72">
        <v>76.77</v>
      </c>
    </row>
    <row r="279" spans="1:4" x14ac:dyDescent="0.25">
      <c r="A279" s="52" t="s">
        <v>4734</v>
      </c>
      <c r="B279" s="52" t="s">
        <v>10707</v>
      </c>
      <c r="C279" s="51" t="s">
        <v>15</v>
      </c>
      <c r="D279" s="72">
        <v>9.85</v>
      </c>
    </row>
    <row r="280" spans="1:4" ht="26.4" x14ac:dyDescent="0.25">
      <c r="A280" s="52" t="s">
        <v>4735</v>
      </c>
      <c r="B280" s="52" t="s">
        <v>10708</v>
      </c>
      <c r="C280" s="51" t="s">
        <v>15</v>
      </c>
      <c r="D280" s="72">
        <v>59.23</v>
      </c>
    </row>
    <row r="281" spans="1:4" x14ac:dyDescent="0.25">
      <c r="A281" s="52" t="s">
        <v>4736</v>
      </c>
      <c r="B281" s="52" t="s">
        <v>10709</v>
      </c>
      <c r="C281" s="51" t="s">
        <v>15</v>
      </c>
      <c r="D281" s="72">
        <v>76.45</v>
      </c>
    </row>
    <row r="282" spans="1:4" x14ac:dyDescent="0.25">
      <c r="A282" s="52" t="s">
        <v>4737</v>
      </c>
      <c r="B282" s="52" t="s">
        <v>10710</v>
      </c>
      <c r="C282" s="51" t="s">
        <v>19</v>
      </c>
      <c r="D282" s="72">
        <v>3.21</v>
      </c>
    </row>
    <row r="283" spans="1:4" ht="26.4" x14ac:dyDescent="0.25">
      <c r="A283" s="52" t="s">
        <v>4738</v>
      </c>
      <c r="B283" s="52" t="s">
        <v>10711</v>
      </c>
      <c r="C283" s="51" t="s">
        <v>19</v>
      </c>
      <c r="D283" s="72">
        <v>15.63</v>
      </c>
    </row>
    <row r="284" spans="1:4" ht="43.2" x14ac:dyDescent="0.25">
      <c r="A284" s="50" t="s">
        <v>4739</v>
      </c>
      <c r="B284" s="50" t="s">
        <v>4740</v>
      </c>
      <c r="C284" s="51"/>
      <c r="D284" s="72"/>
    </row>
    <row r="285" spans="1:4" ht="39.6" x14ac:dyDescent="0.25">
      <c r="A285" s="52" t="s">
        <v>4741</v>
      </c>
      <c r="B285" s="52" t="s">
        <v>10712</v>
      </c>
      <c r="C285" s="51" t="s">
        <v>15</v>
      </c>
      <c r="D285" s="72">
        <v>782.32</v>
      </c>
    </row>
    <row r="286" spans="1:4" ht="39.6" x14ac:dyDescent="0.25">
      <c r="A286" s="52" t="s">
        <v>4742</v>
      </c>
      <c r="B286" s="52" t="s">
        <v>10713</v>
      </c>
      <c r="C286" s="51" t="s">
        <v>15</v>
      </c>
      <c r="D286" s="72">
        <v>801.71</v>
      </c>
    </row>
    <row r="287" spans="1:4" ht="43.2" x14ac:dyDescent="0.25">
      <c r="A287" s="50" t="s">
        <v>4743</v>
      </c>
      <c r="B287" s="50" t="s">
        <v>4744</v>
      </c>
      <c r="C287" s="51"/>
      <c r="D287" s="72"/>
    </row>
    <row r="288" spans="1:4" ht="52.8" x14ac:dyDescent="0.25">
      <c r="A288" s="52" t="s">
        <v>4745</v>
      </c>
      <c r="B288" s="52" t="s">
        <v>10714</v>
      </c>
      <c r="C288" s="51" t="s">
        <v>15</v>
      </c>
      <c r="D288" s="73">
        <v>1502.7</v>
      </c>
    </row>
    <row r="289" spans="1:4" ht="52.8" x14ac:dyDescent="0.25">
      <c r="A289" s="52" t="s">
        <v>4746</v>
      </c>
      <c r="B289" s="52" t="s">
        <v>10715</v>
      </c>
      <c r="C289" s="51" t="s">
        <v>15</v>
      </c>
      <c r="D289" s="73">
        <v>1574.3</v>
      </c>
    </row>
    <row r="290" spans="1:4" ht="52.8" x14ac:dyDescent="0.25">
      <c r="A290" s="52" t="s">
        <v>4747</v>
      </c>
      <c r="B290" s="52" t="s">
        <v>10716</v>
      </c>
      <c r="C290" s="51" t="s">
        <v>15</v>
      </c>
      <c r="D290" s="73">
        <v>1636.66</v>
      </c>
    </row>
    <row r="291" spans="1:4" ht="52.8" x14ac:dyDescent="0.25">
      <c r="A291" s="52" t="s">
        <v>4748</v>
      </c>
      <c r="B291" s="52" t="s">
        <v>10717</v>
      </c>
      <c r="C291" s="51" t="s">
        <v>15</v>
      </c>
      <c r="D291" s="73">
        <v>1775.52</v>
      </c>
    </row>
    <row r="292" spans="1:4" ht="52.8" x14ac:dyDescent="0.25">
      <c r="A292" s="52" t="s">
        <v>4749</v>
      </c>
      <c r="B292" s="52" t="s">
        <v>10718</v>
      </c>
      <c r="C292" s="51" t="s">
        <v>15</v>
      </c>
      <c r="D292" s="73">
        <v>3152.4</v>
      </c>
    </row>
    <row r="293" spans="1:4" ht="14.4" x14ac:dyDescent="0.25">
      <c r="A293" s="50" t="s">
        <v>4750</v>
      </c>
      <c r="B293" s="50" t="s">
        <v>4751</v>
      </c>
      <c r="C293" s="51"/>
      <c r="D293" s="72"/>
    </row>
    <row r="294" spans="1:4" ht="14.4" x14ac:dyDescent="0.25">
      <c r="A294" s="50" t="s">
        <v>4752</v>
      </c>
      <c r="B294" s="50" t="s">
        <v>4753</v>
      </c>
      <c r="C294" s="51"/>
      <c r="D294" s="72"/>
    </row>
    <row r="295" spans="1:4" ht="26.4" x14ac:dyDescent="0.25">
      <c r="A295" s="52" t="s">
        <v>4754</v>
      </c>
      <c r="B295" s="52" t="s">
        <v>4755</v>
      </c>
      <c r="C295" s="51" t="s">
        <v>4299</v>
      </c>
      <c r="D295" s="72">
        <v>757.17</v>
      </c>
    </row>
    <row r="296" spans="1:4" ht="26.4" x14ac:dyDescent="0.25">
      <c r="A296" s="52" t="s">
        <v>4756</v>
      </c>
      <c r="B296" s="52" t="s">
        <v>4757</v>
      </c>
      <c r="C296" s="51" t="s">
        <v>4299</v>
      </c>
      <c r="D296" s="72">
        <v>119.97</v>
      </c>
    </row>
    <row r="297" spans="1:4" x14ac:dyDescent="0.25">
      <c r="A297" s="52" t="s">
        <v>4758</v>
      </c>
      <c r="B297" s="52" t="s">
        <v>4759</v>
      </c>
      <c r="C297" s="51" t="s">
        <v>4299</v>
      </c>
      <c r="D297" s="72">
        <v>655.45</v>
      </c>
    </row>
    <row r="298" spans="1:4" x14ac:dyDescent="0.25">
      <c r="A298" s="52" t="s">
        <v>4760</v>
      </c>
      <c r="B298" s="52" t="s">
        <v>4761</v>
      </c>
      <c r="C298" s="51" t="s">
        <v>4299</v>
      </c>
      <c r="D298" s="72">
        <v>399.72</v>
      </c>
    </row>
    <row r="299" spans="1:4" x14ac:dyDescent="0.25">
      <c r="A299" s="52" t="s">
        <v>4762</v>
      </c>
      <c r="B299" s="52" t="s">
        <v>4763</v>
      </c>
      <c r="C299" s="51" t="s">
        <v>4299</v>
      </c>
      <c r="D299" s="72">
        <v>810.38</v>
      </c>
    </row>
    <row r="300" spans="1:4" x14ac:dyDescent="0.25">
      <c r="A300" s="52" t="s">
        <v>4764</v>
      </c>
      <c r="B300" s="52" t="s">
        <v>4765</v>
      </c>
      <c r="C300" s="51" t="s">
        <v>4299</v>
      </c>
      <c r="D300" s="73">
        <v>1007.29</v>
      </c>
    </row>
    <row r="301" spans="1:4" ht="14.4" x14ac:dyDescent="0.25">
      <c r="A301" s="50" t="s">
        <v>4766</v>
      </c>
      <c r="B301" s="50" t="s">
        <v>4767</v>
      </c>
      <c r="C301" s="51"/>
      <c r="D301" s="72"/>
    </row>
    <row r="302" spans="1:4" ht="26.4" x14ac:dyDescent="0.25">
      <c r="A302" s="52" t="s">
        <v>4768</v>
      </c>
      <c r="B302" s="52" t="s">
        <v>4769</v>
      </c>
      <c r="C302" s="51" t="s">
        <v>4299</v>
      </c>
      <c r="D302" s="72">
        <v>530.05999999999995</v>
      </c>
    </row>
    <row r="303" spans="1:4" ht="26.4" x14ac:dyDescent="0.25">
      <c r="A303" s="52" t="s">
        <v>4770</v>
      </c>
      <c r="B303" s="52" t="s">
        <v>4771</v>
      </c>
      <c r="C303" s="51" t="s">
        <v>4299</v>
      </c>
      <c r="D303" s="72">
        <v>758.83</v>
      </c>
    </row>
    <row r="304" spans="1:4" ht="26.4" x14ac:dyDescent="0.25">
      <c r="A304" s="52" t="s">
        <v>4772</v>
      </c>
      <c r="B304" s="52" t="s">
        <v>4773</v>
      </c>
      <c r="C304" s="51" t="s">
        <v>4299</v>
      </c>
      <c r="D304" s="72">
        <v>404.78</v>
      </c>
    </row>
    <row r="305" spans="1:4" ht="26.4" x14ac:dyDescent="0.25">
      <c r="A305" s="52" t="s">
        <v>4774</v>
      </c>
      <c r="B305" s="52" t="s">
        <v>4775</v>
      </c>
      <c r="C305" s="51" t="s">
        <v>4299</v>
      </c>
      <c r="D305" s="72">
        <v>896.54</v>
      </c>
    </row>
    <row r="306" spans="1:4" ht="26.4" x14ac:dyDescent="0.25">
      <c r="A306" s="52" t="s">
        <v>4776</v>
      </c>
      <c r="B306" s="52" t="s">
        <v>4777</v>
      </c>
      <c r="C306" s="51" t="s">
        <v>4299</v>
      </c>
      <c r="D306" s="72">
        <v>374.53</v>
      </c>
    </row>
    <row r="307" spans="1:4" ht="14.4" x14ac:dyDescent="0.25">
      <c r="A307" s="50" t="s">
        <v>4778</v>
      </c>
      <c r="B307" s="50" t="s">
        <v>4728</v>
      </c>
      <c r="C307" s="51"/>
      <c r="D307" s="72"/>
    </row>
    <row r="308" spans="1:4" x14ac:dyDescent="0.25">
      <c r="A308" s="52" t="s">
        <v>4779</v>
      </c>
      <c r="B308" s="52" t="s">
        <v>4780</v>
      </c>
      <c r="C308" s="51" t="s">
        <v>4299</v>
      </c>
      <c r="D308" s="72">
        <v>26.82</v>
      </c>
    </row>
    <row r="309" spans="1:4" ht="14.4" x14ac:dyDescent="0.25">
      <c r="A309" s="50" t="s">
        <v>4781</v>
      </c>
      <c r="B309" s="50" t="s">
        <v>4782</v>
      </c>
      <c r="C309" s="51"/>
      <c r="D309" s="72"/>
    </row>
    <row r="310" spans="1:4" ht="14.4" x14ac:dyDescent="0.25">
      <c r="A310" s="50" t="s">
        <v>4783</v>
      </c>
      <c r="B310" s="50" t="s">
        <v>4784</v>
      </c>
      <c r="C310" s="51"/>
      <c r="D310" s="72"/>
    </row>
    <row r="311" spans="1:4" x14ac:dyDescent="0.25">
      <c r="A311" s="52" t="s">
        <v>4785</v>
      </c>
      <c r="B311" s="52" t="s">
        <v>4786</v>
      </c>
      <c r="C311" s="51" t="s">
        <v>4299</v>
      </c>
      <c r="D311" s="72">
        <v>259.44</v>
      </c>
    </row>
    <row r="312" spans="1:4" x14ac:dyDescent="0.25">
      <c r="A312" s="52" t="s">
        <v>4787</v>
      </c>
      <c r="B312" s="52" t="s">
        <v>4788</v>
      </c>
      <c r="C312" s="51" t="s">
        <v>4299</v>
      </c>
      <c r="D312" s="72">
        <v>325.42</v>
      </c>
    </row>
    <row r="313" spans="1:4" x14ac:dyDescent="0.25">
      <c r="A313" s="52" t="s">
        <v>4789</v>
      </c>
      <c r="B313" s="52" t="s">
        <v>4790</v>
      </c>
      <c r="C313" s="51" t="s">
        <v>4299</v>
      </c>
      <c r="D313" s="73">
        <v>1059.72</v>
      </c>
    </row>
    <row r="314" spans="1:4" ht="14.4" x14ac:dyDescent="0.25">
      <c r="A314" s="50" t="s">
        <v>4791</v>
      </c>
      <c r="B314" s="50" t="s">
        <v>4792</v>
      </c>
      <c r="C314" s="51"/>
      <c r="D314" s="72"/>
    </row>
    <row r="315" spans="1:4" ht="26.4" x14ac:dyDescent="0.25">
      <c r="A315" s="52" t="s">
        <v>4793</v>
      </c>
      <c r="B315" s="52" t="s">
        <v>4794</v>
      </c>
      <c r="C315" s="51" t="s">
        <v>4299</v>
      </c>
      <c r="D315" s="72">
        <v>635.07000000000005</v>
      </c>
    </row>
    <row r="316" spans="1:4" ht="26.4" x14ac:dyDescent="0.25">
      <c r="A316" s="52" t="s">
        <v>4795</v>
      </c>
      <c r="B316" s="52" t="s">
        <v>4796</v>
      </c>
      <c r="C316" s="51" t="s">
        <v>4299</v>
      </c>
      <c r="D316" s="72">
        <v>752.11</v>
      </c>
    </row>
    <row r="317" spans="1:4" ht="26.4" x14ac:dyDescent="0.25">
      <c r="A317" s="52" t="s">
        <v>4797</v>
      </c>
      <c r="B317" s="52" t="s">
        <v>4798</v>
      </c>
      <c r="C317" s="51" t="s">
        <v>4299</v>
      </c>
      <c r="D317" s="72">
        <v>659.6</v>
      </c>
    </row>
    <row r="318" spans="1:4" ht="14.4" x14ac:dyDescent="0.25">
      <c r="A318" s="50" t="s">
        <v>4799</v>
      </c>
      <c r="B318" s="50" t="s">
        <v>4800</v>
      </c>
      <c r="C318" s="51"/>
      <c r="D318" s="72"/>
    </row>
    <row r="319" spans="1:4" ht="14.4" x14ac:dyDescent="0.25">
      <c r="A319" s="50" t="s">
        <v>4801</v>
      </c>
      <c r="B319" s="50" t="s">
        <v>4802</v>
      </c>
      <c r="C319" s="51"/>
      <c r="D319" s="72"/>
    </row>
    <row r="320" spans="1:4" ht="39.6" x14ac:dyDescent="0.25">
      <c r="A320" s="52" t="s">
        <v>4803</v>
      </c>
      <c r="B320" s="52" t="s">
        <v>4804</v>
      </c>
      <c r="C320" s="51" t="s">
        <v>4299</v>
      </c>
      <c r="D320" s="72">
        <v>226.23</v>
      </c>
    </row>
    <row r="321" spans="1:4" ht="39.6" x14ac:dyDescent="0.25">
      <c r="A321" s="52" t="s">
        <v>4805</v>
      </c>
      <c r="B321" s="52" t="s">
        <v>4806</v>
      </c>
      <c r="C321" s="51" t="s">
        <v>4299</v>
      </c>
      <c r="D321" s="72">
        <v>112</v>
      </c>
    </row>
    <row r="322" spans="1:4" ht="26.4" x14ac:dyDescent="0.25">
      <c r="A322" s="52" t="s">
        <v>4807</v>
      </c>
      <c r="B322" s="52" t="s">
        <v>4808</v>
      </c>
      <c r="C322" s="51" t="s">
        <v>4299</v>
      </c>
      <c r="D322" s="72">
        <v>94.73</v>
      </c>
    </row>
    <row r="323" spans="1:4" ht="39.6" x14ac:dyDescent="0.25">
      <c r="A323" s="52" t="s">
        <v>4809</v>
      </c>
      <c r="B323" s="52" t="s">
        <v>4810</v>
      </c>
      <c r="C323" s="51" t="s">
        <v>4299</v>
      </c>
      <c r="D323" s="72">
        <v>398.99</v>
      </c>
    </row>
    <row r="324" spans="1:4" ht="39.6" x14ac:dyDescent="0.25">
      <c r="A324" s="52" t="s">
        <v>4811</v>
      </c>
      <c r="B324" s="52" t="s">
        <v>4812</v>
      </c>
      <c r="C324" s="51" t="s">
        <v>4299</v>
      </c>
      <c r="D324" s="72">
        <v>241.1</v>
      </c>
    </row>
    <row r="325" spans="1:4" ht="14.4" x14ac:dyDescent="0.25">
      <c r="A325" s="50" t="s">
        <v>4813</v>
      </c>
      <c r="B325" s="50" t="s">
        <v>4814</v>
      </c>
      <c r="C325" s="51"/>
      <c r="D325" s="72"/>
    </row>
    <row r="326" spans="1:4" ht="26.4" x14ac:dyDescent="0.25">
      <c r="A326" s="52" t="s">
        <v>4815</v>
      </c>
      <c r="B326" s="52" t="s">
        <v>4816</v>
      </c>
      <c r="C326" s="51" t="s">
        <v>4299</v>
      </c>
      <c r="D326" s="72">
        <v>49.02</v>
      </c>
    </row>
    <row r="327" spans="1:4" ht="26.4" x14ac:dyDescent="0.25">
      <c r="A327" s="52" t="s">
        <v>4817</v>
      </c>
      <c r="B327" s="52" t="s">
        <v>4818</v>
      </c>
      <c r="C327" s="51" t="s">
        <v>4299</v>
      </c>
      <c r="D327" s="72">
        <v>80.349999999999994</v>
      </c>
    </row>
    <row r="328" spans="1:4" ht="26.4" x14ac:dyDescent="0.25">
      <c r="A328" s="52" t="s">
        <v>4819</v>
      </c>
      <c r="B328" s="52" t="s">
        <v>4820</v>
      </c>
      <c r="C328" s="51" t="s">
        <v>4299</v>
      </c>
      <c r="D328" s="72">
        <v>89.8</v>
      </c>
    </row>
    <row r="329" spans="1:4" ht="26.4" x14ac:dyDescent="0.25">
      <c r="A329" s="52" t="s">
        <v>4821</v>
      </c>
      <c r="B329" s="52" t="s">
        <v>4822</v>
      </c>
      <c r="C329" s="51" t="s">
        <v>4299</v>
      </c>
      <c r="D329" s="72">
        <v>188.6</v>
      </c>
    </row>
    <row r="330" spans="1:4" ht="26.4" x14ac:dyDescent="0.25">
      <c r="A330" s="52" t="s">
        <v>4823</v>
      </c>
      <c r="B330" s="52" t="s">
        <v>4824</v>
      </c>
      <c r="C330" s="51" t="s">
        <v>4299</v>
      </c>
      <c r="D330" s="72">
        <v>136.77000000000001</v>
      </c>
    </row>
    <row r="331" spans="1:4" x14ac:dyDescent="0.25">
      <c r="A331" s="52" t="s">
        <v>4825</v>
      </c>
      <c r="B331" s="52" t="s">
        <v>4826</v>
      </c>
      <c r="C331" s="51" t="s">
        <v>19</v>
      </c>
      <c r="D331" s="72">
        <v>34.840000000000003</v>
      </c>
    </row>
    <row r="332" spans="1:4" x14ac:dyDescent="0.25">
      <c r="A332" s="52" t="s">
        <v>4827</v>
      </c>
      <c r="B332" s="52" t="s">
        <v>4828</v>
      </c>
      <c r="C332" s="51" t="s">
        <v>19</v>
      </c>
      <c r="D332" s="72">
        <v>84.59</v>
      </c>
    </row>
    <row r="333" spans="1:4" x14ac:dyDescent="0.25">
      <c r="A333" s="52" t="s">
        <v>4829</v>
      </c>
      <c r="B333" s="52" t="s">
        <v>4830</v>
      </c>
      <c r="C333" s="51" t="s">
        <v>4299</v>
      </c>
      <c r="D333" s="72">
        <v>88.09</v>
      </c>
    </row>
    <row r="334" spans="1:4" ht="26.4" x14ac:dyDescent="0.25">
      <c r="A334" s="52" t="s">
        <v>4831</v>
      </c>
      <c r="B334" s="52" t="s">
        <v>4832</v>
      </c>
      <c r="C334" s="51" t="s">
        <v>4299</v>
      </c>
      <c r="D334" s="72">
        <v>74.900000000000006</v>
      </c>
    </row>
    <row r="335" spans="1:4" ht="14.4" x14ac:dyDescent="0.25">
      <c r="A335" s="50" t="s">
        <v>4833</v>
      </c>
      <c r="B335" s="50" t="s">
        <v>4834</v>
      </c>
      <c r="C335" s="51"/>
      <c r="D335" s="72"/>
    </row>
    <row r="336" spans="1:4" x14ac:dyDescent="0.25">
      <c r="A336" s="52" t="s">
        <v>4835</v>
      </c>
      <c r="B336" s="52" t="s">
        <v>4836</v>
      </c>
      <c r="C336" s="51" t="s">
        <v>19</v>
      </c>
      <c r="D336" s="72">
        <v>112.86</v>
      </c>
    </row>
    <row r="337" spans="1:4" x14ac:dyDescent="0.25">
      <c r="A337" s="52" t="s">
        <v>4837</v>
      </c>
      <c r="B337" s="52" t="s">
        <v>4838</v>
      </c>
      <c r="C337" s="51" t="s">
        <v>19</v>
      </c>
      <c r="D337" s="72">
        <v>43.8</v>
      </c>
    </row>
    <row r="338" spans="1:4" ht="26.4" x14ac:dyDescent="0.25">
      <c r="A338" s="52" t="s">
        <v>4839</v>
      </c>
      <c r="B338" s="52" t="s">
        <v>4840</v>
      </c>
      <c r="C338" s="51" t="s">
        <v>19</v>
      </c>
      <c r="D338" s="72">
        <v>270.05</v>
      </c>
    </row>
    <row r="339" spans="1:4" x14ac:dyDescent="0.25">
      <c r="A339" s="52" t="s">
        <v>4841</v>
      </c>
      <c r="B339" s="52" t="s">
        <v>4842</v>
      </c>
      <c r="C339" s="51" t="s">
        <v>19</v>
      </c>
      <c r="D339" s="72">
        <v>212.29</v>
      </c>
    </row>
    <row r="340" spans="1:4" x14ac:dyDescent="0.25">
      <c r="A340" s="52" t="s">
        <v>4843</v>
      </c>
      <c r="B340" s="52" t="s">
        <v>4844</v>
      </c>
      <c r="C340" s="51" t="s">
        <v>19</v>
      </c>
      <c r="D340" s="72">
        <v>72.3</v>
      </c>
    </row>
    <row r="341" spans="1:4" ht="14.4" x14ac:dyDescent="0.25">
      <c r="A341" s="50" t="s">
        <v>4845</v>
      </c>
      <c r="B341" s="50" t="s">
        <v>4846</v>
      </c>
      <c r="C341" s="51"/>
      <c r="D341" s="72"/>
    </row>
    <row r="342" spans="1:4" ht="39.6" x14ac:dyDescent="0.25">
      <c r="A342" s="52" t="s">
        <v>4847</v>
      </c>
      <c r="B342" s="52" t="s">
        <v>4848</v>
      </c>
      <c r="C342" s="51" t="s">
        <v>19</v>
      </c>
      <c r="D342" s="72">
        <v>129.26</v>
      </c>
    </row>
    <row r="343" spans="1:4" ht="14.4" x14ac:dyDescent="0.25">
      <c r="A343" s="50" t="s">
        <v>4849</v>
      </c>
      <c r="B343" s="50" t="s">
        <v>4728</v>
      </c>
      <c r="C343" s="51"/>
      <c r="D343" s="72"/>
    </row>
    <row r="344" spans="1:4" ht="26.4" x14ac:dyDescent="0.25">
      <c r="A344" s="52" t="s">
        <v>4850</v>
      </c>
      <c r="B344" s="52" t="s">
        <v>4851</v>
      </c>
      <c r="C344" s="51" t="s">
        <v>4299</v>
      </c>
      <c r="D344" s="72">
        <v>67.86</v>
      </c>
    </row>
    <row r="345" spans="1:4" ht="26.4" x14ac:dyDescent="0.25">
      <c r="A345" s="52" t="s">
        <v>4852</v>
      </c>
      <c r="B345" s="52" t="s">
        <v>4853</v>
      </c>
      <c r="C345" s="51" t="s">
        <v>4299</v>
      </c>
      <c r="D345" s="72">
        <v>23.27</v>
      </c>
    </row>
    <row r="346" spans="1:4" x14ac:dyDescent="0.25">
      <c r="A346" s="52" t="s">
        <v>4854</v>
      </c>
      <c r="B346" s="52" t="s">
        <v>4855</v>
      </c>
      <c r="C346" s="51" t="s">
        <v>4299</v>
      </c>
      <c r="D346" s="72">
        <v>17.23</v>
      </c>
    </row>
    <row r="347" spans="1:4" x14ac:dyDescent="0.25">
      <c r="A347" s="52" t="s">
        <v>4856</v>
      </c>
      <c r="B347" s="52" t="s">
        <v>4857</v>
      </c>
      <c r="C347" s="51" t="s">
        <v>4299</v>
      </c>
      <c r="D347" s="72">
        <v>96.32</v>
      </c>
    </row>
    <row r="348" spans="1:4" x14ac:dyDescent="0.25">
      <c r="A348" s="52" t="s">
        <v>4858</v>
      </c>
      <c r="B348" s="52" t="s">
        <v>4859</v>
      </c>
      <c r="C348" s="51" t="s">
        <v>4299</v>
      </c>
      <c r="D348" s="72">
        <v>43.18</v>
      </c>
    </row>
    <row r="349" spans="1:4" x14ac:dyDescent="0.25">
      <c r="A349" s="52" t="s">
        <v>4860</v>
      </c>
      <c r="B349" s="52" t="s">
        <v>4861</v>
      </c>
      <c r="C349" s="51" t="s">
        <v>4316</v>
      </c>
      <c r="D349" s="72">
        <v>24.58</v>
      </c>
    </row>
    <row r="350" spans="1:4" ht="14.4" x14ac:dyDescent="0.25">
      <c r="A350" s="50" t="s">
        <v>4862</v>
      </c>
      <c r="B350" s="50" t="s">
        <v>4863</v>
      </c>
      <c r="C350" s="51"/>
      <c r="D350" s="72"/>
    </row>
    <row r="351" spans="1:4" ht="14.4" x14ac:dyDescent="0.25">
      <c r="A351" s="50" t="s">
        <v>4864</v>
      </c>
      <c r="B351" s="50" t="s">
        <v>4865</v>
      </c>
      <c r="C351" s="51"/>
      <c r="D351" s="72"/>
    </row>
    <row r="352" spans="1:4" ht="39.6" x14ac:dyDescent="0.25">
      <c r="A352" s="52" t="s">
        <v>4866</v>
      </c>
      <c r="B352" s="52" t="s">
        <v>4867</v>
      </c>
      <c r="C352" s="51" t="s">
        <v>4299</v>
      </c>
      <c r="D352" s="72">
        <v>85.73</v>
      </c>
    </row>
    <row r="353" spans="1:4" ht="39.6" x14ac:dyDescent="0.25">
      <c r="A353" s="52" t="s">
        <v>4868</v>
      </c>
      <c r="B353" s="52" t="s">
        <v>10719</v>
      </c>
      <c r="C353" s="51" t="s">
        <v>4299</v>
      </c>
      <c r="D353" s="72">
        <v>296.89999999999998</v>
      </c>
    </row>
    <row r="354" spans="1:4" ht="14.4" x14ac:dyDescent="0.25">
      <c r="A354" s="50" t="s">
        <v>4869</v>
      </c>
      <c r="B354" s="50" t="s">
        <v>4870</v>
      </c>
      <c r="C354" s="51"/>
      <c r="D354" s="72"/>
    </row>
    <row r="355" spans="1:4" x14ac:dyDescent="0.25">
      <c r="A355" s="52" t="s">
        <v>4871</v>
      </c>
      <c r="B355" s="52" t="s">
        <v>4872</v>
      </c>
      <c r="C355" s="51" t="s">
        <v>4299</v>
      </c>
      <c r="D355" s="72">
        <v>58.82</v>
      </c>
    </row>
    <row r="356" spans="1:4" x14ac:dyDescent="0.25">
      <c r="A356" s="52" t="s">
        <v>4873</v>
      </c>
      <c r="B356" s="52" t="s">
        <v>4874</v>
      </c>
      <c r="C356" s="51" t="s">
        <v>4299</v>
      </c>
      <c r="D356" s="72">
        <v>42.71</v>
      </c>
    </row>
    <row r="357" spans="1:4" ht="26.4" x14ac:dyDescent="0.25">
      <c r="A357" s="52" t="s">
        <v>4875</v>
      </c>
      <c r="B357" s="52" t="s">
        <v>4876</v>
      </c>
      <c r="C357" s="51" t="s">
        <v>4299</v>
      </c>
      <c r="D357" s="72">
        <v>47.05</v>
      </c>
    </row>
    <row r="358" spans="1:4" ht="39.6" x14ac:dyDescent="0.25">
      <c r="A358" s="52" t="s">
        <v>4877</v>
      </c>
      <c r="B358" s="52" t="s">
        <v>10720</v>
      </c>
      <c r="C358" s="51" t="s">
        <v>4299</v>
      </c>
      <c r="D358" s="72">
        <v>239</v>
      </c>
    </row>
    <row r="359" spans="1:4" ht="14.4" x14ac:dyDescent="0.25">
      <c r="A359" s="50" t="s">
        <v>4878</v>
      </c>
      <c r="B359" s="50" t="s">
        <v>4879</v>
      </c>
      <c r="C359" s="51"/>
      <c r="D359" s="72"/>
    </row>
    <row r="360" spans="1:4" ht="39.6" x14ac:dyDescent="0.25">
      <c r="A360" s="52" t="s">
        <v>4880</v>
      </c>
      <c r="B360" s="52" t="s">
        <v>4881</v>
      </c>
      <c r="C360" s="51" t="s">
        <v>4299</v>
      </c>
      <c r="D360" s="72">
        <v>96.13</v>
      </c>
    </row>
    <row r="361" spans="1:4" ht="14.4" x14ac:dyDescent="0.25">
      <c r="A361" s="50" t="s">
        <v>4882</v>
      </c>
      <c r="B361" s="50" t="s">
        <v>4883</v>
      </c>
      <c r="C361" s="51"/>
      <c r="D361" s="72"/>
    </row>
    <row r="362" spans="1:4" ht="14.4" x14ac:dyDescent="0.25">
      <c r="A362" s="50" t="s">
        <v>4884</v>
      </c>
      <c r="B362" s="50" t="s">
        <v>4885</v>
      </c>
      <c r="C362" s="51"/>
      <c r="D362" s="72"/>
    </row>
    <row r="363" spans="1:4" ht="26.4" x14ac:dyDescent="0.25">
      <c r="A363" s="52" t="s">
        <v>4886</v>
      </c>
      <c r="B363" s="52" t="s">
        <v>4887</v>
      </c>
      <c r="C363" s="51" t="s">
        <v>4299</v>
      </c>
      <c r="D363" s="72">
        <v>14.25</v>
      </c>
    </row>
    <row r="364" spans="1:4" ht="14.4" x14ac:dyDescent="0.25">
      <c r="A364" s="50" t="s">
        <v>4888</v>
      </c>
      <c r="B364" s="50" t="s">
        <v>4889</v>
      </c>
      <c r="C364" s="51"/>
      <c r="D364" s="72"/>
    </row>
    <row r="365" spans="1:4" x14ac:dyDescent="0.25">
      <c r="A365" s="52" t="s">
        <v>4890</v>
      </c>
      <c r="B365" s="52" t="s">
        <v>4891</v>
      </c>
      <c r="C365" s="51" t="s">
        <v>4299</v>
      </c>
      <c r="D365" s="72">
        <v>60.1</v>
      </c>
    </row>
    <row r="366" spans="1:4" ht="26.4" x14ac:dyDescent="0.25">
      <c r="A366" s="52" t="s">
        <v>4892</v>
      </c>
      <c r="B366" s="52" t="s">
        <v>4893</v>
      </c>
      <c r="C366" s="51" t="s">
        <v>4299</v>
      </c>
      <c r="D366" s="72">
        <v>95.35</v>
      </c>
    </row>
    <row r="367" spans="1:4" ht="14.4" x14ac:dyDescent="0.25">
      <c r="A367" s="50" t="s">
        <v>4894</v>
      </c>
      <c r="B367" s="50" t="s">
        <v>4895</v>
      </c>
      <c r="C367" s="51"/>
      <c r="D367" s="72"/>
    </row>
    <row r="368" spans="1:4" ht="26.4" x14ac:dyDescent="0.25">
      <c r="A368" s="52" t="s">
        <v>4896</v>
      </c>
      <c r="B368" s="52" t="s">
        <v>4897</v>
      </c>
      <c r="C368" s="51" t="s">
        <v>4299</v>
      </c>
      <c r="D368" s="72">
        <v>39.76</v>
      </c>
    </row>
    <row r="369" spans="1:4" ht="26.4" x14ac:dyDescent="0.25">
      <c r="A369" s="52" t="s">
        <v>4898</v>
      </c>
      <c r="B369" s="52" t="s">
        <v>4899</v>
      </c>
      <c r="C369" s="51" t="s">
        <v>4299</v>
      </c>
      <c r="D369" s="72">
        <v>68.39</v>
      </c>
    </row>
    <row r="370" spans="1:4" ht="14.4" x14ac:dyDescent="0.25">
      <c r="A370" s="50" t="s">
        <v>4900</v>
      </c>
      <c r="B370" s="50" t="s">
        <v>4728</v>
      </c>
      <c r="C370" s="51"/>
      <c r="D370" s="72"/>
    </row>
    <row r="371" spans="1:4" x14ac:dyDescent="0.25">
      <c r="A371" s="52" t="s">
        <v>4901</v>
      </c>
      <c r="B371" s="52" t="s">
        <v>4902</v>
      </c>
      <c r="C371" s="51" t="s">
        <v>4299</v>
      </c>
      <c r="D371" s="72">
        <v>59.96</v>
      </c>
    </row>
    <row r="372" spans="1:4" ht="14.4" x14ac:dyDescent="0.25">
      <c r="A372" s="50" t="s">
        <v>4903</v>
      </c>
      <c r="B372" s="50" t="s">
        <v>4904</v>
      </c>
      <c r="C372" s="51"/>
      <c r="D372" s="72"/>
    </row>
    <row r="373" spans="1:4" ht="14.4" x14ac:dyDescent="0.25">
      <c r="A373" s="50" t="s">
        <v>4905</v>
      </c>
      <c r="B373" s="50" t="s">
        <v>4885</v>
      </c>
      <c r="C373" s="51"/>
      <c r="D373" s="72"/>
    </row>
    <row r="374" spans="1:4" ht="26.4" x14ac:dyDescent="0.25">
      <c r="A374" s="52" t="s">
        <v>4906</v>
      </c>
      <c r="B374" s="52" t="s">
        <v>4907</v>
      </c>
      <c r="C374" s="51" t="s">
        <v>4299</v>
      </c>
      <c r="D374" s="72">
        <v>7.34</v>
      </c>
    </row>
    <row r="375" spans="1:4" ht="14.4" x14ac:dyDescent="0.25">
      <c r="A375" s="50" t="s">
        <v>4908</v>
      </c>
      <c r="B375" s="50" t="s">
        <v>4909</v>
      </c>
      <c r="C375" s="51"/>
      <c r="D375" s="72"/>
    </row>
    <row r="376" spans="1:4" ht="26.4" x14ac:dyDescent="0.25">
      <c r="A376" s="52" t="s">
        <v>4910</v>
      </c>
      <c r="B376" s="52" t="s">
        <v>4911</v>
      </c>
      <c r="C376" s="51" t="s">
        <v>4299</v>
      </c>
      <c r="D376" s="72">
        <v>91.05</v>
      </c>
    </row>
    <row r="377" spans="1:4" ht="26.4" x14ac:dyDescent="0.25">
      <c r="A377" s="52" t="s">
        <v>4912</v>
      </c>
      <c r="B377" s="52" t="s">
        <v>4913</v>
      </c>
      <c r="C377" s="51" t="s">
        <v>19</v>
      </c>
      <c r="D377" s="72">
        <v>55.49</v>
      </c>
    </row>
    <row r="378" spans="1:4" ht="26.4" x14ac:dyDescent="0.25">
      <c r="A378" s="52" t="s">
        <v>4914</v>
      </c>
      <c r="B378" s="52" t="s">
        <v>4915</v>
      </c>
      <c r="C378" s="51" t="s">
        <v>19</v>
      </c>
      <c r="D378" s="72">
        <v>80.02</v>
      </c>
    </row>
    <row r="379" spans="1:4" x14ac:dyDescent="0.25">
      <c r="A379" s="52" t="s">
        <v>4916</v>
      </c>
      <c r="B379" s="52" t="s">
        <v>4917</v>
      </c>
      <c r="C379" s="51" t="s">
        <v>19</v>
      </c>
      <c r="D379" s="72">
        <v>20.75</v>
      </c>
    </row>
    <row r="380" spans="1:4" x14ac:dyDescent="0.25">
      <c r="A380" s="52" t="s">
        <v>4918</v>
      </c>
      <c r="B380" s="52" t="s">
        <v>4919</v>
      </c>
      <c r="C380" s="51" t="s">
        <v>19</v>
      </c>
      <c r="D380" s="72">
        <v>19.72</v>
      </c>
    </row>
    <row r="381" spans="1:4" ht="26.4" x14ac:dyDescent="0.25">
      <c r="A381" s="52" t="s">
        <v>4920</v>
      </c>
      <c r="B381" s="52" t="s">
        <v>4921</v>
      </c>
      <c r="C381" s="51" t="s">
        <v>4299</v>
      </c>
      <c r="D381" s="72">
        <v>271.66000000000003</v>
      </c>
    </row>
    <row r="382" spans="1:4" x14ac:dyDescent="0.25">
      <c r="A382" s="52" t="s">
        <v>4922</v>
      </c>
      <c r="B382" s="52" t="s">
        <v>4923</v>
      </c>
      <c r="C382" s="51" t="s">
        <v>4299</v>
      </c>
      <c r="D382" s="72">
        <v>16.87</v>
      </c>
    </row>
    <row r="383" spans="1:4" x14ac:dyDescent="0.25">
      <c r="A383" s="52" t="s">
        <v>4924</v>
      </c>
      <c r="B383" s="52" t="s">
        <v>4925</v>
      </c>
      <c r="C383" s="51" t="s">
        <v>19</v>
      </c>
      <c r="D383" s="72">
        <v>51.33</v>
      </c>
    </row>
    <row r="384" spans="1:4" ht="39.6" x14ac:dyDescent="0.25">
      <c r="A384" s="52" t="s">
        <v>4926</v>
      </c>
      <c r="B384" s="52" t="s">
        <v>10721</v>
      </c>
      <c r="C384" s="51" t="s">
        <v>4299</v>
      </c>
      <c r="D384" s="72">
        <v>115.61</v>
      </c>
    </row>
    <row r="385" spans="1:4" ht="14.4" x14ac:dyDescent="0.25">
      <c r="A385" s="50" t="s">
        <v>4927</v>
      </c>
      <c r="B385" s="50" t="s">
        <v>4895</v>
      </c>
      <c r="C385" s="51"/>
      <c r="D385" s="72"/>
    </row>
    <row r="386" spans="1:4" ht="26.4" x14ac:dyDescent="0.25">
      <c r="A386" s="52" t="s">
        <v>4928</v>
      </c>
      <c r="B386" s="52" t="s">
        <v>4929</v>
      </c>
      <c r="C386" s="51" t="s">
        <v>4299</v>
      </c>
      <c r="D386" s="72">
        <v>35.56</v>
      </c>
    </row>
    <row r="387" spans="1:4" ht="26.4" x14ac:dyDescent="0.25">
      <c r="A387" s="52" t="s">
        <v>4930</v>
      </c>
      <c r="B387" s="52" t="s">
        <v>4931</v>
      </c>
      <c r="C387" s="51" t="s">
        <v>4299</v>
      </c>
      <c r="D387" s="72">
        <v>25</v>
      </c>
    </row>
    <row r="388" spans="1:4" ht="26.4" x14ac:dyDescent="0.25">
      <c r="A388" s="52" t="s">
        <v>4932</v>
      </c>
      <c r="B388" s="52" t="s">
        <v>4933</v>
      </c>
      <c r="C388" s="51" t="s">
        <v>4299</v>
      </c>
      <c r="D388" s="72">
        <v>60.67</v>
      </c>
    </row>
    <row r="389" spans="1:4" ht="26.4" x14ac:dyDescent="0.25">
      <c r="A389" s="52" t="s">
        <v>4934</v>
      </c>
      <c r="B389" s="52" t="s">
        <v>4935</v>
      </c>
      <c r="C389" s="51" t="s">
        <v>4299</v>
      </c>
      <c r="D389" s="72">
        <v>66.48</v>
      </c>
    </row>
    <row r="390" spans="1:4" ht="26.4" x14ac:dyDescent="0.25">
      <c r="A390" s="52" t="s">
        <v>4936</v>
      </c>
      <c r="B390" s="52" t="s">
        <v>4937</v>
      </c>
      <c r="C390" s="51" t="s">
        <v>4299</v>
      </c>
      <c r="D390" s="72">
        <v>8.15</v>
      </c>
    </row>
    <row r="391" spans="1:4" ht="14.4" x14ac:dyDescent="0.25">
      <c r="A391" s="50" t="s">
        <v>4938</v>
      </c>
      <c r="B391" s="50" t="s">
        <v>4939</v>
      </c>
      <c r="C391" s="51"/>
      <c r="D391" s="72"/>
    </row>
    <row r="392" spans="1:4" ht="14.4" x14ac:dyDescent="0.25">
      <c r="A392" s="50" t="s">
        <v>4940</v>
      </c>
      <c r="B392" s="50" t="s">
        <v>4941</v>
      </c>
      <c r="C392" s="51"/>
      <c r="D392" s="72"/>
    </row>
    <row r="393" spans="1:4" ht="26.4" x14ac:dyDescent="0.25">
      <c r="A393" s="52" t="s">
        <v>4942</v>
      </c>
      <c r="B393" s="52" t="s">
        <v>10722</v>
      </c>
      <c r="C393" s="51" t="s">
        <v>4299</v>
      </c>
      <c r="D393" s="72">
        <v>26.07</v>
      </c>
    </row>
    <row r="394" spans="1:4" ht="26.4" x14ac:dyDescent="0.25">
      <c r="A394" s="52" t="s">
        <v>4943</v>
      </c>
      <c r="B394" s="52" t="s">
        <v>4944</v>
      </c>
      <c r="C394" s="51" t="s">
        <v>4299</v>
      </c>
      <c r="D394" s="72">
        <v>40.65</v>
      </c>
    </row>
    <row r="395" spans="1:4" x14ac:dyDescent="0.25">
      <c r="A395" s="52" t="s">
        <v>4945</v>
      </c>
      <c r="B395" s="52" t="s">
        <v>4946</v>
      </c>
      <c r="C395" s="51" t="s">
        <v>4299</v>
      </c>
      <c r="D395" s="72">
        <v>81.86</v>
      </c>
    </row>
    <row r="396" spans="1:4" x14ac:dyDescent="0.25">
      <c r="A396" s="52" t="s">
        <v>4947</v>
      </c>
      <c r="B396" s="52" t="s">
        <v>4948</v>
      </c>
      <c r="C396" s="51" t="s">
        <v>4299</v>
      </c>
      <c r="D396" s="72">
        <v>69.94</v>
      </c>
    </row>
    <row r="397" spans="1:4" x14ac:dyDescent="0.25">
      <c r="A397" s="52" t="s">
        <v>4949</v>
      </c>
      <c r="B397" s="52" t="s">
        <v>4950</v>
      </c>
      <c r="C397" s="51" t="s">
        <v>4299</v>
      </c>
      <c r="D397" s="72">
        <v>61.99</v>
      </c>
    </row>
    <row r="398" spans="1:4" x14ac:dyDescent="0.25">
      <c r="A398" s="52" t="s">
        <v>4951</v>
      </c>
      <c r="B398" s="52" t="s">
        <v>4952</v>
      </c>
      <c r="C398" s="51" t="s">
        <v>4299</v>
      </c>
      <c r="D398" s="72">
        <v>53.05</v>
      </c>
    </row>
    <row r="399" spans="1:4" x14ac:dyDescent="0.25">
      <c r="A399" s="52" t="s">
        <v>4953</v>
      </c>
      <c r="B399" s="52" t="s">
        <v>4954</v>
      </c>
      <c r="C399" s="51" t="s">
        <v>4299</v>
      </c>
      <c r="D399" s="72">
        <v>82.44</v>
      </c>
    </row>
    <row r="400" spans="1:4" ht="14.4" x14ac:dyDescent="0.25">
      <c r="A400" s="50" t="s">
        <v>4955</v>
      </c>
      <c r="B400" s="50" t="s">
        <v>4909</v>
      </c>
      <c r="C400" s="51"/>
      <c r="D400" s="72"/>
    </row>
    <row r="401" spans="1:4" ht="26.4" x14ac:dyDescent="0.25">
      <c r="A401" s="52" t="s">
        <v>4956</v>
      </c>
      <c r="B401" s="52" t="s">
        <v>11295</v>
      </c>
      <c r="C401" s="51" t="s">
        <v>4299</v>
      </c>
      <c r="D401" s="72">
        <v>59.67</v>
      </c>
    </row>
    <row r="402" spans="1:4" ht="26.4" x14ac:dyDescent="0.25">
      <c r="A402" s="52" t="s">
        <v>4957</v>
      </c>
      <c r="B402" s="52" t="s">
        <v>4958</v>
      </c>
      <c r="C402" s="51" t="s">
        <v>4299</v>
      </c>
      <c r="D402" s="72">
        <v>437.46</v>
      </c>
    </row>
    <row r="403" spans="1:4" x14ac:dyDescent="0.25">
      <c r="A403" s="52" t="s">
        <v>4959</v>
      </c>
      <c r="B403" s="52" t="s">
        <v>4960</v>
      </c>
      <c r="C403" s="51" t="s">
        <v>19</v>
      </c>
      <c r="D403" s="72">
        <v>10.57</v>
      </c>
    </row>
    <row r="404" spans="1:4" ht="26.4" x14ac:dyDescent="0.25">
      <c r="A404" s="52" t="s">
        <v>4961</v>
      </c>
      <c r="B404" s="52" t="s">
        <v>4962</v>
      </c>
      <c r="C404" s="51" t="s">
        <v>4299</v>
      </c>
      <c r="D404" s="72">
        <v>94.07</v>
      </c>
    </row>
    <row r="405" spans="1:4" ht="26.4" x14ac:dyDescent="0.25">
      <c r="A405" s="52" t="s">
        <v>4963</v>
      </c>
      <c r="B405" s="52" t="s">
        <v>4964</v>
      </c>
      <c r="C405" s="51" t="s">
        <v>4299</v>
      </c>
      <c r="D405" s="72">
        <v>72.34</v>
      </c>
    </row>
    <row r="406" spans="1:4" ht="26.4" x14ac:dyDescent="0.25">
      <c r="A406" s="52" t="s">
        <v>4965</v>
      </c>
      <c r="B406" s="52" t="s">
        <v>4966</v>
      </c>
      <c r="C406" s="51" t="s">
        <v>4299</v>
      </c>
      <c r="D406" s="72">
        <v>254.87</v>
      </c>
    </row>
    <row r="407" spans="1:4" ht="26.4" x14ac:dyDescent="0.25">
      <c r="A407" s="52" t="s">
        <v>4967</v>
      </c>
      <c r="B407" s="52" t="s">
        <v>4968</v>
      </c>
      <c r="C407" s="51" t="s">
        <v>4299</v>
      </c>
      <c r="D407" s="72">
        <v>199.6</v>
      </c>
    </row>
    <row r="408" spans="1:4" ht="26.4" x14ac:dyDescent="0.25">
      <c r="A408" s="52" t="s">
        <v>4969</v>
      </c>
      <c r="B408" s="52" t="s">
        <v>4970</v>
      </c>
      <c r="C408" s="51" t="s">
        <v>4299</v>
      </c>
      <c r="D408" s="72">
        <v>15.07</v>
      </c>
    </row>
    <row r="409" spans="1:4" ht="26.4" x14ac:dyDescent="0.25">
      <c r="A409" s="52" t="s">
        <v>4971</v>
      </c>
      <c r="B409" s="52" t="s">
        <v>4972</v>
      </c>
      <c r="C409" s="51" t="s">
        <v>4299</v>
      </c>
      <c r="D409" s="72">
        <v>10.93</v>
      </c>
    </row>
    <row r="410" spans="1:4" x14ac:dyDescent="0.25">
      <c r="A410" s="52" t="s">
        <v>4973</v>
      </c>
      <c r="B410" s="52" t="s">
        <v>4974</v>
      </c>
      <c r="C410" s="51" t="s">
        <v>4299</v>
      </c>
      <c r="D410" s="72">
        <v>15.97</v>
      </c>
    </row>
    <row r="411" spans="1:4" ht="39.6" x14ac:dyDescent="0.25">
      <c r="A411" s="52" t="s">
        <v>4975</v>
      </c>
      <c r="B411" s="52" t="s">
        <v>4976</v>
      </c>
      <c r="C411" s="51" t="s">
        <v>4299</v>
      </c>
      <c r="D411" s="72">
        <v>55.94</v>
      </c>
    </row>
    <row r="412" spans="1:4" ht="39.6" x14ac:dyDescent="0.25">
      <c r="A412" s="52" t="s">
        <v>4977</v>
      </c>
      <c r="B412" s="52" t="s">
        <v>4978</v>
      </c>
      <c r="C412" s="51" t="s">
        <v>4299</v>
      </c>
      <c r="D412" s="72">
        <v>138.12</v>
      </c>
    </row>
    <row r="413" spans="1:4" ht="39.6" x14ac:dyDescent="0.25">
      <c r="A413" s="52" t="s">
        <v>4979</v>
      </c>
      <c r="B413" s="52" t="s">
        <v>4980</v>
      </c>
      <c r="C413" s="51" t="s">
        <v>4299</v>
      </c>
      <c r="D413" s="72">
        <v>152.5</v>
      </c>
    </row>
    <row r="414" spans="1:4" ht="39.6" x14ac:dyDescent="0.25">
      <c r="A414" s="52" t="s">
        <v>4981</v>
      </c>
      <c r="B414" s="52" t="s">
        <v>10723</v>
      </c>
      <c r="C414" s="51" t="s">
        <v>4299</v>
      </c>
      <c r="D414" s="72">
        <v>129.33000000000001</v>
      </c>
    </row>
    <row r="415" spans="1:4" ht="39.6" x14ac:dyDescent="0.25">
      <c r="A415" s="52" t="s">
        <v>4982</v>
      </c>
      <c r="B415" s="52" t="s">
        <v>10724</v>
      </c>
      <c r="C415" s="51" t="s">
        <v>4299</v>
      </c>
      <c r="D415" s="72">
        <v>221.82</v>
      </c>
    </row>
    <row r="416" spans="1:4" ht="39.6" x14ac:dyDescent="0.25">
      <c r="A416" s="52" t="s">
        <v>4983</v>
      </c>
      <c r="B416" s="52" t="s">
        <v>4984</v>
      </c>
      <c r="C416" s="51" t="s">
        <v>4299</v>
      </c>
      <c r="D416" s="72">
        <v>90.75</v>
      </c>
    </row>
    <row r="417" spans="1:4" ht="39.6" x14ac:dyDescent="0.25">
      <c r="A417" s="52" t="s">
        <v>4985</v>
      </c>
      <c r="B417" s="52" t="s">
        <v>4986</v>
      </c>
      <c r="C417" s="51" t="s">
        <v>4299</v>
      </c>
      <c r="D417" s="72">
        <v>55.94</v>
      </c>
    </row>
    <row r="418" spans="1:4" ht="14.4" x14ac:dyDescent="0.25">
      <c r="A418" s="50" t="s">
        <v>4987</v>
      </c>
      <c r="B418" s="50" t="s">
        <v>4988</v>
      </c>
      <c r="C418" s="51"/>
      <c r="D418" s="72"/>
    </row>
    <row r="419" spans="1:4" x14ac:dyDescent="0.25">
      <c r="A419" s="52" t="s">
        <v>4989</v>
      </c>
      <c r="B419" s="52" t="s">
        <v>4990</v>
      </c>
      <c r="C419" s="51" t="s">
        <v>19</v>
      </c>
      <c r="D419" s="72">
        <v>15.02</v>
      </c>
    </row>
    <row r="420" spans="1:4" ht="26.4" x14ac:dyDescent="0.25">
      <c r="A420" s="52" t="s">
        <v>4991</v>
      </c>
      <c r="B420" s="52" t="s">
        <v>4992</v>
      </c>
      <c r="C420" s="51" t="s">
        <v>19</v>
      </c>
      <c r="D420" s="72">
        <v>16.5</v>
      </c>
    </row>
    <row r="421" spans="1:4" x14ac:dyDescent="0.25">
      <c r="A421" s="52" t="s">
        <v>4993</v>
      </c>
      <c r="B421" s="52" t="s">
        <v>4994</v>
      </c>
      <c r="C421" s="51" t="s">
        <v>19</v>
      </c>
      <c r="D421" s="72">
        <v>41.06</v>
      </c>
    </row>
    <row r="422" spans="1:4" x14ac:dyDescent="0.25">
      <c r="A422" s="52" t="s">
        <v>4995</v>
      </c>
      <c r="B422" s="52" t="s">
        <v>4996</v>
      </c>
      <c r="C422" s="51" t="s">
        <v>19</v>
      </c>
      <c r="D422" s="72">
        <v>206.1</v>
      </c>
    </row>
    <row r="423" spans="1:4" x14ac:dyDescent="0.25">
      <c r="A423" s="52" t="s">
        <v>4997</v>
      </c>
      <c r="B423" s="52" t="s">
        <v>4998</v>
      </c>
      <c r="C423" s="51" t="s">
        <v>19</v>
      </c>
      <c r="D423" s="72">
        <v>52.59</v>
      </c>
    </row>
    <row r="424" spans="1:4" x14ac:dyDescent="0.25">
      <c r="A424" s="52" t="s">
        <v>4999</v>
      </c>
      <c r="B424" s="52" t="s">
        <v>5000</v>
      </c>
      <c r="C424" s="51" t="s">
        <v>19</v>
      </c>
      <c r="D424" s="72">
        <v>25.09</v>
      </c>
    </row>
    <row r="425" spans="1:4" ht="39.6" x14ac:dyDescent="0.25">
      <c r="A425" s="52" t="s">
        <v>5001</v>
      </c>
      <c r="B425" s="52" t="s">
        <v>8466</v>
      </c>
      <c r="C425" s="51" t="s">
        <v>19</v>
      </c>
      <c r="D425" s="72">
        <v>47.16</v>
      </c>
    </row>
    <row r="426" spans="1:4" x14ac:dyDescent="0.25">
      <c r="A426" s="52" t="s">
        <v>5002</v>
      </c>
      <c r="B426" s="52" t="s">
        <v>5003</v>
      </c>
      <c r="C426" s="51" t="s">
        <v>19</v>
      </c>
      <c r="D426" s="72">
        <v>79.739999999999995</v>
      </c>
    </row>
    <row r="427" spans="1:4" ht="26.4" x14ac:dyDescent="0.25">
      <c r="A427" s="52" t="s">
        <v>5004</v>
      </c>
      <c r="B427" s="52" t="s">
        <v>5005</v>
      </c>
      <c r="C427" s="51" t="s">
        <v>19</v>
      </c>
      <c r="D427" s="72">
        <v>34.31</v>
      </c>
    </row>
    <row r="428" spans="1:4" ht="26.4" x14ac:dyDescent="0.25">
      <c r="A428" s="52" t="s">
        <v>5006</v>
      </c>
      <c r="B428" s="52" t="s">
        <v>5007</v>
      </c>
      <c r="C428" s="51" t="s">
        <v>19</v>
      </c>
      <c r="D428" s="72">
        <v>47.16</v>
      </c>
    </row>
    <row r="429" spans="1:4" ht="39.6" x14ac:dyDescent="0.25">
      <c r="A429" s="52" t="s">
        <v>5008</v>
      </c>
      <c r="B429" s="52" t="s">
        <v>5009</v>
      </c>
      <c r="C429" s="51" t="s">
        <v>19</v>
      </c>
      <c r="D429" s="72">
        <v>30.18</v>
      </c>
    </row>
    <row r="430" spans="1:4" ht="26.4" x14ac:dyDescent="0.25">
      <c r="A430" s="52" t="s">
        <v>5010</v>
      </c>
      <c r="B430" s="52" t="s">
        <v>5011</v>
      </c>
      <c r="C430" s="51" t="s">
        <v>19</v>
      </c>
      <c r="D430" s="72">
        <v>51.81</v>
      </c>
    </row>
    <row r="431" spans="1:4" ht="14.4" x14ac:dyDescent="0.25">
      <c r="A431" s="50" t="s">
        <v>5012</v>
      </c>
      <c r="B431" s="50" t="s">
        <v>4728</v>
      </c>
      <c r="C431" s="51"/>
      <c r="D431" s="72"/>
    </row>
    <row r="432" spans="1:4" ht="26.4" x14ac:dyDescent="0.25">
      <c r="A432" s="52" t="s">
        <v>5013</v>
      </c>
      <c r="B432" s="52" t="s">
        <v>5014</v>
      </c>
      <c r="C432" s="51" t="s">
        <v>4299</v>
      </c>
      <c r="D432" s="72">
        <v>134.22999999999999</v>
      </c>
    </row>
    <row r="433" spans="1:4" ht="14.4" x14ac:dyDescent="0.25">
      <c r="A433" s="50" t="s">
        <v>5015</v>
      </c>
      <c r="B433" s="50" t="s">
        <v>5016</v>
      </c>
      <c r="C433" s="51"/>
      <c r="D433" s="72"/>
    </row>
    <row r="434" spans="1:4" ht="14.4" x14ac:dyDescent="0.25">
      <c r="A434" s="50" t="s">
        <v>5017</v>
      </c>
      <c r="B434" s="50" t="s">
        <v>5018</v>
      </c>
      <c r="C434" s="51"/>
      <c r="D434" s="72"/>
    </row>
    <row r="435" spans="1:4" ht="39.6" x14ac:dyDescent="0.25">
      <c r="A435" s="52" t="s">
        <v>5019</v>
      </c>
      <c r="B435" s="52" t="s">
        <v>5020</v>
      </c>
      <c r="C435" s="51" t="s">
        <v>15</v>
      </c>
      <c r="D435" s="73">
        <v>2615.44</v>
      </c>
    </row>
    <row r="436" spans="1:4" ht="39.6" x14ac:dyDescent="0.25">
      <c r="A436" s="52" t="s">
        <v>5021</v>
      </c>
      <c r="B436" s="52" t="s">
        <v>5022</v>
      </c>
      <c r="C436" s="51" t="s">
        <v>15</v>
      </c>
      <c r="D436" s="73">
        <v>3376.3</v>
      </c>
    </row>
    <row r="437" spans="1:4" ht="39.6" x14ac:dyDescent="0.25">
      <c r="A437" s="52" t="s">
        <v>5023</v>
      </c>
      <c r="B437" s="52" t="s">
        <v>5024</v>
      </c>
      <c r="C437" s="51" t="s">
        <v>15</v>
      </c>
      <c r="D437" s="73">
        <v>7310.07</v>
      </c>
    </row>
    <row r="438" spans="1:4" ht="39.6" x14ac:dyDescent="0.25">
      <c r="A438" s="52" t="s">
        <v>5025</v>
      </c>
      <c r="B438" s="52" t="s">
        <v>5026</v>
      </c>
      <c r="C438" s="51" t="s">
        <v>15</v>
      </c>
      <c r="D438" s="73">
        <v>7651.86</v>
      </c>
    </row>
    <row r="439" spans="1:4" ht="14.4" x14ac:dyDescent="0.25">
      <c r="A439" s="50" t="s">
        <v>5027</v>
      </c>
      <c r="B439" s="50" t="s">
        <v>5028</v>
      </c>
      <c r="C439" s="51"/>
      <c r="D439" s="72"/>
    </row>
    <row r="440" spans="1:4" ht="39.6" x14ac:dyDescent="0.25">
      <c r="A440" s="52" t="s">
        <v>5029</v>
      </c>
      <c r="B440" s="52" t="s">
        <v>7552</v>
      </c>
      <c r="C440" s="51" t="s">
        <v>15</v>
      </c>
      <c r="D440" s="72">
        <v>432.64</v>
      </c>
    </row>
    <row r="441" spans="1:4" ht="39.6" x14ac:dyDescent="0.25">
      <c r="A441" s="52" t="s">
        <v>5030</v>
      </c>
      <c r="B441" s="52" t="s">
        <v>7553</v>
      </c>
      <c r="C441" s="51" t="s">
        <v>15</v>
      </c>
      <c r="D441" s="72">
        <v>364.38</v>
      </c>
    </row>
    <row r="442" spans="1:4" ht="39.6" x14ac:dyDescent="0.25">
      <c r="A442" s="52" t="s">
        <v>5031</v>
      </c>
      <c r="B442" s="52" t="s">
        <v>7554</v>
      </c>
      <c r="C442" s="51" t="s">
        <v>15</v>
      </c>
      <c r="D442" s="72">
        <v>743.01</v>
      </c>
    </row>
    <row r="443" spans="1:4" ht="39.6" x14ac:dyDescent="0.25">
      <c r="A443" s="52" t="s">
        <v>5032</v>
      </c>
      <c r="B443" s="52" t="s">
        <v>5033</v>
      </c>
      <c r="C443" s="51" t="s">
        <v>15</v>
      </c>
      <c r="D443" s="72">
        <v>276.89999999999998</v>
      </c>
    </row>
    <row r="444" spans="1:4" ht="14.4" x14ac:dyDescent="0.25">
      <c r="A444" s="50" t="s">
        <v>5034</v>
      </c>
      <c r="B444" s="50" t="s">
        <v>5035</v>
      </c>
      <c r="C444" s="51"/>
      <c r="D444" s="72"/>
    </row>
    <row r="445" spans="1:4" x14ac:dyDescent="0.25">
      <c r="A445" s="52" t="s">
        <v>5036</v>
      </c>
      <c r="B445" s="52" t="s">
        <v>5037</v>
      </c>
      <c r="C445" s="51" t="s">
        <v>5038</v>
      </c>
      <c r="D445" s="72">
        <v>110.75</v>
      </c>
    </row>
    <row r="446" spans="1:4" x14ac:dyDescent="0.25">
      <c r="A446" s="52" t="s">
        <v>5039</v>
      </c>
      <c r="B446" s="52" t="s">
        <v>5040</v>
      </c>
      <c r="C446" s="51" t="s">
        <v>5038</v>
      </c>
      <c r="D446" s="72">
        <v>240.39</v>
      </c>
    </row>
    <row r="447" spans="1:4" x14ac:dyDescent="0.25">
      <c r="A447" s="52" t="s">
        <v>5041</v>
      </c>
      <c r="B447" s="52" t="s">
        <v>5042</v>
      </c>
      <c r="C447" s="51" t="s">
        <v>5038</v>
      </c>
      <c r="D447" s="72">
        <v>429.89</v>
      </c>
    </row>
    <row r="448" spans="1:4" x14ac:dyDescent="0.25">
      <c r="A448" s="52" t="s">
        <v>5043</v>
      </c>
      <c r="B448" s="52" t="s">
        <v>5044</v>
      </c>
      <c r="C448" s="51" t="s">
        <v>5038</v>
      </c>
      <c r="D448" s="72">
        <v>409.75</v>
      </c>
    </row>
    <row r="449" spans="1:4" x14ac:dyDescent="0.25">
      <c r="A449" s="52" t="s">
        <v>5045</v>
      </c>
      <c r="B449" s="52" t="s">
        <v>5046</v>
      </c>
      <c r="C449" s="51" t="s">
        <v>5038</v>
      </c>
      <c r="D449" s="72">
        <v>129.03</v>
      </c>
    </row>
    <row r="450" spans="1:4" x14ac:dyDescent="0.25">
      <c r="A450" s="52" t="s">
        <v>5047</v>
      </c>
      <c r="B450" s="52" t="s">
        <v>5048</v>
      </c>
      <c r="C450" s="51" t="s">
        <v>5038</v>
      </c>
      <c r="D450" s="72">
        <v>99.94</v>
      </c>
    </row>
    <row r="451" spans="1:4" x14ac:dyDescent="0.25">
      <c r="A451" s="52" t="s">
        <v>5049</v>
      </c>
      <c r="B451" s="52" t="s">
        <v>5050</v>
      </c>
      <c r="C451" s="51" t="s">
        <v>5038</v>
      </c>
      <c r="D451" s="72">
        <v>186</v>
      </c>
    </row>
    <row r="452" spans="1:4" x14ac:dyDescent="0.25">
      <c r="A452" s="52" t="s">
        <v>5051</v>
      </c>
      <c r="B452" s="52" t="s">
        <v>5052</v>
      </c>
      <c r="C452" s="51" t="s">
        <v>5038</v>
      </c>
      <c r="D452" s="72">
        <v>100.88</v>
      </c>
    </row>
    <row r="453" spans="1:4" x14ac:dyDescent="0.25">
      <c r="A453" s="52" t="s">
        <v>5053</v>
      </c>
      <c r="B453" s="52" t="s">
        <v>5054</v>
      </c>
      <c r="C453" s="51" t="s">
        <v>5038</v>
      </c>
      <c r="D453" s="72">
        <v>104.36</v>
      </c>
    </row>
    <row r="454" spans="1:4" x14ac:dyDescent="0.25">
      <c r="A454" s="52" t="s">
        <v>5055</v>
      </c>
      <c r="B454" s="52" t="s">
        <v>5056</v>
      </c>
      <c r="C454" s="51" t="s">
        <v>15</v>
      </c>
      <c r="D454" s="72">
        <v>227.43</v>
      </c>
    </row>
    <row r="455" spans="1:4" x14ac:dyDescent="0.25">
      <c r="A455" s="52" t="s">
        <v>5057</v>
      </c>
      <c r="B455" s="52" t="s">
        <v>5058</v>
      </c>
      <c r="C455" s="51" t="s">
        <v>15</v>
      </c>
      <c r="D455" s="72">
        <v>134.41999999999999</v>
      </c>
    </row>
    <row r="456" spans="1:4" ht="26.4" x14ac:dyDescent="0.25">
      <c r="A456" s="52" t="s">
        <v>5059</v>
      </c>
      <c r="B456" s="52" t="s">
        <v>5060</v>
      </c>
      <c r="C456" s="51" t="s">
        <v>15</v>
      </c>
      <c r="D456" s="72">
        <v>770.43</v>
      </c>
    </row>
    <row r="457" spans="1:4" ht="26.4" x14ac:dyDescent="0.25">
      <c r="A457" s="52" t="s">
        <v>5061</v>
      </c>
      <c r="B457" s="52" t="s">
        <v>5062</v>
      </c>
      <c r="C457" s="51" t="s">
        <v>15</v>
      </c>
      <c r="D457" s="73">
        <v>1151.25</v>
      </c>
    </row>
    <row r="458" spans="1:4" ht="39.6" x14ac:dyDescent="0.25">
      <c r="A458" s="52" t="s">
        <v>5063</v>
      </c>
      <c r="B458" s="52" t="s">
        <v>5064</v>
      </c>
      <c r="C458" s="51" t="s">
        <v>15</v>
      </c>
      <c r="D458" s="73">
        <v>1355.93</v>
      </c>
    </row>
    <row r="459" spans="1:4" ht="14.4" x14ac:dyDescent="0.25">
      <c r="A459" s="50" t="s">
        <v>5065</v>
      </c>
      <c r="B459" s="50" t="s">
        <v>5066</v>
      </c>
      <c r="C459" s="51"/>
      <c r="D459" s="72"/>
    </row>
    <row r="460" spans="1:4" ht="39.6" x14ac:dyDescent="0.25">
      <c r="A460" s="52" t="s">
        <v>5067</v>
      </c>
      <c r="B460" s="52" t="s">
        <v>5068</v>
      </c>
      <c r="C460" s="51" t="s">
        <v>19</v>
      </c>
      <c r="D460" s="72">
        <v>148.41999999999999</v>
      </c>
    </row>
    <row r="461" spans="1:4" ht="39.6" x14ac:dyDescent="0.25">
      <c r="A461" s="52" t="s">
        <v>5069</v>
      </c>
      <c r="B461" s="52" t="s">
        <v>5070</v>
      </c>
      <c r="C461" s="51" t="s">
        <v>19</v>
      </c>
      <c r="D461" s="72">
        <v>182.2</v>
      </c>
    </row>
    <row r="462" spans="1:4" x14ac:dyDescent="0.25">
      <c r="A462" s="52" t="s">
        <v>5071</v>
      </c>
      <c r="B462" s="52" t="s">
        <v>5072</v>
      </c>
      <c r="C462" s="51" t="s">
        <v>19</v>
      </c>
      <c r="D462" s="72">
        <v>67.11</v>
      </c>
    </row>
    <row r="463" spans="1:4" x14ac:dyDescent="0.25">
      <c r="A463" s="52" t="s">
        <v>5073</v>
      </c>
      <c r="B463" s="52" t="s">
        <v>5074</v>
      </c>
      <c r="C463" s="51" t="s">
        <v>19</v>
      </c>
      <c r="D463" s="72">
        <v>103.98</v>
      </c>
    </row>
    <row r="464" spans="1:4" x14ac:dyDescent="0.25">
      <c r="A464" s="52" t="s">
        <v>5075</v>
      </c>
      <c r="B464" s="52" t="s">
        <v>5076</v>
      </c>
      <c r="C464" s="51" t="s">
        <v>19</v>
      </c>
      <c r="D464" s="72">
        <v>156.82</v>
      </c>
    </row>
    <row r="465" spans="1:4" x14ac:dyDescent="0.25">
      <c r="A465" s="52" t="s">
        <v>5077</v>
      </c>
      <c r="B465" s="52" t="s">
        <v>5078</v>
      </c>
      <c r="C465" s="51" t="s">
        <v>19</v>
      </c>
      <c r="D465" s="72">
        <v>62.88</v>
      </c>
    </row>
    <row r="466" spans="1:4" ht="14.4" x14ac:dyDescent="0.25">
      <c r="A466" s="50" t="s">
        <v>5079</v>
      </c>
      <c r="B466" s="50" t="s">
        <v>5080</v>
      </c>
      <c r="C466" s="51"/>
      <c r="D466" s="72"/>
    </row>
    <row r="467" spans="1:4" ht="39.6" x14ac:dyDescent="0.25">
      <c r="A467" s="52" t="s">
        <v>5081</v>
      </c>
      <c r="B467" s="52" t="s">
        <v>5082</v>
      </c>
      <c r="C467" s="51" t="s">
        <v>15</v>
      </c>
      <c r="D467" s="72">
        <v>607.9</v>
      </c>
    </row>
    <row r="468" spans="1:4" ht="39.6" x14ac:dyDescent="0.25">
      <c r="A468" s="52" t="s">
        <v>5083</v>
      </c>
      <c r="B468" s="52" t="s">
        <v>5084</v>
      </c>
      <c r="C468" s="51" t="s">
        <v>15</v>
      </c>
      <c r="D468" s="72">
        <v>599.26</v>
      </c>
    </row>
    <row r="469" spans="1:4" ht="39.6" x14ac:dyDescent="0.25">
      <c r="A469" s="52" t="s">
        <v>5085</v>
      </c>
      <c r="B469" s="52" t="s">
        <v>5086</v>
      </c>
      <c r="C469" s="51" t="s">
        <v>15</v>
      </c>
      <c r="D469" s="72">
        <v>678.66</v>
      </c>
    </row>
    <row r="470" spans="1:4" ht="39.6" x14ac:dyDescent="0.25">
      <c r="A470" s="52" t="s">
        <v>5087</v>
      </c>
      <c r="B470" s="52" t="s">
        <v>5088</v>
      </c>
      <c r="C470" s="51" t="s">
        <v>15</v>
      </c>
      <c r="D470" s="72">
        <v>647.05999999999995</v>
      </c>
    </row>
    <row r="471" spans="1:4" ht="39.6" x14ac:dyDescent="0.25">
      <c r="A471" s="52" t="s">
        <v>5089</v>
      </c>
      <c r="B471" s="52" t="s">
        <v>5090</v>
      </c>
      <c r="C471" s="51" t="s">
        <v>15</v>
      </c>
      <c r="D471" s="72">
        <v>637.67999999999995</v>
      </c>
    </row>
    <row r="472" spans="1:4" ht="39.6" x14ac:dyDescent="0.25">
      <c r="A472" s="52" t="s">
        <v>5091</v>
      </c>
      <c r="B472" s="52" t="s">
        <v>5092</v>
      </c>
      <c r="C472" s="51" t="s">
        <v>15</v>
      </c>
      <c r="D472" s="72">
        <v>867.44</v>
      </c>
    </row>
    <row r="473" spans="1:4" ht="39.6" x14ac:dyDescent="0.25">
      <c r="A473" s="52" t="s">
        <v>5093</v>
      </c>
      <c r="B473" s="52" t="s">
        <v>5094</v>
      </c>
      <c r="C473" s="51" t="s">
        <v>15</v>
      </c>
      <c r="D473" s="72">
        <v>846.75</v>
      </c>
    </row>
    <row r="474" spans="1:4" ht="39.6" x14ac:dyDescent="0.25">
      <c r="A474" s="52" t="s">
        <v>5095</v>
      </c>
      <c r="B474" s="52" t="s">
        <v>5096</v>
      </c>
      <c r="C474" s="51" t="s">
        <v>15</v>
      </c>
      <c r="D474" s="73">
        <v>1219.79</v>
      </c>
    </row>
    <row r="475" spans="1:4" ht="26.4" x14ac:dyDescent="0.25">
      <c r="A475" s="52" t="s">
        <v>5097</v>
      </c>
      <c r="B475" s="52" t="s">
        <v>5098</v>
      </c>
      <c r="C475" s="51" t="s">
        <v>19</v>
      </c>
      <c r="D475" s="72">
        <v>222.21</v>
      </c>
    </row>
    <row r="476" spans="1:4" ht="39.6" x14ac:dyDescent="0.25">
      <c r="A476" s="52" t="s">
        <v>5099</v>
      </c>
      <c r="B476" s="52" t="s">
        <v>5100</v>
      </c>
      <c r="C476" s="51" t="s">
        <v>15</v>
      </c>
      <c r="D476" s="72">
        <v>798.16</v>
      </c>
    </row>
    <row r="477" spans="1:4" ht="39.6" x14ac:dyDescent="0.25">
      <c r="A477" s="52" t="s">
        <v>5101</v>
      </c>
      <c r="B477" s="52" t="s">
        <v>5102</v>
      </c>
      <c r="C477" s="51" t="s">
        <v>15</v>
      </c>
      <c r="D477" s="72">
        <v>789.51</v>
      </c>
    </row>
    <row r="478" spans="1:4" ht="39.6" x14ac:dyDescent="0.25">
      <c r="A478" s="52" t="s">
        <v>5103</v>
      </c>
      <c r="B478" s="52" t="s">
        <v>5104</v>
      </c>
      <c r="C478" s="51" t="s">
        <v>15</v>
      </c>
      <c r="D478" s="72">
        <v>868.91</v>
      </c>
    </row>
    <row r="479" spans="1:4" ht="39.6" x14ac:dyDescent="0.25">
      <c r="A479" s="52" t="s">
        <v>5105</v>
      </c>
      <c r="B479" s="52" t="s">
        <v>5106</v>
      </c>
      <c r="C479" s="51" t="s">
        <v>15</v>
      </c>
      <c r="D479" s="72">
        <v>837.33</v>
      </c>
    </row>
    <row r="480" spans="1:4" ht="39.6" x14ac:dyDescent="0.25">
      <c r="A480" s="52" t="s">
        <v>5107</v>
      </c>
      <c r="B480" s="52" t="s">
        <v>5108</v>
      </c>
      <c r="C480" s="51" t="s">
        <v>15</v>
      </c>
      <c r="D480" s="72">
        <v>813.64</v>
      </c>
    </row>
    <row r="481" spans="1:4" ht="14.4" x14ac:dyDescent="0.25">
      <c r="A481" s="50" t="s">
        <v>5109</v>
      </c>
      <c r="B481" s="50" t="s">
        <v>5110</v>
      </c>
      <c r="C481" s="51"/>
      <c r="D481" s="72"/>
    </row>
    <row r="482" spans="1:4" ht="26.4" x14ac:dyDescent="0.25">
      <c r="A482" s="52" t="s">
        <v>5111</v>
      </c>
      <c r="B482" s="52" t="s">
        <v>7555</v>
      </c>
      <c r="C482" s="51" t="s">
        <v>19</v>
      </c>
      <c r="D482" s="72">
        <v>67.53</v>
      </c>
    </row>
    <row r="483" spans="1:4" ht="26.4" x14ac:dyDescent="0.25">
      <c r="A483" s="52" t="s">
        <v>5112</v>
      </c>
      <c r="B483" s="52" t="s">
        <v>7556</v>
      </c>
      <c r="C483" s="51" t="s">
        <v>19</v>
      </c>
      <c r="D483" s="72">
        <v>77.239999999999995</v>
      </c>
    </row>
    <row r="484" spans="1:4" ht="26.4" x14ac:dyDescent="0.25">
      <c r="A484" s="52" t="s">
        <v>5113</v>
      </c>
      <c r="B484" s="52" t="s">
        <v>7557</v>
      </c>
      <c r="C484" s="51" t="s">
        <v>19</v>
      </c>
      <c r="D484" s="72">
        <v>104.78</v>
      </c>
    </row>
    <row r="485" spans="1:4" ht="26.4" x14ac:dyDescent="0.25">
      <c r="A485" s="52" t="s">
        <v>5114</v>
      </c>
      <c r="B485" s="52" t="s">
        <v>7558</v>
      </c>
      <c r="C485" s="51" t="s">
        <v>19</v>
      </c>
      <c r="D485" s="72">
        <v>124.55</v>
      </c>
    </row>
    <row r="486" spans="1:4" ht="26.4" x14ac:dyDescent="0.25">
      <c r="A486" s="52" t="s">
        <v>5115</v>
      </c>
      <c r="B486" s="52" t="s">
        <v>7559</v>
      </c>
      <c r="C486" s="51" t="s">
        <v>19</v>
      </c>
      <c r="D486" s="72">
        <v>151.38</v>
      </c>
    </row>
    <row r="487" spans="1:4" ht="26.4" x14ac:dyDescent="0.25">
      <c r="A487" s="52" t="s">
        <v>5116</v>
      </c>
      <c r="B487" s="52" t="s">
        <v>7560</v>
      </c>
      <c r="C487" s="51" t="s">
        <v>19</v>
      </c>
      <c r="D487" s="72">
        <v>176.02</v>
      </c>
    </row>
    <row r="488" spans="1:4" ht="26.4" x14ac:dyDescent="0.25">
      <c r="A488" s="52" t="s">
        <v>5117</v>
      </c>
      <c r="B488" s="52" t="s">
        <v>7561</v>
      </c>
      <c r="C488" s="51" t="s">
        <v>19</v>
      </c>
      <c r="D488" s="72">
        <v>236.72</v>
      </c>
    </row>
    <row r="489" spans="1:4" ht="26.4" x14ac:dyDescent="0.25">
      <c r="A489" s="52" t="s">
        <v>5118</v>
      </c>
      <c r="B489" s="52" t="s">
        <v>7562</v>
      </c>
      <c r="C489" s="51" t="s">
        <v>19</v>
      </c>
      <c r="D489" s="72">
        <v>258.60000000000002</v>
      </c>
    </row>
    <row r="490" spans="1:4" ht="26.4" x14ac:dyDescent="0.25">
      <c r="A490" s="52" t="s">
        <v>5119</v>
      </c>
      <c r="B490" s="52" t="s">
        <v>7563</v>
      </c>
      <c r="C490" s="51" t="s">
        <v>19</v>
      </c>
      <c r="D490" s="72">
        <v>344.78</v>
      </c>
    </row>
    <row r="491" spans="1:4" ht="14.4" x14ac:dyDescent="0.25">
      <c r="A491" s="50" t="s">
        <v>5120</v>
      </c>
      <c r="B491" s="50" t="s">
        <v>5121</v>
      </c>
      <c r="C491" s="51"/>
      <c r="D491" s="72"/>
    </row>
    <row r="492" spans="1:4" x14ac:dyDescent="0.25">
      <c r="A492" s="52" t="s">
        <v>5122</v>
      </c>
      <c r="B492" s="52" t="s">
        <v>7564</v>
      </c>
      <c r="C492" s="51" t="s">
        <v>19</v>
      </c>
      <c r="D492" s="72">
        <v>20.64</v>
      </c>
    </row>
    <row r="493" spans="1:4" x14ac:dyDescent="0.25">
      <c r="A493" s="52" t="s">
        <v>5123</v>
      </c>
      <c r="B493" s="52" t="s">
        <v>7565</v>
      </c>
      <c r="C493" s="51" t="s">
        <v>19</v>
      </c>
      <c r="D493" s="72">
        <v>23.52</v>
      </c>
    </row>
    <row r="494" spans="1:4" x14ac:dyDescent="0.25">
      <c r="A494" s="52" t="s">
        <v>5124</v>
      </c>
      <c r="B494" s="52" t="s">
        <v>7566</v>
      </c>
      <c r="C494" s="51" t="s">
        <v>19</v>
      </c>
      <c r="D494" s="72">
        <v>28.44</v>
      </c>
    </row>
    <row r="495" spans="1:4" x14ac:dyDescent="0.25">
      <c r="A495" s="52" t="s">
        <v>5125</v>
      </c>
      <c r="B495" s="52" t="s">
        <v>7567</v>
      </c>
      <c r="C495" s="51" t="s">
        <v>19</v>
      </c>
      <c r="D495" s="72">
        <v>36.56</v>
      </c>
    </row>
    <row r="496" spans="1:4" x14ac:dyDescent="0.25">
      <c r="A496" s="52" t="s">
        <v>5126</v>
      </c>
      <c r="B496" s="52" t="s">
        <v>7568</v>
      </c>
      <c r="C496" s="51" t="s">
        <v>19</v>
      </c>
      <c r="D496" s="72">
        <v>47.79</v>
      </c>
    </row>
    <row r="497" spans="1:4" x14ac:dyDescent="0.25">
      <c r="A497" s="52" t="s">
        <v>5127</v>
      </c>
      <c r="B497" s="52" t="s">
        <v>7569</v>
      </c>
      <c r="C497" s="51" t="s">
        <v>19</v>
      </c>
      <c r="D497" s="72">
        <v>61.23</v>
      </c>
    </row>
    <row r="498" spans="1:4" x14ac:dyDescent="0.25">
      <c r="A498" s="52" t="s">
        <v>5128</v>
      </c>
      <c r="B498" s="52" t="s">
        <v>7570</v>
      </c>
      <c r="C498" s="51" t="s">
        <v>19</v>
      </c>
      <c r="D498" s="72">
        <v>89.41</v>
      </c>
    </row>
    <row r="499" spans="1:4" x14ac:dyDescent="0.25">
      <c r="A499" s="52" t="s">
        <v>5129</v>
      </c>
      <c r="B499" s="52" t="s">
        <v>7571</v>
      </c>
      <c r="C499" s="51" t="s">
        <v>19</v>
      </c>
      <c r="D499" s="72">
        <v>110.33</v>
      </c>
    </row>
    <row r="500" spans="1:4" ht="14.4" x14ac:dyDescent="0.25">
      <c r="A500" s="50" t="s">
        <v>5130</v>
      </c>
      <c r="B500" s="50" t="s">
        <v>5131</v>
      </c>
      <c r="C500" s="51"/>
      <c r="D500" s="72"/>
    </row>
    <row r="501" spans="1:4" x14ac:dyDescent="0.25">
      <c r="A501" s="52" t="s">
        <v>5132</v>
      </c>
      <c r="B501" s="52" t="s">
        <v>7572</v>
      </c>
      <c r="C501" s="51" t="s">
        <v>15</v>
      </c>
      <c r="D501" s="72">
        <v>23.02</v>
      </c>
    </row>
    <row r="502" spans="1:4" x14ac:dyDescent="0.25">
      <c r="A502" s="52" t="s">
        <v>7715</v>
      </c>
      <c r="B502" s="52" t="s">
        <v>7573</v>
      </c>
      <c r="C502" s="51" t="s">
        <v>15</v>
      </c>
      <c r="D502" s="72">
        <v>33.89</v>
      </c>
    </row>
    <row r="503" spans="1:4" x14ac:dyDescent="0.25">
      <c r="A503" s="52" t="s">
        <v>5133</v>
      </c>
      <c r="B503" s="52" t="s">
        <v>7574</v>
      </c>
      <c r="C503" s="51" t="s">
        <v>15</v>
      </c>
      <c r="D503" s="72">
        <v>39.25</v>
      </c>
    </row>
    <row r="504" spans="1:4" x14ac:dyDescent="0.25">
      <c r="A504" s="52" t="s">
        <v>5134</v>
      </c>
      <c r="B504" s="52" t="s">
        <v>7575</v>
      </c>
      <c r="C504" s="51" t="s">
        <v>15</v>
      </c>
      <c r="D504" s="72">
        <v>44.82</v>
      </c>
    </row>
    <row r="505" spans="1:4" x14ac:dyDescent="0.25">
      <c r="A505" s="52" t="s">
        <v>5135</v>
      </c>
      <c r="B505" s="52" t="s">
        <v>7576</v>
      </c>
      <c r="C505" s="51" t="s">
        <v>15</v>
      </c>
      <c r="D505" s="72">
        <v>78.59</v>
      </c>
    </row>
    <row r="506" spans="1:4" x14ac:dyDescent="0.25">
      <c r="A506" s="52" t="s">
        <v>5136</v>
      </c>
      <c r="B506" s="52" t="s">
        <v>7577</v>
      </c>
      <c r="C506" s="51" t="s">
        <v>15</v>
      </c>
      <c r="D506" s="72">
        <v>293.13</v>
      </c>
    </row>
    <row r="507" spans="1:4" x14ac:dyDescent="0.25">
      <c r="A507" s="52" t="s">
        <v>5137</v>
      </c>
      <c r="B507" s="52" t="s">
        <v>7578</v>
      </c>
      <c r="C507" s="51" t="s">
        <v>15</v>
      </c>
      <c r="D507" s="72">
        <v>7.37</v>
      </c>
    </row>
    <row r="508" spans="1:4" ht="14.4" x14ac:dyDescent="0.25">
      <c r="A508" s="50" t="s">
        <v>5138</v>
      </c>
      <c r="B508" s="50" t="s">
        <v>5139</v>
      </c>
      <c r="C508" s="51"/>
      <c r="D508" s="72"/>
    </row>
    <row r="509" spans="1:4" ht="26.4" x14ac:dyDescent="0.25">
      <c r="A509" s="52" t="s">
        <v>5140</v>
      </c>
      <c r="B509" s="52" t="s">
        <v>7579</v>
      </c>
      <c r="C509" s="51" t="s">
        <v>19</v>
      </c>
      <c r="D509" s="72">
        <v>29.5</v>
      </c>
    </row>
    <row r="510" spans="1:4" ht="26.4" x14ac:dyDescent="0.25">
      <c r="A510" s="52" t="s">
        <v>5141</v>
      </c>
      <c r="B510" s="52" t="s">
        <v>7580</v>
      </c>
      <c r="C510" s="51" t="s">
        <v>19</v>
      </c>
      <c r="D510" s="72">
        <v>40.76</v>
      </c>
    </row>
    <row r="511" spans="1:4" ht="26.4" x14ac:dyDescent="0.25">
      <c r="A511" s="52" t="s">
        <v>5142</v>
      </c>
      <c r="B511" s="52" t="s">
        <v>7581</v>
      </c>
      <c r="C511" s="51" t="s">
        <v>19</v>
      </c>
      <c r="D511" s="72">
        <v>61.44</v>
      </c>
    </row>
    <row r="512" spans="1:4" ht="26.4" x14ac:dyDescent="0.25">
      <c r="A512" s="52" t="s">
        <v>5143</v>
      </c>
      <c r="B512" s="52" t="s">
        <v>7582</v>
      </c>
      <c r="C512" s="51" t="s">
        <v>19</v>
      </c>
      <c r="D512" s="72">
        <v>71.39</v>
      </c>
    </row>
    <row r="513" spans="1:4" ht="26.4" x14ac:dyDescent="0.25">
      <c r="A513" s="52" t="s">
        <v>5144</v>
      </c>
      <c r="B513" s="52" t="s">
        <v>7583</v>
      </c>
      <c r="C513" s="51" t="s">
        <v>19</v>
      </c>
      <c r="D513" s="72">
        <v>100.52</v>
      </c>
    </row>
    <row r="514" spans="1:4" ht="14.4" x14ac:dyDescent="0.25">
      <c r="A514" s="50" t="s">
        <v>5145</v>
      </c>
      <c r="B514" s="50" t="s">
        <v>5146</v>
      </c>
      <c r="C514" s="51"/>
      <c r="D514" s="72"/>
    </row>
    <row r="515" spans="1:4" x14ac:dyDescent="0.25">
      <c r="A515" s="52" t="s">
        <v>5147</v>
      </c>
      <c r="B515" s="52" t="s">
        <v>5148</v>
      </c>
      <c r="C515" s="51" t="s">
        <v>15</v>
      </c>
      <c r="D515" s="72">
        <v>92.01</v>
      </c>
    </row>
    <row r="516" spans="1:4" x14ac:dyDescent="0.25">
      <c r="A516" s="52" t="s">
        <v>5149</v>
      </c>
      <c r="B516" s="52" t="s">
        <v>5150</v>
      </c>
      <c r="C516" s="51" t="s">
        <v>15</v>
      </c>
      <c r="D516" s="72">
        <v>28.98</v>
      </c>
    </row>
    <row r="517" spans="1:4" x14ac:dyDescent="0.25">
      <c r="A517" s="52" t="s">
        <v>5151</v>
      </c>
      <c r="B517" s="52" t="s">
        <v>5152</v>
      </c>
      <c r="C517" s="51" t="s">
        <v>15</v>
      </c>
      <c r="D517" s="72">
        <v>35.25</v>
      </c>
    </row>
    <row r="518" spans="1:4" x14ac:dyDescent="0.25">
      <c r="A518" s="52" t="s">
        <v>5153</v>
      </c>
      <c r="B518" s="52" t="s">
        <v>5154</v>
      </c>
      <c r="C518" s="51" t="s">
        <v>15</v>
      </c>
      <c r="D518" s="72">
        <v>65.14</v>
      </c>
    </row>
    <row r="519" spans="1:4" x14ac:dyDescent="0.25">
      <c r="A519" s="52" t="s">
        <v>5155</v>
      </c>
      <c r="B519" s="52" t="s">
        <v>5156</v>
      </c>
      <c r="C519" s="51" t="s">
        <v>15</v>
      </c>
      <c r="D519" s="72">
        <v>70.98</v>
      </c>
    </row>
    <row r="520" spans="1:4" x14ac:dyDescent="0.25">
      <c r="A520" s="52" t="s">
        <v>5157</v>
      </c>
      <c r="B520" s="52" t="s">
        <v>5158</v>
      </c>
      <c r="C520" s="51" t="s">
        <v>15</v>
      </c>
      <c r="D520" s="72">
        <v>135.12</v>
      </c>
    </row>
    <row r="521" spans="1:4" x14ac:dyDescent="0.25">
      <c r="A521" s="52" t="s">
        <v>5159</v>
      </c>
      <c r="B521" s="52" t="s">
        <v>5160</v>
      </c>
      <c r="C521" s="51" t="s">
        <v>15</v>
      </c>
      <c r="D521" s="72">
        <v>91.51</v>
      </c>
    </row>
    <row r="522" spans="1:4" x14ac:dyDescent="0.25">
      <c r="A522" s="52" t="s">
        <v>5161</v>
      </c>
      <c r="B522" s="52" t="s">
        <v>5162</v>
      </c>
      <c r="C522" s="51" t="s">
        <v>15</v>
      </c>
      <c r="D522" s="72">
        <v>11.5</v>
      </c>
    </row>
    <row r="523" spans="1:4" x14ac:dyDescent="0.25">
      <c r="A523" s="52" t="s">
        <v>5163</v>
      </c>
      <c r="B523" s="52" t="s">
        <v>5164</v>
      </c>
      <c r="C523" s="51" t="s">
        <v>15</v>
      </c>
      <c r="D523" s="72">
        <v>41</v>
      </c>
    </row>
    <row r="524" spans="1:4" x14ac:dyDescent="0.25">
      <c r="A524" s="52" t="s">
        <v>5165</v>
      </c>
      <c r="B524" s="52" t="s">
        <v>5166</v>
      </c>
      <c r="C524" s="51" t="s">
        <v>15</v>
      </c>
      <c r="D524" s="72">
        <v>8.48</v>
      </c>
    </row>
    <row r="525" spans="1:4" x14ac:dyDescent="0.25">
      <c r="A525" s="52" t="s">
        <v>5167</v>
      </c>
      <c r="B525" s="52" t="s">
        <v>5168</v>
      </c>
      <c r="C525" s="51" t="s">
        <v>15</v>
      </c>
      <c r="D525" s="72">
        <v>30.73</v>
      </c>
    </row>
    <row r="526" spans="1:4" x14ac:dyDescent="0.25">
      <c r="A526" s="52" t="s">
        <v>5169</v>
      </c>
      <c r="B526" s="52" t="s">
        <v>5170</v>
      </c>
      <c r="C526" s="51" t="s">
        <v>15</v>
      </c>
      <c r="D526" s="72">
        <v>18.46</v>
      </c>
    </row>
    <row r="527" spans="1:4" x14ac:dyDescent="0.25">
      <c r="A527" s="52" t="s">
        <v>5171</v>
      </c>
      <c r="B527" s="52" t="s">
        <v>5172</v>
      </c>
      <c r="C527" s="51" t="s">
        <v>15</v>
      </c>
      <c r="D527" s="72">
        <v>98.99</v>
      </c>
    </row>
    <row r="528" spans="1:4" x14ac:dyDescent="0.25">
      <c r="A528" s="52" t="s">
        <v>5173</v>
      </c>
      <c r="B528" s="52" t="s">
        <v>5174</v>
      </c>
      <c r="C528" s="51" t="s">
        <v>15</v>
      </c>
      <c r="D528" s="72">
        <v>137.08000000000001</v>
      </c>
    </row>
    <row r="529" spans="1:4" x14ac:dyDescent="0.25">
      <c r="A529" s="52" t="s">
        <v>5175</v>
      </c>
      <c r="B529" s="52" t="s">
        <v>5176</v>
      </c>
      <c r="C529" s="51" t="s">
        <v>15</v>
      </c>
      <c r="D529" s="72">
        <v>263.26</v>
      </c>
    </row>
    <row r="530" spans="1:4" x14ac:dyDescent="0.25">
      <c r="A530" s="52" t="s">
        <v>5177</v>
      </c>
      <c r="B530" s="52" t="s">
        <v>5178</v>
      </c>
      <c r="C530" s="51" t="s">
        <v>15</v>
      </c>
      <c r="D530" s="72">
        <v>87.7</v>
      </c>
    </row>
    <row r="531" spans="1:4" x14ac:dyDescent="0.25">
      <c r="A531" s="52" t="s">
        <v>5179</v>
      </c>
      <c r="B531" s="52" t="s">
        <v>7584</v>
      </c>
      <c r="C531" s="51" t="s">
        <v>15</v>
      </c>
      <c r="D531" s="72">
        <v>19.82</v>
      </c>
    </row>
    <row r="532" spans="1:4" ht="14.4" x14ac:dyDescent="0.25">
      <c r="A532" s="50" t="s">
        <v>5180</v>
      </c>
      <c r="B532" s="50" t="s">
        <v>5181</v>
      </c>
      <c r="C532" s="51"/>
      <c r="D532" s="72"/>
    </row>
    <row r="533" spans="1:4" x14ac:dyDescent="0.25">
      <c r="A533" s="52" t="s">
        <v>5182</v>
      </c>
      <c r="B533" s="52" t="s">
        <v>5183</v>
      </c>
      <c r="C533" s="51" t="s">
        <v>19</v>
      </c>
      <c r="D533" s="72">
        <v>12.92</v>
      </c>
    </row>
    <row r="534" spans="1:4" x14ac:dyDescent="0.25">
      <c r="A534" s="52" t="s">
        <v>5184</v>
      </c>
      <c r="B534" s="52" t="s">
        <v>5185</v>
      </c>
      <c r="C534" s="51" t="s">
        <v>19</v>
      </c>
      <c r="D534" s="72">
        <v>19.38</v>
      </c>
    </row>
    <row r="535" spans="1:4" x14ac:dyDescent="0.25">
      <c r="A535" s="52" t="s">
        <v>5186</v>
      </c>
      <c r="B535" s="52" t="s">
        <v>5187</v>
      </c>
      <c r="C535" s="51" t="s">
        <v>19</v>
      </c>
      <c r="D535" s="72">
        <v>29.19</v>
      </c>
    </row>
    <row r="536" spans="1:4" x14ac:dyDescent="0.25">
      <c r="A536" s="52" t="s">
        <v>5188</v>
      </c>
      <c r="B536" s="52" t="s">
        <v>5189</v>
      </c>
      <c r="C536" s="51" t="s">
        <v>19</v>
      </c>
      <c r="D536" s="72">
        <v>24.65</v>
      </c>
    </row>
    <row r="537" spans="1:4" x14ac:dyDescent="0.25">
      <c r="A537" s="52" t="s">
        <v>5190</v>
      </c>
      <c r="B537" s="52" t="s">
        <v>5191</v>
      </c>
      <c r="C537" s="51" t="s">
        <v>19</v>
      </c>
      <c r="D537" s="72">
        <v>37.61</v>
      </c>
    </row>
    <row r="538" spans="1:4" x14ac:dyDescent="0.25">
      <c r="A538" s="52" t="s">
        <v>5192</v>
      </c>
      <c r="B538" s="52" t="s">
        <v>5193</v>
      </c>
      <c r="C538" s="51" t="s">
        <v>19</v>
      </c>
      <c r="D538" s="72">
        <v>54.71</v>
      </c>
    </row>
    <row r="539" spans="1:4" ht="14.4" x14ac:dyDescent="0.25">
      <c r="A539" s="50" t="s">
        <v>5194</v>
      </c>
      <c r="B539" s="50" t="s">
        <v>4728</v>
      </c>
      <c r="C539" s="51"/>
      <c r="D539" s="72"/>
    </row>
    <row r="540" spans="1:4" x14ac:dyDescent="0.25">
      <c r="A540" s="52" t="s">
        <v>5195</v>
      </c>
      <c r="B540" s="52" t="s">
        <v>5196</v>
      </c>
      <c r="C540" s="51" t="s">
        <v>15</v>
      </c>
      <c r="D540" s="72">
        <v>22.21</v>
      </c>
    </row>
    <row r="541" spans="1:4" x14ac:dyDescent="0.25">
      <c r="A541" s="52" t="s">
        <v>5197</v>
      </c>
      <c r="B541" s="52" t="s">
        <v>5198</v>
      </c>
      <c r="C541" s="51" t="s">
        <v>15</v>
      </c>
      <c r="D541" s="72">
        <v>31.09</v>
      </c>
    </row>
    <row r="542" spans="1:4" x14ac:dyDescent="0.25">
      <c r="A542" s="52" t="s">
        <v>5199</v>
      </c>
      <c r="B542" s="52" t="s">
        <v>5200</v>
      </c>
      <c r="C542" s="51" t="s">
        <v>15</v>
      </c>
      <c r="D542" s="72">
        <v>22.21</v>
      </c>
    </row>
    <row r="543" spans="1:4" x14ac:dyDescent="0.25">
      <c r="A543" s="52" t="s">
        <v>5201</v>
      </c>
      <c r="B543" s="52" t="s">
        <v>5202</v>
      </c>
      <c r="C543" s="51" t="s">
        <v>15</v>
      </c>
      <c r="D543" s="72">
        <v>32.81</v>
      </c>
    </row>
    <row r="544" spans="1:4" ht="14.4" x14ac:dyDescent="0.25">
      <c r="A544" s="50" t="s">
        <v>7716</v>
      </c>
      <c r="B544" s="50" t="s">
        <v>7585</v>
      </c>
      <c r="C544" s="51"/>
      <c r="D544" s="72"/>
    </row>
    <row r="545" spans="1:4" ht="26.4" x14ac:dyDescent="0.25">
      <c r="A545" s="52" t="s">
        <v>7717</v>
      </c>
      <c r="B545" s="52" t="s">
        <v>10725</v>
      </c>
      <c r="C545" s="51" t="s">
        <v>7586</v>
      </c>
      <c r="D545" s="72">
        <v>4.28</v>
      </c>
    </row>
    <row r="546" spans="1:4" ht="26.4" x14ac:dyDescent="0.25">
      <c r="A546" s="52" t="s">
        <v>7718</v>
      </c>
      <c r="B546" s="52" t="s">
        <v>10726</v>
      </c>
      <c r="C546" s="51" t="s">
        <v>7586</v>
      </c>
      <c r="D546" s="72">
        <v>6.86</v>
      </c>
    </row>
    <row r="547" spans="1:4" ht="26.4" x14ac:dyDescent="0.25">
      <c r="A547" s="52" t="s">
        <v>7719</v>
      </c>
      <c r="B547" s="52" t="s">
        <v>10727</v>
      </c>
      <c r="C547" s="51" t="s">
        <v>7586</v>
      </c>
      <c r="D547" s="72">
        <v>8.77</v>
      </c>
    </row>
    <row r="548" spans="1:4" ht="14.4" x14ac:dyDescent="0.25">
      <c r="A548" s="50" t="s">
        <v>5203</v>
      </c>
      <c r="B548" s="50" t="s">
        <v>5204</v>
      </c>
      <c r="C548" s="51"/>
      <c r="D548" s="72"/>
    </row>
    <row r="549" spans="1:4" ht="14.4" x14ac:dyDescent="0.25">
      <c r="A549" s="50" t="s">
        <v>5205</v>
      </c>
      <c r="B549" s="50" t="s">
        <v>5206</v>
      </c>
      <c r="C549" s="51"/>
      <c r="D549" s="72"/>
    </row>
    <row r="550" spans="1:4" ht="39.6" x14ac:dyDescent="0.25">
      <c r="A550" s="52" t="s">
        <v>5207</v>
      </c>
      <c r="B550" s="52" t="s">
        <v>5208</v>
      </c>
      <c r="C550" s="51" t="s">
        <v>15</v>
      </c>
      <c r="D550" s="73">
        <v>1451.43</v>
      </c>
    </row>
    <row r="551" spans="1:4" ht="39.6" x14ac:dyDescent="0.25">
      <c r="A551" s="52" t="s">
        <v>5209</v>
      </c>
      <c r="B551" s="52" t="s">
        <v>5210</v>
      </c>
      <c r="C551" s="51" t="s">
        <v>15</v>
      </c>
      <c r="D551" s="73">
        <v>2654.08</v>
      </c>
    </row>
    <row r="552" spans="1:4" ht="14.4" x14ac:dyDescent="0.25">
      <c r="A552" s="50" t="s">
        <v>5211</v>
      </c>
      <c r="B552" s="50" t="s">
        <v>5212</v>
      </c>
      <c r="C552" s="51"/>
      <c r="D552" s="72"/>
    </row>
    <row r="553" spans="1:4" ht="26.4" x14ac:dyDescent="0.25">
      <c r="A553" s="52" t="s">
        <v>5213</v>
      </c>
      <c r="B553" s="52" t="s">
        <v>5214</v>
      </c>
      <c r="C553" s="51" t="s">
        <v>15</v>
      </c>
      <c r="D553" s="72">
        <v>268.99</v>
      </c>
    </row>
    <row r="554" spans="1:4" x14ac:dyDescent="0.25">
      <c r="A554" s="52" t="s">
        <v>5215</v>
      </c>
      <c r="B554" s="52" t="s">
        <v>5216</v>
      </c>
      <c r="C554" s="51" t="s">
        <v>15</v>
      </c>
      <c r="D554" s="72">
        <v>507.45</v>
      </c>
    </row>
    <row r="555" spans="1:4" x14ac:dyDescent="0.25">
      <c r="A555" s="52" t="s">
        <v>5217</v>
      </c>
      <c r="B555" s="52" t="s">
        <v>5218</v>
      </c>
      <c r="C555" s="51" t="s">
        <v>15</v>
      </c>
      <c r="D555" s="72">
        <v>538.51</v>
      </c>
    </row>
    <row r="556" spans="1:4" x14ac:dyDescent="0.25">
      <c r="A556" s="52" t="s">
        <v>5219</v>
      </c>
      <c r="B556" s="52" t="s">
        <v>5220</v>
      </c>
      <c r="C556" s="51" t="s">
        <v>15</v>
      </c>
      <c r="D556" s="72">
        <v>698.47</v>
      </c>
    </row>
    <row r="557" spans="1:4" x14ac:dyDescent="0.25">
      <c r="A557" s="52" t="s">
        <v>5221</v>
      </c>
      <c r="B557" s="52" t="s">
        <v>5222</v>
      </c>
      <c r="C557" s="51" t="s">
        <v>15</v>
      </c>
      <c r="D557" s="72">
        <v>119.62</v>
      </c>
    </row>
    <row r="558" spans="1:4" x14ac:dyDescent="0.25">
      <c r="A558" s="52" t="s">
        <v>5223</v>
      </c>
      <c r="B558" s="52" t="s">
        <v>5224</v>
      </c>
      <c r="C558" s="51" t="s">
        <v>15</v>
      </c>
      <c r="D558" s="72">
        <v>140.01</v>
      </c>
    </row>
    <row r="559" spans="1:4" ht="39.6" x14ac:dyDescent="0.25">
      <c r="A559" s="52" t="s">
        <v>5225</v>
      </c>
      <c r="B559" s="52" t="s">
        <v>5226</v>
      </c>
      <c r="C559" s="51" t="s">
        <v>15</v>
      </c>
      <c r="D559" s="72">
        <v>935.31</v>
      </c>
    </row>
    <row r="560" spans="1:4" ht="39.6" x14ac:dyDescent="0.25">
      <c r="A560" s="52" t="s">
        <v>5227</v>
      </c>
      <c r="B560" s="52" t="s">
        <v>5228</v>
      </c>
      <c r="C560" s="51" t="s">
        <v>15</v>
      </c>
      <c r="D560" s="73">
        <v>1237.67</v>
      </c>
    </row>
    <row r="561" spans="1:4" ht="26.4" x14ac:dyDescent="0.25">
      <c r="A561" s="52" t="s">
        <v>5229</v>
      </c>
      <c r="B561" s="52" t="s">
        <v>5230</v>
      </c>
      <c r="C561" s="51" t="s">
        <v>15</v>
      </c>
      <c r="D561" s="73">
        <v>1604.09</v>
      </c>
    </row>
    <row r="562" spans="1:4" ht="26.4" x14ac:dyDescent="0.25">
      <c r="A562" s="52" t="s">
        <v>11024</v>
      </c>
      <c r="B562" s="52" t="s">
        <v>10728</v>
      </c>
      <c r="C562" s="51" t="s">
        <v>15</v>
      </c>
      <c r="D562" s="72">
        <v>107.14</v>
      </c>
    </row>
    <row r="563" spans="1:4" ht="14.4" x14ac:dyDescent="0.25">
      <c r="A563" s="50" t="s">
        <v>5231</v>
      </c>
      <c r="B563" s="50" t="s">
        <v>5232</v>
      </c>
      <c r="C563" s="51"/>
      <c r="D563" s="72"/>
    </row>
    <row r="564" spans="1:4" ht="26.4" x14ac:dyDescent="0.25">
      <c r="A564" s="52" t="s">
        <v>5233</v>
      </c>
      <c r="B564" s="52" t="s">
        <v>5234</v>
      </c>
      <c r="C564" s="51" t="s">
        <v>15</v>
      </c>
      <c r="D564" s="72">
        <v>299.62</v>
      </c>
    </row>
    <row r="565" spans="1:4" ht="39.6" x14ac:dyDescent="0.25">
      <c r="A565" s="52" t="s">
        <v>5235</v>
      </c>
      <c r="B565" s="52" t="s">
        <v>5236</v>
      </c>
      <c r="C565" s="51" t="s">
        <v>15</v>
      </c>
      <c r="D565" s="72">
        <v>333.19</v>
      </c>
    </row>
    <row r="566" spans="1:4" x14ac:dyDescent="0.25">
      <c r="A566" s="52" t="s">
        <v>5237</v>
      </c>
      <c r="B566" s="52" t="s">
        <v>5238</v>
      </c>
      <c r="C566" s="51" t="s">
        <v>15</v>
      </c>
      <c r="D566" s="72">
        <v>42.1</v>
      </c>
    </row>
    <row r="567" spans="1:4" ht="39.6" x14ac:dyDescent="0.25">
      <c r="A567" s="52" t="s">
        <v>5239</v>
      </c>
      <c r="B567" s="52" t="s">
        <v>5240</v>
      </c>
      <c r="C567" s="51" t="s">
        <v>15</v>
      </c>
      <c r="D567" s="72">
        <v>156</v>
      </c>
    </row>
    <row r="568" spans="1:4" ht="39.6" x14ac:dyDescent="0.25">
      <c r="A568" s="52" t="s">
        <v>5241</v>
      </c>
      <c r="B568" s="52" t="s">
        <v>5242</v>
      </c>
      <c r="C568" s="51" t="s">
        <v>15</v>
      </c>
      <c r="D568" s="72">
        <v>200.05</v>
      </c>
    </row>
    <row r="569" spans="1:4" ht="39.6" x14ac:dyDescent="0.25">
      <c r="A569" s="52" t="s">
        <v>5243</v>
      </c>
      <c r="B569" s="52" t="s">
        <v>5244</v>
      </c>
      <c r="C569" s="51" t="s">
        <v>15</v>
      </c>
      <c r="D569" s="72">
        <v>277.38</v>
      </c>
    </row>
    <row r="570" spans="1:4" ht="39.6" x14ac:dyDescent="0.25">
      <c r="A570" s="52" t="s">
        <v>5245</v>
      </c>
      <c r="B570" s="52" t="s">
        <v>5246</v>
      </c>
      <c r="C570" s="51" t="s">
        <v>15</v>
      </c>
      <c r="D570" s="72">
        <v>182.02</v>
      </c>
    </row>
    <row r="571" spans="1:4" x14ac:dyDescent="0.25">
      <c r="A571" s="52" t="s">
        <v>5247</v>
      </c>
      <c r="B571" s="52" t="s">
        <v>5248</v>
      </c>
      <c r="C571" s="51" t="s">
        <v>15</v>
      </c>
      <c r="D571" s="72">
        <v>8.93</v>
      </c>
    </row>
    <row r="572" spans="1:4" x14ac:dyDescent="0.25">
      <c r="A572" s="52" t="s">
        <v>5249</v>
      </c>
      <c r="B572" s="52" t="s">
        <v>5250</v>
      </c>
      <c r="C572" s="51" t="s">
        <v>15</v>
      </c>
      <c r="D572" s="72">
        <v>15.69</v>
      </c>
    </row>
    <row r="573" spans="1:4" x14ac:dyDescent="0.25">
      <c r="A573" s="52" t="s">
        <v>5251</v>
      </c>
      <c r="B573" s="52" t="s">
        <v>5252</v>
      </c>
      <c r="C573" s="51" t="s">
        <v>15</v>
      </c>
      <c r="D573" s="72">
        <v>81.28</v>
      </c>
    </row>
    <row r="574" spans="1:4" x14ac:dyDescent="0.25">
      <c r="A574" s="52" t="s">
        <v>5253</v>
      </c>
      <c r="B574" s="52" t="s">
        <v>5254</v>
      </c>
      <c r="C574" s="51" t="s">
        <v>15</v>
      </c>
      <c r="D574" s="72">
        <v>126.56</v>
      </c>
    </row>
    <row r="575" spans="1:4" x14ac:dyDescent="0.25">
      <c r="A575" s="52" t="s">
        <v>5255</v>
      </c>
      <c r="B575" s="52" t="s">
        <v>5256</v>
      </c>
      <c r="C575" s="51" t="s">
        <v>15</v>
      </c>
      <c r="D575" s="72">
        <v>202.31</v>
      </c>
    </row>
    <row r="576" spans="1:4" x14ac:dyDescent="0.25">
      <c r="A576" s="52" t="s">
        <v>5257</v>
      </c>
      <c r="B576" s="52" t="s">
        <v>5258</v>
      </c>
      <c r="C576" s="51" t="s">
        <v>15</v>
      </c>
      <c r="D576" s="72">
        <v>279.82</v>
      </c>
    </row>
    <row r="577" spans="1:4" x14ac:dyDescent="0.25">
      <c r="A577" s="52" t="s">
        <v>5259</v>
      </c>
      <c r="B577" s="52" t="s">
        <v>5260</v>
      </c>
      <c r="C577" s="51" t="s">
        <v>15</v>
      </c>
      <c r="D577" s="72">
        <v>10.98</v>
      </c>
    </row>
    <row r="578" spans="1:4" ht="14.4" x14ac:dyDescent="0.25">
      <c r="A578" s="50" t="s">
        <v>5261</v>
      </c>
      <c r="B578" s="50" t="s">
        <v>5262</v>
      </c>
      <c r="C578" s="51"/>
      <c r="D578" s="72"/>
    </row>
    <row r="579" spans="1:4" ht="26.4" x14ac:dyDescent="0.25">
      <c r="A579" s="52" t="s">
        <v>5263</v>
      </c>
      <c r="B579" s="52" t="s">
        <v>5264</v>
      </c>
      <c r="C579" s="51" t="s">
        <v>19</v>
      </c>
      <c r="D579" s="72">
        <v>58.87</v>
      </c>
    </row>
    <row r="580" spans="1:4" ht="39.6" x14ac:dyDescent="0.25">
      <c r="A580" s="52" t="s">
        <v>5265</v>
      </c>
      <c r="B580" s="52" t="s">
        <v>5266</v>
      </c>
      <c r="C580" s="51" t="s">
        <v>19</v>
      </c>
      <c r="D580" s="72">
        <v>70.650000000000006</v>
      </c>
    </row>
    <row r="581" spans="1:4" ht="26.4" x14ac:dyDescent="0.25">
      <c r="A581" s="52" t="s">
        <v>5267</v>
      </c>
      <c r="B581" s="52" t="s">
        <v>5268</v>
      </c>
      <c r="C581" s="51" t="s">
        <v>19</v>
      </c>
      <c r="D581" s="72">
        <v>183.63</v>
      </c>
    </row>
    <row r="582" spans="1:4" ht="26.4" x14ac:dyDescent="0.25">
      <c r="A582" s="52" t="s">
        <v>5269</v>
      </c>
      <c r="B582" s="52" t="s">
        <v>5270</v>
      </c>
      <c r="C582" s="51" t="s">
        <v>19</v>
      </c>
      <c r="D582" s="72">
        <v>197</v>
      </c>
    </row>
    <row r="583" spans="1:4" ht="14.4" x14ac:dyDescent="0.25">
      <c r="A583" s="50" t="s">
        <v>5271</v>
      </c>
      <c r="B583" s="50" t="s">
        <v>5272</v>
      </c>
      <c r="C583" s="51"/>
      <c r="D583" s="72"/>
    </row>
    <row r="584" spans="1:4" x14ac:dyDescent="0.25">
      <c r="A584" s="52" t="s">
        <v>5273</v>
      </c>
      <c r="B584" s="52" t="s">
        <v>5274</v>
      </c>
      <c r="C584" s="51" t="s">
        <v>19</v>
      </c>
      <c r="D584" s="72">
        <v>15.96</v>
      </c>
    </row>
    <row r="585" spans="1:4" ht="26.4" x14ac:dyDescent="0.25">
      <c r="A585" s="52" t="s">
        <v>5275</v>
      </c>
      <c r="B585" s="52" t="s">
        <v>5276</v>
      </c>
      <c r="C585" s="51" t="s">
        <v>15</v>
      </c>
      <c r="D585" s="72">
        <v>24.45</v>
      </c>
    </row>
    <row r="586" spans="1:4" ht="26.4" x14ac:dyDescent="0.25">
      <c r="A586" s="52" t="s">
        <v>5277</v>
      </c>
      <c r="B586" s="52" t="s">
        <v>5278</v>
      </c>
      <c r="C586" s="51" t="s">
        <v>15</v>
      </c>
      <c r="D586" s="72">
        <v>29.17</v>
      </c>
    </row>
    <row r="587" spans="1:4" ht="26.4" x14ac:dyDescent="0.25">
      <c r="A587" s="52" t="s">
        <v>5279</v>
      </c>
      <c r="B587" s="52" t="s">
        <v>5280</v>
      </c>
      <c r="C587" s="51" t="s">
        <v>15</v>
      </c>
      <c r="D587" s="72">
        <v>26.81</v>
      </c>
    </row>
    <row r="588" spans="1:4" ht="26.4" x14ac:dyDescent="0.25">
      <c r="A588" s="52" t="s">
        <v>5281</v>
      </c>
      <c r="B588" s="52" t="s">
        <v>5282</v>
      </c>
      <c r="C588" s="51" t="s">
        <v>15</v>
      </c>
      <c r="D588" s="72">
        <v>26.81</v>
      </c>
    </row>
    <row r="589" spans="1:4" x14ac:dyDescent="0.25">
      <c r="A589" s="52" t="s">
        <v>5283</v>
      </c>
      <c r="B589" s="52" t="s">
        <v>5284</v>
      </c>
      <c r="C589" s="51" t="s">
        <v>19</v>
      </c>
      <c r="D589" s="72">
        <v>25.42</v>
      </c>
    </row>
    <row r="590" spans="1:4" x14ac:dyDescent="0.25">
      <c r="A590" s="52" t="s">
        <v>5285</v>
      </c>
      <c r="B590" s="52" t="s">
        <v>5286</v>
      </c>
      <c r="C590" s="51" t="s">
        <v>19</v>
      </c>
      <c r="D590" s="72">
        <v>15.33</v>
      </c>
    </row>
    <row r="591" spans="1:4" x14ac:dyDescent="0.25">
      <c r="A591" s="52" t="s">
        <v>5287</v>
      </c>
      <c r="B591" s="52" t="s">
        <v>5288</v>
      </c>
      <c r="C591" s="51" t="s">
        <v>19</v>
      </c>
      <c r="D591" s="72">
        <v>62.28</v>
      </c>
    </row>
    <row r="592" spans="1:4" x14ac:dyDescent="0.25">
      <c r="A592" s="52" t="s">
        <v>5289</v>
      </c>
      <c r="B592" s="52" t="s">
        <v>5290</v>
      </c>
      <c r="C592" s="51" t="s">
        <v>19</v>
      </c>
      <c r="D592" s="72">
        <v>85.14</v>
      </c>
    </row>
    <row r="593" spans="1:4" x14ac:dyDescent="0.25">
      <c r="A593" s="52" t="s">
        <v>5291</v>
      </c>
      <c r="B593" s="52" t="s">
        <v>5292</v>
      </c>
      <c r="C593" s="51" t="s">
        <v>19</v>
      </c>
      <c r="D593" s="72">
        <v>112.34</v>
      </c>
    </row>
    <row r="594" spans="1:4" x14ac:dyDescent="0.25">
      <c r="A594" s="52" t="s">
        <v>5293</v>
      </c>
      <c r="B594" s="52" t="s">
        <v>5294</v>
      </c>
      <c r="C594" s="51" t="s">
        <v>19</v>
      </c>
      <c r="D594" s="72">
        <v>123.71</v>
      </c>
    </row>
    <row r="595" spans="1:4" x14ac:dyDescent="0.25">
      <c r="A595" s="52" t="s">
        <v>5295</v>
      </c>
      <c r="B595" s="52" t="s">
        <v>5296</v>
      </c>
      <c r="C595" s="51" t="s">
        <v>15</v>
      </c>
      <c r="D595" s="72">
        <v>45.66</v>
      </c>
    </row>
    <row r="596" spans="1:4" x14ac:dyDescent="0.25">
      <c r="A596" s="52" t="s">
        <v>5297</v>
      </c>
      <c r="B596" s="52" t="s">
        <v>5298</v>
      </c>
      <c r="C596" s="51" t="s">
        <v>15</v>
      </c>
      <c r="D596" s="72">
        <v>62.69</v>
      </c>
    </row>
    <row r="597" spans="1:4" x14ac:dyDescent="0.25">
      <c r="A597" s="52" t="s">
        <v>5299</v>
      </c>
      <c r="B597" s="52" t="s">
        <v>5300</v>
      </c>
      <c r="C597" s="51" t="s">
        <v>15</v>
      </c>
      <c r="D597" s="72">
        <v>71.900000000000006</v>
      </c>
    </row>
    <row r="598" spans="1:4" x14ac:dyDescent="0.25">
      <c r="A598" s="52" t="s">
        <v>5301</v>
      </c>
      <c r="B598" s="52" t="s">
        <v>5302</v>
      </c>
      <c r="C598" s="51" t="s">
        <v>15</v>
      </c>
      <c r="D598" s="72">
        <v>10.59</v>
      </c>
    </row>
    <row r="599" spans="1:4" x14ac:dyDescent="0.25">
      <c r="A599" s="52" t="s">
        <v>5303</v>
      </c>
      <c r="B599" s="52" t="s">
        <v>5304</v>
      </c>
      <c r="C599" s="51" t="s">
        <v>15</v>
      </c>
      <c r="D599" s="72">
        <v>10.59</v>
      </c>
    </row>
    <row r="600" spans="1:4" x14ac:dyDescent="0.25">
      <c r="A600" s="52" t="s">
        <v>5305</v>
      </c>
      <c r="B600" s="52" t="s">
        <v>5306</v>
      </c>
      <c r="C600" s="51" t="s">
        <v>15</v>
      </c>
      <c r="D600" s="72">
        <v>11.42</v>
      </c>
    </row>
    <row r="601" spans="1:4" x14ac:dyDescent="0.25">
      <c r="A601" s="52" t="s">
        <v>5307</v>
      </c>
      <c r="B601" s="52" t="s">
        <v>5308</v>
      </c>
      <c r="C601" s="51" t="s">
        <v>19</v>
      </c>
      <c r="D601" s="72">
        <v>32.24</v>
      </c>
    </row>
    <row r="602" spans="1:4" x14ac:dyDescent="0.25">
      <c r="A602" s="52" t="s">
        <v>5309</v>
      </c>
      <c r="B602" s="52" t="s">
        <v>5310</v>
      </c>
      <c r="C602" s="51" t="s">
        <v>19</v>
      </c>
      <c r="D602" s="72">
        <v>44.72</v>
      </c>
    </row>
    <row r="603" spans="1:4" x14ac:dyDescent="0.25">
      <c r="A603" s="52" t="s">
        <v>5311</v>
      </c>
      <c r="B603" s="52" t="s">
        <v>5312</v>
      </c>
      <c r="C603" s="51" t="s">
        <v>19</v>
      </c>
      <c r="D603" s="72">
        <v>54.56</v>
      </c>
    </row>
    <row r="604" spans="1:4" x14ac:dyDescent="0.25">
      <c r="A604" s="52" t="s">
        <v>5313</v>
      </c>
      <c r="B604" s="52" t="s">
        <v>5314</v>
      </c>
      <c r="C604" s="51" t="s">
        <v>19</v>
      </c>
      <c r="D604" s="72">
        <v>70.36</v>
      </c>
    </row>
    <row r="605" spans="1:4" ht="26.4" x14ac:dyDescent="0.25">
      <c r="A605" s="52" t="s">
        <v>5315</v>
      </c>
      <c r="B605" s="52" t="s">
        <v>5316</v>
      </c>
      <c r="C605" s="51" t="s">
        <v>15</v>
      </c>
      <c r="D605" s="72">
        <v>11.6</v>
      </c>
    </row>
    <row r="606" spans="1:4" ht="26.4" x14ac:dyDescent="0.25">
      <c r="A606" s="52" t="s">
        <v>5317</v>
      </c>
      <c r="B606" s="52" t="s">
        <v>5318</v>
      </c>
      <c r="C606" s="51" t="s">
        <v>15</v>
      </c>
      <c r="D606" s="72">
        <v>12.53</v>
      </c>
    </row>
    <row r="607" spans="1:4" ht="26.4" x14ac:dyDescent="0.25">
      <c r="A607" s="52" t="s">
        <v>5319</v>
      </c>
      <c r="B607" s="52" t="s">
        <v>5320</v>
      </c>
      <c r="C607" s="51" t="s">
        <v>15</v>
      </c>
      <c r="D607" s="72">
        <v>70.87</v>
      </c>
    </row>
    <row r="608" spans="1:4" ht="26.4" x14ac:dyDescent="0.25">
      <c r="A608" s="52" t="s">
        <v>5321</v>
      </c>
      <c r="B608" s="52" t="s">
        <v>5322</v>
      </c>
      <c r="C608" s="51" t="s">
        <v>15</v>
      </c>
      <c r="D608" s="72">
        <v>89.2</v>
      </c>
    </row>
    <row r="609" spans="1:4" x14ac:dyDescent="0.25">
      <c r="A609" s="52" t="s">
        <v>5323</v>
      </c>
      <c r="B609" s="52" t="s">
        <v>5324</v>
      </c>
      <c r="C609" s="51" t="s">
        <v>15</v>
      </c>
      <c r="D609" s="72">
        <v>64.19</v>
      </c>
    </row>
    <row r="610" spans="1:4" x14ac:dyDescent="0.25">
      <c r="A610" s="52" t="s">
        <v>5325</v>
      </c>
      <c r="B610" s="52" t="s">
        <v>5326</v>
      </c>
      <c r="C610" s="51" t="s">
        <v>15</v>
      </c>
      <c r="D610" s="72">
        <v>94.79</v>
      </c>
    </row>
    <row r="611" spans="1:4" ht="26.4" x14ac:dyDescent="0.25">
      <c r="A611" s="52" t="s">
        <v>5327</v>
      </c>
      <c r="B611" s="52" t="s">
        <v>5328</v>
      </c>
      <c r="C611" s="51" t="s">
        <v>15</v>
      </c>
      <c r="D611" s="72">
        <v>29.67</v>
      </c>
    </row>
    <row r="612" spans="1:4" ht="26.4" x14ac:dyDescent="0.25">
      <c r="A612" s="52" t="s">
        <v>5329</v>
      </c>
      <c r="B612" s="52" t="s">
        <v>5330</v>
      </c>
      <c r="C612" s="51" t="s">
        <v>15</v>
      </c>
      <c r="D612" s="72">
        <v>29.85</v>
      </c>
    </row>
    <row r="613" spans="1:4" ht="26.4" x14ac:dyDescent="0.25">
      <c r="A613" s="52" t="s">
        <v>5331</v>
      </c>
      <c r="B613" s="52" t="s">
        <v>5332</v>
      </c>
      <c r="C613" s="51" t="s">
        <v>15</v>
      </c>
      <c r="D613" s="72">
        <v>52.51</v>
      </c>
    </row>
    <row r="614" spans="1:4" ht="26.4" x14ac:dyDescent="0.25">
      <c r="A614" s="52" t="s">
        <v>5333</v>
      </c>
      <c r="B614" s="52" t="s">
        <v>5334</v>
      </c>
      <c r="C614" s="51" t="s">
        <v>15</v>
      </c>
      <c r="D614" s="72">
        <v>55.89</v>
      </c>
    </row>
    <row r="615" spans="1:4" ht="39.6" x14ac:dyDescent="0.25">
      <c r="A615" s="52" t="s">
        <v>5335</v>
      </c>
      <c r="B615" s="52" t="s">
        <v>5336</v>
      </c>
      <c r="C615" s="51" t="s">
        <v>15</v>
      </c>
      <c r="D615" s="72">
        <v>36.200000000000003</v>
      </c>
    </row>
    <row r="616" spans="1:4" ht="39.6" x14ac:dyDescent="0.25">
      <c r="A616" s="52" t="s">
        <v>5337</v>
      </c>
      <c r="B616" s="52" t="s">
        <v>7587</v>
      </c>
      <c r="C616" s="51" t="s">
        <v>15</v>
      </c>
      <c r="D616" s="72">
        <v>40.270000000000003</v>
      </c>
    </row>
    <row r="617" spans="1:4" ht="39.6" x14ac:dyDescent="0.25">
      <c r="A617" s="52" t="s">
        <v>5338</v>
      </c>
      <c r="B617" s="52" t="s">
        <v>7588</v>
      </c>
      <c r="C617" s="51" t="s">
        <v>15</v>
      </c>
      <c r="D617" s="72">
        <v>41.67</v>
      </c>
    </row>
    <row r="618" spans="1:4" ht="14.4" x14ac:dyDescent="0.25">
      <c r="A618" s="50" t="s">
        <v>5339</v>
      </c>
      <c r="B618" s="50" t="s">
        <v>5340</v>
      </c>
      <c r="C618" s="51"/>
      <c r="D618" s="72"/>
    </row>
    <row r="619" spans="1:4" x14ac:dyDescent="0.25">
      <c r="A619" s="52" t="s">
        <v>5341</v>
      </c>
      <c r="B619" s="52" t="s">
        <v>5342</v>
      </c>
      <c r="C619" s="51" t="s">
        <v>19</v>
      </c>
      <c r="D619" s="72">
        <v>2.06</v>
      </c>
    </row>
    <row r="620" spans="1:4" x14ac:dyDescent="0.25">
      <c r="A620" s="52" t="s">
        <v>5343</v>
      </c>
      <c r="B620" s="52" t="s">
        <v>5344</v>
      </c>
      <c r="C620" s="51" t="s">
        <v>15</v>
      </c>
      <c r="D620" s="72">
        <v>13.87</v>
      </c>
    </row>
    <row r="621" spans="1:4" x14ac:dyDescent="0.25">
      <c r="A621" s="52" t="s">
        <v>5345</v>
      </c>
      <c r="B621" s="52" t="s">
        <v>5346</v>
      </c>
      <c r="C621" s="51" t="s">
        <v>15</v>
      </c>
      <c r="D621" s="72">
        <v>36.4</v>
      </c>
    </row>
    <row r="622" spans="1:4" x14ac:dyDescent="0.25">
      <c r="A622" s="52" t="s">
        <v>5347</v>
      </c>
      <c r="B622" s="52" t="s">
        <v>5348</v>
      </c>
      <c r="C622" s="51" t="s">
        <v>15</v>
      </c>
      <c r="D622" s="72">
        <v>34.07</v>
      </c>
    </row>
    <row r="623" spans="1:4" x14ac:dyDescent="0.25">
      <c r="A623" s="52" t="s">
        <v>5349</v>
      </c>
      <c r="B623" s="52" t="s">
        <v>5350</v>
      </c>
      <c r="C623" s="51" t="s">
        <v>15</v>
      </c>
      <c r="D623" s="72">
        <v>6.98</v>
      </c>
    </row>
    <row r="624" spans="1:4" x14ac:dyDescent="0.25">
      <c r="A624" s="52" t="s">
        <v>5351</v>
      </c>
      <c r="B624" s="52" t="s">
        <v>5352</v>
      </c>
      <c r="C624" s="51" t="s">
        <v>15</v>
      </c>
      <c r="D624" s="72">
        <v>26.86</v>
      </c>
    </row>
    <row r="625" spans="1:4" x14ac:dyDescent="0.25">
      <c r="A625" s="52" t="s">
        <v>5353</v>
      </c>
      <c r="B625" s="52" t="s">
        <v>5354</v>
      </c>
      <c r="C625" s="51" t="s">
        <v>19</v>
      </c>
      <c r="D625" s="72">
        <v>4.88</v>
      </c>
    </row>
    <row r="626" spans="1:4" x14ac:dyDescent="0.25">
      <c r="A626" s="52" t="s">
        <v>5355</v>
      </c>
      <c r="B626" s="52" t="s">
        <v>5356</v>
      </c>
      <c r="C626" s="51" t="s">
        <v>15</v>
      </c>
      <c r="D626" s="72">
        <v>26.86</v>
      </c>
    </row>
    <row r="627" spans="1:4" x14ac:dyDescent="0.25">
      <c r="A627" s="52" t="s">
        <v>5357</v>
      </c>
      <c r="B627" s="52" t="s">
        <v>5358</v>
      </c>
      <c r="C627" s="51" t="s">
        <v>15</v>
      </c>
      <c r="D627" s="72">
        <v>7.7</v>
      </c>
    </row>
    <row r="628" spans="1:4" ht="14.4" x14ac:dyDescent="0.25">
      <c r="A628" s="50" t="s">
        <v>5359</v>
      </c>
      <c r="B628" s="50" t="s">
        <v>5360</v>
      </c>
      <c r="C628" s="51"/>
      <c r="D628" s="72"/>
    </row>
    <row r="629" spans="1:4" ht="39.6" x14ac:dyDescent="0.25">
      <c r="A629" s="52" t="s">
        <v>5361</v>
      </c>
      <c r="B629" s="52" t="s">
        <v>5362</v>
      </c>
      <c r="C629" s="51" t="s">
        <v>15</v>
      </c>
      <c r="D629" s="72">
        <v>138.07</v>
      </c>
    </row>
    <row r="630" spans="1:4" ht="39.6" x14ac:dyDescent="0.25">
      <c r="A630" s="52" t="s">
        <v>5363</v>
      </c>
      <c r="B630" s="52" t="s">
        <v>5364</v>
      </c>
      <c r="C630" s="51" t="s">
        <v>15</v>
      </c>
      <c r="D630" s="72">
        <v>311.83</v>
      </c>
    </row>
    <row r="631" spans="1:4" ht="39.6" x14ac:dyDescent="0.25">
      <c r="A631" s="52" t="s">
        <v>5365</v>
      </c>
      <c r="B631" s="52" t="s">
        <v>5366</v>
      </c>
      <c r="C631" s="51" t="s">
        <v>15</v>
      </c>
      <c r="D631" s="72">
        <v>137.38</v>
      </c>
    </row>
    <row r="632" spans="1:4" ht="39.6" x14ac:dyDescent="0.25">
      <c r="A632" s="52" t="s">
        <v>5367</v>
      </c>
      <c r="B632" s="52" t="s">
        <v>5368</v>
      </c>
      <c r="C632" s="51" t="s">
        <v>15</v>
      </c>
      <c r="D632" s="72">
        <v>236.6</v>
      </c>
    </row>
    <row r="633" spans="1:4" ht="39.6" x14ac:dyDescent="0.25">
      <c r="A633" s="52" t="s">
        <v>5369</v>
      </c>
      <c r="B633" s="52" t="s">
        <v>5370</v>
      </c>
      <c r="C633" s="51" t="s">
        <v>15</v>
      </c>
      <c r="D633" s="72">
        <v>722.2</v>
      </c>
    </row>
    <row r="634" spans="1:4" ht="39.6" x14ac:dyDescent="0.25">
      <c r="A634" s="52" t="s">
        <v>5371</v>
      </c>
      <c r="B634" s="52" t="s">
        <v>5372</v>
      </c>
      <c r="C634" s="51" t="s">
        <v>15</v>
      </c>
      <c r="D634" s="73">
        <v>1096.5999999999999</v>
      </c>
    </row>
    <row r="635" spans="1:4" ht="14.4" x14ac:dyDescent="0.25">
      <c r="A635" s="50" t="s">
        <v>5373</v>
      </c>
      <c r="B635" s="50" t="s">
        <v>5374</v>
      </c>
      <c r="C635" s="51"/>
      <c r="D635" s="72"/>
    </row>
    <row r="636" spans="1:4" x14ac:dyDescent="0.25">
      <c r="A636" s="52" t="s">
        <v>5375</v>
      </c>
      <c r="B636" s="52" t="s">
        <v>7589</v>
      </c>
      <c r="C636" s="51" t="s">
        <v>19</v>
      </c>
      <c r="D636" s="72">
        <v>17.14</v>
      </c>
    </row>
    <row r="637" spans="1:4" x14ac:dyDescent="0.25">
      <c r="A637" s="52" t="s">
        <v>5376</v>
      </c>
      <c r="B637" s="52" t="s">
        <v>7590</v>
      </c>
      <c r="C637" s="51" t="s">
        <v>19</v>
      </c>
      <c r="D637" s="72">
        <v>18.03</v>
      </c>
    </row>
    <row r="638" spans="1:4" x14ac:dyDescent="0.25">
      <c r="A638" s="52" t="s">
        <v>5377</v>
      </c>
      <c r="B638" s="52" t="s">
        <v>7591</v>
      </c>
      <c r="C638" s="51" t="s">
        <v>19</v>
      </c>
      <c r="D638" s="72">
        <v>19.350000000000001</v>
      </c>
    </row>
    <row r="639" spans="1:4" x14ac:dyDescent="0.25">
      <c r="A639" s="52" t="s">
        <v>5378</v>
      </c>
      <c r="B639" s="52" t="s">
        <v>7592</v>
      </c>
      <c r="C639" s="51" t="s">
        <v>19</v>
      </c>
      <c r="D639" s="72">
        <v>30.08</v>
      </c>
    </row>
    <row r="640" spans="1:4" x14ac:dyDescent="0.25">
      <c r="A640" s="52" t="s">
        <v>5379</v>
      </c>
      <c r="B640" s="52" t="s">
        <v>7593</v>
      </c>
      <c r="C640" s="51" t="s">
        <v>19</v>
      </c>
      <c r="D640" s="72">
        <v>32.99</v>
      </c>
    </row>
    <row r="641" spans="1:4" x14ac:dyDescent="0.25">
      <c r="A641" s="52" t="s">
        <v>5380</v>
      </c>
      <c r="B641" s="52" t="s">
        <v>7594</v>
      </c>
      <c r="C641" s="51" t="s">
        <v>19</v>
      </c>
      <c r="D641" s="72">
        <v>35.74</v>
      </c>
    </row>
    <row r="642" spans="1:4" x14ac:dyDescent="0.25">
      <c r="A642" s="52" t="s">
        <v>5381</v>
      </c>
      <c r="B642" s="52" t="s">
        <v>7595</v>
      </c>
      <c r="C642" s="51" t="s">
        <v>19</v>
      </c>
      <c r="D642" s="72">
        <v>67.06</v>
      </c>
    </row>
    <row r="643" spans="1:4" x14ac:dyDescent="0.25">
      <c r="A643" s="52" t="s">
        <v>5382</v>
      </c>
      <c r="B643" s="52" t="s">
        <v>8467</v>
      </c>
      <c r="C643" s="51" t="s">
        <v>19</v>
      </c>
      <c r="D643" s="72">
        <v>6.21</v>
      </c>
    </row>
    <row r="644" spans="1:4" x14ac:dyDescent="0.25">
      <c r="A644" s="52" t="s">
        <v>5383</v>
      </c>
      <c r="B644" s="52" t="s">
        <v>8468</v>
      </c>
      <c r="C644" s="51" t="s">
        <v>19</v>
      </c>
      <c r="D644" s="72">
        <v>7.43</v>
      </c>
    </row>
    <row r="645" spans="1:4" x14ac:dyDescent="0.25">
      <c r="A645" s="52" t="s">
        <v>5384</v>
      </c>
      <c r="B645" s="52" t="s">
        <v>7596</v>
      </c>
      <c r="C645" s="51" t="s">
        <v>19</v>
      </c>
      <c r="D645" s="72">
        <v>87.95</v>
      </c>
    </row>
    <row r="646" spans="1:4" x14ac:dyDescent="0.25">
      <c r="A646" s="52" t="s">
        <v>5385</v>
      </c>
      <c r="B646" s="52" t="s">
        <v>7597</v>
      </c>
      <c r="C646" s="51" t="s">
        <v>19</v>
      </c>
      <c r="D646" s="72">
        <v>266.42</v>
      </c>
    </row>
    <row r="647" spans="1:4" ht="26.4" x14ac:dyDescent="0.25">
      <c r="A647" s="52" t="s">
        <v>5386</v>
      </c>
      <c r="B647" s="52" t="s">
        <v>7598</v>
      </c>
      <c r="C647" s="51" t="s">
        <v>19</v>
      </c>
      <c r="D647" s="72">
        <v>26.32</v>
      </c>
    </row>
    <row r="648" spans="1:4" ht="26.4" x14ac:dyDescent="0.25">
      <c r="A648" s="52" t="s">
        <v>5387</v>
      </c>
      <c r="B648" s="52" t="s">
        <v>7599</v>
      </c>
      <c r="C648" s="51" t="s">
        <v>19</v>
      </c>
      <c r="D648" s="72">
        <v>23.52</v>
      </c>
    </row>
    <row r="649" spans="1:4" ht="26.4" x14ac:dyDescent="0.25">
      <c r="A649" s="52" t="s">
        <v>5388</v>
      </c>
      <c r="B649" s="52" t="s">
        <v>7600</v>
      </c>
      <c r="C649" s="51" t="s">
        <v>19</v>
      </c>
      <c r="D649" s="72">
        <v>27.45</v>
      </c>
    </row>
    <row r="650" spans="1:4" ht="26.4" x14ac:dyDescent="0.25">
      <c r="A650" s="52" t="s">
        <v>5389</v>
      </c>
      <c r="B650" s="52" t="s">
        <v>7601</v>
      </c>
      <c r="C650" s="51" t="s">
        <v>19</v>
      </c>
      <c r="D650" s="72">
        <v>44.81</v>
      </c>
    </row>
    <row r="651" spans="1:4" ht="26.4" x14ac:dyDescent="0.25">
      <c r="A651" s="52" t="s">
        <v>5390</v>
      </c>
      <c r="B651" s="52" t="s">
        <v>7602</v>
      </c>
      <c r="C651" s="51" t="s">
        <v>19</v>
      </c>
      <c r="D651" s="72">
        <v>61.13</v>
      </c>
    </row>
    <row r="652" spans="1:4" ht="26.4" x14ac:dyDescent="0.25">
      <c r="A652" s="52" t="s">
        <v>5391</v>
      </c>
      <c r="B652" s="52" t="s">
        <v>7603</v>
      </c>
      <c r="C652" s="51" t="s">
        <v>19</v>
      </c>
      <c r="D652" s="72">
        <v>104.43</v>
      </c>
    </row>
    <row r="653" spans="1:4" ht="14.4" x14ac:dyDescent="0.25">
      <c r="A653" s="50" t="s">
        <v>5392</v>
      </c>
      <c r="B653" s="50" t="s">
        <v>5393</v>
      </c>
      <c r="C653" s="51"/>
      <c r="D653" s="72"/>
    </row>
    <row r="654" spans="1:4" ht="26.4" x14ac:dyDescent="0.25">
      <c r="A654" s="52" t="s">
        <v>5394</v>
      </c>
      <c r="B654" s="52" t="s">
        <v>7604</v>
      </c>
      <c r="C654" s="51" t="s">
        <v>15</v>
      </c>
      <c r="D654" s="72">
        <v>23.18</v>
      </c>
    </row>
    <row r="655" spans="1:4" ht="26.4" x14ac:dyDescent="0.25">
      <c r="A655" s="52" t="s">
        <v>5395</v>
      </c>
      <c r="B655" s="52" t="s">
        <v>7605</v>
      </c>
      <c r="C655" s="51" t="s">
        <v>15</v>
      </c>
      <c r="D655" s="72">
        <v>23.18</v>
      </c>
    </row>
    <row r="656" spans="1:4" ht="26.4" x14ac:dyDescent="0.25">
      <c r="A656" s="52" t="s">
        <v>5396</v>
      </c>
      <c r="B656" s="52" t="s">
        <v>7606</v>
      </c>
      <c r="C656" s="51" t="s">
        <v>15</v>
      </c>
      <c r="D656" s="72">
        <v>23.18</v>
      </c>
    </row>
    <row r="657" spans="1:4" ht="26.4" x14ac:dyDescent="0.25">
      <c r="A657" s="52" t="s">
        <v>5397</v>
      </c>
      <c r="B657" s="52" t="s">
        <v>7607</v>
      </c>
      <c r="C657" s="51" t="s">
        <v>15</v>
      </c>
      <c r="D657" s="72">
        <v>23.18</v>
      </c>
    </row>
    <row r="658" spans="1:4" ht="26.4" x14ac:dyDescent="0.25">
      <c r="A658" s="52" t="s">
        <v>5398</v>
      </c>
      <c r="B658" s="52" t="s">
        <v>7608</v>
      </c>
      <c r="C658" s="51" t="s">
        <v>15</v>
      </c>
      <c r="D658" s="72">
        <v>27.57</v>
      </c>
    </row>
    <row r="659" spans="1:4" ht="26.4" x14ac:dyDescent="0.25">
      <c r="A659" s="52" t="s">
        <v>5399</v>
      </c>
      <c r="B659" s="52" t="s">
        <v>7609</v>
      </c>
      <c r="C659" s="51" t="s">
        <v>15</v>
      </c>
      <c r="D659" s="72">
        <v>65.209999999999994</v>
      </c>
    </row>
    <row r="660" spans="1:4" ht="26.4" x14ac:dyDescent="0.25">
      <c r="A660" s="52" t="s">
        <v>5400</v>
      </c>
      <c r="B660" s="52" t="s">
        <v>7610</v>
      </c>
      <c r="C660" s="51" t="s">
        <v>15</v>
      </c>
      <c r="D660" s="72">
        <v>65.209999999999994</v>
      </c>
    </row>
    <row r="661" spans="1:4" ht="26.4" x14ac:dyDescent="0.25">
      <c r="A661" s="52" t="s">
        <v>5401</v>
      </c>
      <c r="B661" s="52" t="s">
        <v>7611</v>
      </c>
      <c r="C661" s="51" t="s">
        <v>15</v>
      </c>
      <c r="D661" s="72">
        <v>75.19</v>
      </c>
    </row>
    <row r="662" spans="1:4" ht="26.4" x14ac:dyDescent="0.25">
      <c r="A662" s="52" t="s">
        <v>5402</v>
      </c>
      <c r="B662" s="52" t="s">
        <v>7612</v>
      </c>
      <c r="C662" s="51" t="s">
        <v>15</v>
      </c>
      <c r="D662" s="72">
        <v>88.64</v>
      </c>
    </row>
    <row r="663" spans="1:4" ht="26.4" x14ac:dyDescent="0.25">
      <c r="A663" s="52" t="s">
        <v>5403</v>
      </c>
      <c r="B663" s="52" t="s">
        <v>7613</v>
      </c>
      <c r="C663" s="51" t="s">
        <v>15</v>
      </c>
      <c r="D663" s="72">
        <v>94.71</v>
      </c>
    </row>
    <row r="664" spans="1:4" ht="26.4" x14ac:dyDescent="0.25">
      <c r="A664" s="52" t="s">
        <v>5404</v>
      </c>
      <c r="B664" s="52" t="s">
        <v>7614</v>
      </c>
      <c r="C664" s="51" t="s">
        <v>15</v>
      </c>
      <c r="D664" s="72">
        <v>94.71</v>
      </c>
    </row>
    <row r="665" spans="1:4" ht="26.4" x14ac:dyDescent="0.25">
      <c r="A665" s="52" t="s">
        <v>5405</v>
      </c>
      <c r="B665" s="52" t="s">
        <v>7615</v>
      </c>
      <c r="C665" s="51" t="s">
        <v>15</v>
      </c>
      <c r="D665" s="72">
        <v>231.88</v>
      </c>
    </row>
    <row r="666" spans="1:4" ht="26.4" x14ac:dyDescent="0.25">
      <c r="A666" s="52" t="s">
        <v>5406</v>
      </c>
      <c r="B666" s="52" t="s">
        <v>7616</v>
      </c>
      <c r="C666" s="51" t="s">
        <v>15</v>
      </c>
      <c r="D666" s="72">
        <v>376.05</v>
      </c>
    </row>
    <row r="667" spans="1:4" ht="26.4" x14ac:dyDescent="0.25">
      <c r="A667" s="52" t="s">
        <v>5407</v>
      </c>
      <c r="B667" s="52" t="s">
        <v>7617</v>
      </c>
      <c r="C667" s="51" t="s">
        <v>15</v>
      </c>
      <c r="D667" s="72">
        <v>176.55</v>
      </c>
    </row>
    <row r="668" spans="1:4" ht="26.4" x14ac:dyDescent="0.25">
      <c r="A668" s="52" t="s">
        <v>5408</v>
      </c>
      <c r="B668" s="52" t="s">
        <v>7618</v>
      </c>
      <c r="C668" s="51" t="s">
        <v>15</v>
      </c>
      <c r="D668" s="72">
        <v>27.57</v>
      </c>
    </row>
    <row r="669" spans="1:4" ht="26.4" x14ac:dyDescent="0.25">
      <c r="A669" s="52" t="s">
        <v>5409</v>
      </c>
      <c r="B669" s="52" t="s">
        <v>7619</v>
      </c>
      <c r="C669" s="51" t="s">
        <v>15</v>
      </c>
      <c r="D669" s="72">
        <v>28.92</v>
      </c>
    </row>
    <row r="670" spans="1:4" ht="26.4" x14ac:dyDescent="0.25">
      <c r="A670" s="52" t="s">
        <v>5410</v>
      </c>
      <c r="B670" s="52" t="s">
        <v>7620</v>
      </c>
      <c r="C670" s="51" t="s">
        <v>15</v>
      </c>
      <c r="D670" s="72">
        <v>35.65</v>
      </c>
    </row>
    <row r="671" spans="1:4" ht="26.4" x14ac:dyDescent="0.25">
      <c r="A671" s="52" t="s">
        <v>5411</v>
      </c>
      <c r="B671" s="52" t="s">
        <v>7621</v>
      </c>
      <c r="C671" s="51" t="s">
        <v>15</v>
      </c>
      <c r="D671" s="72">
        <v>55.73</v>
      </c>
    </row>
    <row r="672" spans="1:4" ht="26.4" x14ac:dyDescent="0.25">
      <c r="A672" s="52" t="s">
        <v>5412</v>
      </c>
      <c r="B672" s="52" t="s">
        <v>7622</v>
      </c>
      <c r="C672" s="51" t="s">
        <v>15</v>
      </c>
      <c r="D672" s="72">
        <v>65.209999999999994</v>
      </c>
    </row>
    <row r="673" spans="1:4" ht="26.4" x14ac:dyDescent="0.25">
      <c r="A673" s="52" t="s">
        <v>5413</v>
      </c>
      <c r="B673" s="52" t="s">
        <v>7623</v>
      </c>
      <c r="C673" s="51" t="s">
        <v>15</v>
      </c>
      <c r="D673" s="72">
        <v>65.209999999999994</v>
      </c>
    </row>
    <row r="674" spans="1:4" ht="26.4" x14ac:dyDescent="0.25">
      <c r="A674" s="52" t="s">
        <v>5414</v>
      </c>
      <c r="B674" s="52" t="s">
        <v>7624</v>
      </c>
      <c r="C674" s="51" t="s">
        <v>15</v>
      </c>
      <c r="D674" s="72">
        <v>69.989999999999995</v>
      </c>
    </row>
    <row r="675" spans="1:4" ht="26.4" x14ac:dyDescent="0.25">
      <c r="A675" s="52" t="s">
        <v>5415</v>
      </c>
      <c r="B675" s="52" t="s">
        <v>7625</v>
      </c>
      <c r="C675" s="51" t="s">
        <v>15</v>
      </c>
      <c r="D675" s="72">
        <v>79.510000000000005</v>
      </c>
    </row>
    <row r="676" spans="1:4" ht="26.4" x14ac:dyDescent="0.25">
      <c r="A676" s="52" t="s">
        <v>5416</v>
      </c>
      <c r="B676" s="52" t="s">
        <v>7626</v>
      </c>
      <c r="C676" s="51" t="s">
        <v>15</v>
      </c>
      <c r="D676" s="72">
        <v>111.78</v>
      </c>
    </row>
    <row r="677" spans="1:4" ht="26.4" x14ac:dyDescent="0.25">
      <c r="A677" s="52" t="s">
        <v>5417</v>
      </c>
      <c r="B677" s="52" t="s">
        <v>7627</v>
      </c>
      <c r="C677" s="51" t="s">
        <v>15</v>
      </c>
      <c r="D677" s="72">
        <v>125.08</v>
      </c>
    </row>
    <row r="678" spans="1:4" ht="26.4" x14ac:dyDescent="0.25">
      <c r="A678" s="52" t="s">
        <v>5418</v>
      </c>
      <c r="B678" s="52" t="s">
        <v>7628</v>
      </c>
      <c r="C678" s="51" t="s">
        <v>15</v>
      </c>
      <c r="D678" s="72">
        <v>88.64</v>
      </c>
    </row>
    <row r="679" spans="1:4" ht="26.4" x14ac:dyDescent="0.25">
      <c r="A679" s="52" t="s">
        <v>5419</v>
      </c>
      <c r="B679" s="52" t="s">
        <v>7629</v>
      </c>
      <c r="C679" s="51" t="s">
        <v>15</v>
      </c>
      <c r="D679" s="72">
        <v>88.64</v>
      </c>
    </row>
    <row r="680" spans="1:4" ht="26.4" x14ac:dyDescent="0.25">
      <c r="A680" s="52" t="s">
        <v>5420</v>
      </c>
      <c r="B680" s="52" t="s">
        <v>7630</v>
      </c>
      <c r="C680" s="51" t="s">
        <v>15</v>
      </c>
      <c r="D680" s="72">
        <v>88.64</v>
      </c>
    </row>
    <row r="681" spans="1:4" ht="26.4" x14ac:dyDescent="0.25">
      <c r="A681" s="52" t="s">
        <v>5421</v>
      </c>
      <c r="B681" s="52" t="s">
        <v>7631</v>
      </c>
      <c r="C681" s="51" t="s">
        <v>15</v>
      </c>
      <c r="D681" s="72">
        <v>103.8</v>
      </c>
    </row>
    <row r="682" spans="1:4" ht="26.4" x14ac:dyDescent="0.25">
      <c r="A682" s="52" t="s">
        <v>5422</v>
      </c>
      <c r="B682" s="52" t="s">
        <v>7632</v>
      </c>
      <c r="C682" s="51" t="s">
        <v>15</v>
      </c>
      <c r="D682" s="72">
        <v>193.26</v>
      </c>
    </row>
    <row r="683" spans="1:4" ht="26.4" x14ac:dyDescent="0.25">
      <c r="A683" s="52" t="s">
        <v>5423</v>
      </c>
      <c r="B683" s="52" t="s">
        <v>7633</v>
      </c>
      <c r="C683" s="51" t="s">
        <v>15</v>
      </c>
      <c r="D683" s="72">
        <v>389.1</v>
      </c>
    </row>
    <row r="684" spans="1:4" ht="26.4" x14ac:dyDescent="0.25">
      <c r="A684" s="52" t="s">
        <v>5424</v>
      </c>
      <c r="B684" s="52" t="s">
        <v>7634</v>
      </c>
      <c r="C684" s="51" t="s">
        <v>15</v>
      </c>
      <c r="D684" s="72">
        <v>504.57</v>
      </c>
    </row>
    <row r="685" spans="1:4" ht="26.4" x14ac:dyDescent="0.25">
      <c r="A685" s="52" t="s">
        <v>5425</v>
      </c>
      <c r="B685" s="52" t="s">
        <v>7635</v>
      </c>
      <c r="C685" s="51" t="s">
        <v>15</v>
      </c>
      <c r="D685" s="72">
        <v>504.57</v>
      </c>
    </row>
    <row r="686" spans="1:4" ht="26.4" x14ac:dyDescent="0.25">
      <c r="A686" s="52" t="s">
        <v>5426</v>
      </c>
      <c r="B686" s="52" t="s">
        <v>7636</v>
      </c>
      <c r="C686" s="51" t="s">
        <v>15</v>
      </c>
      <c r="D686" s="73">
        <v>1093.3</v>
      </c>
    </row>
    <row r="687" spans="1:4" ht="26.4" x14ac:dyDescent="0.25">
      <c r="A687" s="52" t="s">
        <v>5427</v>
      </c>
      <c r="B687" s="52" t="s">
        <v>7637</v>
      </c>
      <c r="C687" s="51" t="s">
        <v>15</v>
      </c>
      <c r="D687" s="72">
        <v>104.15</v>
      </c>
    </row>
    <row r="688" spans="1:4" ht="26.4" x14ac:dyDescent="0.25">
      <c r="A688" s="52" t="s">
        <v>5428</v>
      </c>
      <c r="B688" s="52" t="s">
        <v>7638</v>
      </c>
      <c r="C688" s="51" t="s">
        <v>15</v>
      </c>
      <c r="D688" s="72">
        <v>23.18</v>
      </c>
    </row>
    <row r="689" spans="1:4" ht="26.4" x14ac:dyDescent="0.25">
      <c r="A689" s="52" t="s">
        <v>5429</v>
      </c>
      <c r="B689" s="52" t="s">
        <v>7639</v>
      </c>
      <c r="C689" s="51" t="s">
        <v>15</v>
      </c>
      <c r="D689" s="72">
        <v>389.1</v>
      </c>
    </row>
    <row r="690" spans="1:4" ht="26.4" x14ac:dyDescent="0.25">
      <c r="A690" s="52" t="s">
        <v>5430</v>
      </c>
      <c r="B690" s="52" t="s">
        <v>7640</v>
      </c>
      <c r="C690" s="51" t="s">
        <v>15</v>
      </c>
      <c r="D690" s="72">
        <v>80.400000000000006</v>
      </c>
    </row>
    <row r="691" spans="1:4" ht="26.4" x14ac:dyDescent="0.25">
      <c r="A691" s="52" t="s">
        <v>5431</v>
      </c>
      <c r="B691" s="52" t="s">
        <v>7641</v>
      </c>
      <c r="C691" s="51" t="s">
        <v>15</v>
      </c>
      <c r="D691" s="72">
        <v>80.400000000000006</v>
      </c>
    </row>
    <row r="692" spans="1:4" ht="26.4" x14ac:dyDescent="0.25">
      <c r="A692" s="52" t="s">
        <v>5432</v>
      </c>
      <c r="B692" s="52" t="s">
        <v>7642</v>
      </c>
      <c r="C692" s="51" t="s">
        <v>15</v>
      </c>
      <c r="D692" s="72">
        <v>125.06</v>
      </c>
    </row>
    <row r="693" spans="1:4" ht="26.4" x14ac:dyDescent="0.25">
      <c r="A693" s="52" t="s">
        <v>5433</v>
      </c>
      <c r="B693" s="52" t="s">
        <v>7643</v>
      </c>
      <c r="C693" s="51" t="s">
        <v>15</v>
      </c>
      <c r="D693" s="72">
        <v>125.06</v>
      </c>
    </row>
    <row r="694" spans="1:4" ht="26.4" x14ac:dyDescent="0.25">
      <c r="A694" s="52" t="s">
        <v>5434</v>
      </c>
      <c r="B694" s="52" t="s">
        <v>7644</v>
      </c>
      <c r="C694" s="51" t="s">
        <v>15</v>
      </c>
      <c r="D694" s="72">
        <v>125.06</v>
      </c>
    </row>
    <row r="695" spans="1:4" ht="26.4" x14ac:dyDescent="0.25">
      <c r="A695" s="52" t="s">
        <v>5435</v>
      </c>
      <c r="B695" s="52" t="s">
        <v>7645</v>
      </c>
      <c r="C695" s="51" t="s">
        <v>15</v>
      </c>
      <c r="D695" s="72">
        <v>80.400000000000006</v>
      </c>
    </row>
    <row r="696" spans="1:4" ht="26.4" x14ac:dyDescent="0.25">
      <c r="A696" s="52" t="s">
        <v>5436</v>
      </c>
      <c r="B696" s="52" t="s">
        <v>7646</v>
      </c>
      <c r="C696" s="51" t="s">
        <v>15</v>
      </c>
      <c r="D696" s="72">
        <v>134.9</v>
      </c>
    </row>
    <row r="697" spans="1:4" ht="26.4" x14ac:dyDescent="0.25">
      <c r="A697" s="52" t="s">
        <v>5437</v>
      </c>
      <c r="B697" s="52" t="s">
        <v>7647</v>
      </c>
      <c r="C697" s="51" t="s">
        <v>15</v>
      </c>
      <c r="D697" s="72">
        <v>146.13</v>
      </c>
    </row>
    <row r="698" spans="1:4" ht="26.4" x14ac:dyDescent="0.25">
      <c r="A698" s="52" t="s">
        <v>5438</v>
      </c>
      <c r="B698" s="52" t="s">
        <v>7648</v>
      </c>
      <c r="C698" s="51" t="s">
        <v>15</v>
      </c>
      <c r="D698" s="72">
        <v>224.06</v>
      </c>
    </row>
    <row r="699" spans="1:4" ht="14.4" x14ac:dyDescent="0.25">
      <c r="A699" s="50" t="s">
        <v>5439</v>
      </c>
      <c r="B699" s="50" t="s">
        <v>5440</v>
      </c>
      <c r="C699" s="51"/>
      <c r="D699" s="72"/>
    </row>
    <row r="700" spans="1:4" ht="26.4" x14ac:dyDescent="0.25">
      <c r="A700" s="52" t="s">
        <v>5441</v>
      </c>
      <c r="B700" s="52" t="s">
        <v>7649</v>
      </c>
      <c r="C700" s="51" t="s">
        <v>19</v>
      </c>
      <c r="D700" s="72">
        <v>5.87</v>
      </c>
    </row>
    <row r="701" spans="1:4" ht="26.4" x14ac:dyDescent="0.25">
      <c r="A701" s="52" t="s">
        <v>5442</v>
      </c>
      <c r="B701" s="52" t="s">
        <v>7650</v>
      </c>
      <c r="C701" s="51" t="s">
        <v>19</v>
      </c>
      <c r="D701" s="72">
        <v>7.11</v>
      </c>
    </row>
    <row r="702" spans="1:4" ht="26.4" x14ac:dyDescent="0.25">
      <c r="A702" s="52" t="s">
        <v>5443</v>
      </c>
      <c r="B702" s="52" t="s">
        <v>7651</v>
      </c>
      <c r="C702" s="51" t="s">
        <v>19</v>
      </c>
      <c r="D702" s="72">
        <v>8.56</v>
      </c>
    </row>
    <row r="703" spans="1:4" ht="26.4" x14ac:dyDescent="0.25">
      <c r="A703" s="52" t="s">
        <v>5444</v>
      </c>
      <c r="B703" s="52" t="s">
        <v>7652</v>
      </c>
      <c r="C703" s="51" t="s">
        <v>19</v>
      </c>
      <c r="D703" s="72">
        <v>11.24</v>
      </c>
    </row>
    <row r="704" spans="1:4" ht="26.4" x14ac:dyDescent="0.25">
      <c r="A704" s="52" t="s">
        <v>5445</v>
      </c>
      <c r="B704" s="52" t="s">
        <v>7653</v>
      </c>
      <c r="C704" s="51" t="s">
        <v>19</v>
      </c>
      <c r="D704" s="72">
        <v>15.93</v>
      </c>
    </row>
    <row r="705" spans="1:4" ht="26.4" x14ac:dyDescent="0.25">
      <c r="A705" s="52" t="s">
        <v>5446</v>
      </c>
      <c r="B705" s="52" t="s">
        <v>7654</v>
      </c>
      <c r="C705" s="51" t="s">
        <v>19</v>
      </c>
      <c r="D705" s="72">
        <v>21.92</v>
      </c>
    </row>
    <row r="706" spans="1:4" ht="26.4" x14ac:dyDescent="0.25">
      <c r="A706" s="52" t="s">
        <v>5447</v>
      </c>
      <c r="B706" s="52" t="s">
        <v>7655</v>
      </c>
      <c r="C706" s="51" t="s">
        <v>19</v>
      </c>
      <c r="D706" s="72">
        <v>31.47</v>
      </c>
    </row>
    <row r="707" spans="1:4" x14ac:dyDescent="0.25">
      <c r="A707" s="52" t="s">
        <v>5448</v>
      </c>
      <c r="B707" s="52" t="s">
        <v>7656</v>
      </c>
      <c r="C707" s="51" t="s">
        <v>19</v>
      </c>
      <c r="D707" s="72">
        <v>32.03</v>
      </c>
    </row>
    <row r="708" spans="1:4" x14ac:dyDescent="0.25">
      <c r="A708" s="52" t="s">
        <v>5449</v>
      </c>
      <c r="B708" s="52" t="s">
        <v>7657</v>
      </c>
      <c r="C708" s="51" t="s">
        <v>19</v>
      </c>
      <c r="D708" s="72">
        <v>17.670000000000002</v>
      </c>
    </row>
    <row r="709" spans="1:4" x14ac:dyDescent="0.25">
      <c r="A709" s="52" t="s">
        <v>5450</v>
      </c>
      <c r="B709" s="52" t="s">
        <v>7658</v>
      </c>
      <c r="C709" s="51" t="s">
        <v>19</v>
      </c>
      <c r="D709" s="72">
        <v>7.94</v>
      </c>
    </row>
    <row r="710" spans="1:4" x14ac:dyDescent="0.25">
      <c r="A710" s="52" t="s">
        <v>5451</v>
      </c>
      <c r="B710" s="52" t="s">
        <v>8469</v>
      </c>
      <c r="C710" s="51" t="s">
        <v>19</v>
      </c>
      <c r="D710" s="72">
        <v>9.9499999999999993</v>
      </c>
    </row>
    <row r="711" spans="1:4" x14ac:dyDescent="0.25">
      <c r="A711" s="52" t="s">
        <v>5452</v>
      </c>
      <c r="B711" s="52" t="s">
        <v>7659</v>
      </c>
      <c r="C711" s="51" t="s">
        <v>19</v>
      </c>
      <c r="D711" s="72">
        <v>12.24</v>
      </c>
    </row>
    <row r="712" spans="1:4" ht="26.4" x14ac:dyDescent="0.25">
      <c r="A712" s="52" t="s">
        <v>5453</v>
      </c>
      <c r="B712" s="52" t="s">
        <v>7660</v>
      </c>
      <c r="C712" s="51" t="s">
        <v>19</v>
      </c>
      <c r="D712" s="72">
        <v>16.79</v>
      </c>
    </row>
    <row r="713" spans="1:4" ht="26.4" x14ac:dyDescent="0.25">
      <c r="A713" s="52" t="s">
        <v>5454</v>
      </c>
      <c r="B713" s="52" t="s">
        <v>7661</v>
      </c>
      <c r="C713" s="51" t="s">
        <v>19</v>
      </c>
      <c r="D713" s="72">
        <v>22.2</v>
      </c>
    </row>
    <row r="714" spans="1:4" ht="26.4" x14ac:dyDescent="0.25">
      <c r="A714" s="52" t="s">
        <v>5455</v>
      </c>
      <c r="B714" s="52" t="s">
        <v>7662</v>
      </c>
      <c r="C714" s="51" t="s">
        <v>19</v>
      </c>
      <c r="D714" s="72">
        <v>31.88</v>
      </c>
    </row>
    <row r="715" spans="1:4" ht="26.4" x14ac:dyDescent="0.25">
      <c r="A715" s="52" t="s">
        <v>5456</v>
      </c>
      <c r="B715" s="52" t="s">
        <v>7663</v>
      </c>
      <c r="C715" s="51" t="s">
        <v>19</v>
      </c>
      <c r="D715" s="72">
        <v>42.88</v>
      </c>
    </row>
    <row r="716" spans="1:4" ht="26.4" x14ac:dyDescent="0.25">
      <c r="A716" s="52" t="s">
        <v>5457</v>
      </c>
      <c r="B716" s="52" t="s">
        <v>7664</v>
      </c>
      <c r="C716" s="51" t="s">
        <v>19</v>
      </c>
      <c r="D716" s="72">
        <v>59.45</v>
      </c>
    </row>
    <row r="717" spans="1:4" ht="26.4" x14ac:dyDescent="0.25">
      <c r="A717" s="52" t="s">
        <v>5458</v>
      </c>
      <c r="B717" s="52" t="s">
        <v>7665</v>
      </c>
      <c r="C717" s="51" t="s">
        <v>19</v>
      </c>
      <c r="D717" s="72">
        <v>102.49</v>
      </c>
    </row>
    <row r="718" spans="1:4" ht="26.4" x14ac:dyDescent="0.25">
      <c r="A718" s="52" t="s">
        <v>5459</v>
      </c>
      <c r="B718" s="52" t="s">
        <v>7666</v>
      </c>
      <c r="C718" s="51" t="s">
        <v>19</v>
      </c>
      <c r="D718" s="72">
        <v>136.30000000000001</v>
      </c>
    </row>
    <row r="719" spans="1:4" ht="26.4" x14ac:dyDescent="0.25">
      <c r="A719" s="52" t="s">
        <v>5460</v>
      </c>
      <c r="B719" s="52" t="s">
        <v>7667</v>
      </c>
      <c r="C719" s="51" t="s">
        <v>19</v>
      </c>
      <c r="D719" s="72">
        <v>379.8</v>
      </c>
    </row>
    <row r="720" spans="1:4" ht="26.4" x14ac:dyDescent="0.25">
      <c r="A720" s="52" t="s">
        <v>5461</v>
      </c>
      <c r="B720" s="52" t="s">
        <v>7668</v>
      </c>
      <c r="C720" s="51" t="s">
        <v>19</v>
      </c>
      <c r="D720" s="72">
        <v>84.85</v>
      </c>
    </row>
    <row r="721" spans="1:4" ht="26.4" x14ac:dyDescent="0.25">
      <c r="A721" s="52" t="s">
        <v>5462</v>
      </c>
      <c r="B721" s="52" t="s">
        <v>7669</v>
      </c>
      <c r="C721" s="51" t="s">
        <v>19</v>
      </c>
      <c r="D721" s="72">
        <v>164.7</v>
      </c>
    </row>
    <row r="722" spans="1:4" ht="26.4" x14ac:dyDescent="0.25">
      <c r="A722" s="52" t="s">
        <v>5463</v>
      </c>
      <c r="B722" s="52" t="s">
        <v>7670</v>
      </c>
      <c r="C722" s="51" t="s">
        <v>19</v>
      </c>
      <c r="D722" s="72">
        <v>207.96</v>
      </c>
    </row>
    <row r="723" spans="1:4" ht="26.4" x14ac:dyDescent="0.25">
      <c r="A723" s="52" t="s">
        <v>5464</v>
      </c>
      <c r="B723" s="52" t="s">
        <v>7671</v>
      </c>
      <c r="C723" s="51" t="s">
        <v>19</v>
      </c>
      <c r="D723" s="72">
        <v>262.81</v>
      </c>
    </row>
    <row r="724" spans="1:4" x14ac:dyDescent="0.25">
      <c r="A724" s="52" t="s">
        <v>5465</v>
      </c>
      <c r="B724" s="52" t="s">
        <v>7672</v>
      </c>
      <c r="C724" s="51" t="s">
        <v>19</v>
      </c>
      <c r="D724" s="72">
        <v>66.459999999999994</v>
      </c>
    </row>
    <row r="725" spans="1:4" x14ac:dyDescent="0.25">
      <c r="A725" s="52" t="s">
        <v>5466</v>
      </c>
      <c r="B725" s="52" t="s">
        <v>7673</v>
      </c>
      <c r="C725" s="51" t="s">
        <v>19</v>
      </c>
      <c r="D725" s="72">
        <v>87.26</v>
      </c>
    </row>
    <row r="726" spans="1:4" ht="26.4" x14ac:dyDescent="0.25">
      <c r="A726" s="52" t="s">
        <v>5467</v>
      </c>
      <c r="B726" s="52" t="s">
        <v>7674</v>
      </c>
      <c r="C726" s="51" t="s">
        <v>19</v>
      </c>
      <c r="D726" s="72">
        <v>12.01</v>
      </c>
    </row>
    <row r="727" spans="1:4" ht="26.4" x14ac:dyDescent="0.25">
      <c r="A727" s="52" t="s">
        <v>5468</v>
      </c>
      <c r="B727" s="52" t="s">
        <v>7675</v>
      </c>
      <c r="C727" s="51" t="s">
        <v>19</v>
      </c>
      <c r="D727" s="72">
        <v>13.96</v>
      </c>
    </row>
    <row r="728" spans="1:4" ht="26.4" x14ac:dyDescent="0.25">
      <c r="A728" s="52" t="s">
        <v>5469</v>
      </c>
      <c r="B728" s="52" t="s">
        <v>7676</v>
      </c>
      <c r="C728" s="51" t="s">
        <v>19</v>
      </c>
      <c r="D728" s="72">
        <v>17.97</v>
      </c>
    </row>
    <row r="729" spans="1:4" ht="26.4" x14ac:dyDescent="0.25">
      <c r="A729" s="52" t="s">
        <v>11025</v>
      </c>
      <c r="B729" s="52" t="s">
        <v>10729</v>
      </c>
      <c r="C729" s="51" t="s">
        <v>19</v>
      </c>
      <c r="D729" s="72">
        <v>5.58</v>
      </c>
    </row>
    <row r="730" spans="1:4" ht="26.4" x14ac:dyDescent="0.25">
      <c r="A730" s="52" t="s">
        <v>11026</v>
      </c>
      <c r="B730" s="52" t="s">
        <v>10730</v>
      </c>
      <c r="C730" s="51" t="s">
        <v>19</v>
      </c>
      <c r="D730" s="72">
        <v>6.82</v>
      </c>
    </row>
    <row r="731" spans="1:4" ht="26.4" x14ac:dyDescent="0.25">
      <c r="A731" s="52" t="s">
        <v>11027</v>
      </c>
      <c r="B731" s="52" t="s">
        <v>10731</v>
      </c>
      <c r="C731" s="51" t="s">
        <v>19</v>
      </c>
      <c r="D731" s="72">
        <v>7.84</v>
      </c>
    </row>
    <row r="732" spans="1:4" ht="26.4" x14ac:dyDescent="0.25">
      <c r="A732" s="52" t="s">
        <v>11028</v>
      </c>
      <c r="B732" s="52" t="s">
        <v>10732</v>
      </c>
      <c r="C732" s="51" t="s">
        <v>19</v>
      </c>
      <c r="D732" s="72">
        <v>10.130000000000001</v>
      </c>
    </row>
    <row r="733" spans="1:4" ht="26.4" x14ac:dyDescent="0.25">
      <c r="A733" s="52" t="s">
        <v>11029</v>
      </c>
      <c r="B733" s="52" t="s">
        <v>10733</v>
      </c>
      <c r="C733" s="51" t="s">
        <v>19</v>
      </c>
      <c r="D733" s="72">
        <v>13.58</v>
      </c>
    </row>
    <row r="734" spans="1:4" ht="26.4" x14ac:dyDescent="0.25">
      <c r="A734" s="52" t="s">
        <v>11030</v>
      </c>
      <c r="B734" s="52" t="s">
        <v>10734</v>
      </c>
      <c r="C734" s="51" t="s">
        <v>19</v>
      </c>
      <c r="D734" s="72">
        <v>19.07</v>
      </c>
    </row>
    <row r="735" spans="1:4" ht="26.4" x14ac:dyDescent="0.25">
      <c r="A735" s="52" t="s">
        <v>11031</v>
      </c>
      <c r="B735" s="52" t="s">
        <v>10735</v>
      </c>
      <c r="C735" s="51" t="s">
        <v>19</v>
      </c>
      <c r="D735" s="72">
        <v>26.33</v>
      </c>
    </row>
    <row r="736" spans="1:4" ht="14.4" x14ac:dyDescent="0.25">
      <c r="A736" s="50" t="s">
        <v>5470</v>
      </c>
      <c r="B736" s="50" t="s">
        <v>5471</v>
      </c>
      <c r="C736" s="51"/>
      <c r="D736" s="72"/>
    </row>
    <row r="737" spans="1:6" x14ac:dyDescent="0.25">
      <c r="A737" s="52" t="s">
        <v>5472</v>
      </c>
      <c r="B737" s="52" t="s">
        <v>5473</v>
      </c>
      <c r="C737" s="51" t="s">
        <v>15</v>
      </c>
      <c r="D737" s="72">
        <v>17.690000000000001</v>
      </c>
    </row>
    <row r="738" spans="1:6" x14ac:dyDescent="0.25">
      <c r="A738" s="52" t="s">
        <v>5474</v>
      </c>
      <c r="B738" s="52" t="s">
        <v>5475</v>
      </c>
      <c r="C738" s="51" t="s">
        <v>15</v>
      </c>
      <c r="D738" s="72">
        <v>17.649999999999999</v>
      </c>
    </row>
    <row r="739" spans="1:6" x14ac:dyDescent="0.25">
      <c r="A739" s="52" t="s">
        <v>5476</v>
      </c>
      <c r="B739" s="52" t="s">
        <v>5477</v>
      </c>
      <c r="C739" s="51" t="s">
        <v>15</v>
      </c>
      <c r="D739" s="72">
        <v>238.33</v>
      </c>
    </row>
    <row r="740" spans="1:6" x14ac:dyDescent="0.25">
      <c r="A740" s="52" t="s">
        <v>5478</v>
      </c>
      <c r="B740" s="52" t="s">
        <v>5479</v>
      </c>
      <c r="C740" s="51" t="s">
        <v>15</v>
      </c>
      <c r="D740" s="72">
        <v>12.61</v>
      </c>
    </row>
    <row r="741" spans="1:6" x14ac:dyDescent="0.25">
      <c r="A741" s="52" t="s">
        <v>5480</v>
      </c>
      <c r="B741" s="52" t="s">
        <v>5481</v>
      </c>
      <c r="C741" s="51" t="s">
        <v>15</v>
      </c>
      <c r="D741" s="72">
        <v>2.8</v>
      </c>
    </row>
    <row r="742" spans="1:6" x14ac:dyDescent="0.25">
      <c r="A742" s="52" t="s">
        <v>5482</v>
      </c>
      <c r="B742" s="52" t="s">
        <v>5483</v>
      </c>
      <c r="C742" s="51" t="s">
        <v>15</v>
      </c>
      <c r="D742" s="72">
        <v>3.88</v>
      </c>
    </row>
    <row r="743" spans="1:6" x14ac:dyDescent="0.25">
      <c r="A743" s="52" t="s">
        <v>5484</v>
      </c>
      <c r="B743" s="52" t="s">
        <v>5485</v>
      </c>
      <c r="C743" s="51" t="s">
        <v>15</v>
      </c>
      <c r="D743" s="72">
        <v>7.51</v>
      </c>
    </row>
    <row r="744" spans="1:6" x14ac:dyDescent="0.25">
      <c r="A744" s="52" t="s">
        <v>5486</v>
      </c>
      <c r="B744" s="52" t="s">
        <v>5487</v>
      </c>
      <c r="C744" s="51" t="s">
        <v>15</v>
      </c>
      <c r="D744" s="72">
        <v>28.8</v>
      </c>
    </row>
    <row r="745" spans="1:6" x14ac:dyDescent="0.25">
      <c r="A745" s="52" t="s">
        <v>5488</v>
      </c>
      <c r="B745" s="52" t="s">
        <v>5489</v>
      </c>
      <c r="C745" s="51" t="s">
        <v>15</v>
      </c>
      <c r="D745" s="72">
        <v>87.7</v>
      </c>
    </row>
    <row r="746" spans="1:6" x14ac:dyDescent="0.25">
      <c r="A746" s="52" t="s">
        <v>5490</v>
      </c>
      <c r="B746" s="52" t="s">
        <v>5491</v>
      </c>
      <c r="C746" s="51" t="s">
        <v>15</v>
      </c>
      <c r="D746" s="72">
        <v>28.89</v>
      </c>
      <c r="F746" s="55"/>
    </row>
    <row r="747" spans="1:6" ht="14.4" x14ac:dyDescent="0.25">
      <c r="A747" s="50" t="s">
        <v>5492</v>
      </c>
      <c r="B747" s="50" t="s">
        <v>5181</v>
      </c>
      <c r="C747" s="51"/>
      <c r="D747" s="72"/>
      <c r="F747" s="140"/>
    </row>
    <row r="748" spans="1:6" x14ac:dyDescent="0.25">
      <c r="A748" s="52" t="s">
        <v>5493</v>
      </c>
      <c r="B748" s="52" t="s">
        <v>5494</v>
      </c>
      <c r="C748" s="51" t="s">
        <v>19</v>
      </c>
      <c r="D748" s="72">
        <v>12.93</v>
      </c>
    </row>
    <row r="749" spans="1:6" x14ac:dyDescent="0.25">
      <c r="A749" s="52" t="s">
        <v>5495</v>
      </c>
      <c r="B749" s="52" t="s">
        <v>5496</v>
      </c>
      <c r="C749" s="51" t="s">
        <v>19</v>
      </c>
      <c r="D749" s="72">
        <v>19.38</v>
      </c>
    </row>
    <row r="750" spans="1:6" x14ac:dyDescent="0.25">
      <c r="A750" s="52" t="s">
        <v>5497</v>
      </c>
      <c r="B750" s="52" t="s">
        <v>5498</v>
      </c>
      <c r="C750" s="51" t="s">
        <v>19</v>
      </c>
      <c r="D750" s="72">
        <v>29.19</v>
      </c>
    </row>
    <row r="751" spans="1:6" x14ac:dyDescent="0.25">
      <c r="A751" s="52" t="s">
        <v>5499</v>
      </c>
      <c r="B751" s="52" t="s">
        <v>5500</v>
      </c>
      <c r="C751" s="51" t="s">
        <v>19</v>
      </c>
      <c r="D751" s="72">
        <v>24.66</v>
      </c>
    </row>
    <row r="752" spans="1:6" x14ac:dyDescent="0.25">
      <c r="A752" s="52" t="s">
        <v>5501</v>
      </c>
      <c r="B752" s="52" t="s">
        <v>5502</v>
      </c>
      <c r="C752" s="51" t="s">
        <v>19</v>
      </c>
      <c r="D752" s="72">
        <v>37.61</v>
      </c>
    </row>
    <row r="753" spans="1:6" x14ac:dyDescent="0.25">
      <c r="A753" s="52" t="s">
        <v>5503</v>
      </c>
      <c r="B753" s="52" t="s">
        <v>5504</v>
      </c>
      <c r="C753" s="51" t="s">
        <v>19</v>
      </c>
      <c r="D753" s="72">
        <v>54.71</v>
      </c>
    </row>
    <row r="754" spans="1:6" ht="14.4" x14ac:dyDescent="0.25">
      <c r="A754" s="50" t="s">
        <v>5505</v>
      </c>
      <c r="B754" s="50" t="s">
        <v>5506</v>
      </c>
      <c r="C754" s="51"/>
      <c r="D754" s="72"/>
    </row>
    <row r="755" spans="1:6" ht="26.4" x14ac:dyDescent="0.25">
      <c r="A755" s="52" t="s">
        <v>5507</v>
      </c>
      <c r="B755" s="52" t="s">
        <v>5508</v>
      </c>
      <c r="C755" s="51" t="s">
        <v>15</v>
      </c>
      <c r="D755" s="73">
        <v>2149.4</v>
      </c>
    </row>
    <row r="756" spans="1:6" ht="26.4" x14ac:dyDescent="0.25">
      <c r="A756" s="52" t="s">
        <v>5509</v>
      </c>
      <c r="B756" s="52" t="s">
        <v>5510</v>
      </c>
      <c r="C756" s="51" t="s">
        <v>15</v>
      </c>
      <c r="D756" s="73">
        <v>2908.1</v>
      </c>
    </row>
    <row r="757" spans="1:6" ht="26.4" x14ac:dyDescent="0.25">
      <c r="A757" s="52" t="s">
        <v>5511</v>
      </c>
      <c r="B757" s="52" t="s">
        <v>5512</v>
      </c>
      <c r="C757" s="51" t="s">
        <v>15</v>
      </c>
      <c r="D757" s="73">
        <v>3169.18</v>
      </c>
    </row>
    <row r="758" spans="1:6" ht="26.4" x14ac:dyDescent="0.25">
      <c r="A758" s="52" t="s">
        <v>5513</v>
      </c>
      <c r="B758" s="52" t="s">
        <v>5514</v>
      </c>
      <c r="C758" s="51" t="s">
        <v>15</v>
      </c>
      <c r="D758" s="73">
        <v>3530.11</v>
      </c>
    </row>
    <row r="759" spans="1:6" ht="26.4" x14ac:dyDescent="0.25">
      <c r="A759" s="52" t="s">
        <v>5515</v>
      </c>
      <c r="B759" s="52" t="s">
        <v>5516</v>
      </c>
      <c r="C759" s="51" t="s">
        <v>15</v>
      </c>
      <c r="D759" s="73">
        <v>3720.26</v>
      </c>
    </row>
    <row r="760" spans="1:6" ht="26.4" x14ac:dyDescent="0.25">
      <c r="A760" s="52" t="s">
        <v>5517</v>
      </c>
      <c r="B760" s="52" t="s">
        <v>5518</v>
      </c>
      <c r="C760" s="51" t="s">
        <v>15</v>
      </c>
      <c r="D760" s="73">
        <v>6208.83</v>
      </c>
    </row>
    <row r="761" spans="1:6" ht="39.6" x14ac:dyDescent="0.25">
      <c r="A761" s="52" t="s">
        <v>5519</v>
      </c>
      <c r="B761" s="52" t="s">
        <v>5520</v>
      </c>
      <c r="C761" s="51" t="s">
        <v>15</v>
      </c>
      <c r="D761" s="73">
        <v>4643.33</v>
      </c>
    </row>
    <row r="762" spans="1:6" ht="26.4" x14ac:dyDescent="0.25">
      <c r="A762" s="52" t="s">
        <v>5521</v>
      </c>
      <c r="B762" s="52" t="s">
        <v>5522</v>
      </c>
      <c r="C762" s="51" t="s">
        <v>15</v>
      </c>
      <c r="D762" s="73">
        <v>7525.19</v>
      </c>
    </row>
    <row r="763" spans="1:6" ht="39.6" x14ac:dyDescent="0.25">
      <c r="A763" s="52" t="s">
        <v>5523</v>
      </c>
      <c r="B763" s="52" t="s">
        <v>5524</v>
      </c>
      <c r="C763" s="51" t="s">
        <v>15</v>
      </c>
      <c r="D763" s="73">
        <v>6527.47</v>
      </c>
    </row>
    <row r="764" spans="1:6" ht="39.6" x14ac:dyDescent="0.25">
      <c r="A764" s="52" t="s">
        <v>5525</v>
      </c>
      <c r="B764" s="52" t="s">
        <v>5526</v>
      </c>
      <c r="C764" s="51" t="s">
        <v>15</v>
      </c>
      <c r="D764" s="73">
        <v>38654.660000000003</v>
      </c>
    </row>
    <row r="765" spans="1:6" ht="39.6" x14ac:dyDescent="0.25">
      <c r="A765" s="52" t="s">
        <v>5527</v>
      </c>
      <c r="B765" s="52" t="s">
        <v>5528</v>
      </c>
      <c r="C765" s="51" t="s">
        <v>15</v>
      </c>
      <c r="D765" s="73">
        <v>48420.91</v>
      </c>
    </row>
    <row r="766" spans="1:6" ht="39.6" x14ac:dyDescent="0.25">
      <c r="A766" s="52" t="s">
        <v>5529</v>
      </c>
      <c r="B766" s="52" t="s">
        <v>5530</v>
      </c>
      <c r="C766" s="51" t="s">
        <v>15</v>
      </c>
      <c r="D766" s="73">
        <v>73919.679999999993</v>
      </c>
      <c r="F766" s="55"/>
    </row>
    <row r="767" spans="1:6" ht="39.6" x14ac:dyDescent="0.25">
      <c r="A767" s="52" t="s">
        <v>5531</v>
      </c>
      <c r="B767" s="52" t="s">
        <v>5532</v>
      </c>
      <c r="C767" s="51" t="s">
        <v>15</v>
      </c>
      <c r="D767" s="73">
        <v>90394.51</v>
      </c>
      <c r="F767" s="55"/>
    </row>
    <row r="768" spans="1:6" ht="14.4" x14ac:dyDescent="0.25">
      <c r="A768" s="50" t="s">
        <v>5533</v>
      </c>
      <c r="B768" s="50" t="s">
        <v>5534</v>
      </c>
      <c r="C768" s="51"/>
      <c r="D768" s="72"/>
    </row>
    <row r="769" spans="1:4" ht="26.4" x14ac:dyDescent="0.25">
      <c r="A769" s="52" t="s">
        <v>5535</v>
      </c>
      <c r="B769" s="52" t="s">
        <v>5536</v>
      </c>
      <c r="C769" s="51" t="s">
        <v>15</v>
      </c>
      <c r="D769" s="72">
        <v>217.05</v>
      </c>
    </row>
    <row r="770" spans="1:4" ht="26.4" x14ac:dyDescent="0.25">
      <c r="A770" s="52" t="s">
        <v>5537</v>
      </c>
      <c r="B770" s="52" t="s">
        <v>5538</v>
      </c>
      <c r="C770" s="51" t="s">
        <v>15</v>
      </c>
      <c r="D770" s="72">
        <v>193.18</v>
      </c>
    </row>
    <row r="771" spans="1:4" ht="26.4" x14ac:dyDescent="0.25">
      <c r="A771" s="52" t="s">
        <v>5539</v>
      </c>
      <c r="B771" s="52" t="s">
        <v>5540</v>
      </c>
      <c r="C771" s="51" t="s">
        <v>15</v>
      </c>
      <c r="D771" s="72">
        <v>221.19</v>
      </c>
    </row>
    <row r="772" spans="1:4" ht="26.4" x14ac:dyDescent="0.25">
      <c r="A772" s="52" t="s">
        <v>5541</v>
      </c>
      <c r="B772" s="52" t="s">
        <v>5542</v>
      </c>
      <c r="C772" s="51" t="s">
        <v>15</v>
      </c>
      <c r="D772" s="72">
        <v>540.75</v>
      </c>
    </row>
    <row r="773" spans="1:4" ht="26.4" x14ac:dyDescent="0.25">
      <c r="A773" s="52" t="s">
        <v>5543</v>
      </c>
      <c r="B773" s="52" t="s">
        <v>5544</v>
      </c>
      <c r="C773" s="51" t="s">
        <v>15</v>
      </c>
      <c r="D773" s="72">
        <v>313.94</v>
      </c>
    </row>
    <row r="774" spans="1:4" ht="26.4" x14ac:dyDescent="0.25">
      <c r="A774" s="52" t="s">
        <v>5545</v>
      </c>
      <c r="B774" s="52" t="s">
        <v>5546</v>
      </c>
      <c r="C774" s="51" t="s">
        <v>15</v>
      </c>
      <c r="D774" s="72">
        <v>255.51</v>
      </c>
    </row>
    <row r="775" spans="1:4" ht="26.4" x14ac:dyDescent="0.25">
      <c r="A775" s="52" t="s">
        <v>5547</v>
      </c>
      <c r="B775" s="52" t="s">
        <v>5548</v>
      </c>
      <c r="C775" s="51" t="s">
        <v>15</v>
      </c>
      <c r="D775" s="72">
        <v>195.86</v>
      </c>
    </row>
    <row r="776" spans="1:4" ht="26.4" x14ac:dyDescent="0.25">
      <c r="A776" s="52" t="s">
        <v>5549</v>
      </c>
      <c r="B776" s="52" t="s">
        <v>5550</v>
      </c>
      <c r="C776" s="51" t="s">
        <v>15</v>
      </c>
      <c r="D776" s="72">
        <v>371.2</v>
      </c>
    </row>
    <row r="777" spans="1:4" ht="39.6" x14ac:dyDescent="0.25">
      <c r="A777" s="52" t="s">
        <v>5551</v>
      </c>
      <c r="B777" s="52" t="s">
        <v>5552</v>
      </c>
      <c r="C777" s="51" t="s">
        <v>15</v>
      </c>
      <c r="D777" s="72">
        <v>232.56</v>
      </c>
    </row>
    <row r="778" spans="1:4" ht="39.6" x14ac:dyDescent="0.25">
      <c r="A778" s="52" t="s">
        <v>5553</v>
      </c>
      <c r="B778" s="52" t="s">
        <v>5554</v>
      </c>
      <c r="C778" s="51" t="s">
        <v>15</v>
      </c>
      <c r="D778" s="72">
        <v>257.49</v>
      </c>
    </row>
    <row r="779" spans="1:4" ht="26.4" x14ac:dyDescent="0.25">
      <c r="A779" s="52" t="s">
        <v>5555</v>
      </c>
      <c r="B779" s="52" t="s">
        <v>5556</v>
      </c>
      <c r="C779" s="51" t="s">
        <v>15</v>
      </c>
      <c r="D779" s="72">
        <v>200.26</v>
      </c>
    </row>
    <row r="780" spans="1:4" ht="26.4" x14ac:dyDescent="0.25">
      <c r="A780" s="52" t="s">
        <v>5557</v>
      </c>
      <c r="B780" s="52" t="s">
        <v>5558</v>
      </c>
      <c r="C780" s="51" t="s">
        <v>15</v>
      </c>
      <c r="D780" s="72">
        <v>323.20999999999998</v>
      </c>
    </row>
    <row r="781" spans="1:4" ht="26.4" x14ac:dyDescent="0.25">
      <c r="A781" s="52" t="s">
        <v>5559</v>
      </c>
      <c r="B781" s="52" t="s">
        <v>5560</v>
      </c>
      <c r="C781" s="51" t="s">
        <v>15</v>
      </c>
      <c r="D781" s="72">
        <v>158.83000000000001</v>
      </c>
    </row>
    <row r="782" spans="1:4" ht="26.4" x14ac:dyDescent="0.25">
      <c r="A782" s="52" t="s">
        <v>5561</v>
      </c>
      <c r="B782" s="52" t="s">
        <v>5562</v>
      </c>
      <c r="C782" s="51" t="s">
        <v>15</v>
      </c>
      <c r="D782" s="72">
        <v>278.49</v>
      </c>
    </row>
    <row r="783" spans="1:4" ht="26.4" x14ac:dyDescent="0.25">
      <c r="A783" s="52" t="s">
        <v>5563</v>
      </c>
      <c r="B783" s="52" t="s">
        <v>5564</v>
      </c>
      <c r="C783" s="51" t="s">
        <v>15</v>
      </c>
      <c r="D783" s="72">
        <v>262.89999999999998</v>
      </c>
    </row>
    <row r="784" spans="1:4" ht="26.4" x14ac:dyDescent="0.25">
      <c r="A784" s="52" t="s">
        <v>5565</v>
      </c>
      <c r="B784" s="52" t="s">
        <v>5566</v>
      </c>
      <c r="C784" s="51" t="s">
        <v>15</v>
      </c>
      <c r="D784" s="72">
        <v>105.94</v>
      </c>
    </row>
    <row r="785" spans="1:4" ht="26.4" x14ac:dyDescent="0.25">
      <c r="A785" s="52" t="s">
        <v>5567</v>
      </c>
      <c r="B785" s="52" t="s">
        <v>5568</v>
      </c>
      <c r="C785" s="51" t="s">
        <v>15</v>
      </c>
      <c r="D785" s="72">
        <v>185.89</v>
      </c>
    </row>
    <row r="786" spans="1:4" ht="14.4" x14ac:dyDescent="0.25">
      <c r="A786" s="50" t="s">
        <v>5569</v>
      </c>
      <c r="B786" s="50" t="s">
        <v>5570</v>
      </c>
      <c r="C786" s="51"/>
      <c r="D786" s="72"/>
    </row>
    <row r="787" spans="1:4" ht="39.6" x14ac:dyDescent="0.25">
      <c r="A787" s="52" t="s">
        <v>5571</v>
      </c>
      <c r="B787" s="52" t="s">
        <v>5572</v>
      </c>
      <c r="C787" s="51" t="s">
        <v>15</v>
      </c>
      <c r="D787" s="72">
        <v>504.99</v>
      </c>
    </row>
    <row r="788" spans="1:4" ht="39.6" x14ac:dyDescent="0.25">
      <c r="A788" s="52" t="s">
        <v>5573</v>
      </c>
      <c r="B788" s="52" t="s">
        <v>5574</v>
      </c>
      <c r="C788" s="51" t="s">
        <v>15</v>
      </c>
      <c r="D788" s="72">
        <v>604.36</v>
      </c>
    </row>
    <row r="789" spans="1:4" ht="39.6" x14ac:dyDescent="0.25">
      <c r="A789" s="52" t="s">
        <v>5575</v>
      </c>
      <c r="B789" s="52" t="s">
        <v>5576</v>
      </c>
      <c r="C789" s="51" t="s">
        <v>15</v>
      </c>
      <c r="D789" s="72">
        <v>698.47</v>
      </c>
    </row>
    <row r="790" spans="1:4" ht="39.6" x14ac:dyDescent="0.25">
      <c r="A790" s="52" t="s">
        <v>5577</v>
      </c>
      <c r="B790" s="52" t="s">
        <v>5578</v>
      </c>
      <c r="C790" s="51" t="s">
        <v>15</v>
      </c>
      <c r="D790" s="72">
        <v>855.34</v>
      </c>
    </row>
    <row r="791" spans="1:4" ht="39.6" x14ac:dyDescent="0.25">
      <c r="A791" s="52" t="s">
        <v>5579</v>
      </c>
      <c r="B791" s="52" t="s">
        <v>5580</v>
      </c>
      <c r="C791" s="51" t="s">
        <v>15</v>
      </c>
      <c r="D791" s="72">
        <v>951.07</v>
      </c>
    </row>
    <row r="792" spans="1:4" ht="14.4" x14ac:dyDescent="0.25">
      <c r="A792" s="50" t="s">
        <v>5581</v>
      </c>
      <c r="B792" s="50" t="s">
        <v>5582</v>
      </c>
      <c r="C792" s="51"/>
      <c r="D792" s="72"/>
    </row>
    <row r="793" spans="1:4" x14ac:dyDescent="0.25">
      <c r="A793" s="52" t="s">
        <v>5583</v>
      </c>
      <c r="B793" s="52" t="s">
        <v>10736</v>
      </c>
      <c r="C793" s="51" t="s">
        <v>15</v>
      </c>
      <c r="D793" s="72">
        <v>12.99</v>
      </c>
    </row>
    <row r="794" spans="1:4" x14ac:dyDescent="0.25">
      <c r="A794" s="52" t="s">
        <v>5584</v>
      </c>
      <c r="B794" s="52" t="s">
        <v>10737</v>
      </c>
      <c r="C794" s="51" t="s">
        <v>15</v>
      </c>
      <c r="D794" s="72">
        <v>13.38</v>
      </c>
    </row>
    <row r="795" spans="1:4" x14ac:dyDescent="0.25">
      <c r="A795" s="52" t="s">
        <v>5585</v>
      </c>
      <c r="B795" s="52" t="s">
        <v>10738</v>
      </c>
      <c r="C795" s="51" t="s">
        <v>15</v>
      </c>
      <c r="D795" s="72">
        <v>15.68</v>
      </c>
    </row>
    <row r="796" spans="1:4" x14ac:dyDescent="0.25">
      <c r="A796" s="52" t="s">
        <v>5586</v>
      </c>
      <c r="B796" s="52" t="s">
        <v>10739</v>
      </c>
      <c r="C796" s="51" t="s">
        <v>15</v>
      </c>
      <c r="D796" s="72">
        <v>16.28</v>
      </c>
    </row>
    <row r="797" spans="1:4" x14ac:dyDescent="0.25">
      <c r="A797" s="52" t="s">
        <v>5587</v>
      </c>
      <c r="B797" s="52" t="s">
        <v>10740</v>
      </c>
      <c r="C797" s="51" t="s">
        <v>15</v>
      </c>
      <c r="D797" s="72">
        <v>19.760000000000002</v>
      </c>
    </row>
    <row r="798" spans="1:4" x14ac:dyDescent="0.25">
      <c r="A798" s="52" t="s">
        <v>5588</v>
      </c>
      <c r="B798" s="52" t="s">
        <v>10741</v>
      </c>
      <c r="C798" s="51" t="s">
        <v>15</v>
      </c>
      <c r="D798" s="72">
        <v>19.8</v>
      </c>
    </row>
    <row r="799" spans="1:4" x14ac:dyDescent="0.25">
      <c r="A799" s="52" t="s">
        <v>5589</v>
      </c>
      <c r="B799" s="52" t="s">
        <v>10742</v>
      </c>
      <c r="C799" s="51" t="s">
        <v>15</v>
      </c>
      <c r="D799" s="72">
        <v>27.11</v>
      </c>
    </row>
    <row r="800" spans="1:4" x14ac:dyDescent="0.25">
      <c r="A800" s="52" t="s">
        <v>5590</v>
      </c>
      <c r="B800" s="52" t="s">
        <v>10743</v>
      </c>
      <c r="C800" s="51" t="s">
        <v>15</v>
      </c>
      <c r="D800" s="72">
        <v>27.69</v>
      </c>
    </row>
    <row r="801" spans="1:4" x14ac:dyDescent="0.25">
      <c r="A801" s="52" t="s">
        <v>5591</v>
      </c>
      <c r="B801" s="52" t="s">
        <v>10744</v>
      </c>
      <c r="C801" s="51" t="s">
        <v>15</v>
      </c>
      <c r="D801" s="72">
        <v>36.78</v>
      </c>
    </row>
    <row r="802" spans="1:4" x14ac:dyDescent="0.25">
      <c r="A802" s="52" t="s">
        <v>5592</v>
      </c>
      <c r="B802" s="52" t="s">
        <v>10745</v>
      </c>
      <c r="C802" s="51" t="s">
        <v>15</v>
      </c>
      <c r="D802" s="72">
        <v>41.83</v>
      </c>
    </row>
    <row r="803" spans="1:4" x14ac:dyDescent="0.25">
      <c r="A803" s="52" t="s">
        <v>5593</v>
      </c>
      <c r="B803" s="52" t="s">
        <v>10746</v>
      </c>
      <c r="C803" s="51" t="s">
        <v>15</v>
      </c>
      <c r="D803" s="72">
        <v>48.63</v>
      </c>
    </row>
    <row r="804" spans="1:4" x14ac:dyDescent="0.25">
      <c r="A804" s="52" t="s">
        <v>5594</v>
      </c>
      <c r="B804" s="52" t="s">
        <v>10747</v>
      </c>
      <c r="C804" s="51" t="s">
        <v>15</v>
      </c>
      <c r="D804" s="72">
        <v>58.27</v>
      </c>
    </row>
    <row r="805" spans="1:4" x14ac:dyDescent="0.25">
      <c r="A805" s="52" t="s">
        <v>5595</v>
      </c>
      <c r="B805" s="52" t="s">
        <v>10748</v>
      </c>
      <c r="C805" s="51" t="s">
        <v>15</v>
      </c>
      <c r="D805" s="72">
        <v>61.27</v>
      </c>
    </row>
    <row r="806" spans="1:4" x14ac:dyDescent="0.25">
      <c r="A806" s="52" t="s">
        <v>5596</v>
      </c>
      <c r="B806" s="52" t="s">
        <v>10749</v>
      </c>
      <c r="C806" s="51" t="s">
        <v>15</v>
      </c>
      <c r="D806" s="72">
        <v>70.59</v>
      </c>
    </row>
    <row r="807" spans="1:4" x14ac:dyDescent="0.25">
      <c r="A807" s="52" t="s">
        <v>5597</v>
      </c>
      <c r="B807" s="52" t="s">
        <v>10750</v>
      </c>
      <c r="C807" s="51" t="s">
        <v>15</v>
      </c>
      <c r="D807" s="72">
        <v>244.94</v>
      </c>
    </row>
    <row r="808" spans="1:4" x14ac:dyDescent="0.25">
      <c r="A808" s="52" t="s">
        <v>5598</v>
      </c>
      <c r="B808" s="52" t="s">
        <v>10751</v>
      </c>
      <c r="C808" s="51" t="s">
        <v>15</v>
      </c>
      <c r="D808" s="72">
        <v>256.29000000000002</v>
      </c>
    </row>
    <row r="809" spans="1:4" x14ac:dyDescent="0.25">
      <c r="A809" s="52" t="s">
        <v>5599</v>
      </c>
      <c r="B809" s="52" t="s">
        <v>10752</v>
      </c>
      <c r="C809" s="51" t="s">
        <v>15</v>
      </c>
      <c r="D809" s="72">
        <v>261.24</v>
      </c>
    </row>
    <row r="810" spans="1:4" x14ac:dyDescent="0.25">
      <c r="A810" s="52" t="s">
        <v>5600</v>
      </c>
      <c r="B810" s="52" t="s">
        <v>10753</v>
      </c>
      <c r="C810" s="51" t="s">
        <v>15</v>
      </c>
      <c r="D810" s="72">
        <v>14.67</v>
      </c>
    </row>
    <row r="811" spans="1:4" x14ac:dyDescent="0.25">
      <c r="A811" s="52" t="s">
        <v>5601</v>
      </c>
      <c r="B811" s="52" t="s">
        <v>10754</v>
      </c>
      <c r="C811" s="51" t="s">
        <v>15</v>
      </c>
      <c r="D811" s="72">
        <v>22.33</v>
      </c>
    </row>
    <row r="812" spans="1:4" x14ac:dyDescent="0.25">
      <c r="A812" s="52" t="s">
        <v>5602</v>
      </c>
      <c r="B812" s="52" t="s">
        <v>10755</v>
      </c>
      <c r="C812" s="51" t="s">
        <v>15</v>
      </c>
      <c r="D812" s="72">
        <v>15.15</v>
      </c>
    </row>
    <row r="813" spans="1:4" x14ac:dyDescent="0.25">
      <c r="A813" s="52" t="s">
        <v>5603</v>
      </c>
      <c r="B813" s="52" t="s">
        <v>10756</v>
      </c>
      <c r="C813" s="51" t="s">
        <v>15</v>
      </c>
      <c r="D813" s="72">
        <v>15.19</v>
      </c>
    </row>
    <row r="814" spans="1:4" ht="26.4" x14ac:dyDescent="0.25">
      <c r="A814" s="52" t="s">
        <v>5604</v>
      </c>
      <c r="B814" s="52" t="s">
        <v>10757</v>
      </c>
      <c r="C814" s="51" t="s">
        <v>15</v>
      </c>
      <c r="D814" s="72">
        <v>10.57</v>
      </c>
    </row>
    <row r="815" spans="1:4" ht="26.4" x14ac:dyDescent="0.25">
      <c r="A815" s="52" t="s">
        <v>5605</v>
      </c>
      <c r="B815" s="52" t="s">
        <v>10758</v>
      </c>
      <c r="C815" s="51" t="s">
        <v>15</v>
      </c>
      <c r="D815" s="72">
        <v>12.89</v>
      </c>
    </row>
    <row r="816" spans="1:4" ht="26.4" x14ac:dyDescent="0.25">
      <c r="A816" s="52" t="s">
        <v>5606</v>
      </c>
      <c r="B816" s="52" t="s">
        <v>10759</v>
      </c>
      <c r="C816" s="51" t="s">
        <v>15</v>
      </c>
      <c r="D816" s="72">
        <v>19.39</v>
      </c>
    </row>
    <row r="817" spans="1:4" ht="28.8" x14ac:dyDescent="0.25">
      <c r="A817" s="50" t="s">
        <v>5607</v>
      </c>
      <c r="B817" s="50" t="s">
        <v>5608</v>
      </c>
      <c r="C817" s="51"/>
      <c r="D817" s="72"/>
    </row>
    <row r="818" spans="1:4" ht="26.4" x14ac:dyDescent="0.25">
      <c r="A818" s="52" t="s">
        <v>5609</v>
      </c>
      <c r="B818" s="52" t="s">
        <v>5610</v>
      </c>
      <c r="C818" s="51" t="s">
        <v>15</v>
      </c>
      <c r="D818" s="72">
        <v>88.84</v>
      </c>
    </row>
    <row r="819" spans="1:4" ht="26.4" x14ac:dyDescent="0.25">
      <c r="A819" s="52" t="s">
        <v>5611</v>
      </c>
      <c r="B819" s="52" t="s">
        <v>5612</v>
      </c>
      <c r="C819" s="51" t="s">
        <v>15</v>
      </c>
      <c r="D819" s="72">
        <v>133.26</v>
      </c>
    </row>
    <row r="820" spans="1:4" ht="26.4" x14ac:dyDescent="0.25">
      <c r="A820" s="52" t="s">
        <v>5613</v>
      </c>
      <c r="B820" s="52" t="s">
        <v>5614</v>
      </c>
      <c r="C820" s="51" t="s">
        <v>15</v>
      </c>
      <c r="D820" s="72">
        <v>222.1</v>
      </c>
    </row>
    <row r="821" spans="1:4" ht="26.4" x14ac:dyDescent="0.25">
      <c r="A821" s="52" t="s">
        <v>5615</v>
      </c>
      <c r="B821" s="52" t="s">
        <v>5616</v>
      </c>
      <c r="C821" s="51" t="s">
        <v>19</v>
      </c>
      <c r="D821" s="72">
        <v>29.75</v>
      </c>
    </row>
    <row r="822" spans="1:4" ht="26.4" x14ac:dyDescent="0.25">
      <c r="A822" s="52" t="s">
        <v>5617</v>
      </c>
      <c r="B822" s="52" t="s">
        <v>5618</v>
      </c>
      <c r="C822" s="51" t="s">
        <v>19</v>
      </c>
      <c r="D822" s="72">
        <v>44.42</v>
      </c>
    </row>
    <row r="823" spans="1:4" x14ac:dyDescent="0.25">
      <c r="A823" s="52" t="s">
        <v>5619</v>
      </c>
      <c r="B823" s="52" t="s">
        <v>5620</v>
      </c>
      <c r="C823" s="51" t="s">
        <v>15</v>
      </c>
      <c r="D823" s="72">
        <v>35.53</v>
      </c>
    </row>
    <row r="824" spans="1:4" x14ac:dyDescent="0.25">
      <c r="A824" s="52" t="s">
        <v>5621</v>
      </c>
      <c r="B824" s="52" t="s">
        <v>5622</v>
      </c>
      <c r="C824" s="51" t="s">
        <v>19</v>
      </c>
      <c r="D824" s="72">
        <v>22.21</v>
      </c>
    </row>
    <row r="825" spans="1:4" x14ac:dyDescent="0.25">
      <c r="A825" s="52" t="s">
        <v>5623</v>
      </c>
      <c r="B825" s="52" t="s">
        <v>5624</v>
      </c>
      <c r="C825" s="51" t="s">
        <v>15</v>
      </c>
      <c r="D825" s="72">
        <v>39.97</v>
      </c>
    </row>
    <row r="826" spans="1:4" x14ac:dyDescent="0.25">
      <c r="A826" s="52" t="s">
        <v>5625</v>
      </c>
      <c r="B826" s="52" t="s">
        <v>5626</v>
      </c>
      <c r="C826" s="51" t="s">
        <v>15</v>
      </c>
      <c r="D826" s="72">
        <v>88.84</v>
      </c>
    </row>
    <row r="827" spans="1:4" x14ac:dyDescent="0.25">
      <c r="A827" s="52" t="s">
        <v>5627</v>
      </c>
      <c r="B827" s="52" t="s">
        <v>5628</v>
      </c>
      <c r="C827" s="51" t="s">
        <v>15</v>
      </c>
      <c r="D827" s="72">
        <v>177.68</v>
      </c>
    </row>
    <row r="828" spans="1:4" x14ac:dyDescent="0.25">
      <c r="A828" s="52" t="s">
        <v>5629</v>
      </c>
      <c r="B828" s="52" t="s">
        <v>5630</v>
      </c>
      <c r="C828" s="51" t="s">
        <v>15</v>
      </c>
      <c r="D828" s="72">
        <v>222.1</v>
      </c>
    </row>
    <row r="829" spans="1:4" x14ac:dyDescent="0.25">
      <c r="A829" s="52" t="s">
        <v>5631</v>
      </c>
      <c r="B829" s="52" t="s">
        <v>5632</v>
      </c>
      <c r="C829" s="51" t="s">
        <v>15</v>
      </c>
      <c r="D829" s="72">
        <v>355.36</v>
      </c>
    </row>
    <row r="830" spans="1:4" ht="26.4" x14ac:dyDescent="0.25">
      <c r="A830" s="52" t="s">
        <v>5633</v>
      </c>
      <c r="B830" s="52" t="s">
        <v>5634</v>
      </c>
      <c r="C830" s="51" t="s">
        <v>15</v>
      </c>
      <c r="D830" s="72">
        <v>17.760000000000002</v>
      </c>
    </row>
    <row r="831" spans="1:4" ht="26.4" x14ac:dyDescent="0.25">
      <c r="A831" s="52" t="s">
        <v>5635</v>
      </c>
      <c r="B831" s="52" t="s">
        <v>5636</v>
      </c>
      <c r="C831" s="51" t="s">
        <v>15</v>
      </c>
      <c r="D831" s="72">
        <v>26.65</v>
      </c>
    </row>
    <row r="832" spans="1:4" x14ac:dyDescent="0.25">
      <c r="A832" s="52" t="s">
        <v>5637</v>
      </c>
      <c r="B832" s="52" t="s">
        <v>5638</v>
      </c>
      <c r="C832" s="51" t="s">
        <v>15</v>
      </c>
      <c r="D832" s="72">
        <v>13.32</v>
      </c>
    </row>
    <row r="833" spans="1:4" x14ac:dyDescent="0.25">
      <c r="A833" s="52" t="s">
        <v>5639</v>
      </c>
      <c r="B833" s="52" t="s">
        <v>5640</v>
      </c>
      <c r="C833" s="51" t="s">
        <v>15</v>
      </c>
      <c r="D833" s="72">
        <v>19.98</v>
      </c>
    </row>
    <row r="834" spans="1:4" x14ac:dyDescent="0.25">
      <c r="A834" s="52" t="s">
        <v>5641</v>
      </c>
      <c r="B834" s="52" t="s">
        <v>5642</v>
      </c>
      <c r="C834" s="51" t="s">
        <v>15</v>
      </c>
      <c r="D834" s="72">
        <v>22.21</v>
      </c>
    </row>
    <row r="835" spans="1:4" x14ac:dyDescent="0.25">
      <c r="A835" s="52" t="s">
        <v>5643</v>
      </c>
      <c r="B835" s="52" t="s">
        <v>5644</v>
      </c>
      <c r="C835" s="51" t="s">
        <v>15</v>
      </c>
      <c r="D835" s="72">
        <v>26.65</v>
      </c>
    </row>
    <row r="836" spans="1:4" x14ac:dyDescent="0.25">
      <c r="A836" s="52" t="s">
        <v>5645</v>
      </c>
      <c r="B836" s="52" t="s">
        <v>5646</v>
      </c>
      <c r="C836" s="51" t="s">
        <v>15</v>
      </c>
      <c r="D836" s="72">
        <v>31.09</v>
      </c>
    </row>
    <row r="837" spans="1:4" x14ac:dyDescent="0.25">
      <c r="A837" s="52" t="s">
        <v>5647</v>
      </c>
      <c r="B837" s="52" t="s">
        <v>5648</v>
      </c>
      <c r="C837" s="51" t="s">
        <v>15</v>
      </c>
      <c r="D837" s="72">
        <v>35.53</v>
      </c>
    </row>
    <row r="838" spans="1:4" x14ac:dyDescent="0.25">
      <c r="A838" s="52" t="s">
        <v>5649</v>
      </c>
      <c r="B838" s="52" t="s">
        <v>5650</v>
      </c>
      <c r="C838" s="51" t="s">
        <v>15</v>
      </c>
      <c r="D838" s="72">
        <v>39.97</v>
      </c>
    </row>
    <row r="839" spans="1:4" x14ac:dyDescent="0.25">
      <c r="A839" s="52" t="s">
        <v>5651</v>
      </c>
      <c r="B839" s="52" t="s">
        <v>5652</v>
      </c>
      <c r="C839" s="51" t="s">
        <v>15</v>
      </c>
      <c r="D839" s="72">
        <v>19.98</v>
      </c>
    </row>
    <row r="840" spans="1:4" x14ac:dyDescent="0.25">
      <c r="A840" s="52" t="s">
        <v>5653</v>
      </c>
      <c r="B840" s="52" t="s">
        <v>5654</v>
      </c>
      <c r="C840" s="51" t="s">
        <v>15</v>
      </c>
      <c r="D840" s="72">
        <v>11.1</v>
      </c>
    </row>
    <row r="841" spans="1:4" x14ac:dyDescent="0.25">
      <c r="A841" s="52" t="s">
        <v>5655</v>
      </c>
      <c r="B841" s="52" t="s">
        <v>5656</v>
      </c>
      <c r="C841" s="51" t="s">
        <v>15</v>
      </c>
      <c r="D841" s="72">
        <v>39.97</v>
      </c>
    </row>
    <row r="842" spans="1:4" x14ac:dyDescent="0.25">
      <c r="A842" s="52" t="s">
        <v>5657</v>
      </c>
      <c r="B842" s="52" t="s">
        <v>5658</v>
      </c>
      <c r="C842" s="51" t="s">
        <v>15</v>
      </c>
      <c r="D842" s="72">
        <v>39.97</v>
      </c>
    </row>
    <row r="843" spans="1:4" x14ac:dyDescent="0.25">
      <c r="A843" s="52" t="s">
        <v>5659</v>
      </c>
      <c r="B843" s="52" t="s">
        <v>5660</v>
      </c>
      <c r="C843" s="51" t="s">
        <v>15</v>
      </c>
      <c r="D843" s="72">
        <v>19.98</v>
      </c>
    </row>
    <row r="844" spans="1:4" x14ac:dyDescent="0.25">
      <c r="A844" s="52" t="s">
        <v>5661</v>
      </c>
      <c r="B844" s="52" t="s">
        <v>5662</v>
      </c>
      <c r="C844" s="51" t="s">
        <v>15</v>
      </c>
      <c r="D844" s="72">
        <v>19.98</v>
      </c>
    </row>
    <row r="845" spans="1:4" x14ac:dyDescent="0.25">
      <c r="A845" s="52" t="s">
        <v>5663</v>
      </c>
      <c r="B845" s="52" t="s">
        <v>5664</v>
      </c>
      <c r="C845" s="51" t="s">
        <v>15</v>
      </c>
      <c r="D845" s="72">
        <v>7.23</v>
      </c>
    </row>
    <row r="846" spans="1:4" x14ac:dyDescent="0.25">
      <c r="A846" s="52" t="s">
        <v>5665</v>
      </c>
      <c r="B846" s="52" t="s">
        <v>5666</v>
      </c>
      <c r="C846" s="51" t="s">
        <v>15</v>
      </c>
      <c r="D846" s="72">
        <v>1.68</v>
      </c>
    </row>
    <row r="847" spans="1:4" x14ac:dyDescent="0.25">
      <c r="A847" s="52" t="s">
        <v>5667</v>
      </c>
      <c r="B847" s="52" t="s">
        <v>5668</v>
      </c>
      <c r="C847" s="51" t="s">
        <v>15</v>
      </c>
      <c r="D847" s="72">
        <v>16.53</v>
      </c>
    </row>
    <row r="848" spans="1:4" x14ac:dyDescent="0.25">
      <c r="A848" s="52" t="s">
        <v>5669</v>
      </c>
      <c r="B848" s="52" t="s">
        <v>5670</v>
      </c>
      <c r="C848" s="51" t="s">
        <v>15</v>
      </c>
      <c r="D848" s="72">
        <v>33.08</v>
      </c>
    </row>
    <row r="849" spans="1:4" x14ac:dyDescent="0.25">
      <c r="A849" s="52" t="s">
        <v>5671</v>
      </c>
      <c r="B849" s="52" t="s">
        <v>5672</v>
      </c>
      <c r="C849" s="51" t="s">
        <v>15</v>
      </c>
      <c r="D849" s="72">
        <v>66.16</v>
      </c>
    </row>
    <row r="850" spans="1:4" ht="26.4" x14ac:dyDescent="0.25">
      <c r="A850" s="52" t="s">
        <v>5673</v>
      </c>
      <c r="B850" s="52" t="s">
        <v>5674</v>
      </c>
      <c r="C850" s="51" t="s">
        <v>15</v>
      </c>
      <c r="D850" s="72">
        <v>320.77999999999997</v>
      </c>
    </row>
    <row r="851" spans="1:4" ht="26.4" x14ac:dyDescent="0.25">
      <c r="A851" s="52" t="s">
        <v>5675</v>
      </c>
      <c r="B851" s="52" t="s">
        <v>5676</v>
      </c>
      <c r="C851" s="51" t="s">
        <v>15</v>
      </c>
      <c r="D851" s="72">
        <v>541.91999999999996</v>
      </c>
    </row>
    <row r="852" spans="1:4" ht="26.4" x14ac:dyDescent="0.25">
      <c r="A852" s="52" t="s">
        <v>5677</v>
      </c>
      <c r="B852" s="52" t="s">
        <v>5678</v>
      </c>
      <c r="C852" s="51" t="s">
        <v>15</v>
      </c>
      <c r="D852" s="73">
        <v>1174.1199999999999</v>
      </c>
    </row>
    <row r="853" spans="1:4" x14ac:dyDescent="0.25">
      <c r="A853" s="52" t="s">
        <v>5679</v>
      </c>
      <c r="B853" s="52" t="s">
        <v>5680</v>
      </c>
      <c r="C853" s="51" t="s">
        <v>19</v>
      </c>
      <c r="D853" s="72">
        <v>2.21</v>
      </c>
    </row>
    <row r="854" spans="1:4" x14ac:dyDescent="0.25">
      <c r="A854" s="52" t="s">
        <v>5681</v>
      </c>
      <c r="B854" s="52" t="s">
        <v>5682</v>
      </c>
      <c r="C854" s="51" t="s">
        <v>15</v>
      </c>
      <c r="D854" s="72">
        <v>8.8800000000000008</v>
      </c>
    </row>
    <row r="855" spans="1:4" ht="14.4" x14ac:dyDescent="0.25">
      <c r="A855" s="50" t="s">
        <v>5683</v>
      </c>
      <c r="B855" s="50" t="s">
        <v>5684</v>
      </c>
      <c r="C855" s="51"/>
      <c r="D855" s="72"/>
    </row>
    <row r="856" spans="1:4" ht="14.4" x14ac:dyDescent="0.25">
      <c r="A856" s="50" t="s">
        <v>5685</v>
      </c>
      <c r="B856" s="50" t="s">
        <v>5686</v>
      </c>
      <c r="C856" s="51"/>
      <c r="D856" s="72"/>
    </row>
    <row r="857" spans="1:4" ht="26.4" x14ac:dyDescent="0.25">
      <c r="A857" s="52" t="s">
        <v>5687</v>
      </c>
      <c r="B857" s="52" t="s">
        <v>5688</v>
      </c>
      <c r="C857" s="51" t="s">
        <v>15</v>
      </c>
      <c r="D857" s="73">
        <v>1667.4</v>
      </c>
    </row>
    <row r="858" spans="1:4" ht="26.4" x14ac:dyDescent="0.25">
      <c r="A858" s="52" t="s">
        <v>5689</v>
      </c>
      <c r="B858" s="52" t="s">
        <v>5690</v>
      </c>
      <c r="C858" s="51" t="s">
        <v>15</v>
      </c>
      <c r="D858" s="72">
        <v>499.68</v>
      </c>
    </row>
    <row r="859" spans="1:4" x14ac:dyDescent="0.25">
      <c r="A859" s="52" t="s">
        <v>5691</v>
      </c>
      <c r="B859" s="52" t="s">
        <v>5692</v>
      </c>
      <c r="C859" s="51" t="s">
        <v>15</v>
      </c>
      <c r="D859" s="72">
        <v>144.32</v>
      </c>
    </row>
    <row r="860" spans="1:4" x14ac:dyDescent="0.25">
      <c r="A860" s="52" t="s">
        <v>5693</v>
      </c>
      <c r="B860" s="52" t="s">
        <v>5694</v>
      </c>
      <c r="C860" s="51" t="s">
        <v>15</v>
      </c>
      <c r="D860" s="72">
        <v>444.3</v>
      </c>
    </row>
    <row r="861" spans="1:4" ht="26.4" x14ac:dyDescent="0.25">
      <c r="A861" s="52" t="s">
        <v>5695</v>
      </c>
      <c r="B861" s="52" t="s">
        <v>5696</v>
      </c>
      <c r="C861" s="51" t="s">
        <v>15</v>
      </c>
      <c r="D861" s="73">
        <v>1112.19</v>
      </c>
    </row>
    <row r="862" spans="1:4" x14ac:dyDescent="0.25">
      <c r="A862" s="52" t="s">
        <v>5697</v>
      </c>
      <c r="B862" s="52" t="s">
        <v>5698</v>
      </c>
      <c r="C862" s="51" t="s">
        <v>19</v>
      </c>
      <c r="D862" s="72">
        <v>27.97</v>
      </c>
    </row>
    <row r="863" spans="1:4" x14ac:dyDescent="0.25">
      <c r="A863" s="52" t="s">
        <v>5699</v>
      </c>
      <c r="B863" s="52" t="s">
        <v>5700</v>
      </c>
      <c r="C863" s="51" t="s">
        <v>15</v>
      </c>
      <c r="D863" s="72">
        <v>79.08</v>
      </c>
    </row>
    <row r="864" spans="1:4" x14ac:dyDescent="0.25">
      <c r="A864" s="52" t="s">
        <v>5701</v>
      </c>
      <c r="B864" s="52" t="s">
        <v>5702</v>
      </c>
      <c r="C864" s="51" t="s">
        <v>15</v>
      </c>
      <c r="D864" s="72">
        <v>700.5</v>
      </c>
    </row>
    <row r="865" spans="1:4" x14ac:dyDescent="0.25">
      <c r="A865" s="52" t="s">
        <v>5703</v>
      </c>
      <c r="B865" s="52" t="s">
        <v>5704</v>
      </c>
      <c r="C865" s="51" t="s">
        <v>15</v>
      </c>
      <c r="D865" s="73">
        <v>1745.14</v>
      </c>
    </row>
    <row r="866" spans="1:4" x14ac:dyDescent="0.25">
      <c r="A866" s="52" t="s">
        <v>5705</v>
      </c>
      <c r="B866" s="52" t="s">
        <v>5706</v>
      </c>
      <c r="C866" s="51" t="s">
        <v>15</v>
      </c>
      <c r="D866" s="73">
        <v>2347.09</v>
      </c>
    </row>
    <row r="867" spans="1:4" x14ac:dyDescent="0.25">
      <c r="A867" s="52" t="s">
        <v>5707</v>
      </c>
      <c r="B867" s="52" t="s">
        <v>5708</v>
      </c>
      <c r="C867" s="51" t="s">
        <v>19</v>
      </c>
      <c r="D867" s="72">
        <v>19</v>
      </c>
    </row>
    <row r="868" spans="1:4" x14ac:dyDescent="0.25">
      <c r="A868" s="52" t="s">
        <v>5709</v>
      </c>
      <c r="B868" s="52" t="s">
        <v>5710</v>
      </c>
      <c r="C868" s="51" t="s">
        <v>19</v>
      </c>
      <c r="D868" s="72">
        <v>101.35</v>
      </c>
    </row>
    <row r="869" spans="1:4" x14ac:dyDescent="0.25">
      <c r="A869" s="52" t="s">
        <v>5711</v>
      </c>
      <c r="B869" s="52" t="s">
        <v>5712</v>
      </c>
      <c r="C869" s="51" t="s">
        <v>19</v>
      </c>
      <c r="D869" s="72">
        <v>45.54</v>
      </c>
    </row>
    <row r="870" spans="1:4" ht="14.4" x14ac:dyDescent="0.25">
      <c r="A870" s="50" t="s">
        <v>5713</v>
      </c>
      <c r="B870" s="50" t="s">
        <v>5714</v>
      </c>
      <c r="C870" s="51"/>
      <c r="D870" s="72"/>
    </row>
    <row r="871" spans="1:4" ht="52.8" x14ac:dyDescent="0.25">
      <c r="A871" s="52" t="s">
        <v>5715</v>
      </c>
      <c r="B871" s="52" t="s">
        <v>10760</v>
      </c>
      <c r="C871" s="51" t="s">
        <v>15</v>
      </c>
      <c r="D871" s="73">
        <v>10402.19</v>
      </c>
    </row>
    <row r="872" spans="1:4" ht="52.8" x14ac:dyDescent="0.25">
      <c r="A872" s="52" t="s">
        <v>5716</v>
      </c>
      <c r="B872" s="52" t="s">
        <v>10761</v>
      </c>
      <c r="C872" s="51" t="s">
        <v>15</v>
      </c>
      <c r="D872" s="73">
        <v>20584.05</v>
      </c>
    </row>
    <row r="873" spans="1:4" ht="14.4" x14ac:dyDescent="0.25">
      <c r="A873" s="50" t="s">
        <v>5717</v>
      </c>
      <c r="B873" s="50" t="s">
        <v>5718</v>
      </c>
      <c r="C873" s="51"/>
      <c r="D873" s="72"/>
    </row>
    <row r="874" spans="1:4" ht="26.4" x14ac:dyDescent="0.25">
      <c r="A874" s="52" t="s">
        <v>5719</v>
      </c>
      <c r="B874" s="52" t="s">
        <v>5720</v>
      </c>
      <c r="C874" s="51" t="s">
        <v>15</v>
      </c>
      <c r="D874" s="72">
        <v>464.01</v>
      </c>
    </row>
    <row r="875" spans="1:4" ht="39.6" x14ac:dyDescent="0.25">
      <c r="A875" s="52" t="s">
        <v>5721</v>
      </c>
      <c r="B875" s="52" t="s">
        <v>5722</v>
      </c>
      <c r="C875" s="51" t="s">
        <v>15</v>
      </c>
      <c r="D875" s="72">
        <v>879.02</v>
      </c>
    </row>
    <row r="876" spans="1:4" ht="26.4" x14ac:dyDescent="0.25">
      <c r="A876" s="52" t="s">
        <v>5723</v>
      </c>
      <c r="B876" s="52" t="s">
        <v>5724</v>
      </c>
      <c r="C876" s="51" t="s">
        <v>19</v>
      </c>
      <c r="D876" s="72">
        <v>90.92</v>
      </c>
    </row>
    <row r="877" spans="1:4" ht="26.4" x14ac:dyDescent="0.25">
      <c r="A877" s="52" t="s">
        <v>5725</v>
      </c>
      <c r="B877" s="52" t="s">
        <v>5726</v>
      </c>
      <c r="C877" s="51" t="s">
        <v>19</v>
      </c>
      <c r="D877" s="72">
        <v>64.33</v>
      </c>
    </row>
    <row r="878" spans="1:4" ht="39.6" x14ac:dyDescent="0.25">
      <c r="A878" s="52" t="s">
        <v>5727</v>
      </c>
      <c r="B878" s="52" t="s">
        <v>5728</v>
      </c>
      <c r="C878" s="51" t="s">
        <v>15</v>
      </c>
      <c r="D878" s="72">
        <v>144.1</v>
      </c>
    </row>
    <row r="879" spans="1:4" ht="26.4" x14ac:dyDescent="0.25">
      <c r="A879" s="52" t="s">
        <v>5729</v>
      </c>
      <c r="B879" s="52" t="s">
        <v>5730</v>
      </c>
      <c r="C879" s="51" t="s">
        <v>15</v>
      </c>
      <c r="D879" s="72">
        <v>65.540000000000006</v>
      </c>
    </row>
    <row r="880" spans="1:4" x14ac:dyDescent="0.25">
      <c r="A880" s="52" t="s">
        <v>5731</v>
      </c>
      <c r="B880" s="52" t="s">
        <v>5477</v>
      </c>
      <c r="C880" s="51" t="s">
        <v>15</v>
      </c>
      <c r="D880" s="72">
        <v>238.33</v>
      </c>
    </row>
    <row r="881" spans="1:4" ht="39.6" x14ac:dyDescent="0.25">
      <c r="A881" s="52" t="s">
        <v>5732</v>
      </c>
      <c r="B881" s="52" t="s">
        <v>5733</v>
      </c>
      <c r="C881" s="51" t="s">
        <v>15</v>
      </c>
      <c r="D881" s="72">
        <v>57.55</v>
      </c>
    </row>
    <row r="882" spans="1:4" ht="39.6" x14ac:dyDescent="0.25">
      <c r="A882" s="52" t="s">
        <v>5734</v>
      </c>
      <c r="B882" s="52" t="s">
        <v>5735</v>
      </c>
      <c r="C882" s="51" t="s">
        <v>15</v>
      </c>
      <c r="D882" s="72">
        <v>60.18</v>
      </c>
    </row>
    <row r="883" spans="1:4" ht="39.6" x14ac:dyDescent="0.25">
      <c r="A883" s="52" t="s">
        <v>5736</v>
      </c>
      <c r="B883" s="52" t="s">
        <v>5737</v>
      </c>
      <c r="C883" s="51" t="s">
        <v>15</v>
      </c>
      <c r="D883" s="72">
        <v>899.45</v>
      </c>
    </row>
    <row r="884" spans="1:4" ht="39.6" x14ac:dyDescent="0.25">
      <c r="A884" s="52" t="s">
        <v>5738</v>
      </c>
      <c r="B884" s="52" t="s">
        <v>5739</v>
      </c>
      <c r="C884" s="51" t="s">
        <v>15</v>
      </c>
      <c r="D884" s="73">
        <v>1269.43</v>
      </c>
    </row>
    <row r="885" spans="1:4" ht="26.4" x14ac:dyDescent="0.25">
      <c r="A885" s="52" t="s">
        <v>5740</v>
      </c>
      <c r="B885" s="52" t="s">
        <v>5741</v>
      </c>
      <c r="C885" s="51" t="s">
        <v>15</v>
      </c>
      <c r="D885" s="72">
        <v>92.42</v>
      </c>
    </row>
    <row r="886" spans="1:4" x14ac:dyDescent="0.25">
      <c r="A886" s="52" t="s">
        <v>5742</v>
      </c>
      <c r="B886" s="52" t="s">
        <v>5743</v>
      </c>
      <c r="C886" s="51" t="s">
        <v>19</v>
      </c>
      <c r="D886" s="72">
        <v>64.33</v>
      </c>
    </row>
    <row r="887" spans="1:4" x14ac:dyDescent="0.25">
      <c r="A887" s="52" t="s">
        <v>5744</v>
      </c>
      <c r="B887" s="52" t="s">
        <v>5745</v>
      </c>
      <c r="C887" s="51" t="s">
        <v>19</v>
      </c>
      <c r="D887" s="72">
        <v>44.45</v>
      </c>
    </row>
    <row r="888" spans="1:4" ht="26.4" x14ac:dyDescent="0.25">
      <c r="A888" s="52" t="s">
        <v>5746</v>
      </c>
      <c r="B888" s="52" t="s">
        <v>5747</v>
      </c>
      <c r="C888" s="51" t="s">
        <v>15</v>
      </c>
      <c r="D888" s="72">
        <v>11.53</v>
      </c>
    </row>
    <row r="889" spans="1:4" ht="26.4" x14ac:dyDescent="0.25">
      <c r="A889" s="52" t="s">
        <v>5748</v>
      </c>
      <c r="B889" s="52" t="s">
        <v>5749</v>
      </c>
      <c r="C889" s="51" t="s">
        <v>15</v>
      </c>
      <c r="D889" s="72">
        <v>156.54</v>
      </c>
    </row>
    <row r="890" spans="1:4" ht="26.4" x14ac:dyDescent="0.25">
      <c r="A890" s="52" t="s">
        <v>5750</v>
      </c>
      <c r="B890" s="52" t="s">
        <v>5751</v>
      </c>
      <c r="C890" s="51" t="s">
        <v>15</v>
      </c>
      <c r="D890" s="72">
        <v>6.67</v>
      </c>
    </row>
    <row r="891" spans="1:4" x14ac:dyDescent="0.25">
      <c r="A891" s="52" t="s">
        <v>5752</v>
      </c>
      <c r="B891" s="52" t="s">
        <v>5753</v>
      </c>
      <c r="C891" s="51" t="s">
        <v>15</v>
      </c>
      <c r="D891" s="72">
        <v>12.07</v>
      </c>
    </row>
    <row r="892" spans="1:4" ht="39.6" x14ac:dyDescent="0.25">
      <c r="A892" s="52" t="s">
        <v>5754</v>
      </c>
      <c r="B892" s="52" t="s">
        <v>5755</v>
      </c>
      <c r="C892" s="51" t="s">
        <v>15</v>
      </c>
      <c r="D892" s="72">
        <v>300.39</v>
      </c>
    </row>
    <row r="893" spans="1:4" ht="39.6" x14ac:dyDescent="0.25">
      <c r="A893" s="52" t="s">
        <v>5756</v>
      </c>
      <c r="B893" s="52" t="s">
        <v>5757</v>
      </c>
      <c r="C893" s="51" t="s">
        <v>15</v>
      </c>
      <c r="D893" s="72">
        <v>672.18</v>
      </c>
    </row>
    <row r="894" spans="1:4" ht="26.4" x14ac:dyDescent="0.25">
      <c r="A894" s="52" t="s">
        <v>5758</v>
      </c>
      <c r="B894" s="52" t="s">
        <v>5759</v>
      </c>
      <c r="C894" s="51" t="s">
        <v>19</v>
      </c>
      <c r="D894" s="72">
        <v>37.880000000000003</v>
      </c>
    </row>
    <row r="895" spans="1:4" ht="26.4" x14ac:dyDescent="0.25">
      <c r="A895" s="52" t="s">
        <v>5760</v>
      </c>
      <c r="B895" s="52" t="s">
        <v>5761</v>
      </c>
      <c r="C895" s="51" t="s">
        <v>19</v>
      </c>
      <c r="D895" s="72">
        <v>41.21</v>
      </c>
    </row>
    <row r="896" spans="1:4" ht="26.4" x14ac:dyDescent="0.25">
      <c r="A896" s="52" t="s">
        <v>5762</v>
      </c>
      <c r="B896" s="52" t="s">
        <v>5763</v>
      </c>
      <c r="C896" s="51" t="s">
        <v>15</v>
      </c>
      <c r="D896" s="72">
        <v>25.48</v>
      </c>
    </row>
    <row r="897" spans="1:4" ht="26.4" x14ac:dyDescent="0.25">
      <c r="A897" s="52" t="s">
        <v>5764</v>
      </c>
      <c r="B897" s="52" t="s">
        <v>5765</v>
      </c>
      <c r="C897" s="51" t="s">
        <v>15</v>
      </c>
      <c r="D897" s="72">
        <v>19.440000000000001</v>
      </c>
    </row>
    <row r="898" spans="1:4" ht="26.4" x14ac:dyDescent="0.25">
      <c r="A898" s="52" t="s">
        <v>5766</v>
      </c>
      <c r="B898" s="52" t="s">
        <v>5767</v>
      </c>
      <c r="C898" s="51" t="s">
        <v>15</v>
      </c>
      <c r="D898" s="72">
        <v>13.9</v>
      </c>
    </row>
    <row r="899" spans="1:4" ht="26.4" x14ac:dyDescent="0.25">
      <c r="A899" s="52" t="s">
        <v>5768</v>
      </c>
      <c r="B899" s="52" t="s">
        <v>5769</v>
      </c>
      <c r="C899" s="51" t="s">
        <v>15</v>
      </c>
      <c r="D899" s="72">
        <v>35.380000000000003</v>
      </c>
    </row>
    <row r="900" spans="1:4" ht="26.4" x14ac:dyDescent="0.25">
      <c r="A900" s="52" t="s">
        <v>5770</v>
      </c>
      <c r="B900" s="52" t="s">
        <v>5771</v>
      </c>
      <c r="C900" s="51" t="s">
        <v>19</v>
      </c>
      <c r="D900" s="72">
        <v>36.159999999999997</v>
      </c>
    </row>
    <row r="901" spans="1:4" ht="26.4" x14ac:dyDescent="0.25">
      <c r="A901" s="52" t="s">
        <v>5772</v>
      </c>
      <c r="B901" s="52" t="s">
        <v>5773</v>
      </c>
      <c r="C901" s="51" t="s">
        <v>19</v>
      </c>
      <c r="D901" s="72">
        <v>78.02</v>
      </c>
    </row>
    <row r="902" spans="1:4" ht="26.4" x14ac:dyDescent="0.25">
      <c r="A902" s="52" t="s">
        <v>5774</v>
      </c>
      <c r="B902" s="52" t="s">
        <v>5775</v>
      </c>
      <c r="C902" s="51" t="s">
        <v>15</v>
      </c>
      <c r="D902" s="72">
        <v>36.14</v>
      </c>
    </row>
    <row r="903" spans="1:4" ht="26.4" x14ac:dyDescent="0.25">
      <c r="A903" s="52" t="s">
        <v>5776</v>
      </c>
      <c r="B903" s="52" t="s">
        <v>5777</v>
      </c>
      <c r="C903" s="51" t="s">
        <v>19</v>
      </c>
      <c r="D903" s="72">
        <v>59.03</v>
      </c>
    </row>
    <row r="904" spans="1:4" ht="14.4" x14ac:dyDescent="0.25">
      <c r="A904" s="50" t="s">
        <v>5778</v>
      </c>
      <c r="B904" s="50" t="s">
        <v>5779</v>
      </c>
      <c r="C904" s="51"/>
      <c r="D904" s="72"/>
    </row>
    <row r="905" spans="1:4" ht="66" x14ac:dyDescent="0.25">
      <c r="A905" s="52" t="s">
        <v>5780</v>
      </c>
      <c r="B905" s="52" t="s">
        <v>10762</v>
      </c>
      <c r="C905" s="51" t="s">
        <v>15</v>
      </c>
      <c r="D905" s="73">
        <v>1785.57</v>
      </c>
    </row>
    <row r="906" spans="1:4" ht="52.8" x14ac:dyDescent="0.25">
      <c r="A906" s="52" t="s">
        <v>5781</v>
      </c>
      <c r="B906" s="52" t="s">
        <v>10763</v>
      </c>
      <c r="C906" s="51" t="s">
        <v>15</v>
      </c>
      <c r="D906" s="72">
        <v>870.08</v>
      </c>
    </row>
    <row r="907" spans="1:4" ht="39.6" x14ac:dyDescent="0.25">
      <c r="A907" s="52" t="s">
        <v>5782</v>
      </c>
      <c r="B907" s="52" t="s">
        <v>10764</v>
      </c>
      <c r="C907" s="51" t="s">
        <v>15</v>
      </c>
      <c r="D907" s="72">
        <v>249.45</v>
      </c>
    </row>
    <row r="908" spans="1:4" ht="39.6" x14ac:dyDescent="0.25">
      <c r="A908" s="52" t="s">
        <v>5783</v>
      </c>
      <c r="B908" s="52" t="s">
        <v>10765</v>
      </c>
      <c r="C908" s="51" t="s">
        <v>15</v>
      </c>
      <c r="D908" s="72">
        <v>235.11</v>
      </c>
    </row>
    <row r="909" spans="1:4" ht="39.6" x14ac:dyDescent="0.25">
      <c r="A909" s="52" t="s">
        <v>5784</v>
      </c>
      <c r="B909" s="52" t="s">
        <v>10766</v>
      </c>
      <c r="C909" s="51" t="s">
        <v>15</v>
      </c>
      <c r="D909" s="72">
        <v>785.94</v>
      </c>
    </row>
    <row r="910" spans="1:4" ht="39.6" x14ac:dyDescent="0.25">
      <c r="A910" s="52" t="s">
        <v>5785</v>
      </c>
      <c r="B910" s="52" t="s">
        <v>10767</v>
      </c>
      <c r="C910" s="51" t="s">
        <v>15</v>
      </c>
      <c r="D910" s="72">
        <v>237.82</v>
      </c>
    </row>
    <row r="911" spans="1:4" ht="39.6" x14ac:dyDescent="0.25">
      <c r="A911" s="52" t="s">
        <v>5786</v>
      </c>
      <c r="B911" s="52" t="s">
        <v>5787</v>
      </c>
      <c r="C911" s="51" t="s">
        <v>15</v>
      </c>
      <c r="D911" s="72">
        <v>313.08</v>
      </c>
    </row>
    <row r="912" spans="1:4" ht="39.6" x14ac:dyDescent="0.25">
      <c r="A912" s="52" t="s">
        <v>5788</v>
      </c>
      <c r="B912" s="52" t="s">
        <v>10768</v>
      </c>
      <c r="C912" s="51" t="s">
        <v>15</v>
      </c>
      <c r="D912" s="72">
        <v>26.9</v>
      </c>
    </row>
    <row r="913" spans="1:4" ht="26.4" x14ac:dyDescent="0.25">
      <c r="A913" s="52" t="s">
        <v>5789</v>
      </c>
      <c r="B913" s="52" t="s">
        <v>5790</v>
      </c>
      <c r="C913" s="51" t="s">
        <v>15</v>
      </c>
      <c r="D913" s="72">
        <v>255.17</v>
      </c>
    </row>
    <row r="914" spans="1:4" ht="66" x14ac:dyDescent="0.25">
      <c r="A914" s="52" t="s">
        <v>5791</v>
      </c>
      <c r="B914" s="52" t="s">
        <v>10769</v>
      </c>
      <c r="C914" s="51" t="s">
        <v>15</v>
      </c>
      <c r="D914" s="72">
        <v>904.43</v>
      </c>
    </row>
    <row r="915" spans="1:4" ht="66" x14ac:dyDescent="0.25">
      <c r="A915" s="52" t="s">
        <v>5792</v>
      </c>
      <c r="B915" s="52" t="s">
        <v>10770</v>
      </c>
      <c r="C915" s="51" t="s">
        <v>15</v>
      </c>
      <c r="D915" s="73">
        <v>1601.69</v>
      </c>
    </row>
    <row r="916" spans="1:4" ht="66" x14ac:dyDescent="0.25">
      <c r="A916" s="52" t="s">
        <v>5793</v>
      </c>
      <c r="B916" s="52" t="s">
        <v>10771</v>
      </c>
      <c r="C916" s="51" t="s">
        <v>15</v>
      </c>
      <c r="D916" s="73">
        <v>1585.89</v>
      </c>
    </row>
    <row r="917" spans="1:4" ht="66" x14ac:dyDescent="0.25">
      <c r="A917" s="52" t="s">
        <v>5794</v>
      </c>
      <c r="B917" s="52" t="s">
        <v>10772</v>
      </c>
      <c r="C917" s="51" t="s">
        <v>15</v>
      </c>
      <c r="D917" s="73">
        <v>1950.39</v>
      </c>
    </row>
    <row r="918" spans="1:4" ht="39.6" x14ac:dyDescent="0.25">
      <c r="A918" s="52" t="s">
        <v>5795</v>
      </c>
      <c r="B918" s="52" t="s">
        <v>10773</v>
      </c>
      <c r="C918" s="51" t="s">
        <v>19</v>
      </c>
      <c r="D918" s="72">
        <v>138.87</v>
      </c>
    </row>
    <row r="919" spans="1:4" ht="39.6" x14ac:dyDescent="0.25">
      <c r="A919" s="52" t="s">
        <v>5796</v>
      </c>
      <c r="B919" s="52" t="s">
        <v>10774</v>
      </c>
      <c r="C919" s="51" t="s">
        <v>19</v>
      </c>
      <c r="D919" s="72">
        <v>176.51</v>
      </c>
    </row>
    <row r="920" spans="1:4" ht="39.6" x14ac:dyDescent="0.25">
      <c r="A920" s="52" t="s">
        <v>5797</v>
      </c>
      <c r="B920" s="52" t="s">
        <v>10775</v>
      </c>
      <c r="C920" s="51" t="s">
        <v>19</v>
      </c>
      <c r="D920" s="72">
        <v>209.65</v>
      </c>
    </row>
    <row r="921" spans="1:4" ht="39.6" x14ac:dyDescent="0.25">
      <c r="A921" s="52" t="s">
        <v>5798</v>
      </c>
      <c r="B921" s="52" t="s">
        <v>10776</v>
      </c>
      <c r="C921" s="51" t="s">
        <v>19</v>
      </c>
      <c r="D921" s="72">
        <v>281.54000000000002</v>
      </c>
    </row>
    <row r="922" spans="1:4" ht="26.4" x14ac:dyDescent="0.25">
      <c r="A922" s="52" t="s">
        <v>5799</v>
      </c>
      <c r="B922" s="52" t="s">
        <v>10777</v>
      </c>
      <c r="C922" s="51" t="s">
        <v>15</v>
      </c>
      <c r="D922" s="72">
        <v>223.11</v>
      </c>
    </row>
    <row r="923" spans="1:4" ht="26.4" x14ac:dyDescent="0.25">
      <c r="A923" s="52" t="s">
        <v>5800</v>
      </c>
      <c r="B923" s="52" t="s">
        <v>10778</v>
      </c>
      <c r="C923" s="51" t="s">
        <v>15</v>
      </c>
      <c r="D923" s="72">
        <v>383.25</v>
      </c>
    </row>
    <row r="924" spans="1:4" ht="26.4" x14ac:dyDescent="0.25">
      <c r="A924" s="52" t="s">
        <v>5801</v>
      </c>
      <c r="B924" s="52" t="s">
        <v>10779</v>
      </c>
      <c r="C924" s="51" t="s">
        <v>15</v>
      </c>
      <c r="D924" s="72">
        <v>517.02</v>
      </c>
    </row>
    <row r="925" spans="1:4" ht="26.4" x14ac:dyDescent="0.25">
      <c r="A925" s="52" t="s">
        <v>5802</v>
      </c>
      <c r="B925" s="52" t="s">
        <v>10780</v>
      </c>
      <c r="C925" s="51" t="s">
        <v>15</v>
      </c>
      <c r="D925" s="72">
        <v>870.47</v>
      </c>
    </row>
    <row r="926" spans="1:4" ht="26.4" x14ac:dyDescent="0.25">
      <c r="A926" s="52" t="s">
        <v>5803</v>
      </c>
      <c r="B926" s="52" t="s">
        <v>10781</v>
      </c>
      <c r="C926" s="51" t="s">
        <v>15</v>
      </c>
      <c r="D926" s="72">
        <v>88.24</v>
      </c>
    </row>
    <row r="927" spans="1:4" ht="26.4" x14ac:dyDescent="0.25">
      <c r="A927" s="52" t="s">
        <v>5804</v>
      </c>
      <c r="B927" s="52" t="s">
        <v>10782</v>
      </c>
      <c r="C927" s="51" t="s">
        <v>15</v>
      </c>
      <c r="D927" s="72">
        <v>126.71</v>
      </c>
    </row>
    <row r="928" spans="1:4" ht="26.4" x14ac:dyDescent="0.25">
      <c r="A928" s="52" t="s">
        <v>5805</v>
      </c>
      <c r="B928" s="52" t="s">
        <v>10783</v>
      </c>
      <c r="C928" s="51" t="s">
        <v>15</v>
      </c>
      <c r="D928" s="72">
        <v>190.1</v>
      </c>
    </row>
    <row r="929" spans="1:4" ht="26.4" x14ac:dyDescent="0.25">
      <c r="A929" s="52" t="s">
        <v>5806</v>
      </c>
      <c r="B929" s="52" t="s">
        <v>10784</v>
      </c>
      <c r="C929" s="51" t="s">
        <v>15</v>
      </c>
      <c r="D929" s="72">
        <v>351.71</v>
      </c>
    </row>
    <row r="930" spans="1:4" ht="26.4" x14ac:dyDescent="0.25">
      <c r="A930" s="52" t="s">
        <v>5807</v>
      </c>
      <c r="B930" s="52" t="s">
        <v>10785</v>
      </c>
      <c r="C930" s="51" t="s">
        <v>15</v>
      </c>
      <c r="D930" s="72">
        <v>77.06</v>
      </c>
    </row>
    <row r="931" spans="1:4" ht="26.4" x14ac:dyDescent="0.25">
      <c r="A931" s="52" t="s">
        <v>5808</v>
      </c>
      <c r="B931" s="52" t="s">
        <v>10786</v>
      </c>
      <c r="C931" s="51" t="s">
        <v>15</v>
      </c>
      <c r="D931" s="72">
        <v>101.43</v>
      </c>
    </row>
    <row r="932" spans="1:4" ht="26.4" x14ac:dyDescent="0.25">
      <c r="A932" s="52" t="s">
        <v>5809</v>
      </c>
      <c r="B932" s="52" t="s">
        <v>10787</v>
      </c>
      <c r="C932" s="51" t="s">
        <v>15</v>
      </c>
      <c r="D932" s="72">
        <v>166.91</v>
      </c>
    </row>
    <row r="933" spans="1:4" ht="26.4" x14ac:dyDescent="0.25">
      <c r="A933" s="52" t="s">
        <v>5810</v>
      </c>
      <c r="B933" s="52" t="s">
        <v>10788</v>
      </c>
      <c r="C933" s="51" t="s">
        <v>15</v>
      </c>
      <c r="D933" s="72">
        <v>296.38</v>
      </c>
    </row>
    <row r="934" spans="1:4" ht="26.4" x14ac:dyDescent="0.25">
      <c r="A934" s="52" t="s">
        <v>5811</v>
      </c>
      <c r="B934" s="52" t="s">
        <v>10789</v>
      </c>
      <c r="C934" s="51" t="s">
        <v>15</v>
      </c>
      <c r="D934" s="72">
        <v>70.67</v>
      </c>
    </row>
    <row r="935" spans="1:4" ht="26.4" x14ac:dyDescent="0.25">
      <c r="A935" s="52" t="s">
        <v>5812</v>
      </c>
      <c r="B935" s="52" t="s">
        <v>10790</v>
      </c>
      <c r="C935" s="51" t="s">
        <v>15</v>
      </c>
      <c r="D935" s="72">
        <v>102.12</v>
      </c>
    </row>
    <row r="936" spans="1:4" ht="26.4" x14ac:dyDescent="0.25">
      <c r="A936" s="52" t="s">
        <v>5813</v>
      </c>
      <c r="B936" s="52" t="s">
        <v>10791</v>
      </c>
      <c r="C936" s="51" t="s">
        <v>15</v>
      </c>
      <c r="D936" s="72">
        <v>165.95</v>
      </c>
    </row>
    <row r="937" spans="1:4" ht="26.4" x14ac:dyDescent="0.25">
      <c r="A937" s="52" t="s">
        <v>5814</v>
      </c>
      <c r="B937" s="52" t="s">
        <v>10792</v>
      </c>
      <c r="C937" s="51" t="s">
        <v>15</v>
      </c>
      <c r="D937" s="72">
        <v>285.41000000000003</v>
      </c>
    </row>
    <row r="938" spans="1:4" ht="26.4" x14ac:dyDescent="0.25">
      <c r="A938" s="52" t="s">
        <v>5815</v>
      </c>
      <c r="B938" s="52" t="s">
        <v>10793</v>
      </c>
      <c r="C938" s="51" t="s">
        <v>15</v>
      </c>
      <c r="D938" s="72">
        <v>441.33</v>
      </c>
    </row>
    <row r="939" spans="1:4" ht="39.6" x14ac:dyDescent="0.25">
      <c r="A939" s="52" t="s">
        <v>5816</v>
      </c>
      <c r="B939" s="52" t="s">
        <v>10794</v>
      </c>
      <c r="C939" s="51" t="s">
        <v>15</v>
      </c>
      <c r="D939" s="72">
        <v>713.44</v>
      </c>
    </row>
    <row r="940" spans="1:4" ht="26.4" x14ac:dyDescent="0.25">
      <c r="A940" s="52" t="s">
        <v>5817</v>
      </c>
      <c r="B940" s="52" t="s">
        <v>10795</v>
      </c>
      <c r="C940" s="51" t="s">
        <v>15</v>
      </c>
      <c r="D940" s="72">
        <v>978.86</v>
      </c>
    </row>
    <row r="941" spans="1:4" ht="26.4" x14ac:dyDescent="0.25">
      <c r="A941" s="52" t="s">
        <v>5818</v>
      </c>
      <c r="B941" s="52" t="s">
        <v>10796</v>
      </c>
      <c r="C941" s="51" t="s">
        <v>15</v>
      </c>
      <c r="D941" s="73">
        <v>1460.09</v>
      </c>
    </row>
    <row r="942" spans="1:4" ht="26.4" x14ac:dyDescent="0.25">
      <c r="A942" s="52" t="s">
        <v>5819</v>
      </c>
      <c r="B942" s="52" t="s">
        <v>10797</v>
      </c>
      <c r="C942" s="51" t="s">
        <v>15</v>
      </c>
      <c r="D942" s="72">
        <v>310.69</v>
      </c>
    </row>
    <row r="943" spans="1:4" ht="26.4" x14ac:dyDescent="0.25">
      <c r="A943" s="52" t="s">
        <v>5820</v>
      </c>
      <c r="B943" s="52" t="s">
        <v>10798</v>
      </c>
      <c r="C943" s="51" t="s">
        <v>15</v>
      </c>
      <c r="D943" s="72">
        <v>518.01</v>
      </c>
    </row>
    <row r="944" spans="1:4" ht="26.4" x14ac:dyDescent="0.25">
      <c r="A944" s="52" t="s">
        <v>5821</v>
      </c>
      <c r="B944" s="52" t="s">
        <v>10799</v>
      </c>
      <c r="C944" s="51" t="s">
        <v>15</v>
      </c>
      <c r="D944" s="72">
        <v>645</v>
      </c>
    </row>
    <row r="945" spans="1:4" ht="26.4" x14ac:dyDescent="0.25">
      <c r="A945" s="52" t="s">
        <v>5822</v>
      </c>
      <c r="B945" s="52" t="s">
        <v>10800</v>
      </c>
      <c r="C945" s="51" t="s">
        <v>15</v>
      </c>
      <c r="D945" s="73">
        <v>1063.4000000000001</v>
      </c>
    </row>
    <row r="946" spans="1:4" ht="26.4" x14ac:dyDescent="0.25">
      <c r="A946" s="52" t="s">
        <v>5823</v>
      </c>
      <c r="B946" s="52" t="s">
        <v>5824</v>
      </c>
      <c r="C946" s="51" t="s">
        <v>15</v>
      </c>
      <c r="D946" s="72">
        <v>169.34</v>
      </c>
    </row>
    <row r="947" spans="1:4" ht="26.4" x14ac:dyDescent="0.25">
      <c r="A947" s="52" t="s">
        <v>5825</v>
      </c>
      <c r="B947" s="52" t="s">
        <v>5826</v>
      </c>
      <c r="C947" s="51" t="s">
        <v>15</v>
      </c>
      <c r="D947" s="72">
        <v>257.33</v>
      </c>
    </row>
    <row r="948" spans="1:4" ht="26.4" x14ac:dyDescent="0.25">
      <c r="A948" s="52" t="s">
        <v>5827</v>
      </c>
      <c r="B948" s="52" t="s">
        <v>5828</v>
      </c>
      <c r="C948" s="51" t="s">
        <v>15</v>
      </c>
      <c r="D948" s="72">
        <v>278.08</v>
      </c>
    </row>
    <row r="949" spans="1:4" ht="26.4" x14ac:dyDescent="0.25">
      <c r="A949" s="52" t="s">
        <v>5829</v>
      </c>
      <c r="B949" s="52" t="s">
        <v>5830</v>
      </c>
      <c r="C949" s="51" t="s">
        <v>15</v>
      </c>
      <c r="D949" s="72">
        <v>133.31</v>
      </c>
    </row>
    <row r="950" spans="1:4" ht="26.4" x14ac:dyDescent="0.25">
      <c r="A950" s="52" t="s">
        <v>5831</v>
      </c>
      <c r="B950" s="52" t="s">
        <v>5832</v>
      </c>
      <c r="C950" s="51" t="s">
        <v>15</v>
      </c>
      <c r="D950" s="72">
        <v>138.19999999999999</v>
      </c>
    </row>
    <row r="951" spans="1:4" ht="26.4" x14ac:dyDescent="0.25">
      <c r="A951" s="52" t="s">
        <v>5833</v>
      </c>
      <c r="B951" s="52" t="s">
        <v>10801</v>
      </c>
      <c r="C951" s="51" t="s">
        <v>15</v>
      </c>
      <c r="D951" s="72">
        <v>715.14</v>
      </c>
    </row>
    <row r="952" spans="1:4" ht="26.4" x14ac:dyDescent="0.25">
      <c r="A952" s="52" t="s">
        <v>5834</v>
      </c>
      <c r="B952" s="52" t="s">
        <v>10802</v>
      </c>
      <c r="C952" s="51" t="s">
        <v>15</v>
      </c>
      <c r="D952" s="72">
        <v>581.54999999999995</v>
      </c>
    </row>
    <row r="953" spans="1:4" ht="66" x14ac:dyDescent="0.25">
      <c r="A953" s="52" t="s">
        <v>5835</v>
      </c>
      <c r="B953" s="52" t="s">
        <v>10803</v>
      </c>
      <c r="C953" s="51" t="s">
        <v>15</v>
      </c>
      <c r="D953" s="73">
        <v>2224.2800000000002</v>
      </c>
    </row>
    <row r="954" spans="1:4" ht="52.8" x14ac:dyDescent="0.25">
      <c r="A954" s="52" t="s">
        <v>5836</v>
      </c>
      <c r="B954" s="52" t="s">
        <v>10804</v>
      </c>
      <c r="C954" s="51" t="s">
        <v>15</v>
      </c>
      <c r="D954" s="73">
        <v>2346.5100000000002</v>
      </c>
    </row>
    <row r="955" spans="1:4" ht="26.4" x14ac:dyDescent="0.25">
      <c r="A955" s="52" t="s">
        <v>5837</v>
      </c>
      <c r="B955" s="52" t="s">
        <v>10805</v>
      </c>
      <c r="C955" s="51" t="s">
        <v>15</v>
      </c>
      <c r="D955" s="73">
        <v>2525.54</v>
      </c>
    </row>
    <row r="956" spans="1:4" ht="26.4" x14ac:dyDescent="0.25">
      <c r="A956" s="52" t="s">
        <v>5838</v>
      </c>
      <c r="B956" s="52" t="s">
        <v>10806</v>
      </c>
      <c r="C956" s="51" t="s">
        <v>15</v>
      </c>
      <c r="D956" s="72">
        <v>124.09</v>
      </c>
    </row>
    <row r="957" spans="1:4" ht="26.4" x14ac:dyDescent="0.25">
      <c r="A957" s="52" t="s">
        <v>5839</v>
      </c>
      <c r="B957" s="52" t="s">
        <v>10807</v>
      </c>
      <c r="C957" s="51" t="s">
        <v>15</v>
      </c>
      <c r="D957" s="72">
        <v>146.59</v>
      </c>
    </row>
    <row r="958" spans="1:4" x14ac:dyDescent="0.25">
      <c r="A958" s="52" t="s">
        <v>5840</v>
      </c>
      <c r="B958" s="52" t="s">
        <v>10808</v>
      </c>
      <c r="C958" s="51" t="s">
        <v>15</v>
      </c>
      <c r="D958" s="72">
        <v>97.44</v>
      </c>
    </row>
    <row r="959" spans="1:4" ht="14.4" x14ac:dyDescent="0.25">
      <c r="A959" s="50" t="s">
        <v>5841</v>
      </c>
      <c r="B959" s="50" t="s">
        <v>5842</v>
      </c>
      <c r="C959" s="51"/>
      <c r="D959" s="72"/>
    </row>
    <row r="960" spans="1:4" ht="26.4" x14ac:dyDescent="0.25">
      <c r="A960" s="52" t="s">
        <v>5843</v>
      </c>
      <c r="B960" s="52" t="s">
        <v>5844</v>
      </c>
      <c r="C960" s="51" t="s">
        <v>4299</v>
      </c>
      <c r="D960" s="72">
        <v>7.34</v>
      </c>
    </row>
    <row r="961" spans="1:4" ht="26.4" x14ac:dyDescent="0.25">
      <c r="A961" s="52" t="s">
        <v>5845</v>
      </c>
      <c r="B961" s="52" t="s">
        <v>5846</v>
      </c>
      <c r="C961" s="51" t="s">
        <v>4316</v>
      </c>
      <c r="D961" s="73">
        <v>2617.04</v>
      </c>
    </row>
    <row r="962" spans="1:4" ht="26.4" x14ac:dyDescent="0.25">
      <c r="A962" s="52" t="s">
        <v>5847</v>
      </c>
      <c r="B962" s="52" t="s">
        <v>5848</v>
      </c>
      <c r="C962" s="51" t="s">
        <v>4299</v>
      </c>
      <c r="D962" s="72">
        <v>27.41</v>
      </c>
    </row>
    <row r="963" spans="1:4" ht="26.4" x14ac:dyDescent="0.25">
      <c r="A963" s="52" t="s">
        <v>5849</v>
      </c>
      <c r="B963" s="52" t="s">
        <v>5850</v>
      </c>
      <c r="C963" s="51" t="s">
        <v>4299</v>
      </c>
      <c r="D963" s="72">
        <v>27.6</v>
      </c>
    </row>
    <row r="964" spans="1:4" x14ac:dyDescent="0.25">
      <c r="A964" s="52" t="s">
        <v>5851</v>
      </c>
      <c r="B964" s="52" t="s">
        <v>5852</v>
      </c>
      <c r="C964" s="51" t="s">
        <v>4299</v>
      </c>
      <c r="D964" s="73">
        <v>1353.87</v>
      </c>
    </row>
    <row r="965" spans="1:4" ht="39.6" x14ac:dyDescent="0.25">
      <c r="A965" s="52" t="s">
        <v>5853</v>
      </c>
      <c r="B965" s="52" t="s">
        <v>5854</v>
      </c>
      <c r="C965" s="51" t="s">
        <v>4299</v>
      </c>
      <c r="D965" s="72">
        <v>74.23</v>
      </c>
    </row>
    <row r="966" spans="1:4" ht="26.4" x14ac:dyDescent="0.25">
      <c r="A966" s="52" t="s">
        <v>5855</v>
      </c>
      <c r="B966" s="52" t="s">
        <v>5856</v>
      </c>
      <c r="C966" s="51" t="s">
        <v>4299</v>
      </c>
      <c r="D966" s="72">
        <v>60.67</v>
      </c>
    </row>
    <row r="967" spans="1:4" ht="26.4" x14ac:dyDescent="0.25">
      <c r="A967" s="52" t="s">
        <v>5857</v>
      </c>
      <c r="B967" s="52" t="s">
        <v>5858</v>
      </c>
      <c r="C967" s="51" t="s">
        <v>4299</v>
      </c>
      <c r="D967" s="72">
        <v>225.59</v>
      </c>
    </row>
    <row r="968" spans="1:4" ht="26.4" x14ac:dyDescent="0.25">
      <c r="A968" s="52" t="s">
        <v>5859</v>
      </c>
      <c r="B968" s="52" t="s">
        <v>5860</v>
      </c>
      <c r="C968" s="51" t="s">
        <v>4299</v>
      </c>
      <c r="D968" s="72">
        <v>668.41</v>
      </c>
    </row>
    <row r="969" spans="1:4" x14ac:dyDescent="0.25">
      <c r="A969" s="52" t="s">
        <v>5861</v>
      </c>
      <c r="B969" s="52" t="s">
        <v>5862</v>
      </c>
      <c r="C969" s="51" t="s">
        <v>4299</v>
      </c>
      <c r="D969" s="72">
        <v>81.86</v>
      </c>
    </row>
    <row r="970" spans="1:4" ht="39.6" x14ac:dyDescent="0.25">
      <c r="A970" s="52" t="s">
        <v>5863</v>
      </c>
      <c r="B970" s="52" t="s">
        <v>10809</v>
      </c>
      <c r="C970" s="51" t="s">
        <v>4299</v>
      </c>
      <c r="D970" s="72">
        <v>239</v>
      </c>
    </row>
    <row r="971" spans="1:4" x14ac:dyDescent="0.25">
      <c r="A971" s="52" t="s">
        <v>5864</v>
      </c>
      <c r="B971" s="52" t="s">
        <v>5865</v>
      </c>
      <c r="C971" s="51" t="s">
        <v>4316</v>
      </c>
      <c r="D971" s="72">
        <v>691.89</v>
      </c>
    </row>
    <row r="972" spans="1:4" ht="26.4" x14ac:dyDescent="0.25">
      <c r="A972" s="52" t="s">
        <v>5866</v>
      </c>
      <c r="B972" s="52" t="s">
        <v>5867</v>
      </c>
      <c r="C972" s="51" t="s">
        <v>4299</v>
      </c>
      <c r="D972" s="72">
        <v>25.99</v>
      </c>
    </row>
    <row r="973" spans="1:4" ht="14.4" x14ac:dyDescent="0.25">
      <c r="A973" s="50" t="s">
        <v>5868</v>
      </c>
      <c r="B973" s="50" t="s">
        <v>5869</v>
      </c>
      <c r="C973" s="51"/>
      <c r="D973" s="72"/>
    </row>
    <row r="974" spans="1:4" x14ac:dyDescent="0.25">
      <c r="A974" s="52" t="s">
        <v>5870</v>
      </c>
      <c r="B974" s="52" t="s">
        <v>5871</v>
      </c>
      <c r="C974" s="51" t="s">
        <v>15</v>
      </c>
      <c r="D974" s="72">
        <v>21.73</v>
      </c>
    </row>
    <row r="975" spans="1:4" x14ac:dyDescent="0.25">
      <c r="A975" s="52" t="s">
        <v>5872</v>
      </c>
      <c r="B975" s="52" t="s">
        <v>5873</v>
      </c>
      <c r="C975" s="51" t="s">
        <v>15</v>
      </c>
      <c r="D975" s="72">
        <v>11.75</v>
      </c>
    </row>
    <row r="976" spans="1:4" x14ac:dyDescent="0.25">
      <c r="A976" s="52" t="s">
        <v>5874</v>
      </c>
      <c r="B976" s="52" t="s">
        <v>5875</v>
      </c>
      <c r="C976" s="51" t="s">
        <v>19</v>
      </c>
      <c r="D976" s="72">
        <v>4.21</v>
      </c>
    </row>
    <row r="977" spans="1:4" x14ac:dyDescent="0.25">
      <c r="A977" s="52" t="s">
        <v>5876</v>
      </c>
      <c r="B977" s="52" t="s">
        <v>5877</v>
      </c>
      <c r="C977" s="51" t="s">
        <v>15</v>
      </c>
      <c r="D977" s="72">
        <v>497.48</v>
      </c>
    </row>
    <row r="978" spans="1:4" x14ac:dyDescent="0.25">
      <c r="A978" s="52" t="s">
        <v>5878</v>
      </c>
      <c r="B978" s="52" t="s">
        <v>5879</v>
      </c>
      <c r="C978" s="51" t="s">
        <v>15</v>
      </c>
      <c r="D978" s="72">
        <v>520.05999999999995</v>
      </c>
    </row>
    <row r="979" spans="1:4" x14ac:dyDescent="0.25">
      <c r="A979" s="52" t="s">
        <v>5880</v>
      </c>
      <c r="B979" s="52" t="s">
        <v>5881</v>
      </c>
      <c r="C979" s="51" t="s">
        <v>15</v>
      </c>
      <c r="D979" s="72">
        <v>723.73</v>
      </c>
    </row>
    <row r="980" spans="1:4" x14ac:dyDescent="0.25">
      <c r="A980" s="52" t="s">
        <v>5882</v>
      </c>
      <c r="B980" s="52" t="s">
        <v>5883</v>
      </c>
      <c r="C980" s="51" t="s">
        <v>15</v>
      </c>
      <c r="D980" s="72">
        <v>774.57</v>
      </c>
    </row>
    <row r="981" spans="1:4" x14ac:dyDescent="0.25">
      <c r="A981" s="52" t="s">
        <v>5884</v>
      </c>
      <c r="B981" s="52" t="s">
        <v>5885</v>
      </c>
      <c r="C981" s="51" t="s">
        <v>15</v>
      </c>
      <c r="D981" s="73">
        <v>1846.66</v>
      </c>
    </row>
    <row r="982" spans="1:4" x14ac:dyDescent="0.25">
      <c r="A982" s="52" t="s">
        <v>5886</v>
      </c>
      <c r="B982" s="52" t="s">
        <v>5887</v>
      </c>
      <c r="C982" s="51" t="s">
        <v>15</v>
      </c>
      <c r="D982" s="73">
        <v>1879.19</v>
      </c>
    </row>
    <row r="983" spans="1:4" x14ac:dyDescent="0.25">
      <c r="A983" s="52" t="s">
        <v>5888</v>
      </c>
      <c r="B983" s="52" t="s">
        <v>5889</v>
      </c>
      <c r="C983" s="51" t="s">
        <v>15</v>
      </c>
      <c r="D983" s="73">
        <v>2030.04</v>
      </c>
    </row>
    <row r="984" spans="1:4" x14ac:dyDescent="0.25">
      <c r="A984" s="52" t="s">
        <v>5890</v>
      </c>
      <c r="B984" s="52" t="s">
        <v>5891</v>
      </c>
      <c r="C984" s="51" t="s">
        <v>15</v>
      </c>
      <c r="D984" s="73">
        <v>2084.3200000000002</v>
      </c>
    </row>
    <row r="985" spans="1:4" ht="26.4" x14ac:dyDescent="0.25">
      <c r="A985" s="52" t="s">
        <v>5892</v>
      </c>
      <c r="B985" s="52" t="s">
        <v>5893</v>
      </c>
      <c r="C985" s="51" t="s">
        <v>15</v>
      </c>
      <c r="D985" s="72">
        <v>109.31</v>
      </c>
    </row>
    <row r="986" spans="1:4" ht="26.4" x14ac:dyDescent="0.25">
      <c r="A986" s="52" t="s">
        <v>5894</v>
      </c>
      <c r="B986" s="52" t="s">
        <v>5895</v>
      </c>
      <c r="C986" s="51" t="s">
        <v>15</v>
      </c>
      <c r="D986" s="72">
        <v>115.46</v>
      </c>
    </row>
    <row r="987" spans="1:4" x14ac:dyDescent="0.25">
      <c r="A987" s="52" t="s">
        <v>5896</v>
      </c>
      <c r="B987" s="52" t="s">
        <v>5897</v>
      </c>
      <c r="C987" s="51" t="s">
        <v>15</v>
      </c>
      <c r="D987" s="72">
        <v>34.86</v>
      </c>
    </row>
    <row r="988" spans="1:4" x14ac:dyDescent="0.25">
      <c r="A988" s="52" t="s">
        <v>5898</v>
      </c>
      <c r="B988" s="52" t="s">
        <v>5899</v>
      </c>
      <c r="C988" s="51" t="s">
        <v>15</v>
      </c>
      <c r="D988" s="72">
        <v>47.61</v>
      </c>
    </row>
    <row r="989" spans="1:4" x14ac:dyDescent="0.25">
      <c r="A989" s="52" t="s">
        <v>5900</v>
      </c>
      <c r="B989" s="52" t="s">
        <v>5901</v>
      </c>
      <c r="C989" s="51" t="s">
        <v>15</v>
      </c>
      <c r="D989" s="72">
        <v>290.86</v>
      </c>
    </row>
    <row r="990" spans="1:4" x14ac:dyDescent="0.25">
      <c r="A990" s="52" t="s">
        <v>5902</v>
      </c>
      <c r="B990" s="52" t="s">
        <v>5903</v>
      </c>
      <c r="C990" s="51" t="s">
        <v>15</v>
      </c>
      <c r="D990" s="72">
        <v>345.19</v>
      </c>
    </row>
    <row r="991" spans="1:4" x14ac:dyDescent="0.25">
      <c r="A991" s="52" t="s">
        <v>5904</v>
      </c>
      <c r="B991" s="52" t="s">
        <v>5905</v>
      </c>
      <c r="C991" s="51" t="s">
        <v>15</v>
      </c>
      <c r="D991" s="72">
        <v>18.37</v>
      </c>
    </row>
    <row r="992" spans="1:4" x14ac:dyDescent="0.25">
      <c r="A992" s="52" t="s">
        <v>5906</v>
      </c>
      <c r="B992" s="52" t="s">
        <v>7677</v>
      </c>
      <c r="C992" s="51" t="s">
        <v>15</v>
      </c>
      <c r="D992" s="72">
        <v>26.82</v>
      </c>
    </row>
    <row r="993" spans="1:4" x14ac:dyDescent="0.25">
      <c r="A993" s="52" t="s">
        <v>5907</v>
      </c>
      <c r="B993" s="52" t="s">
        <v>5908</v>
      </c>
      <c r="C993" s="51" t="s">
        <v>15</v>
      </c>
      <c r="D993" s="72">
        <v>72.760000000000005</v>
      </c>
    </row>
    <row r="994" spans="1:4" x14ac:dyDescent="0.25">
      <c r="A994" s="52" t="s">
        <v>5909</v>
      </c>
      <c r="B994" s="52" t="s">
        <v>7678</v>
      </c>
      <c r="C994" s="51" t="s">
        <v>15</v>
      </c>
      <c r="D994" s="72">
        <v>85.47</v>
      </c>
    </row>
    <row r="995" spans="1:4" x14ac:dyDescent="0.25">
      <c r="A995" s="52" t="s">
        <v>5910</v>
      </c>
      <c r="B995" s="52" t="s">
        <v>5911</v>
      </c>
      <c r="C995" s="51" t="s">
        <v>15</v>
      </c>
      <c r="D995" s="72">
        <v>116.43</v>
      </c>
    </row>
    <row r="996" spans="1:4" x14ac:dyDescent="0.25">
      <c r="A996" s="52" t="s">
        <v>5912</v>
      </c>
      <c r="B996" s="52" t="s">
        <v>5913</v>
      </c>
      <c r="C996" s="51" t="s">
        <v>15</v>
      </c>
      <c r="D996" s="72">
        <v>191.05</v>
      </c>
    </row>
    <row r="997" spans="1:4" x14ac:dyDescent="0.25">
      <c r="A997" s="52" t="s">
        <v>5914</v>
      </c>
      <c r="B997" s="52" t="s">
        <v>5915</v>
      </c>
      <c r="C997" s="51" t="s">
        <v>15</v>
      </c>
      <c r="D997" s="72">
        <v>276.45</v>
      </c>
    </row>
    <row r="998" spans="1:4" x14ac:dyDescent="0.25">
      <c r="A998" s="52" t="s">
        <v>5916</v>
      </c>
      <c r="B998" s="52" t="s">
        <v>5917</v>
      </c>
      <c r="C998" s="51" t="s">
        <v>15</v>
      </c>
      <c r="D998" s="72">
        <v>521.64</v>
      </c>
    </row>
    <row r="999" spans="1:4" x14ac:dyDescent="0.25">
      <c r="A999" s="52" t="s">
        <v>5918</v>
      </c>
      <c r="B999" s="52" t="s">
        <v>5919</v>
      </c>
      <c r="C999" s="51" t="s">
        <v>15</v>
      </c>
      <c r="D999" s="72">
        <v>300.3</v>
      </c>
    </row>
    <row r="1000" spans="1:4" x14ac:dyDescent="0.25">
      <c r="A1000" s="52" t="s">
        <v>5920</v>
      </c>
      <c r="B1000" s="52" t="s">
        <v>5921</v>
      </c>
      <c r="C1000" s="51" t="s">
        <v>15</v>
      </c>
      <c r="D1000" s="72">
        <v>85.35</v>
      </c>
    </row>
    <row r="1001" spans="1:4" x14ac:dyDescent="0.25">
      <c r="A1001" s="52" t="s">
        <v>5922</v>
      </c>
      <c r="B1001" s="52" t="s">
        <v>5923</v>
      </c>
      <c r="C1001" s="51" t="s">
        <v>19</v>
      </c>
      <c r="D1001" s="72">
        <v>5.3</v>
      </c>
    </row>
    <row r="1002" spans="1:4" x14ac:dyDescent="0.25">
      <c r="A1002" s="52" t="s">
        <v>5924</v>
      </c>
      <c r="B1002" s="52" t="s">
        <v>5925</v>
      </c>
      <c r="C1002" s="51" t="s">
        <v>15</v>
      </c>
      <c r="D1002" s="72">
        <v>269.55</v>
      </c>
    </row>
    <row r="1003" spans="1:4" x14ac:dyDescent="0.25">
      <c r="A1003" s="52" t="s">
        <v>5926</v>
      </c>
      <c r="B1003" s="52" t="s">
        <v>5927</v>
      </c>
      <c r="C1003" s="51" t="s">
        <v>15</v>
      </c>
      <c r="D1003" s="72">
        <v>269.55</v>
      </c>
    </row>
    <row r="1004" spans="1:4" x14ac:dyDescent="0.25">
      <c r="A1004" s="52" t="s">
        <v>5928</v>
      </c>
      <c r="B1004" s="52" t="s">
        <v>5929</v>
      </c>
      <c r="C1004" s="51" t="s">
        <v>15</v>
      </c>
      <c r="D1004" s="72">
        <v>473.35</v>
      </c>
    </row>
    <row r="1005" spans="1:4" x14ac:dyDescent="0.25">
      <c r="A1005" s="52" t="s">
        <v>5930</v>
      </c>
      <c r="B1005" s="52" t="s">
        <v>5931</v>
      </c>
      <c r="C1005" s="51" t="s">
        <v>15</v>
      </c>
      <c r="D1005" s="72">
        <v>623.47</v>
      </c>
    </row>
    <row r="1006" spans="1:4" x14ac:dyDescent="0.25">
      <c r="A1006" s="52" t="s">
        <v>5932</v>
      </c>
      <c r="B1006" s="52" t="s">
        <v>5933</v>
      </c>
      <c r="C1006" s="51" t="s">
        <v>15</v>
      </c>
      <c r="D1006" s="72">
        <v>21.93</v>
      </c>
    </row>
    <row r="1007" spans="1:4" x14ac:dyDescent="0.25">
      <c r="A1007" s="52" t="s">
        <v>5934</v>
      </c>
      <c r="B1007" s="52" t="s">
        <v>5935</v>
      </c>
      <c r="C1007" s="51" t="s">
        <v>15</v>
      </c>
      <c r="D1007" s="72">
        <v>42.05</v>
      </c>
    </row>
    <row r="1008" spans="1:4" x14ac:dyDescent="0.25">
      <c r="A1008" s="52" t="s">
        <v>5936</v>
      </c>
      <c r="B1008" s="52" t="s">
        <v>5937</v>
      </c>
      <c r="C1008" s="51" t="s">
        <v>15</v>
      </c>
      <c r="D1008" s="72">
        <v>46.91</v>
      </c>
    </row>
    <row r="1009" spans="1:4" x14ac:dyDescent="0.25">
      <c r="A1009" s="52" t="s">
        <v>5938</v>
      </c>
      <c r="B1009" s="52" t="s">
        <v>5939</v>
      </c>
      <c r="C1009" s="51" t="s">
        <v>15</v>
      </c>
      <c r="D1009" s="72">
        <v>53.56</v>
      </c>
    </row>
    <row r="1010" spans="1:4" x14ac:dyDescent="0.25">
      <c r="A1010" s="52" t="s">
        <v>5940</v>
      </c>
      <c r="B1010" s="52" t="s">
        <v>5941</v>
      </c>
      <c r="C1010" s="51" t="s">
        <v>19</v>
      </c>
      <c r="D1010" s="72">
        <v>5.63</v>
      </c>
    </row>
    <row r="1011" spans="1:4" x14ac:dyDescent="0.25">
      <c r="A1011" s="52" t="s">
        <v>5942</v>
      </c>
      <c r="B1011" s="52" t="s">
        <v>5943</v>
      </c>
      <c r="C1011" s="51" t="s">
        <v>15</v>
      </c>
      <c r="D1011" s="73">
        <v>1060.93</v>
      </c>
    </row>
    <row r="1012" spans="1:4" x14ac:dyDescent="0.25">
      <c r="A1012" s="52" t="s">
        <v>5944</v>
      </c>
      <c r="B1012" s="52" t="s">
        <v>5945</v>
      </c>
      <c r="C1012" s="51" t="s">
        <v>15</v>
      </c>
      <c r="D1012" s="73">
        <v>2986.02</v>
      </c>
    </row>
    <row r="1013" spans="1:4" ht="26.4" x14ac:dyDescent="0.25">
      <c r="A1013" s="52" t="s">
        <v>5946</v>
      </c>
      <c r="B1013" s="52" t="s">
        <v>5947</v>
      </c>
      <c r="C1013" s="51" t="s">
        <v>15</v>
      </c>
      <c r="D1013" s="73">
        <v>2539.96</v>
      </c>
    </row>
    <row r="1014" spans="1:4" ht="26.4" x14ac:dyDescent="0.25">
      <c r="A1014" s="52" t="s">
        <v>5948</v>
      </c>
      <c r="B1014" s="52" t="s">
        <v>5949</v>
      </c>
      <c r="C1014" s="51" t="s">
        <v>15</v>
      </c>
      <c r="D1014" s="73">
        <v>5430</v>
      </c>
    </row>
    <row r="1015" spans="1:4" ht="26.4" x14ac:dyDescent="0.25">
      <c r="A1015" s="52" t="s">
        <v>5950</v>
      </c>
      <c r="B1015" s="52" t="s">
        <v>5951</v>
      </c>
      <c r="C1015" s="51" t="s">
        <v>15</v>
      </c>
      <c r="D1015" s="72">
        <v>43.38</v>
      </c>
    </row>
    <row r="1016" spans="1:4" ht="26.4" x14ac:dyDescent="0.25">
      <c r="A1016" s="52" t="s">
        <v>5952</v>
      </c>
      <c r="B1016" s="52" t="s">
        <v>5953</v>
      </c>
      <c r="C1016" s="51" t="s">
        <v>15</v>
      </c>
      <c r="D1016" s="72">
        <v>28.92</v>
      </c>
    </row>
    <row r="1017" spans="1:4" x14ac:dyDescent="0.25">
      <c r="A1017" s="52" t="s">
        <v>5954</v>
      </c>
      <c r="B1017" s="52" t="s">
        <v>5955</v>
      </c>
      <c r="C1017" s="51" t="s">
        <v>15</v>
      </c>
      <c r="D1017" s="72">
        <v>33.159999999999997</v>
      </c>
    </row>
    <row r="1018" spans="1:4" x14ac:dyDescent="0.25">
      <c r="A1018" s="52" t="s">
        <v>5956</v>
      </c>
      <c r="B1018" s="52" t="s">
        <v>5957</v>
      </c>
      <c r="C1018" s="51" t="s">
        <v>15</v>
      </c>
      <c r="D1018" s="72">
        <v>28.08</v>
      </c>
    </row>
    <row r="1019" spans="1:4" x14ac:dyDescent="0.25">
      <c r="A1019" s="52" t="s">
        <v>5958</v>
      </c>
      <c r="B1019" s="52" t="s">
        <v>5959</v>
      </c>
      <c r="C1019" s="51" t="s">
        <v>15</v>
      </c>
      <c r="D1019" s="72">
        <v>44.18</v>
      </c>
    </row>
    <row r="1020" spans="1:4" x14ac:dyDescent="0.25">
      <c r="A1020" s="52" t="s">
        <v>7720</v>
      </c>
      <c r="B1020" s="52" t="s">
        <v>7679</v>
      </c>
      <c r="C1020" s="51" t="s">
        <v>15</v>
      </c>
      <c r="D1020" s="72">
        <v>506.02</v>
      </c>
    </row>
    <row r="1021" spans="1:4" ht="14.4" x14ac:dyDescent="0.25">
      <c r="A1021" s="50" t="s">
        <v>5960</v>
      </c>
      <c r="B1021" s="50" t="s">
        <v>5961</v>
      </c>
      <c r="C1021" s="51"/>
      <c r="D1021" s="72"/>
    </row>
    <row r="1022" spans="1:4" x14ac:dyDescent="0.25">
      <c r="A1022" s="52" t="s">
        <v>5962</v>
      </c>
      <c r="B1022" s="52" t="s">
        <v>5963</v>
      </c>
      <c r="C1022" s="51" t="s">
        <v>19</v>
      </c>
      <c r="D1022" s="72">
        <v>23.3</v>
      </c>
    </row>
    <row r="1023" spans="1:4" x14ac:dyDescent="0.25">
      <c r="A1023" s="52" t="s">
        <v>5964</v>
      </c>
      <c r="B1023" s="52" t="s">
        <v>5965</v>
      </c>
      <c r="C1023" s="51" t="s">
        <v>19</v>
      </c>
      <c r="D1023" s="72">
        <v>31.6</v>
      </c>
    </row>
    <row r="1024" spans="1:4" x14ac:dyDescent="0.25">
      <c r="A1024" s="52" t="s">
        <v>5966</v>
      </c>
      <c r="B1024" s="52" t="s">
        <v>5967</v>
      </c>
      <c r="C1024" s="51" t="s">
        <v>19</v>
      </c>
      <c r="D1024" s="72">
        <v>40.54</v>
      </c>
    </row>
    <row r="1025" spans="1:4" x14ac:dyDescent="0.25">
      <c r="A1025" s="52" t="s">
        <v>5968</v>
      </c>
      <c r="B1025" s="52" t="s">
        <v>5969</v>
      </c>
      <c r="C1025" s="51" t="s">
        <v>19</v>
      </c>
      <c r="D1025" s="72">
        <v>49.84</v>
      </c>
    </row>
    <row r="1026" spans="1:4" x14ac:dyDescent="0.25">
      <c r="A1026" s="52" t="s">
        <v>5970</v>
      </c>
      <c r="B1026" s="52" t="s">
        <v>5971</v>
      </c>
      <c r="C1026" s="51" t="s">
        <v>19</v>
      </c>
      <c r="D1026" s="72">
        <v>57.66</v>
      </c>
    </row>
    <row r="1027" spans="1:4" x14ac:dyDescent="0.25">
      <c r="A1027" s="52" t="s">
        <v>5972</v>
      </c>
      <c r="B1027" s="52" t="s">
        <v>5973</v>
      </c>
      <c r="C1027" s="51" t="s">
        <v>19</v>
      </c>
      <c r="D1027" s="72">
        <v>72.87</v>
      </c>
    </row>
    <row r="1028" spans="1:4" x14ac:dyDescent="0.25">
      <c r="A1028" s="52" t="s">
        <v>5974</v>
      </c>
      <c r="B1028" s="52" t="s">
        <v>5975</v>
      </c>
      <c r="C1028" s="51" t="s">
        <v>19</v>
      </c>
      <c r="D1028" s="72">
        <v>96.03</v>
      </c>
    </row>
    <row r="1029" spans="1:4" x14ac:dyDescent="0.25">
      <c r="A1029" s="52" t="s">
        <v>5976</v>
      </c>
      <c r="B1029" s="52" t="s">
        <v>5977</v>
      </c>
      <c r="C1029" s="51" t="s">
        <v>19</v>
      </c>
      <c r="D1029" s="72">
        <v>117.82</v>
      </c>
    </row>
    <row r="1030" spans="1:4" x14ac:dyDescent="0.25">
      <c r="A1030" s="52" t="s">
        <v>5978</v>
      </c>
      <c r="B1030" s="52" t="s">
        <v>5979</v>
      </c>
      <c r="C1030" s="51" t="s">
        <v>19</v>
      </c>
      <c r="D1030" s="72">
        <v>142.97999999999999</v>
      </c>
    </row>
    <row r="1031" spans="1:4" x14ac:dyDescent="0.25">
      <c r="A1031" s="52" t="s">
        <v>5980</v>
      </c>
      <c r="B1031" s="52" t="s">
        <v>5981</v>
      </c>
      <c r="C1031" s="51" t="s">
        <v>15</v>
      </c>
      <c r="D1031" s="72">
        <v>17.940000000000001</v>
      </c>
    </row>
    <row r="1032" spans="1:4" x14ac:dyDescent="0.25">
      <c r="A1032" s="52" t="s">
        <v>5982</v>
      </c>
      <c r="B1032" s="52" t="s">
        <v>5983</v>
      </c>
      <c r="C1032" s="51" t="s">
        <v>15</v>
      </c>
      <c r="D1032" s="72">
        <v>29.72</v>
      </c>
    </row>
    <row r="1033" spans="1:4" x14ac:dyDescent="0.25">
      <c r="A1033" s="52" t="s">
        <v>5984</v>
      </c>
      <c r="B1033" s="52" t="s">
        <v>5985</v>
      </c>
      <c r="C1033" s="51" t="s">
        <v>15</v>
      </c>
      <c r="D1033" s="72">
        <v>50.65</v>
      </c>
    </row>
    <row r="1034" spans="1:4" x14ac:dyDescent="0.25">
      <c r="A1034" s="52" t="s">
        <v>5986</v>
      </c>
      <c r="B1034" s="52" t="s">
        <v>5987</v>
      </c>
      <c r="C1034" s="51" t="s">
        <v>4589</v>
      </c>
      <c r="D1034" s="72">
        <v>79.17</v>
      </c>
    </row>
    <row r="1035" spans="1:4" x14ac:dyDescent="0.25">
      <c r="A1035" s="52" t="s">
        <v>5988</v>
      </c>
      <c r="B1035" s="52" t="s">
        <v>5989</v>
      </c>
      <c r="C1035" s="51" t="s">
        <v>4589</v>
      </c>
      <c r="D1035" s="72">
        <v>82.33</v>
      </c>
    </row>
    <row r="1036" spans="1:4" x14ac:dyDescent="0.25">
      <c r="A1036" s="52" t="s">
        <v>5990</v>
      </c>
      <c r="B1036" s="52" t="s">
        <v>5991</v>
      </c>
      <c r="C1036" s="51" t="s">
        <v>4589</v>
      </c>
      <c r="D1036" s="72">
        <v>76.33</v>
      </c>
    </row>
    <row r="1037" spans="1:4" ht="39.6" x14ac:dyDescent="0.25">
      <c r="A1037" s="52" t="s">
        <v>5992</v>
      </c>
      <c r="B1037" s="52" t="s">
        <v>5993</v>
      </c>
      <c r="C1037" s="51" t="s">
        <v>19</v>
      </c>
      <c r="D1037" s="72">
        <v>116.65</v>
      </c>
    </row>
    <row r="1038" spans="1:4" x14ac:dyDescent="0.25">
      <c r="A1038" s="52" t="s">
        <v>5994</v>
      </c>
      <c r="B1038" s="52" t="s">
        <v>5995</v>
      </c>
      <c r="C1038" s="51" t="s">
        <v>4299</v>
      </c>
      <c r="D1038" s="72">
        <v>302.41000000000003</v>
      </c>
    </row>
    <row r="1039" spans="1:4" x14ac:dyDescent="0.25">
      <c r="A1039" s="52" t="s">
        <v>5996</v>
      </c>
      <c r="B1039" s="52" t="s">
        <v>5997</v>
      </c>
      <c r="C1039" s="51" t="s">
        <v>4299</v>
      </c>
      <c r="D1039" s="72">
        <v>242.52</v>
      </c>
    </row>
    <row r="1040" spans="1:4" x14ac:dyDescent="0.25">
      <c r="A1040" s="52" t="s">
        <v>5998</v>
      </c>
      <c r="B1040" s="52" t="s">
        <v>5999</v>
      </c>
      <c r="C1040" s="51" t="s">
        <v>4299</v>
      </c>
      <c r="D1040" s="72">
        <v>200.75</v>
      </c>
    </row>
    <row r="1041" spans="1:4" ht="14.4" x14ac:dyDescent="0.25">
      <c r="A1041" s="50" t="s">
        <v>6000</v>
      </c>
      <c r="B1041" s="50" t="s">
        <v>6001</v>
      </c>
      <c r="C1041" s="51"/>
      <c r="D1041" s="72"/>
    </row>
    <row r="1042" spans="1:4" ht="14.4" x14ac:dyDescent="0.25">
      <c r="A1042" s="50" t="s">
        <v>6002</v>
      </c>
      <c r="B1042" s="50" t="s">
        <v>6003</v>
      </c>
      <c r="C1042" s="51"/>
      <c r="D1042" s="72"/>
    </row>
    <row r="1043" spans="1:4" ht="39.6" x14ac:dyDescent="0.25">
      <c r="A1043" s="52" t="s">
        <v>6004</v>
      </c>
      <c r="B1043" s="52" t="s">
        <v>10810</v>
      </c>
      <c r="C1043" s="51" t="s">
        <v>15</v>
      </c>
      <c r="D1043" s="72">
        <v>668.23</v>
      </c>
    </row>
    <row r="1044" spans="1:4" ht="26.4" x14ac:dyDescent="0.25">
      <c r="A1044" s="52" t="s">
        <v>6005</v>
      </c>
      <c r="B1044" s="52" t="s">
        <v>10811</v>
      </c>
      <c r="C1044" s="51" t="s">
        <v>15</v>
      </c>
      <c r="D1044" s="72">
        <v>742.93</v>
      </c>
    </row>
    <row r="1045" spans="1:4" x14ac:dyDescent="0.25">
      <c r="A1045" s="52" t="s">
        <v>6006</v>
      </c>
      <c r="B1045" s="52" t="s">
        <v>10812</v>
      </c>
      <c r="C1045" s="51" t="s">
        <v>15</v>
      </c>
      <c r="D1045" s="72">
        <v>77.59</v>
      </c>
    </row>
    <row r="1046" spans="1:4" ht="39.6" x14ac:dyDescent="0.25">
      <c r="A1046" s="52" t="s">
        <v>6007</v>
      </c>
      <c r="B1046" s="52" t="s">
        <v>10813</v>
      </c>
      <c r="C1046" s="51" t="s">
        <v>15</v>
      </c>
      <c r="D1046" s="73">
        <v>1030.01</v>
      </c>
    </row>
    <row r="1047" spans="1:4" ht="39.6" x14ac:dyDescent="0.25">
      <c r="A1047" s="52" t="s">
        <v>6008</v>
      </c>
      <c r="B1047" s="52" t="s">
        <v>10814</v>
      </c>
      <c r="C1047" s="51" t="s">
        <v>15</v>
      </c>
      <c r="D1047" s="72">
        <v>349.83</v>
      </c>
    </row>
    <row r="1048" spans="1:4" ht="39.6" x14ac:dyDescent="0.25">
      <c r="A1048" s="52" t="s">
        <v>6009</v>
      </c>
      <c r="B1048" s="52" t="s">
        <v>10815</v>
      </c>
      <c r="C1048" s="51" t="s">
        <v>15</v>
      </c>
      <c r="D1048" s="72">
        <v>599.74</v>
      </c>
    </row>
    <row r="1049" spans="1:4" ht="39.6" x14ac:dyDescent="0.25">
      <c r="A1049" s="52" t="s">
        <v>6010</v>
      </c>
      <c r="B1049" s="52" t="s">
        <v>10816</v>
      </c>
      <c r="C1049" s="51" t="s">
        <v>15</v>
      </c>
      <c r="D1049" s="72">
        <v>247.12</v>
      </c>
    </row>
    <row r="1050" spans="1:4" x14ac:dyDescent="0.25">
      <c r="A1050" s="52" t="s">
        <v>6011</v>
      </c>
      <c r="B1050" s="52" t="s">
        <v>10817</v>
      </c>
      <c r="C1050" s="51" t="s">
        <v>15</v>
      </c>
      <c r="D1050" s="72">
        <v>77.13</v>
      </c>
    </row>
    <row r="1051" spans="1:4" ht="39.6" x14ac:dyDescent="0.25">
      <c r="A1051" s="52" t="s">
        <v>6012</v>
      </c>
      <c r="B1051" s="52" t="s">
        <v>10818</v>
      </c>
      <c r="C1051" s="51" t="s">
        <v>15</v>
      </c>
      <c r="D1051" s="72">
        <v>341.66</v>
      </c>
    </row>
    <row r="1052" spans="1:4" ht="39.6" x14ac:dyDescent="0.25">
      <c r="A1052" s="52" t="s">
        <v>6013</v>
      </c>
      <c r="B1052" s="52" t="s">
        <v>10819</v>
      </c>
      <c r="C1052" s="51" t="s">
        <v>15</v>
      </c>
      <c r="D1052" s="72">
        <v>321.57</v>
      </c>
    </row>
    <row r="1053" spans="1:4" ht="39.6" x14ac:dyDescent="0.25">
      <c r="A1053" s="52" t="s">
        <v>6014</v>
      </c>
      <c r="B1053" s="52" t="s">
        <v>10820</v>
      </c>
      <c r="C1053" s="51" t="s">
        <v>15</v>
      </c>
      <c r="D1053" s="72">
        <v>328.25</v>
      </c>
    </row>
    <row r="1054" spans="1:4" ht="26.4" x14ac:dyDescent="0.25">
      <c r="A1054" s="52" t="s">
        <v>6015</v>
      </c>
      <c r="B1054" s="52" t="s">
        <v>10821</v>
      </c>
      <c r="C1054" s="51" t="s">
        <v>15</v>
      </c>
      <c r="D1054" s="72">
        <v>140.25</v>
      </c>
    </row>
    <row r="1055" spans="1:4" ht="39.6" x14ac:dyDescent="0.25">
      <c r="A1055" s="52" t="s">
        <v>6016</v>
      </c>
      <c r="B1055" s="52" t="s">
        <v>10822</v>
      </c>
      <c r="C1055" s="51" t="s">
        <v>15</v>
      </c>
      <c r="D1055" s="72">
        <v>553.70000000000005</v>
      </c>
    </row>
    <row r="1056" spans="1:4" ht="52.8" x14ac:dyDescent="0.25">
      <c r="A1056" s="52" t="s">
        <v>6017</v>
      </c>
      <c r="B1056" s="52" t="s">
        <v>10823</v>
      </c>
      <c r="C1056" s="51" t="s">
        <v>15</v>
      </c>
      <c r="D1056" s="73">
        <v>3556.82</v>
      </c>
    </row>
    <row r="1057" spans="1:4" ht="52.8" x14ac:dyDescent="0.25">
      <c r="A1057" s="52" t="s">
        <v>6018</v>
      </c>
      <c r="B1057" s="52" t="s">
        <v>10824</v>
      </c>
      <c r="C1057" s="51" t="s">
        <v>15</v>
      </c>
      <c r="D1057" s="73">
        <v>1425.85</v>
      </c>
    </row>
    <row r="1058" spans="1:4" ht="39.6" x14ac:dyDescent="0.25">
      <c r="A1058" s="52" t="s">
        <v>6019</v>
      </c>
      <c r="B1058" s="52" t="s">
        <v>10825</v>
      </c>
      <c r="C1058" s="51" t="s">
        <v>15</v>
      </c>
      <c r="D1058" s="72">
        <v>627.6</v>
      </c>
    </row>
    <row r="1059" spans="1:4" ht="39.6" x14ac:dyDescent="0.25">
      <c r="A1059" s="52" t="s">
        <v>6020</v>
      </c>
      <c r="B1059" s="52" t="s">
        <v>10826</v>
      </c>
      <c r="C1059" s="51" t="s">
        <v>15</v>
      </c>
      <c r="D1059" s="72">
        <v>823.19</v>
      </c>
    </row>
    <row r="1060" spans="1:4" ht="39.6" x14ac:dyDescent="0.25">
      <c r="A1060" s="52" t="s">
        <v>6021</v>
      </c>
      <c r="B1060" s="52" t="s">
        <v>10827</v>
      </c>
      <c r="C1060" s="51" t="s">
        <v>15</v>
      </c>
      <c r="D1060" s="73">
        <v>2071.9299999999998</v>
      </c>
    </row>
    <row r="1061" spans="1:4" ht="39.6" x14ac:dyDescent="0.25">
      <c r="A1061" s="52" t="s">
        <v>6022</v>
      </c>
      <c r="B1061" s="52" t="s">
        <v>10828</v>
      </c>
      <c r="C1061" s="51" t="s">
        <v>15</v>
      </c>
      <c r="D1061" s="72">
        <v>381.72</v>
      </c>
    </row>
    <row r="1062" spans="1:4" ht="39.6" x14ac:dyDescent="0.25">
      <c r="A1062" s="52" t="s">
        <v>6023</v>
      </c>
      <c r="B1062" s="52" t="s">
        <v>10829</v>
      </c>
      <c r="C1062" s="51" t="s">
        <v>15</v>
      </c>
      <c r="D1062" s="72">
        <v>759.63</v>
      </c>
    </row>
    <row r="1063" spans="1:4" ht="52.8" x14ac:dyDescent="0.25">
      <c r="A1063" s="52" t="s">
        <v>6024</v>
      </c>
      <c r="B1063" s="52" t="s">
        <v>10830</v>
      </c>
      <c r="C1063" s="51" t="s">
        <v>15</v>
      </c>
      <c r="D1063" s="73">
        <v>3475.02</v>
      </c>
    </row>
    <row r="1064" spans="1:4" ht="39.6" x14ac:dyDescent="0.25">
      <c r="A1064" s="52" t="s">
        <v>6025</v>
      </c>
      <c r="B1064" s="52" t="s">
        <v>10831</v>
      </c>
      <c r="C1064" s="51" t="s">
        <v>15</v>
      </c>
      <c r="D1064" s="73">
        <v>1114.01</v>
      </c>
    </row>
    <row r="1065" spans="1:4" ht="14.4" x14ac:dyDescent="0.25">
      <c r="A1065" s="50" t="s">
        <v>6026</v>
      </c>
      <c r="B1065" s="50" t="s">
        <v>6027</v>
      </c>
      <c r="C1065" s="51"/>
      <c r="D1065" s="72"/>
    </row>
    <row r="1066" spans="1:4" x14ac:dyDescent="0.25">
      <c r="A1066" s="52" t="s">
        <v>6028</v>
      </c>
      <c r="B1066" s="52" t="s">
        <v>6029</v>
      </c>
      <c r="C1066" s="51" t="s">
        <v>4299</v>
      </c>
      <c r="D1066" s="72">
        <v>588.12</v>
      </c>
    </row>
    <row r="1067" spans="1:4" x14ac:dyDescent="0.25">
      <c r="A1067" s="52" t="s">
        <v>6030</v>
      </c>
      <c r="B1067" s="52" t="s">
        <v>6031</v>
      </c>
      <c r="C1067" s="51" t="s">
        <v>4299</v>
      </c>
      <c r="D1067" s="72">
        <v>397.13</v>
      </c>
    </row>
    <row r="1068" spans="1:4" x14ac:dyDescent="0.25">
      <c r="A1068" s="52" t="s">
        <v>6032</v>
      </c>
      <c r="B1068" s="52" t="s">
        <v>6033</v>
      </c>
      <c r="C1068" s="51" t="s">
        <v>4299</v>
      </c>
      <c r="D1068" s="72">
        <v>23.5</v>
      </c>
    </row>
    <row r="1069" spans="1:4" ht="39.6" x14ac:dyDescent="0.25">
      <c r="A1069" s="52" t="s">
        <v>6034</v>
      </c>
      <c r="B1069" s="52" t="s">
        <v>6035</v>
      </c>
      <c r="C1069" s="51" t="s">
        <v>15</v>
      </c>
      <c r="D1069" s="73">
        <v>1918.13</v>
      </c>
    </row>
    <row r="1070" spans="1:4" ht="14.4" x14ac:dyDescent="0.25">
      <c r="A1070" s="50" t="s">
        <v>6036</v>
      </c>
      <c r="B1070" s="50" t="s">
        <v>6037</v>
      </c>
      <c r="C1070" s="51"/>
      <c r="D1070" s="72"/>
    </row>
    <row r="1071" spans="1:4" ht="26.4" x14ac:dyDescent="0.25">
      <c r="A1071" s="52" t="s">
        <v>6038</v>
      </c>
      <c r="B1071" s="52" t="s">
        <v>10832</v>
      </c>
      <c r="C1071" s="51" t="s">
        <v>15</v>
      </c>
      <c r="D1071" s="72">
        <v>243.44</v>
      </c>
    </row>
    <row r="1072" spans="1:4" x14ac:dyDescent="0.25">
      <c r="A1072" s="52" t="s">
        <v>6039</v>
      </c>
      <c r="B1072" s="52" t="s">
        <v>10833</v>
      </c>
      <c r="C1072" s="51" t="s">
        <v>15</v>
      </c>
      <c r="D1072" s="72">
        <v>201.88</v>
      </c>
    </row>
    <row r="1073" spans="1:4" x14ac:dyDescent="0.25">
      <c r="A1073" s="52" t="s">
        <v>6040</v>
      </c>
      <c r="B1073" s="52" t="s">
        <v>10834</v>
      </c>
      <c r="C1073" s="51" t="s">
        <v>15</v>
      </c>
      <c r="D1073" s="72">
        <v>133.44999999999999</v>
      </c>
    </row>
    <row r="1074" spans="1:4" x14ac:dyDescent="0.25">
      <c r="A1074" s="52" t="s">
        <v>6041</v>
      </c>
      <c r="B1074" s="52" t="s">
        <v>10835</v>
      </c>
      <c r="C1074" s="51" t="s">
        <v>15</v>
      </c>
      <c r="D1074" s="72">
        <v>216.62</v>
      </c>
    </row>
    <row r="1075" spans="1:4" x14ac:dyDescent="0.25">
      <c r="A1075" s="52" t="s">
        <v>6042</v>
      </c>
      <c r="B1075" s="52" t="s">
        <v>10836</v>
      </c>
      <c r="C1075" s="51" t="s">
        <v>15</v>
      </c>
      <c r="D1075" s="72">
        <v>61.18</v>
      </c>
    </row>
    <row r="1076" spans="1:4" x14ac:dyDescent="0.25">
      <c r="A1076" s="52" t="s">
        <v>6043</v>
      </c>
      <c r="B1076" s="52" t="s">
        <v>10837</v>
      </c>
      <c r="C1076" s="51" t="s">
        <v>15</v>
      </c>
      <c r="D1076" s="72">
        <v>201.88</v>
      </c>
    </row>
    <row r="1077" spans="1:4" x14ac:dyDescent="0.25">
      <c r="A1077" s="52" t="s">
        <v>6044</v>
      </c>
      <c r="B1077" s="52" t="s">
        <v>10838</v>
      </c>
      <c r="C1077" s="51" t="s">
        <v>15</v>
      </c>
      <c r="D1077" s="72">
        <v>268.01</v>
      </c>
    </row>
    <row r="1078" spans="1:4" ht="26.4" x14ac:dyDescent="0.25">
      <c r="A1078" s="52" t="s">
        <v>6045</v>
      </c>
      <c r="B1078" s="52" t="s">
        <v>6046</v>
      </c>
      <c r="C1078" s="51" t="s">
        <v>15</v>
      </c>
      <c r="D1078" s="72">
        <v>128.38</v>
      </c>
    </row>
    <row r="1079" spans="1:4" ht="26.4" x14ac:dyDescent="0.25">
      <c r="A1079" s="52" t="s">
        <v>6047</v>
      </c>
      <c r="B1079" s="52" t="s">
        <v>6048</v>
      </c>
      <c r="C1079" s="51" t="s">
        <v>15</v>
      </c>
      <c r="D1079" s="72">
        <v>131.08000000000001</v>
      </c>
    </row>
    <row r="1080" spans="1:4" x14ac:dyDescent="0.25">
      <c r="A1080" s="52" t="s">
        <v>6049</v>
      </c>
      <c r="B1080" s="52" t="s">
        <v>10839</v>
      </c>
      <c r="C1080" s="51" t="s">
        <v>15</v>
      </c>
      <c r="D1080" s="72">
        <v>59.68</v>
      </c>
    </row>
    <row r="1081" spans="1:4" x14ac:dyDescent="0.25">
      <c r="A1081" s="52" t="s">
        <v>6050</v>
      </c>
      <c r="B1081" s="52" t="s">
        <v>10840</v>
      </c>
      <c r="C1081" s="51" t="s">
        <v>15</v>
      </c>
      <c r="D1081" s="72">
        <v>57.68</v>
      </c>
    </row>
    <row r="1082" spans="1:4" x14ac:dyDescent="0.25">
      <c r="A1082" s="52" t="s">
        <v>6051</v>
      </c>
      <c r="B1082" s="52" t="s">
        <v>10841</v>
      </c>
      <c r="C1082" s="51" t="s">
        <v>15</v>
      </c>
      <c r="D1082" s="72">
        <v>61.82</v>
      </c>
    </row>
    <row r="1083" spans="1:4" x14ac:dyDescent="0.25">
      <c r="A1083" s="52" t="s">
        <v>6052</v>
      </c>
      <c r="B1083" s="52" t="s">
        <v>10842</v>
      </c>
      <c r="C1083" s="51" t="s">
        <v>15</v>
      </c>
      <c r="D1083" s="72">
        <v>85.08</v>
      </c>
    </row>
    <row r="1084" spans="1:4" x14ac:dyDescent="0.25">
      <c r="A1084" s="52" t="s">
        <v>6053</v>
      </c>
      <c r="B1084" s="52" t="s">
        <v>10843</v>
      </c>
      <c r="C1084" s="51" t="s">
        <v>15</v>
      </c>
      <c r="D1084" s="72">
        <v>129.56</v>
      </c>
    </row>
    <row r="1085" spans="1:4" x14ac:dyDescent="0.25">
      <c r="A1085" s="52" t="s">
        <v>6054</v>
      </c>
      <c r="B1085" s="52" t="s">
        <v>10844</v>
      </c>
      <c r="C1085" s="51" t="s">
        <v>15</v>
      </c>
      <c r="D1085" s="72">
        <v>173.19</v>
      </c>
    </row>
    <row r="1086" spans="1:4" x14ac:dyDescent="0.25">
      <c r="A1086" s="52" t="s">
        <v>6055</v>
      </c>
      <c r="B1086" s="52" t="s">
        <v>10845</v>
      </c>
      <c r="C1086" s="51" t="s">
        <v>15</v>
      </c>
      <c r="D1086" s="72">
        <v>245.35</v>
      </c>
    </row>
    <row r="1087" spans="1:4" x14ac:dyDescent="0.25">
      <c r="A1087" s="52" t="s">
        <v>6056</v>
      </c>
      <c r="B1087" s="52" t="s">
        <v>10846</v>
      </c>
      <c r="C1087" s="51" t="s">
        <v>15</v>
      </c>
      <c r="D1087" s="72">
        <v>413.6</v>
      </c>
    </row>
    <row r="1088" spans="1:4" x14ac:dyDescent="0.25">
      <c r="A1088" s="52" t="s">
        <v>6057</v>
      </c>
      <c r="B1088" s="52" t="s">
        <v>10847</v>
      </c>
      <c r="C1088" s="51" t="s">
        <v>15</v>
      </c>
      <c r="D1088" s="72">
        <v>542.11</v>
      </c>
    </row>
    <row r="1089" spans="1:4" ht="26.4" x14ac:dyDescent="0.25">
      <c r="A1089" s="52" t="s">
        <v>6058</v>
      </c>
      <c r="B1089" s="52" t="s">
        <v>6059</v>
      </c>
      <c r="C1089" s="51" t="s">
        <v>15</v>
      </c>
      <c r="D1089" s="72">
        <v>123.5</v>
      </c>
    </row>
    <row r="1090" spans="1:4" ht="26.4" x14ac:dyDescent="0.25">
      <c r="A1090" s="52" t="s">
        <v>6060</v>
      </c>
      <c r="B1090" s="52" t="s">
        <v>6061</v>
      </c>
      <c r="C1090" s="51" t="s">
        <v>15</v>
      </c>
      <c r="D1090" s="72">
        <v>129.66999999999999</v>
      </c>
    </row>
    <row r="1091" spans="1:4" ht="26.4" x14ac:dyDescent="0.25">
      <c r="A1091" s="52" t="s">
        <v>6062</v>
      </c>
      <c r="B1091" s="52" t="s">
        <v>6063</v>
      </c>
      <c r="C1091" s="51" t="s">
        <v>15</v>
      </c>
      <c r="D1091" s="72">
        <v>176.47</v>
      </c>
    </row>
    <row r="1092" spans="1:4" ht="26.4" x14ac:dyDescent="0.25">
      <c r="A1092" s="52" t="s">
        <v>6064</v>
      </c>
      <c r="B1092" s="52" t="s">
        <v>6065</v>
      </c>
      <c r="C1092" s="51" t="s">
        <v>15</v>
      </c>
      <c r="D1092" s="72">
        <v>237.76</v>
      </c>
    </row>
    <row r="1093" spans="1:4" ht="26.4" x14ac:dyDescent="0.25">
      <c r="A1093" s="52" t="s">
        <v>6066</v>
      </c>
      <c r="B1093" s="52" t="s">
        <v>10848</v>
      </c>
      <c r="C1093" s="51" t="s">
        <v>15</v>
      </c>
      <c r="D1093" s="72">
        <v>244.76</v>
      </c>
    </row>
    <row r="1094" spans="1:4" ht="26.4" x14ac:dyDescent="0.25">
      <c r="A1094" s="52" t="s">
        <v>6067</v>
      </c>
      <c r="B1094" s="52" t="s">
        <v>10849</v>
      </c>
      <c r="C1094" s="51" t="s">
        <v>15</v>
      </c>
      <c r="D1094" s="72">
        <v>378.87</v>
      </c>
    </row>
    <row r="1095" spans="1:4" ht="26.4" x14ac:dyDescent="0.25">
      <c r="A1095" s="52" t="s">
        <v>6068</v>
      </c>
      <c r="B1095" s="52" t="s">
        <v>10850</v>
      </c>
      <c r="C1095" s="51" t="s">
        <v>15</v>
      </c>
      <c r="D1095" s="72">
        <v>378.87</v>
      </c>
    </row>
    <row r="1096" spans="1:4" x14ac:dyDescent="0.25">
      <c r="A1096" s="52" t="s">
        <v>6069</v>
      </c>
      <c r="B1096" s="52" t="s">
        <v>10851</v>
      </c>
      <c r="C1096" s="51" t="s">
        <v>15</v>
      </c>
      <c r="D1096" s="72">
        <v>14.18</v>
      </c>
    </row>
    <row r="1097" spans="1:4" x14ac:dyDescent="0.25">
      <c r="A1097" s="52" t="s">
        <v>6070</v>
      </c>
      <c r="B1097" s="52" t="s">
        <v>10852</v>
      </c>
      <c r="C1097" s="51" t="s">
        <v>15</v>
      </c>
      <c r="D1097" s="72">
        <v>19.68</v>
      </c>
    </row>
    <row r="1098" spans="1:4" x14ac:dyDescent="0.25">
      <c r="A1098" s="52" t="s">
        <v>6071</v>
      </c>
      <c r="B1098" s="52" t="s">
        <v>10853</v>
      </c>
      <c r="C1098" s="51" t="s">
        <v>15</v>
      </c>
      <c r="D1098" s="72">
        <v>75.400000000000006</v>
      </c>
    </row>
    <row r="1099" spans="1:4" x14ac:dyDescent="0.25">
      <c r="A1099" s="52" t="s">
        <v>6072</v>
      </c>
      <c r="B1099" s="52" t="s">
        <v>10854</v>
      </c>
      <c r="C1099" s="51" t="s">
        <v>15</v>
      </c>
      <c r="D1099" s="72">
        <v>23.14</v>
      </c>
    </row>
    <row r="1100" spans="1:4" x14ac:dyDescent="0.25">
      <c r="A1100" s="52" t="s">
        <v>6073</v>
      </c>
      <c r="B1100" s="52" t="s">
        <v>10855</v>
      </c>
      <c r="C1100" s="51" t="s">
        <v>15</v>
      </c>
      <c r="D1100" s="72">
        <v>429.37</v>
      </c>
    </row>
    <row r="1101" spans="1:4" ht="26.4" x14ac:dyDescent="0.25">
      <c r="A1101" s="52" t="s">
        <v>6074</v>
      </c>
      <c r="B1101" s="52" t="s">
        <v>10856</v>
      </c>
      <c r="C1101" s="51" t="s">
        <v>15</v>
      </c>
      <c r="D1101" s="72">
        <v>604.92999999999995</v>
      </c>
    </row>
    <row r="1102" spans="1:4" ht="26.4" x14ac:dyDescent="0.25">
      <c r="A1102" s="52" t="s">
        <v>6075</v>
      </c>
      <c r="B1102" s="52" t="s">
        <v>10857</v>
      </c>
      <c r="C1102" s="51" t="s">
        <v>15</v>
      </c>
      <c r="D1102" s="72">
        <v>516.66999999999996</v>
      </c>
    </row>
    <row r="1103" spans="1:4" x14ac:dyDescent="0.25">
      <c r="A1103" s="52" t="s">
        <v>6076</v>
      </c>
      <c r="B1103" s="52" t="s">
        <v>10858</v>
      </c>
      <c r="C1103" s="51" t="s">
        <v>15</v>
      </c>
      <c r="D1103" s="73">
        <v>1448.42</v>
      </c>
    </row>
    <row r="1104" spans="1:4" ht="26.4" x14ac:dyDescent="0.25">
      <c r="A1104" s="52" t="s">
        <v>6077</v>
      </c>
      <c r="B1104" s="52" t="s">
        <v>10859</v>
      </c>
      <c r="C1104" s="51" t="s">
        <v>15</v>
      </c>
      <c r="D1104" s="73">
        <v>1191.99</v>
      </c>
    </row>
    <row r="1105" spans="1:4" x14ac:dyDescent="0.25">
      <c r="A1105" s="52" t="s">
        <v>11032</v>
      </c>
      <c r="B1105" s="52" t="s">
        <v>10860</v>
      </c>
      <c r="C1105" s="51" t="s">
        <v>15</v>
      </c>
      <c r="D1105" s="72">
        <v>126.68</v>
      </c>
    </row>
    <row r="1106" spans="1:4" x14ac:dyDescent="0.25">
      <c r="A1106" s="52" t="s">
        <v>11033</v>
      </c>
      <c r="B1106" s="52" t="s">
        <v>10861</v>
      </c>
      <c r="C1106" s="51" t="s">
        <v>15</v>
      </c>
      <c r="D1106" s="72">
        <v>143.06</v>
      </c>
    </row>
    <row r="1107" spans="1:4" x14ac:dyDescent="0.25">
      <c r="A1107" s="52" t="s">
        <v>11034</v>
      </c>
      <c r="B1107" s="52" t="s">
        <v>10862</v>
      </c>
      <c r="C1107" s="51" t="s">
        <v>15</v>
      </c>
      <c r="D1107" s="72">
        <v>166.47</v>
      </c>
    </row>
    <row r="1108" spans="1:4" x14ac:dyDescent="0.25">
      <c r="A1108" s="52" t="s">
        <v>11035</v>
      </c>
      <c r="B1108" s="52" t="s">
        <v>10863</v>
      </c>
      <c r="C1108" s="51" t="s">
        <v>15</v>
      </c>
      <c r="D1108" s="72">
        <v>258.77999999999997</v>
      </c>
    </row>
    <row r="1109" spans="1:4" x14ac:dyDescent="0.25">
      <c r="A1109" s="52" t="s">
        <v>11036</v>
      </c>
      <c r="B1109" s="52" t="s">
        <v>10864</v>
      </c>
      <c r="C1109" s="51" t="s">
        <v>15</v>
      </c>
      <c r="D1109" s="72">
        <v>307.35000000000002</v>
      </c>
    </row>
    <row r="1110" spans="1:4" x14ac:dyDescent="0.25">
      <c r="A1110" s="52" t="s">
        <v>11037</v>
      </c>
      <c r="B1110" s="52" t="s">
        <v>10865</v>
      </c>
      <c r="C1110" s="51" t="s">
        <v>15</v>
      </c>
      <c r="D1110" s="72">
        <v>427.53</v>
      </c>
    </row>
    <row r="1111" spans="1:4" x14ac:dyDescent="0.25">
      <c r="A1111" s="52" t="s">
        <v>11038</v>
      </c>
      <c r="B1111" s="52" t="s">
        <v>10866</v>
      </c>
      <c r="C1111" s="51" t="s">
        <v>15</v>
      </c>
      <c r="D1111" s="72">
        <v>707.74</v>
      </c>
    </row>
    <row r="1112" spans="1:4" x14ac:dyDescent="0.25">
      <c r="A1112" s="52" t="s">
        <v>11039</v>
      </c>
      <c r="B1112" s="52" t="s">
        <v>10867</v>
      </c>
      <c r="C1112" s="51" t="s">
        <v>15</v>
      </c>
      <c r="D1112" s="72">
        <v>972.71</v>
      </c>
    </row>
    <row r="1113" spans="1:4" x14ac:dyDescent="0.25">
      <c r="A1113" s="52" t="s">
        <v>11040</v>
      </c>
      <c r="B1113" s="52" t="s">
        <v>10868</v>
      </c>
      <c r="C1113" s="51" t="s">
        <v>15</v>
      </c>
      <c r="D1113" s="72">
        <v>90.66</v>
      </c>
    </row>
    <row r="1114" spans="1:4" x14ac:dyDescent="0.25">
      <c r="A1114" s="52" t="s">
        <v>11041</v>
      </c>
      <c r="B1114" s="52" t="s">
        <v>10869</v>
      </c>
      <c r="C1114" s="51" t="s">
        <v>15</v>
      </c>
      <c r="D1114" s="72">
        <v>100.59</v>
      </c>
    </row>
    <row r="1115" spans="1:4" x14ac:dyDescent="0.25">
      <c r="A1115" s="52" t="s">
        <v>11042</v>
      </c>
      <c r="B1115" s="52" t="s">
        <v>10870</v>
      </c>
      <c r="C1115" s="51" t="s">
        <v>15</v>
      </c>
      <c r="D1115" s="72">
        <v>128.09</v>
      </c>
    </row>
    <row r="1116" spans="1:4" x14ac:dyDescent="0.25">
      <c r="A1116" s="52" t="s">
        <v>11043</v>
      </c>
      <c r="B1116" s="52" t="s">
        <v>10871</v>
      </c>
      <c r="C1116" s="51" t="s">
        <v>15</v>
      </c>
      <c r="D1116" s="72">
        <v>175.7</v>
      </c>
    </row>
    <row r="1117" spans="1:4" x14ac:dyDescent="0.25">
      <c r="A1117" s="52" t="s">
        <v>11044</v>
      </c>
      <c r="B1117" s="52" t="s">
        <v>10872</v>
      </c>
      <c r="C1117" s="51" t="s">
        <v>15</v>
      </c>
      <c r="D1117" s="72">
        <v>206.41</v>
      </c>
    </row>
    <row r="1118" spans="1:4" x14ac:dyDescent="0.25">
      <c r="A1118" s="52" t="s">
        <v>11045</v>
      </c>
      <c r="B1118" s="52" t="s">
        <v>10873</v>
      </c>
      <c r="C1118" s="51" t="s">
        <v>15</v>
      </c>
      <c r="D1118" s="72">
        <v>296.89</v>
      </c>
    </row>
    <row r="1119" spans="1:4" x14ac:dyDescent="0.25">
      <c r="A1119" s="52" t="s">
        <v>11046</v>
      </c>
      <c r="B1119" s="52" t="s">
        <v>10874</v>
      </c>
      <c r="C1119" s="51" t="s">
        <v>15</v>
      </c>
      <c r="D1119" s="72">
        <v>512.30999999999995</v>
      </c>
    </row>
    <row r="1120" spans="1:4" x14ac:dyDescent="0.25">
      <c r="A1120" s="52" t="s">
        <v>11047</v>
      </c>
      <c r="B1120" s="52" t="s">
        <v>10875</v>
      </c>
      <c r="C1120" s="51" t="s">
        <v>15</v>
      </c>
      <c r="D1120" s="72">
        <v>638.85</v>
      </c>
    </row>
    <row r="1121" spans="1:4" ht="14.4" x14ac:dyDescent="0.25">
      <c r="A1121" s="50" t="s">
        <v>6078</v>
      </c>
      <c r="B1121" s="50" t="s">
        <v>6079</v>
      </c>
      <c r="C1121" s="51"/>
      <c r="D1121" s="72"/>
    </row>
    <row r="1122" spans="1:4" x14ac:dyDescent="0.25">
      <c r="A1122" s="52" t="s">
        <v>6080</v>
      </c>
      <c r="B1122" s="52" t="s">
        <v>6081</v>
      </c>
      <c r="C1122" s="51" t="s">
        <v>15</v>
      </c>
      <c r="D1122" s="72">
        <v>189.43</v>
      </c>
    </row>
    <row r="1123" spans="1:4" ht="26.4" x14ac:dyDescent="0.25">
      <c r="A1123" s="52" t="s">
        <v>6082</v>
      </c>
      <c r="B1123" s="52" t="s">
        <v>6083</v>
      </c>
      <c r="C1123" s="51" t="s">
        <v>15</v>
      </c>
      <c r="D1123" s="72">
        <v>710.92</v>
      </c>
    </row>
    <row r="1124" spans="1:4" ht="39.6" x14ac:dyDescent="0.25">
      <c r="A1124" s="52" t="s">
        <v>6084</v>
      </c>
      <c r="B1124" s="52" t="s">
        <v>6085</v>
      </c>
      <c r="C1124" s="51" t="s">
        <v>19</v>
      </c>
      <c r="D1124" s="73">
        <v>1600.37</v>
      </c>
    </row>
    <row r="1125" spans="1:4" ht="39.6" x14ac:dyDescent="0.25">
      <c r="A1125" s="52" t="s">
        <v>6086</v>
      </c>
      <c r="B1125" s="52" t="s">
        <v>6087</v>
      </c>
      <c r="C1125" s="51" t="s">
        <v>19</v>
      </c>
      <c r="D1125" s="73">
        <v>1600.37</v>
      </c>
    </row>
    <row r="1126" spans="1:4" ht="26.4" x14ac:dyDescent="0.25">
      <c r="A1126" s="52" t="s">
        <v>6088</v>
      </c>
      <c r="B1126" s="52" t="s">
        <v>6089</v>
      </c>
      <c r="C1126" s="51" t="s">
        <v>15</v>
      </c>
      <c r="D1126" s="73">
        <v>2423.6</v>
      </c>
    </row>
    <row r="1127" spans="1:4" ht="26.4" x14ac:dyDescent="0.25">
      <c r="A1127" s="52" t="s">
        <v>6090</v>
      </c>
      <c r="B1127" s="52" t="s">
        <v>6091</v>
      </c>
      <c r="C1127" s="51" t="s">
        <v>15</v>
      </c>
      <c r="D1127" s="73">
        <v>5142.01</v>
      </c>
    </row>
    <row r="1128" spans="1:4" ht="26.4" x14ac:dyDescent="0.25">
      <c r="A1128" s="52" t="s">
        <v>6092</v>
      </c>
      <c r="B1128" s="52" t="s">
        <v>6093</v>
      </c>
      <c r="C1128" s="51" t="s">
        <v>15</v>
      </c>
      <c r="D1128" s="73">
        <v>2493.9499999999998</v>
      </c>
    </row>
    <row r="1129" spans="1:4" ht="26.4" x14ac:dyDescent="0.25">
      <c r="A1129" s="52" t="s">
        <v>6094</v>
      </c>
      <c r="B1129" s="52" t="s">
        <v>6095</v>
      </c>
      <c r="C1129" s="51" t="s">
        <v>15</v>
      </c>
      <c r="D1129" s="72">
        <v>566.27</v>
      </c>
    </row>
    <row r="1130" spans="1:4" ht="26.4" x14ac:dyDescent="0.25">
      <c r="A1130" s="52" t="s">
        <v>6096</v>
      </c>
      <c r="B1130" s="52" t="s">
        <v>6097</v>
      </c>
      <c r="C1130" s="51" t="s">
        <v>15</v>
      </c>
      <c r="D1130" s="73">
        <v>1910.67</v>
      </c>
    </row>
    <row r="1131" spans="1:4" ht="26.4" x14ac:dyDescent="0.25">
      <c r="A1131" s="52" t="s">
        <v>6098</v>
      </c>
      <c r="B1131" s="52" t="s">
        <v>6099</v>
      </c>
      <c r="C1131" s="51" t="s">
        <v>15</v>
      </c>
      <c r="D1131" s="73">
        <v>1574.36</v>
      </c>
    </row>
    <row r="1132" spans="1:4" ht="26.4" x14ac:dyDescent="0.25">
      <c r="A1132" s="52" t="s">
        <v>6100</v>
      </c>
      <c r="B1132" s="52" t="s">
        <v>6101</v>
      </c>
      <c r="C1132" s="51" t="s">
        <v>15</v>
      </c>
      <c r="D1132" s="73">
        <v>3372.57</v>
      </c>
    </row>
    <row r="1133" spans="1:4" ht="26.4" x14ac:dyDescent="0.25">
      <c r="A1133" s="52" t="s">
        <v>6102</v>
      </c>
      <c r="B1133" s="52" t="s">
        <v>6103</v>
      </c>
      <c r="C1133" s="51" t="s">
        <v>15</v>
      </c>
      <c r="D1133" s="72">
        <v>298.83</v>
      </c>
    </row>
    <row r="1134" spans="1:4" ht="26.4" x14ac:dyDescent="0.25">
      <c r="A1134" s="52" t="s">
        <v>6104</v>
      </c>
      <c r="B1134" s="52" t="s">
        <v>6105</v>
      </c>
      <c r="C1134" s="51" t="s">
        <v>15</v>
      </c>
      <c r="D1134" s="72">
        <v>77.36</v>
      </c>
    </row>
    <row r="1135" spans="1:4" ht="26.4" x14ac:dyDescent="0.25">
      <c r="A1135" s="52" t="s">
        <v>6106</v>
      </c>
      <c r="B1135" s="52" t="s">
        <v>6107</v>
      </c>
      <c r="C1135" s="51" t="s">
        <v>15</v>
      </c>
      <c r="D1135" s="73">
        <v>4099.57</v>
      </c>
    </row>
    <row r="1136" spans="1:4" ht="26.4" x14ac:dyDescent="0.25">
      <c r="A1136" s="52" t="s">
        <v>6108</v>
      </c>
      <c r="B1136" s="52" t="s">
        <v>6109</v>
      </c>
      <c r="C1136" s="51" t="s">
        <v>15</v>
      </c>
      <c r="D1136" s="72">
        <v>472.57</v>
      </c>
    </row>
    <row r="1137" spans="1:4" ht="26.4" x14ac:dyDescent="0.25">
      <c r="A1137" s="52" t="s">
        <v>6110</v>
      </c>
      <c r="B1137" s="52" t="s">
        <v>6111</v>
      </c>
      <c r="C1137" s="51" t="s">
        <v>15</v>
      </c>
      <c r="D1137" s="73">
        <v>1595.52</v>
      </c>
    </row>
    <row r="1138" spans="1:4" ht="26.4" x14ac:dyDescent="0.25">
      <c r="A1138" s="52" t="s">
        <v>6112</v>
      </c>
      <c r="B1138" s="52" t="s">
        <v>6113</v>
      </c>
      <c r="C1138" s="51" t="s">
        <v>15</v>
      </c>
      <c r="D1138" s="73">
        <v>2694.22</v>
      </c>
    </row>
    <row r="1139" spans="1:4" ht="26.4" x14ac:dyDescent="0.25">
      <c r="A1139" s="52" t="s">
        <v>6114</v>
      </c>
      <c r="B1139" s="52" t="s">
        <v>6115</v>
      </c>
      <c r="C1139" s="51" t="s">
        <v>15</v>
      </c>
      <c r="D1139" s="73">
        <v>1818.98</v>
      </c>
    </row>
    <row r="1140" spans="1:4" ht="26.4" x14ac:dyDescent="0.25">
      <c r="A1140" s="52" t="s">
        <v>6116</v>
      </c>
      <c r="B1140" s="52" t="s">
        <v>6117</v>
      </c>
      <c r="C1140" s="51" t="s">
        <v>15</v>
      </c>
      <c r="D1140" s="73">
        <v>2458.86</v>
      </c>
    </row>
    <row r="1141" spans="1:4" x14ac:dyDescent="0.25">
      <c r="A1141" s="52" t="s">
        <v>6118</v>
      </c>
      <c r="B1141" s="52" t="s">
        <v>6119</v>
      </c>
      <c r="C1141" s="51" t="s">
        <v>15</v>
      </c>
      <c r="D1141" s="72">
        <v>72.680000000000007</v>
      </c>
    </row>
    <row r="1142" spans="1:4" x14ac:dyDescent="0.25">
      <c r="A1142" s="52" t="s">
        <v>6120</v>
      </c>
      <c r="B1142" s="52" t="s">
        <v>6121</v>
      </c>
      <c r="C1142" s="51" t="s">
        <v>15</v>
      </c>
      <c r="D1142" s="72">
        <v>31.07</v>
      </c>
    </row>
    <row r="1143" spans="1:4" ht="26.4" x14ac:dyDescent="0.25">
      <c r="A1143" s="52" t="s">
        <v>6122</v>
      </c>
      <c r="B1143" s="52" t="s">
        <v>6123</v>
      </c>
      <c r="C1143" s="51" t="s">
        <v>15</v>
      </c>
      <c r="D1143" s="72">
        <v>656.22</v>
      </c>
    </row>
    <row r="1144" spans="1:4" ht="26.4" x14ac:dyDescent="0.25">
      <c r="A1144" s="52" t="s">
        <v>6124</v>
      </c>
      <c r="B1144" s="52" t="s">
        <v>6125</v>
      </c>
      <c r="C1144" s="51" t="s">
        <v>15</v>
      </c>
      <c r="D1144" s="72">
        <v>817.48</v>
      </c>
    </row>
    <row r="1145" spans="1:4" x14ac:dyDescent="0.25">
      <c r="A1145" s="52" t="s">
        <v>6126</v>
      </c>
      <c r="B1145" s="52" t="s">
        <v>6127</v>
      </c>
      <c r="C1145" s="51" t="s">
        <v>15</v>
      </c>
      <c r="D1145" s="72">
        <v>184.01</v>
      </c>
    </row>
    <row r="1146" spans="1:4" ht="39.6" x14ac:dyDescent="0.25">
      <c r="A1146" s="52" t="s">
        <v>6128</v>
      </c>
      <c r="B1146" s="52" t="s">
        <v>6129</v>
      </c>
      <c r="C1146" s="51" t="s">
        <v>19</v>
      </c>
      <c r="D1146" s="73">
        <v>1580.39</v>
      </c>
    </row>
    <row r="1147" spans="1:4" x14ac:dyDescent="0.25">
      <c r="A1147" s="52" t="s">
        <v>6130</v>
      </c>
      <c r="B1147" s="52" t="s">
        <v>6131</v>
      </c>
      <c r="C1147" s="51" t="s">
        <v>15</v>
      </c>
      <c r="D1147" s="72">
        <v>430.86</v>
      </c>
    </row>
    <row r="1148" spans="1:4" ht="26.4" x14ac:dyDescent="0.25">
      <c r="A1148" s="52" t="s">
        <v>6132</v>
      </c>
      <c r="B1148" s="52" t="s">
        <v>6133</v>
      </c>
      <c r="C1148" s="51" t="s">
        <v>15</v>
      </c>
      <c r="D1148" s="72">
        <v>623.73</v>
      </c>
    </row>
    <row r="1149" spans="1:4" ht="26.4" x14ac:dyDescent="0.25">
      <c r="A1149" s="52" t="s">
        <v>6134</v>
      </c>
      <c r="B1149" s="52" t="s">
        <v>6135</v>
      </c>
      <c r="C1149" s="51" t="s">
        <v>15</v>
      </c>
      <c r="D1149" s="73">
        <v>1490.98</v>
      </c>
    </row>
    <row r="1150" spans="1:4" ht="26.4" x14ac:dyDescent="0.25">
      <c r="A1150" s="52" t="s">
        <v>6136</v>
      </c>
      <c r="B1150" s="52" t="s">
        <v>6137</v>
      </c>
      <c r="C1150" s="51" t="s">
        <v>15</v>
      </c>
      <c r="D1150" s="73">
        <v>2398.58</v>
      </c>
    </row>
    <row r="1151" spans="1:4" ht="26.4" x14ac:dyDescent="0.25">
      <c r="A1151" s="52" t="s">
        <v>6138</v>
      </c>
      <c r="B1151" s="52" t="s">
        <v>6139</v>
      </c>
      <c r="C1151" s="51" t="s">
        <v>15</v>
      </c>
      <c r="D1151" s="73">
        <v>1668.56</v>
      </c>
    </row>
    <row r="1152" spans="1:4" x14ac:dyDescent="0.25">
      <c r="A1152" s="52" t="s">
        <v>6140</v>
      </c>
      <c r="B1152" s="52" t="s">
        <v>6141</v>
      </c>
      <c r="C1152" s="51" t="s">
        <v>15</v>
      </c>
      <c r="D1152" s="72">
        <v>321.24</v>
      </c>
    </row>
    <row r="1153" spans="1:4" ht="39.6" x14ac:dyDescent="0.25">
      <c r="A1153" s="52" t="s">
        <v>6142</v>
      </c>
      <c r="B1153" s="52" t="s">
        <v>6143</v>
      </c>
      <c r="C1153" s="51" t="s">
        <v>19</v>
      </c>
      <c r="D1153" s="73">
        <v>1983.35</v>
      </c>
    </row>
    <row r="1154" spans="1:4" ht="26.4" x14ac:dyDescent="0.25">
      <c r="A1154" s="52" t="s">
        <v>6144</v>
      </c>
      <c r="B1154" s="52" t="s">
        <v>6145</v>
      </c>
      <c r="C1154" s="51" t="s">
        <v>15</v>
      </c>
      <c r="D1154" s="73">
        <v>13328.56</v>
      </c>
    </row>
    <row r="1155" spans="1:4" ht="26.4" x14ac:dyDescent="0.25">
      <c r="A1155" s="52" t="s">
        <v>6146</v>
      </c>
      <c r="B1155" s="52" t="s">
        <v>6147</v>
      </c>
      <c r="C1155" s="51" t="s">
        <v>15</v>
      </c>
      <c r="D1155" s="73">
        <v>3611.04</v>
      </c>
    </row>
    <row r="1156" spans="1:4" ht="52.8" x14ac:dyDescent="0.25">
      <c r="A1156" s="52" t="s">
        <v>7721</v>
      </c>
      <c r="B1156" s="52" t="s">
        <v>7680</v>
      </c>
      <c r="C1156" s="51" t="s">
        <v>15</v>
      </c>
      <c r="D1156" s="73">
        <v>16954.09</v>
      </c>
    </row>
    <row r="1157" spans="1:4" ht="14.4" x14ac:dyDescent="0.25">
      <c r="A1157" s="50" t="s">
        <v>6148</v>
      </c>
      <c r="B1157" s="50" t="s">
        <v>6149</v>
      </c>
      <c r="C1157" s="51"/>
      <c r="D1157" s="72"/>
    </row>
    <row r="1158" spans="1:4" ht="26.4" x14ac:dyDescent="0.25">
      <c r="A1158" s="52" t="s">
        <v>6150</v>
      </c>
      <c r="B1158" s="52" t="s">
        <v>6151</v>
      </c>
      <c r="C1158" s="51" t="s">
        <v>15</v>
      </c>
      <c r="D1158" s="72">
        <v>130.78</v>
      </c>
    </row>
    <row r="1159" spans="1:4" ht="26.4" x14ac:dyDescent="0.25">
      <c r="A1159" s="52" t="s">
        <v>6152</v>
      </c>
      <c r="B1159" s="52" t="s">
        <v>6153</v>
      </c>
      <c r="C1159" s="51" t="s">
        <v>15</v>
      </c>
      <c r="D1159" s="72">
        <v>153.41999999999999</v>
      </c>
    </row>
    <row r="1160" spans="1:4" ht="26.4" x14ac:dyDescent="0.25">
      <c r="A1160" s="52" t="s">
        <v>6154</v>
      </c>
      <c r="B1160" s="52" t="s">
        <v>6155</v>
      </c>
      <c r="C1160" s="51" t="s">
        <v>15</v>
      </c>
      <c r="D1160" s="72">
        <v>182.29</v>
      </c>
    </row>
    <row r="1161" spans="1:4" ht="26.4" x14ac:dyDescent="0.25">
      <c r="A1161" s="52" t="s">
        <v>6156</v>
      </c>
      <c r="B1161" s="52" t="s">
        <v>6157</v>
      </c>
      <c r="C1161" s="51" t="s">
        <v>15</v>
      </c>
      <c r="D1161" s="72">
        <v>191.32</v>
      </c>
    </row>
    <row r="1162" spans="1:4" ht="26.4" x14ac:dyDescent="0.25">
      <c r="A1162" s="52" t="s">
        <v>6158</v>
      </c>
      <c r="B1162" s="52" t="s">
        <v>6159</v>
      </c>
      <c r="C1162" s="51" t="s">
        <v>15</v>
      </c>
      <c r="D1162" s="72">
        <v>388.84</v>
      </c>
    </row>
    <row r="1163" spans="1:4" ht="39.6" x14ac:dyDescent="0.25">
      <c r="A1163" s="52" t="s">
        <v>6160</v>
      </c>
      <c r="B1163" s="52" t="s">
        <v>6161</v>
      </c>
      <c r="C1163" s="51" t="s">
        <v>15</v>
      </c>
      <c r="D1163" s="73">
        <v>1808.67</v>
      </c>
    </row>
    <row r="1164" spans="1:4" ht="39.6" x14ac:dyDescent="0.25">
      <c r="A1164" s="52" t="s">
        <v>6162</v>
      </c>
      <c r="B1164" s="52" t="s">
        <v>6163</v>
      </c>
      <c r="C1164" s="51" t="s">
        <v>15</v>
      </c>
      <c r="D1164" s="73">
        <v>1808.67</v>
      </c>
    </row>
    <row r="1165" spans="1:4" ht="26.4" x14ac:dyDescent="0.25">
      <c r="A1165" s="52" t="s">
        <v>6164</v>
      </c>
      <c r="B1165" s="52" t="s">
        <v>6165</v>
      </c>
      <c r="C1165" s="51" t="s">
        <v>15</v>
      </c>
      <c r="D1165" s="73">
        <v>1780.69</v>
      </c>
    </row>
    <row r="1166" spans="1:4" ht="26.4" x14ac:dyDescent="0.25">
      <c r="A1166" s="52" t="s">
        <v>6166</v>
      </c>
      <c r="B1166" s="52" t="s">
        <v>6167</v>
      </c>
      <c r="C1166" s="51" t="s">
        <v>15</v>
      </c>
      <c r="D1166" s="73">
        <v>1798.45</v>
      </c>
    </row>
    <row r="1167" spans="1:4" ht="39.6" x14ac:dyDescent="0.25">
      <c r="A1167" s="52" t="s">
        <v>6168</v>
      </c>
      <c r="B1167" s="52" t="s">
        <v>6169</v>
      </c>
      <c r="C1167" s="51" t="s">
        <v>15</v>
      </c>
      <c r="D1167" s="73">
        <v>1426.11</v>
      </c>
    </row>
    <row r="1168" spans="1:4" ht="26.4" x14ac:dyDescent="0.25">
      <c r="A1168" s="52" t="s">
        <v>6170</v>
      </c>
      <c r="B1168" s="52" t="s">
        <v>6171</v>
      </c>
      <c r="C1168" s="51" t="s">
        <v>15</v>
      </c>
      <c r="D1168" s="73">
        <v>2085.69</v>
      </c>
    </row>
    <row r="1169" spans="1:4" ht="26.4" x14ac:dyDescent="0.25">
      <c r="A1169" s="52" t="s">
        <v>6172</v>
      </c>
      <c r="B1169" s="52" t="s">
        <v>6173</v>
      </c>
      <c r="C1169" s="51" t="s">
        <v>15</v>
      </c>
      <c r="D1169" s="72">
        <v>263.7</v>
      </c>
    </row>
    <row r="1170" spans="1:4" ht="26.4" x14ac:dyDescent="0.25">
      <c r="A1170" s="52" t="s">
        <v>6174</v>
      </c>
      <c r="B1170" s="52" t="s">
        <v>6175</v>
      </c>
      <c r="C1170" s="51" t="s">
        <v>15</v>
      </c>
      <c r="D1170" s="72">
        <v>166.43</v>
      </c>
    </row>
    <row r="1171" spans="1:4" ht="14.4" x14ac:dyDescent="0.25">
      <c r="A1171" s="50" t="s">
        <v>6176</v>
      </c>
      <c r="B1171" s="50" t="s">
        <v>6177</v>
      </c>
      <c r="C1171" s="51"/>
      <c r="D1171" s="72"/>
    </row>
    <row r="1172" spans="1:4" ht="14.4" x14ac:dyDescent="0.25">
      <c r="A1172" s="50" t="s">
        <v>6178</v>
      </c>
      <c r="B1172" s="50" t="s">
        <v>6179</v>
      </c>
      <c r="C1172" s="51"/>
      <c r="D1172" s="72"/>
    </row>
    <row r="1173" spans="1:4" ht="26.4" x14ac:dyDescent="0.25">
      <c r="A1173" s="52" t="s">
        <v>6180</v>
      </c>
      <c r="B1173" s="52" t="s">
        <v>10876</v>
      </c>
      <c r="C1173" s="51" t="s">
        <v>15</v>
      </c>
      <c r="D1173" s="72">
        <v>497.99</v>
      </c>
    </row>
    <row r="1174" spans="1:4" x14ac:dyDescent="0.25">
      <c r="A1174" s="52" t="s">
        <v>6181</v>
      </c>
      <c r="B1174" s="52" t="s">
        <v>10877</v>
      </c>
      <c r="C1174" s="51" t="s">
        <v>15</v>
      </c>
      <c r="D1174" s="72">
        <v>88.43</v>
      </c>
    </row>
    <row r="1175" spans="1:4" x14ac:dyDescent="0.25">
      <c r="A1175" s="52" t="s">
        <v>6182</v>
      </c>
      <c r="B1175" s="52" t="s">
        <v>10878</v>
      </c>
      <c r="C1175" s="51" t="s">
        <v>15</v>
      </c>
      <c r="D1175" s="72">
        <v>76.180000000000007</v>
      </c>
    </row>
    <row r="1176" spans="1:4" ht="14.4" x14ac:dyDescent="0.25">
      <c r="A1176" s="50" t="s">
        <v>6183</v>
      </c>
      <c r="B1176" s="50" t="s">
        <v>6184</v>
      </c>
      <c r="C1176" s="51"/>
      <c r="D1176" s="72"/>
    </row>
    <row r="1177" spans="1:4" ht="26.4" x14ac:dyDescent="0.25">
      <c r="A1177" s="52" t="s">
        <v>6185</v>
      </c>
      <c r="B1177" s="52" t="s">
        <v>10879</v>
      </c>
      <c r="C1177" s="51" t="s">
        <v>15</v>
      </c>
      <c r="D1177" s="72">
        <v>37.1</v>
      </c>
    </row>
    <row r="1178" spans="1:4" ht="26.4" x14ac:dyDescent="0.25">
      <c r="A1178" s="52" t="s">
        <v>6186</v>
      </c>
      <c r="B1178" s="52" t="s">
        <v>10880</v>
      </c>
      <c r="C1178" s="51" t="s">
        <v>15</v>
      </c>
      <c r="D1178" s="72">
        <v>42.56</v>
      </c>
    </row>
    <row r="1179" spans="1:4" x14ac:dyDescent="0.25">
      <c r="A1179" s="52" t="s">
        <v>6187</v>
      </c>
      <c r="B1179" s="52" t="s">
        <v>6188</v>
      </c>
      <c r="C1179" s="51" t="s">
        <v>15</v>
      </c>
      <c r="D1179" s="72">
        <v>31.57</v>
      </c>
    </row>
    <row r="1180" spans="1:4" x14ac:dyDescent="0.25">
      <c r="A1180" s="52" t="s">
        <v>6189</v>
      </c>
      <c r="B1180" s="52" t="s">
        <v>6190</v>
      </c>
      <c r="C1180" s="51" t="s">
        <v>15</v>
      </c>
      <c r="D1180" s="72">
        <v>53.5</v>
      </c>
    </row>
    <row r="1181" spans="1:4" x14ac:dyDescent="0.25">
      <c r="A1181" s="52" t="s">
        <v>6191</v>
      </c>
      <c r="B1181" s="52" t="s">
        <v>6192</v>
      </c>
      <c r="C1181" s="51" t="s">
        <v>15</v>
      </c>
      <c r="D1181" s="72">
        <v>38.78</v>
      </c>
    </row>
    <row r="1182" spans="1:4" ht="26.4" x14ac:dyDescent="0.25">
      <c r="A1182" s="52" t="s">
        <v>6193</v>
      </c>
      <c r="B1182" s="52" t="s">
        <v>6194</v>
      </c>
      <c r="C1182" s="51" t="s">
        <v>15</v>
      </c>
      <c r="D1182" s="72">
        <v>59.03</v>
      </c>
    </row>
    <row r="1183" spans="1:4" ht="26.4" x14ac:dyDescent="0.25">
      <c r="A1183" s="52" t="s">
        <v>6195</v>
      </c>
      <c r="B1183" s="52" t="s">
        <v>6196</v>
      </c>
      <c r="C1183" s="51" t="s">
        <v>15</v>
      </c>
      <c r="D1183" s="72">
        <v>80.95</v>
      </c>
    </row>
    <row r="1184" spans="1:4" x14ac:dyDescent="0.25">
      <c r="A1184" s="52" t="s">
        <v>6197</v>
      </c>
      <c r="B1184" s="52" t="s">
        <v>6198</v>
      </c>
      <c r="C1184" s="51" t="s">
        <v>15</v>
      </c>
      <c r="D1184" s="72">
        <v>33.49</v>
      </c>
    </row>
    <row r="1185" spans="1:4" x14ac:dyDescent="0.25">
      <c r="A1185" s="52" t="s">
        <v>6199</v>
      </c>
      <c r="B1185" s="52" t="s">
        <v>6200</v>
      </c>
      <c r="C1185" s="51" t="s">
        <v>15</v>
      </c>
      <c r="D1185" s="72">
        <v>49.66</v>
      </c>
    </row>
    <row r="1186" spans="1:4" x14ac:dyDescent="0.25">
      <c r="A1186" s="52" t="s">
        <v>6201</v>
      </c>
      <c r="B1186" s="52" t="s">
        <v>6202</v>
      </c>
      <c r="C1186" s="51" t="s">
        <v>15</v>
      </c>
      <c r="D1186" s="72">
        <v>132.99</v>
      </c>
    </row>
    <row r="1187" spans="1:4" x14ac:dyDescent="0.25">
      <c r="A1187" s="52" t="s">
        <v>6203</v>
      </c>
      <c r="B1187" s="52" t="s">
        <v>6204</v>
      </c>
      <c r="C1187" s="51" t="s">
        <v>15</v>
      </c>
      <c r="D1187" s="72">
        <v>75.42</v>
      </c>
    </row>
    <row r="1188" spans="1:4" x14ac:dyDescent="0.25">
      <c r="A1188" s="52" t="s">
        <v>6205</v>
      </c>
      <c r="B1188" s="52" t="s">
        <v>6206</v>
      </c>
      <c r="C1188" s="51" t="s">
        <v>15</v>
      </c>
      <c r="D1188" s="72">
        <v>7.42</v>
      </c>
    </row>
    <row r="1189" spans="1:4" x14ac:dyDescent="0.25">
      <c r="A1189" s="52" t="s">
        <v>6207</v>
      </c>
      <c r="B1189" s="52" t="s">
        <v>6208</v>
      </c>
      <c r="C1189" s="51" t="s">
        <v>15</v>
      </c>
      <c r="D1189" s="72">
        <v>18.91</v>
      </c>
    </row>
    <row r="1190" spans="1:4" x14ac:dyDescent="0.25">
      <c r="A1190" s="52" t="s">
        <v>6209</v>
      </c>
      <c r="B1190" s="52" t="s">
        <v>6210</v>
      </c>
      <c r="C1190" s="51" t="s">
        <v>15</v>
      </c>
      <c r="D1190" s="72">
        <v>52.08</v>
      </c>
    </row>
    <row r="1191" spans="1:4" ht="14.4" x14ac:dyDescent="0.25">
      <c r="A1191" s="50" t="s">
        <v>6211</v>
      </c>
      <c r="B1191" s="50" t="s">
        <v>6212</v>
      </c>
      <c r="C1191" s="51"/>
      <c r="D1191" s="72"/>
    </row>
    <row r="1192" spans="1:4" x14ac:dyDescent="0.25">
      <c r="A1192" s="52" t="s">
        <v>6213</v>
      </c>
      <c r="B1192" s="52" t="s">
        <v>6214</v>
      </c>
      <c r="C1192" s="51" t="s">
        <v>15</v>
      </c>
      <c r="D1192" s="73">
        <v>4266.05</v>
      </c>
    </row>
    <row r="1193" spans="1:4" x14ac:dyDescent="0.25">
      <c r="A1193" s="52" t="s">
        <v>6215</v>
      </c>
      <c r="B1193" s="52" t="s">
        <v>6216</v>
      </c>
      <c r="C1193" s="51" t="s">
        <v>15</v>
      </c>
      <c r="D1193" s="73">
        <v>1055.98</v>
      </c>
    </row>
    <row r="1194" spans="1:4" x14ac:dyDescent="0.25">
      <c r="A1194" s="52" t="s">
        <v>6217</v>
      </c>
      <c r="B1194" s="52" t="s">
        <v>6218</v>
      </c>
      <c r="C1194" s="51" t="s">
        <v>15</v>
      </c>
      <c r="D1194" s="73">
        <v>1400.75</v>
      </c>
    </row>
    <row r="1195" spans="1:4" x14ac:dyDescent="0.25">
      <c r="A1195" s="52" t="s">
        <v>6219</v>
      </c>
      <c r="B1195" s="52" t="s">
        <v>6220</v>
      </c>
      <c r="C1195" s="51" t="s">
        <v>15</v>
      </c>
      <c r="D1195" s="73">
        <v>1752.57</v>
      </c>
    </row>
    <row r="1196" spans="1:4" x14ac:dyDescent="0.25">
      <c r="A1196" s="52" t="s">
        <v>6221</v>
      </c>
      <c r="B1196" s="52" t="s">
        <v>6222</v>
      </c>
      <c r="C1196" s="51" t="s">
        <v>15</v>
      </c>
      <c r="D1196" s="73">
        <v>1488.42</v>
      </c>
    </row>
    <row r="1197" spans="1:4" ht="14.4" x14ac:dyDescent="0.25">
      <c r="A1197" s="50" t="s">
        <v>6223</v>
      </c>
      <c r="B1197" s="50" t="s">
        <v>6224</v>
      </c>
      <c r="C1197" s="51"/>
      <c r="D1197" s="72"/>
    </row>
    <row r="1198" spans="1:4" ht="39.6" x14ac:dyDescent="0.25">
      <c r="A1198" s="52" t="s">
        <v>6225</v>
      </c>
      <c r="B1198" s="52" t="s">
        <v>7681</v>
      </c>
      <c r="C1198" s="51" t="s">
        <v>15</v>
      </c>
      <c r="D1198" s="73">
        <v>4281.57</v>
      </c>
    </row>
    <row r="1199" spans="1:4" ht="14.4" x14ac:dyDescent="0.25">
      <c r="A1199" s="50" t="s">
        <v>6226</v>
      </c>
      <c r="B1199" s="50" t="s">
        <v>6227</v>
      </c>
      <c r="C1199" s="51"/>
      <c r="D1199" s="72"/>
    </row>
    <row r="1200" spans="1:4" ht="39.6" x14ac:dyDescent="0.25">
      <c r="A1200" s="52" t="s">
        <v>6228</v>
      </c>
      <c r="B1200" s="52" t="s">
        <v>6229</v>
      </c>
      <c r="C1200" s="51" t="s">
        <v>15</v>
      </c>
      <c r="D1200" s="73">
        <v>2929.2</v>
      </c>
    </row>
    <row r="1201" spans="1:4" ht="39.6" x14ac:dyDescent="0.25">
      <c r="A1201" s="52" t="s">
        <v>6230</v>
      </c>
      <c r="B1201" s="52" t="s">
        <v>6231</v>
      </c>
      <c r="C1201" s="51" t="s">
        <v>15</v>
      </c>
      <c r="D1201" s="73">
        <v>3245.96</v>
      </c>
    </row>
    <row r="1202" spans="1:4" ht="39.6" x14ac:dyDescent="0.25">
      <c r="A1202" s="52" t="s">
        <v>6232</v>
      </c>
      <c r="B1202" s="52" t="s">
        <v>6233</v>
      </c>
      <c r="C1202" s="51" t="s">
        <v>15</v>
      </c>
      <c r="D1202" s="73">
        <v>4567.6400000000003</v>
      </c>
    </row>
    <row r="1203" spans="1:4" ht="39.6" x14ac:dyDescent="0.25">
      <c r="A1203" s="52" t="s">
        <v>6234</v>
      </c>
      <c r="B1203" s="52" t="s">
        <v>6235</v>
      </c>
      <c r="C1203" s="51" t="s">
        <v>15</v>
      </c>
      <c r="D1203" s="73">
        <v>5852.8</v>
      </c>
    </row>
    <row r="1204" spans="1:4" ht="39.6" x14ac:dyDescent="0.25">
      <c r="A1204" s="52" t="s">
        <v>6236</v>
      </c>
      <c r="B1204" s="52" t="s">
        <v>6237</v>
      </c>
      <c r="C1204" s="51" t="s">
        <v>15</v>
      </c>
      <c r="D1204" s="73">
        <v>5928.48</v>
      </c>
    </row>
    <row r="1205" spans="1:4" ht="39.6" x14ac:dyDescent="0.25">
      <c r="A1205" s="52" t="s">
        <v>6238</v>
      </c>
      <c r="B1205" s="52" t="s">
        <v>6239</v>
      </c>
      <c r="C1205" s="51" t="s">
        <v>15</v>
      </c>
      <c r="D1205" s="73">
        <v>8681.94</v>
      </c>
    </row>
    <row r="1206" spans="1:4" ht="39.6" x14ac:dyDescent="0.25">
      <c r="A1206" s="52" t="s">
        <v>6240</v>
      </c>
      <c r="B1206" s="52" t="s">
        <v>6241</v>
      </c>
      <c r="C1206" s="51" t="s">
        <v>15</v>
      </c>
      <c r="D1206" s="73">
        <v>11454.9</v>
      </c>
    </row>
    <row r="1207" spans="1:4" ht="39.6" x14ac:dyDescent="0.25">
      <c r="A1207" s="52" t="s">
        <v>6242</v>
      </c>
      <c r="B1207" s="52" t="s">
        <v>6243</v>
      </c>
      <c r="C1207" s="51" t="s">
        <v>15</v>
      </c>
      <c r="D1207" s="73">
        <v>14152.19</v>
      </c>
    </row>
    <row r="1208" spans="1:4" ht="14.4" x14ac:dyDescent="0.25">
      <c r="A1208" s="50" t="s">
        <v>6244</v>
      </c>
      <c r="B1208" s="50" t="s">
        <v>6245</v>
      </c>
      <c r="C1208" s="51"/>
      <c r="D1208" s="72"/>
    </row>
    <row r="1209" spans="1:4" ht="26.4" x14ac:dyDescent="0.25">
      <c r="A1209" s="52" t="s">
        <v>6246</v>
      </c>
      <c r="B1209" s="52" t="s">
        <v>6247</v>
      </c>
      <c r="C1209" s="51" t="s">
        <v>15</v>
      </c>
      <c r="D1209" s="72">
        <v>282.72000000000003</v>
      </c>
    </row>
    <row r="1210" spans="1:4" ht="14.4" x14ac:dyDescent="0.25">
      <c r="A1210" s="50" t="s">
        <v>6248</v>
      </c>
      <c r="B1210" s="50" t="s">
        <v>6079</v>
      </c>
      <c r="C1210" s="51"/>
      <c r="D1210" s="72"/>
    </row>
    <row r="1211" spans="1:4" x14ac:dyDescent="0.25">
      <c r="A1211" s="52" t="s">
        <v>6249</v>
      </c>
      <c r="B1211" s="52" t="s">
        <v>6250</v>
      </c>
      <c r="C1211" s="51" t="s">
        <v>15</v>
      </c>
      <c r="D1211" s="72">
        <v>165.79</v>
      </c>
    </row>
    <row r="1212" spans="1:4" x14ac:dyDescent="0.25">
      <c r="A1212" s="52" t="s">
        <v>6251</v>
      </c>
      <c r="B1212" s="52" t="s">
        <v>6252</v>
      </c>
      <c r="C1212" s="51" t="s">
        <v>15</v>
      </c>
      <c r="D1212" s="72">
        <v>767.44</v>
      </c>
    </row>
    <row r="1213" spans="1:4" x14ac:dyDescent="0.25">
      <c r="A1213" s="52" t="s">
        <v>6253</v>
      </c>
      <c r="B1213" s="52" t="s">
        <v>6254</v>
      </c>
      <c r="C1213" s="51" t="s">
        <v>15</v>
      </c>
      <c r="D1213" s="72">
        <v>113.61</v>
      </c>
    </row>
    <row r="1214" spans="1:4" ht="14.4" x14ac:dyDescent="0.25">
      <c r="A1214" s="50" t="s">
        <v>6255</v>
      </c>
      <c r="B1214" s="50" t="s">
        <v>6256</v>
      </c>
      <c r="C1214" s="51"/>
      <c r="D1214" s="72"/>
    </row>
    <row r="1215" spans="1:4" ht="39.6" x14ac:dyDescent="0.25">
      <c r="A1215" s="52" t="s">
        <v>6257</v>
      </c>
      <c r="B1215" s="52" t="s">
        <v>6258</v>
      </c>
      <c r="C1215" s="51" t="s">
        <v>15</v>
      </c>
      <c r="D1215" s="72">
        <v>141.12</v>
      </c>
    </row>
    <row r="1216" spans="1:4" ht="39.6" x14ac:dyDescent="0.25">
      <c r="A1216" s="52" t="s">
        <v>6259</v>
      </c>
      <c r="B1216" s="52" t="s">
        <v>6260</v>
      </c>
      <c r="C1216" s="51" t="s">
        <v>15</v>
      </c>
      <c r="D1216" s="72">
        <v>181.69</v>
      </c>
    </row>
    <row r="1217" spans="1:4" ht="39.6" x14ac:dyDescent="0.25">
      <c r="A1217" s="52" t="s">
        <v>6261</v>
      </c>
      <c r="B1217" s="52" t="s">
        <v>6262</v>
      </c>
      <c r="C1217" s="51" t="s">
        <v>15</v>
      </c>
      <c r="D1217" s="72">
        <v>133.28</v>
      </c>
    </row>
    <row r="1218" spans="1:4" ht="39.6" x14ac:dyDescent="0.25">
      <c r="A1218" s="52" t="s">
        <v>6263</v>
      </c>
      <c r="B1218" s="52" t="s">
        <v>6264</v>
      </c>
      <c r="C1218" s="51" t="s">
        <v>15</v>
      </c>
      <c r="D1218" s="72">
        <v>181.6</v>
      </c>
    </row>
    <row r="1219" spans="1:4" ht="39.6" x14ac:dyDescent="0.25">
      <c r="A1219" s="52" t="s">
        <v>6265</v>
      </c>
      <c r="B1219" s="52" t="s">
        <v>6266</v>
      </c>
      <c r="C1219" s="51" t="s">
        <v>15</v>
      </c>
      <c r="D1219" s="72">
        <v>255.6</v>
      </c>
    </row>
    <row r="1220" spans="1:4" ht="39.6" x14ac:dyDescent="0.25">
      <c r="A1220" s="52" t="s">
        <v>6267</v>
      </c>
      <c r="B1220" s="52" t="s">
        <v>6268</v>
      </c>
      <c r="C1220" s="51" t="s">
        <v>15</v>
      </c>
      <c r="D1220" s="72">
        <v>244.28</v>
      </c>
    </row>
    <row r="1221" spans="1:4" ht="14.4" x14ac:dyDescent="0.25">
      <c r="A1221" s="50" t="s">
        <v>6269</v>
      </c>
      <c r="B1221" s="50" t="s">
        <v>6270</v>
      </c>
      <c r="C1221" s="51"/>
      <c r="D1221" s="72"/>
    </row>
    <row r="1222" spans="1:4" ht="14.4" x14ac:dyDescent="0.25">
      <c r="A1222" s="50" t="s">
        <v>6271</v>
      </c>
      <c r="B1222" s="50" t="s">
        <v>6272</v>
      </c>
      <c r="C1222" s="51"/>
      <c r="D1222" s="72"/>
    </row>
    <row r="1223" spans="1:4" ht="39.6" x14ac:dyDescent="0.25">
      <c r="A1223" s="52" t="s">
        <v>6273</v>
      </c>
      <c r="B1223" s="52" t="s">
        <v>7682</v>
      </c>
      <c r="C1223" s="51" t="s">
        <v>4299</v>
      </c>
      <c r="D1223" s="72">
        <v>18.34</v>
      </c>
    </row>
    <row r="1224" spans="1:4" ht="26.4" x14ac:dyDescent="0.25">
      <c r="A1224" s="52" t="s">
        <v>6274</v>
      </c>
      <c r="B1224" s="52" t="s">
        <v>6275</v>
      </c>
      <c r="C1224" s="51" t="s">
        <v>4299</v>
      </c>
      <c r="D1224" s="72">
        <v>22.62</v>
      </c>
    </row>
    <row r="1225" spans="1:4" ht="39.6" x14ac:dyDescent="0.25">
      <c r="A1225" s="52" t="s">
        <v>6276</v>
      </c>
      <c r="B1225" s="52" t="s">
        <v>10881</v>
      </c>
      <c r="C1225" s="51" t="s">
        <v>4299</v>
      </c>
      <c r="D1225" s="72">
        <v>22.14</v>
      </c>
    </row>
    <row r="1226" spans="1:4" ht="39.6" x14ac:dyDescent="0.25">
      <c r="A1226" s="52" t="s">
        <v>6277</v>
      </c>
      <c r="B1226" s="52" t="s">
        <v>7683</v>
      </c>
      <c r="C1226" s="51" t="s">
        <v>4299</v>
      </c>
      <c r="D1226" s="72">
        <v>27.39</v>
      </c>
    </row>
    <row r="1227" spans="1:4" ht="39.6" x14ac:dyDescent="0.25">
      <c r="A1227" s="52" t="s">
        <v>6278</v>
      </c>
      <c r="B1227" s="52" t="s">
        <v>7684</v>
      </c>
      <c r="C1227" s="51" t="s">
        <v>4299</v>
      </c>
      <c r="D1227" s="72">
        <v>32.69</v>
      </c>
    </row>
    <row r="1228" spans="1:4" ht="39.6" x14ac:dyDescent="0.25">
      <c r="A1228" s="52" t="s">
        <v>6279</v>
      </c>
      <c r="B1228" s="52" t="s">
        <v>7685</v>
      </c>
      <c r="C1228" s="51" t="s">
        <v>4299</v>
      </c>
      <c r="D1228" s="72">
        <v>27.59</v>
      </c>
    </row>
    <row r="1229" spans="1:4" x14ac:dyDescent="0.25">
      <c r="A1229" s="52" t="s">
        <v>6280</v>
      </c>
      <c r="B1229" s="52" t="s">
        <v>6281</v>
      </c>
      <c r="C1229" s="51" t="s">
        <v>4299</v>
      </c>
      <c r="D1229" s="72">
        <v>4.1399999999999997</v>
      </c>
    </row>
    <row r="1230" spans="1:4" x14ac:dyDescent="0.25">
      <c r="A1230" s="52" t="s">
        <v>6282</v>
      </c>
      <c r="B1230" s="52" t="s">
        <v>7686</v>
      </c>
      <c r="C1230" s="51" t="s">
        <v>4299</v>
      </c>
      <c r="D1230" s="72">
        <v>11.55</v>
      </c>
    </row>
    <row r="1231" spans="1:4" ht="26.4" x14ac:dyDescent="0.25">
      <c r="A1231" s="52" t="s">
        <v>6283</v>
      </c>
      <c r="B1231" s="52" t="s">
        <v>7687</v>
      </c>
      <c r="C1231" s="51" t="s">
        <v>15</v>
      </c>
      <c r="D1231" s="72">
        <v>106.34</v>
      </c>
    </row>
    <row r="1232" spans="1:4" ht="26.4" x14ac:dyDescent="0.25">
      <c r="A1232" s="52" t="s">
        <v>6284</v>
      </c>
      <c r="B1232" s="52" t="s">
        <v>7688</v>
      </c>
      <c r="C1232" s="51" t="s">
        <v>4299</v>
      </c>
      <c r="D1232" s="72">
        <v>3</v>
      </c>
    </row>
    <row r="1233" spans="1:4" ht="39.6" x14ac:dyDescent="0.25">
      <c r="A1233" s="52" t="s">
        <v>6285</v>
      </c>
      <c r="B1233" s="52" t="s">
        <v>7689</v>
      </c>
      <c r="C1233" s="51" t="s">
        <v>4299</v>
      </c>
      <c r="D1233" s="72">
        <v>22.35</v>
      </c>
    </row>
    <row r="1234" spans="1:4" ht="39.6" x14ac:dyDescent="0.25">
      <c r="A1234" s="52" t="s">
        <v>6286</v>
      </c>
      <c r="B1234" s="52" t="s">
        <v>7690</v>
      </c>
      <c r="C1234" s="51" t="s">
        <v>4299</v>
      </c>
      <c r="D1234" s="72">
        <v>26.04</v>
      </c>
    </row>
    <row r="1235" spans="1:4" ht="39.6" x14ac:dyDescent="0.25">
      <c r="A1235" s="52" t="s">
        <v>6287</v>
      </c>
      <c r="B1235" s="52" t="s">
        <v>7691</v>
      </c>
      <c r="C1235" s="51" t="s">
        <v>4299</v>
      </c>
      <c r="D1235" s="72">
        <v>22.29</v>
      </c>
    </row>
    <row r="1236" spans="1:4" ht="26.4" x14ac:dyDescent="0.25">
      <c r="A1236" s="52" t="s">
        <v>6288</v>
      </c>
      <c r="B1236" s="52" t="s">
        <v>7692</v>
      </c>
      <c r="C1236" s="51" t="s">
        <v>4299</v>
      </c>
      <c r="D1236" s="72">
        <v>3.19</v>
      </c>
    </row>
    <row r="1237" spans="1:4" ht="14.4" x14ac:dyDescent="0.25">
      <c r="A1237" s="50" t="s">
        <v>6289</v>
      </c>
      <c r="B1237" s="50" t="s">
        <v>6290</v>
      </c>
      <c r="C1237" s="51"/>
      <c r="D1237" s="72"/>
    </row>
    <row r="1238" spans="1:4" ht="39.6" x14ac:dyDescent="0.25">
      <c r="A1238" s="52" t="s">
        <v>6291</v>
      </c>
      <c r="B1238" s="52" t="s">
        <v>7693</v>
      </c>
      <c r="C1238" s="51" t="s">
        <v>4299</v>
      </c>
      <c r="D1238" s="72">
        <v>15.26</v>
      </c>
    </row>
    <row r="1239" spans="1:4" ht="26.4" x14ac:dyDescent="0.25">
      <c r="A1239" s="52" t="s">
        <v>6292</v>
      </c>
      <c r="B1239" s="52" t="s">
        <v>7694</v>
      </c>
      <c r="C1239" s="51" t="s">
        <v>4299</v>
      </c>
      <c r="D1239" s="72">
        <v>18.09</v>
      </c>
    </row>
    <row r="1240" spans="1:4" ht="39.6" x14ac:dyDescent="0.25">
      <c r="A1240" s="52" t="s">
        <v>6293</v>
      </c>
      <c r="B1240" s="52" t="s">
        <v>7695</v>
      </c>
      <c r="C1240" s="51" t="s">
        <v>4299</v>
      </c>
      <c r="D1240" s="72">
        <v>25.93</v>
      </c>
    </row>
    <row r="1241" spans="1:4" ht="39.6" x14ac:dyDescent="0.25">
      <c r="A1241" s="52" t="s">
        <v>6294</v>
      </c>
      <c r="B1241" s="52" t="s">
        <v>7696</v>
      </c>
      <c r="C1241" s="51" t="s">
        <v>4299</v>
      </c>
      <c r="D1241" s="72">
        <v>33.58</v>
      </c>
    </row>
    <row r="1242" spans="1:4" x14ac:dyDescent="0.25">
      <c r="A1242" s="52" t="s">
        <v>6295</v>
      </c>
      <c r="B1242" s="52" t="s">
        <v>7697</v>
      </c>
      <c r="C1242" s="51" t="s">
        <v>4299</v>
      </c>
      <c r="D1242" s="72">
        <v>11.6</v>
      </c>
    </row>
    <row r="1243" spans="1:4" ht="39.6" x14ac:dyDescent="0.25">
      <c r="A1243" s="52" t="s">
        <v>6296</v>
      </c>
      <c r="B1243" s="52" t="s">
        <v>7698</v>
      </c>
      <c r="C1243" s="51" t="s">
        <v>4299</v>
      </c>
      <c r="D1243" s="72">
        <v>22.35</v>
      </c>
    </row>
    <row r="1244" spans="1:4" ht="14.4" x14ac:dyDescent="0.25">
      <c r="A1244" s="50" t="s">
        <v>6297</v>
      </c>
      <c r="B1244" s="50" t="s">
        <v>6298</v>
      </c>
      <c r="C1244" s="51"/>
      <c r="D1244" s="72"/>
    </row>
    <row r="1245" spans="1:4" ht="39.6" x14ac:dyDescent="0.25">
      <c r="A1245" s="52" t="s">
        <v>6299</v>
      </c>
      <c r="B1245" s="52" t="s">
        <v>7699</v>
      </c>
      <c r="C1245" s="51" t="s">
        <v>4299</v>
      </c>
      <c r="D1245" s="72">
        <v>47.86</v>
      </c>
    </row>
    <row r="1246" spans="1:4" ht="39.6" x14ac:dyDescent="0.25">
      <c r="A1246" s="52" t="s">
        <v>6300</v>
      </c>
      <c r="B1246" s="52" t="s">
        <v>7700</v>
      </c>
      <c r="C1246" s="51" t="s">
        <v>4299</v>
      </c>
      <c r="D1246" s="72">
        <v>43.38</v>
      </c>
    </row>
    <row r="1247" spans="1:4" ht="26.4" x14ac:dyDescent="0.25">
      <c r="A1247" s="52" t="s">
        <v>6301</v>
      </c>
      <c r="B1247" s="52" t="s">
        <v>7701</v>
      </c>
      <c r="C1247" s="51" t="s">
        <v>4299</v>
      </c>
      <c r="D1247" s="72">
        <v>27.63</v>
      </c>
    </row>
    <row r="1248" spans="1:4" ht="26.4" x14ac:dyDescent="0.25">
      <c r="A1248" s="52" t="s">
        <v>6302</v>
      </c>
      <c r="B1248" s="52" t="s">
        <v>7702</v>
      </c>
      <c r="C1248" s="51" t="s">
        <v>4299</v>
      </c>
      <c r="D1248" s="72">
        <v>26.12</v>
      </c>
    </row>
    <row r="1249" spans="1:4" ht="26.4" x14ac:dyDescent="0.25">
      <c r="A1249" s="52" t="s">
        <v>7722</v>
      </c>
      <c r="B1249" s="52" t="s">
        <v>7703</v>
      </c>
      <c r="C1249" s="51" t="s">
        <v>4299</v>
      </c>
      <c r="D1249" s="72">
        <v>26.15</v>
      </c>
    </row>
    <row r="1250" spans="1:4" ht="14.4" x14ac:dyDescent="0.25">
      <c r="A1250" s="50" t="s">
        <v>6303</v>
      </c>
      <c r="B1250" s="50" t="s">
        <v>6304</v>
      </c>
      <c r="C1250" s="51"/>
      <c r="D1250" s="72"/>
    </row>
    <row r="1251" spans="1:4" ht="26.4" x14ac:dyDescent="0.25">
      <c r="A1251" s="52" t="s">
        <v>6305</v>
      </c>
      <c r="B1251" s="52" t="s">
        <v>7704</v>
      </c>
      <c r="C1251" s="51" t="s">
        <v>4299</v>
      </c>
      <c r="D1251" s="72">
        <v>48.2</v>
      </c>
    </row>
    <row r="1252" spans="1:4" ht="26.4" x14ac:dyDescent="0.25">
      <c r="A1252" s="52" t="s">
        <v>6306</v>
      </c>
      <c r="B1252" s="52" t="s">
        <v>6307</v>
      </c>
      <c r="C1252" s="51" t="s">
        <v>4299</v>
      </c>
      <c r="D1252" s="72">
        <v>49.3</v>
      </c>
    </row>
    <row r="1253" spans="1:4" ht="14.4" x14ac:dyDescent="0.25">
      <c r="A1253" s="50" t="s">
        <v>6308</v>
      </c>
      <c r="B1253" s="50" t="s">
        <v>6309</v>
      </c>
      <c r="C1253" s="51"/>
      <c r="D1253" s="72"/>
    </row>
    <row r="1254" spans="1:4" ht="39.6" x14ac:dyDescent="0.25">
      <c r="A1254" s="52" t="s">
        <v>6310</v>
      </c>
      <c r="B1254" s="52" t="s">
        <v>7705</v>
      </c>
      <c r="C1254" s="51" t="s">
        <v>15</v>
      </c>
      <c r="D1254" s="72">
        <v>5.78</v>
      </c>
    </row>
    <row r="1255" spans="1:4" ht="14.4" x14ac:dyDescent="0.25">
      <c r="A1255" s="50" t="s">
        <v>6311</v>
      </c>
      <c r="B1255" s="50" t="s">
        <v>6312</v>
      </c>
      <c r="C1255" s="51"/>
      <c r="D1255" s="72"/>
    </row>
    <row r="1256" spans="1:4" ht="39.6" x14ac:dyDescent="0.25">
      <c r="A1256" s="52" t="s">
        <v>6313</v>
      </c>
      <c r="B1256" s="52" t="s">
        <v>7706</v>
      </c>
      <c r="C1256" s="51" t="s">
        <v>19</v>
      </c>
      <c r="D1256" s="72">
        <v>10.27</v>
      </c>
    </row>
    <row r="1257" spans="1:4" ht="26.4" x14ac:dyDescent="0.25">
      <c r="A1257" s="52" t="s">
        <v>6314</v>
      </c>
      <c r="B1257" s="52" t="s">
        <v>7707</v>
      </c>
      <c r="C1257" s="51" t="s">
        <v>4299</v>
      </c>
      <c r="D1257" s="72">
        <v>20.010000000000002</v>
      </c>
    </row>
    <row r="1258" spans="1:4" ht="26.4" x14ac:dyDescent="0.25">
      <c r="A1258" s="52" t="s">
        <v>6315</v>
      </c>
      <c r="B1258" s="52" t="s">
        <v>6316</v>
      </c>
      <c r="C1258" s="51" t="s">
        <v>4299</v>
      </c>
      <c r="D1258" s="72">
        <v>22.91</v>
      </c>
    </row>
    <row r="1259" spans="1:4" ht="39.6" x14ac:dyDescent="0.25">
      <c r="A1259" s="52" t="s">
        <v>6317</v>
      </c>
      <c r="B1259" s="52" t="s">
        <v>7708</v>
      </c>
      <c r="C1259" s="51" t="s">
        <v>19</v>
      </c>
      <c r="D1259" s="72">
        <v>11.6</v>
      </c>
    </row>
    <row r="1260" spans="1:4" ht="26.4" x14ac:dyDescent="0.25">
      <c r="A1260" s="52" t="s">
        <v>6318</v>
      </c>
      <c r="B1260" s="52" t="s">
        <v>6319</v>
      </c>
      <c r="C1260" s="51" t="s">
        <v>4299</v>
      </c>
      <c r="D1260" s="72">
        <v>76.31</v>
      </c>
    </row>
    <row r="1261" spans="1:4" ht="14.4" x14ac:dyDescent="0.25">
      <c r="A1261" s="50" t="s">
        <v>6320</v>
      </c>
      <c r="B1261" s="50" t="s">
        <v>6321</v>
      </c>
      <c r="C1261" s="51"/>
      <c r="D1261" s="72"/>
    </row>
    <row r="1262" spans="1:4" ht="14.4" x14ac:dyDescent="0.25">
      <c r="A1262" s="50" t="s">
        <v>6322</v>
      </c>
      <c r="B1262" s="50" t="s">
        <v>6323</v>
      </c>
      <c r="C1262" s="51"/>
      <c r="D1262" s="72"/>
    </row>
    <row r="1263" spans="1:4" ht="39.6" x14ac:dyDescent="0.25">
      <c r="A1263" s="52" t="s">
        <v>6324</v>
      </c>
      <c r="B1263" s="52" t="s">
        <v>6325</v>
      </c>
      <c r="C1263" s="51" t="s">
        <v>4299</v>
      </c>
      <c r="D1263" s="72">
        <v>276.42</v>
      </c>
    </row>
    <row r="1264" spans="1:4" ht="26.4" x14ac:dyDescent="0.25">
      <c r="A1264" s="52" t="s">
        <v>6326</v>
      </c>
      <c r="B1264" s="52" t="s">
        <v>6327</v>
      </c>
      <c r="C1264" s="51" t="s">
        <v>19</v>
      </c>
      <c r="D1264" s="72">
        <v>279.02</v>
      </c>
    </row>
    <row r="1265" spans="1:4" ht="39.6" x14ac:dyDescent="0.25">
      <c r="A1265" s="52" t="s">
        <v>6328</v>
      </c>
      <c r="B1265" s="52" t="s">
        <v>6329</v>
      </c>
      <c r="C1265" s="51" t="s">
        <v>19</v>
      </c>
      <c r="D1265" s="72">
        <v>249.63</v>
      </c>
    </row>
    <row r="1266" spans="1:4" ht="26.4" x14ac:dyDescent="0.25">
      <c r="A1266" s="52" t="s">
        <v>6330</v>
      </c>
      <c r="B1266" s="52" t="s">
        <v>6331</v>
      </c>
      <c r="C1266" s="51" t="s">
        <v>19</v>
      </c>
      <c r="D1266" s="72">
        <v>137.26</v>
      </c>
    </row>
    <row r="1267" spans="1:4" ht="26.4" x14ac:dyDescent="0.25">
      <c r="A1267" s="52" t="s">
        <v>6332</v>
      </c>
      <c r="B1267" s="52" t="s">
        <v>6333</v>
      </c>
      <c r="C1267" s="51" t="s">
        <v>4316</v>
      </c>
      <c r="D1267" s="73">
        <v>1112.8800000000001</v>
      </c>
    </row>
    <row r="1268" spans="1:4" ht="39.6" x14ac:dyDescent="0.25">
      <c r="A1268" s="52" t="s">
        <v>6334</v>
      </c>
      <c r="B1268" s="52" t="s">
        <v>6335</v>
      </c>
      <c r="C1268" s="51" t="s">
        <v>19</v>
      </c>
      <c r="D1268" s="72">
        <v>270.16000000000003</v>
      </c>
    </row>
    <row r="1269" spans="1:4" ht="39.6" x14ac:dyDescent="0.25">
      <c r="A1269" s="52" t="s">
        <v>6336</v>
      </c>
      <c r="B1269" s="52" t="s">
        <v>6337</v>
      </c>
      <c r="C1269" s="51" t="s">
        <v>19</v>
      </c>
      <c r="D1269" s="72">
        <v>963.39</v>
      </c>
    </row>
    <row r="1270" spans="1:4" ht="39.6" x14ac:dyDescent="0.25">
      <c r="A1270" s="52" t="s">
        <v>6338</v>
      </c>
      <c r="B1270" s="52" t="s">
        <v>6339</v>
      </c>
      <c r="C1270" s="51" t="s">
        <v>4299</v>
      </c>
      <c r="D1270" s="72">
        <v>305.45999999999998</v>
      </c>
    </row>
    <row r="1271" spans="1:4" ht="26.4" x14ac:dyDescent="0.25">
      <c r="A1271" s="52" t="s">
        <v>6340</v>
      </c>
      <c r="B1271" s="52" t="s">
        <v>6341</v>
      </c>
      <c r="C1271" s="51" t="s">
        <v>19</v>
      </c>
      <c r="D1271" s="72">
        <v>130.65</v>
      </c>
    </row>
    <row r="1272" spans="1:4" ht="26.4" x14ac:dyDescent="0.25">
      <c r="A1272" s="52" t="s">
        <v>6342</v>
      </c>
      <c r="B1272" s="52" t="s">
        <v>6343</v>
      </c>
      <c r="C1272" s="51" t="s">
        <v>19</v>
      </c>
      <c r="D1272" s="73">
        <v>1081.8800000000001</v>
      </c>
    </row>
    <row r="1273" spans="1:4" ht="26.4" x14ac:dyDescent="0.25">
      <c r="A1273" s="52" t="s">
        <v>6344</v>
      </c>
      <c r="B1273" s="52" t="s">
        <v>6345</v>
      </c>
      <c r="C1273" s="51" t="s">
        <v>19</v>
      </c>
      <c r="D1273" s="73">
        <v>1949.24</v>
      </c>
    </row>
    <row r="1274" spans="1:4" ht="39.6" x14ac:dyDescent="0.25">
      <c r="A1274" s="52" t="s">
        <v>7723</v>
      </c>
      <c r="B1274" s="52" t="s">
        <v>7709</v>
      </c>
      <c r="C1274" s="51" t="s">
        <v>15</v>
      </c>
      <c r="D1274" s="73">
        <v>7000.42</v>
      </c>
    </row>
    <row r="1275" spans="1:4" ht="39.6" x14ac:dyDescent="0.25">
      <c r="A1275" s="52" t="s">
        <v>7724</v>
      </c>
      <c r="B1275" s="52" t="s">
        <v>7710</v>
      </c>
      <c r="C1275" s="51" t="s">
        <v>15</v>
      </c>
      <c r="D1275" s="73">
        <v>2279.92</v>
      </c>
    </row>
    <row r="1276" spans="1:4" ht="39.6" x14ac:dyDescent="0.25">
      <c r="A1276" s="52" t="s">
        <v>11048</v>
      </c>
      <c r="B1276" s="52" t="s">
        <v>10882</v>
      </c>
      <c r="C1276" s="51" t="s">
        <v>19</v>
      </c>
      <c r="D1276" s="72">
        <v>440.9</v>
      </c>
    </row>
    <row r="1277" spans="1:4" ht="14.4" x14ac:dyDescent="0.25">
      <c r="A1277" s="50" t="s">
        <v>6346</v>
      </c>
      <c r="B1277" s="50" t="s">
        <v>6347</v>
      </c>
      <c r="C1277" s="51"/>
      <c r="D1277" s="72"/>
    </row>
    <row r="1278" spans="1:4" ht="26.4" x14ac:dyDescent="0.25">
      <c r="A1278" s="52" t="s">
        <v>6348</v>
      </c>
      <c r="B1278" s="52" t="s">
        <v>10883</v>
      </c>
      <c r="C1278" s="51" t="s">
        <v>19</v>
      </c>
      <c r="D1278" s="72">
        <v>66.989999999999995</v>
      </c>
    </row>
    <row r="1279" spans="1:4" ht="39.6" x14ac:dyDescent="0.25">
      <c r="A1279" s="52" t="s">
        <v>6349</v>
      </c>
      <c r="B1279" s="52" t="s">
        <v>10884</v>
      </c>
      <c r="C1279" s="51" t="s">
        <v>4299</v>
      </c>
      <c r="D1279" s="72">
        <v>108.59</v>
      </c>
    </row>
    <row r="1280" spans="1:4" ht="39.6" x14ac:dyDescent="0.25">
      <c r="A1280" s="52" t="s">
        <v>6350</v>
      </c>
      <c r="B1280" s="52" t="s">
        <v>10885</v>
      </c>
      <c r="C1280" s="51" t="s">
        <v>4299</v>
      </c>
      <c r="D1280" s="72">
        <v>156.6</v>
      </c>
    </row>
    <row r="1281" spans="1:4" ht="39.6" x14ac:dyDescent="0.25">
      <c r="A1281" s="52" t="s">
        <v>6351</v>
      </c>
      <c r="B1281" s="52" t="s">
        <v>10886</v>
      </c>
      <c r="C1281" s="51" t="s">
        <v>4299</v>
      </c>
      <c r="D1281" s="72">
        <v>137.96</v>
      </c>
    </row>
    <row r="1282" spans="1:4" ht="39.6" x14ac:dyDescent="0.25">
      <c r="A1282" s="52" t="s">
        <v>6352</v>
      </c>
      <c r="B1282" s="52" t="s">
        <v>10887</v>
      </c>
      <c r="C1282" s="51" t="s">
        <v>4316</v>
      </c>
      <c r="D1282" s="72">
        <v>276.93</v>
      </c>
    </row>
    <row r="1283" spans="1:4" ht="26.4" x14ac:dyDescent="0.25">
      <c r="A1283" s="52" t="s">
        <v>6353</v>
      </c>
      <c r="B1283" s="52" t="s">
        <v>10888</v>
      </c>
      <c r="C1283" s="51" t="s">
        <v>19</v>
      </c>
      <c r="D1283" s="72">
        <v>86.74</v>
      </c>
    </row>
    <row r="1284" spans="1:4" ht="52.8" x14ac:dyDescent="0.25">
      <c r="A1284" s="52" t="s">
        <v>6354</v>
      </c>
      <c r="B1284" s="52" t="s">
        <v>10889</v>
      </c>
      <c r="C1284" s="51" t="s">
        <v>4299</v>
      </c>
      <c r="D1284" s="72">
        <v>89.76</v>
      </c>
    </row>
    <row r="1285" spans="1:4" ht="39.6" x14ac:dyDescent="0.25">
      <c r="A1285" s="52" t="s">
        <v>6355</v>
      </c>
      <c r="B1285" s="52" t="s">
        <v>6356</v>
      </c>
      <c r="C1285" s="51" t="s">
        <v>19</v>
      </c>
      <c r="D1285" s="72">
        <v>301.62</v>
      </c>
    </row>
    <row r="1286" spans="1:4" ht="39.6" x14ac:dyDescent="0.25">
      <c r="A1286" s="52" t="s">
        <v>6357</v>
      </c>
      <c r="B1286" s="52" t="s">
        <v>10890</v>
      </c>
      <c r="C1286" s="51" t="s">
        <v>4299</v>
      </c>
      <c r="D1286" s="72">
        <v>85.62</v>
      </c>
    </row>
    <row r="1287" spans="1:4" ht="39.6" x14ac:dyDescent="0.25">
      <c r="A1287" s="52" t="s">
        <v>6358</v>
      </c>
      <c r="B1287" s="52" t="s">
        <v>10891</v>
      </c>
      <c r="C1287" s="51" t="s">
        <v>4299</v>
      </c>
      <c r="D1287" s="72">
        <v>83.01</v>
      </c>
    </row>
    <row r="1288" spans="1:4" ht="14.4" x14ac:dyDescent="0.25">
      <c r="A1288" s="50" t="s">
        <v>6359</v>
      </c>
      <c r="B1288" s="50" t="s">
        <v>6360</v>
      </c>
      <c r="C1288" s="51"/>
      <c r="D1288" s="72"/>
    </row>
    <row r="1289" spans="1:4" x14ac:dyDescent="0.25">
      <c r="A1289" s="52" t="s">
        <v>6361</v>
      </c>
      <c r="B1289" s="52" t="s">
        <v>6362</v>
      </c>
      <c r="C1289" s="51" t="s">
        <v>4299</v>
      </c>
      <c r="D1289" s="72">
        <v>14.76</v>
      </c>
    </row>
    <row r="1290" spans="1:4" x14ac:dyDescent="0.25">
      <c r="A1290" s="52" t="s">
        <v>6363</v>
      </c>
      <c r="B1290" s="52" t="s">
        <v>6364</v>
      </c>
      <c r="C1290" s="51" t="s">
        <v>4316</v>
      </c>
      <c r="D1290" s="72">
        <v>227.4</v>
      </c>
    </row>
    <row r="1291" spans="1:4" x14ac:dyDescent="0.25">
      <c r="A1291" s="52" t="s">
        <v>6365</v>
      </c>
      <c r="B1291" s="52" t="s">
        <v>6366</v>
      </c>
      <c r="C1291" s="51" t="s">
        <v>4316</v>
      </c>
      <c r="D1291" s="72">
        <v>221.75</v>
      </c>
    </row>
    <row r="1292" spans="1:4" x14ac:dyDescent="0.25">
      <c r="A1292" s="52" t="s">
        <v>6367</v>
      </c>
      <c r="B1292" s="52" t="s">
        <v>6368</v>
      </c>
      <c r="C1292" s="51" t="s">
        <v>4316</v>
      </c>
      <c r="D1292" s="72">
        <v>263.98</v>
      </c>
    </row>
    <row r="1293" spans="1:4" x14ac:dyDescent="0.25">
      <c r="A1293" s="52" t="s">
        <v>6369</v>
      </c>
      <c r="B1293" s="52" t="s">
        <v>6370</v>
      </c>
      <c r="C1293" s="51" t="s">
        <v>4316</v>
      </c>
      <c r="D1293" s="72">
        <v>175.54</v>
      </c>
    </row>
    <row r="1294" spans="1:4" ht="26.4" x14ac:dyDescent="0.25">
      <c r="A1294" s="52" t="s">
        <v>6371</v>
      </c>
      <c r="B1294" s="52" t="s">
        <v>6372</v>
      </c>
      <c r="C1294" s="51" t="s">
        <v>4299</v>
      </c>
      <c r="D1294" s="72">
        <v>32.020000000000003</v>
      </c>
    </row>
    <row r="1295" spans="1:4" ht="14.4" x14ac:dyDescent="0.25">
      <c r="A1295" s="50" t="s">
        <v>6373</v>
      </c>
      <c r="B1295" s="50" t="s">
        <v>6374</v>
      </c>
      <c r="C1295" s="51"/>
      <c r="D1295" s="72"/>
    </row>
    <row r="1296" spans="1:4" x14ac:dyDescent="0.25">
      <c r="A1296" s="52" t="s">
        <v>6375</v>
      </c>
      <c r="B1296" s="52" t="s">
        <v>6376</v>
      </c>
      <c r="C1296" s="51" t="s">
        <v>4299</v>
      </c>
      <c r="D1296" s="72">
        <v>12.51</v>
      </c>
    </row>
    <row r="1297" spans="1:4" x14ac:dyDescent="0.25">
      <c r="A1297" s="52" t="s">
        <v>6377</v>
      </c>
      <c r="B1297" s="52" t="s">
        <v>6378</v>
      </c>
      <c r="C1297" s="51" t="s">
        <v>4299</v>
      </c>
      <c r="D1297" s="72">
        <v>1.25</v>
      </c>
    </row>
    <row r="1298" spans="1:4" x14ac:dyDescent="0.25">
      <c r="A1298" s="52" t="s">
        <v>6379</v>
      </c>
      <c r="B1298" s="52" t="s">
        <v>6380</v>
      </c>
      <c r="C1298" s="51" t="s">
        <v>4299</v>
      </c>
      <c r="D1298" s="72">
        <v>25.38</v>
      </c>
    </row>
    <row r="1299" spans="1:4" ht="14.4" x14ac:dyDescent="0.25">
      <c r="A1299" s="50" t="s">
        <v>6381</v>
      </c>
      <c r="B1299" s="50" t="s">
        <v>6382</v>
      </c>
      <c r="C1299" s="51"/>
      <c r="D1299" s="72"/>
    </row>
    <row r="1300" spans="1:4" ht="26.4" x14ac:dyDescent="0.25">
      <c r="A1300" s="52" t="s">
        <v>6383</v>
      </c>
      <c r="B1300" s="52" t="s">
        <v>6384</v>
      </c>
      <c r="C1300" s="51" t="s">
        <v>15</v>
      </c>
      <c r="D1300" s="72">
        <v>160.80000000000001</v>
      </c>
    </row>
    <row r="1301" spans="1:4" ht="39.6" x14ac:dyDescent="0.25">
      <c r="A1301" s="52" t="s">
        <v>6385</v>
      </c>
      <c r="B1301" s="52" t="s">
        <v>6386</v>
      </c>
      <c r="C1301" s="51" t="s">
        <v>15</v>
      </c>
      <c r="D1301" s="72">
        <v>447.6</v>
      </c>
    </row>
    <row r="1302" spans="1:4" ht="26.4" x14ac:dyDescent="0.25">
      <c r="A1302" s="52" t="s">
        <v>6387</v>
      </c>
      <c r="B1302" s="52" t="s">
        <v>7711</v>
      </c>
      <c r="C1302" s="51" t="s">
        <v>15</v>
      </c>
      <c r="D1302" s="73">
        <v>1901.6</v>
      </c>
    </row>
    <row r="1303" spans="1:4" x14ac:dyDescent="0.25">
      <c r="A1303" s="52" t="s">
        <v>6388</v>
      </c>
      <c r="B1303" s="52" t="s">
        <v>6389</v>
      </c>
      <c r="C1303" s="51" t="s">
        <v>15</v>
      </c>
      <c r="D1303" s="72">
        <v>427.29</v>
      </c>
    </row>
    <row r="1304" spans="1:4" ht="26.4" x14ac:dyDescent="0.25">
      <c r="A1304" s="52" t="s">
        <v>6390</v>
      </c>
      <c r="B1304" s="52" t="s">
        <v>6391</v>
      </c>
      <c r="C1304" s="51" t="s">
        <v>19</v>
      </c>
      <c r="D1304" s="72">
        <v>169.52</v>
      </c>
    </row>
    <row r="1305" spans="1:4" x14ac:dyDescent="0.25">
      <c r="A1305" s="52" t="s">
        <v>6392</v>
      </c>
      <c r="B1305" s="52" t="s">
        <v>6393</v>
      </c>
      <c r="C1305" s="51" t="s">
        <v>15</v>
      </c>
      <c r="D1305" s="73">
        <v>2992.49</v>
      </c>
    </row>
    <row r="1306" spans="1:4" ht="26.4" x14ac:dyDescent="0.25">
      <c r="A1306" s="52" t="s">
        <v>6394</v>
      </c>
      <c r="B1306" s="52" t="s">
        <v>6395</v>
      </c>
      <c r="C1306" s="51" t="s">
        <v>19</v>
      </c>
      <c r="D1306" s="72">
        <v>274.67</v>
      </c>
    </row>
    <row r="1307" spans="1:4" ht="26.4" x14ac:dyDescent="0.25">
      <c r="A1307" s="52" t="s">
        <v>6396</v>
      </c>
      <c r="B1307" s="52" t="s">
        <v>6397</v>
      </c>
      <c r="C1307" s="51" t="s">
        <v>15</v>
      </c>
      <c r="D1307" s="72">
        <v>744.89</v>
      </c>
    </row>
    <row r="1308" spans="1:4" ht="26.4" x14ac:dyDescent="0.25">
      <c r="A1308" s="52" t="s">
        <v>7725</v>
      </c>
      <c r="B1308" s="52" t="s">
        <v>7712</v>
      </c>
      <c r="C1308" s="51" t="s">
        <v>15</v>
      </c>
      <c r="D1308" s="72">
        <v>260</v>
      </c>
    </row>
    <row r="1309" spans="1:4" ht="26.4" x14ac:dyDescent="0.25">
      <c r="A1309" s="52" t="s">
        <v>7726</v>
      </c>
      <c r="B1309" s="52" t="s">
        <v>7713</v>
      </c>
      <c r="C1309" s="51" t="s">
        <v>15</v>
      </c>
      <c r="D1309" s="72">
        <v>386.99</v>
      </c>
    </row>
    <row r="1310" spans="1:4" ht="39.6" x14ac:dyDescent="0.25">
      <c r="A1310" s="52" t="s">
        <v>11049</v>
      </c>
      <c r="B1310" s="52" t="s">
        <v>10892</v>
      </c>
      <c r="C1310" s="51" t="s">
        <v>19</v>
      </c>
      <c r="D1310" s="72">
        <v>612.91</v>
      </c>
    </row>
    <row r="1311" spans="1:4" ht="14.4" x14ac:dyDescent="0.25">
      <c r="A1311" s="50" t="s">
        <v>6398</v>
      </c>
      <c r="B1311" s="50" t="s">
        <v>6399</v>
      </c>
      <c r="C1311" s="51"/>
      <c r="D1311" s="72"/>
    </row>
    <row r="1312" spans="1:4" ht="39.6" x14ac:dyDescent="0.25">
      <c r="A1312" s="52" t="s">
        <v>6400</v>
      </c>
      <c r="B1312" s="52" t="s">
        <v>6401</v>
      </c>
      <c r="C1312" s="51" t="s">
        <v>4299</v>
      </c>
      <c r="D1312" s="72">
        <v>138.19999999999999</v>
      </c>
    </row>
    <row r="1313" spans="1:4" ht="26.4" x14ac:dyDescent="0.25">
      <c r="A1313" s="52" t="s">
        <v>6402</v>
      </c>
      <c r="B1313" s="52" t="s">
        <v>6403</v>
      </c>
      <c r="C1313" s="51" t="s">
        <v>19</v>
      </c>
      <c r="D1313" s="72">
        <v>10.27</v>
      </c>
    </row>
    <row r="1314" spans="1:4" ht="26.4" x14ac:dyDescent="0.25">
      <c r="A1314" s="52" t="s">
        <v>6404</v>
      </c>
      <c r="B1314" s="52" t="s">
        <v>6405</v>
      </c>
      <c r="C1314" s="51" t="s">
        <v>4299</v>
      </c>
      <c r="D1314" s="72">
        <v>40.5</v>
      </c>
    </row>
    <row r="1315" spans="1:4" x14ac:dyDescent="0.25">
      <c r="A1315" s="52" t="s">
        <v>6406</v>
      </c>
      <c r="B1315" s="52" t="s">
        <v>6407</v>
      </c>
      <c r="C1315" s="51" t="s">
        <v>15</v>
      </c>
      <c r="D1315" s="72">
        <v>277.66000000000003</v>
      </c>
    </row>
    <row r="1316" spans="1:4" ht="26.4" x14ac:dyDescent="0.25">
      <c r="A1316" s="52" t="s">
        <v>6408</v>
      </c>
      <c r="B1316" s="52" t="s">
        <v>6409</v>
      </c>
      <c r="C1316" s="51" t="s">
        <v>15</v>
      </c>
      <c r="D1316" s="73">
        <v>3725.67</v>
      </c>
    </row>
    <row r="1317" spans="1:4" ht="26.4" x14ac:dyDescent="0.25">
      <c r="A1317" s="52" t="s">
        <v>6410</v>
      </c>
      <c r="B1317" s="52" t="s">
        <v>6411</v>
      </c>
      <c r="C1317" s="51" t="s">
        <v>15</v>
      </c>
      <c r="D1317" s="73">
        <v>1633.97</v>
      </c>
    </row>
    <row r="1318" spans="1:4" ht="26.4" x14ac:dyDescent="0.25">
      <c r="A1318" s="52" t="s">
        <v>6412</v>
      </c>
      <c r="B1318" s="52" t="s">
        <v>6413</v>
      </c>
      <c r="C1318" s="51" t="s">
        <v>15</v>
      </c>
      <c r="D1318" s="73">
        <v>1464.25</v>
      </c>
    </row>
    <row r="1319" spans="1:4" x14ac:dyDescent="0.25">
      <c r="A1319" s="52" t="s">
        <v>6414</v>
      </c>
      <c r="B1319" s="52" t="s">
        <v>6415</v>
      </c>
      <c r="C1319" s="51" t="s">
        <v>15</v>
      </c>
      <c r="D1319" s="73">
        <v>1006.84</v>
      </c>
    </row>
    <row r="1320" spans="1:4" ht="26.4" x14ac:dyDescent="0.25">
      <c r="A1320" s="52" t="s">
        <v>6416</v>
      </c>
      <c r="B1320" s="52" t="s">
        <v>6417</v>
      </c>
      <c r="C1320" s="51" t="s">
        <v>4299</v>
      </c>
      <c r="D1320" s="72">
        <v>321.67</v>
      </c>
    </row>
    <row r="1321" spans="1:4" x14ac:dyDescent="0.25">
      <c r="A1321" s="52" t="s">
        <v>6418</v>
      </c>
      <c r="B1321" s="52" t="s">
        <v>6419</v>
      </c>
      <c r="C1321" s="51" t="s">
        <v>15</v>
      </c>
      <c r="D1321" s="72">
        <v>203</v>
      </c>
    </row>
    <row r="1322" spans="1:4" ht="26.4" x14ac:dyDescent="0.25">
      <c r="A1322" s="52" t="s">
        <v>6420</v>
      </c>
      <c r="B1322" s="52" t="s">
        <v>6421</v>
      </c>
      <c r="C1322" s="51" t="s">
        <v>4299</v>
      </c>
      <c r="D1322" s="72">
        <v>17.77</v>
      </c>
    </row>
    <row r="1323" spans="1:4" ht="26.4" x14ac:dyDescent="0.25">
      <c r="A1323" s="52" t="s">
        <v>6422</v>
      </c>
      <c r="B1323" s="52" t="s">
        <v>6423</v>
      </c>
      <c r="C1323" s="51" t="s">
        <v>4299</v>
      </c>
      <c r="D1323" s="72">
        <v>187.76</v>
      </c>
    </row>
    <row r="1324" spans="1:4" ht="39.6" x14ac:dyDescent="0.25">
      <c r="A1324" s="52" t="s">
        <v>6424</v>
      </c>
      <c r="B1324" s="52" t="s">
        <v>6425</v>
      </c>
      <c r="C1324" s="51" t="s">
        <v>4299</v>
      </c>
      <c r="D1324" s="72">
        <v>154.94</v>
      </c>
    </row>
    <row r="1325" spans="1:4" x14ac:dyDescent="0.25">
      <c r="A1325" s="52" t="s">
        <v>6426</v>
      </c>
      <c r="B1325" s="52" t="s">
        <v>6427</v>
      </c>
      <c r="C1325" s="51" t="s">
        <v>19</v>
      </c>
      <c r="D1325" s="72">
        <v>5.68</v>
      </c>
    </row>
    <row r="1326" spans="1:4" ht="39.6" x14ac:dyDescent="0.25">
      <c r="A1326" s="52" t="s">
        <v>6428</v>
      </c>
      <c r="B1326" s="52" t="s">
        <v>6429</v>
      </c>
      <c r="C1326" s="51" t="s">
        <v>4299</v>
      </c>
      <c r="D1326" s="72">
        <v>57.7</v>
      </c>
    </row>
    <row r="1327" spans="1:4" x14ac:dyDescent="0.25">
      <c r="A1327" s="52" t="s">
        <v>6430</v>
      </c>
      <c r="B1327" s="52" t="s">
        <v>6431</v>
      </c>
      <c r="C1327" s="51" t="s">
        <v>4299</v>
      </c>
      <c r="D1327" s="72">
        <v>20.059999999999999</v>
      </c>
    </row>
    <row r="1328" spans="1:4" ht="26.4" x14ac:dyDescent="0.25">
      <c r="A1328" s="52" t="s">
        <v>6432</v>
      </c>
      <c r="B1328" s="52" t="s">
        <v>6433</v>
      </c>
      <c r="C1328" s="51" t="s">
        <v>19</v>
      </c>
      <c r="D1328" s="72">
        <v>11.6</v>
      </c>
    </row>
    <row r="1329" spans="1:4" ht="26.4" x14ac:dyDescent="0.25">
      <c r="A1329" s="52" t="s">
        <v>6434</v>
      </c>
      <c r="B1329" s="52" t="s">
        <v>6435</v>
      </c>
      <c r="C1329" s="51" t="s">
        <v>4299</v>
      </c>
      <c r="D1329" s="72">
        <v>177.21</v>
      </c>
    </row>
    <row r="1330" spans="1:4" ht="39.6" x14ac:dyDescent="0.25">
      <c r="A1330" s="52" t="s">
        <v>6436</v>
      </c>
      <c r="B1330" s="52" t="s">
        <v>6437</v>
      </c>
      <c r="C1330" s="51" t="s">
        <v>4299</v>
      </c>
      <c r="D1330" s="72">
        <v>244.89</v>
      </c>
    </row>
    <row r="1331" spans="1:4" ht="39.6" x14ac:dyDescent="0.25">
      <c r="A1331" s="52" t="s">
        <v>6438</v>
      </c>
      <c r="B1331" s="52" t="s">
        <v>6439</v>
      </c>
      <c r="C1331" s="51" t="s">
        <v>4589</v>
      </c>
      <c r="D1331" s="72">
        <v>37.630000000000003</v>
      </c>
    </row>
    <row r="1332" spans="1:4" ht="14.4" x14ac:dyDescent="0.25">
      <c r="A1332" s="50" t="s">
        <v>6440</v>
      </c>
      <c r="B1332" s="50" t="s">
        <v>6441</v>
      </c>
      <c r="C1332" s="51"/>
      <c r="D1332" s="72"/>
    </row>
    <row r="1333" spans="1:4" ht="14.4" x14ac:dyDescent="0.25">
      <c r="A1333" s="50" t="s">
        <v>6442</v>
      </c>
      <c r="B1333" s="50" t="s">
        <v>6443</v>
      </c>
      <c r="C1333" s="51"/>
      <c r="D1333" s="72"/>
    </row>
    <row r="1334" spans="1:4" x14ac:dyDescent="0.25">
      <c r="A1334" s="52" t="s">
        <v>6444</v>
      </c>
      <c r="B1334" s="52" t="s">
        <v>6445</v>
      </c>
      <c r="C1334" s="51" t="s">
        <v>4299</v>
      </c>
      <c r="D1334" s="72">
        <v>142.69999999999999</v>
      </c>
    </row>
    <row r="1335" spans="1:4" ht="26.4" x14ac:dyDescent="0.25">
      <c r="A1335" s="52" t="s">
        <v>6446</v>
      </c>
      <c r="B1335" s="52" t="s">
        <v>6447</v>
      </c>
      <c r="C1335" s="51" t="s">
        <v>15</v>
      </c>
      <c r="D1335" s="72">
        <v>585.63</v>
      </c>
    </row>
    <row r="1336" spans="1:4" ht="39.6" x14ac:dyDescent="0.25">
      <c r="A1336" s="52" t="s">
        <v>6448</v>
      </c>
      <c r="B1336" s="52" t="s">
        <v>6449</v>
      </c>
      <c r="C1336" s="51" t="s">
        <v>15</v>
      </c>
      <c r="D1336" s="73">
        <v>5867.16</v>
      </c>
    </row>
    <row r="1337" spans="1:4" ht="14.4" x14ac:dyDescent="0.25">
      <c r="A1337" s="50" t="s">
        <v>6450</v>
      </c>
      <c r="B1337" s="50" t="s">
        <v>6451</v>
      </c>
      <c r="C1337" s="51"/>
      <c r="D1337" s="72"/>
    </row>
    <row r="1338" spans="1:4" x14ac:dyDescent="0.25">
      <c r="A1338" s="52" t="s">
        <v>6452</v>
      </c>
      <c r="B1338" s="52" t="s">
        <v>6453</v>
      </c>
      <c r="C1338" s="51" t="s">
        <v>4299</v>
      </c>
      <c r="D1338" s="72">
        <v>353.94</v>
      </c>
    </row>
    <row r="1339" spans="1:4" ht="14.4" x14ac:dyDescent="0.25">
      <c r="A1339" s="50" t="s">
        <v>6454</v>
      </c>
      <c r="B1339" s="50" t="s">
        <v>6455</v>
      </c>
      <c r="C1339" s="51"/>
      <c r="D1339" s="72"/>
    </row>
    <row r="1340" spans="1:4" ht="26.4" x14ac:dyDescent="0.25">
      <c r="A1340" s="52" t="s">
        <v>6456</v>
      </c>
      <c r="B1340" s="52" t="s">
        <v>6457</v>
      </c>
      <c r="C1340" s="51" t="s">
        <v>19</v>
      </c>
      <c r="D1340" s="72">
        <v>421.41</v>
      </c>
    </row>
    <row r="1341" spans="1:4" ht="26.4" x14ac:dyDescent="0.25">
      <c r="A1341" s="52" t="s">
        <v>6458</v>
      </c>
      <c r="B1341" s="52" t="s">
        <v>6459</v>
      </c>
      <c r="C1341" s="51" t="s">
        <v>19</v>
      </c>
      <c r="D1341" s="72">
        <v>316.88</v>
      </c>
    </row>
    <row r="1342" spans="1:4" ht="26.4" x14ac:dyDescent="0.25">
      <c r="A1342" s="52" t="s">
        <v>6460</v>
      </c>
      <c r="B1342" s="52" t="s">
        <v>6461</v>
      </c>
      <c r="C1342" s="51" t="s">
        <v>19</v>
      </c>
      <c r="D1342" s="72">
        <v>224.69</v>
      </c>
    </row>
    <row r="1343" spans="1:4" ht="26.4" x14ac:dyDescent="0.25">
      <c r="A1343" s="52" t="s">
        <v>6462</v>
      </c>
      <c r="B1343" s="52" t="s">
        <v>6463</v>
      </c>
      <c r="C1343" s="51" t="s">
        <v>15</v>
      </c>
      <c r="D1343" s="72">
        <v>856.69</v>
      </c>
    </row>
    <row r="1344" spans="1:4" ht="26.4" x14ac:dyDescent="0.25">
      <c r="A1344" s="52" t="s">
        <v>6464</v>
      </c>
      <c r="B1344" s="52" t="s">
        <v>6465</v>
      </c>
      <c r="C1344" s="51" t="s">
        <v>15</v>
      </c>
      <c r="D1344" s="72">
        <v>195.37</v>
      </c>
    </row>
    <row r="1345" spans="1:4" x14ac:dyDescent="0.25">
      <c r="A1345" s="52" t="s">
        <v>6466</v>
      </c>
      <c r="B1345" s="52" t="s">
        <v>6467</v>
      </c>
      <c r="C1345" s="51" t="s">
        <v>19</v>
      </c>
      <c r="D1345" s="72">
        <v>167.21</v>
      </c>
    </row>
    <row r="1346" spans="1:4" ht="14.4" x14ac:dyDescent="0.25">
      <c r="A1346" s="50" t="s">
        <v>6468</v>
      </c>
      <c r="B1346" s="50" t="s">
        <v>6469</v>
      </c>
      <c r="C1346" s="51"/>
      <c r="D1346" s="72"/>
    </row>
    <row r="1347" spans="1:4" ht="28.8" x14ac:dyDescent="0.25">
      <c r="A1347" s="50" t="s">
        <v>6470</v>
      </c>
      <c r="B1347" s="50" t="s">
        <v>6471</v>
      </c>
      <c r="C1347" s="51"/>
      <c r="D1347" s="72"/>
    </row>
    <row r="1348" spans="1:4" ht="39.6" x14ac:dyDescent="0.25">
      <c r="A1348" s="52" t="s">
        <v>6472</v>
      </c>
      <c r="B1348" s="52" t="s">
        <v>7714</v>
      </c>
      <c r="C1348" s="51" t="s">
        <v>4435</v>
      </c>
      <c r="D1348" s="73">
        <v>4300.57</v>
      </c>
    </row>
    <row r="1349" spans="1:4" ht="14.4" x14ac:dyDescent="0.25">
      <c r="A1349" s="50" t="s">
        <v>6473</v>
      </c>
      <c r="B1349" s="50" t="s">
        <v>6474</v>
      </c>
      <c r="C1349" s="51"/>
      <c r="D1349" s="72"/>
    </row>
    <row r="1350" spans="1:4" ht="14.4" x14ac:dyDescent="0.25">
      <c r="A1350" s="50" t="s">
        <v>6476</v>
      </c>
      <c r="B1350" s="50" t="s">
        <v>6477</v>
      </c>
      <c r="C1350" s="51"/>
      <c r="D1350" s="72"/>
    </row>
    <row r="1351" spans="1:4" x14ac:dyDescent="0.25">
      <c r="A1351" s="52" t="s">
        <v>6478</v>
      </c>
      <c r="B1351" s="52" t="s">
        <v>6479</v>
      </c>
      <c r="C1351" s="51" t="s">
        <v>15</v>
      </c>
      <c r="D1351" s="72">
        <v>12.47</v>
      </c>
    </row>
    <row r="1352" spans="1:4" x14ac:dyDescent="0.25">
      <c r="A1352" s="52" t="s">
        <v>6480</v>
      </c>
      <c r="B1352" s="52" t="s">
        <v>6481</v>
      </c>
      <c r="C1352" s="51" t="s">
        <v>15</v>
      </c>
      <c r="D1352" s="72">
        <v>155.19999999999999</v>
      </c>
    </row>
    <row r="1353" spans="1:4" x14ac:dyDescent="0.25">
      <c r="A1353" s="52" t="s">
        <v>6482</v>
      </c>
      <c r="B1353" s="52" t="s">
        <v>6483</v>
      </c>
      <c r="C1353" s="51" t="s">
        <v>15</v>
      </c>
      <c r="D1353" s="72">
        <v>22.15</v>
      </c>
    </row>
    <row r="1354" spans="1:4" x14ac:dyDescent="0.25">
      <c r="A1354" s="52" t="s">
        <v>6484</v>
      </c>
      <c r="B1354" s="52" t="s">
        <v>6485</v>
      </c>
      <c r="C1354" s="51" t="s">
        <v>15</v>
      </c>
      <c r="D1354" s="72">
        <v>62.53</v>
      </c>
    </row>
    <row r="1355" spans="1:4" x14ac:dyDescent="0.25">
      <c r="A1355" s="52" t="s">
        <v>6486</v>
      </c>
      <c r="B1355" s="52" t="s">
        <v>6487</v>
      </c>
      <c r="C1355" s="51" t="s">
        <v>15</v>
      </c>
      <c r="D1355" s="72">
        <v>3.95</v>
      </c>
    </row>
    <row r="1356" spans="1:4" x14ac:dyDescent="0.25">
      <c r="A1356" s="52" t="s">
        <v>6488</v>
      </c>
      <c r="B1356" s="52" t="s">
        <v>6489</v>
      </c>
      <c r="C1356" s="51" t="s">
        <v>15</v>
      </c>
      <c r="D1356" s="72">
        <v>13.24</v>
      </c>
    </row>
    <row r="1357" spans="1:4" x14ac:dyDescent="0.25">
      <c r="A1357" s="52" t="s">
        <v>6490</v>
      </c>
      <c r="B1357" s="52" t="s">
        <v>6491</v>
      </c>
      <c r="C1357" s="51" t="s">
        <v>15</v>
      </c>
      <c r="D1357" s="72">
        <v>23.7</v>
      </c>
    </row>
    <row r="1358" spans="1:4" x14ac:dyDescent="0.25">
      <c r="A1358" s="52" t="s">
        <v>6492</v>
      </c>
      <c r="B1358" s="52" t="s">
        <v>6493</v>
      </c>
      <c r="C1358" s="51" t="s">
        <v>15</v>
      </c>
      <c r="D1358" s="72">
        <v>1.41</v>
      </c>
    </row>
    <row r="1359" spans="1:4" x14ac:dyDescent="0.25">
      <c r="A1359" s="52" t="s">
        <v>6494</v>
      </c>
      <c r="B1359" s="52" t="s">
        <v>6495</v>
      </c>
      <c r="C1359" s="51" t="s">
        <v>15</v>
      </c>
      <c r="D1359" s="72">
        <v>101.05</v>
      </c>
    </row>
    <row r="1360" spans="1:4" ht="14.4" x14ac:dyDescent="0.25">
      <c r="A1360" s="50" t="s">
        <v>6496</v>
      </c>
      <c r="B1360" s="50" t="s">
        <v>6497</v>
      </c>
      <c r="C1360" s="51"/>
      <c r="D1360" s="72"/>
    </row>
    <row r="1361" spans="1:4" x14ac:dyDescent="0.25">
      <c r="A1361" s="52" t="s">
        <v>6498</v>
      </c>
      <c r="B1361" s="52" t="s">
        <v>6499</v>
      </c>
      <c r="C1361" s="51" t="s">
        <v>15</v>
      </c>
      <c r="D1361" s="72">
        <v>91.14</v>
      </c>
    </row>
    <row r="1362" spans="1:4" x14ac:dyDescent="0.25">
      <c r="A1362" s="52" t="s">
        <v>6500</v>
      </c>
      <c r="B1362" s="52" t="s">
        <v>6501</v>
      </c>
      <c r="C1362" s="51" t="s">
        <v>15</v>
      </c>
      <c r="D1362" s="72">
        <v>39.03</v>
      </c>
    </row>
    <row r="1363" spans="1:4" x14ac:dyDescent="0.25">
      <c r="A1363" s="52" t="s">
        <v>6502</v>
      </c>
      <c r="B1363" s="52" t="s">
        <v>6503</v>
      </c>
      <c r="C1363" s="51" t="s">
        <v>15</v>
      </c>
      <c r="D1363" s="72">
        <v>56.22</v>
      </c>
    </row>
    <row r="1364" spans="1:4" x14ac:dyDescent="0.25">
      <c r="A1364" s="52" t="s">
        <v>6504</v>
      </c>
      <c r="B1364" s="52" t="s">
        <v>6505</v>
      </c>
      <c r="C1364" s="51" t="s">
        <v>15</v>
      </c>
      <c r="D1364" s="72">
        <v>81.040000000000006</v>
      </c>
    </row>
    <row r="1365" spans="1:4" x14ac:dyDescent="0.25">
      <c r="A1365" s="52" t="s">
        <v>6506</v>
      </c>
      <c r="B1365" s="52" t="s">
        <v>6507</v>
      </c>
      <c r="C1365" s="51" t="s">
        <v>15</v>
      </c>
      <c r="D1365" s="72">
        <v>36.78</v>
      </c>
    </row>
    <row r="1366" spans="1:4" x14ac:dyDescent="0.25">
      <c r="A1366" s="52" t="s">
        <v>6508</v>
      </c>
      <c r="B1366" s="52" t="s">
        <v>6509</v>
      </c>
      <c r="C1366" s="51" t="s">
        <v>15</v>
      </c>
      <c r="D1366" s="72">
        <v>37.840000000000003</v>
      </c>
    </row>
    <row r="1367" spans="1:4" x14ac:dyDescent="0.25">
      <c r="A1367" s="52" t="s">
        <v>6510</v>
      </c>
      <c r="B1367" s="52" t="s">
        <v>6511</v>
      </c>
      <c r="C1367" s="51" t="s">
        <v>15</v>
      </c>
      <c r="D1367" s="72">
        <v>45.65</v>
      </c>
    </row>
    <row r="1368" spans="1:4" x14ac:dyDescent="0.25">
      <c r="A1368" s="52" t="s">
        <v>6512</v>
      </c>
      <c r="B1368" s="52" t="s">
        <v>6513</v>
      </c>
      <c r="C1368" s="51" t="s">
        <v>15</v>
      </c>
      <c r="D1368" s="72">
        <v>181.23</v>
      </c>
    </row>
    <row r="1369" spans="1:4" x14ac:dyDescent="0.25">
      <c r="A1369" s="52" t="s">
        <v>6514</v>
      </c>
      <c r="B1369" s="52" t="s">
        <v>6515</v>
      </c>
      <c r="C1369" s="51" t="s">
        <v>15</v>
      </c>
      <c r="D1369" s="72">
        <v>62.03</v>
      </c>
    </row>
    <row r="1370" spans="1:4" x14ac:dyDescent="0.25">
      <c r="A1370" s="52" t="s">
        <v>6516</v>
      </c>
      <c r="B1370" s="52" t="s">
        <v>6517</v>
      </c>
      <c r="C1370" s="51" t="s">
        <v>15</v>
      </c>
      <c r="D1370" s="72">
        <v>40.659999999999997</v>
      </c>
    </row>
    <row r="1371" spans="1:4" x14ac:dyDescent="0.25">
      <c r="A1371" s="52" t="s">
        <v>6518</v>
      </c>
      <c r="B1371" s="52" t="s">
        <v>6519</v>
      </c>
      <c r="C1371" s="51" t="s">
        <v>15</v>
      </c>
      <c r="D1371" s="72">
        <v>63.79</v>
      </c>
    </row>
    <row r="1372" spans="1:4" x14ac:dyDescent="0.25">
      <c r="A1372" s="52" t="s">
        <v>6520</v>
      </c>
      <c r="B1372" s="52" t="s">
        <v>6521</v>
      </c>
      <c r="C1372" s="51" t="s">
        <v>15</v>
      </c>
      <c r="D1372" s="72">
        <v>501.34</v>
      </c>
    </row>
    <row r="1373" spans="1:4" x14ac:dyDescent="0.25">
      <c r="A1373" s="52" t="s">
        <v>6522</v>
      </c>
      <c r="B1373" s="52" t="s">
        <v>6523</v>
      </c>
      <c r="C1373" s="51" t="s">
        <v>15</v>
      </c>
      <c r="D1373" s="72">
        <v>711.93</v>
      </c>
    </row>
    <row r="1374" spans="1:4" x14ac:dyDescent="0.25">
      <c r="A1374" s="52" t="s">
        <v>6524</v>
      </c>
      <c r="B1374" s="52" t="s">
        <v>6525</v>
      </c>
      <c r="C1374" s="51" t="s">
        <v>15</v>
      </c>
      <c r="D1374" s="72">
        <v>202.88</v>
      </c>
    </row>
    <row r="1375" spans="1:4" ht="14.4" x14ac:dyDescent="0.25">
      <c r="A1375" s="50" t="s">
        <v>11050</v>
      </c>
      <c r="B1375" s="50" t="s">
        <v>10893</v>
      </c>
      <c r="C1375" s="51"/>
      <c r="D1375" s="72"/>
    </row>
    <row r="1376" spans="1:4" ht="14.4" x14ac:dyDescent="0.25">
      <c r="A1376" s="50" t="s">
        <v>11051</v>
      </c>
      <c r="B1376" s="50" t="s">
        <v>10894</v>
      </c>
      <c r="C1376" s="51"/>
      <c r="D1376" s="72"/>
    </row>
    <row r="1377" spans="1:4" x14ac:dyDescent="0.25">
      <c r="A1377" s="52" t="s">
        <v>11052</v>
      </c>
      <c r="B1377" s="52" t="s">
        <v>10895</v>
      </c>
      <c r="C1377" s="51" t="s">
        <v>4316</v>
      </c>
      <c r="D1377" s="72">
        <v>433.7</v>
      </c>
    </row>
    <row r="1378" spans="1:4" x14ac:dyDescent="0.25">
      <c r="A1378" s="52" t="s">
        <v>11053</v>
      </c>
      <c r="B1378" s="52" t="s">
        <v>10896</v>
      </c>
      <c r="C1378" s="51" t="s">
        <v>4316</v>
      </c>
      <c r="D1378" s="72">
        <v>444.25</v>
      </c>
    </row>
    <row r="1379" spans="1:4" ht="26.4" x14ac:dyDescent="0.25">
      <c r="A1379" s="52" t="s">
        <v>11054</v>
      </c>
      <c r="B1379" s="52" t="s">
        <v>10897</v>
      </c>
      <c r="C1379" s="51" t="s">
        <v>4316</v>
      </c>
      <c r="D1379" s="72">
        <v>386.7</v>
      </c>
    </row>
    <row r="1380" spans="1:4" ht="26.4" x14ac:dyDescent="0.25">
      <c r="A1380" s="52" t="s">
        <v>11055</v>
      </c>
      <c r="B1380" s="52" t="s">
        <v>10898</v>
      </c>
      <c r="C1380" s="51" t="s">
        <v>4316</v>
      </c>
      <c r="D1380" s="72">
        <v>695.95</v>
      </c>
    </row>
    <row r="1381" spans="1:4" x14ac:dyDescent="0.25">
      <c r="A1381" s="52" t="s">
        <v>11056</v>
      </c>
      <c r="B1381" s="52" t="s">
        <v>10899</v>
      </c>
      <c r="C1381" s="51" t="s">
        <v>4299</v>
      </c>
      <c r="D1381" s="72">
        <v>21.26</v>
      </c>
    </row>
    <row r="1382" spans="1:4" ht="39.6" x14ac:dyDescent="0.25">
      <c r="A1382" s="52" t="s">
        <v>11057</v>
      </c>
      <c r="B1382" s="52" t="s">
        <v>10900</v>
      </c>
      <c r="C1382" s="51" t="s">
        <v>4299</v>
      </c>
      <c r="D1382" s="72">
        <v>169.16</v>
      </c>
    </row>
    <row r="1383" spans="1:4" x14ac:dyDescent="0.25">
      <c r="A1383" s="52" t="s">
        <v>11058</v>
      </c>
      <c r="B1383" s="52" t="s">
        <v>10901</v>
      </c>
      <c r="C1383" s="51" t="s">
        <v>19</v>
      </c>
      <c r="D1383" s="72">
        <v>22.72</v>
      </c>
    </row>
    <row r="1384" spans="1:4" ht="26.4" x14ac:dyDescent="0.25">
      <c r="A1384" s="52" t="s">
        <v>11059</v>
      </c>
      <c r="B1384" s="52" t="s">
        <v>10902</v>
      </c>
      <c r="C1384" s="51" t="s">
        <v>19</v>
      </c>
      <c r="D1384" s="72">
        <v>44.06</v>
      </c>
    </row>
    <row r="1385" spans="1:4" ht="26.4" x14ac:dyDescent="0.25">
      <c r="A1385" s="52" t="s">
        <v>11060</v>
      </c>
      <c r="B1385" s="52" t="s">
        <v>10903</v>
      </c>
      <c r="C1385" s="51" t="s">
        <v>4299</v>
      </c>
      <c r="D1385" s="72">
        <v>6.94</v>
      </c>
    </row>
    <row r="1386" spans="1:4" ht="26.4" x14ac:dyDescent="0.25">
      <c r="A1386" s="52" t="s">
        <v>11061</v>
      </c>
      <c r="B1386" s="52" t="s">
        <v>10904</v>
      </c>
      <c r="C1386" s="51" t="s">
        <v>4299</v>
      </c>
      <c r="D1386" s="72">
        <v>144.11000000000001</v>
      </c>
    </row>
    <row r="1387" spans="1:4" ht="26.4" x14ac:dyDescent="0.25">
      <c r="A1387" s="52" t="s">
        <v>11062</v>
      </c>
      <c r="B1387" s="52" t="s">
        <v>10905</v>
      </c>
      <c r="C1387" s="51" t="s">
        <v>4299</v>
      </c>
      <c r="D1387" s="72">
        <v>410.36</v>
      </c>
    </row>
    <row r="1388" spans="1:4" ht="39.6" x14ac:dyDescent="0.25">
      <c r="A1388" s="52" t="s">
        <v>11063</v>
      </c>
      <c r="B1388" s="52" t="s">
        <v>10906</v>
      </c>
      <c r="C1388" s="51" t="s">
        <v>4299</v>
      </c>
      <c r="D1388" s="72">
        <v>202.34</v>
      </c>
    </row>
    <row r="1389" spans="1:4" x14ac:dyDescent="0.25">
      <c r="A1389" s="52" t="s">
        <v>11064</v>
      </c>
      <c r="B1389" s="52" t="s">
        <v>10907</v>
      </c>
      <c r="C1389" s="51" t="s">
        <v>4299</v>
      </c>
      <c r="D1389" s="72">
        <v>8.07</v>
      </c>
    </row>
    <row r="1390" spans="1:4" x14ac:dyDescent="0.25">
      <c r="A1390" s="52" t="s">
        <v>11065</v>
      </c>
      <c r="B1390" s="52" t="s">
        <v>10908</v>
      </c>
      <c r="C1390" s="51" t="s">
        <v>4299</v>
      </c>
      <c r="D1390" s="72">
        <v>169.44</v>
      </c>
    </row>
    <row r="1391" spans="1:4" x14ac:dyDescent="0.25">
      <c r="A1391" s="52" t="s">
        <v>11066</v>
      </c>
      <c r="B1391" s="52" t="s">
        <v>10909</v>
      </c>
      <c r="C1391" s="51" t="s">
        <v>4299</v>
      </c>
      <c r="D1391" s="72">
        <v>26.65</v>
      </c>
    </row>
    <row r="1392" spans="1:4" x14ac:dyDescent="0.25">
      <c r="A1392" s="52" t="s">
        <v>11067</v>
      </c>
      <c r="B1392" s="52" t="s">
        <v>10910</v>
      </c>
      <c r="C1392" s="51" t="s">
        <v>4299</v>
      </c>
      <c r="D1392" s="72">
        <v>68.599999999999994</v>
      </c>
    </row>
    <row r="1393" spans="1:4" ht="26.4" x14ac:dyDescent="0.25">
      <c r="A1393" s="52" t="s">
        <v>11068</v>
      </c>
      <c r="B1393" s="52" t="s">
        <v>10911</v>
      </c>
      <c r="C1393" s="51" t="s">
        <v>4316</v>
      </c>
      <c r="D1393" s="72">
        <v>409.04</v>
      </c>
    </row>
    <row r="1394" spans="1:4" x14ac:dyDescent="0.25">
      <c r="A1394" s="52" t="s">
        <v>11069</v>
      </c>
      <c r="B1394" s="52" t="s">
        <v>10912</v>
      </c>
      <c r="C1394" s="51" t="s">
        <v>19</v>
      </c>
      <c r="D1394" s="72">
        <v>28.79</v>
      </c>
    </row>
    <row r="1395" spans="1:4" ht="26.4" x14ac:dyDescent="0.25">
      <c r="A1395" s="52" t="s">
        <v>11070</v>
      </c>
      <c r="B1395" s="52" t="s">
        <v>10913</v>
      </c>
      <c r="C1395" s="51" t="s">
        <v>4299</v>
      </c>
      <c r="D1395" s="72">
        <v>50.38</v>
      </c>
    </row>
    <row r="1396" spans="1:4" x14ac:dyDescent="0.25">
      <c r="A1396" s="52" t="s">
        <v>11071</v>
      </c>
      <c r="B1396" s="52" t="s">
        <v>10914</v>
      </c>
      <c r="C1396" s="51" t="s">
        <v>19</v>
      </c>
      <c r="D1396" s="72">
        <v>11.22</v>
      </c>
    </row>
    <row r="1397" spans="1:4" x14ac:dyDescent="0.25">
      <c r="A1397" s="52" t="s">
        <v>11072</v>
      </c>
      <c r="B1397" s="52" t="s">
        <v>10915</v>
      </c>
      <c r="C1397" s="51" t="s">
        <v>15</v>
      </c>
      <c r="D1397" s="72">
        <v>9.52</v>
      </c>
    </row>
    <row r="1398" spans="1:4" x14ac:dyDescent="0.25">
      <c r="A1398" s="52" t="s">
        <v>11073</v>
      </c>
      <c r="B1398" s="52" t="s">
        <v>10916</v>
      </c>
      <c r="C1398" s="51" t="s">
        <v>15</v>
      </c>
      <c r="D1398" s="72">
        <v>5.93</v>
      </c>
    </row>
    <row r="1399" spans="1:4" x14ac:dyDescent="0.25">
      <c r="A1399" s="52" t="s">
        <v>11074</v>
      </c>
      <c r="B1399" s="52" t="s">
        <v>10917</v>
      </c>
      <c r="C1399" s="51" t="s">
        <v>15</v>
      </c>
      <c r="D1399" s="72">
        <v>5.28</v>
      </c>
    </row>
    <row r="1400" spans="1:4" x14ac:dyDescent="0.25">
      <c r="A1400" s="52" t="s">
        <v>11075</v>
      </c>
      <c r="B1400" s="52" t="s">
        <v>10918</v>
      </c>
      <c r="C1400" s="51" t="s">
        <v>19</v>
      </c>
      <c r="D1400" s="72">
        <v>77.11</v>
      </c>
    </row>
    <row r="1401" spans="1:4" x14ac:dyDescent="0.25">
      <c r="A1401" s="52" t="s">
        <v>11076</v>
      </c>
      <c r="B1401" s="52" t="s">
        <v>10919</v>
      </c>
      <c r="C1401" s="51" t="s">
        <v>15</v>
      </c>
      <c r="D1401" s="72">
        <v>61.82</v>
      </c>
    </row>
    <row r="1402" spans="1:4" x14ac:dyDescent="0.25">
      <c r="A1402" s="52" t="s">
        <v>11077</v>
      </c>
      <c r="B1402" s="52" t="s">
        <v>10920</v>
      </c>
      <c r="C1402" s="51" t="s">
        <v>19</v>
      </c>
      <c r="D1402" s="72">
        <v>26.91</v>
      </c>
    </row>
    <row r="1403" spans="1:4" ht="26.4" x14ac:dyDescent="0.25">
      <c r="A1403" s="52" t="s">
        <v>11078</v>
      </c>
      <c r="B1403" s="52" t="s">
        <v>10921</v>
      </c>
      <c r="C1403" s="51" t="s">
        <v>15</v>
      </c>
      <c r="D1403" s="73">
        <v>2284.37</v>
      </c>
    </row>
    <row r="1404" spans="1:4" ht="26.4" x14ac:dyDescent="0.25">
      <c r="A1404" s="52" t="s">
        <v>11079</v>
      </c>
      <c r="B1404" s="52" t="s">
        <v>10922</v>
      </c>
      <c r="C1404" s="51" t="s">
        <v>10923</v>
      </c>
      <c r="D1404" s="73">
        <v>1248.28</v>
      </c>
    </row>
    <row r="1405" spans="1:4" x14ac:dyDescent="0.25">
      <c r="A1405" s="52" t="s">
        <v>11080</v>
      </c>
      <c r="B1405" s="52" t="s">
        <v>10924</v>
      </c>
      <c r="C1405" s="51" t="s">
        <v>15</v>
      </c>
      <c r="D1405" s="72">
        <v>27.39</v>
      </c>
    </row>
    <row r="1406" spans="1:4" x14ac:dyDescent="0.25">
      <c r="A1406" s="52" t="s">
        <v>11081</v>
      </c>
      <c r="B1406" s="52" t="s">
        <v>10925</v>
      </c>
      <c r="C1406" s="51" t="s">
        <v>15</v>
      </c>
      <c r="D1406" s="72">
        <v>155.37</v>
      </c>
    </row>
    <row r="1407" spans="1:4" x14ac:dyDescent="0.25">
      <c r="A1407" s="52" t="s">
        <v>11082</v>
      </c>
      <c r="B1407" s="52" t="s">
        <v>10926</v>
      </c>
      <c r="C1407" s="51" t="s">
        <v>15</v>
      </c>
      <c r="D1407" s="72">
        <v>299.62</v>
      </c>
    </row>
    <row r="1408" spans="1:4" x14ac:dyDescent="0.25">
      <c r="A1408" s="52" t="s">
        <v>11083</v>
      </c>
      <c r="B1408" s="52" t="s">
        <v>10927</v>
      </c>
      <c r="C1408" s="51" t="s">
        <v>15</v>
      </c>
      <c r="D1408" s="72">
        <v>72.099999999999994</v>
      </c>
    </row>
    <row r="1409" spans="1:4" x14ac:dyDescent="0.25">
      <c r="A1409" s="52" t="s">
        <v>11084</v>
      </c>
      <c r="B1409" s="52" t="s">
        <v>10928</v>
      </c>
      <c r="C1409" s="51" t="s">
        <v>19</v>
      </c>
      <c r="D1409" s="72">
        <v>110.62</v>
      </c>
    </row>
    <row r="1410" spans="1:4" x14ac:dyDescent="0.25">
      <c r="A1410" s="52" t="s">
        <v>11085</v>
      </c>
      <c r="B1410" s="52" t="s">
        <v>10929</v>
      </c>
      <c r="C1410" s="51" t="s">
        <v>19</v>
      </c>
      <c r="D1410" s="72">
        <v>98.45</v>
      </c>
    </row>
    <row r="1411" spans="1:4" x14ac:dyDescent="0.25">
      <c r="A1411" s="52" t="s">
        <v>11086</v>
      </c>
      <c r="B1411" s="52" t="s">
        <v>10930</v>
      </c>
      <c r="C1411" s="51" t="s">
        <v>19</v>
      </c>
      <c r="D1411" s="72">
        <v>136.61000000000001</v>
      </c>
    </row>
    <row r="1412" spans="1:4" x14ac:dyDescent="0.25">
      <c r="A1412" s="52" t="s">
        <v>11087</v>
      </c>
      <c r="B1412" s="52" t="s">
        <v>10931</v>
      </c>
      <c r="C1412" s="51" t="s">
        <v>19</v>
      </c>
      <c r="D1412" s="72">
        <v>23.68</v>
      </c>
    </row>
    <row r="1413" spans="1:4" ht="26.4" x14ac:dyDescent="0.25">
      <c r="A1413" s="52" t="s">
        <v>11088</v>
      </c>
      <c r="B1413" s="52" t="s">
        <v>10932</v>
      </c>
      <c r="C1413" s="51" t="s">
        <v>4299</v>
      </c>
      <c r="D1413" s="72">
        <v>17.23</v>
      </c>
    </row>
    <row r="1414" spans="1:4" ht="26.4" x14ac:dyDescent="0.25">
      <c r="A1414" s="52" t="s">
        <v>11089</v>
      </c>
      <c r="B1414" s="52" t="s">
        <v>10933</v>
      </c>
      <c r="C1414" s="51" t="s">
        <v>19</v>
      </c>
      <c r="D1414" s="72">
        <v>8.24</v>
      </c>
    </row>
    <row r="1415" spans="1:4" ht="26.4" x14ac:dyDescent="0.25">
      <c r="A1415" s="52" t="s">
        <v>11090</v>
      </c>
      <c r="B1415" s="52" t="s">
        <v>10934</v>
      </c>
      <c r="C1415" s="51" t="s">
        <v>19</v>
      </c>
      <c r="D1415" s="72">
        <v>12.36</v>
      </c>
    </row>
    <row r="1416" spans="1:4" x14ac:dyDescent="0.25">
      <c r="A1416" s="52" t="s">
        <v>11091</v>
      </c>
      <c r="B1416" s="52" t="s">
        <v>10935</v>
      </c>
      <c r="C1416" s="51" t="s">
        <v>4299</v>
      </c>
      <c r="D1416" s="72">
        <v>15.4</v>
      </c>
    </row>
    <row r="1417" spans="1:4" ht="26.4" x14ac:dyDescent="0.25">
      <c r="A1417" s="52" t="s">
        <v>11092</v>
      </c>
      <c r="B1417" s="52" t="s">
        <v>10936</v>
      </c>
      <c r="C1417" s="51" t="s">
        <v>4299</v>
      </c>
      <c r="D1417" s="72">
        <v>32.14</v>
      </c>
    </row>
    <row r="1418" spans="1:4" ht="26.4" x14ac:dyDescent="0.25">
      <c r="A1418" s="52" t="s">
        <v>11093</v>
      </c>
      <c r="B1418" s="52" t="s">
        <v>10937</v>
      </c>
      <c r="C1418" s="51" t="s">
        <v>15</v>
      </c>
      <c r="D1418" s="72">
        <v>14.15</v>
      </c>
    </row>
    <row r="1419" spans="1:4" ht="26.4" x14ac:dyDescent="0.25">
      <c r="A1419" s="52" t="s">
        <v>11094</v>
      </c>
      <c r="B1419" s="52" t="s">
        <v>10938</v>
      </c>
      <c r="C1419" s="51" t="s">
        <v>15</v>
      </c>
      <c r="D1419" s="72">
        <v>6.14</v>
      </c>
    </row>
    <row r="1420" spans="1:4" ht="26.4" x14ac:dyDescent="0.25">
      <c r="A1420" s="52" t="s">
        <v>11095</v>
      </c>
      <c r="B1420" s="52" t="s">
        <v>10939</v>
      </c>
      <c r="C1420" s="51" t="s">
        <v>15</v>
      </c>
      <c r="D1420" s="72">
        <v>6.64</v>
      </c>
    </row>
    <row r="1421" spans="1:4" ht="26.4" x14ac:dyDescent="0.25">
      <c r="A1421" s="52" t="s">
        <v>11096</v>
      </c>
      <c r="B1421" s="52" t="s">
        <v>10940</v>
      </c>
      <c r="C1421" s="51" t="s">
        <v>15</v>
      </c>
      <c r="D1421" s="72">
        <v>7.89</v>
      </c>
    </row>
    <row r="1422" spans="1:4" ht="26.4" x14ac:dyDescent="0.25">
      <c r="A1422" s="52" t="s">
        <v>11097</v>
      </c>
      <c r="B1422" s="52" t="s">
        <v>10941</v>
      </c>
      <c r="C1422" s="51" t="s">
        <v>19</v>
      </c>
      <c r="D1422" s="72">
        <v>10.31</v>
      </c>
    </row>
    <row r="1423" spans="1:4" ht="26.4" x14ac:dyDescent="0.25">
      <c r="A1423" s="52" t="s">
        <v>11098</v>
      </c>
      <c r="B1423" s="52" t="s">
        <v>10942</v>
      </c>
      <c r="C1423" s="51" t="s">
        <v>15</v>
      </c>
      <c r="D1423" s="72">
        <v>668.99</v>
      </c>
    </row>
    <row r="1424" spans="1:4" ht="14.4" x14ac:dyDescent="0.25">
      <c r="A1424" s="50" t="s">
        <v>11099</v>
      </c>
      <c r="B1424" s="50" t="s">
        <v>10943</v>
      </c>
      <c r="C1424" s="51"/>
      <c r="D1424" s="72"/>
    </row>
    <row r="1425" spans="1:4" ht="26.4" x14ac:dyDescent="0.25">
      <c r="A1425" s="52" t="s">
        <v>11100</v>
      </c>
      <c r="B1425" s="52" t="s">
        <v>10944</v>
      </c>
      <c r="C1425" s="51" t="s">
        <v>10945</v>
      </c>
      <c r="D1425" s="72">
        <v>1.64</v>
      </c>
    </row>
    <row r="1426" spans="1:4" ht="26.4" x14ac:dyDescent="0.25">
      <c r="A1426" s="52" t="s">
        <v>11101</v>
      </c>
      <c r="B1426" s="52" t="s">
        <v>10946</v>
      </c>
      <c r="C1426" s="51" t="s">
        <v>10945</v>
      </c>
      <c r="D1426" s="72">
        <v>187.84</v>
      </c>
    </row>
    <row r="1427" spans="1:4" ht="26.4" x14ac:dyDescent="0.25">
      <c r="A1427" s="52" t="s">
        <v>11102</v>
      </c>
      <c r="B1427" s="52" t="s">
        <v>10947</v>
      </c>
      <c r="C1427" s="51" t="s">
        <v>10945</v>
      </c>
      <c r="D1427" s="72">
        <v>1.85</v>
      </c>
    </row>
    <row r="1428" spans="1:4" ht="39.6" x14ac:dyDescent="0.25">
      <c r="A1428" s="52" t="s">
        <v>11103</v>
      </c>
      <c r="B1428" s="52" t="s">
        <v>10948</v>
      </c>
      <c r="C1428" s="51" t="s">
        <v>10945</v>
      </c>
      <c r="D1428" s="72">
        <v>281.01</v>
      </c>
    </row>
    <row r="1429" spans="1:4" ht="26.4" x14ac:dyDescent="0.25">
      <c r="A1429" s="52" t="s">
        <v>11104</v>
      </c>
      <c r="B1429" s="52" t="s">
        <v>10949</v>
      </c>
      <c r="C1429" s="51" t="s">
        <v>10945</v>
      </c>
      <c r="D1429" s="72">
        <v>191.02</v>
      </c>
    </row>
    <row r="1430" spans="1:4" ht="26.4" x14ac:dyDescent="0.25">
      <c r="A1430" s="52" t="s">
        <v>11105</v>
      </c>
      <c r="B1430" s="52" t="s">
        <v>10950</v>
      </c>
      <c r="C1430" s="51" t="s">
        <v>10945</v>
      </c>
      <c r="D1430" s="72">
        <v>11.05</v>
      </c>
    </row>
    <row r="1431" spans="1:4" x14ac:dyDescent="0.25">
      <c r="A1431" s="52" t="s">
        <v>11106</v>
      </c>
      <c r="B1431" s="52" t="s">
        <v>10951</v>
      </c>
      <c r="C1431" s="51" t="s">
        <v>10945</v>
      </c>
      <c r="D1431" s="72">
        <v>34.729999999999997</v>
      </c>
    </row>
    <row r="1432" spans="1:4" ht="39.6" x14ac:dyDescent="0.25">
      <c r="A1432" s="52" t="s">
        <v>11107</v>
      </c>
      <c r="B1432" s="52" t="s">
        <v>10952</v>
      </c>
      <c r="C1432" s="51" t="s">
        <v>10945</v>
      </c>
      <c r="D1432" s="72">
        <v>133.09</v>
      </c>
    </row>
    <row r="1433" spans="1:4" ht="26.4" x14ac:dyDescent="0.25">
      <c r="A1433" s="52" t="s">
        <v>11108</v>
      </c>
      <c r="B1433" s="52" t="s">
        <v>10953</v>
      </c>
      <c r="C1433" s="51" t="s">
        <v>10945</v>
      </c>
      <c r="D1433" s="72">
        <v>261.88</v>
      </c>
    </row>
    <row r="1434" spans="1:4" ht="26.4" x14ac:dyDescent="0.25">
      <c r="A1434" s="52" t="s">
        <v>11109</v>
      </c>
      <c r="B1434" s="52" t="s">
        <v>10954</v>
      </c>
      <c r="C1434" s="51" t="s">
        <v>10945</v>
      </c>
      <c r="D1434" s="72">
        <v>29.33</v>
      </c>
    </row>
    <row r="1435" spans="1:4" ht="26.4" x14ac:dyDescent="0.25">
      <c r="A1435" s="52" t="s">
        <v>11110</v>
      </c>
      <c r="B1435" s="52" t="s">
        <v>10955</v>
      </c>
      <c r="C1435" s="51" t="s">
        <v>10956</v>
      </c>
      <c r="D1435" s="72">
        <v>0.36</v>
      </c>
    </row>
    <row r="1436" spans="1:4" ht="39.6" x14ac:dyDescent="0.25">
      <c r="A1436" s="52" t="s">
        <v>11111</v>
      </c>
      <c r="B1436" s="52" t="s">
        <v>10957</v>
      </c>
      <c r="C1436" s="51" t="s">
        <v>10956</v>
      </c>
      <c r="D1436" s="72">
        <v>64.819999999999993</v>
      </c>
    </row>
    <row r="1437" spans="1:4" ht="26.4" x14ac:dyDescent="0.25">
      <c r="A1437" s="52" t="s">
        <v>11112</v>
      </c>
      <c r="B1437" s="52" t="s">
        <v>10958</v>
      </c>
      <c r="C1437" s="51" t="s">
        <v>10956</v>
      </c>
      <c r="D1437" s="72">
        <v>0.87</v>
      </c>
    </row>
    <row r="1438" spans="1:4" x14ac:dyDescent="0.25">
      <c r="A1438" s="52" t="s">
        <v>11113</v>
      </c>
      <c r="B1438" s="52" t="s">
        <v>10959</v>
      </c>
      <c r="C1438" s="51" t="s">
        <v>10956</v>
      </c>
      <c r="D1438" s="72">
        <v>27.14</v>
      </c>
    </row>
    <row r="1439" spans="1:4" ht="26.4" x14ac:dyDescent="0.25">
      <c r="A1439" s="52" t="s">
        <v>11114</v>
      </c>
      <c r="B1439" s="52" t="s">
        <v>10960</v>
      </c>
      <c r="C1439" s="51" t="s">
        <v>10956</v>
      </c>
      <c r="D1439" s="72">
        <v>27.03</v>
      </c>
    </row>
    <row r="1440" spans="1:4" ht="26.4" x14ac:dyDescent="0.25">
      <c r="A1440" s="52" t="s">
        <v>11115</v>
      </c>
      <c r="B1440" s="52" t="s">
        <v>10961</v>
      </c>
      <c r="C1440" s="51" t="s">
        <v>10962</v>
      </c>
      <c r="D1440" s="72">
        <v>0.3</v>
      </c>
    </row>
    <row r="1441" spans="1:4" ht="26.4" x14ac:dyDescent="0.25">
      <c r="A1441" s="52" t="s">
        <v>11116</v>
      </c>
      <c r="B1441" s="52" t="s">
        <v>10963</v>
      </c>
      <c r="C1441" s="51" t="s">
        <v>10962</v>
      </c>
      <c r="D1441" s="72">
        <v>23.66</v>
      </c>
    </row>
    <row r="1442" spans="1:4" ht="26.4" x14ac:dyDescent="0.25">
      <c r="A1442" s="52" t="s">
        <v>11117</v>
      </c>
      <c r="B1442" s="52" t="s">
        <v>10964</v>
      </c>
      <c r="C1442" s="51" t="s">
        <v>10962</v>
      </c>
      <c r="D1442" s="72">
        <v>0.43</v>
      </c>
    </row>
    <row r="1443" spans="1:4" ht="39.6" x14ac:dyDescent="0.25">
      <c r="A1443" s="52" t="s">
        <v>11118</v>
      </c>
      <c r="B1443" s="52" t="s">
        <v>10965</v>
      </c>
      <c r="C1443" s="51" t="s">
        <v>10962</v>
      </c>
      <c r="D1443" s="72">
        <v>27.72</v>
      </c>
    </row>
    <row r="1444" spans="1:4" ht="26.4" x14ac:dyDescent="0.25">
      <c r="A1444" s="52" t="s">
        <v>11119</v>
      </c>
      <c r="B1444" s="52" t="s">
        <v>10966</v>
      </c>
      <c r="C1444" s="51" t="s">
        <v>10962</v>
      </c>
      <c r="D1444" s="72">
        <v>39.69</v>
      </c>
    </row>
    <row r="1445" spans="1:4" ht="26.4" x14ac:dyDescent="0.25">
      <c r="A1445" s="52" t="s">
        <v>11120</v>
      </c>
      <c r="B1445" s="52" t="s">
        <v>10967</v>
      </c>
      <c r="C1445" s="51" t="s">
        <v>10962</v>
      </c>
      <c r="D1445" s="72">
        <v>0.78</v>
      </c>
    </row>
    <row r="1446" spans="1:4" ht="26.4" x14ac:dyDescent="0.25">
      <c r="A1446" s="52" t="s">
        <v>11121</v>
      </c>
      <c r="B1446" s="52" t="s">
        <v>10968</v>
      </c>
      <c r="C1446" s="51" t="s">
        <v>10962</v>
      </c>
      <c r="D1446" s="72">
        <v>0.84</v>
      </c>
    </row>
    <row r="1447" spans="1:4" ht="39.6" x14ac:dyDescent="0.25">
      <c r="A1447" s="52" t="s">
        <v>11122</v>
      </c>
      <c r="B1447" s="52" t="s">
        <v>10969</v>
      </c>
      <c r="C1447" s="51" t="s">
        <v>10962</v>
      </c>
      <c r="D1447" s="72">
        <v>24.26</v>
      </c>
    </row>
    <row r="1448" spans="1:4" ht="26.4" x14ac:dyDescent="0.25">
      <c r="A1448" s="52" t="s">
        <v>11123</v>
      </c>
      <c r="B1448" s="52" t="s">
        <v>10970</v>
      </c>
      <c r="C1448" s="51" t="s">
        <v>10962</v>
      </c>
      <c r="D1448" s="72">
        <v>21.41</v>
      </c>
    </row>
    <row r="1449" spans="1:4" ht="26.4" x14ac:dyDescent="0.25">
      <c r="A1449" s="52" t="s">
        <v>11124</v>
      </c>
      <c r="B1449" s="52" t="s">
        <v>10971</v>
      </c>
      <c r="C1449" s="51" t="s">
        <v>10962</v>
      </c>
      <c r="D1449" s="72">
        <v>0.69</v>
      </c>
    </row>
    <row r="1450" spans="1:4" ht="26.4" x14ac:dyDescent="0.25">
      <c r="A1450" s="52" t="s">
        <v>11125</v>
      </c>
      <c r="B1450" s="52" t="s">
        <v>10972</v>
      </c>
      <c r="C1450" s="51" t="s">
        <v>10962</v>
      </c>
      <c r="D1450" s="72">
        <v>0.06</v>
      </c>
    </row>
    <row r="1451" spans="1:4" ht="26.4" x14ac:dyDescent="0.25">
      <c r="A1451" s="52" t="s">
        <v>11126</v>
      </c>
      <c r="B1451" s="52" t="s">
        <v>10973</v>
      </c>
      <c r="C1451" s="51" t="s">
        <v>10962</v>
      </c>
      <c r="D1451" s="72">
        <v>4.63</v>
      </c>
    </row>
    <row r="1452" spans="1:4" ht="26.4" x14ac:dyDescent="0.25">
      <c r="A1452" s="52" t="s">
        <v>11127</v>
      </c>
      <c r="B1452" s="52" t="s">
        <v>10974</v>
      </c>
      <c r="C1452" s="51" t="s">
        <v>10962</v>
      </c>
      <c r="D1452" s="72">
        <v>0.09</v>
      </c>
    </row>
    <row r="1453" spans="1:4" ht="39.6" x14ac:dyDescent="0.25">
      <c r="A1453" s="52" t="s">
        <v>11128</v>
      </c>
      <c r="B1453" s="52" t="s">
        <v>10975</v>
      </c>
      <c r="C1453" s="51" t="s">
        <v>10962</v>
      </c>
      <c r="D1453" s="72">
        <v>5.2</v>
      </c>
    </row>
    <row r="1454" spans="1:4" ht="26.4" x14ac:dyDescent="0.25">
      <c r="A1454" s="52" t="s">
        <v>11129</v>
      </c>
      <c r="B1454" s="52" t="s">
        <v>10976</v>
      </c>
      <c r="C1454" s="51" t="s">
        <v>10962</v>
      </c>
      <c r="D1454" s="72">
        <v>5.38</v>
      </c>
    </row>
    <row r="1455" spans="1:4" ht="26.4" x14ac:dyDescent="0.25">
      <c r="A1455" s="52" t="s">
        <v>11130</v>
      </c>
      <c r="B1455" s="52" t="s">
        <v>10977</v>
      </c>
      <c r="C1455" s="51" t="s">
        <v>10962</v>
      </c>
      <c r="D1455" s="72">
        <v>0.09</v>
      </c>
    </row>
    <row r="1456" spans="1:4" ht="26.4" x14ac:dyDescent="0.25">
      <c r="A1456" s="52" t="s">
        <v>11131</v>
      </c>
      <c r="B1456" s="52" t="s">
        <v>10978</v>
      </c>
      <c r="C1456" s="51" t="s">
        <v>10962</v>
      </c>
      <c r="D1456" s="72">
        <v>0.11</v>
      </c>
    </row>
    <row r="1457" spans="1:4" ht="39.6" x14ac:dyDescent="0.25">
      <c r="A1457" s="52" t="s">
        <v>11132</v>
      </c>
      <c r="B1457" s="52" t="s">
        <v>10979</v>
      </c>
      <c r="C1457" s="51" t="s">
        <v>10962</v>
      </c>
      <c r="D1457" s="72">
        <v>3.29</v>
      </c>
    </row>
    <row r="1458" spans="1:4" ht="26.4" x14ac:dyDescent="0.25">
      <c r="A1458" s="52" t="s">
        <v>11133</v>
      </c>
      <c r="B1458" s="52" t="s">
        <v>10980</v>
      </c>
      <c r="C1458" s="51" t="s">
        <v>10962</v>
      </c>
      <c r="D1458" s="72">
        <v>4.18</v>
      </c>
    </row>
    <row r="1459" spans="1:4" ht="26.4" x14ac:dyDescent="0.25">
      <c r="A1459" s="52" t="s">
        <v>11134</v>
      </c>
      <c r="B1459" s="52" t="s">
        <v>10981</v>
      </c>
      <c r="C1459" s="51" t="s">
        <v>10962</v>
      </c>
      <c r="D1459" s="72">
        <v>0.15</v>
      </c>
    </row>
    <row r="1460" spans="1:4" ht="26.4" x14ac:dyDescent="0.25">
      <c r="A1460" s="52" t="s">
        <v>11135</v>
      </c>
      <c r="B1460" s="52" t="s">
        <v>10982</v>
      </c>
      <c r="C1460" s="51" t="s">
        <v>10962</v>
      </c>
      <c r="D1460" s="72">
        <v>0.28000000000000003</v>
      </c>
    </row>
    <row r="1461" spans="1:4" ht="26.4" x14ac:dyDescent="0.25">
      <c r="A1461" s="52" t="s">
        <v>11136</v>
      </c>
      <c r="B1461" s="52" t="s">
        <v>10983</v>
      </c>
      <c r="C1461" s="51" t="s">
        <v>10962</v>
      </c>
      <c r="D1461" s="72">
        <v>42.59</v>
      </c>
    </row>
    <row r="1462" spans="1:4" ht="26.4" x14ac:dyDescent="0.25">
      <c r="A1462" s="52" t="s">
        <v>11137</v>
      </c>
      <c r="B1462" s="52" t="s">
        <v>10984</v>
      </c>
      <c r="C1462" s="51" t="s">
        <v>10962</v>
      </c>
      <c r="D1462" s="72">
        <v>0.33</v>
      </c>
    </row>
    <row r="1463" spans="1:4" ht="39.6" x14ac:dyDescent="0.25">
      <c r="A1463" s="52" t="s">
        <v>11138</v>
      </c>
      <c r="B1463" s="52" t="s">
        <v>10985</v>
      </c>
      <c r="C1463" s="51" t="s">
        <v>10962</v>
      </c>
      <c r="D1463" s="72">
        <v>47.04</v>
      </c>
    </row>
    <row r="1464" spans="1:4" ht="26.4" x14ac:dyDescent="0.25">
      <c r="A1464" s="52" t="s">
        <v>11139</v>
      </c>
      <c r="B1464" s="52" t="s">
        <v>10986</v>
      </c>
      <c r="C1464" s="51" t="s">
        <v>10962</v>
      </c>
      <c r="D1464" s="72">
        <v>70.87</v>
      </c>
    </row>
    <row r="1465" spans="1:4" ht="26.4" x14ac:dyDescent="0.25">
      <c r="A1465" s="52" t="s">
        <v>11140</v>
      </c>
      <c r="B1465" s="52" t="s">
        <v>10987</v>
      </c>
      <c r="C1465" s="51" t="s">
        <v>10962</v>
      </c>
      <c r="D1465" s="72">
        <v>0.98</v>
      </c>
    </row>
    <row r="1466" spans="1:4" ht="26.4" x14ac:dyDescent="0.25">
      <c r="A1466" s="52" t="s">
        <v>11141</v>
      </c>
      <c r="B1466" s="52" t="s">
        <v>10988</v>
      </c>
      <c r="C1466" s="51" t="s">
        <v>10962</v>
      </c>
      <c r="D1466" s="72">
        <v>1.05</v>
      </c>
    </row>
    <row r="1467" spans="1:4" ht="39.6" x14ac:dyDescent="0.25">
      <c r="A1467" s="52" t="s">
        <v>11142</v>
      </c>
      <c r="B1467" s="52" t="s">
        <v>10989</v>
      </c>
      <c r="C1467" s="51" t="s">
        <v>10962</v>
      </c>
      <c r="D1467" s="72">
        <v>30.33</v>
      </c>
    </row>
    <row r="1468" spans="1:4" ht="26.4" x14ac:dyDescent="0.25">
      <c r="A1468" s="52" t="s">
        <v>11143</v>
      </c>
      <c r="B1468" s="52" t="s">
        <v>10990</v>
      </c>
      <c r="C1468" s="51" t="s">
        <v>10962</v>
      </c>
      <c r="D1468" s="72">
        <v>37.68</v>
      </c>
    </row>
    <row r="1469" spans="1:4" ht="26.4" x14ac:dyDescent="0.25">
      <c r="A1469" s="52" t="s">
        <v>11144</v>
      </c>
      <c r="B1469" s="52" t="s">
        <v>10991</v>
      </c>
      <c r="C1469" s="51" t="s">
        <v>10962</v>
      </c>
      <c r="D1469" s="72">
        <v>0.86</v>
      </c>
    </row>
    <row r="1470" spans="1:4" ht="26.4" x14ac:dyDescent="0.25">
      <c r="A1470" s="52" t="s">
        <v>11145</v>
      </c>
      <c r="B1470" s="52" t="s">
        <v>10992</v>
      </c>
      <c r="C1470" s="51" t="s">
        <v>10962</v>
      </c>
      <c r="D1470" s="72">
        <v>1</v>
      </c>
    </row>
    <row r="1471" spans="1:4" ht="26.4" x14ac:dyDescent="0.25">
      <c r="A1471" s="52" t="s">
        <v>11146</v>
      </c>
      <c r="B1471" s="52" t="s">
        <v>10993</v>
      </c>
      <c r="C1471" s="51" t="s">
        <v>10962</v>
      </c>
      <c r="D1471" s="72">
        <v>87.16</v>
      </c>
    </row>
    <row r="1472" spans="1:4" ht="26.4" x14ac:dyDescent="0.25">
      <c r="A1472" s="52" t="s">
        <v>11147</v>
      </c>
      <c r="B1472" s="52" t="s">
        <v>10994</v>
      </c>
      <c r="C1472" s="51" t="s">
        <v>10962</v>
      </c>
      <c r="D1472" s="72">
        <v>1</v>
      </c>
    </row>
    <row r="1473" spans="1:4" ht="39.6" x14ac:dyDescent="0.25">
      <c r="A1473" s="52" t="s">
        <v>11148</v>
      </c>
      <c r="B1473" s="52" t="s">
        <v>10995</v>
      </c>
      <c r="C1473" s="51" t="s">
        <v>10962</v>
      </c>
      <c r="D1473" s="72">
        <v>169.15</v>
      </c>
    </row>
    <row r="1474" spans="1:4" ht="26.4" x14ac:dyDescent="0.25">
      <c r="A1474" s="52" t="s">
        <v>11149</v>
      </c>
      <c r="B1474" s="52" t="s">
        <v>10996</v>
      </c>
      <c r="C1474" s="51" t="s">
        <v>10962</v>
      </c>
      <c r="D1474" s="72">
        <v>48.89</v>
      </c>
    </row>
    <row r="1475" spans="1:4" ht="39.6" x14ac:dyDescent="0.25">
      <c r="A1475" s="52" t="s">
        <v>11150</v>
      </c>
      <c r="B1475" s="52" t="s">
        <v>10997</v>
      </c>
      <c r="C1475" s="51" t="s">
        <v>10962</v>
      </c>
      <c r="D1475" s="72">
        <v>9.1999999999999993</v>
      </c>
    </row>
    <row r="1476" spans="1:4" ht="26.4" x14ac:dyDescent="0.25">
      <c r="A1476" s="52" t="s">
        <v>11151</v>
      </c>
      <c r="B1476" s="52" t="s">
        <v>10998</v>
      </c>
      <c r="C1476" s="51" t="s">
        <v>10962</v>
      </c>
      <c r="D1476" s="72">
        <v>6.54</v>
      </c>
    </row>
    <row r="1477" spans="1:4" ht="39.6" x14ac:dyDescent="0.25">
      <c r="A1477" s="52" t="s">
        <v>11152</v>
      </c>
      <c r="B1477" s="52" t="s">
        <v>10999</v>
      </c>
      <c r="C1477" s="51" t="s">
        <v>10962</v>
      </c>
      <c r="D1477" s="72">
        <v>49.02</v>
      </c>
    </row>
    <row r="1478" spans="1:4" ht="26.4" x14ac:dyDescent="0.25">
      <c r="A1478" s="52" t="s">
        <v>11153</v>
      </c>
      <c r="B1478" s="52" t="s">
        <v>11000</v>
      </c>
      <c r="C1478" s="51" t="s">
        <v>10962</v>
      </c>
      <c r="D1478" s="72">
        <v>169.15</v>
      </c>
    </row>
    <row r="1479" spans="1:4" ht="26.4" x14ac:dyDescent="0.25">
      <c r="A1479" s="52" t="s">
        <v>11154</v>
      </c>
      <c r="B1479" s="52" t="s">
        <v>11001</v>
      </c>
      <c r="C1479" s="51" t="s">
        <v>10962</v>
      </c>
      <c r="D1479" s="72">
        <v>1.44</v>
      </c>
    </row>
    <row r="1480" spans="1:4" ht="26.4" x14ac:dyDescent="0.25">
      <c r="A1480" s="52" t="s">
        <v>11155</v>
      </c>
      <c r="B1480" s="52" t="s">
        <v>11002</v>
      </c>
      <c r="C1480" s="51" t="s">
        <v>10962</v>
      </c>
      <c r="D1480" s="72">
        <v>3.67</v>
      </c>
    </row>
    <row r="1481" spans="1:4" ht="39.6" x14ac:dyDescent="0.25">
      <c r="A1481" s="52" t="s">
        <v>11156</v>
      </c>
      <c r="B1481" s="52" t="s">
        <v>11003</v>
      </c>
      <c r="C1481" s="51" t="s">
        <v>10962</v>
      </c>
      <c r="D1481" s="72">
        <v>4.12</v>
      </c>
    </row>
    <row r="1482" spans="1:4" ht="26.4" x14ac:dyDescent="0.25">
      <c r="A1482" s="52" t="s">
        <v>11157</v>
      </c>
      <c r="B1482" s="52" t="s">
        <v>11004</v>
      </c>
      <c r="C1482" s="51" t="s">
        <v>10962</v>
      </c>
      <c r="D1482" s="72">
        <v>3.33</v>
      </c>
    </row>
    <row r="1483" spans="1:4" x14ac:dyDescent="0.25">
      <c r="A1483" s="200"/>
      <c r="B1483" s="200"/>
      <c r="C1483" s="201"/>
      <c r="D1483" s="202"/>
    </row>
    <row r="1484" spans="1:4" x14ac:dyDescent="0.25">
      <c r="A1484" s="200"/>
      <c r="B1484" s="200"/>
      <c r="C1484" s="201"/>
      <c r="D1484" s="202"/>
    </row>
    <row r="1485" spans="1:4" x14ac:dyDescent="0.25">
      <c r="A1485" s="240"/>
      <c r="B1485" s="241" t="s">
        <v>11293</v>
      </c>
      <c r="C1485" s="240"/>
      <c r="D1485" s="240"/>
    </row>
    <row r="1486" spans="1:4" ht="14.4" x14ac:dyDescent="0.3">
      <c r="A1486" s="242" t="s">
        <v>41</v>
      </c>
      <c r="B1486" s="243" t="s">
        <v>7</v>
      </c>
      <c r="C1486" s="244" t="s">
        <v>43</v>
      </c>
      <c r="D1486" s="245" t="s">
        <v>6526</v>
      </c>
    </row>
    <row r="1487" spans="1:4" ht="26.4" x14ac:dyDescent="0.25">
      <c r="A1487" s="238" t="s">
        <v>9865</v>
      </c>
      <c r="B1487" s="238" t="s">
        <v>11294</v>
      </c>
      <c r="C1487" s="239" t="s">
        <v>28</v>
      </c>
      <c r="D1487" s="72">
        <v>386.7</v>
      </c>
    </row>
    <row r="1488" spans="1:4" ht="26.4" x14ac:dyDescent="0.25">
      <c r="A1488" s="238" t="s">
        <v>9866</v>
      </c>
      <c r="B1488" s="52" t="str">
        <f>UPPER("Argamassa traço 1:3 de cimento e areia média, preparo mecânico com betoneira 400 l")</f>
        <v>ARGAMASSA TRAÇO 1:3 DE CIMENTO E AREIA MÉDIA, PREPARO MECÂNICO COM BETONEIRA 400 L</v>
      </c>
      <c r="C1488" s="239" t="s">
        <v>28</v>
      </c>
      <c r="D1488" s="72">
        <v>433.7</v>
      </c>
    </row>
    <row r="1489" spans="1:4" ht="39.6" x14ac:dyDescent="0.25">
      <c r="A1489" s="238" t="s">
        <v>11296</v>
      </c>
      <c r="B1489" s="238" t="s">
        <v>11297</v>
      </c>
      <c r="C1489" s="239" t="s">
        <v>13</v>
      </c>
      <c r="D1489" s="72">
        <v>668.99</v>
      </c>
    </row>
    <row r="1490" spans="1:4" ht="26.4" x14ac:dyDescent="0.25">
      <c r="A1490" s="238" t="s">
        <v>11302</v>
      </c>
      <c r="B1490" s="238" t="s">
        <v>11298</v>
      </c>
      <c r="C1490" s="239" t="s">
        <v>18</v>
      </c>
      <c r="D1490" s="72">
        <v>0.43</v>
      </c>
    </row>
    <row r="1491" spans="1:4" ht="26.4" x14ac:dyDescent="0.25">
      <c r="A1491" s="238" t="s">
        <v>11303</v>
      </c>
      <c r="B1491" s="238" t="s">
        <v>11299</v>
      </c>
      <c r="C1491" s="239" t="s">
        <v>18</v>
      </c>
      <c r="D1491" s="72">
        <v>0.09</v>
      </c>
    </row>
    <row r="1492" spans="1:4" ht="26.4" x14ac:dyDescent="0.25">
      <c r="A1492" s="238" t="s">
        <v>11304</v>
      </c>
      <c r="B1492" s="238" t="s">
        <v>11300</v>
      </c>
      <c r="C1492" s="239" t="s">
        <v>18</v>
      </c>
      <c r="D1492" s="72">
        <v>0.33</v>
      </c>
    </row>
    <row r="1493" spans="1:4" ht="26.4" x14ac:dyDescent="0.25">
      <c r="A1493" s="238" t="s">
        <v>11305</v>
      </c>
      <c r="B1493" s="238" t="s">
        <v>11301</v>
      </c>
      <c r="C1493" s="239" t="s">
        <v>18</v>
      </c>
      <c r="D1493" s="72">
        <v>1</v>
      </c>
    </row>
    <row r="1494" spans="1:4" x14ac:dyDescent="0.25">
      <c r="A1494" s="52"/>
      <c r="B1494" s="52"/>
      <c r="C1494" s="51"/>
      <c r="D1494" s="72"/>
    </row>
    <row r="1495" spans="1:4" x14ac:dyDescent="0.25">
      <c r="A1495" s="52"/>
      <c r="B1495" s="52"/>
      <c r="C1495" s="51"/>
      <c r="D1495" s="72"/>
    </row>
    <row r="1496" spans="1:4" x14ac:dyDescent="0.25">
      <c r="A1496" s="52"/>
      <c r="B1496" s="52"/>
      <c r="C1496" s="51"/>
      <c r="D1496" s="72"/>
    </row>
    <row r="1497" spans="1:4" x14ac:dyDescent="0.25">
      <c r="A1497" s="52"/>
      <c r="B1497" s="52"/>
      <c r="C1497" s="51"/>
      <c r="D1497" s="72"/>
    </row>
    <row r="1498" spans="1:4" x14ac:dyDescent="0.25">
      <c r="A1498" s="52"/>
      <c r="B1498" s="52"/>
      <c r="C1498" s="51"/>
      <c r="D1498" s="72"/>
    </row>
    <row r="1499" spans="1:4" x14ac:dyDescent="0.25">
      <c r="A1499" s="52"/>
      <c r="B1499" s="52"/>
      <c r="C1499" s="51"/>
      <c r="D1499" s="72"/>
    </row>
    <row r="1500" spans="1:4" x14ac:dyDescent="0.25">
      <c r="A1500" s="52"/>
      <c r="B1500" s="52"/>
      <c r="C1500" s="51"/>
      <c r="D1500" s="72"/>
    </row>
    <row r="1501" spans="1:4" x14ac:dyDescent="0.25">
      <c r="A1501" s="52"/>
      <c r="B1501" s="52"/>
      <c r="C1501" s="51"/>
      <c r="D1501" s="72"/>
    </row>
    <row r="1502" spans="1:4" x14ac:dyDescent="0.25">
      <c r="A1502" s="52"/>
      <c r="B1502" s="52"/>
      <c r="C1502" s="51"/>
      <c r="D1502" s="72"/>
    </row>
    <row r="1503" spans="1:4" x14ac:dyDescent="0.25">
      <c r="A1503" s="200"/>
      <c r="B1503" s="200"/>
      <c r="C1503" s="201"/>
      <c r="D1503" s="202"/>
    </row>
    <row r="1504" spans="1:4" x14ac:dyDescent="0.25">
      <c r="A1504" s="200"/>
      <c r="B1504" s="200"/>
      <c r="C1504" s="201"/>
      <c r="D1504" s="202"/>
    </row>
    <row r="1505" spans="1:4" x14ac:dyDescent="0.25">
      <c r="A1505" s="78"/>
      <c r="B1505" s="79" t="s">
        <v>11264</v>
      </c>
      <c r="C1505" s="78"/>
      <c r="D1505" s="78"/>
    </row>
    <row r="1506" spans="1:4" ht="14.4" x14ac:dyDescent="0.3">
      <c r="A1506" s="74" t="s">
        <v>41</v>
      </c>
      <c r="B1506" s="75" t="s">
        <v>7</v>
      </c>
      <c r="C1506" s="76" t="s">
        <v>43</v>
      </c>
      <c r="D1506" s="77" t="s">
        <v>6526</v>
      </c>
    </row>
    <row r="1507" spans="1:4" ht="14.4" x14ac:dyDescent="0.25">
      <c r="A1507" s="199">
        <v>1</v>
      </c>
      <c r="B1507" s="189" t="s">
        <v>8470</v>
      </c>
      <c r="C1507" s="190"/>
      <c r="D1507" s="190"/>
    </row>
    <row r="1508" spans="1:4" ht="14.4" x14ac:dyDescent="0.25">
      <c r="A1508" s="199">
        <v>101</v>
      </c>
      <c r="B1508" s="189" t="s">
        <v>8471</v>
      </c>
      <c r="C1508" s="190"/>
      <c r="D1508" s="190"/>
    </row>
    <row r="1509" spans="1:4" x14ac:dyDescent="0.25">
      <c r="A1509" s="80">
        <v>10101</v>
      </c>
      <c r="B1509" s="80" t="s">
        <v>8472</v>
      </c>
      <c r="C1509" s="51" t="s">
        <v>18</v>
      </c>
      <c r="D1509" s="72">
        <v>7.9</v>
      </c>
    </row>
    <row r="1510" spans="1:4" x14ac:dyDescent="0.25">
      <c r="A1510" s="80">
        <v>10106</v>
      </c>
      <c r="B1510" s="80" t="s">
        <v>8473</v>
      </c>
      <c r="C1510" s="51" t="s">
        <v>18</v>
      </c>
      <c r="D1510" s="72">
        <v>9.3699999999999992</v>
      </c>
    </row>
    <row r="1511" spans="1:4" x14ac:dyDescent="0.25">
      <c r="A1511" s="80">
        <v>10108</v>
      </c>
      <c r="B1511" s="80" t="s">
        <v>8474</v>
      </c>
      <c r="C1511" s="51" t="s">
        <v>18</v>
      </c>
      <c r="D1511" s="72">
        <v>9.3699999999999992</v>
      </c>
    </row>
    <row r="1512" spans="1:4" x14ac:dyDescent="0.25">
      <c r="A1512" s="80">
        <v>10111</v>
      </c>
      <c r="B1512" s="80" t="s">
        <v>8475</v>
      </c>
      <c r="C1512" s="51" t="s">
        <v>18</v>
      </c>
      <c r="D1512" s="72">
        <v>9.3699999999999992</v>
      </c>
    </row>
    <row r="1513" spans="1:4" x14ac:dyDescent="0.25">
      <c r="A1513" s="80">
        <v>10115</v>
      </c>
      <c r="B1513" s="80" t="s">
        <v>8476</v>
      </c>
      <c r="C1513" s="51" t="s">
        <v>18</v>
      </c>
      <c r="D1513" s="72">
        <v>9.3699999999999992</v>
      </c>
    </row>
    <row r="1514" spans="1:4" x14ac:dyDescent="0.25">
      <c r="A1514" s="80">
        <v>10117</v>
      </c>
      <c r="B1514" s="80" t="s">
        <v>8477</v>
      </c>
      <c r="C1514" s="51" t="s">
        <v>18</v>
      </c>
      <c r="D1514" s="72">
        <v>16.350000000000001</v>
      </c>
    </row>
    <row r="1515" spans="1:4" x14ac:dyDescent="0.25">
      <c r="A1515" s="80">
        <v>10118</v>
      </c>
      <c r="B1515" s="80" t="s">
        <v>8478</v>
      </c>
      <c r="C1515" s="51" t="s">
        <v>18</v>
      </c>
      <c r="D1515" s="72">
        <v>9.3699999999999992</v>
      </c>
    </row>
    <row r="1516" spans="1:4" x14ac:dyDescent="0.25">
      <c r="A1516" s="80">
        <v>10121</v>
      </c>
      <c r="B1516" s="80" t="s">
        <v>8479</v>
      </c>
      <c r="C1516" s="51" t="s">
        <v>18</v>
      </c>
      <c r="D1516" s="72">
        <v>9.3699999999999992</v>
      </c>
    </row>
    <row r="1517" spans="1:4" x14ac:dyDescent="0.25">
      <c r="A1517" s="80">
        <v>10124</v>
      </c>
      <c r="B1517" s="80" t="s">
        <v>8480</v>
      </c>
      <c r="C1517" s="51" t="s">
        <v>18</v>
      </c>
      <c r="D1517" s="72">
        <v>9.3699999999999992</v>
      </c>
    </row>
    <row r="1518" spans="1:4" x14ac:dyDescent="0.25">
      <c r="A1518" s="80">
        <v>10128</v>
      </c>
      <c r="B1518" s="80" t="s">
        <v>8481</v>
      </c>
      <c r="C1518" s="51" t="s">
        <v>18</v>
      </c>
      <c r="D1518" s="72">
        <v>9.3699999999999992</v>
      </c>
    </row>
    <row r="1519" spans="1:4" x14ac:dyDescent="0.25">
      <c r="A1519" s="80">
        <v>10130</v>
      </c>
      <c r="B1519" s="80" t="s">
        <v>8482</v>
      </c>
      <c r="C1519" s="51" t="s">
        <v>18</v>
      </c>
      <c r="D1519" s="72">
        <v>13.35</v>
      </c>
    </row>
    <row r="1520" spans="1:4" x14ac:dyDescent="0.25">
      <c r="A1520" s="80">
        <v>10132</v>
      </c>
      <c r="B1520" s="80" t="s">
        <v>8483</v>
      </c>
      <c r="C1520" s="51" t="s">
        <v>18</v>
      </c>
      <c r="D1520" s="72">
        <v>53.26</v>
      </c>
    </row>
    <row r="1521" spans="1:4" x14ac:dyDescent="0.25">
      <c r="A1521" s="80">
        <v>10138</v>
      </c>
      <c r="B1521" s="80" t="s">
        <v>8484</v>
      </c>
      <c r="C1521" s="51" t="s">
        <v>18</v>
      </c>
      <c r="D1521" s="72">
        <v>9.3699999999999992</v>
      </c>
    </row>
    <row r="1522" spans="1:4" x14ac:dyDescent="0.25">
      <c r="A1522" s="80">
        <v>10139</v>
      </c>
      <c r="B1522" s="80" t="s">
        <v>8485</v>
      </c>
      <c r="C1522" s="51" t="s">
        <v>18</v>
      </c>
      <c r="D1522" s="72">
        <v>9.3699999999999992</v>
      </c>
    </row>
    <row r="1523" spans="1:4" x14ac:dyDescent="0.25">
      <c r="A1523" s="80">
        <v>10140</v>
      </c>
      <c r="B1523" s="80" t="s">
        <v>8486</v>
      </c>
      <c r="C1523" s="51" t="s">
        <v>18</v>
      </c>
      <c r="D1523" s="72">
        <v>9.3699999999999992</v>
      </c>
    </row>
    <row r="1524" spans="1:4" x14ac:dyDescent="0.25">
      <c r="A1524" s="80">
        <v>10144</v>
      </c>
      <c r="B1524" s="80" t="s">
        <v>8487</v>
      </c>
      <c r="C1524" s="51" t="s">
        <v>18</v>
      </c>
      <c r="D1524" s="72">
        <v>9.3699999999999992</v>
      </c>
    </row>
    <row r="1525" spans="1:4" x14ac:dyDescent="0.25">
      <c r="A1525" s="80">
        <v>10146</v>
      </c>
      <c r="B1525" s="80" t="s">
        <v>8488</v>
      </c>
      <c r="C1525" s="51" t="s">
        <v>18</v>
      </c>
      <c r="D1525" s="72">
        <v>6.95</v>
      </c>
    </row>
    <row r="1526" spans="1:4" x14ac:dyDescent="0.25">
      <c r="A1526" s="80">
        <v>10147</v>
      </c>
      <c r="B1526" s="80" t="s">
        <v>8489</v>
      </c>
      <c r="C1526" s="51" t="s">
        <v>18</v>
      </c>
      <c r="D1526" s="72">
        <v>9.3699999999999992</v>
      </c>
    </row>
    <row r="1527" spans="1:4" x14ac:dyDescent="0.25">
      <c r="A1527" s="80">
        <v>10150</v>
      </c>
      <c r="B1527" s="80" t="s">
        <v>8490</v>
      </c>
      <c r="C1527" s="51" t="s">
        <v>18</v>
      </c>
      <c r="D1527" s="72">
        <v>9.3699999999999992</v>
      </c>
    </row>
    <row r="1528" spans="1:4" ht="26.4" x14ac:dyDescent="0.25">
      <c r="A1528" s="80">
        <v>10157</v>
      </c>
      <c r="B1528" s="80" t="s">
        <v>8491</v>
      </c>
      <c r="C1528" s="51" t="s">
        <v>18</v>
      </c>
      <c r="D1528" s="72">
        <v>10.18</v>
      </c>
    </row>
    <row r="1529" spans="1:4" ht="14.4" x14ac:dyDescent="0.25">
      <c r="A1529" s="199">
        <v>102</v>
      </c>
      <c r="B1529" s="189" t="s">
        <v>8492</v>
      </c>
      <c r="C1529" s="190"/>
      <c r="D1529" s="190"/>
    </row>
    <row r="1530" spans="1:4" x14ac:dyDescent="0.25">
      <c r="A1530" s="80">
        <v>10209</v>
      </c>
      <c r="B1530" s="80" t="s">
        <v>8493</v>
      </c>
      <c r="C1530" s="51" t="s">
        <v>18</v>
      </c>
      <c r="D1530" s="72">
        <v>19.45</v>
      </c>
    </row>
    <row r="1531" spans="1:4" x14ac:dyDescent="0.25">
      <c r="A1531" s="80">
        <v>10233</v>
      </c>
      <c r="B1531" s="80" t="s">
        <v>8494</v>
      </c>
      <c r="C1531" s="51" t="s">
        <v>18</v>
      </c>
      <c r="D1531" s="72">
        <v>7</v>
      </c>
    </row>
    <row r="1532" spans="1:4" x14ac:dyDescent="0.25">
      <c r="A1532" s="80">
        <v>10235</v>
      </c>
      <c r="B1532" s="80" t="s">
        <v>8495</v>
      </c>
      <c r="C1532" s="51" t="s">
        <v>18</v>
      </c>
      <c r="D1532" s="72">
        <v>7</v>
      </c>
    </row>
    <row r="1533" spans="1:4" x14ac:dyDescent="0.25">
      <c r="A1533" s="80">
        <v>10237</v>
      </c>
      <c r="B1533" s="80" t="s">
        <v>8496</v>
      </c>
      <c r="C1533" s="51" t="s">
        <v>18</v>
      </c>
      <c r="D1533" s="72">
        <v>12.57</v>
      </c>
    </row>
    <row r="1534" spans="1:4" x14ac:dyDescent="0.25">
      <c r="A1534" s="80">
        <v>10260</v>
      </c>
      <c r="B1534" s="80" t="s">
        <v>8497</v>
      </c>
      <c r="C1534" s="51" t="s">
        <v>18</v>
      </c>
      <c r="D1534" s="72">
        <v>7.34</v>
      </c>
    </row>
    <row r="1535" spans="1:4" x14ac:dyDescent="0.25">
      <c r="A1535" s="80">
        <v>10278</v>
      </c>
      <c r="B1535" s="80" t="s">
        <v>8498</v>
      </c>
      <c r="C1535" s="51" t="s">
        <v>18</v>
      </c>
      <c r="D1535" s="72">
        <v>14.15</v>
      </c>
    </row>
    <row r="1536" spans="1:4" x14ac:dyDescent="0.25">
      <c r="A1536" s="80">
        <v>10281</v>
      </c>
      <c r="B1536" s="80" t="s">
        <v>8499</v>
      </c>
      <c r="C1536" s="51" t="s">
        <v>18</v>
      </c>
      <c r="D1536" s="72">
        <v>9.64</v>
      </c>
    </row>
    <row r="1537" spans="1:4" x14ac:dyDescent="0.25">
      <c r="A1537" s="80">
        <v>10282</v>
      </c>
      <c r="B1537" s="80" t="s">
        <v>8500</v>
      </c>
      <c r="C1537" s="51" t="s">
        <v>18</v>
      </c>
      <c r="D1537" s="72">
        <v>16.32</v>
      </c>
    </row>
    <row r="1538" spans="1:4" x14ac:dyDescent="0.25">
      <c r="A1538" s="80">
        <v>10285</v>
      </c>
      <c r="B1538" s="80" t="s">
        <v>8501</v>
      </c>
      <c r="C1538" s="51" t="s">
        <v>18</v>
      </c>
      <c r="D1538" s="72">
        <v>10.16</v>
      </c>
    </row>
    <row r="1539" spans="1:4" x14ac:dyDescent="0.25">
      <c r="A1539" s="80">
        <v>10292</v>
      </c>
      <c r="B1539" s="80" t="s">
        <v>8502</v>
      </c>
      <c r="C1539" s="51" t="s">
        <v>18</v>
      </c>
      <c r="D1539" s="72">
        <v>10.8</v>
      </c>
    </row>
    <row r="1540" spans="1:4" ht="14.4" x14ac:dyDescent="0.25">
      <c r="A1540" s="199">
        <v>103</v>
      </c>
      <c r="B1540" s="189" t="s">
        <v>11158</v>
      </c>
      <c r="C1540" s="190"/>
      <c r="D1540" s="190"/>
    </row>
    <row r="1541" spans="1:4" x14ac:dyDescent="0.25">
      <c r="A1541" s="80">
        <v>10301</v>
      </c>
      <c r="B1541" s="80" t="s">
        <v>8483</v>
      </c>
      <c r="C1541" s="51" t="s">
        <v>4061</v>
      </c>
      <c r="D1541" s="73">
        <v>11718</v>
      </c>
    </row>
    <row r="1542" spans="1:4" x14ac:dyDescent="0.25">
      <c r="A1542" s="80">
        <v>10302</v>
      </c>
      <c r="B1542" s="80" t="s">
        <v>11159</v>
      </c>
      <c r="C1542" s="51" t="s">
        <v>4061</v>
      </c>
      <c r="D1542" s="73">
        <v>14034</v>
      </c>
    </row>
    <row r="1543" spans="1:4" x14ac:dyDescent="0.25">
      <c r="A1543" s="80">
        <v>10303</v>
      </c>
      <c r="B1543" s="80" t="s">
        <v>11160</v>
      </c>
      <c r="C1543" s="51" t="s">
        <v>4061</v>
      </c>
      <c r="D1543" s="73">
        <v>16385</v>
      </c>
    </row>
    <row r="1544" spans="1:4" x14ac:dyDescent="0.25">
      <c r="A1544" s="80">
        <v>10304</v>
      </c>
      <c r="B1544" s="80" t="s">
        <v>11161</v>
      </c>
      <c r="C1544" s="51" t="s">
        <v>4061</v>
      </c>
      <c r="D1544" s="73">
        <v>6254</v>
      </c>
    </row>
    <row r="1545" spans="1:4" x14ac:dyDescent="0.25">
      <c r="A1545" s="80">
        <v>10305</v>
      </c>
      <c r="B1545" s="80" t="s">
        <v>11162</v>
      </c>
      <c r="C1545" s="51" t="s">
        <v>4061</v>
      </c>
      <c r="D1545" s="73">
        <v>5003.32</v>
      </c>
    </row>
    <row r="1546" spans="1:4" x14ac:dyDescent="0.25">
      <c r="A1546" s="80">
        <v>10306</v>
      </c>
      <c r="B1546" s="80" t="s">
        <v>11163</v>
      </c>
      <c r="C1546" s="51" t="s">
        <v>4061</v>
      </c>
      <c r="D1546" s="73">
        <v>4002</v>
      </c>
    </row>
    <row r="1547" spans="1:4" x14ac:dyDescent="0.25">
      <c r="A1547" s="80">
        <v>10307</v>
      </c>
      <c r="B1547" s="80" t="s">
        <v>11164</v>
      </c>
      <c r="C1547" s="51" t="s">
        <v>4061</v>
      </c>
      <c r="D1547" s="73">
        <v>3303.3</v>
      </c>
    </row>
    <row r="1548" spans="1:4" x14ac:dyDescent="0.25">
      <c r="A1548" s="80">
        <v>10308</v>
      </c>
      <c r="B1548" s="80" t="s">
        <v>11165</v>
      </c>
      <c r="C1548" s="51" t="s">
        <v>4061</v>
      </c>
      <c r="D1548" s="73">
        <v>2541</v>
      </c>
    </row>
    <row r="1549" spans="1:4" x14ac:dyDescent="0.25">
      <c r="A1549" s="80">
        <v>10309</v>
      </c>
      <c r="B1549" s="80" t="s">
        <v>11166</v>
      </c>
      <c r="C1549" s="51" t="s">
        <v>4061</v>
      </c>
      <c r="D1549" s="73">
        <v>16775</v>
      </c>
    </row>
    <row r="1550" spans="1:4" x14ac:dyDescent="0.25">
      <c r="A1550" s="80">
        <v>10310</v>
      </c>
      <c r="B1550" s="80" t="s">
        <v>11167</v>
      </c>
      <c r="C1550" s="51" t="s">
        <v>4061</v>
      </c>
      <c r="D1550" s="73">
        <v>3202</v>
      </c>
    </row>
    <row r="1551" spans="1:4" x14ac:dyDescent="0.25">
      <c r="A1551" s="80">
        <v>10311</v>
      </c>
      <c r="B1551" s="80" t="s">
        <v>11168</v>
      </c>
      <c r="C1551" s="51" t="s">
        <v>4061</v>
      </c>
      <c r="D1551" s="73">
        <v>1826</v>
      </c>
    </row>
    <row r="1552" spans="1:4" x14ac:dyDescent="0.25">
      <c r="A1552" s="80">
        <v>10315</v>
      </c>
      <c r="B1552" s="80" t="s">
        <v>11169</v>
      </c>
      <c r="C1552" s="51" t="s">
        <v>4061</v>
      </c>
      <c r="D1552" s="73">
        <v>7750</v>
      </c>
    </row>
    <row r="1553" spans="1:4" x14ac:dyDescent="0.25">
      <c r="A1553" s="80">
        <v>10316</v>
      </c>
      <c r="B1553" s="80" t="s">
        <v>11170</v>
      </c>
      <c r="C1553" s="51" t="s">
        <v>4061</v>
      </c>
      <c r="D1553" s="73">
        <v>4160</v>
      </c>
    </row>
    <row r="1554" spans="1:4" x14ac:dyDescent="0.25">
      <c r="A1554" s="80">
        <v>10322</v>
      </c>
      <c r="B1554" s="80" t="s">
        <v>11171</v>
      </c>
      <c r="C1554" s="51" t="s">
        <v>4061</v>
      </c>
      <c r="D1554" s="73">
        <v>9360</v>
      </c>
    </row>
    <row r="1555" spans="1:4" x14ac:dyDescent="0.25">
      <c r="A1555" s="80">
        <v>10323</v>
      </c>
      <c r="B1555" s="80" t="s">
        <v>11172</v>
      </c>
      <c r="C1555" s="51" t="s">
        <v>4061</v>
      </c>
      <c r="D1555" s="73">
        <v>1355.2</v>
      </c>
    </row>
    <row r="1556" spans="1:4" ht="14.4" x14ac:dyDescent="0.25">
      <c r="A1556" s="203">
        <v>2</v>
      </c>
      <c r="B1556" s="203" t="s">
        <v>8503</v>
      </c>
      <c r="C1556" s="203"/>
      <c r="D1556" s="203"/>
    </row>
    <row r="1557" spans="1:4" ht="14.4" x14ac:dyDescent="0.25">
      <c r="A1557" s="203">
        <v>203</v>
      </c>
      <c r="B1557" s="203" t="s">
        <v>8504</v>
      </c>
      <c r="C1557" s="203"/>
      <c r="D1557" s="203"/>
    </row>
    <row r="1558" spans="1:4" x14ac:dyDescent="0.25">
      <c r="A1558" s="204">
        <v>20356</v>
      </c>
      <c r="B1558" s="204" t="s">
        <v>8505</v>
      </c>
      <c r="C1558" s="205" t="s">
        <v>11</v>
      </c>
      <c r="D1558" s="206">
        <v>85.47</v>
      </c>
    </row>
    <row r="1559" spans="1:4" ht="14.4" x14ac:dyDescent="0.25">
      <c r="A1559" s="203">
        <v>204</v>
      </c>
      <c r="B1559" s="203" t="s">
        <v>8506</v>
      </c>
      <c r="C1559" s="203"/>
      <c r="D1559" s="203"/>
    </row>
    <row r="1560" spans="1:4" x14ac:dyDescent="0.25">
      <c r="A1560" s="204">
        <v>20416</v>
      </c>
      <c r="B1560" s="204" t="s">
        <v>8507</v>
      </c>
      <c r="C1560" s="205" t="s">
        <v>28</v>
      </c>
      <c r="D1560" s="206">
        <v>557</v>
      </c>
    </row>
    <row r="1561" spans="1:4" x14ac:dyDescent="0.25">
      <c r="A1561" s="204">
        <v>20437</v>
      </c>
      <c r="B1561" s="204" t="s">
        <v>8508</v>
      </c>
      <c r="C1561" s="205" t="s">
        <v>16</v>
      </c>
      <c r="D1561" s="206">
        <v>103.3</v>
      </c>
    </row>
    <row r="1562" spans="1:4" x14ac:dyDescent="0.25">
      <c r="A1562" s="204">
        <v>20463</v>
      </c>
      <c r="B1562" s="204" t="s">
        <v>8509</v>
      </c>
      <c r="C1562" s="205" t="s">
        <v>16</v>
      </c>
      <c r="D1562" s="206">
        <v>8.09</v>
      </c>
    </row>
    <row r="1563" spans="1:4" x14ac:dyDescent="0.25">
      <c r="A1563" s="204">
        <v>20468</v>
      </c>
      <c r="B1563" s="204" t="s">
        <v>8510</v>
      </c>
      <c r="C1563" s="205" t="s">
        <v>16</v>
      </c>
      <c r="D1563" s="206">
        <v>15.71</v>
      </c>
    </row>
    <row r="1564" spans="1:4" ht="14.4" x14ac:dyDescent="0.25">
      <c r="A1564" s="203">
        <v>205</v>
      </c>
      <c r="B1564" s="203" t="s">
        <v>8511</v>
      </c>
      <c r="C1564" s="203"/>
      <c r="D1564" s="203"/>
    </row>
    <row r="1565" spans="1:4" x14ac:dyDescent="0.25">
      <c r="A1565" s="204">
        <v>20503</v>
      </c>
      <c r="B1565" s="204" t="s">
        <v>8512</v>
      </c>
      <c r="C1565" s="205" t="s">
        <v>28</v>
      </c>
      <c r="D1565" s="206">
        <v>143.33000000000001</v>
      </c>
    </row>
    <row r="1566" spans="1:4" x14ac:dyDescent="0.25">
      <c r="A1566" s="204">
        <v>20505</v>
      </c>
      <c r="B1566" s="204" t="s">
        <v>8513</v>
      </c>
      <c r="C1566" s="205" t="s">
        <v>16</v>
      </c>
      <c r="D1566" s="206">
        <v>0.81</v>
      </c>
    </row>
    <row r="1567" spans="1:4" x14ac:dyDescent="0.25">
      <c r="A1567" s="204">
        <v>20508</v>
      </c>
      <c r="B1567" s="204" t="s">
        <v>8514</v>
      </c>
      <c r="C1567" s="205" t="s">
        <v>16</v>
      </c>
      <c r="D1567" s="206">
        <v>0.56999999999999995</v>
      </c>
    </row>
    <row r="1568" spans="1:4" x14ac:dyDescent="0.25">
      <c r="A1568" s="204">
        <v>20509</v>
      </c>
      <c r="B1568" s="204" t="s">
        <v>8515</v>
      </c>
      <c r="C1568" s="205" t="s">
        <v>16</v>
      </c>
      <c r="D1568" s="206">
        <v>5.37</v>
      </c>
    </row>
    <row r="1569" spans="1:4" x14ac:dyDescent="0.25">
      <c r="A1569" s="204">
        <v>20510</v>
      </c>
      <c r="B1569" s="204" t="s">
        <v>8516</v>
      </c>
      <c r="C1569" s="205" t="s">
        <v>16</v>
      </c>
      <c r="D1569" s="206">
        <v>0.87</v>
      </c>
    </row>
    <row r="1570" spans="1:4" x14ac:dyDescent="0.25">
      <c r="A1570" s="204">
        <v>20514</v>
      </c>
      <c r="B1570" s="204" t="s">
        <v>8517</v>
      </c>
      <c r="C1570" s="205" t="s">
        <v>28</v>
      </c>
      <c r="D1570" s="206">
        <v>515.66999999999996</v>
      </c>
    </row>
    <row r="1571" spans="1:4" x14ac:dyDescent="0.25">
      <c r="A1571" s="204">
        <v>20517</v>
      </c>
      <c r="B1571" s="204" t="s">
        <v>8518</v>
      </c>
      <c r="C1571" s="205" t="s">
        <v>28</v>
      </c>
      <c r="D1571" s="206">
        <v>156.71</v>
      </c>
    </row>
    <row r="1572" spans="1:4" x14ac:dyDescent="0.25">
      <c r="A1572" s="204">
        <v>20518</v>
      </c>
      <c r="B1572" s="204" t="s">
        <v>8519</v>
      </c>
      <c r="C1572" s="205" t="s">
        <v>28</v>
      </c>
      <c r="D1572" s="206">
        <v>156.71</v>
      </c>
    </row>
    <row r="1573" spans="1:4" x14ac:dyDescent="0.25">
      <c r="A1573" s="204">
        <v>20519</v>
      </c>
      <c r="B1573" s="204" t="s">
        <v>8520</v>
      </c>
      <c r="C1573" s="205" t="s">
        <v>28</v>
      </c>
      <c r="D1573" s="206">
        <v>156.71</v>
      </c>
    </row>
    <row r="1574" spans="1:4" x14ac:dyDescent="0.25">
      <c r="A1574" s="204">
        <v>20520</v>
      </c>
      <c r="B1574" s="204" t="s">
        <v>8521</v>
      </c>
      <c r="C1574" s="205" t="s">
        <v>28</v>
      </c>
      <c r="D1574" s="206">
        <v>156.71</v>
      </c>
    </row>
    <row r="1575" spans="1:4" x14ac:dyDescent="0.25">
      <c r="A1575" s="204">
        <v>20521</v>
      </c>
      <c r="B1575" s="204" t="s">
        <v>8522</v>
      </c>
      <c r="C1575" s="205" t="s">
        <v>28</v>
      </c>
      <c r="D1575" s="206">
        <v>156.91</v>
      </c>
    </row>
    <row r="1576" spans="1:4" x14ac:dyDescent="0.25">
      <c r="A1576" s="204">
        <v>20522</v>
      </c>
      <c r="B1576" s="204" t="s">
        <v>8523</v>
      </c>
      <c r="C1576" s="205" t="s">
        <v>28</v>
      </c>
      <c r="D1576" s="206">
        <v>208.57</v>
      </c>
    </row>
    <row r="1577" spans="1:4" x14ac:dyDescent="0.25">
      <c r="A1577" s="204">
        <v>20524</v>
      </c>
      <c r="B1577" s="204" t="s">
        <v>8524</v>
      </c>
      <c r="C1577" s="205" t="s">
        <v>28</v>
      </c>
      <c r="D1577" s="206">
        <v>112.7</v>
      </c>
    </row>
    <row r="1578" spans="1:4" x14ac:dyDescent="0.25">
      <c r="A1578" s="204">
        <v>20553</v>
      </c>
      <c r="B1578" s="204" t="s">
        <v>8525</v>
      </c>
      <c r="C1578" s="205" t="s">
        <v>28</v>
      </c>
      <c r="D1578" s="206">
        <v>156.71</v>
      </c>
    </row>
    <row r="1579" spans="1:4" x14ac:dyDescent="0.25">
      <c r="A1579" s="204">
        <v>20554</v>
      </c>
      <c r="B1579" s="204" t="s">
        <v>8526</v>
      </c>
      <c r="C1579" s="205" t="s">
        <v>28</v>
      </c>
      <c r="D1579" s="206">
        <v>70</v>
      </c>
    </row>
    <row r="1580" spans="1:4" x14ac:dyDescent="0.25">
      <c r="A1580" s="204">
        <v>20567</v>
      </c>
      <c r="B1580" s="204" t="s">
        <v>8527</v>
      </c>
      <c r="C1580" s="205" t="s">
        <v>28</v>
      </c>
      <c r="D1580" s="206">
        <v>539</v>
      </c>
    </row>
    <row r="1581" spans="1:4" x14ac:dyDescent="0.25">
      <c r="A1581" s="204">
        <v>20571</v>
      </c>
      <c r="B1581" s="204" t="s">
        <v>8528</v>
      </c>
      <c r="C1581" s="205" t="s">
        <v>28</v>
      </c>
      <c r="D1581" s="206">
        <v>156.71</v>
      </c>
    </row>
    <row r="1582" spans="1:4" x14ac:dyDescent="0.25">
      <c r="A1582" s="204">
        <v>20572</v>
      </c>
      <c r="B1582" s="204" t="s">
        <v>8529</v>
      </c>
      <c r="C1582" s="205" t="s">
        <v>16</v>
      </c>
      <c r="D1582" s="206">
        <v>6.84</v>
      </c>
    </row>
    <row r="1583" spans="1:4" x14ac:dyDescent="0.25">
      <c r="A1583" s="204">
        <v>20578</v>
      </c>
      <c r="B1583" s="204" t="s">
        <v>8530</v>
      </c>
      <c r="C1583" s="205" t="s">
        <v>28</v>
      </c>
      <c r="D1583" s="206">
        <v>181.67</v>
      </c>
    </row>
    <row r="1584" spans="1:4" x14ac:dyDescent="0.25">
      <c r="A1584" s="204">
        <v>20580</v>
      </c>
      <c r="B1584" s="204" t="s">
        <v>8531</v>
      </c>
      <c r="C1584" s="205" t="s">
        <v>28</v>
      </c>
      <c r="D1584" s="206">
        <v>120</v>
      </c>
    </row>
    <row r="1585" spans="1:4" x14ac:dyDescent="0.25">
      <c r="A1585" s="204">
        <v>20584</v>
      </c>
      <c r="B1585" s="204" t="s">
        <v>8532</v>
      </c>
      <c r="C1585" s="205" t="s">
        <v>16</v>
      </c>
      <c r="D1585" s="206">
        <v>1.97</v>
      </c>
    </row>
    <row r="1586" spans="1:4" x14ac:dyDescent="0.25">
      <c r="A1586" s="204">
        <v>20588</v>
      </c>
      <c r="B1586" s="204" t="s">
        <v>8533</v>
      </c>
      <c r="C1586" s="205" t="s">
        <v>16</v>
      </c>
      <c r="D1586" s="206">
        <v>8.09</v>
      </c>
    </row>
    <row r="1587" spans="1:4" ht="14.4" x14ac:dyDescent="0.25">
      <c r="A1587" s="203">
        <v>207</v>
      </c>
      <c r="B1587" s="203" t="s">
        <v>8511</v>
      </c>
      <c r="C1587" s="203"/>
      <c r="D1587" s="203"/>
    </row>
    <row r="1588" spans="1:4" ht="26.4" x14ac:dyDescent="0.25">
      <c r="A1588" s="204">
        <v>20732</v>
      </c>
      <c r="B1588" s="204" t="s">
        <v>8534</v>
      </c>
      <c r="C1588" s="205" t="s">
        <v>16</v>
      </c>
      <c r="D1588" s="206">
        <v>2.27</v>
      </c>
    </row>
    <row r="1589" spans="1:4" x14ac:dyDescent="0.25">
      <c r="A1589" s="204">
        <v>20746</v>
      </c>
      <c r="B1589" s="204" t="s">
        <v>8535</v>
      </c>
      <c r="C1589" s="205" t="s">
        <v>16</v>
      </c>
      <c r="D1589" s="206">
        <v>4.2300000000000004</v>
      </c>
    </row>
    <row r="1590" spans="1:4" ht="14.4" x14ac:dyDescent="0.25">
      <c r="A1590" s="203">
        <v>209</v>
      </c>
      <c r="B1590" s="203" t="s">
        <v>8536</v>
      </c>
      <c r="C1590" s="203"/>
      <c r="D1590" s="203"/>
    </row>
    <row r="1591" spans="1:4" x14ac:dyDescent="0.25">
      <c r="A1591" s="204">
        <v>20910</v>
      </c>
      <c r="B1591" s="204" t="s">
        <v>8537</v>
      </c>
      <c r="C1591" s="205" t="s">
        <v>9</v>
      </c>
      <c r="D1591" s="206">
        <v>44.94</v>
      </c>
    </row>
    <row r="1592" spans="1:4" x14ac:dyDescent="0.25">
      <c r="A1592" s="204">
        <v>20975</v>
      </c>
      <c r="B1592" s="204" t="s">
        <v>8538</v>
      </c>
      <c r="C1592" s="205" t="s">
        <v>27</v>
      </c>
      <c r="D1592" s="206">
        <v>7.73</v>
      </c>
    </row>
    <row r="1593" spans="1:4" x14ac:dyDescent="0.25">
      <c r="A1593" s="204">
        <v>20977</v>
      </c>
      <c r="B1593" s="204" t="s">
        <v>8539</v>
      </c>
      <c r="C1593" s="205" t="s">
        <v>27</v>
      </c>
      <c r="D1593" s="206">
        <v>6.48</v>
      </c>
    </row>
    <row r="1594" spans="1:4" x14ac:dyDescent="0.25">
      <c r="A1594" s="204">
        <v>20982</v>
      </c>
      <c r="B1594" s="204" t="s">
        <v>8540</v>
      </c>
      <c r="C1594" s="205" t="s">
        <v>27</v>
      </c>
      <c r="D1594" s="206">
        <v>11.08</v>
      </c>
    </row>
    <row r="1595" spans="1:4" x14ac:dyDescent="0.25">
      <c r="A1595" s="204">
        <v>20985</v>
      </c>
      <c r="B1595" s="204" t="s">
        <v>8541</v>
      </c>
      <c r="C1595" s="205" t="s">
        <v>27</v>
      </c>
      <c r="D1595" s="206">
        <v>5.94</v>
      </c>
    </row>
    <row r="1596" spans="1:4" x14ac:dyDescent="0.25">
      <c r="A1596" s="204">
        <v>20986</v>
      </c>
      <c r="B1596" s="204" t="s">
        <v>11173</v>
      </c>
      <c r="C1596" s="205" t="s">
        <v>27</v>
      </c>
      <c r="D1596" s="206">
        <v>4.54</v>
      </c>
    </row>
    <row r="1597" spans="1:4" x14ac:dyDescent="0.25">
      <c r="A1597" s="204">
        <v>20987</v>
      </c>
      <c r="B1597" s="204" t="s">
        <v>8542</v>
      </c>
      <c r="C1597" s="205" t="s">
        <v>9</v>
      </c>
      <c r="D1597" s="206">
        <v>51.22</v>
      </c>
    </row>
    <row r="1598" spans="1:4" x14ac:dyDescent="0.25">
      <c r="A1598" s="204">
        <v>20988</v>
      </c>
      <c r="B1598" s="204" t="s">
        <v>8543</v>
      </c>
      <c r="C1598" s="205" t="s">
        <v>27</v>
      </c>
      <c r="D1598" s="206">
        <v>14.82</v>
      </c>
    </row>
    <row r="1599" spans="1:4" ht="14.4" x14ac:dyDescent="0.25">
      <c r="A1599" s="203">
        <v>210</v>
      </c>
      <c r="B1599" s="203" t="s">
        <v>8536</v>
      </c>
      <c r="C1599" s="203"/>
      <c r="D1599" s="203"/>
    </row>
    <row r="1600" spans="1:4" x14ac:dyDescent="0.25">
      <c r="A1600" s="204">
        <v>21005</v>
      </c>
      <c r="B1600" s="204" t="s">
        <v>8544</v>
      </c>
      <c r="C1600" s="205" t="s">
        <v>28</v>
      </c>
      <c r="D1600" s="207">
        <v>6322.5</v>
      </c>
    </row>
    <row r="1601" spans="1:4" x14ac:dyDescent="0.25">
      <c r="A1601" s="204">
        <v>21009</v>
      </c>
      <c r="B1601" s="204" t="s">
        <v>8545</v>
      </c>
      <c r="C1601" s="205" t="s">
        <v>27</v>
      </c>
      <c r="D1601" s="206">
        <v>9.85</v>
      </c>
    </row>
    <row r="1602" spans="1:4" x14ac:dyDescent="0.25">
      <c r="A1602" s="204">
        <v>21018</v>
      </c>
      <c r="B1602" s="204" t="s">
        <v>8546</v>
      </c>
      <c r="C1602" s="205" t="s">
        <v>27</v>
      </c>
      <c r="D1602" s="206">
        <v>16.600000000000001</v>
      </c>
    </row>
    <row r="1603" spans="1:4" x14ac:dyDescent="0.25">
      <c r="A1603" s="204">
        <v>21023</v>
      </c>
      <c r="B1603" s="204" t="s">
        <v>8547</v>
      </c>
      <c r="C1603" s="205" t="s">
        <v>11</v>
      </c>
      <c r="D1603" s="206">
        <v>3.63</v>
      </c>
    </row>
    <row r="1604" spans="1:4" x14ac:dyDescent="0.25">
      <c r="A1604" s="204">
        <v>21028</v>
      </c>
      <c r="B1604" s="204" t="s">
        <v>8548</v>
      </c>
      <c r="C1604" s="205" t="s">
        <v>8549</v>
      </c>
      <c r="D1604" s="206">
        <v>216.63</v>
      </c>
    </row>
    <row r="1605" spans="1:4" x14ac:dyDescent="0.25">
      <c r="A1605" s="204">
        <v>21030</v>
      </c>
      <c r="B1605" s="204" t="s">
        <v>8550</v>
      </c>
      <c r="C1605" s="205" t="s">
        <v>9</v>
      </c>
      <c r="D1605" s="206">
        <v>24.06</v>
      </c>
    </row>
    <row r="1606" spans="1:4" x14ac:dyDescent="0.25">
      <c r="A1606" s="204">
        <v>21031</v>
      </c>
      <c r="B1606" s="204" t="s">
        <v>8551</v>
      </c>
      <c r="C1606" s="205" t="s">
        <v>9</v>
      </c>
      <c r="D1606" s="206">
        <v>30.83</v>
      </c>
    </row>
    <row r="1607" spans="1:4" x14ac:dyDescent="0.25">
      <c r="A1607" s="204">
        <v>21032</v>
      </c>
      <c r="B1607" s="204" t="s">
        <v>8552</v>
      </c>
      <c r="C1607" s="205" t="s">
        <v>9</v>
      </c>
      <c r="D1607" s="206">
        <v>36.31</v>
      </c>
    </row>
    <row r="1608" spans="1:4" x14ac:dyDescent="0.25">
      <c r="A1608" s="204">
        <v>21033</v>
      </c>
      <c r="B1608" s="204" t="s">
        <v>8553</v>
      </c>
      <c r="C1608" s="205" t="s">
        <v>9</v>
      </c>
      <c r="D1608" s="206">
        <v>50.8</v>
      </c>
    </row>
    <row r="1609" spans="1:4" x14ac:dyDescent="0.25">
      <c r="A1609" s="204">
        <v>21040</v>
      </c>
      <c r="B1609" s="204" t="s">
        <v>8554</v>
      </c>
      <c r="C1609" s="205" t="s">
        <v>27</v>
      </c>
      <c r="D1609" s="206">
        <v>55.58</v>
      </c>
    </row>
    <row r="1610" spans="1:4" x14ac:dyDescent="0.25">
      <c r="A1610" s="204">
        <v>21041</v>
      </c>
      <c r="B1610" s="204" t="s">
        <v>8555</v>
      </c>
      <c r="C1610" s="205" t="s">
        <v>27</v>
      </c>
      <c r="D1610" s="206">
        <v>30.8</v>
      </c>
    </row>
    <row r="1611" spans="1:4" x14ac:dyDescent="0.25">
      <c r="A1611" s="204">
        <v>21042</v>
      </c>
      <c r="B1611" s="204" t="s">
        <v>8556</v>
      </c>
      <c r="C1611" s="205" t="s">
        <v>27</v>
      </c>
      <c r="D1611" s="206">
        <v>56.67</v>
      </c>
    </row>
    <row r="1612" spans="1:4" x14ac:dyDescent="0.25">
      <c r="A1612" s="204">
        <v>21043</v>
      </c>
      <c r="B1612" s="204" t="s">
        <v>8557</v>
      </c>
      <c r="C1612" s="205" t="s">
        <v>27</v>
      </c>
      <c r="D1612" s="206">
        <v>363.03</v>
      </c>
    </row>
    <row r="1613" spans="1:4" x14ac:dyDescent="0.25">
      <c r="A1613" s="204">
        <v>21060</v>
      </c>
      <c r="B1613" s="204" t="s">
        <v>8558</v>
      </c>
      <c r="C1613" s="205" t="s">
        <v>27</v>
      </c>
      <c r="D1613" s="206">
        <v>5.13</v>
      </c>
    </row>
    <row r="1614" spans="1:4" x14ac:dyDescent="0.25">
      <c r="A1614" s="204">
        <v>21061</v>
      </c>
      <c r="B1614" s="204" t="s">
        <v>8559</v>
      </c>
      <c r="C1614" s="205" t="s">
        <v>27</v>
      </c>
      <c r="D1614" s="206">
        <v>4.55</v>
      </c>
    </row>
    <row r="1615" spans="1:4" x14ac:dyDescent="0.25">
      <c r="A1615" s="204">
        <v>21085</v>
      </c>
      <c r="B1615" s="204" t="s">
        <v>8560</v>
      </c>
      <c r="C1615" s="205" t="s">
        <v>28</v>
      </c>
      <c r="D1615" s="207">
        <v>6322.5</v>
      </c>
    </row>
    <row r="1616" spans="1:4" x14ac:dyDescent="0.25">
      <c r="A1616" s="204">
        <v>21089</v>
      </c>
      <c r="B1616" s="204" t="s">
        <v>8561</v>
      </c>
      <c r="C1616" s="205" t="s">
        <v>27</v>
      </c>
      <c r="D1616" s="206">
        <v>11</v>
      </c>
    </row>
    <row r="1617" spans="1:4" x14ac:dyDescent="0.25">
      <c r="A1617" s="204">
        <v>21091</v>
      </c>
      <c r="B1617" s="204" t="s">
        <v>8562</v>
      </c>
      <c r="C1617" s="205" t="s">
        <v>9</v>
      </c>
      <c r="D1617" s="206">
        <v>44.1</v>
      </c>
    </row>
    <row r="1618" spans="1:4" ht="14.4" x14ac:dyDescent="0.25">
      <c r="A1618" s="203">
        <v>211</v>
      </c>
      <c r="B1618" s="203" t="s">
        <v>8563</v>
      </c>
      <c r="C1618" s="203"/>
      <c r="D1618" s="203"/>
    </row>
    <row r="1619" spans="1:4" x14ac:dyDescent="0.25">
      <c r="A1619" s="204">
        <v>21108</v>
      </c>
      <c r="B1619" s="204" t="s">
        <v>8564</v>
      </c>
      <c r="C1619" s="205" t="s">
        <v>27</v>
      </c>
      <c r="D1619" s="206">
        <v>59.17</v>
      </c>
    </row>
    <row r="1620" spans="1:4" x14ac:dyDescent="0.25">
      <c r="A1620" s="204">
        <v>21109</v>
      </c>
      <c r="B1620" s="204" t="s">
        <v>8565</v>
      </c>
      <c r="C1620" s="205" t="s">
        <v>8566</v>
      </c>
      <c r="D1620" s="206">
        <v>177.59</v>
      </c>
    </row>
    <row r="1621" spans="1:4" x14ac:dyDescent="0.25">
      <c r="A1621" s="204">
        <v>21111</v>
      </c>
      <c r="B1621" s="204" t="s">
        <v>8567</v>
      </c>
      <c r="C1621" s="205" t="s">
        <v>27</v>
      </c>
      <c r="D1621" s="206">
        <v>57.33</v>
      </c>
    </row>
    <row r="1622" spans="1:4" x14ac:dyDescent="0.25">
      <c r="A1622" s="204">
        <v>21118</v>
      </c>
      <c r="B1622" s="204" t="s">
        <v>8568</v>
      </c>
      <c r="C1622" s="205" t="s">
        <v>27</v>
      </c>
      <c r="D1622" s="206">
        <v>41.34</v>
      </c>
    </row>
    <row r="1623" spans="1:4" x14ac:dyDescent="0.25">
      <c r="A1623" s="204">
        <v>21144</v>
      </c>
      <c r="B1623" s="204" t="s">
        <v>8569</v>
      </c>
      <c r="C1623" s="205" t="s">
        <v>27</v>
      </c>
      <c r="D1623" s="206">
        <v>21.8</v>
      </c>
    </row>
    <row r="1624" spans="1:4" x14ac:dyDescent="0.25">
      <c r="A1624" s="204">
        <v>21151</v>
      </c>
      <c r="B1624" s="204" t="s">
        <v>8570</v>
      </c>
      <c r="C1624" s="205" t="s">
        <v>27</v>
      </c>
      <c r="D1624" s="206">
        <v>3.63</v>
      </c>
    </row>
    <row r="1625" spans="1:4" x14ac:dyDescent="0.25">
      <c r="A1625" s="204">
        <v>21170</v>
      </c>
      <c r="B1625" s="204" t="s">
        <v>8571</v>
      </c>
      <c r="C1625" s="205" t="s">
        <v>27</v>
      </c>
      <c r="D1625" s="206">
        <v>12.12</v>
      </c>
    </row>
    <row r="1626" spans="1:4" ht="14.4" x14ac:dyDescent="0.25">
      <c r="A1626" s="203">
        <v>212</v>
      </c>
      <c r="B1626" s="203" t="s">
        <v>8572</v>
      </c>
      <c r="C1626" s="203"/>
      <c r="D1626" s="203"/>
    </row>
    <row r="1627" spans="1:4" x14ac:dyDescent="0.25">
      <c r="A1627" s="204">
        <v>21205</v>
      </c>
      <c r="B1627" s="204" t="s">
        <v>8573</v>
      </c>
      <c r="C1627" s="205" t="s">
        <v>27</v>
      </c>
      <c r="D1627" s="206">
        <v>14.02</v>
      </c>
    </row>
    <row r="1628" spans="1:4" x14ac:dyDescent="0.25">
      <c r="A1628" s="204">
        <v>21211</v>
      </c>
      <c r="B1628" s="204" t="s">
        <v>8574</v>
      </c>
      <c r="C1628" s="205" t="s">
        <v>9</v>
      </c>
      <c r="D1628" s="206">
        <v>15.08</v>
      </c>
    </row>
    <row r="1629" spans="1:4" ht="14.4" x14ac:dyDescent="0.25">
      <c r="A1629" s="203">
        <v>213</v>
      </c>
      <c r="B1629" s="203" t="s">
        <v>8563</v>
      </c>
      <c r="C1629" s="203"/>
      <c r="D1629" s="203"/>
    </row>
    <row r="1630" spans="1:4" x14ac:dyDescent="0.25">
      <c r="A1630" s="204">
        <v>21305</v>
      </c>
      <c r="B1630" s="204" t="s">
        <v>8575</v>
      </c>
      <c r="C1630" s="205" t="s">
        <v>27</v>
      </c>
      <c r="D1630" s="206">
        <v>25.93</v>
      </c>
    </row>
    <row r="1631" spans="1:4" x14ac:dyDescent="0.25">
      <c r="A1631" s="204">
        <v>21368</v>
      </c>
      <c r="B1631" s="204" t="s">
        <v>8576</v>
      </c>
      <c r="C1631" s="205" t="s">
        <v>27</v>
      </c>
      <c r="D1631" s="206">
        <v>4.71</v>
      </c>
    </row>
    <row r="1632" spans="1:4" ht="14.4" x14ac:dyDescent="0.25">
      <c r="A1632" s="203">
        <v>215</v>
      </c>
      <c r="B1632" s="203" t="s">
        <v>8577</v>
      </c>
      <c r="C1632" s="203"/>
      <c r="D1632" s="203"/>
    </row>
    <row r="1633" spans="1:4" x14ac:dyDescent="0.25">
      <c r="A1633" s="204">
        <v>21516</v>
      </c>
      <c r="B1633" s="204" t="s">
        <v>8578</v>
      </c>
      <c r="C1633" s="205" t="s">
        <v>16</v>
      </c>
      <c r="D1633" s="206">
        <v>7.02</v>
      </c>
    </row>
    <row r="1634" spans="1:4" x14ac:dyDescent="0.25">
      <c r="A1634" s="204">
        <v>21517</v>
      </c>
      <c r="B1634" s="204" t="s">
        <v>8579</v>
      </c>
      <c r="C1634" s="205" t="s">
        <v>16</v>
      </c>
      <c r="D1634" s="206">
        <v>6.8</v>
      </c>
    </row>
    <row r="1635" spans="1:4" x14ac:dyDescent="0.25">
      <c r="A1635" s="204">
        <v>21521</v>
      </c>
      <c r="B1635" s="204" t="s">
        <v>8580</v>
      </c>
      <c r="C1635" s="205" t="s">
        <v>16</v>
      </c>
      <c r="D1635" s="206">
        <v>6.39</v>
      </c>
    </row>
    <row r="1636" spans="1:4" x14ac:dyDescent="0.25">
      <c r="A1636" s="204">
        <v>21532</v>
      </c>
      <c r="B1636" s="204" t="s">
        <v>8581</v>
      </c>
      <c r="C1636" s="205" t="s">
        <v>16</v>
      </c>
      <c r="D1636" s="206">
        <v>7.89</v>
      </c>
    </row>
    <row r="1637" spans="1:4" x14ac:dyDescent="0.25">
      <c r="A1637" s="204">
        <v>21543</v>
      </c>
      <c r="B1637" s="204" t="s">
        <v>8582</v>
      </c>
      <c r="C1637" s="205" t="s">
        <v>9</v>
      </c>
      <c r="D1637" s="206">
        <v>17.8</v>
      </c>
    </row>
    <row r="1638" spans="1:4" x14ac:dyDescent="0.25">
      <c r="A1638" s="204">
        <v>21566</v>
      </c>
      <c r="B1638" s="204" t="s">
        <v>11174</v>
      </c>
      <c r="C1638" s="205" t="s">
        <v>11</v>
      </c>
      <c r="D1638" s="206">
        <v>0.45</v>
      </c>
    </row>
    <row r="1639" spans="1:4" ht="14.4" x14ac:dyDescent="0.25">
      <c r="A1639" s="203">
        <v>220</v>
      </c>
      <c r="B1639" s="203" t="s">
        <v>8583</v>
      </c>
      <c r="C1639" s="203"/>
      <c r="D1639" s="203"/>
    </row>
    <row r="1640" spans="1:4" ht="26.4" x14ac:dyDescent="0.25">
      <c r="A1640" s="204">
        <v>22001</v>
      </c>
      <c r="B1640" s="204" t="s">
        <v>8584</v>
      </c>
      <c r="C1640" s="205" t="s">
        <v>9</v>
      </c>
      <c r="D1640" s="206">
        <v>60.07</v>
      </c>
    </row>
    <row r="1641" spans="1:4" ht="26.4" x14ac:dyDescent="0.25">
      <c r="A1641" s="204">
        <v>22002</v>
      </c>
      <c r="B1641" s="204" t="s">
        <v>8585</v>
      </c>
      <c r="C1641" s="205" t="s">
        <v>9</v>
      </c>
      <c r="D1641" s="206">
        <v>68.680000000000007</v>
      </c>
    </row>
    <row r="1642" spans="1:4" ht="14.4" x14ac:dyDescent="0.25">
      <c r="A1642" s="203">
        <v>225</v>
      </c>
      <c r="B1642" s="203" t="s">
        <v>8586</v>
      </c>
      <c r="C1642" s="203"/>
      <c r="D1642" s="203"/>
    </row>
    <row r="1643" spans="1:4" x14ac:dyDescent="0.25">
      <c r="A1643" s="204">
        <v>22502</v>
      </c>
      <c r="B1643" s="204" t="s">
        <v>8587</v>
      </c>
      <c r="C1643" s="205" t="s">
        <v>11</v>
      </c>
      <c r="D1643" s="206">
        <v>3.29</v>
      </c>
    </row>
    <row r="1644" spans="1:4" x14ac:dyDescent="0.25">
      <c r="A1644" s="204">
        <v>22504</v>
      </c>
      <c r="B1644" s="204" t="s">
        <v>8588</v>
      </c>
      <c r="C1644" s="205" t="s">
        <v>11</v>
      </c>
      <c r="D1644" s="206">
        <v>4.2</v>
      </c>
    </row>
    <row r="1645" spans="1:4" x14ac:dyDescent="0.25">
      <c r="A1645" s="204">
        <v>22505</v>
      </c>
      <c r="B1645" s="204" t="s">
        <v>8589</v>
      </c>
      <c r="C1645" s="205" t="s">
        <v>11</v>
      </c>
      <c r="D1645" s="206">
        <v>5.16</v>
      </c>
    </row>
    <row r="1646" spans="1:4" x14ac:dyDescent="0.25">
      <c r="A1646" s="204">
        <v>22507</v>
      </c>
      <c r="B1646" s="204" t="s">
        <v>8590</v>
      </c>
      <c r="C1646" s="205" t="s">
        <v>11</v>
      </c>
      <c r="D1646" s="206">
        <v>4.58</v>
      </c>
    </row>
    <row r="1647" spans="1:4" x14ac:dyDescent="0.25">
      <c r="A1647" s="204">
        <v>22508</v>
      </c>
      <c r="B1647" s="204" t="s">
        <v>8591</v>
      </c>
      <c r="C1647" s="205" t="s">
        <v>11</v>
      </c>
      <c r="D1647" s="206">
        <v>5.67</v>
      </c>
    </row>
    <row r="1648" spans="1:4" x14ac:dyDescent="0.25">
      <c r="A1648" s="204">
        <v>22548</v>
      </c>
      <c r="B1648" s="204" t="s">
        <v>8592</v>
      </c>
      <c r="C1648" s="205" t="s">
        <v>11</v>
      </c>
      <c r="D1648" s="206">
        <v>3.41</v>
      </c>
    </row>
    <row r="1649" spans="1:4" x14ac:dyDescent="0.25">
      <c r="A1649" s="204">
        <v>22585</v>
      </c>
      <c r="B1649" s="204" t="s">
        <v>8593</v>
      </c>
      <c r="C1649" s="205" t="s">
        <v>11</v>
      </c>
      <c r="D1649" s="206">
        <v>1.43</v>
      </c>
    </row>
    <row r="1650" spans="1:4" x14ac:dyDescent="0.25">
      <c r="A1650" s="204">
        <v>22586</v>
      </c>
      <c r="B1650" s="204" t="s">
        <v>8594</v>
      </c>
      <c r="C1650" s="205" t="s">
        <v>11</v>
      </c>
      <c r="D1650" s="206">
        <v>0.81</v>
      </c>
    </row>
    <row r="1651" spans="1:4" ht="14.4" x14ac:dyDescent="0.25">
      <c r="A1651" s="203">
        <v>230</v>
      </c>
      <c r="B1651" s="203" t="s">
        <v>8595</v>
      </c>
      <c r="C1651" s="203"/>
      <c r="D1651" s="203"/>
    </row>
    <row r="1652" spans="1:4" x14ac:dyDescent="0.25">
      <c r="A1652" s="204">
        <v>23010</v>
      </c>
      <c r="B1652" s="204" t="s">
        <v>8596</v>
      </c>
      <c r="C1652" s="205" t="s">
        <v>11</v>
      </c>
      <c r="D1652" s="206">
        <v>8.6300000000000008</v>
      </c>
    </row>
    <row r="1653" spans="1:4" x14ac:dyDescent="0.25">
      <c r="A1653" s="204">
        <v>23015</v>
      </c>
      <c r="B1653" s="204" t="s">
        <v>8597</v>
      </c>
      <c r="C1653" s="205" t="s">
        <v>11</v>
      </c>
      <c r="D1653" s="206">
        <v>18.82</v>
      </c>
    </row>
    <row r="1654" spans="1:4" ht="14.4" x14ac:dyDescent="0.25">
      <c r="A1654" s="203">
        <v>235</v>
      </c>
      <c r="B1654" s="203" t="s">
        <v>8598</v>
      </c>
      <c r="C1654" s="203"/>
      <c r="D1654" s="203"/>
    </row>
    <row r="1655" spans="1:4" x14ac:dyDescent="0.25">
      <c r="A1655" s="204">
        <v>23522</v>
      </c>
      <c r="B1655" s="204" t="s">
        <v>8599</v>
      </c>
      <c r="C1655" s="205" t="s">
        <v>9</v>
      </c>
      <c r="D1655" s="206">
        <v>293.74</v>
      </c>
    </row>
    <row r="1656" spans="1:4" ht="14.4" x14ac:dyDescent="0.25">
      <c r="A1656" s="203">
        <v>240</v>
      </c>
      <c r="B1656" s="203" t="s">
        <v>8600</v>
      </c>
      <c r="C1656" s="203"/>
      <c r="D1656" s="203"/>
    </row>
    <row r="1657" spans="1:4" ht="26.4" x14ac:dyDescent="0.25">
      <c r="A1657" s="204">
        <v>24015</v>
      </c>
      <c r="B1657" s="204" t="s">
        <v>8601</v>
      </c>
      <c r="C1657" s="205" t="s">
        <v>16</v>
      </c>
      <c r="D1657" s="206">
        <v>7.45</v>
      </c>
    </row>
    <row r="1658" spans="1:4" x14ac:dyDescent="0.25">
      <c r="A1658" s="204">
        <v>24020</v>
      </c>
      <c r="B1658" s="204" t="s">
        <v>8602</v>
      </c>
      <c r="C1658" s="205" t="s">
        <v>16</v>
      </c>
      <c r="D1658" s="206">
        <v>9.9700000000000006</v>
      </c>
    </row>
    <row r="1659" spans="1:4" x14ac:dyDescent="0.25">
      <c r="A1659" s="204">
        <v>24034</v>
      </c>
      <c r="B1659" s="204" t="s">
        <v>8603</v>
      </c>
      <c r="C1659" s="205" t="s">
        <v>16</v>
      </c>
      <c r="D1659" s="206">
        <v>14.65</v>
      </c>
    </row>
    <row r="1660" spans="1:4" x14ac:dyDescent="0.25">
      <c r="A1660" s="204">
        <v>24035</v>
      </c>
      <c r="B1660" s="204" t="s">
        <v>8604</v>
      </c>
      <c r="C1660" s="205" t="s">
        <v>16</v>
      </c>
      <c r="D1660" s="206">
        <v>14.08</v>
      </c>
    </row>
    <row r="1661" spans="1:4" x14ac:dyDescent="0.25">
      <c r="A1661" s="204">
        <v>24038</v>
      </c>
      <c r="B1661" s="204" t="s">
        <v>8605</v>
      </c>
      <c r="C1661" s="205" t="s">
        <v>8606</v>
      </c>
      <c r="D1661" s="206">
        <v>0.26</v>
      </c>
    </row>
    <row r="1662" spans="1:4" x14ac:dyDescent="0.25">
      <c r="A1662" s="204">
        <v>24042</v>
      </c>
      <c r="B1662" s="204" t="s">
        <v>8607</v>
      </c>
      <c r="C1662" s="205" t="s">
        <v>16</v>
      </c>
      <c r="D1662" s="206">
        <v>32.159999999999997</v>
      </c>
    </row>
    <row r="1663" spans="1:4" x14ac:dyDescent="0.25">
      <c r="A1663" s="204">
        <v>24072</v>
      </c>
      <c r="B1663" s="204" t="s">
        <v>11175</v>
      </c>
      <c r="C1663" s="205" t="s">
        <v>9</v>
      </c>
      <c r="D1663" s="206">
        <v>5.72</v>
      </c>
    </row>
    <row r="1664" spans="1:4" ht="14.4" x14ac:dyDescent="0.25">
      <c r="A1664" s="203">
        <v>241</v>
      </c>
      <c r="B1664" s="203" t="s">
        <v>8608</v>
      </c>
      <c r="C1664" s="203"/>
      <c r="D1664" s="203"/>
    </row>
    <row r="1665" spans="1:4" x14ac:dyDescent="0.25">
      <c r="A1665" s="204">
        <v>24116</v>
      </c>
      <c r="B1665" s="204" t="s">
        <v>8609</v>
      </c>
      <c r="C1665" s="205" t="s">
        <v>9</v>
      </c>
      <c r="D1665" s="206">
        <v>1.21</v>
      </c>
    </row>
    <row r="1666" spans="1:4" ht="26.4" x14ac:dyDescent="0.25">
      <c r="A1666" s="204">
        <v>24130</v>
      </c>
      <c r="B1666" s="204" t="s">
        <v>11176</v>
      </c>
      <c r="C1666" s="205" t="s">
        <v>9</v>
      </c>
      <c r="D1666" s="206">
        <v>239</v>
      </c>
    </row>
    <row r="1667" spans="1:4" ht="26.4" x14ac:dyDescent="0.25">
      <c r="A1667" s="204">
        <v>24131</v>
      </c>
      <c r="B1667" s="204" t="s">
        <v>11177</v>
      </c>
      <c r="C1667" s="205" t="s">
        <v>9</v>
      </c>
      <c r="D1667" s="206">
        <v>296.89999999999998</v>
      </c>
    </row>
    <row r="1668" spans="1:4" x14ac:dyDescent="0.25">
      <c r="A1668" s="204">
        <v>24145</v>
      </c>
      <c r="B1668" s="204" t="s">
        <v>11178</v>
      </c>
      <c r="C1668" s="205" t="s">
        <v>3741</v>
      </c>
      <c r="D1668" s="206">
        <v>81.09</v>
      </c>
    </row>
    <row r="1669" spans="1:4" x14ac:dyDescent="0.25">
      <c r="A1669" s="204">
        <v>24184</v>
      </c>
      <c r="B1669" s="204" t="s">
        <v>8610</v>
      </c>
      <c r="C1669" s="205" t="s">
        <v>11</v>
      </c>
      <c r="D1669" s="206">
        <v>31.29</v>
      </c>
    </row>
    <row r="1670" spans="1:4" ht="14.4" x14ac:dyDescent="0.25">
      <c r="A1670" s="203">
        <v>255</v>
      </c>
      <c r="B1670" s="203" t="s">
        <v>8611</v>
      </c>
      <c r="C1670" s="203"/>
      <c r="D1670" s="203"/>
    </row>
    <row r="1671" spans="1:4" x14ac:dyDescent="0.25">
      <c r="A1671" s="204">
        <v>25513</v>
      </c>
      <c r="B1671" s="204" t="s">
        <v>8612</v>
      </c>
      <c r="C1671" s="205" t="s">
        <v>9</v>
      </c>
      <c r="D1671" s="206">
        <v>25.8</v>
      </c>
    </row>
    <row r="1672" spans="1:4" x14ac:dyDescent="0.25">
      <c r="A1672" s="204">
        <v>25514</v>
      </c>
      <c r="B1672" s="204" t="s">
        <v>8613</v>
      </c>
      <c r="C1672" s="205" t="s">
        <v>9</v>
      </c>
      <c r="D1672" s="206">
        <v>53.05</v>
      </c>
    </row>
    <row r="1673" spans="1:4" x14ac:dyDescent="0.25">
      <c r="A1673" s="204">
        <v>25532</v>
      </c>
      <c r="B1673" s="204" t="s">
        <v>8614</v>
      </c>
      <c r="C1673" s="205" t="s">
        <v>9</v>
      </c>
      <c r="D1673" s="206">
        <v>78.03</v>
      </c>
    </row>
    <row r="1674" spans="1:4" x14ac:dyDescent="0.25">
      <c r="A1674" s="204">
        <v>25568</v>
      </c>
      <c r="B1674" s="204" t="s">
        <v>8615</v>
      </c>
      <c r="C1674" s="205" t="s">
        <v>9</v>
      </c>
      <c r="D1674" s="206">
        <v>32.729999999999997</v>
      </c>
    </row>
    <row r="1675" spans="1:4" x14ac:dyDescent="0.25">
      <c r="A1675" s="204">
        <v>25569</v>
      </c>
      <c r="B1675" s="204" t="s">
        <v>8615</v>
      </c>
      <c r="C1675" s="205" t="s">
        <v>9</v>
      </c>
      <c r="D1675" s="206">
        <v>83.9</v>
      </c>
    </row>
    <row r="1676" spans="1:4" x14ac:dyDescent="0.25">
      <c r="A1676" s="204">
        <v>25570</v>
      </c>
      <c r="B1676" s="204" t="s">
        <v>8616</v>
      </c>
      <c r="C1676" s="205" t="s">
        <v>11</v>
      </c>
      <c r="D1676" s="206">
        <v>2.14</v>
      </c>
    </row>
    <row r="1677" spans="1:4" x14ac:dyDescent="0.25">
      <c r="A1677" s="204">
        <v>25571</v>
      </c>
      <c r="B1677" s="204" t="s">
        <v>8617</v>
      </c>
      <c r="C1677" s="205" t="s">
        <v>11</v>
      </c>
      <c r="D1677" s="206">
        <v>4.3600000000000003</v>
      </c>
    </row>
    <row r="1678" spans="1:4" x14ac:dyDescent="0.25">
      <c r="A1678" s="204">
        <v>25592</v>
      </c>
      <c r="B1678" s="204" t="s">
        <v>8618</v>
      </c>
      <c r="C1678" s="205" t="s">
        <v>9</v>
      </c>
      <c r="D1678" s="206">
        <v>76.53</v>
      </c>
    </row>
    <row r="1679" spans="1:4" ht="14.4" x14ac:dyDescent="0.25">
      <c r="A1679" s="203">
        <v>256</v>
      </c>
      <c r="B1679" s="203" t="s">
        <v>8611</v>
      </c>
      <c r="C1679" s="203"/>
      <c r="D1679" s="203"/>
    </row>
    <row r="1680" spans="1:4" x14ac:dyDescent="0.25">
      <c r="A1680" s="204">
        <v>25617</v>
      </c>
      <c r="B1680" s="204" t="s">
        <v>8619</v>
      </c>
      <c r="C1680" s="205" t="s">
        <v>9</v>
      </c>
      <c r="D1680" s="206">
        <v>41.74</v>
      </c>
    </row>
    <row r="1681" spans="1:4" ht="14.4" x14ac:dyDescent="0.25">
      <c r="A1681" s="203">
        <v>258</v>
      </c>
      <c r="B1681" s="203" t="s">
        <v>8611</v>
      </c>
      <c r="C1681" s="203"/>
      <c r="D1681" s="203"/>
    </row>
    <row r="1682" spans="1:4" ht="26.4" x14ac:dyDescent="0.25">
      <c r="A1682" s="204">
        <v>25841</v>
      </c>
      <c r="B1682" s="204" t="s">
        <v>8620</v>
      </c>
      <c r="C1682" s="205" t="s">
        <v>9</v>
      </c>
      <c r="D1682" s="206">
        <v>52.88</v>
      </c>
    </row>
    <row r="1683" spans="1:4" ht="26.4" x14ac:dyDescent="0.25">
      <c r="A1683" s="204">
        <v>25843</v>
      </c>
      <c r="B1683" s="204" t="s">
        <v>8621</v>
      </c>
      <c r="C1683" s="205" t="s">
        <v>9</v>
      </c>
      <c r="D1683" s="206">
        <v>59.66</v>
      </c>
    </row>
    <row r="1684" spans="1:4" ht="14.4" x14ac:dyDescent="0.25">
      <c r="A1684" s="203">
        <v>260</v>
      </c>
      <c r="B1684" s="203" t="s">
        <v>8622</v>
      </c>
      <c r="C1684" s="203"/>
      <c r="D1684" s="203"/>
    </row>
    <row r="1685" spans="1:4" x14ac:dyDescent="0.25">
      <c r="A1685" s="204">
        <v>26008</v>
      </c>
      <c r="B1685" s="204" t="s">
        <v>8623</v>
      </c>
      <c r="C1685" s="205" t="s">
        <v>27</v>
      </c>
      <c r="D1685" s="206">
        <v>47.6</v>
      </c>
    </row>
    <row r="1686" spans="1:4" x14ac:dyDescent="0.25">
      <c r="A1686" s="204">
        <v>26015</v>
      </c>
      <c r="B1686" s="204" t="s">
        <v>8624</v>
      </c>
      <c r="C1686" s="205" t="s">
        <v>27</v>
      </c>
      <c r="D1686" s="206">
        <v>62.65</v>
      </c>
    </row>
    <row r="1687" spans="1:4" x14ac:dyDescent="0.25">
      <c r="A1687" s="204">
        <v>26040</v>
      </c>
      <c r="B1687" s="204" t="s">
        <v>8625</v>
      </c>
      <c r="C1687" s="205" t="s">
        <v>27</v>
      </c>
      <c r="D1687" s="206">
        <v>7.05</v>
      </c>
    </row>
    <row r="1688" spans="1:4" x14ac:dyDescent="0.25">
      <c r="A1688" s="204">
        <v>26091</v>
      </c>
      <c r="B1688" s="204" t="s">
        <v>8626</v>
      </c>
      <c r="C1688" s="205" t="s">
        <v>27</v>
      </c>
      <c r="D1688" s="206">
        <v>5.99</v>
      </c>
    </row>
    <row r="1689" spans="1:4" ht="14.4" x14ac:dyDescent="0.25">
      <c r="A1689" s="203">
        <v>265</v>
      </c>
      <c r="B1689" s="203" t="s">
        <v>8627</v>
      </c>
      <c r="C1689" s="203"/>
      <c r="D1689" s="203"/>
    </row>
    <row r="1690" spans="1:4" x14ac:dyDescent="0.25">
      <c r="A1690" s="204">
        <v>26503</v>
      </c>
      <c r="B1690" s="204" t="s">
        <v>8628</v>
      </c>
      <c r="C1690" s="205" t="s">
        <v>11</v>
      </c>
      <c r="D1690" s="206">
        <v>0.89</v>
      </c>
    </row>
    <row r="1691" spans="1:4" x14ac:dyDescent="0.25">
      <c r="A1691" s="204">
        <v>26506</v>
      </c>
      <c r="B1691" s="204" t="s">
        <v>8629</v>
      </c>
      <c r="C1691" s="205" t="s">
        <v>11</v>
      </c>
      <c r="D1691" s="206">
        <v>276.31</v>
      </c>
    </row>
    <row r="1692" spans="1:4" x14ac:dyDescent="0.25">
      <c r="A1692" s="204">
        <v>26508</v>
      </c>
      <c r="B1692" s="204" t="s">
        <v>8630</v>
      </c>
      <c r="C1692" s="205" t="s">
        <v>27</v>
      </c>
      <c r="D1692" s="206">
        <v>8.2200000000000006</v>
      </c>
    </row>
    <row r="1693" spans="1:4" x14ac:dyDescent="0.25">
      <c r="A1693" s="204">
        <v>26512</v>
      </c>
      <c r="B1693" s="204" t="s">
        <v>8631</v>
      </c>
      <c r="C1693" s="205" t="s">
        <v>11</v>
      </c>
      <c r="D1693" s="206">
        <v>1.1000000000000001</v>
      </c>
    </row>
    <row r="1694" spans="1:4" x14ac:dyDescent="0.25">
      <c r="A1694" s="204">
        <v>26517</v>
      </c>
      <c r="B1694" s="204" t="s">
        <v>8632</v>
      </c>
      <c r="C1694" s="205" t="s">
        <v>11</v>
      </c>
      <c r="D1694" s="206">
        <v>1.3</v>
      </c>
    </row>
    <row r="1695" spans="1:4" x14ac:dyDescent="0.25">
      <c r="A1695" s="204">
        <v>26546</v>
      </c>
      <c r="B1695" s="204" t="s">
        <v>8633</v>
      </c>
      <c r="C1695" s="205" t="s">
        <v>11</v>
      </c>
      <c r="D1695" s="206">
        <v>0.33</v>
      </c>
    </row>
    <row r="1696" spans="1:4" x14ac:dyDescent="0.25">
      <c r="A1696" s="204">
        <v>26548</v>
      </c>
      <c r="B1696" s="204" t="s">
        <v>8634</v>
      </c>
      <c r="C1696" s="205" t="s">
        <v>11</v>
      </c>
      <c r="D1696" s="206">
        <v>0.42</v>
      </c>
    </row>
    <row r="1697" spans="1:4" x14ac:dyDescent="0.25">
      <c r="A1697" s="204">
        <v>26549</v>
      </c>
      <c r="B1697" s="204" t="s">
        <v>8635</v>
      </c>
      <c r="C1697" s="205" t="s">
        <v>11</v>
      </c>
      <c r="D1697" s="206">
        <v>0.13</v>
      </c>
    </row>
    <row r="1698" spans="1:4" ht="26.4" x14ac:dyDescent="0.25">
      <c r="A1698" s="204">
        <v>26550</v>
      </c>
      <c r="B1698" s="204" t="s">
        <v>11179</v>
      </c>
      <c r="C1698" s="205" t="s">
        <v>11</v>
      </c>
      <c r="D1698" s="206">
        <v>13.5</v>
      </c>
    </row>
    <row r="1699" spans="1:4" x14ac:dyDescent="0.25">
      <c r="A1699" s="204">
        <v>26551</v>
      </c>
      <c r="B1699" s="204" t="s">
        <v>8636</v>
      </c>
      <c r="C1699" s="205" t="s">
        <v>11</v>
      </c>
      <c r="D1699" s="206">
        <v>0.36</v>
      </c>
    </row>
    <row r="1700" spans="1:4" x14ac:dyDescent="0.25">
      <c r="A1700" s="204">
        <v>26552</v>
      </c>
      <c r="B1700" s="204" t="s">
        <v>8637</v>
      </c>
      <c r="C1700" s="205" t="s">
        <v>11</v>
      </c>
      <c r="D1700" s="206">
        <v>0.13</v>
      </c>
    </row>
    <row r="1701" spans="1:4" x14ac:dyDescent="0.25">
      <c r="A1701" s="204">
        <v>26554</v>
      </c>
      <c r="B1701" s="204" t="s">
        <v>8638</v>
      </c>
      <c r="C1701" s="205" t="s">
        <v>11</v>
      </c>
      <c r="D1701" s="206">
        <v>0.17</v>
      </c>
    </row>
    <row r="1702" spans="1:4" x14ac:dyDescent="0.25">
      <c r="A1702" s="204">
        <v>26560</v>
      </c>
      <c r="B1702" s="204" t="s">
        <v>8639</v>
      </c>
      <c r="C1702" s="205" t="s">
        <v>16</v>
      </c>
      <c r="D1702" s="206">
        <v>15.07</v>
      </c>
    </row>
    <row r="1703" spans="1:4" x14ac:dyDescent="0.25">
      <c r="A1703" s="204">
        <v>26563</v>
      </c>
      <c r="B1703" s="204" t="s">
        <v>8640</v>
      </c>
      <c r="C1703" s="205" t="s">
        <v>16</v>
      </c>
      <c r="D1703" s="206">
        <v>18.57</v>
      </c>
    </row>
    <row r="1704" spans="1:4" x14ac:dyDescent="0.25">
      <c r="A1704" s="204">
        <v>26566</v>
      </c>
      <c r="B1704" s="204" t="s">
        <v>8641</v>
      </c>
      <c r="C1704" s="205" t="s">
        <v>16</v>
      </c>
      <c r="D1704" s="206">
        <v>15.31</v>
      </c>
    </row>
    <row r="1705" spans="1:4" x14ac:dyDescent="0.25">
      <c r="A1705" s="204">
        <v>26569</v>
      </c>
      <c r="B1705" s="204" t="s">
        <v>8642</v>
      </c>
      <c r="C1705" s="205" t="s">
        <v>16</v>
      </c>
      <c r="D1705" s="206">
        <v>13.65</v>
      </c>
    </row>
    <row r="1706" spans="1:4" x14ac:dyDescent="0.25">
      <c r="A1706" s="204">
        <v>26570</v>
      </c>
      <c r="B1706" s="204" t="s">
        <v>8643</v>
      </c>
      <c r="C1706" s="205" t="s">
        <v>16</v>
      </c>
      <c r="D1706" s="206">
        <v>13.65</v>
      </c>
    </row>
    <row r="1707" spans="1:4" x14ac:dyDescent="0.25">
      <c r="A1707" s="204">
        <v>26573</v>
      </c>
      <c r="B1707" s="204" t="s">
        <v>8644</v>
      </c>
      <c r="C1707" s="205" t="s">
        <v>16</v>
      </c>
      <c r="D1707" s="206">
        <v>25.49</v>
      </c>
    </row>
    <row r="1708" spans="1:4" x14ac:dyDescent="0.25">
      <c r="A1708" s="204">
        <v>26581</v>
      </c>
      <c r="B1708" s="204" t="s">
        <v>8645</v>
      </c>
      <c r="C1708" s="205" t="s">
        <v>16</v>
      </c>
      <c r="D1708" s="206">
        <v>18.2</v>
      </c>
    </row>
    <row r="1709" spans="1:4" x14ac:dyDescent="0.25">
      <c r="A1709" s="204">
        <v>26588</v>
      </c>
      <c r="B1709" s="204" t="s">
        <v>8646</v>
      </c>
      <c r="C1709" s="205" t="s">
        <v>11</v>
      </c>
      <c r="D1709" s="206">
        <v>0.15</v>
      </c>
    </row>
    <row r="1710" spans="1:4" x14ac:dyDescent="0.25">
      <c r="A1710" s="204">
        <v>26589</v>
      </c>
      <c r="B1710" s="204" t="s">
        <v>8647</v>
      </c>
      <c r="C1710" s="205" t="s">
        <v>11</v>
      </c>
      <c r="D1710" s="206">
        <v>0.23</v>
      </c>
    </row>
    <row r="1711" spans="1:4" x14ac:dyDescent="0.25">
      <c r="A1711" s="204">
        <v>26591</v>
      </c>
      <c r="B1711" s="204" t="s">
        <v>8648</v>
      </c>
      <c r="C1711" s="205" t="s">
        <v>11</v>
      </c>
      <c r="D1711" s="206">
        <v>0.08</v>
      </c>
    </row>
    <row r="1712" spans="1:4" x14ac:dyDescent="0.25">
      <c r="A1712" s="204">
        <v>26592</v>
      </c>
      <c r="B1712" s="204" t="s">
        <v>8649</v>
      </c>
      <c r="C1712" s="205" t="s">
        <v>11</v>
      </c>
      <c r="D1712" s="206">
        <v>0.13</v>
      </c>
    </row>
    <row r="1713" spans="1:4" ht="14.4" x14ac:dyDescent="0.25">
      <c r="A1713" s="203">
        <v>266</v>
      </c>
      <c r="B1713" s="203" t="s">
        <v>8650</v>
      </c>
      <c r="C1713" s="203"/>
      <c r="D1713" s="203"/>
    </row>
    <row r="1714" spans="1:4" x14ac:dyDescent="0.25">
      <c r="A1714" s="204">
        <v>26607</v>
      </c>
      <c r="B1714" s="204" t="s">
        <v>11180</v>
      </c>
      <c r="C1714" s="205" t="s">
        <v>11</v>
      </c>
      <c r="D1714" s="206">
        <v>1.51</v>
      </c>
    </row>
    <row r="1715" spans="1:4" x14ac:dyDescent="0.25">
      <c r="A1715" s="204">
        <v>26610</v>
      </c>
      <c r="B1715" s="204" t="s">
        <v>8651</v>
      </c>
      <c r="C1715" s="205" t="s">
        <v>11</v>
      </c>
      <c r="D1715" s="206">
        <v>0.49</v>
      </c>
    </row>
    <row r="1716" spans="1:4" x14ac:dyDescent="0.25">
      <c r="A1716" s="204">
        <v>26612</v>
      </c>
      <c r="B1716" s="204" t="s">
        <v>8652</v>
      </c>
      <c r="C1716" s="205" t="s">
        <v>11</v>
      </c>
      <c r="D1716" s="206">
        <v>0.64</v>
      </c>
    </row>
    <row r="1717" spans="1:4" x14ac:dyDescent="0.25">
      <c r="A1717" s="204">
        <v>26617</v>
      </c>
      <c r="B1717" s="204" t="s">
        <v>8653</v>
      </c>
      <c r="C1717" s="205" t="s">
        <v>27</v>
      </c>
      <c r="D1717" s="206">
        <v>24.42</v>
      </c>
    </row>
    <row r="1718" spans="1:4" x14ac:dyDescent="0.25">
      <c r="A1718" s="204">
        <v>26618</v>
      </c>
      <c r="B1718" s="204" t="s">
        <v>8654</v>
      </c>
      <c r="C1718" s="205" t="s">
        <v>11</v>
      </c>
      <c r="D1718" s="206">
        <v>22.49</v>
      </c>
    </row>
    <row r="1719" spans="1:4" x14ac:dyDescent="0.25">
      <c r="A1719" s="204">
        <v>26639</v>
      </c>
      <c r="B1719" s="204" t="s">
        <v>11181</v>
      </c>
      <c r="C1719" s="205" t="s">
        <v>11</v>
      </c>
      <c r="D1719" s="206">
        <v>3.69</v>
      </c>
    </row>
    <row r="1720" spans="1:4" x14ac:dyDescent="0.25">
      <c r="A1720" s="204">
        <v>26648</v>
      </c>
      <c r="B1720" s="204" t="s">
        <v>8655</v>
      </c>
      <c r="C1720" s="205" t="s">
        <v>11</v>
      </c>
      <c r="D1720" s="206">
        <v>0.25</v>
      </c>
    </row>
    <row r="1721" spans="1:4" x14ac:dyDescent="0.25">
      <c r="A1721" s="204">
        <v>26663</v>
      </c>
      <c r="B1721" s="204" t="s">
        <v>11182</v>
      </c>
      <c r="C1721" s="205" t="s">
        <v>16</v>
      </c>
      <c r="D1721" s="206">
        <v>13.65</v>
      </c>
    </row>
    <row r="1722" spans="1:4" x14ac:dyDescent="0.25">
      <c r="A1722" s="204">
        <v>26664</v>
      </c>
      <c r="B1722" s="204" t="s">
        <v>8656</v>
      </c>
      <c r="C1722" s="205" t="s">
        <v>11</v>
      </c>
      <c r="D1722" s="206">
        <v>0.28999999999999998</v>
      </c>
    </row>
    <row r="1723" spans="1:4" x14ac:dyDescent="0.25">
      <c r="A1723" s="204">
        <v>26668</v>
      </c>
      <c r="B1723" s="204" t="s">
        <v>8657</v>
      </c>
      <c r="C1723" s="205" t="s">
        <v>11</v>
      </c>
      <c r="D1723" s="206">
        <v>89.39</v>
      </c>
    </row>
    <row r="1724" spans="1:4" x14ac:dyDescent="0.25">
      <c r="A1724" s="204">
        <v>26669</v>
      </c>
      <c r="B1724" s="204" t="s">
        <v>8658</v>
      </c>
      <c r="C1724" s="205" t="s">
        <v>11</v>
      </c>
      <c r="D1724" s="206">
        <v>15.41</v>
      </c>
    </row>
    <row r="1725" spans="1:4" ht="26.4" x14ac:dyDescent="0.25">
      <c r="A1725" s="204">
        <v>26670</v>
      </c>
      <c r="B1725" s="204" t="s">
        <v>8659</v>
      </c>
      <c r="C1725" s="205" t="s">
        <v>11</v>
      </c>
      <c r="D1725" s="206">
        <v>216.77</v>
      </c>
    </row>
    <row r="1726" spans="1:4" ht="26.4" x14ac:dyDescent="0.25">
      <c r="A1726" s="204">
        <v>26671</v>
      </c>
      <c r="B1726" s="204" t="s">
        <v>8660</v>
      </c>
      <c r="C1726" s="205" t="s">
        <v>11</v>
      </c>
      <c r="D1726" s="206">
        <v>93.09</v>
      </c>
    </row>
    <row r="1727" spans="1:4" x14ac:dyDescent="0.25">
      <c r="A1727" s="204">
        <v>26673</v>
      </c>
      <c r="B1727" s="204" t="s">
        <v>11183</v>
      </c>
      <c r="C1727" s="205" t="s">
        <v>11</v>
      </c>
      <c r="D1727" s="206">
        <v>2.93</v>
      </c>
    </row>
    <row r="1728" spans="1:4" x14ac:dyDescent="0.25">
      <c r="A1728" s="204">
        <v>26675</v>
      </c>
      <c r="B1728" s="204" t="s">
        <v>8661</v>
      </c>
      <c r="C1728" s="205" t="s">
        <v>11</v>
      </c>
      <c r="D1728" s="206">
        <v>0.46</v>
      </c>
    </row>
    <row r="1729" spans="1:4" x14ac:dyDescent="0.25">
      <c r="A1729" s="204">
        <v>26678</v>
      </c>
      <c r="B1729" s="204" t="s">
        <v>8662</v>
      </c>
      <c r="C1729" s="205" t="s">
        <v>11</v>
      </c>
      <c r="D1729" s="206">
        <v>0.42</v>
      </c>
    </row>
    <row r="1730" spans="1:4" ht="14.4" x14ac:dyDescent="0.25">
      <c r="A1730" s="203">
        <v>267</v>
      </c>
      <c r="B1730" s="203" t="s">
        <v>8650</v>
      </c>
      <c r="C1730" s="203"/>
      <c r="D1730" s="203"/>
    </row>
    <row r="1731" spans="1:4" x14ac:dyDescent="0.25">
      <c r="A1731" s="204">
        <v>26714</v>
      </c>
      <c r="B1731" s="204" t="s">
        <v>8663</v>
      </c>
      <c r="C1731" s="205" t="s">
        <v>11</v>
      </c>
      <c r="D1731" s="206">
        <v>20.010000000000002</v>
      </c>
    </row>
    <row r="1732" spans="1:4" x14ac:dyDescent="0.25">
      <c r="A1732" s="204">
        <v>26721</v>
      </c>
      <c r="B1732" s="204" t="s">
        <v>11184</v>
      </c>
      <c r="C1732" s="205" t="s">
        <v>16</v>
      </c>
      <c r="D1732" s="206">
        <v>37.75</v>
      </c>
    </row>
    <row r="1733" spans="1:4" ht="14.4" x14ac:dyDescent="0.25">
      <c r="A1733" s="203">
        <v>268</v>
      </c>
      <c r="B1733" s="203" t="s">
        <v>8650</v>
      </c>
      <c r="C1733" s="203"/>
      <c r="D1733" s="203"/>
    </row>
    <row r="1734" spans="1:4" x14ac:dyDescent="0.25">
      <c r="A1734" s="204">
        <v>26877</v>
      </c>
      <c r="B1734" s="204" t="s">
        <v>8664</v>
      </c>
      <c r="C1734" s="205" t="s">
        <v>11</v>
      </c>
      <c r="D1734" s="206">
        <v>0.67</v>
      </c>
    </row>
    <row r="1735" spans="1:4" x14ac:dyDescent="0.25">
      <c r="A1735" s="204">
        <v>26879</v>
      </c>
      <c r="B1735" s="204" t="s">
        <v>8665</v>
      </c>
      <c r="C1735" s="205" t="s">
        <v>11</v>
      </c>
      <c r="D1735" s="206">
        <v>0.42</v>
      </c>
    </row>
    <row r="1736" spans="1:4" x14ac:dyDescent="0.25">
      <c r="A1736" s="204">
        <v>26894</v>
      </c>
      <c r="B1736" s="204" t="s">
        <v>8666</v>
      </c>
      <c r="C1736" s="205" t="s">
        <v>11</v>
      </c>
      <c r="D1736" s="206">
        <v>0.15</v>
      </c>
    </row>
    <row r="1737" spans="1:4" ht="14.4" x14ac:dyDescent="0.25">
      <c r="A1737" s="203">
        <v>269</v>
      </c>
      <c r="B1737" s="203" t="s">
        <v>8667</v>
      </c>
      <c r="C1737" s="203"/>
      <c r="D1737" s="203"/>
    </row>
    <row r="1738" spans="1:4" x14ac:dyDescent="0.25">
      <c r="A1738" s="204">
        <v>26917</v>
      </c>
      <c r="B1738" s="204" t="s">
        <v>8668</v>
      </c>
      <c r="C1738" s="205" t="s">
        <v>11</v>
      </c>
      <c r="D1738" s="206">
        <v>85.35</v>
      </c>
    </row>
    <row r="1739" spans="1:4" ht="14.4" x14ac:dyDescent="0.25">
      <c r="A1739" s="203">
        <v>270</v>
      </c>
      <c r="B1739" s="203" t="s">
        <v>8669</v>
      </c>
      <c r="C1739" s="203"/>
      <c r="D1739" s="203"/>
    </row>
    <row r="1740" spans="1:4" x14ac:dyDescent="0.25">
      <c r="A1740" s="204">
        <v>27002</v>
      </c>
      <c r="B1740" s="204" t="s">
        <v>8670</v>
      </c>
      <c r="C1740" s="205" t="s">
        <v>16</v>
      </c>
      <c r="D1740" s="206">
        <v>17.84</v>
      </c>
    </row>
    <row r="1741" spans="1:4" x14ac:dyDescent="0.25">
      <c r="A1741" s="204">
        <v>27003</v>
      </c>
      <c r="B1741" s="204" t="s">
        <v>8671</v>
      </c>
      <c r="C1741" s="205" t="s">
        <v>16</v>
      </c>
      <c r="D1741" s="206">
        <v>15.58</v>
      </c>
    </row>
    <row r="1742" spans="1:4" x14ac:dyDescent="0.25">
      <c r="A1742" s="204">
        <v>27004</v>
      </c>
      <c r="B1742" s="204" t="s">
        <v>8672</v>
      </c>
      <c r="C1742" s="205" t="s">
        <v>16</v>
      </c>
      <c r="D1742" s="206">
        <v>16.38</v>
      </c>
    </row>
    <row r="1743" spans="1:4" x14ac:dyDescent="0.25">
      <c r="A1743" s="204">
        <v>27005</v>
      </c>
      <c r="B1743" s="204" t="s">
        <v>8673</v>
      </c>
      <c r="C1743" s="205" t="s">
        <v>16</v>
      </c>
      <c r="D1743" s="206">
        <v>16.82</v>
      </c>
    </row>
    <row r="1744" spans="1:4" x14ac:dyDescent="0.25">
      <c r="A1744" s="204">
        <v>27006</v>
      </c>
      <c r="B1744" s="204" t="s">
        <v>8674</v>
      </c>
      <c r="C1744" s="205" t="s">
        <v>16</v>
      </c>
      <c r="D1744" s="206">
        <v>22.32</v>
      </c>
    </row>
    <row r="1745" spans="1:4" x14ac:dyDescent="0.25">
      <c r="A1745" s="204">
        <v>27010</v>
      </c>
      <c r="B1745" s="204" t="s">
        <v>8675</v>
      </c>
      <c r="C1745" s="205" t="s">
        <v>16</v>
      </c>
      <c r="D1745" s="206">
        <v>12.38</v>
      </c>
    </row>
    <row r="1746" spans="1:4" x14ac:dyDescent="0.25">
      <c r="A1746" s="204">
        <v>27020</v>
      </c>
      <c r="B1746" s="204" t="s">
        <v>8676</v>
      </c>
      <c r="C1746" s="205" t="s">
        <v>27</v>
      </c>
      <c r="D1746" s="206">
        <v>0.47</v>
      </c>
    </row>
    <row r="1747" spans="1:4" x14ac:dyDescent="0.25">
      <c r="A1747" s="204">
        <v>27022</v>
      </c>
      <c r="B1747" s="204" t="s">
        <v>8677</v>
      </c>
      <c r="C1747" s="205" t="s">
        <v>27</v>
      </c>
      <c r="D1747" s="206">
        <v>0.87</v>
      </c>
    </row>
    <row r="1748" spans="1:4" ht="14.4" x14ac:dyDescent="0.25">
      <c r="A1748" s="203">
        <v>275</v>
      </c>
      <c r="B1748" s="203" t="s">
        <v>8678</v>
      </c>
      <c r="C1748" s="203"/>
      <c r="D1748" s="203"/>
    </row>
    <row r="1749" spans="1:4" x14ac:dyDescent="0.25">
      <c r="A1749" s="204">
        <v>27504</v>
      </c>
      <c r="B1749" s="204" t="s">
        <v>8679</v>
      </c>
      <c r="C1749" s="205" t="s">
        <v>11</v>
      </c>
      <c r="D1749" s="206">
        <v>105.1</v>
      </c>
    </row>
    <row r="1750" spans="1:4" x14ac:dyDescent="0.25">
      <c r="A1750" s="204">
        <v>27520</v>
      </c>
      <c r="B1750" s="204" t="s">
        <v>8680</v>
      </c>
      <c r="C1750" s="205" t="s">
        <v>9</v>
      </c>
      <c r="D1750" s="206">
        <v>18.579999999999998</v>
      </c>
    </row>
    <row r="1751" spans="1:4" x14ac:dyDescent="0.25">
      <c r="A1751" s="204">
        <v>27532</v>
      </c>
      <c r="B1751" s="204" t="s">
        <v>8681</v>
      </c>
      <c r="C1751" s="205" t="s">
        <v>9</v>
      </c>
      <c r="D1751" s="206">
        <v>106.2</v>
      </c>
    </row>
    <row r="1752" spans="1:4" x14ac:dyDescent="0.25">
      <c r="A1752" s="204">
        <v>27546</v>
      </c>
      <c r="B1752" s="204" t="s">
        <v>8682</v>
      </c>
      <c r="C1752" s="205" t="s">
        <v>9</v>
      </c>
      <c r="D1752" s="206">
        <v>62.52</v>
      </c>
    </row>
    <row r="1753" spans="1:4" ht="14.4" x14ac:dyDescent="0.25">
      <c r="A1753" s="203">
        <v>276</v>
      </c>
      <c r="B1753" s="203" t="s">
        <v>8683</v>
      </c>
      <c r="C1753" s="203"/>
      <c r="D1753" s="203"/>
    </row>
    <row r="1754" spans="1:4" x14ac:dyDescent="0.25">
      <c r="A1754" s="204">
        <v>27602</v>
      </c>
      <c r="B1754" s="204" t="s">
        <v>8684</v>
      </c>
      <c r="C1754" s="205" t="s">
        <v>9</v>
      </c>
      <c r="D1754" s="206">
        <v>39.869999999999997</v>
      </c>
    </row>
    <row r="1755" spans="1:4" x14ac:dyDescent="0.25">
      <c r="A1755" s="204">
        <v>27666</v>
      </c>
      <c r="B1755" s="204" t="s">
        <v>8685</v>
      </c>
      <c r="C1755" s="205" t="s">
        <v>9</v>
      </c>
      <c r="D1755" s="206">
        <v>67.95</v>
      </c>
    </row>
    <row r="1756" spans="1:4" x14ac:dyDescent="0.25">
      <c r="A1756" s="204">
        <v>27676</v>
      </c>
      <c r="B1756" s="204" t="s">
        <v>8686</v>
      </c>
      <c r="C1756" s="205" t="s">
        <v>9</v>
      </c>
      <c r="D1756" s="206">
        <v>139.44</v>
      </c>
    </row>
    <row r="1757" spans="1:4" x14ac:dyDescent="0.25">
      <c r="A1757" s="204">
        <v>27677</v>
      </c>
      <c r="B1757" s="204" t="s">
        <v>8687</v>
      </c>
      <c r="C1757" s="205" t="s">
        <v>9</v>
      </c>
      <c r="D1757" s="206">
        <v>16.86</v>
      </c>
    </row>
    <row r="1758" spans="1:4" x14ac:dyDescent="0.25">
      <c r="A1758" s="204">
        <v>27678</v>
      </c>
      <c r="B1758" s="204" t="s">
        <v>8688</v>
      </c>
      <c r="C1758" s="205" t="s">
        <v>9</v>
      </c>
      <c r="D1758" s="206">
        <v>42.6</v>
      </c>
    </row>
    <row r="1759" spans="1:4" x14ac:dyDescent="0.25">
      <c r="A1759" s="204">
        <v>27679</v>
      </c>
      <c r="B1759" s="204" t="s">
        <v>8689</v>
      </c>
      <c r="C1759" s="205" t="s">
        <v>9</v>
      </c>
      <c r="D1759" s="206">
        <v>141.44</v>
      </c>
    </row>
    <row r="1760" spans="1:4" x14ac:dyDescent="0.25">
      <c r="A1760" s="204">
        <v>27680</v>
      </c>
      <c r="B1760" s="204" t="s">
        <v>8690</v>
      </c>
      <c r="C1760" s="205" t="s">
        <v>9</v>
      </c>
      <c r="D1760" s="206">
        <v>89.1</v>
      </c>
    </row>
    <row r="1761" spans="1:4" ht="14.4" x14ac:dyDescent="0.25">
      <c r="A1761" s="203">
        <v>280</v>
      </c>
      <c r="B1761" s="203" t="s">
        <v>4629</v>
      </c>
      <c r="C1761" s="203"/>
      <c r="D1761" s="203"/>
    </row>
    <row r="1762" spans="1:4" x14ac:dyDescent="0.25">
      <c r="A1762" s="204">
        <v>28001</v>
      </c>
      <c r="B1762" s="204" t="s">
        <v>8691</v>
      </c>
      <c r="C1762" s="205" t="s">
        <v>28</v>
      </c>
      <c r="D1762" s="206">
        <v>55</v>
      </c>
    </row>
    <row r="1763" spans="1:4" x14ac:dyDescent="0.25">
      <c r="A1763" s="204">
        <v>28004</v>
      </c>
      <c r="B1763" s="204" t="s">
        <v>8692</v>
      </c>
      <c r="C1763" s="205" t="s">
        <v>11</v>
      </c>
      <c r="D1763" s="206">
        <v>80.59</v>
      </c>
    </row>
    <row r="1764" spans="1:4" x14ac:dyDescent="0.25">
      <c r="A1764" s="204">
        <v>28005</v>
      </c>
      <c r="B1764" s="204" t="s">
        <v>11185</v>
      </c>
      <c r="C1764" s="205" t="s">
        <v>16</v>
      </c>
      <c r="D1764" s="206">
        <v>31.05</v>
      </c>
    </row>
    <row r="1765" spans="1:4" x14ac:dyDescent="0.25">
      <c r="A1765" s="204">
        <v>28008</v>
      </c>
      <c r="B1765" s="204" t="s">
        <v>8693</v>
      </c>
      <c r="C1765" s="205" t="s">
        <v>3741</v>
      </c>
      <c r="D1765" s="206">
        <v>17.489999999999998</v>
      </c>
    </row>
    <row r="1766" spans="1:4" x14ac:dyDescent="0.25">
      <c r="A1766" s="204">
        <v>28028</v>
      </c>
      <c r="B1766" s="204" t="s">
        <v>8694</v>
      </c>
      <c r="C1766" s="205" t="s">
        <v>27</v>
      </c>
      <c r="D1766" s="206">
        <v>10.220000000000001</v>
      </c>
    </row>
    <row r="1767" spans="1:4" x14ac:dyDescent="0.25">
      <c r="A1767" s="204">
        <v>28056</v>
      </c>
      <c r="B1767" s="204" t="s">
        <v>8695</v>
      </c>
      <c r="C1767" s="205" t="s">
        <v>27</v>
      </c>
      <c r="D1767" s="206">
        <v>2.94</v>
      </c>
    </row>
    <row r="1768" spans="1:4" x14ac:dyDescent="0.25">
      <c r="A1768" s="204">
        <v>28067</v>
      </c>
      <c r="B1768" s="204" t="s">
        <v>8696</v>
      </c>
      <c r="C1768" s="205" t="s">
        <v>27</v>
      </c>
      <c r="D1768" s="206">
        <v>3.91</v>
      </c>
    </row>
    <row r="1769" spans="1:4" x14ac:dyDescent="0.25">
      <c r="A1769" s="204">
        <v>28068</v>
      </c>
      <c r="B1769" s="204" t="s">
        <v>8697</v>
      </c>
      <c r="C1769" s="205" t="s">
        <v>27</v>
      </c>
      <c r="D1769" s="206">
        <v>10.87</v>
      </c>
    </row>
    <row r="1770" spans="1:4" ht="14.4" x14ac:dyDescent="0.25">
      <c r="A1770" s="203">
        <v>281</v>
      </c>
      <c r="B1770" s="203" t="s">
        <v>8698</v>
      </c>
      <c r="C1770" s="203"/>
      <c r="D1770" s="203"/>
    </row>
    <row r="1771" spans="1:4" x14ac:dyDescent="0.25">
      <c r="A1771" s="204">
        <v>28125</v>
      </c>
      <c r="B1771" s="204" t="s">
        <v>8699</v>
      </c>
      <c r="C1771" s="205" t="s">
        <v>27</v>
      </c>
      <c r="D1771" s="206">
        <v>12.17</v>
      </c>
    </row>
    <row r="1772" spans="1:4" ht="26.4" x14ac:dyDescent="0.25">
      <c r="A1772" s="204">
        <v>28183</v>
      </c>
      <c r="B1772" s="204" t="s">
        <v>8700</v>
      </c>
      <c r="C1772" s="205" t="s">
        <v>11</v>
      </c>
      <c r="D1772" s="206">
        <v>391.59</v>
      </c>
    </row>
    <row r="1773" spans="1:4" x14ac:dyDescent="0.25">
      <c r="A1773" s="204">
        <v>28195</v>
      </c>
      <c r="B1773" s="204" t="s">
        <v>11186</v>
      </c>
      <c r="C1773" s="205" t="s">
        <v>27</v>
      </c>
      <c r="D1773" s="206">
        <v>51.02</v>
      </c>
    </row>
    <row r="1774" spans="1:4" ht="14.4" x14ac:dyDescent="0.25">
      <c r="A1774" s="203">
        <v>282</v>
      </c>
      <c r="B1774" s="203" t="s">
        <v>8698</v>
      </c>
      <c r="C1774" s="203"/>
      <c r="D1774" s="203"/>
    </row>
    <row r="1775" spans="1:4" x14ac:dyDescent="0.25">
      <c r="A1775" s="204">
        <v>28267</v>
      </c>
      <c r="B1775" s="204" t="s">
        <v>8701</v>
      </c>
      <c r="C1775" s="205" t="s">
        <v>11</v>
      </c>
      <c r="D1775" s="206">
        <v>101.4</v>
      </c>
    </row>
    <row r="1776" spans="1:4" x14ac:dyDescent="0.25">
      <c r="A1776" s="204">
        <v>28270</v>
      </c>
      <c r="B1776" s="204" t="s">
        <v>8702</v>
      </c>
      <c r="C1776" s="205" t="s">
        <v>27</v>
      </c>
      <c r="D1776" s="206">
        <v>0.23</v>
      </c>
    </row>
    <row r="1777" spans="1:4" x14ac:dyDescent="0.25">
      <c r="A1777" s="204">
        <v>28273</v>
      </c>
      <c r="B1777" s="204" t="s">
        <v>8703</v>
      </c>
      <c r="C1777" s="205" t="s">
        <v>11</v>
      </c>
      <c r="D1777" s="206">
        <v>149.34</v>
      </c>
    </row>
    <row r="1778" spans="1:4" ht="26.4" x14ac:dyDescent="0.25">
      <c r="A1778" s="204">
        <v>28277</v>
      </c>
      <c r="B1778" s="204" t="s">
        <v>11187</v>
      </c>
      <c r="C1778" s="205" t="s">
        <v>11</v>
      </c>
      <c r="D1778" s="206">
        <v>20.14</v>
      </c>
    </row>
    <row r="1779" spans="1:4" ht="26.4" x14ac:dyDescent="0.25">
      <c r="A1779" s="204">
        <v>28278</v>
      </c>
      <c r="B1779" s="204" t="s">
        <v>11188</v>
      </c>
      <c r="C1779" s="205" t="s">
        <v>11</v>
      </c>
      <c r="D1779" s="206">
        <v>0.36</v>
      </c>
    </row>
    <row r="1780" spans="1:4" ht="14.4" x14ac:dyDescent="0.25">
      <c r="A1780" s="203">
        <v>290</v>
      </c>
      <c r="B1780" s="203" t="s">
        <v>8698</v>
      </c>
      <c r="C1780" s="203"/>
      <c r="D1780" s="203"/>
    </row>
    <row r="1781" spans="1:4" x14ac:dyDescent="0.25">
      <c r="A1781" s="204">
        <v>29028</v>
      </c>
      <c r="B1781" s="204" t="s">
        <v>8704</v>
      </c>
      <c r="C1781" s="205" t="s">
        <v>11</v>
      </c>
      <c r="D1781" s="206">
        <v>756.63</v>
      </c>
    </row>
    <row r="1782" spans="1:4" x14ac:dyDescent="0.25">
      <c r="A1782" s="204">
        <v>29050</v>
      </c>
      <c r="B1782" s="204" t="s">
        <v>8705</v>
      </c>
      <c r="C1782" s="205" t="s">
        <v>11</v>
      </c>
      <c r="D1782" s="206">
        <v>32.81</v>
      </c>
    </row>
    <row r="1783" spans="1:4" x14ac:dyDescent="0.25">
      <c r="A1783" s="204">
        <v>29093</v>
      </c>
      <c r="B1783" s="204" t="s">
        <v>8706</v>
      </c>
      <c r="C1783" s="205" t="s">
        <v>11</v>
      </c>
      <c r="D1783" s="206">
        <v>2</v>
      </c>
    </row>
    <row r="1784" spans="1:4" x14ac:dyDescent="0.25">
      <c r="A1784" s="204">
        <v>29094</v>
      </c>
      <c r="B1784" s="204" t="s">
        <v>8707</v>
      </c>
      <c r="C1784" s="205" t="s">
        <v>11</v>
      </c>
      <c r="D1784" s="206">
        <v>29.5</v>
      </c>
    </row>
    <row r="1785" spans="1:4" ht="14.4" x14ac:dyDescent="0.25">
      <c r="A1785" s="203">
        <v>291</v>
      </c>
      <c r="B1785" s="203" t="s">
        <v>8698</v>
      </c>
      <c r="C1785" s="203"/>
      <c r="D1785" s="203"/>
    </row>
    <row r="1786" spans="1:4" x14ac:dyDescent="0.25">
      <c r="A1786" s="204">
        <v>29112</v>
      </c>
      <c r="B1786" s="204" t="s">
        <v>11189</v>
      </c>
      <c r="C1786" s="205" t="s">
        <v>27</v>
      </c>
      <c r="D1786" s="206">
        <v>30.95</v>
      </c>
    </row>
    <row r="1787" spans="1:4" x14ac:dyDescent="0.25">
      <c r="A1787" s="204">
        <v>29156</v>
      </c>
      <c r="B1787" s="204" t="s">
        <v>8708</v>
      </c>
      <c r="C1787" s="205" t="s">
        <v>11</v>
      </c>
      <c r="D1787" s="206">
        <v>124.45</v>
      </c>
    </row>
    <row r="1788" spans="1:4" ht="14.4" x14ac:dyDescent="0.25">
      <c r="A1788" s="203">
        <v>292</v>
      </c>
      <c r="B1788" s="203" t="s">
        <v>8698</v>
      </c>
      <c r="C1788" s="203"/>
      <c r="D1788" s="203"/>
    </row>
    <row r="1789" spans="1:4" x14ac:dyDescent="0.25">
      <c r="A1789" s="204">
        <v>29204</v>
      </c>
      <c r="B1789" s="204" t="s">
        <v>8709</v>
      </c>
      <c r="C1789" s="205" t="s">
        <v>27</v>
      </c>
      <c r="D1789" s="206">
        <v>0.6</v>
      </c>
    </row>
    <row r="1790" spans="1:4" x14ac:dyDescent="0.25">
      <c r="A1790" s="204">
        <v>29220</v>
      </c>
      <c r="B1790" s="204" t="s">
        <v>8710</v>
      </c>
      <c r="C1790" s="205" t="s">
        <v>11</v>
      </c>
      <c r="D1790" s="206">
        <v>140.31</v>
      </c>
    </row>
    <row r="1791" spans="1:4" x14ac:dyDescent="0.25">
      <c r="A1791" s="204">
        <v>29221</v>
      </c>
      <c r="B1791" s="204" t="s">
        <v>8711</v>
      </c>
      <c r="C1791" s="205" t="s">
        <v>11</v>
      </c>
      <c r="D1791" s="206">
        <v>119.84</v>
      </c>
    </row>
    <row r="1792" spans="1:4" ht="14.4" x14ac:dyDescent="0.25">
      <c r="A1792" s="203">
        <v>293</v>
      </c>
      <c r="B1792" s="203" t="s">
        <v>4629</v>
      </c>
      <c r="C1792" s="203"/>
      <c r="D1792" s="203"/>
    </row>
    <row r="1793" spans="1:4" ht="26.4" x14ac:dyDescent="0.25">
      <c r="A1793" s="204">
        <v>29337</v>
      </c>
      <c r="B1793" s="204" t="s">
        <v>8712</v>
      </c>
      <c r="C1793" s="205" t="s">
        <v>11</v>
      </c>
      <c r="D1793" s="206">
        <v>53.89</v>
      </c>
    </row>
    <row r="1794" spans="1:4" ht="14.4" x14ac:dyDescent="0.25">
      <c r="A1794" s="203">
        <v>3</v>
      </c>
      <c r="B1794" s="203" t="s">
        <v>8713</v>
      </c>
      <c r="C1794" s="203"/>
      <c r="D1794" s="203"/>
    </row>
    <row r="1795" spans="1:4" ht="14.4" x14ac:dyDescent="0.25">
      <c r="A1795" s="203">
        <v>301</v>
      </c>
      <c r="B1795" s="203" t="s">
        <v>8714</v>
      </c>
      <c r="C1795" s="203"/>
      <c r="D1795" s="203"/>
    </row>
    <row r="1796" spans="1:4" x14ac:dyDescent="0.25">
      <c r="A1796" s="204">
        <v>30106</v>
      </c>
      <c r="B1796" s="204" t="s">
        <v>8715</v>
      </c>
      <c r="C1796" s="205" t="s">
        <v>27</v>
      </c>
      <c r="D1796" s="206">
        <v>18.97</v>
      </c>
    </row>
    <row r="1797" spans="1:4" x14ac:dyDescent="0.25">
      <c r="A1797" s="204">
        <v>30152</v>
      </c>
      <c r="B1797" s="204" t="s">
        <v>8716</v>
      </c>
      <c r="C1797" s="205" t="s">
        <v>11</v>
      </c>
      <c r="D1797" s="206">
        <v>234.78</v>
      </c>
    </row>
    <row r="1798" spans="1:4" x14ac:dyDescent="0.25">
      <c r="A1798" s="204">
        <v>30172</v>
      </c>
      <c r="B1798" s="204" t="s">
        <v>8717</v>
      </c>
      <c r="C1798" s="205" t="s">
        <v>11</v>
      </c>
      <c r="D1798" s="206">
        <v>360.4</v>
      </c>
    </row>
    <row r="1799" spans="1:4" x14ac:dyDescent="0.25">
      <c r="A1799" s="204">
        <v>30173</v>
      </c>
      <c r="B1799" s="204" t="s">
        <v>8718</v>
      </c>
      <c r="C1799" s="205" t="s">
        <v>11</v>
      </c>
      <c r="D1799" s="206">
        <v>288</v>
      </c>
    </row>
    <row r="1800" spans="1:4" x14ac:dyDescent="0.25">
      <c r="A1800" s="204">
        <v>30174</v>
      </c>
      <c r="B1800" s="204" t="s">
        <v>8719</v>
      </c>
      <c r="C1800" s="205" t="s">
        <v>11</v>
      </c>
      <c r="D1800" s="206">
        <v>288</v>
      </c>
    </row>
    <row r="1801" spans="1:4" x14ac:dyDescent="0.25">
      <c r="A1801" s="204">
        <v>30175</v>
      </c>
      <c r="B1801" s="204" t="s">
        <v>8720</v>
      </c>
      <c r="C1801" s="205" t="s">
        <v>11</v>
      </c>
      <c r="D1801" s="206">
        <v>288</v>
      </c>
    </row>
    <row r="1802" spans="1:4" x14ac:dyDescent="0.25">
      <c r="A1802" s="204">
        <v>30191</v>
      </c>
      <c r="B1802" s="204" t="s">
        <v>8721</v>
      </c>
      <c r="C1802" s="205" t="s">
        <v>27</v>
      </c>
      <c r="D1802" s="206">
        <v>58.2</v>
      </c>
    </row>
    <row r="1803" spans="1:4" ht="14.4" x14ac:dyDescent="0.25">
      <c r="A1803" s="203">
        <v>302</v>
      </c>
      <c r="B1803" s="203" t="s">
        <v>8722</v>
      </c>
      <c r="C1803" s="203"/>
      <c r="D1803" s="203"/>
    </row>
    <row r="1804" spans="1:4" x14ac:dyDescent="0.25">
      <c r="A1804" s="204">
        <v>30202</v>
      </c>
      <c r="B1804" s="204" t="s">
        <v>8723</v>
      </c>
      <c r="C1804" s="205" t="s">
        <v>11</v>
      </c>
      <c r="D1804" s="206">
        <v>203</v>
      </c>
    </row>
    <row r="1805" spans="1:4" x14ac:dyDescent="0.25">
      <c r="A1805" s="204">
        <v>30210</v>
      </c>
      <c r="B1805" s="204" t="s">
        <v>8724</v>
      </c>
      <c r="C1805" s="205" t="s">
        <v>11</v>
      </c>
      <c r="D1805" s="206">
        <v>274.64</v>
      </c>
    </row>
    <row r="1806" spans="1:4" x14ac:dyDescent="0.25">
      <c r="A1806" s="204">
        <v>30211</v>
      </c>
      <c r="B1806" s="204" t="s">
        <v>8725</v>
      </c>
      <c r="C1806" s="205" t="s">
        <v>11</v>
      </c>
      <c r="D1806" s="206">
        <v>274.64</v>
      </c>
    </row>
    <row r="1807" spans="1:4" x14ac:dyDescent="0.25">
      <c r="A1807" s="204">
        <v>30212</v>
      </c>
      <c r="B1807" s="204" t="s">
        <v>8726</v>
      </c>
      <c r="C1807" s="205" t="s">
        <v>11</v>
      </c>
      <c r="D1807" s="206">
        <v>274.64</v>
      </c>
    </row>
    <row r="1808" spans="1:4" x14ac:dyDescent="0.25">
      <c r="A1808" s="204">
        <v>30213</v>
      </c>
      <c r="B1808" s="204" t="s">
        <v>8727</v>
      </c>
      <c r="C1808" s="205" t="s">
        <v>11</v>
      </c>
      <c r="D1808" s="206">
        <v>377.48</v>
      </c>
    </row>
    <row r="1809" spans="1:4" x14ac:dyDescent="0.25">
      <c r="A1809" s="204">
        <v>30217</v>
      </c>
      <c r="B1809" s="204" t="s">
        <v>8728</v>
      </c>
      <c r="C1809" s="205" t="s">
        <v>11</v>
      </c>
      <c r="D1809" s="206">
        <v>229.7</v>
      </c>
    </row>
    <row r="1810" spans="1:4" x14ac:dyDescent="0.25">
      <c r="A1810" s="204">
        <v>30233</v>
      </c>
      <c r="B1810" s="204" t="s">
        <v>8729</v>
      </c>
      <c r="C1810" s="205" t="s">
        <v>11</v>
      </c>
      <c r="D1810" s="206">
        <v>234.78</v>
      </c>
    </row>
    <row r="1811" spans="1:4" x14ac:dyDescent="0.25">
      <c r="A1811" s="204">
        <v>30257</v>
      </c>
      <c r="B1811" s="204" t="s">
        <v>8730</v>
      </c>
      <c r="C1811" s="205" t="s">
        <v>11</v>
      </c>
      <c r="D1811" s="206">
        <v>782.75</v>
      </c>
    </row>
    <row r="1812" spans="1:4" x14ac:dyDescent="0.25">
      <c r="A1812" s="204">
        <v>30261</v>
      </c>
      <c r="B1812" s="204" t="s">
        <v>8731</v>
      </c>
      <c r="C1812" s="205" t="s">
        <v>11</v>
      </c>
      <c r="D1812" s="206">
        <v>722.55</v>
      </c>
    </row>
    <row r="1813" spans="1:4" x14ac:dyDescent="0.25">
      <c r="A1813" s="204">
        <v>30263</v>
      </c>
      <c r="B1813" s="204" t="s">
        <v>8732</v>
      </c>
      <c r="C1813" s="205" t="s">
        <v>11</v>
      </c>
      <c r="D1813" s="206">
        <v>883.73</v>
      </c>
    </row>
    <row r="1814" spans="1:4" ht="14.4" x14ac:dyDescent="0.25">
      <c r="A1814" s="203">
        <v>303</v>
      </c>
      <c r="B1814" s="203" t="s">
        <v>8722</v>
      </c>
      <c r="C1814" s="203"/>
      <c r="D1814" s="203"/>
    </row>
    <row r="1815" spans="1:4" x14ac:dyDescent="0.25">
      <c r="A1815" s="204">
        <v>30358</v>
      </c>
      <c r="B1815" s="204" t="s">
        <v>8733</v>
      </c>
      <c r="C1815" s="205" t="s">
        <v>27</v>
      </c>
      <c r="D1815" s="206">
        <v>22.95</v>
      </c>
    </row>
    <row r="1816" spans="1:4" ht="14.4" x14ac:dyDescent="0.25">
      <c r="A1816" s="203">
        <v>304</v>
      </c>
      <c r="B1816" s="203" t="s">
        <v>8722</v>
      </c>
      <c r="C1816" s="203"/>
      <c r="D1816" s="203"/>
    </row>
    <row r="1817" spans="1:4" x14ac:dyDescent="0.25">
      <c r="A1817" s="204">
        <v>30460</v>
      </c>
      <c r="B1817" s="204" t="s">
        <v>8734</v>
      </c>
      <c r="C1817" s="205" t="s">
        <v>11</v>
      </c>
      <c r="D1817" s="206">
        <v>220.66</v>
      </c>
    </row>
    <row r="1818" spans="1:4" x14ac:dyDescent="0.25">
      <c r="A1818" s="204">
        <v>30496</v>
      </c>
      <c r="B1818" s="204" t="s">
        <v>8735</v>
      </c>
      <c r="C1818" s="205" t="s">
        <v>27</v>
      </c>
      <c r="D1818" s="206">
        <v>22.68</v>
      </c>
    </row>
    <row r="1819" spans="1:4" ht="14.4" x14ac:dyDescent="0.25">
      <c r="A1819" s="203">
        <v>306</v>
      </c>
      <c r="B1819" s="203" t="s">
        <v>8722</v>
      </c>
      <c r="C1819" s="203"/>
      <c r="D1819" s="203"/>
    </row>
    <row r="1820" spans="1:4" x14ac:dyDescent="0.25">
      <c r="A1820" s="204">
        <v>30665</v>
      </c>
      <c r="B1820" s="204" t="s">
        <v>8736</v>
      </c>
      <c r="C1820" s="205" t="s">
        <v>27</v>
      </c>
      <c r="D1820" s="206">
        <v>49.49</v>
      </c>
    </row>
    <row r="1821" spans="1:4" x14ac:dyDescent="0.25">
      <c r="A1821" s="204">
        <v>30675</v>
      </c>
      <c r="B1821" s="204" t="s">
        <v>8737</v>
      </c>
      <c r="C1821" s="205" t="s">
        <v>11</v>
      </c>
      <c r="D1821" s="206">
        <v>420.83</v>
      </c>
    </row>
    <row r="1822" spans="1:4" x14ac:dyDescent="0.25">
      <c r="A1822" s="204">
        <v>30676</v>
      </c>
      <c r="B1822" s="204" t="s">
        <v>8738</v>
      </c>
      <c r="C1822" s="205" t="s">
        <v>11</v>
      </c>
      <c r="D1822" s="206">
        <v>433.9</v>
      </c>
    </row>
    <row r="1823" spans="1:4" x14ac:dyDescent="0.25">
      <c r="A1823" s="204">
        <v>30677</v>
      </c>
      <c r="B1823" s="204" t="s">
        <v>8739</v>
      </c>
      <c r="C1823" s="205" t="s">
        <v>11</v>
      </c>
      <c r="D1823" s="206">
        <v>506.97</v>
      </c>
    </row>
    <row r="1824" spans="1:4" ht="14.4" x14ac:dyDescent="0.25">
      <c r="A1824" s="203">
        <v>308</v>
      </c>
      <c r="B1824" s="203" t="s">
        <v>8740</v>
      </c>
      <c r="C1824" s="203"/>
      <c r="D1824" s="203"/>
    </row>
    <row r="1825" spans="1:4" x14ac:dyDescent="0.25">
      <c r="A1825" s="204">
        <v>30868</v>
      </c>
      <c r="B1825" s="204" t="s">
        <v>8741</v>
      </c>
      <c r="C1825" s="205" t="s">
        <v>9</v>
      </c>
      <c r="D1825" s="206">
        <v>840.7</v>
      </c>
    </row>
    <row r="1826" spans="1:4" ht="14.4" x14ac:dyDescent="0.25">
      <c r="A1826" s="203">
        <v>309</v>
      </c>
      <c r="B1826" s="203" t="s">
        <v>8740</v>
      </c>
      <c r="C1826" s="203"/>
      <c r="D1826" s="203"/>
    </row>
    <row r="1827" spans="1:4" x14ac:dyDescent="0.25">
      <c r="A1827" s="204">
        <v>30951</v>
      </c>
      <c r="B1827" s="204" t="s">
        <v>8742</v>
      </c>
      <c r="C1827" s="205" t="s">
        <v>9</v>
      </c>
      <c r="D1827" s="206">
        <v>348.94</v>
      </c>
    </row>
    <row r="1828" spans="1:4" ht="14.4" x14ac:dyDescent="0.25">
      <c r="A1828" s="203">
        <v>310</v>
      </c>
      <c r="B1828" s="203" t="s">
        <v>8740</v>
      </c>
      <c r="C1828" s="203"/>
      <c r="D1828" s="203"/>
    </row>
    <row r="1829" spans="1:4" x14ac:dyDescent="0.25">
      <c r="A1829" s="204">
        <v>31012</v>
      </c>
      <c r="B1829" s="204" t="s">
        <v>8743</v>
      </c>
      <c r="C1829" s="205" t="s">
        <v>11</v>
      </c>
      <c r="D1829" s="207">
        <v>1423.25</v>
      </c>
    </row>
    <row r="1830" spans="1:4" ht="14.4" x14ac:dyDescent="0.25">
      <c r="A1830" s="203">
        <v>311</v>
      </c>
      <c r="B1830" s="203" t="s">
        <v>8740</v>
      </c>
      <c r="C1830" s="203"/>
      <c r="D1830" s="203"/>
    </row>
    <row r="1831" spans="1:4" x14ac:dyDescent="0.25">
      <c r="A1831" s="204">
        <v>31124</v>
      </c>
      <c r="B1831" s="204" t="s">
        <v>8744</v>
      </c>
      <c r="C1831" s="205" t="s">
        <v>11</v>
      </c>
      <c r="D1831" s="207">
        <v>1475.78</v>
      </c>
    </row>
    <row r="1832" spans="1:4" ht="14.4" x14ac:dyDescent="0.25">
      <c r="A1832" s="203">
        <v>312</v>
      </c>
      <c r="B1832" s="203" t="s">
        <v>8740</v>
      </c>
      <c r="C1832" s="203"/>
      <c r="D1832" s="203"/>
    </row>
    <row r="1833" spans="1:4" x14ac:dyDescent="0.25">
      <c r="A1833" s="204">
        <v>31242</v>
      </c>
      <c r="B1833" s="204" t="s">
        <v>8745</v>
      </c>
      <c r="C1833" s="205" t="s">
        <v>11</v>
      </c>
      <c r="D1833" s="207">
        <v>1840.28</v>
      </c>
    </row>
    <row r="1834" spans="1:4" ht="14.4" x14ac:dyDescent="0.25">
      <c r="A1834" s="203">
        <v>314</v>
      </c>
      <c r="B1834" s="203" t="s">
        <v>8740</v>
      </c>
      <c r="C1834" s="203"/>
      <c r="D1834" s="203"/>
    </row>
    <row r="1835" spans="1:4" x14ac:dyDescent="0.25">
      <c r="A1835" s="204">
        <v>31443</v>
      </c>
      <c r="B1835" s="204" t="s">
        <v>8746</v>
      </c>
      <c r="C1835" s="205" t="s">
        <v>9</v>
      </c>
      <c r="D1835" s="206">
        <v>474.22</v>
      </c>
    </row>
    <row r="1836" spans="1:4" ht="14.4" x14ac:dyDescent="0.25">
      <c r="A1836" s="203">
        <v>315</v>
      </c>
      <c r="B1836" s="203" t="s">
        <v>8747</v>
      </c>
      <c r="C1836" s="203"/>
      <c r="D1836" s="203"/>
    </row>
    <row r="1837" spans="1:4" x14ac:dyDescent="0.25">
      <c r="A1837" s="204">
        <v>31507</v>
      </c>
      <c r="B1837" s="204" t="s">
        <v>8748</v>
      </c>
      <c r="C1837" s="205" t="s">
        <v>11</v>
      </c>
      <c r="D1837" s="206">
        <v>248.01</v>
      </c>
    </row>
    <row r="1838" spans="1:4" x14ac:dyDescent="0.25">
      <c r="A1838" s="204">
        <v>31511</v>
      </c>
      <c r="B1838" s="204" t="s">
        <v>8749</v>
      </c>
      <c r="C1838" s="205" t="s">
        <v>11</v>
      </c>
      <c r="D1838" s="206">
        <v>5.54</v>
      </c>
    </row>
    <row r="1839" spans="1:4" x14ac:dyDescent="0.25">
      <c r="A1839" s="204">
        <v>31515</v>
      </c>
      <c r="B1839" s="204" t="s">
        <v>8750</v>
      </c>
      <c r="C1839" s="205" t="s">
        <v>11</v>
      </c>
      <c r="D1839" s="206">
        <v>69.22</v>
      </c>
    </row>
    <row r="1840" spans="1:4" x14ac:dyDescent="0.25">
      <c r="A1840" s="204">
        <v>31516</v>
      </c>
      <c r="B1840" s="204" t="s">
        <v>8751</v>
      </c>
      <c r="C1840" s="205" t="s">
        <v>11</v>
      </c>
      <c r="D1840" s="206">
        <v>5.03</v>
      </c>
    </row>
    <row r="1841" spans="1:4" x14ac:dyDescent="0.25">
      <c r="A1841" s="204">
        <v>31517</v>
      </c>
      <c r="B1841" s="204" t="s">
        <v>8752</v>
      </c>
      <c r="C1841" s="205" t="s">
        <v>11</v>
      </c>
      <c r="D1841" s="206">
        <v>85.21</v>
      </c>
    </row>
    <row r="1842" spans="1:4" x14ac:dyDescent="0.25">
      <c r="A1842" s="204">
        <v>31518</v>
      </c>
      <c r="B1842" s="204" t="s">
        <v>8753</v>
      </c>
      <c r="C1842" s="205" t="s">
        <v>11</v>
      </c>
      <c r="D1842" s="206">
        <v>62.56</v>
      </c>
    </row>
    <row r="1843" spans="1:4" x14ac:dyDescent="0.25">
      <c r="A1843" s="204">
        <v>31519</v>
      </c>
      <c r="B1843" s="204" t="s">
        <v>8754</v>
      </c>
      <c r="C1843" s="205" t="s">
        <v>11</v>
      </c>
      <c r="D1843" s="206">
        <v>38.380000000000003</v>
      </c>
    </row>
    <row r="1844" spans="1:4" x14ac:dyDescent="0.25">
      <c r="A1844" s="204">
        <v>31548</v>
      </c>
      <c r="B1844" s="204" t="s">
        <v>8755</v>
      </c>
      <c r="C1844" s="205" t="s">
        <v>11</v>
      </c>
      <c r="D1844" s="206">
        <v>24.05</v>
      </c>
    </row>
    <row r="1845" spans="1:4" x14ac:dyDescent="0.25">
      <c r="A1845" s="204">
        <v>31570</v>
      </c>
      <c r="B1845" s="204" t="s">
        <v>8756</v>
      </c>
      <c r="C1845" s="205" t="s">
        <v>11</v>
      </c>
      <c r="D1845" s="206">
        <v>8.52</v>
      </c>
    </row>
    <row r="1846" spans="1:4" x14ac:dyDescent="0.25">
      <c r="A1846" s="204">
        <v>31571</v>
      </c>
      <c r="B1846" s="204" t="s">
        <v>8757</v>
      </c>
      <c r="C1846" s="205" t="s">
        <v>11</v>
      </c>
      <c r="D1846" s="206">
        <v>12.86</v>
      </c>
    </row>
    <row r="1847" spans="1:4" x14ac:dyDescent="0.25">
      <c r="A1847" s="204">
        <v>31581</v>
      </c>
      <c r="B1847" s="204" t="s">
        <v>8758</v>
      </c>
      <c r="C1847" s="205" t="s">
        <v>11</v>
      </c>
      <c r="D1847" s="206">
        <v>65.48</v>
      </c>
    </row>
    <row r="1848" spans="1:4" x14ac:dyDescent="0.25">
      <c r="A1848" s="204">
        <v>31584</v>
      </c>
      <c r="B1848" s="278" t="s">
        <v>8759</v>
      </c>
      <c r="C1848" s="205" t="s">
        <v>11</v>
      </c>
      <c r="D1848" s="206">
        <v>9.9600000000000009</v>
      </c>
    </row>
    <row r="1849" spans="1:4" ht="14.4" x14ac:dyDescent="0.25">
      <c r="A1849" s="203">
        <v>316</v>
      </c>
      <c r="B1849" s="203" t="s">
        <v>8760</v>
      </c>
      <c r="C1849" s="203"/>
      <c r="D1849" s="203"/>
    </row>
    <row r="1850" spans="1:4" x14ac:dyDescent="0.25">
      <c r="A1850" s="204">
        <v>31601</v>
      </c>
      <c r="B1850" s="278" t="s">
        <v>8761</v>
      </c>
      <c r="C1850" s="205" t="s">
        <v>11</v>
      </c>
      <c r="D1850" s="206">
        <v>52</v>
      </c>
    </row>
    <row r="1851" spans="1:4" x14ac:dyDescent="0.25">
      <c r="A1851" s="204">
        <v>31647</v>
      </c>
      <c r="B1851" s="204" t="s">
        <v>8762</v>
      </c>
      <c r="C1851" s="205" t="s">
        <v>11</v>
      </c>
      <c r="D1851" s="206">
        <v>38.58</v>
      </c>
    </row>
    <row r="1852" spans="1:4" ht="14.4" x14ac:dyDescent="0.25">
      <c r="A1852" s="203">
        <v>317</v>
      </c>
      <c r="B1852" s="203" t="s">
        <v>8740</v>
      </c>
      <c r="C1852" s="203"/>
      <c r="D1852" s="203"/>
    </row>
    <row r="1853" spans="1:4" x14ac:dyDescent="0.25">
      <c r="A1853" s="204">
        <v>31733</v>
      </c>
      <c r="B1853" s="204" t="s">
        <v>8763</v>
      </c>
      <c r="C1853" s="205" t="s">
        <v>9</v>
      </c>
      <c r="D1853" s="206">
        <v>703</v>
      </c>
    </row>
    <row r="1854" spans="1:4" ht="14.4" x14ac:dyDescent="0.25">
      <c r="A1854" s="203">
        <v>318</v>
      </c>
      <c r="B1854" s="203" t="s">
        <v>8760</v>
      </c>
      <c r="C1854" s="203"/>
      <c r="D1854" s="203"/>
    </row>
    <row r="1855" spans="1:4" x14ac:dyDescent="0.25">
      <c r="A1855" s="204">
        <v>31811</v>
      </c>
      <c r="B1855" s="204" t="s">
        <v>8764</v>
      </c>
      <c r="C1855" s="205" t="s">
        <v>11</v>
      </c>
      <c r="D1855" s="206">
        <v>83.88</v>
      </c>
    </row>
    <row r="1856" spans="1:4" x14ac:dyDescent="0.25">
      <c r="A1856" s="204">
        <v>31812</v>
      </c>
      <c r="B1856" s="204" t="s">
        <v>8765</v>
      </c>
      <c r="C1856" s="205" t="s">
        <v>11</v>
      </c>
      <c r="D1856" s="206">
        <v>35.119999999999997</v>
      </c>
    </row>
    <row r="1857" spans="1:4" x14ac:dyDescent="0.25">
      <c r="A1857" s="204">
        <v>31813</v>
      </c>
      <c r="B1857" s="204" t="s">
        <v>8766</v>
      </c>
      <c r="C1857" s="205" t="s">
        <v>11</v>
      </c>
      <c r="D1857" s="206">
        <v>71.19</v>
      </c>
    </row>
    <row r="1858" spans="1:4" ht="14.4" x14ac:dyDescent="0.25">
      <c r="A1858" s="203">
        <v>320</v>
      </c>
      <c r="B1858" s="203" t="s">
        <v>8767</v>
      </c>
      <c r="C1858" s="203"/>
      <c r="D1858" s="203"/>
    </row>
    <row r="1859" spans="1:4" x14ac:dyDescent="0.25">
      <c r="A1859" s="204">
        <v>32001</v>
      </c>
      <c r="B1859" s="204" t="s">
        <v>8768</v>
      </c>
      <c r="C1859" s="205" t="s">
        <v>9</v>
      </c>
      <c r="D1859" s="206">
        <v>60.23</v>
      </c>
    </row>
    <row r="1860" spans="1:4" ht="14.4" x14ac:dyDescent="0.25">
      <c r="A1860" s="203">
        <v>322</v>
      </c>
      <c r="B1860" s="203" t="s">
        <v>8769</v>
      </c>
      <c r="C1860" s="203"/>
      <c r="D1860" s="203"/>
    </row>
    <row r="1861" spans="1:4" x14ac:dyDescent="0.25">
      <c r="A1861" s="204">
        <v>32219</v>
      </c>
      <c r="B1861" s="204" t="s">
        <v>8770</v>
      </c>
      <c r="C1861" s="205" t="s">
        <v>9</v>
      </c>
      <c r="D1861" s="206">
        <v>177.37</v>
      </c>
    </row>
    <row r="1862" spans="1:4" ht="14.4" x14ac:dyDescent="0.25">
      <c r="A1862" s="203">
        <v>325</v>
      </c>
      <c r="B1862" s="203" t="s">
        <v>8771</v>
      </c>
      <c r="C1862" s="203"/>
      <c r="D1862" s="203"/>
    </row>
    <row r="1863" spans="1:4" x14ac:dyDescent="0.25">
      <c r="A1863" s="204">
        <v>32502</v>
      </c>
      <c r="B1863" s="204" t="s">
        <v>8772</v>
      </c>
      <c r="C1863" s="205" t="s">
        <v>9</v>
      </c>
      <c r="D1863" s="206">
        <v>444.81</v>
      </c>
    </row>
    <row r="1864" spans="1:4" x14ac:dyDescent="0.25">
      <c r="A1864" s="204">
        <v>32505</v>
      </c>
      <c r="B1864" s="204" t="s">
        <v>8773</v>
      </c>
      <c r="C1864" s="205" t="s">
        <v>9</v>
      </c>
      <c r="D1864" s="206">
        <v>253.83</v>
      </c>
    </row>
    <row r="1865" spans="1:4" ht="14.4" x14ac:dyDescent="0.25">
      <c r="A1865" s="203">
        <v>332</v>
      </c>
      <c r="B1865" s="203" t="s">
        <v>8774</v>
      </c>
      <c r="C1865" s="203"/>
      <c r="D1865" s="203"/>
    </row>
    <row r="1866" spans="1:4" x14ac:dyDescent="0.25">
      <c r="A1866" s="204">
        <v>33245</v>
      </c>
      <c r="B1866" s="204" t="s">
        <v>8775</v>
      </c>
      <c r="C1866" s="205" t="s">
        <v>11</v>
      </c>
      <c r="D1866" s="207">
        <v>2204.41</v>
      </c>
    </row>
    <row r="1867" spans="1:4" ht="14.4" x14ac:dyDescent="0.25">
      <c r="A1867" s="203">
        <v>335</v>
      </c>
      <c r="B1867" s="203" t="s">
        <v>8776</v>
      </c>
      <c r="C1867" s="203"/>
      <c r="D1867" s="203"/>
    </row>
    <row r="1868" spans="1:4" x14ac:dyDescent="0.25">
      <c r="A1868" s="204">
        <v>33503</v>
      </c>
      <c r="B1868" s="204" t="s">
        <v>8777</v>
      </c>
      <c r="C1868" s="205" t="s">
        <v>27</v>
      </c>
      <c r="D1868" s="206">
        <v>7.64</v>
      </c>
    </row>
    <row r="1869" spans="1:4" x14ac:dyDescent="0.25">
      <c r="A1869" s="204">
        <v>33506</v>
      </c>
      <c r="B1869" s="278" t="s">
        <v>8778</v>
      </c>
      <c r="C1869" s="205" t="s">
        <v>27</v>
      </c>
      <c r="D1869" s="206">
        <v>55.67</v>
      </c>
    </row>
    <row r="1870" spans="1:4" x14ac:dyDescent="0.25">
      <c r="A1870" s="204">
        <v>33511</v>
      </c>
      <c r="B1870" s="204" t="s">
        <v>8779</v>
      </c>
      <c r="C1870" s="205" t="s">
        <v>27</v>
      </c>
      <c r="D1870" s="206">
        <v>39.51</v>
      </c>
    </row>
    <row r="1871" spans="1:4" x14ac:dyDescent="0.25">
      <c r="A1871" s="204">
        <v>33518</v>
      </c>
      <c r="B1871" s="204" t="s">
        <v>8780</v>
      </c>
      <c r="C1871" s="205" t="s">
        <v>27</v>
      </c>
      <c r="D1871" s="206">
        <v>148.63</v>
      </c>
    </row>
    <row r="1872" spans="1:4" x14ac:dyDescent="0.25">
      <c r="A1872" s="204">
        <v>33556</v>
      </c>
      <c r="B1872" s="204" t="s">
        <v>8781</v>
      </c>
      <c r="C1872" s="205" t="s">
        <v>27</v>
      </c>
      <c r="D1872" s="206">
        <v>6.3</v>
      </c>
    </row>
    <row r="1873" spans="1:4" x14ac:dyDescent="0.25">
      <c r="A1873" s="204">
        <v>33599</v>
      </c>
      <c r="B1873" s="204" t="s">
        <v>8782</v>
      </c>
      <c r="C1873" s="205" t="s">
        <v>27</v>
      </c>
      <c r="D1873" s="206">
        <v>19.87</v>
      </c>
    </row>
    <row r="1874" spans="1:4" ht="14.4" x14ac:dyDescent="0.25">
      <c r="A1874" s="203">
        <v>338</v>
      </c>
      <c r="B1874" s="203" t="s">
        <v>4629</v>
      </c>
      <c r="C1874" s="203"/>
      <c r="D1874" s="203"/>
    </row>
    <row r="1875" spans="1:4" x14ac:dyDescent="0.25">
      <c r="A1875" s="204">
        <v>33851</v>
      </c>
      <c r="B1875" s="204" t="s">
        <v>8783</v>
      </c>
      <c r="C1875" s="205" t="s">
        <v>11</v>
      </c>
      <c r="D1875" s="207">
        <v>6871.61</v>
      </c>
    </row>
    <row r="1876" spans="1:4" ht="14.4" x14ac:dyDescent="0.25">
      <c r="A1876" s="203">
        <v>339</v>
      </c>
      <c r="B1876" s="203" t="s">
        <v>11190</v>
      </c>
      <c r="C1876" s="203"/>
      <c r="D1876" s="203"/>
    </row>
    <row r="1877" spans="1:4" x14ac:dyDescent="0.25">
      <c r="A1877" s="204">
        <v>33976</v>
      </c>
      <c r="B1877" s="204" t="s">
        <v>11191</v>
      </c>
      <c r="C1877" s="205" t="s">
        <v>11</v>
      </c>
      <c r="D1877" s="206">
        <v>246.48</v>
      </c>
    </row>
    <row r="1878" spans="1:4" ht="14.4" x14ac:dyDescent="0.25">
      <c r="A1878" s="203">
        <v>340</v>
      </c>
      <c r="B1878" s="203" t="s">
        <v>8784</v>
      </c>
      <c r="C1878" s="203"/>
      <c r="D1878" s="203"/>
    </row>
    <row r="1879" spans="1:4" x14ac:dyDescent="0.25">
      <c r="A1879" s="204">
        <v>34005</v>
      </c>
      <c r="B1879" s="204" t="s">
        <v>8785</v>
      </c>
      <c r="C1879" s="205" t="s">
        <v>9</v>
      </c>
      <c r="D1879" s="206">
        <v>60.1</v>
      </c>
    </row>
    <row r="1880" spans="1:4" ht="14.4" x14ac:dyDescent="0.25">
      <c r="A1880" s="203">
        <v>341</v>
      </c>
      <c r="B1880" s="203" t="s">
        <v>8786</v>
      </c>
      <c r="C1880" s="203"/>
      <c r="D1880" s="203"/>
    </row>
    <row r="1881" spans="1:4" ht="26.4" x14ac:dyDescent="0.25">
      <c r="A1881" s="204">
        <v>34129</v>
      </c>
      <c r="B1881" s="204" t="s">
        <v>11192</v>
      </c>
      <c r="C1881" s="205" t="s">
        <v>9</v>
      </c>
      <c r="D1881" s="206">
        <v>95.35</v>
      </c>
    </row>
    <row r="1882" spans="1:4" ht="14.4" x14ac:dyDescent="0.25">
      <c r="A1882" s="203">
        <v>343</v>
      </c>
      <c r="B1882" s="203" t="s">
        <v>8787</v>
      </c>
      <c r="C1882" s="203"/>
      <c r="D1882" s="203"/>
    </row>
    <row r="1883" spans="1:4" x14ac:dyDescent="0.25">
      <c r="A1883" s="204">
        <v>34383</v>
      </c>
      <c r="B1883" s="204" t="s">
        <v>8788</v>
      </c>
      <c r="C1883" s="205" t="s">
        <v>11</v>
      </c>
      <c r="D1883" s="206">
        <v>49.64</v>
      </c>
    </row>
    <row r="1884" spans="1:4" x14ac:dyDescent="0.25">
      <c r="A1884" s="204">
        <v>34384</v>
      </c>
      <c r="B1884" s="204" t="s">
        <v>8789</v>
      </c>
      <c r="C1884" s="205" t="s">
        <v>11</v>
      </c>
      <c r="D1884" s="206">
        <v>53.84</v>
      </c>
    </row>
    <row r="1885" spans="1:4" ht="14.4" x14ac:dyDescent="0.25">
      <c r="A1885" s="203">
        <v>345</v>
      </c>
      <c r="B1885" s="203" t="s">
        <v>8790</v>
      </c>
      <c r="C1885" s="203"/>
      <c r="D1885" s="203"/>
    </row>
    <row r="1886" spans="1:4" x14ac:dyDescent="0.25">
      <c r="A1886" s="204">
        <v>34544</v>
      </c>
      <c r="B1886" s="204" t="s">
        <v>8791</v>
      </c>
      <c r="C1886" s="205" t="s">
        <v>16</v>
      </c>
      <c r="D1886" s="206">
        <v>63.37</v>
      </c>
    </row>
    <row r="1887" spans="1:4" ht="14.4" x14ac:dyDescent="0.25">
      <c r="A1887" s="203">
        <v>346</v>
      </c>
      <c r="B1887" s="203" t="s">
        <v>8792</v>
      </c>
      <c r="C1887" s="203"/>
      <c r="D1887" s="203"/>
    </row>
    <row r="1888" spans="1:4" x14ac:dyDescent="0.25">
      <c r="A1888" s="204">
        <v>34656</v>
      </c>
      <c r="B1888" s="204" t="s">
        <v>8793</v>
      </c>
      <c r="C1888" s="205" t="s">
        <v>9</v>
      </c>
      <c r="D1888" s="206">
        <v>64.23</v>
      </c>
    </row>
    <row r="1889" spans="1:4" x14ac:dyDescent="0.25">
      <c r="A1889" s="204">
        <v>34666</v>
      </c>
      <c r="B1889" s="204" t="s">
        <v>8794</v>
      </c>
      <c r="C1889" s="205" t="s">
        <v>9</v>
      </c>
      <c r="D1889" s="206">
        <v>64.23</v>
      </c>
    </row>
    <row r="1890" spans="1:4" ht="14.4" x14ac:dyDescent="0.25">
      <c r="A1890" s="203">
        <v>347</v>
      </c>
      <c r="B1890" s="203" t="s">
        <v>8792</v>
      </c>
      <c r="C1890" s="203"/>
      <c r="D1890" s="203"/>
    </row>
    <row r="1891" spans="1:4" x14ac:dyDescent="0.25">
      <c r="A1891" s="204">
        <v>34787</v>
      </c>
      <c r="B1891" s="204" t="s">
        <v>8795</v>
      </c>
      <c r="C1891" s="205" t="s">
        <v>9</v>
      </c>
      <c r="D1891" s="206">
        <v>61.67</v>
      </c>
    </row>
    <row r="1892" spans="1:4" ht="14.4" x14ac:dyDescent="0.25">
      <c r="A1892" s="203">
        <v>348</v>
      </c>
      <c r="B1892" s="203" t="s">
        <v>8796</v>
      </c>
      <c r="C1892" s="203"/>
      <c r="D1892" s="203"/>
    </row>
    <row r="1893" spans="1:4" ht="26.4" x14ac:dyDescent="0.25">
      <c r="A1893" s="204">
        <v>34850</v>
      </c>
      <c r="B1893" s="204" t="s">
        <v>8797</v>
      </c>
      <c r="C1893" s="205" t="s">
        <v>3741</v>
      </c>
      <c r="D1893" s="206">
        <v>139</v>
      </c>
    </row>
    <row r="1894" spans="1:4" ht="14.4" x14ac:dyDescent="0.25">
      <c r="A1894" s="203">
        <v>351</v>
      </c>
      <c r="B1894" s="203" t="s">
        <v>8798</v>
      </c>
      <c r="C1894" s="203"/>
      <c r="D1894" s="203"/>
    </row>
    <row r="1895" spans="1:4" x14ac:dyDescent="0.25">
      <c r="A1895" s="204">
        <v>35114</v>
      </c>
      <c r="B1895" s="204" t="s">
        <v>8799</v>
      </c>
      <c r="C1895" s="205" t="s">
        <v>27</v>
      </c>
      <c r="D1895" s="206">
        <v>1.96</v>
      </c>
    </row>
    <row r="1896" spans="1:4" ht="14.4" x14ac:dyDescent="0.25">
      <c r="A1896" s="203">
        <v>352</v>
      </c>
      <c r="B1896" s="203" t="s">
        <v>8800</v>
      </c>
      <c r="C1896" s="203"/>
      <c r="D1896" s="203"/>
    </row>
    <row r="1897" spans="1:4" x14ac:dyDescent="0.25">
      <c r="A1897" s="204">
        <v>35211</v>
      </c>
      <c r="B1897" s="204" t="s">
        <v>8801</v>
      </c>
      <c r="C1897" s="205" t="s">
        <v>8802</v>
      </c>
      <c r="D1897" s="206">
        <v>16.940000000000001</v>
      </c>
    </row>
    <row r="1898" spans="1:4" ht="14.4" x14ac:dyDescent="0.25">
      <c r="A1898" s="203">
        <v>355</v>
      </c>
      <c r="B1898" s="203" t="s">
        <v>8803</v>
      </c>
      <c r="C1898" s="203"/>
      <c r="D1898" s="203"/>
    </row>
    <row r="1899" spans="1:4" x14ac:dyDescent="0.25">
      <c r="A1899" s="204">
        <v>35504</v>
      </c>
      <c r="B1899" s="204" t="s">
        <v>8804</v>
      </c>
      <c r="C1899" s="205" t="s">
        <v>16</v>
      </c>
      <c r="D1899" s="206">
        <v>1.1599999999999999</v>
      </c>
    </row>
    <row r="1900" spans="1:4" ht="26.4" x14ac:dyDescent="0.25">
      <c r="A1900" s="204">
        <v>35571</v>
      </c>
      <c r="B1900" s="204" t="s">
        <v>8805</v>
      </c>
      <c r="C1900" s="205" t="s">
        <v>9</v>
      </c>
      <c r="D1900" s="206">
        <v>254.87</v>
      </c>
    </row>
    <row r="1901" spans="1:4" x14ac:dyDescent="0.25">
      <c r="A1901" s="204">
        <v>35579</v>
      </c>
      <c r="B1901" s="204" t="s">
        <v>8806</v>
      </c>
      <c r="C1901" s="205" t="s">
        <v>9</v>
      </c>
      <c r="D1901" s="206">
        <v>267.39</v>
      </c>
    </row>
    <row r="1902" spans="1:4" ht="14.4" x14ac:dyDescent="0.25">
      <c r="A1902" s="203">
        <v>356</v>
      </c>
      <c r="B1902" s="203" t="s">
        <v>8807</v>
      </c>
      <c r="C1902" s="203"/>
      <c r="D1902" s="203"/>
    </row>
    <row r="1903" spans="1:4" x14ac:dyDescent="0.25">
      <c r="A1903" s="204">
        <v>35625</v>
      </c>
      <c r="B1903" s="204" t="s">
        <v>8808</v>
      </c>
      <c r="C1903" s="205" t="s">
        <v>9</v>
      </c>
      <c r="D1903" s="206">
        <v>190.1</v>
      </c>
    </row>
    <row r="1904" spans="1:4" ht="14.4" x14ac:dyDescent="0.25">
      <c r="A1904" s="203">
        <v>360</v>
      </c>
      <c r="B1904" s="203" t="s">
        <v>8809</v>
      </c>
      <c r="C1904" s="203"/>
      <c r="D1904" s="203"/>
    </row>
    <row r="1905" spans="1:4" x14ac:dyDescent="0.25">
      <c r="A1905" s="204">
        <v>36002</v>
      </c>
      <c r="B1905" s="204" t="s">
        <v>8810</v>
      </c>
      <c r="C1905" s="205" t="s">
        <v>27</v>
      </c>
      <c r="D1905" s="206">
        <v>23.9</v>
      </c>
    </row>
    <row r="1906" spans="1:4" x14ac:dyDescent="0.25">
      <c r="A1906" s="204">
        <v>36010</v>
      </c>
      <c r="B1906" s="204" t="s">
        <v>8811</v>
      </c>
      <c r="C1906" s="205" t="s">
        <v>27</v>
      </c>
      <c r="D1906" s="206">
        <v>21.22</v>
      </c>
    </row>
    <row r="1907" spans="1:4" x14ac:dyDescent="0.25">
      <c r="A1907" s="204">
        <v>36012</v>
      </c>
      <c r="B1907" s="204" t="s">
        <v>8812</v>
      </c>
      <c r="C1907" s="205" t="s">
        <v>27</v>
      </c>
      <c r="D1907" s="206">
        <v>4.13</v>
      </c>
    </row>
    <row r="1908" spans="1:4" x14ac:dyDescent="0.25">
      <c r="A1908" s="204">
        <v>36018</v>
      </c>
      <c r="B1908" s="204" t="s">
        <v>8813</v>
      </c>
      <c r="C1908" s="205" t="s">
        <v>27</v>
      </c>
      <c r="D1908" s="206">
        <v>25.27</v>
      </c>
    </row>
    <row r="1909" spans="1:4" x14ac:dyDescent="0.25">
      <c r="A1909" s="204">
        <v>36034</v>
      </c>
      <c r="B1909" s="204" t="s">
        <v>8814</v>
      </c>
      <c r="C1909" s="205" t="s">
        <v>27</v>
      </c>
      <c r="D1909" s="206">
        <v>33.11</v>
      </c>
    </row>
    <row r="1910" spans="1:4" x14ac:dyDescent="0.25">
      <c r="A1910" s="204">
        <v>36044</v>
      </c>
      <c r="B1910" s="204" t="s">
        <v>8815</v>
      </c>
      <c r="C1910" s="205" t="s">
        <v>27</v>
      </c>
      <c r="D1910" s="206">
        <v>49.2</v>
      </c>
    </row>
    <row r="1911" spans="1:4" x14ac:dyDescent="0.25">
      <c r="A1911" s="204">
        <v>36091</v>
      </c>
      <c r="B1911" s="204" t="s">
        <v>8816</v>
      </c>
      <c r="C1911" s="205" t="s">
        <v>27</v>
      </c>
      <c r="D1911" s="206">
        <v>16.690000000000001</v>
      </c>
    </row>
    <row r="1912" spans="1:4" ht="14.4" x14ac:dyDescent="0.25">
      <c r="A1912" s="203">
        <v>365</v>
      </c>
      <c r="B1912" s="203" t="s">
        <v>8817</v>
      </c>
      <c r="C1912" s="203"/>
      <c r="D1912" s="203"/>
    </row>
    <row r="1913" spans="1:4" x14ac:dyDescent="0.25">
      <c r="A1913" s="204">
        <v>36506</v>
      </c>
      <c r="B1913" s="204" t="s">
        <v>8818</v>
      </c>
      <c r="C1913" s="205" t="s">
        <v>27</v>
      </c>
      <c r="D1913" s="206">
        <v>34.520000000000003</v>
      </c>
    </row>
    <row r="1914" spans="1:4" x14ac:dyDescent="0.25">
      <c r="A1914" s="204">
        <v>36512</v>
      </c>
      <c r="B1914" s="204" t="s">
        <v>8819</v>
      </c>
      <c r="C1914" s="205" t="s">
        <v>11</v>
      </c>
      <c r="D1914" s="206">
        <v>1.69</v>
      </c>
    </row>
    <row r="1915" spans="1:4" x14ac:dyDescent="0.25">
      <c r="A1915" s="204">
        <v>36514</v>
      </c>
      <c r="B1915" s="204" t="s">
        <v>8820</v>
      </c>
      <c r="C1915" s="205" t="s">
        <v>11</v>
      </c>
      <c r="D1915" s="206">
        <v>2.23</v>
      </c>
    </row>
    <row r="1916" spans="1:4" x14ac:dyDescent="0.25">
      <c r="A1916" s="204">
        <v>36517</v>
      </c>
      <c r="B1916" s="204" t="s">
        <v>8821</v>
      </c>
      <c r="C1916" s="205" t="s">
        <v>11</v>
      </c>
      <c r="D1916" s="206">
        <v>1.37</v>
      </c>
    </row>
    <row r="1917" spans="1:4" ht="14.4" x14ac:dyDescent="0.25">
      <c r="A1917" s="203">
        <v>368</v>
      </c>
      <c r="B1917" s="203" t="s">
        <v>8796</v>
      </c>
      <c r="C1917" s="203"/>
      <c r="D1917" s="203"/>
    </row>
    <row r="1918" spans="1:4" ht="26.4" x14ac:dyDescent="0.25">
      <c r="A1918" s="204">
        <v>36825</v>
      </c>
      <c r="B1918" s="204" t="s">
        <v>8822</v>
      </c>
      <c r="C1918" s="205" t="s">
        <v>3741</v>
      </c>
      <c r="D1918" s="206">
        <v>180.57</v>
      </c>
    </row>
    <row r="1919" spans="1:4" ht="14.4" x14ac:dyDescent="0.25">
      <c r="A1919" s="203">
        <v>369</v>
      </c>
      <c r="B1919" s="203" t="s">
        <v>8823</v>
      </c>
      <c r="C1919" s="203"/>
      <c r="D1919" s="203"/>
    </row>
    <row r="1920" spans="1:4" x14ac:dyDescent="0.25">
      <c r="A1920" s="204">
        <v>36991</v>
      </c>
      <c r="B1920" s="204" t="s">
        <v>8824</v>
      </c>
      <c r="C1920" s="205" t="s">
        <v>11</v>
      </c>
      <c r="D1920" s="206">
        <v>1.08</v>
      </c>
    </row>
    <row r="1921" spans="1:4" ht="14.4" x14ac:dyDescent="0.25">
      <c r="A1921" s="203">
        <v>370</v>
      </c>
      <c r="B1921" s="203" t="s">
        <v>8825</v>
      </c>
      <c r="C1921" s="203"/>
      <c r="D1921" s="203"/>
    </row>
    <row r="1922" spans="1:4" x14ac:dyDescent="0.25">
      <c r="A1922" s="204">
        <v>37009</v>
      </c>
      <c r="B1922" s="204" t="s">
        <v>8826</v>
      </c>
      <c r="C1922" s="205" t="s">
        <v>9</v>
      </c>
      <c r="D1922" s="206">
        <v>259.44</v>
      </c>
    </row>
    <row r="1923" spans="1:4" x14ac:dyDescent="0.25">
      <c r="A1923" s="204">
        <v>37013</v>
      </c>
      <c r="B1923" s="204" t="s">
        <v>8827</v>
      </c>
      <c r="C1923" s="205" t="s">
        <v>9</v>
      </c>
      <c r="D1923" s="206">
        <v>325.42</v>
      </c>
    </row>
    <row r="1924" spans="1:4" x14ac:dyDescent="0.25">
      <c r="A1924" s="204">
        <v>37043</v>
      </c>
      <c r="B1924" s="204" t="s">
        <v>8828</v>
      </c>
      <c r="C1924" s="205" t="s">
        <v>16</v>
      </c>
      <c r="D1924" s="206">
        <v>19.75</v>
      </c>
    </row>
    <row r="1925" spans="1:4" x14ac:dyDescent="0.25">
      <c r="A1925" s="204">
        <v>37057</v>
      </c>
      <c r="B1925" s="204" t="s">
        <v>8829</v>
      </c>
      <c r="C1925" s="205" t="s">
        <v>9</v>
      </c>
      <c r="D1925" s="206">
        <v>412.22</v>
      </c>
    </row>
    <row r="1926" spans="1:4" x14ac:dyDescent="0.25">
      <c r="A1926" s="204">
        <v>37090</v>
      </c>
      <c r="B1926" s="204" t="s">
        <v>8830</v>
      </c>
      <c r="C1926" s="205" t="s">
        <v>11</v>
      </c>
      <c r="D1926" s="206">
        <v>3.72</v>
      </c>
    </row>
    <row r="1927" spans="1:4" ht="14.4" x14ac:dyDescent="0.25">
      <c r="A1927" s="203">
        <v>371</v>
      </c>
      <c r="B1927" s="203" t="s">
        <v>8831</v>
      </c>
      <c r="C1927" s="203"/>
      <c r="D1927" s="203"/>
    </row>
    <row r="1928" spans="1:4" x14ac:dyDescent="0.25">
      <c r="A1928" s="204">
        <v>37103</v>
      </c>
      <c r="B1928" s="204" t="s">
        <v>8832</v>
      </c>
      <c r="C1928" s="205" t="s">
        <v>9</v>
      </c>
      <c r="D1928" s="207">
        <v>1059.72</v>
      </c>
    </row>
    <row r="1929" spans="1:4" ht="14.4" x14ac:dyDescent="0.25">
      <c r="A1929" s="203">
        <v>375</v>
      </c>
      <c r="B1929" s="203" t="s">
        <v>8823</v>
      </c>
      <c r="C1929" s="203"/>
      <c r="D1929" s="203"/>
    </row>
    <row r="1930" spans="1:4" x14ac:dyDescent="0.25">
      <c r="A1930" s="204">
        <v>37502</v>
      </c>
      <c r="B1930" s="204" t="s">
        <v>8833</v>
      </c>
      <c r="C1930" s="205" t="s">
        <v>3741</v>
      </c>
      <c r="D1930" s="206">
        <v>41.03</v>
      </c>
    </row>
    <row r="1931" spans="1:4" x14ac:dyDescent="0.25">
      <c r="A1931" s="204">
        <v>37509</v>
      </c>
      <c r="B1931" s="204" t="s">
        <v>8834</v>
      </c>
      <c r="C1931" s="205" t="s">
        <v>3741</v>
      </c>
      <c r="D1931" s="206">
        <v>131.57</v>
      </c>
    </row>
    <row r="1932" spans="1:4" x14ac:dyDescent="0.25">
      <c r="A1932" s="204">
        <v>37513</v>
      </c>
      <c r="B1932" s="204" t="s">
        <v>8835</v>
      </c>
      <c r="C1932" s="205" t="s">
        <v>3741</v>
      </c>
      <c r="D1932" s="206">
        <v>23.24</v>
      </c>
    </row>
    <row r="1933" spans="1:4" x14ac:dyDescent="0.25">
      <c r="A1933" s="204">
        <v>37514</v>
      </c>
      <c r="B1933" s="204" t="s">
        <v>8836</v>
      </c>
      <c r="C1933" s="205" t="s">
        <v>3741</v>
      </c>
      <c r="D1933" s="206">
        <v>24.02</v>
      </c>
    </row>
    <row r="1934" spans="1:4" x14ac:dyDescent="0.25">
      <c r="A1934" s="204">
        <v>37517</v>
      </c>
      <c r="B1934" s="204" t="s">
        <v>8837</v>
      </c>
      <c r="C1934" s="205" t="s">
        <v>3741</v>
      </c>
      <c r="D1934" s="206">
        <v>18.309999999999999</v>
      </c>
    </row>
    <row r="1935" spans="1:4" x14ac:dyDescent="0.25">
      <c r="A1935" s="204">
        <v>37519</v>
      </c>
      <c r="B1935" s="204" t="s">
        <v>8838</v>
      </c>
      <c r="C1935" s="205" t="s">
        <v>3741</v>
      </c>
      <c r="D1935" s="206">
        <v>11.68</v>
      </c>
    </row>
    <row r="1936" spans="1:4" x14ac:dyDescent="0.25">
      <c r="A1936" s="204">
        <v>37564</v>
      </c>
      <c r="B1936" s="204" t="s">
        <v>8839</v>
      </c>
      <c r="C1936" s="205" t="s">
        <v>3741</v>
      </c>
      <c r="D1936" s="206">
        <v>38.56</v>
      </c>
    </row>
    <row r="1937" spans="1:4" x14ac:dyDescent="0.25">
      <c r="A1937" s="204">
        <v>37566</v>
      </c>
      <c r="B1937" s="204" t="s">
        <v>8840</v>
      </c>
      <c r="C1937" s="205" t="s">
        <v>3741</v>
      </c>
      <c r="D1937" s="206">
        <v>18.309999999999999</v>
      </c>
    </row>
    <row r="1938" spans="1:4" ht="14.4" x14ac:dyDescent="0.25">
      <c r="A1938" s="203">
        <v>377</v>
      </c>
      <c r="B1938" s="203" t="s">
        <v>8823</v>
      </c>
      <c r="C1938" s="203"/>
      <c r="D1938" s="203"/>
    </row>
    <row r="1939" spans="1:4" x14ac:dyDescent="0.25">
      <c r="A1939" s="204">
        <v>37733</v>
      </c>
      <c r="B1939" s="204" t="s">
        <v>8841</v>
      </c>
      <c r="C1939" s="205" t="s">
        <v>3741</v>
      </c>
      <c r="D1939" s="206">
        <v>41.43</v>
      </c>
    </row>
    <row r="1940" spans="1:4" ht="14.4" x14ac:dyDescent="0.25">
      <c r="A1940" s="203">
        <v>380</v>
      </c>
      <c r="B1940" s="203" t="s">
        <v>8842</v>
      </c>
      <c r="C1940" s="203"/>
      <c r="D1940" s="203"/>
    </row>
    <row r="1941" spans="1:4" x14ac:dyDescent="0.25">
      <c r="A1941" s="204">
        <v>38001</v>
      </c>
      <c r="B1941" s="204" t="s">
        <v>8843</v>
      </c>
      <c r="C1941" s="205" t="s">
        <v>3741</v>
      </c>
      <c r="D1941" s="206">
        <v>17.38</v>
      </c>
    </row>
    <row r="1942" spans="1:4" x14ac:dyDescent="0.25">
      <c r="A1942" s="204">
        <v>38003</v>
      </c>
      <c r="B1942" s="204" t="s">
        <v>8844</v>
      </c>
      <c r="C1942" s="205" t="s">
        <v>16</v>
      </c>
      <c r="D1942" s="206">
        <v>1.55</v>
      </c>
    </row>
    <row r="1943" spans="1:4" x14ac:dyDescent="0.25">
      <c r="A1943" s="204">
        <v>38006</v>
      </c>
      <c r="B1943" s="204" t="s">
        <v>8845</v>
      </c>
      <c r="C1943" s="205" t="s">
        <v>3741</v>
      </c>
      <c r="D1943" s="206">
        <v>37.29</v>
      </c>
    </row>
    <row r="1944" spans="1:4" x14ac:dyDescent="0.25">
      <c r="A1944" s="204">
        <v>38009</v>
      </c>
      <c r="B1944" s="204" t="s">
        <v>8846</v>
      </c>
      <c r="C1944" s="205" t="s">
        <v>3741</v>
      </c>
      <c r="D1944" s="206">
        <v>11.68</v>
      </c>
    </row>
    <row r="1945" spans="1:4" x14ac:dyDescent="0.25">
      <c r="A1945" s="204">
        <v>38012</v>
      </c>
      <c r="B1945" s="204" t="s">
        <v>8847</v>
      </c>
      <c r="C1945" s="205" t="s">
        <v>11</v>
      </c>
      <c r="D1945" s="206">
        <v>3.21</v>
      </c>
    </row>
    <row r="1946" spans="1:4" x14ac:dyDescent="0.25">
      <c r="A1946" s="204">
        <v>38013</v>
      </c>
      <c r="B1946" s="204" t="s">
        <v>8848</v>
      </c>
      <c r="C1946" s="205" t="s">
        <v>11</v>
      </c>
      <c r="D1946" s="206">
        <v>1.08</v>
      </c>
    </row>
    <row r="1947" spans="1:4" x14ac:dyDescent="0.25">
      <c r="A1947" s="204">
        <v>38014</v>
      </c>
      <c r="B1947" s="204" t="s">
        <v>8849</v>
      </c>
      <c r="C1947" s="205" t="s">
        <v>16</v>
      </c>
      <c r="D1947" s="206">
        <v>9.59</v>
      </c>
    </row>
    <row r="1948" spans="1:4" x14ac:dyDescent="0.25">
      <c r="A1948" s="204">
        <v>38016</v>
      </c>
      <c r="B1948" s="204" t="s">
        <v>8850</v>
      </c>
      <c r="C1948" s="205" t="s">
        <v>16</v>
      </c>
      <c r="D1948" s="206">
        <v>14.79</v>
      </c>
    </row>
    <row r="1949" spans="1:4" x14ac:dyDescent="0.25">
      <c r="A1949" s="204">
        <v>38017</v>
      </c>
      <c r="B1949" s="204" t="s">
        <v>8851</v>
      </c>
      <c r="C1949" s="205" t="s">
        <v>16</v>
      </c>
      <c r="D1949" s="206">
        <v>4.17</v>
      </c>
    </row>
    <row r="1950" spans="1:4" x14ac:dyDescent="0.25">
      <c r="A1950" s="204">
        <v>38018</v>
      </c>
      <c r="B1950" s="204" t="s">
        <v>8852</v>
      </c>
      <c r="C1950" s="205" t="s">
        <v>16</v>
      </c>
      <c r="D1950" s="206">
        <v>32.31</v>
      </c>
    </row>
    <row r="1951" spans="1:4" x14ac:dyDescent="0.25">
      <c r="A1951" s="204">
        <v>38021</v>
      </c>
      <c r="B1951" s="204" t="s">
        <v>8853</v>
      </c>
      <c r="C1951" s="205" t="s">
        <v>3741</v>
      </c>
      <c r="D1951" s="206">
        <v>96.71</v>
      </c>
    </row>
    <row r="1952" spans="1:4" x14ac:dyDescent="0.25">
      <c r="A1952" s="204">
        <v>38022</v>
      </c>
      <c r="B1952" s="204" t="s">
        <v>8854</v>
      </c>
      <c r="C1952" s="205" t="s">
        <v>3741</v>
      </c>
      <c r="D1952" s="206">
        <v>40.17</v>
      </c>
    </row>
    <row r="1953" spans="1:4" x14ac:dyDescent="0.25">
      <c r="A1953" s="204">
        <v>38024</v>
      </c>
      <c r="B1953" s="204" t="s">
        <v>8855</v>
      </c>
      <c r="C1953" s="205" t="s">
        <v>11</v>
      </c>
      <c r="D1953" s="206">
        <v>6.61</v>
      </c>
    </row>
    <row r="1954" spans="1:4" x14ac:dyDescent="0.25">
      <c r="A1954" s="204">
        <v>38025</v>
      </c>
      <c r="B1954" s="204" t="s">
        <v>8856</v>
      </c>
      <c r="C1954" s="205" t="s">
        <v>3741</v>
      </c>
      <c r="D1954" s="206">
        <v>33.200000000000003</v>
      </c>
    </row>
    <row r="1955" spans="1:4" x14ac:dyDescent="0.25">
      <c r="A1955" s="204">
        <v>38028</v>
      </c>
      <c r="B1955" s="204" t="s">
        <v>8857</v>
      </c>
      <c r="C1955" s="205" t="s">
        <v>3741</v>
      </c>
      <c r="D1955" s="206">
        <v>34.28</v>
      </c>
    </row>
    <row r="1956" spans="1:4" x14ac:dyDescent="0.25">
      <c r="A1956" s="204">
        <v>38029</v>
      </c>
      <c r="B1956" s="204" t="s">
        <v>8858</v>
      </c>
      <c r="C1956" s="205" t="s">
        <v>3741</v>
      </c>
      <c r="D1956" s="206">
        <v>46.37</v>
      </c>
    </row>
    <row r="1957" spans="1:4" x14ac:dyDescent="0.25">
      <c r="A1957" s="204">
        <v>38030</v>
      </c>
      <c r="B1957" s="204" t="s">
        <v>8859</v>
      </c>
      <c r="C1957" s="205" t="s">
        <v>3741</v>
      </c>
      <c r="D1957" s="206">
        <v>29.95</v>
      </c>
    </row>
    <row r="1958" spans="1:4" x14ac:dyDescent="0.25">
      <c r="A1958" s="204">
        <v>38051</v>
      </c>
      <c r="B1958" s="204" t="s">
        <v>8860</v>
      </c>
      <c r="C1958" s="205" t="s">
        <v>3741</v>
      </c>
      <c r="D1958" s="206">
        <v>45.06</v>
      </c>
    </row>
    <row r="1959" spans="1:4" ht="26.4" x14ac:dyDescent="0.25">
      <c r="A1959" s="204">
        <v>38088</v>
      </c>
      <c r="B1959" s="204" t="s">
        <v>8861</v>
      </c>
      <c r="C1959" s="205" t="s">
        <v>3741</v>
      </c>
      <c r="D1959" s="206">
        <v>32.96</v>
      </c>
    </row>
    <row r="1960" spans="1:4" ht="14.4" x14ac:dyDescent="0.25">
      <c r="A1960" s="203">
        <v>381</v>
      </c>
      <c r="B1960" s="203" t="s">
        <v>8862</v>
      </c>
      <c r="C1960" s="203"/>
      <c r="D1960" s="203"/>
    </row>
    <row r="1961" spans="1:4" x14ac:dyDescent="0.25">
      <c r="A1961" s="204">
        <v>38182</v>
      </c>
      <c r="B1961" s="204" t="s">
        <v>8863</v>
      </c>
      <c r="C1961" s="205" t="s">
        <v>3741</v>
      </c>
      <c r="D1961" s="206">
        <v>38.56</v>
      </c>
    </row>
    <row r="1962" spans="1:4" ht="14.4" x14ac:dyDescent="0.25">
      <c r="A1962" s="203">
        <v>385</v>
      </c>
      <c r="B1962" s="203" t="s">
        <v>6360</v>
      </c>
      <c r="C1962" s="203"/>
      <c r="D1962" s="203"/>
    </row>
    <row r="1963" spans="1:4" x14ac:dyDescent="0.25">
      <c r="A1963" s="204">
        <v>38509</v>
      </c>
      <c r="B1963" s="204" t="s">
        <v>8864</v>
      </c>
      <c r="C1963" s="205" t="s">
        <v>9</v>
      </c>
      <c r="D1963" s="206">
        <v>14.76</v>
      </c>
    </row>
    <row r="1964" spans="1:4" x14ac:dyDescent="0.25">
      <c r="A1964" s="204">
        <v>38511</v>
      </c>
      <c r="B1964" s="204" t="s">
        <v>8865</v>
      </c>
      <c r="C1964" s="205" t="s">
        <v>28</v>
      </c>
      <c r="D1964" s="206">
        <v>196.93</v>
      </c>
    </row>
    <row r="1965" spans="1:4" ht="14.4" x14ac:dyDescent="0.25">
      <c r="A1965" s="203">
        <v>390</v>
      </c>
      <c r="B1965" s="203" t="s">
        <v>4629</v>
      </c>
      <c r="C1965" s="203"/>
      <c r="D1965" s="203"/>
    </row>
    <row r="1966" spans="1:4" x14ac:dyDescent="0.25">
      <c r="A1966" s="204">
        <v>39002</v>
      </c>
      <c r="B1966" s="204" t="s">
        <v>8866</v>
      </c>
      <c r="C1966" s="205" t="s">
        <v>9</v>
      </c>
      <c r="D1966" s="206">
        <v>205.5</v>
      </c>
    </row>
    <row r="1967" spans="1:4" x14ac:dyDescent="0.25">
      <c r="A1967" s="204">
        <v>39013</v>
      </c>
      <c r="B1967" s="204" t="s">
        <v>8867</v>
      </c>
      <c r="C1967" s="205" t="s">
        <v>3741</v>
      </c>
      <c r="D1967" s="206">
        <v>19.37</v>
      </c>
    </row>
    <row r="1968" spans="1:4" x14ac:dyDescent="0.25">
      <c r="A1968" s="204">
        <v>39021</v>
      </c>
      <c r="B1968" s="204" t="s">
        <v>8868</v>
      </c>
      <c r="C1968" s="205" t="s">
        <v>16</v>
      </c>
      <c r="D1968" s="206">
        <v>21.7</v>
      </c>
    </row>
    <row r="1969" spans="1:4" x14ac:dyDescent="0.25">
      <c r="A1969" s="204">
        <v>39075</v>
      </c>
      <c r="B1969" s="204" t="s">
        <v>8869</v>
      </c>
      <c r="C1969" s="205" t="s">
        <v>9</v>
      </c>
      <c r="D1969" s="207">
        <v>1353.87</v>
      </c>
    </row>
    <row r="1970" spans="1:4" x14ac:dyDescent="0.25">
      <c r="A1970" s="204">
        <v>39089</v>
      </c>
      <c r="B1970" s="204" t="s">
        <v>8870</v>
      </c>
      <c r="C1970" s="205" t="s">
        <v>11</v>
      </c>
      <c r="D1970" s="207">
        <v>1633.97</v>
      </c>
    </row>
    <row r="1971" spans="1:4" x14ac:dyDescent="0.25">
      <c r="A1971" s="204">
        <v>39090</v>
      </c>
      <c r="B1971" s="204" t="s">
        <v>8871</v>
      </c>
      <c r="C1971" s="205" t="s">
        <v>8872</v>
      </c>
      <c r="D1971" s="207">
        <v>1464.25</v>
      </c>
    </row>
    <row r="1972" spans="1:4" ht="14.4" x14ac:dyDescent="0.25">
      <c r="A1972" s="203">
        <v>391</v>
      </c>
      <c r="B1972" s="203" t="s">
        <v>8873</v>
      </c>
      <c r="C1972" s="203"/>
      <c r="D1972" s="203"/>
    </row>
    <row r="1973" spans="1:4" x14ac:dyDescent="0.25">
      <c r="A1973" s="204">
        <v>39113</v>
      </c>
      <c r="B1973" s="204" t="s">
        <v>8874</v>
      </c>
      <c r="C1973" s="205" t="s">
        <v>11</v>
      </c>
      <c r="D1973" s="206">
        <v>203</v>
      </c>
    </row>
    <row r="1974" spans="1:4" x14ac:dyDescent="0.25">
      <c r="A1974" s="204">
        <v>39114</v>
      </c>
      <c r="B1974" s="204" t="s">
        <v>8875</v>
      </c>
      <c r="C1974" s="205" t="s">
        <v>11</v>
      </c>
      <c r="D1974" s="206">
        <v>45.6</v>
      </c>
    </row>
    <row r="1975" spans="1:4" x14ac:dyDescent="0.25">
      <c r="A1975" s="204">
        <v>39115</v>
      </c>
      <c r="B1975" s="204" t="s">
        <v>8876</v>
      </c>
      <c r="C1975" s="205" t="s">
        <v>11</v>
      </c>
      <c r="D1975" s="206">
        <v>277.66000000000003</v>
      </c>
    </row>
    <row r="1976" spans="1:4" x14ac:dyDescent="0.25">
      <c r="A1976" s="204">
        <v>39123</v>
      </c>
      <c r="B1976" s="204" t="s">
        <v>8877</v>
      </c>
      <c r="C1976" s="205" t="s">
        <v>27</v>
      </c>
      <c r="D1976" s="206">
        <v>12.33</v>
      </c>
    </row>
    <row r="1977" spans="1:4" x14ac:dyDescent="0.25">
      <c r="A1977" s="204">
        <v>39125</v>
      </c>
      <c r="B1977" s="204" t="s">
        <v>8878</v>
      </c>
      <c r="C1977" s="205" t="s">
        <v>27</v>
      </c>
      <c r="D1977" s="206">
        <v>45.84</v>
      </c>
    </row>
    <row r="1978" spans="1:4" x14ac:dyDescent="0.25">
      <c r="A1978" s="204">
        <v>39165</v>
      </c>
      <c r="B1978" s="204" t="s">
        <v>8879</v>
      </c>
      <c r="C1978" s="205" t="s">
        <v>11</v>
      </c>
      <c r="D1978" s="206">
        <v>221.14</v>
      </c>
    </row>
    <row r="1979" spans="1:4" ht="14.4" x14ac:dyDescent="0.25">
      <c r="A1979" s="203">
        <v>395</v>
      </c>
      <c r="B1979" s="203" t="s">
        <v>8873</v>
      </c>
      <c r="C1979" s="203"/>
      <c r="D1979" s="203"/>
    </row>
    <row r="1980" spans="1:4" x14ac:dyDescent="0.25">
      <c r="A1980" s="204">
        <v>39515</v>
      </c>
      <c r="B1980" s="204" t="s">
        <v>8880</v>
      </c>
      <c r="C1980" s="205" t="s">
        <v>11</v>
      </c>
      <c r="D1980" s="206">
        <v>12.39</v>
      </c>
    </row>
    <row r="1981" spans="1:4" ht="14.4" x14ac:dyDescent="0.25">
      <c r="A1981" s="203">
        <v>398</v>
      </c>
      <c r="B1981" s="203" t="s">
        <v>8881</v>
      </c>
      <c r="C1981" s="203"/>
      <c r="D1981" s="203"/>
    </row>
    <row r="1982" spans="1:4" x14ac:dyDescent="0.25">
      <c r="A1982" s="204">
        <v>39841</v>
      </c>
      <c r="B1982" s="204" t="s">
        <v>8882</v>
      </c>
      <c r="C1982" s="205" t="s">
        <v>9</v>
      </c>
      <c r="D1982" s="206">
        <v>210.63</v>
      </c>
    </row>
    <row r="1983" spans="1:4" ht="14.4" x14ac:dyDescent="0.25">
      <c r="A1983" s="203">
        <v>4</v>
      </c>
      <c r="B1983" s="203" t="s">
        <v>8883</v>
      </c>
      <c r="C1983" s="203"/>
      <c r="D1983" s="203"/>
    </row>
    <row r="1984" spans="1:4" ht="14.4" x14ac:dyDescent="0.25">
      <c r="A1984" s="203">
        <v>401</v>
      </c>
      <c r="B1984" s="203" t="s">
        <v>6224</v>
      </c>
      <c r="C1984" s="203"/>
      <c r="D1984" s="203"/>
    </row>
    <row r="1985" spans="1:4" x14ac:dyDescent="0.25">
      <c r="A1985" s="204">
        <v>40102</v>
      </c>
      <c r="B1985" s="204" t="s">
        <v>8884</v>
      </c>
      <c r="C1985" s="205" t="s">
        <v>11</v>
      </c>
      <c r="D1985" s="207">
        <v>1613.32</v>
      </c>
    </row>
    <row r="1986" spans="1:4" x14ac:dyDescent="0.25">
      <c r="A1986" s="204">
        <v>40140</v>
      </c>
      <c r="B1986" s="204" t="s">
        <v>8885</v>
      </c>
      <c r="C1986" s="205" t="s">
        <v>11</v>
      </c>
      <c r="D1986" s="207">
        <v>2451.14</v>
      </c>
    </row>
    <row r="1987" spans="1:4" ht="14.4" x14ac:dyDescent="0.25">
      <c r="A1987" s="203">
        <v>402</v>
      </c>
      <c r="B1987" s="203" t="s">
        <v>8886</v>
      </c>
      <c r="C1987" s="203"/>
      <c r="D1987" s="203"/>
    </row>
    <row r="1988" spans="1:4" x14ac:dyDescent="0.25">
      <c r="A1988" s="204">
        <v>40211</v>
      </c>
      <c r="B1988" s="204" t="s">
        <v>8887</v>
      </c>
      <c r="C1988" s="205" t="s">
        <v>11</v>
      </c>
      <c r="D1988" s="206">
        <v>26.18</v>
      </c>
    </row>
    <row r="1989" spans="1:4" x14ac:dyDescent="0.25">
      <c r="A1989" s="204">
        <v>40264</v>
      </c>
      <c r="B1989" s="204" t="s">
        <v>8888</v>
      </c>
      <c r="C1989" s="205" t="s">
        <v>11</v>
      </c>
      <c r="D1989" s="206">
        <v>678.58</v>
      </c>
    </row>
    <row r="1990" spans="1:4" ht="14.4" x14ac:dyDescent="0.25">
      <c r="A1990" s="203">
        <v>403</v>
      </c>
      <c r="B1990" s="203" t="s">
        <v>4629</v>
      </c>
      <c r="C1990" s="203"/>
      <c r="D1990" s="203"/>
    </row>
    <row r="1991" spans="1:4" x14ac:dyDescent="0.25">
      <c r="A1991" s="204">
        <v>40303</v>
      </c>
      <c r="B1991" s="204" t="s">
        <v>8889</v>
      </c>
      <c r="C1991" s="205" t="s">
        <v>11</v>
      </c>
      <c r="D1991" s="206">
        <v>39.01</v>
      </c>
    </row>
    <row r="1992" spans="1:4" x14ac:dyDescent="0.25">
      <c r="A1992" s="204">
        <v>40304</v>
      </c>
      <c r="B1992" s="204" t="s">
        <v>8890</v>
      </c>
      <c r="C1992" s="205" t="s">
        <v>11</v>
      </c>
      <c r="D1992" s="206">
        <v>53.81</v>
      </c>
    </row>
    <row r="1993" spans="1:4" x14ac:dyDescent="0.25">
      <c r="A1993" s="204">
        <v>40305</v>
      </c>
      <c r="B1993" s="204" t="s">
        <v>8891</v>
      </c>
      <c r="C1993" s="205" t="s">
        <v>11</v>
      </c>
      <c r="D1993" s="206">
        <v>63.02</v>
      </c>
    </row>
    <row r="1994" spans="1:4" x14ac:dyDescent="0.25">
      <c r="A1994" s="204">
        <v>40306</v>
      </c>
      <c r="B1994" s="204" t="s">
        <v>8892</v>
      </c>
      <c r="C1994" s="205" t="s">
        <v>11</v>
      </c>
      <c r="D1994" s="206">
        <v>11.1</v>
      </c>
    </row>
    <row r="1995" spans="1:4" ht="14.4" x14ac:dyDescent="0.25">
      <c r="A1995" s="203">
        <v>404</v>
      </c>
      <c r="B1995" s="203" t="s">
        <v>8893</v>
      </c>
      <c r="C1995" s="203"/>
      <c r="D1995" s="203"/>
    </row>
    <row r="1996" spans="1:4" x14ac:dyDescent="0.25">
      <c r="A1996" s="204">
        <v>40401</v>
      </c>
      <c r="B1996" s="204" t="s">
        <v>8894</v>
      </c>
      <c r="C1996" s="205" t="s">
        <v>11</v>
      </c>
      <c r="D1996" s="206">
        <v>10.56</v>
      </c>
    </row>
    <row r="1997" spans="1:4" ht="14.4" x14ac:dyDescent="0.25">
      <c r="A1997" s="203">
        <v>405</v>
      </c>
      <c r="B1997" s="203" t="s">
        <v>8895</v>
      </c>
      <c r="C1997" s="203"/>
      <c r="D1997" s="203"/>
    </row>
    <row r="1998" spans="1:4" x14ac:dyDescent="0.25">
      <c r="A1998" s="204">
        <v>40504</v>
      </c>
      <c r="B1998" s="204" t="s">
        <v>8896</v>
      </c>
      <c r="C1998" s="205" t="s">
        <v>11</v>
      </c>
      <c r="D1998" s="206">
        <v>62.07</v>
      </c>
    </row>
    <row r="1999" spans="1:4" x14ac:dyDescent="0.25">
      <c r="A1999" s="204">
        <v>40522</v>
      </c>
      <c r="B1999" s="204" t="s">
        <v>11193</v>
      </c>
      <c r="C1999" s="205" t="s">
        <v>11</v>
      </c>
      <c r="D1999" s="206">
        <v>6.31</v>
      </c>
    </row>
    <row r="2000" spans="1:4" x14ac:dyDescent="0.25">
      <c r="A2000" s="204">
        <v>40523</v>
      </c>
      <c r="B2000" s="204" t="s">
        <v>11194</v>
      </c>
      <c r="C2000" s="205" t="s">
        <v>11</v>
      </c>
      <c r="D2000" s="206">
        <v>6.27</v>
      </c>
    </row>
    <row r="2001" spans="1:4" ht="14.4" x14ac:dyDescent="0.25">
      <c r="A2001" s="203">
        <v>406</v>
      </c>
      <c r="B2001" s="203" t="s">
        <v>8897</v>
      </c>
      <c r="C2001" s="203"/>
      <c r="D2001" s="203"/>
    </row>
    <row r="2002" spans="1:4" ht="26.4" x14ac:dyDescent="0.25">
      <c r="A2002" s="204">
        <v>40612</v>
      </c>
      <c r="B2002" s="204" t="s">
        <v>8898</v>
      </c>
      <c r="C2002" s="205" t="s">
        <v>11</v>
      </c>
      <c r="D2002" s="206">
        <v>13.36</v>
      </c>
    </row>
    <row r="2003" spans="1:4" ht="14.4" x14ac:dyDescent="0.25">
      <c r="A2003" s="203">
        <v>409</v>
      </c>
      <c r="B2003" s="203" t="s">
        <v>4629</v>
      </c>
      <c r="C2003" s="203"/>
      <c r="D2003" s="203"/>
    </row>
    <row r="2004" spans="1:4" x14ac:dyDescent="0.25">
      <c r="A2004" s="204">
        <v>40974</v>
      </c>
      <c r="B2004" s="204" t="s">
        <v>8899</v>
      </c>
      <c r="C2004" s="205" t="s">
        <v>11</v>
      </c>
      <c r="D2004" s="206">
        <v>54.88</v>
      </c>
    </row>
    <row r="2005" spans="1:4" ht="14.4" x14ac:dyDescent="0.25">
      <c r="A2005" s="203">
        <v>410</v>
      </c>
      <c r="B2005" s="203" t="s">
        <v>8900</v>
      </c>
      <c r="C2005" s="203"/>
      <c r="D2005" s="203"/>
    </row>
    <row r="2006" spans="1:4" x14ac:dyDescent="0.25">
      <c r="A2006" s="204">
        <v>41054</v>
      </c>
      <c r="B2006" s="204" t="s">
        <v>8901</v>
      </c>
      <c r="C2006" s="205" t="s">
        <v>11</v>
      </c>
      <c r="D2006" s="207">
        <v>34303.480000000003</v>
      </c>
    </row>
    <row r="2007" spans="1:4" x14ac:dyDescent="0.25">
      <c r="A2007" s="204">
        <v>41055</v>
      </c>
      <c r="B2007" s="204" t="s">
        <v>8902</v>
      </c>
      <c r="C2007" s="205" t="s">
        <v>11</v>
      </c>
      <c r="D2007" s="207">
        <v>15630.4</v>
      </c>
    </row>
    <row r="2008" spans="1:4" x14ac:dyDescent="0.25">
      <c r="A2008" s="204">
        <v>41056</v>
      </c>
      <c r="B2008" s="204" t="s">
        <v>8903</v>
      </c>
      <c r="C2008" s="205" t="s">
        <v>11</v>
      </c>
      <c r="D2008" s="207">
        <v>27516.7</v>
      </c>
    </row>
    <row r="2009" spans="1:4" x14ac:dyDescent="0.25">
      <c r="A2009" s="204">
        <v>41058</v>
      </c>
      <c r="B2009" s="204" t="s">
        <v>8904</v>
      </c>
      <c r="C2009" s="205" t="s">
        <v>11</v>
      </c>
      <c r="D2009" s="207">
        <v>20583.8</v>
      </c>
    </row>
    <row r="2010" spans="1:4" ht="14.4" x14ac:dyDescent="0.25">
      <c r="A2010" s="203">
        <v>411</v>
      </c>
      <c r="B2010" s="203" t="s">
        <v>8905</v>
      </c>
      <c r="C2010" s="203"/>
      <c r="D2010" s="203"/>
    </row>
    <row r="2011" spans="1:4" x14ac:dyDescent="0.25">
      <c r="A2011" s="204">
        <v>41106</v>
      </c>
      <c r="B2011" s="204" t="s">
        <v>8906</v>
      </c>
      <c r="C2011" s="205" t="s">
        <v>27</v>
      </c>
      <c r="D2011" s="206">
        <v>43.54</v>
      </c>
    </row>
    <row r="2012" spans="1:4" ht="14.4" x14ac:dyDescent="0.25">
      <c r="A2012" s="203">
        <v>415</v>
      </c>
      <c r="B2012" s="203" t="s">
        <v>8907</v>
      </c>
      <c r="C2012" s="203"/>
      <c r="D2012" s="203"/>
    </row>
    <row r="2013" spans="1:4" x14ac:dyDescent="0.25">
      <c r="A2013" s="204">
        <v>41520</v>
      </c>
      <c r="B2013" s="204" t="s">
        <v>8908</v>
      </c>
      <c r="C2013" s="205" t="s">
        <v>11</v>
      </c>
      <c r="D2013" s="207">
        <v>1478.62</v>
      </c>
    </row>
    <row r="2014" spans="1:4" x14ac:dyDescent="0.25">
      <c r="A2014" s="204">
        <v>41528</v>
      </c>
      <c r="B2014" s="204" t="s">
        <v>8909</v>
      </c>
      <c r="C2014" s="205" t="s">
        <v>11</v>
      </c>
      <c r="D2014" s="206">
        <v>418.61</v>
      </c>
    </row>
    <row r="2015" spans="1:4" x14ac:dyDescent="0.25">
      <c r="A2015" s="204">
        <v>41530</v>
      </c>
      <c r="B2015" s="204" t="s">
        <v>8910</v>
      </c>
      <c r="C2015" s="205" t="s">
        <v>11</v>
      </c>
      <c r="D2015" s="206">
        <v>766.5</v>
      </c>
    </row>
    <row r="2016" spans="1:4" x14ac:dyDescent="0.25">
      <c r="A2016" s="204">
        <v>41533</v>
      </c>
      <c r="B2016" s="204" t="s">
        <v>8911</v>
      </c>
      <c r="C2016" s="205" t="s">
        <v>11</v>
      </c>
      <c r="D2016" s="206">
        <v>449.67</v>
      </c>
    </row>
    <row r="2017" spans="1:4" x14ac:dyDescent="0.25">
      <c r="A2017" s="204">
        <v>41536</v>
      </c>
      <c r="B2017" s="204" t="s">
        <v>8912</v>
      </c>
      <c r="C2017" s="205" t="s">
        <v>11</v>
      </c>
      <c r="D2017" s="206">
        <v>609.63</v>
      </c>
    </row>
    <row r="2018" spans="1:4" x14ac:dyDescent="0.25">
      <c r="A2018" s="204">
        <v>41542</v>
      </c>
      <c r="B2018" s="204" t="s">
        <v>8913</v>
      </c>
      <c r="C2018" s="205" t="s">
        <v>11</v>
      </c>
      <c r="D2018" s="206">
        <v>801.6</v>
      </c>
    </row>
    <row r="2019" spans="1:4" x14ac:dyDescent="0.25">
      <c r="A2019" s="204">
        <v>41569</v>
      </c>
      <c r="B2019" s="204" t="s">
        <v>8914</v>
      </c>
      <c r="C2019" s="205" t="s">
        <v>11</v>
      </c>
      <c r="D2019" s="206">
        <v>250.68</v>
      </c>
    </row>
    <row r="2020" spans="1:4" x14ac:dyDescent="0.25">
      <c r="A2020" s="204">
        <v>41579</v>
      </c>
      <c r="B2020" s="204" t="s">
        <v>8915</v>
      </c>
      <c r="C2020" s="205" t="s">
        <v>11</v>
      </c>
      <c r="D2020" s="207">
        <v>1289.7</v>
      </c>
    </row>
    <row r="2021" spans="1:4" x14ac:dyDescent="0.25">
      <c r="A2021" s="204">
        <v>41588</v>
      </c>
      <c r="B2021" s="204" t="s">
        <v>8916</v>
      </c>
      <c r="C2021" s="205" t="s">
        <v>11</v>
      </c>
      <c r="D2021" s="206">
        <v>4.59</v>
      </c>
    </row>
    <row r="2022" spans="1:4" ht="14.4" x14ac:dyDescent="0.25">
      <c r="A2022" s="203">
        <v>416</v>
      </c>
      <c r="B2022" s="203" t="s">
        <v>8917</v>
      </c>
      <c r="C2022" s="203"/>
      <c r="D2022" s="203"/>
    </row>
    <row r="2023" spans="1:4" x14ac:dyDescent="0.25">
      <c r="A2023" s="204">
        <v>41667</v>
      </c>
      <c r="B2023" s="204" t="s">
        <v>8918</v>
      </c>
      <c r="C2023" s="205" t="s">
        <v>11</v>
      </c>
      <c r="D2023" s="206">
        <v>4.33</v>
      </c>
    </row>
    <row r="2024" spans="1:4" ht="14.4" x14ac:dyDescent="0.25">
      <c r="A2024" s="203">
        <v>417</v>
      </c>
      <c r="B2024" s="203" t="s">
        <v>8917</v>
      </c>
      <c r="C2024" s="203"/>
      <c r="D2024" s="203"/>
    </row>
    <row r="2025" spans="1:4" x14ac:dyDescent="0.25">
      <c r="A2025" s="204">
        <v>41724</v>
      </c>
      <c r="B2025" s="204" t="s">
        <v>8919</v>
      </c>
      <c r="C2025" s="205" t="s">
        <v>11</v>
      </c>
      <c r="D2025" s="206">
        <v>416.15</v>
      </c>
    </row>
    <row r="2026" spans="1:4" x14ac:dyDescent="0.25">
      <c r="A2026" s="204">
        <v>41726</v>
      </c>
      <c r="B2026" s="204" t="s">
        <v>8920</v>
      </c>
      <c r="C2026" s="205" t="s">
        <v>11</v>
      </c>
      <c r="D2026" s="206">
        <v>515.52</v>
      </c>
    </row>
    <row r="2027" spans="1:4" ht="14.4" x14ac:dyDescent="0.25">
      <c r="A2027" s="203">
        <v>418</v>
      </c>
      <c r="B2027" s="203" t="s">
        <v>8917</v>
      </c>
      <c r="C2027" s="203"/>
      <c r="D2027" s="203"/>
    </row>
    <row r="2028" spans="1:4" x14ac:dyDescent="0.25">
      <c r="A2028" s="204">
        <v>41815</v>
      </c>
      <c r="B2028" s="204" t="s">
        <v>8921</v>
      </c>
      <c r="C2028" s="205" t="s">
        <v>11</v>
      </c>
      <c r="D2028" s="206">
        <v>971.15</v>
      </c>
    </row>
    <row r="2029" spans="1:4" x14ac:dyDescent="0.25">
      <c r="A2029" s="204">
        <v>41817</v>
      </c>
      <c r="B2029" s="204" t="s">
        <v>8922</v>
      </c>
      <c r="C2029" s="205" t="s">
        <v>11</v>
      </c>
      <c r="D2029" s="206">
        <v>862.23</v>
      </c>
    </row>
    <row r="2030" spans="1:4" x14ac:dyDescent="0.25">
      <c r="A2030" s="204">
        <v>41821</v>
      </c>
      <c r="B2030" s="204" t="s">
        <v>8923</v>
      </c>
      <c r="C2030" s="205" t="s">
        <v>11</v>
      </c>
      <c r="D2030" s="206">
        <v>766.5</v>
      </c>
    </row>
    <row r="2031" spans="1:4" x14ac:dyDescent="0.25">
      <c r="A2031" s="204">
        <v>41860</v>
      </c>
      <c r="B2031" s="204" t="s">
        <v>8924</v>
      </c>
      <c r="C2031" s="205" t="s">
        <v>11</v>
      </c>
      <c r="D2031" s="207">
        <v>1315.36</v>
      </c>
    </row>
    <row r="2032" spans="1:4" x14ac:dyDescent="0.25">
      <c r="A2032" s="204">
        <v>41861</v>
      </c>
      <c r="B2032" s="204" t="s">
        <v>8925</v>
      </c>
      <c r="C2032" s="205" t="s">
        <v>11</v>
      </c>
      <c r="D2032" s="206">
        <v>190.98</v>
      </c>
    </row>
    <row r="2033" spans="1:4" x14ac:dyDescent="0.25">
      <c r="A2033" s="204">
        <v>41866</v>
      </c>
      <c r="B2033" s="204" t="s">
        <v>8926</v>
      </c>
      <c r="C2033" s="205" t="s">
        <v>11</v>
      </c>
      <c r="D2033" s="206">
        <v>180.15</v>
      </c>
    </row>
    <row r="2034" spans="1:4" ht="14.4" x14ac:dyDescent="0.25">
      <c r="A2034" s="203">
        <v>419</v>
      </c>
      <c r="B2034" s="203" t="s">
        <v>8917</v>
      </c>
      <c r="C2034" s="203"/>
      <c r="D2034" s="203"/>
    </row>
    <row r="2035" spans="1:4" x14ac:dyDescent="0.25">
      <c r="A2035" s="204">
        <v>41962</v>
      </c>
      <c r="B2035" s="204" t="s">
        <v>8927</v>
      </c>
      <c r="C2035" s="205" t="s">
        <v>11</v>
      </c>
      <c r="D2035" s="206">
        <v>609.63</v>
      </c>
    </row>
    <row r="2036" spans="1:4" ht="14.4" x14ac:dyDescent="0.25">
      <c r="A2036" s="203">
        <v>420</v>
      </c>
      <c r="B2036" s="203" t="s">
        <v>8928</v>
      </c>
      <c r="C2036" s="203"/>
      <c r="D2036" s="203"/>
    </row>
    <row r="2037" spans="1:4" x14ac:dyDescent="0.25">
      <c r="A2037" s="204">
        <v>42047</v>
      </c>
      <c r="B2037" s="204" t="s">
        <v>8929</v>
      </c>
      <c r="C2037" s="205" t="s">
        <v>27</v>
      </c>
      <c r="D2037" s="206">
        <v>777.12</v>
      </c>
    </row>
    <row r="2038" spans="1:4" x14ac:dyDescent="0.25">
      <c r="A2038" s="204">
        <v>42051</v>
      </c>
      <c r="B2038" s="204" t="s">
        <v>8930</v>
      </c>
      <c r="C2038" s="205" t="s">
        <v>27</v>
      </c>
      <c r="D2038" s="206">
        <v>51.46</v>
      </c>
    </row>
    <row r="2039" spans="1:4" x14ac:dyDescent="0.25">
      <c r="A2039" s="204">
        <v>42052</v>
      </c>
      <c r="B2039" s="204" t="s">
        <v>8931</v>
      </c>
      <c r="C2039" s="205" t="s">
        <v>27</v>
      </c>
      <c r="D2039" s="206">
        <v>87.8</v>
      </c>
    </row>
    <row r="2040" spans="1:4" x14ac:dyDescent="0.25">
      <c r="A2040" s="204">
        <v>42087</v>
      </c>
      <c r="B2040" s="204" t="s">
        <v>8932</v>
      </c>
      <c r="C2040" s="205" t="s">
        <v>11</v>
      </c>
      <c r="D2040" s="206">
        <v>90.1</v>
      </c>
    </row>
    <row r="2041" spans="1:4" x14ac:dyDescent="0.25">
      <c r="A2041" s="204">
        <v>42090</v>
      </c>
      <c r="B2041" s="204" t="s">
        <v>8933</v>
      </c>
      <c r="C2041" s="205" t="s">
        <v>27</v>
      </c>
      <c r="D2041" s="206">
        <v>66.2</v>
      </c>
    </row>
    <row r="2042" spans="1:4" x14ac:dyDescent="0.25">
      <c r="A2042" s="204">
        <v>42091</v>
      </c>
      <c r="B2042" s="204" t="s">
        <v>8934</v>
      </c>
      <c r="C2042" s="205" t="s">
        <v>11</v>
      </c>
      <c r="D2042" s="206">
        <v>27.32</v>
      </c>
    </row>
    <row r="2043" spans="1:4" ht="14.4" x14ac:dyDescent="0.25">
      <c r="A2043" s="203">
        <v>423</v>
      </c>
      <c r="B2043" s="203" t="s">
        <v>8935</v>
      </c>
      <c r="C2043" s="203"/>
      <c r="D2043" s="203"/>
    </row>
    <row r="2044" spans="1:4" x14ac:dyDescent="0.25">
      <c r="A2044" s="204">
        <v>42301</v>
      </c>
      <c r="B2044" s="204" t="s">
        <v>8936</v>
      </c>
      <c r="C2044" s="205" t="s">
        <v>11</v>
      </c>
      <c r="D2044" s="206">
        <v>15.76</v>
      </c>
    </row>
    <row r="2045" spans="1:4" x14ac:dyDescent="0.25">
      <c r="A2045" s="204">
        <v>42302</v>
      </c>
      <c r="B2045" s="204" t="s">
        <v>8937</v>
      </c>
      <c r="C2045" s="205" t="s">
        <v>11</v>
      </c>
      <c r="D2045" s="206">
        <v>15.76</v>
      </c>
    </row>
    <row r="2046" spans="1:4" x14ac:dyDescent="0.25">
      <c r="A2046" s="204">
        <v>42303</v>
      </c>
      <c r="B2046" s="204" t="s">
        <v>8938</v>
      </c>
      <c r="C2046" s="205" t="s">
        <v>11</v>
      </c>
      <c r="D2046" s="206">
        <v>15.76</v>
      </c>
    </row>
    <row r="2047" spans="1:4" ht="14.4" x14ac:dyDescent="0.25">
      <c r="A2047" s="203">
        <v>425</v>
      </c>
      <c r="B2047" s="203" t="s">
        <v>8939</v>
      </c>
      <c r="C2047" s="203"/>
      <c r="D2047" s="203"/>
    </row>
    <row r="2048" spans="1:4" x14ac:dyDescent="0.25">
      <c r="A2048" s="204">
        <v>42501</v>
      </c>
      <c r="B2048" s="204" t="s">
        <v>8940</v>
      </c>
      <c r="C2048" s="205" t="s">
        <v>27</v>
      </c>
      <c r="D2048" s="206">
        <v>3.33</v>
      </c>
    </row>
    <row r="2049" spans="1:4" x14ac:dyDescent="0.25">
      <c r="A2049" s="204">
        <v>42502</v>
      </c>
      <c r="B2049" s="204" t="s">
        <v>8941</v>
      </c>
      <c r="C2049" s="205" t="s">
        <v>27</v>
      </c>
      <c r="D2049" s="206">
        <v>4.0999999999999996</v>
      </c>
    </row>
    <row r="2050" spans="1:4" x14ac:dyDescent="0.25">
      <c r="A2050" s="204">
        <v>42503</v>
      </c>
      <c r="B2050" s="204" t="s">
        <v>8942</v>
      </c>
      <c r="C2050" s="205" t="s">
        <v>27</v>
      </c>
      <c r="D2050" s="206">
        <v>5.49</v>
      </c>
    </row>
    <row r="2051" spans="1:4" x14ac:dyDescent="0.25">
      <c r="A2051" s="204">
        <v>42504</v>
      </c>
      <c r="B2051" s="204" t="s">
        <v>8943</v>
      </c>
      <c r="C2051" s="205" t="s">
        <v>27</v>
      </c>
      <c r="D2051" s="206">
        <v>8.7899999999999991</v>
      </c>
    </row>
    <row r="2052" spans="1:4" x14ac:dyDescent="0.25">
      <c r="A2052" s="204">
        <v>42505</v>
      </c>
      <c r="B2052" s="204" t="s">
        <v>8944</v>
      </c>
      <c r="C2052" s="205" t="s">
        <v>27</v>
      </c>
      <c r="D2052" s="206">
        <v>11.32</v>
      </c>
    </row>
    <row r="2053" spans="1:4" x14ac:dyDescent="0.25">
      <c r="A2053" s="204">
        <v>42506</v>
      </c>
      <c r="B2053" s="204" t="s">
        <v>8945</v>
      </c>
      <c r="C2053" s="205" t="s">
        <v>27</v>
      </c>
      <c r="D2053" s="206">
        <v>13.71</v>
      </c>
    </row>
    <row r="2054" spans="1:4" x14ac:dyDescent="0.25">
      <c r="A2054" s="204">
        <v>42508</v>
      </c>
      <c r="B2054" s="204" t="s">
        <v>8946</v>
      </c>
      <c r="C2054" s="205" t="s">
        <v>27</v>
      </c>
      <c r="D2054" s="206">
        <v>35.14</v>
      </c>
    </row>
    <row r="2055" spans="1:4" x14ac:dyDescent="0.25">
      <c r="A2055" s="204">
        <v>42509</v>
      </c>
      <c r="B2055" s="204" t="s">
        <v>8947</v>
      </c>
      <c r="C2055" s="205" t="s">
        <v>27</v>
      </c>
      <c r="D2055" s="206">
        <v>53.31</v>
      </c>
    </row>
    <row r="2056" spans="1:4" x14ac:dyDescent="0.25">
      <c r="A2056" s="204">
        <v>42511</v>
      </c>
      <c r="B2056" s="204" t="s">
        <v>8948</v>
      </c>
      <c r="C2056" s="205" t="s">
        <v>11</v>
      </c>
      <c r="D2056" s="206">
        <v>4.12</v>
      </c>
    </row>
    <row r="2057" spans="1:4" x14ac:dyDescent="0.25">
      <c r="A2057" s="204">
        <v>42521</v>
      </c>
      <c r="B2057" s="204" t="s">
        <v>8949</v>
      </c>
      <c r="C2057" s="205" t="s">
        <v>11</v>
      </c>
      <c r="D2057" s="206">
        <v>1.87</v>
      </c>
    </row>
    <row r="2058" spans="1:4" x14ac:dyDescent="0.25">
      <c r="A2058" s="204">
        <v>42529</v>
      </c>
      <c r="B2058" s="204" t="s">
        <v>8950</v>
      </c>
      <c r="C2058" s="205" t="s">
        <v>27</v>
      </c>
      <c r="D2058" s="206">
        <v>5.72</v>
      </c>
    </row>
    <row r="2059" spans="1:4" x14ac:dyDescent="0.25">
      <c r="A2059" s="204">
        <v>42530</v>
      </c>
      <c r="B2059" s="204" t="s">
        <v>8951</v>
      </c>
      <c r="C2059" s="205" t="s">
        <v>11</v>
      </c>
      <c r="D2059" s="206">
        <v>55.23</v>
      </c>
    </row>
    <row r="2060" spans="1:4" x14ac:dyDescent="0.25">
      <c r="A2060" s="204">
        <v>42535</v>
      </c>
      <c r="B2060" s="204" t="s">
        <v>8952</v>
      </c>
      <c r="C2060" s="205" t="s">
        <v>27</v>
      </c>
      <c r="D2060" s="206">
        <v>4.4400000000000004</v>
      </c>
    </row>
    <row r="2061" spans="1:4" x14ac:dyDescent="0.25">
      <c r="A2061" s="204">
        <v>42546</v>
      </c>
      <c r="B2061" s="204" t="s">
        <v>8953</v>
      </c>
      <c r="C2061" s="205" t="s">
        <v>27</v>
      </c>
      <c r="D2061" s="206">
        <v>7.93</v>
      </c>
    </row>
    <row r="2062" spans="1:4" x14ac:dyDescent="0.25">
      <c r="A2062" s="204">
        <v>42548</v>
      </c>
      <c r="B2062" s="204" t="s">
        <v>8954</v>
      </c>
      <c r="C2062" s="205" t="s">
        <v>27</v>
      </c>
      <c r="D2062" s="206">
        <v>204.64</v>
      </c>
    </row>
    <row r="2063" spans="1:4" x14ac:dyDescent="0.25">
      <c r="A2063" s="204">
        <v>42552</v>
      </c>
      <c r="B2063" s="204" t="s">
        <v>8955</v>
      </c>
      <c r="C2063" s="205" t="s">
        <v>11</v>
      </c>
      <c r="D2063" s="206">
        <v>2.69</v>
      </c>
    </row>
    <row r="2064" spans="1:4" ht="26.4" x14ac:dyDescent="0.25">
      <c r="A2064" s="204">
        <v>42558</v>
      </c>
      <c r="B2064" s="204" t="s">
        <v>8956</v>
      </c>
      <c r="C2064" s="205" t="s">
        <v>11</v>
      </c>
      <c r="D2064" s="206">
        <v>8.8699999999999992</v>
      </c>
    </row>
    <row r="2065" spans="1:4" ht="26.4" x14ac:dyDescent="0.25">
      <c r="A2065" s="204">
        <v>42565</v>
      </c>
      <c r="B2065" s="204" t="s">
        <v>8957</v>
      </c>
      <c r="C2065" s="205" t="s">
        <v>27</v>
      </c>
      <c r="D2065" s="206">
        <v>1.74</v>
      </c>
    </row>
    <row r="2066" spans="1:4" ht="26.4" x14ac:dyDescent="0.25">
      <c r="A2066" s="204">
        <v>42588</v>
      </c>
      <c r="B2066" s="204" t="s">
        <v>8958</v>
      </c>
      <c r="C2066" s="205" t="s">
        <v>27</v>
      </c>
      <c r="D2066" s="206">
        <v>2.94</v>
      </c>
    </row>
    <row r="2067" spans="1:4" ht="14.4" x14ac:dyDescent="0.25">
      <c r="A2067" s="203">
        <v>426</v>
      </c>
      <c r="B2067" s="203" t="s">
        <v>8959</v>
      </c>
      <c r="C2067" s="203"/>
      <c r="D2067" s="203"/>
    </row>
    <row r="2068" spans="1:4" x14ac:dyDescent="0.25">
      <c r="A2068" s="204">
        <v>42636</v>
      </c>
      <c r="B2068" s="204" t="s">
        <v>8960</v>
      </c>
      <c r="C2068" s="205" t="s">
        <v>27</v>
      </c>
      <c r="D2068" s="206">
        <v>24</v>
      </c>
    </row>
    <row r="2069" spans="1:4" x14ac:dyDescent="0.25">
      <c r="A2069" s="204">
        <v>42673</v>
      </c>
      <c r="B2069" s="204" t="s">
        <v>8961</v>
      </c>
      <c r="C2069" s="205" t="s">
        <v>27</v>
      </c>
      <c r="D2069" s="206">
        <v>4.03</v>
      </c>
    </row>
    <row r="2070" spans="1:4" x14ac:dyDescent="0.25">
      <c r="A2070" s="204">
        <v>42674</v>
      </c>
      <c r="B2070" s="204" t="s">
        <v>8962</v>
      </c>
      <c r="C2070" s="205" t="s">
        <v>27</v>
      </c>
      <c r="D2070" s="206">
        <v>5.14</v>
      </c>
    </row>
    <row r="2071" spans="1:4" x14ac:dyDescent="0.25">
      <c r="A2071" s="204">
        <v>42690</v>
      </c>
      <c r="B2071" s="204" t="s">
        <v>8963</v>
      </c>
      <c r="C2071" s="205" t="s">
        <v>27</v>
      </c>
      <c r="D2071" s="206">
        <v>12.03</v>
      </c>
    </row>
    <row r="2072" spans="1:4" ht="14.4" x14ac:dyDescent="0.25">
      <c r="A2072" s="203">
        <v>427</v>
      </c>
      <c r="B2072" s="203" t="s">
        <v>8964</v>
      </c>
      <c r="C2072" s="203"/>
      <c r="D2072" s="203"/>
    </row>
    <row r="2073" spans="1:4" x14ac:dyDescent="0.25">
      <c r="A2073" s="204">
        <v>42701</v>
      </c>
      <c r="B2073" s="204" t="s">
        <v>8965</v>
      </c>
      <c r="C2073" s="205" t="s">
        <v>27</v>
      </c>
      <c r="D2073" s="206">
        <v>9.1</v>
      </c>
    </row>
    <row r="2074" spans="1:4" x14ac:dyDescent="0.25">
      <c r="A2074" s="204">
        <v>42717</v>
      </c>
      <c r="B2074" s="204" t="s">
        <v>8966</v>
      </c>
      <c r="C2074" s="205" t="s">
        <v>27</v>
      </c>
      <c r="D2074" s="206">
        <v>3.48</v>
      </c>
    </row>
    <row r="2075" spans="1:4" ht="14.4" x14ac:dyDescent="0.25">
      <c r="A2075" s="203">
        <v>429</v>
      </c>
      <c r="B2075" s="203" t="s">
        <v>8967</v>
      </c>
      <c r="C2075" s="203"/>
      <c r="D2075" s="203"/>
    </row>
    <row r="2076" spans="1:4" x14ac:dyDescent="0.25">
      <c r="A2076" s="204">
        <v>42906</v>
      </c>
      <c r="B2076" s="204" t="s">
        <v>8968</v>
      </c>
      <c r="C2076" s="205" t="s">
        <v>11</v>
      </c>
      <c r="D2076" s="206">
        <v>4.76</v>
      </c>
    </row>
    <row r="2077" spans="1:4" ht="14.4" x14ac:dyDescent="0.25">
      <c r="A2077" s="203">
        <v>430</v>
      </c>
      <c r="B2077" s="203" t="s">
        <v>5440</v>
      </c>
      <c r="C2077" s="203"/>
      <c r="D2077" s="203"/>
    </row>
    <row r="2078" spans="1:4" x14ac:dyDescent="0.25">
      <c r="A2078" s="204">
        <v>43004</v>
      </c>
      <c r="B2078" s="204" t="s">
        <v>8969</v>
      </c>
      <c r="C2078" s="205" t="s">
        <v>27</v>
      </c>
      <c r="D2078" s="206">
        <v>1.41</v>
      </c>
    </row>
    <row r="2079" spans="1:4" x14ac:dyDescent="0.25">
      <c r="A2079" s="204">
        <v>43005</v>
      </c>
      <c r="B2079" s="204" t="s">
        <v>8970</v>
      </c>
      <c r="C2079" s="205" t="s">
        <v>27</v>
      </c>
      <c r="D2079" s="206">
        <v>2.19</v>
      </c>
    </row>
    <row r="2080" spans="1:4" x14ac:dyDescent="0.25">
      <c r="A2080" s="204">
        <v>43006</v>
      </c>
      <c r="B2080" s="204" t="s">
        <v>8971</v>
      </c>
      <c r="C2080" s="205" t="s">
        <v>27</v>
      </c>
      <c r="D2080" s="206">
        <v>3.61</v>
      </c>
    </row>
    <row r="2081" spans="1:4" x14ac:dyDescent="0.25">
      <c r="A2081" s="204">
        <v>43007</v>
      </c>
      <c r="B2081" s="204" t="s">
        <v>8972</v>
      </c>
      <c r="C2081" s="205" t="s">
        <v>27</v>
      </c>
      <c r="D2081" s="206">
        <v>5.37</v>
      </c>
    </row>
    <row r="2082" spans="1:4" x14ac:dyDescent="0.25">
      <c r="A2082" s="204">
        <v>43009</v>
      </c>
      <c r="B2082" s="204" t="s">
        <v>8973</v>
      </c>
      <c r="C2082" s="205" t="s">
        <v>27</v>
      </c>
      <c r="D2082" s="206">
        <v>84.82</v>
      </c>
    </row>
    <row r="2083" spans="1:4" x14ac:dyDescent="0.25">
      <c r="A2083" s="204">
        <v>43015</v>
      </c>
      <c r="B2083" s="204" t="s">
        <v>8974</v>
      </c>
      <c r="C2083" s="205" t="s">
        <v>27</v>
      </c>
      <c r="D2083" s="206">
        <v>14.53</v>
      </c>
    </row>
    <row r="2084" spans="1:4" x14ac:dyDescent="0.25">
      <c r="A2084" s="204">
        <v>43016</v>
      </c>
      <c r="B2084" s="204" t="s">
        <v>8975</v>
      </c>
      <c r="C2084" s="205" t="s">
        <v>27</v>
      </c>
      <c r="D2084" s="206">
        <v>23.47</v>
      </c>
    </row>
    <row r="2085" spans="1:4" x14ac:dyDescent="0.25">
      <c r="A2085" s="204">
        <v>43023</v>
      </c>
      <c r="B2085" s="204" t="s">
        <v>8976</v>
      </c>
      <c r="C2085" s="205" t="s">
        <v>27</v>
      </c>
      <c r="D2085" s="206">
        <v>171.67</v>
      </c>
    </row>
    <row r="2086" spans="1:4" x14ac:dyDescent="0.25">
      <c r="A2086" s="204">
        <v>43036</v>
      </c>
      <c r="B2086" s="204" t="s">
        <v>8977</v>
      </c>
      <c r="C2086" s="205" t="s">
        <v>27</v>
      </c>
      <c r="D2086" s="206">
        <v>7.67</v>
      </c>
    </row>
    <row r="2087" spans="1:4" x14ac:dyDescent="0.25">
      <c r="A2087" s="204">
        <v>43038</v>
      </c>
      <c r="B2087" s="204" t="s">
        <v>8978</v>
      </c>
      <c r="C2087" s="205" t="s">
        <v>27</v>
      </c>
      <c r="D2087" s="206">
        <v>16.260000000000002</v>
      </c>
    </row>
    <row r="2088" spans="1:4" x14ac:dyDescent="0.25">
      <c r="A2088" s="204">
        <v>43039</v>
      </c>
      <c r="B2088" s="204" t="s">
        <v>8979</v>
      </c>
      <c r="C2088" s="205" t="s">
        <v>27</v>
      </c>
      <c r="D2088" s="206">
        <v>11.24</v>
      </c>
    </row>
    <row r="2089" spans="1:4" x14ac:dyDescent="0.25">
      <c r="A2089" s="204">
        <v>43040</v>
      </c>
      <c r="B2089" s="204" t="s">
        <v>8980</v>
      </c>
      <c r="C2089" s="205" t="s">
        <v>27</v>
      </c>
      <c r="D2089" s="206">
        <v>24.01</v>
      </c>
    </row>
    <row r="2090" spans="1:4" x14ac:dyDescent="0.25">
      <c r="A2090" s="204">
        <v>43041</v>
      </c>
      <c r="B2090" s="204" t="s">
        <v>8981</v>
      </c>
      <c r="C2090" s="205" t="s">
        <v>27</v>
      </c>
      <c r="D2090" s="206">
        <v>34.450000000000003</v>
      </c>
    </row>
    <row r="2091" spans="1:4" x14ac:dyDescent="0.25">
      <c r="A2091" s="204">
        <v>43044</v>
      </c>
      <c r="B2091" s="204" t="s">
        <v>8982</v>
      </c>
      <c r="C2091" s="205" t="s">
        <v>27</v>
      </c>
      <c r="D2091" s="206">
        <v>49.58</v>
      </c>
    </row>
    <row r="2092" spans="1:4" x14ac:dyDescent="0.25">
      <c r="A2092" s="204">
        <v>43055</v>
      </c>
      <c r="B2092" s="204" t="s">
        <v>8983</v>
      </c>
      <c r="C2092" s="205" t="s">
        <v>27</v>
      </c>
      <c r="D2092" s="206">
        <v>22.21</v>
      </c>
    </row>
    <row r="2093" spans="1:4" x14ac:dyDescent="0.25">
      <c r="A2093" s="204">
        <v>43059</v>
      </c>
      <c r="B2093" s="204" t="s">
        <v>8984</v>
      </c>
      <c r="C2093" s="205" t="s">
        <v>27</v>
      </c>
      <c r="D2093" s="206">
        <v>14.81</v>
      </c>
    </row>
    <row r="2094" spans="1:4" ht="14.4" x14ac:dyDescent="0.25">
      <c r="A2094" s="203">
        <v>431</v>
      </c>
      <c r="B2094" s="203" t="s">
        <v>8985</v>
      </c>
      <c r="C2094" s="203"/>
      <c r="D2094" s="203"/>
    </row>
    <row r="2095" spans="1:4" x14ac:dyDescent="0.25">
      <c r="A2095" s="204">
        <v>43113</v>
      </c>
      <c r="B2095" s="204" t="s">
        <v>8986</v>
      </c>
      <c r="C2095" s="205" t="s">
        <v>27</v>
      </c>
      <c r="D2095" s="206">
        <v>57.77</v>
      </c>
    </row>
    <row r="2096" spans="1:4" x14ac:dyDescent="0.25">
      <c r="A2096" s="204">
        <v>43127</v>
      </c>
      <c r="B2096" s="204" t="s">
        <v>8987</v>
      </c>
      <c r="C2096" s="205" t="s">
        <v>27</v>
      </c>
      <c r="D2096" s="206">
        <v>3.18</v>
      </c>
    </row>
    <row r="2097" spans="1:4" x14ac:dyDescent="0.25">
      <c r="A2097" s="204">
        <v>43137</v>
      </c>
      <c r="B2097" s="204" t="s">
        <v>8988</v>
      </c>
      <c r="C2097" s="205" t="s">
        <v>27</v>
      </c>
      <c r="D2097" s="206">
        <v>68.400000000000006</v>
      </c>
    </row>
    <row r="2098" spans="1:4" ht="26.4" x14ac:dyDescent="0.25">
      <c r="A2098" s="204">
        <v>43149</v>
      </c>
      <c r="B2098" s="204" t="s">
        <v>8989</v>
      </c>
      <c r="C2098" s="205" t="s">
        <v>27</v>
      </c>
      <c r="D2098" s="206">
        <v>16.41</v>
      </c>
    </row>
    <row r="2099" spans="1:4" ht="26.4" x14ac:dyDescent="0.25">
      <c r="A2099" s="204">
        <v>43150</v>
      </c>
      <c r="B2099" s="204" t="s">
        <v>8990</v>
      </c>
      <c r="C2099" s="205" t="s">
        <v>27</v>
      </c>
      <c r="D2099" s="206">
        <v>65.88</v>
      </c>
    </row>
    <row r="2100" spans="1:4" x14ac:dyDescent="0.25">
      <c r="A2100" s="204">
        <v>43160</v>
      </c>
      <c r="B2100" s="204" t="s">
        <v>8991</v>
      </c>
      <c r="C2100" s="205" t="s">
        <v>27</v>
      </c>
      <c r="D2100" s="206">
        <v>23.87</v>
      </c>
    </row>
    <row r="2101" spans="1:4" x14ac:dyDescent="0.25">
      <c r="A2101" s="204">
        <v>43174</v>
      </c>
      <c r="B2101" s="204" t="s">
        <v>8992</v>
      </c>
      <c r="C2101" s="205" t="s">
        <v>27</v>
      </c>
      <c r="D2101" s="206">
        <v>32.909999999999997</v>
      </c>
    </row>
    <row r="2102" spans="1:4" x14ac:dyDescent="0.25">
      <c r="A2102" s="204">
        <v>43175</v>
      </c>
      <c r="B2102" s="204" t="s">
        <v>8993</v>
      </c>
      <c r="C2102" s="205" t="s">
        <v>27</v>
      </c>
      <c r="D2102" s="206">
        <v>6.35</v>
      </c>
    </row>
    <row r="2103" spans="1:4" x14ac:dyDescent="0.25">
      <c r="A2103" s="204">
        <v>43180</v>
      </c>
      <c r="B2103" s="204" t="s">
        <v>8994</v>
      </c>
      <c r="C2103" s="205" t="s">
        <v>27</v>
      </c>
      <c r="D2103" s="206">
        <v>10.38</v>
      </c>
    </row>
    <row r="2104" spans="1:4" ht="26.4" x14ac:dyDescent="0.25">
      <c r="A2104" s="204">
        <v>43188</v>
      </c>
      <c r="B2104" s="204" t="s">
        <v>8995</v>
      </c>
      <c r="C2104" s="205" t="s">
        <v>27</v>
      </c>
      <c r="D2104" s="206">
        <v>12.41</v>
      </c>
    </row>
    <row r="2105" spans="1:4" x14ac:dyDescent="0.25">
      <c r="A2105" s="204">
        <v>43190</v>
      </c>
      <c r="B2105" s="204" t="s">
        <v>8996</v>
      </c>
      <c r="C2105" s="205" t="s">
        <v>27</v>
      </c>
      <c r="D2105" s="206">
        <v>44.8</v>
      </c>
    </row>
    <row r="2106" spans="1:4" x14ac:dyDescent="0.25">
      <c r="A2106" s="204">
        <v>43193</v>
      </c>
      <c r="B2106" s="204" t="s">
        <v>8997</v>
      </c>
      <c r="C2106" s="205" t="s">
        <v>27</v>
      </c>
      <c r="D2106" s="206">
        <v>9.5299999999999994</v>
      </c>
    </row>
    <row r="2107" spans="1:4" x14ac:dyDescent="0.25">
      <c r="A2107" s="204">
        <v>43194</v>
      </c>
      <c r="B2107" s="204" t="s">
        <v>8998</v>
      </c>
      <c r="C2107" s="205" t="s">
        <v>27</v>
      </c>
      <c r="D2107" s="206">
        <v>217.6</v>
      </c>
    </row>
    <row r="2108" spans="1:4" x14ac:dyDescent="0.25">
      <c r="A2108" s="204">
        <v>43199</v>
      </c>
      <c r="B2108" s="204" t="s">
        <v>8999</v>
      </c>
      <c r="C2108" s="205" t="s">
        <v>27</v>
      </c>
      <c r="D2108" s="206">
        <v>136.66</v>
      </c>
    </row>
    <row r="2109" spans="1:4" ht="14.4" x14ac:dyDescent="0.25">
      <c r="A2109" s="203">
        <v>432</v>
      </c>
      <c r="B2109" s="203" t="s">
        <v>8985</v>
      </c>
      <c r="C2109" s="203"/>
      <c r="D2109" s="203"/>
    </row>
    <row r="2110" spans="1:4" x14ac:dyDescent="0.25">
      <c r="A2110" s="204">
        <v>43204</v>
      </c>
      <c r="B2110" s="204" t="s">
        <v>9000</v>
      </c>
      <c r="C2110" s="205" t="s">
        <v>27</v>
      </c>
      <c r="D2110" s="206">
        <v>76.42</v>
      </c>
    </row>
    <row r="2111" spans="1:4" x14ac:dyDescent="0.25">
      <c r="A2111" s="204">
        <v>43205</v>
      </c>
      <c r="B2111" s="204" t="s">
        <v>9001</v>
      </c>
      <c r="C2111" s="205" t="s">
        <v>27</v>
      </c>
      <c r="D2111" s="206">
        <v>3</v>
      </c>
    </row>
    <row r="2112" spans="1:4" x14ac:dyDescent="0.25">
      <c r="A2112" s="204">
        <v>43206</v>
      </c>
      <c r="B2112" s="204" t="s">
        <v>9002</v>
      </c>
      <c r="C2112" s="205" t="s">
        <v>27</v>
      </c>
      <c r="D2112" s="206">
        <v>4.54</v>
      </c>
    </row>
    <row r="2113" spans="1:4" x14ac:dyDescent="0.25">
      <c r="A2113" s="204">
        <v>43236</v>
      </c>
      <c r="B2113" s="204" t="s">
        <v>9003</v>
      </c>
      <c r="C2113" s="205" t="s">
        <v>27</v>
      </c>
      <c r="D2113" s="206">
        <v>113.61</v>
      </c>
    </row>
    <row r="2114" spans="1:4" x14ac:dyDescent="0.25">
      <c r="A2114" s="204">
        <v>43243</v>
      </c>
      <c r="B2114" s="204" t="s">
        <v>9004</v>
      </c>
      <c r="C2114" s="205" t="s">
        <v>16</v>
      </c>
      <c r="D2114" s="206">
        <v>119.37</v>
      </c>
    </row>
    <row r="2115" spans="1:4" x14ac:dyDescent="0.25">
      <c r="A2115" s="204">
        <v>43253</v>
      </c>
      <c r="B2115" s="204" t="s">
        <v>9005</v>
      </c>
      <c r="C2115" s="205" t="s">
        <v>27</v>
      </c>
      <c r="D2115" s="206">
        <v>322.29000000000002</v>
      </c>
    </row>
    <row r="2116" spans="1:4" x14ac:dyDescent="0.25">
      <c r="A2116" s="204">
        <v>43287</v>
      </c>
      <c r="B2116" s="204" t="s">
        <v>9006</v>
      </c>
      <c r="C2116" s="205" t="s">
        <v>27</v>
      </c>
      <c r="D2116" s="206">
        <v>4.53</v>
      </c>
    </row>
    <row r="2117" spans="1:4" ht="14.4" x14ac:dyDescent="0.25">
      <c r="A2117" s="203">
        <v>433</v>
      </c>
      <c r="B2117" s="203" t="s">
        <v>9007</v>
      </c>
      <c r="C2117" s="203"/>
      <c r="D2117" s="203"/>
    </row>
    <row r="2118" spans="1:4" ht="26.4" x14ac:dyDescent="0.25">
      <c r="A2118" s="204">
        <v>43303</v>
      </c>
      <c r="B2118" s="204" t="s">
        <v>11195</v>
      </c>
      <c r="C2118" s="205" t="s">
        <v>27</v>
      </c>
      <c r="D2118" s="206">
        <v>1.1200000000000001</v>
      </c>
    </row>
    <row r="2119" spans="1:4" ht="26.4" x14ac:dyDescent="0.25">
      <c r="A2119" s="204">
        <v>43304</v>
      </c>
      <c r="B2119" s="204" t="s">
        <v>11196</v>
      </c>
      <c r="C2119" s="205" t="s">
        <v>27</v>
      </c>
      <c r="D2119" s="206">
        <v>1.91</v>
      </c>
    </row>
    <row r="2120" spans="1:4" ht="26.4" x14ac:dyDescent="0.25">
      <c r="A2120" s="204">
        <v>43305</v>
      </c>
      <c r="B2120" s="204" t="s">
        <v>11197</v>
      </c>
      <c r="C2120" s="205" t="s">
        <v>27</v>
      </c>
      <c r="D2120" s="206">
        <v>2.91</v>
      </c>
    </row>
    <row r="2121" spans="1:4" ht="26.4" x14ac:dyDescent="0.25">
      <c r="A2121" s="204">
        <v>43306</v>
      </c>
      <c r="B2121" s="204" t="s">
        <v>11198</v>
      </c>
      <c r="C2121" s="205" t="s">
        <v>27</v>
      </c>
      <c r="D2121" s="206">
        <v>4.28</v>
      </c>
    </row>
    <row r="2122" spans="1:4" x14ac:dyDescent="0.25">
      <c r="A2122" s="204">
        <v>43387</v>
      </c>
      <c r="B2122" s="204" t="s">
        <v>9008</v>
      </c>
      <c r="C2122" s="205" t="s">
        <v>27</v>
      </c>
      <c r="D2122" s="206">
        <v>12.98</v>
      </c>
    </row>
    <row r="2123" spans="1:4" ht="14.4" x14ac:dyDescent="0.25">
      <c r="A2123" s="203">
        <v>434</v>
      </c>
      <c r="B2123" s="203" t="s">
        <v>9009</v>
      </c>
      <c r="C2123" s="203"/>
      <c r="D2123" s="203"/>
    </row>
    <row r="2124" spans="1:4" ht="26.4" x14ac:dyDescent="0.25">
      <c r="A2124" s="204">
        <v>43406</v>
      </c>
      <c r="B2124" s="204" t="s">
        <v>9010</v>
      </c>
      <c r="C2124" s="205" t="s">
        <v>27</v>
      </c>
      <c r="D2124" s="206">
        <v>6.12</v>
      </c>
    </row>
    <row r="2125" spans="1:4" ht="26.4" x14ac:dyDescent="0.25">
      <c r="A2125" s="204">
        <v>43412</v>
      </c>
      <c r="B2125" s="204" t="s">
        <v>11199</v>
      </c>
      <c r="C2125" s="205" t="s">
        <v>27</v>
      </c>
      <c r="D2125" s="206">
        <v>7.23</v>
      </c>
    </row>
    <row r="2126" spans="1:4" ht="26.4" x14ac:dyDescent="0.25">
      <c r="A2126" s="204">
        <v>43413</v>
      </c>
      <c r="B2126" s="204" t="s">
        <v>11200</v>
      </c>
      <c r="C2126" s="205" t="s">
        <v>27</v>
      </c>
      <c r="D2126" s="206">
        <v>11.74</v>
      </c>
    </row>
    <row r="2127" spans="1:4" ht="26.4" x14ac:dyDescent="0.25">
      <c r="A2127" s="204">
        <v>43421</v>
      </c>
      <c r="B2127" s="204" t="s">
        <v>11201</v>
      </c>
      <c r="C2127" s="205" t="s">
        <v>27</v>
      </c>
      <c r="D2127" s="206">
        <v>18.43</v>
      </c>
    </row>
    <row r="2128" spans="1:4" x14ac:dyDescent="0.25">
      <c r="A2128" s="204">
        <v>43441</v>
      </c>
      <c r="B2128" s="204" t="s">
        <v>9011</v>
      </c>
      <c r="C2128" s="205" t="s">
        <v>27</v>
      </c>
      <c r="D2128" s="206">
        <v>1.82</v>
      </c>
    </row>
    <row r="2129" spans="1:4" ht="26.4" x14ac:dyDescent="0.25">
      <c r="A2129" s="204">
        <v>43496</v>
      </c>
      <c r="B2129" s="204" t="s">
        <v>9012</v>
      </c>
      <c r="C2129" s="205" t="s">
        <v>27</v>
      </c>
      <c r="D2129" s="206">
        <v>8.91</v>
      </c>
    </row>
    <row r="2130" spans="1:4" ht="14.4" x14ac:dyDescent="0.25">
      <c r="A2130" s="203">
        <v>437</v>
      </c>
      <c r="B2130" s="203" t="s">
        <v>8698</v>
      </c>
      <c r="C2130" s="203"/>
      <c r="D2130" s="203"/>
    </row>
    <row r="2131" spans="1:4" x14ac:dyDescent="0.25">
      <c r="A2131" s="204">
        <v>43702</v>
      </c>
      <c r="B2131" s="204" t="s">
        <v>11202</v>
      </c>
      <c r="C2131" s="205" t="s">
        <v>11</v>
      </c>
      <c r="D2131" s="206">
        <v>6.24</v>
      </c>
    </row>
    <row r="2132" spans="1:4" x14ac:dyDescent="0.25">
      <c r="A2132" s="204">
        <v>43792</v>
      </c>
      <c r="B2132" s="204" t="s">
        <v>9013</v>
      </c>
      <c r="C2132" s="205" t="s">
        <v>11</v>
      </c>
      <c r="D2132" s="206">
        <v>3.65</v>
      </c>
    </row>
    <row r="2133" spans="1:4" x14ac:dyDescent="0.25">
      <c r="A2133" s="204">
        <v>43795</v>
      </c>
      <c r="B2133" s="204" t="s">
        <v>9014</v>
      </c>
      <c r="C2133" s="205" t="s">
        <v>11</v>
      </c>
      <c r="D2133" s="206">
        <v>2.72</v>
      </c>
    </row>
    <row r="2134" spans="1:4" ht="14.4" x14ac:dyDescent="0.25">
      <c r="A2134" s="203">
        <v>438</v>
      </c>
      <c r="B2134" s="203" t="s">
        <v>8917</v>
      </c>
      <c r="C2134" s="203"/>
      <c r="D2134" s="203"/>
    </row>
    <row r="2135" spans="1:4" x14ac:dyDescent="0.25">
      <c r="A2135" s="204">
        <v>43807</v>
      </c>
      <c r="B2135" s="204" t="s">
        <v>9015</v>
      </c>
      <c r="C2135" s="205" t="s">
        <v>11</v>
      </c>
      <c r="D2135" s="206">
        <v>713.21</v>
      </c>
    </row>
    <row r="2136" spans="1:4" x14ac:dyDescent="0.25">
      <c r="A2136" s="204">
        <v>43835</v>
      </c>
      <c r="B2136" s="204" t="s">
        <v>9016</v>
      </c>
      <c r="C2136" s="205" t="s">
        <v>11</v>
      </c>
      <c r="D2136" s="206">
        <v>102.07</v>
      </c>
    </row>
    <row r="2137" spans="1:4" x14ac:dyDescent="0.25">
      <c r="A2137" s="204">
        <v>43836</v>
      </c>
      <c r="B2137" s="204" t="s">
        <v>9017</v>
      </c>
      <c r="C2137" s="205" t="s">
        <v>11</v>
      </c>
      <c r="D2137" s="206">
        <v>246.32</v>
      </c>
    </row>
    <row r="2138" spans="1:4" x14ac:dyDescent="0.25">
      <c r="A2138" s="204">
        <v>43837</v>
      </c>
      <c r="B2138" s="204" t="s">
        <v>9018</v>
      </c>
      <c r="C2138" s="205" t="s">
        <v>11</v>
      </c>
      <c r="D2138" s="206">
        <v>732.37</v>
      </c>
    </row>
    <row r="2139" spans="1:4" x14ac:dyDescent="0.25">
      <c r="A2139" s="204">
        <v>43838</v>
      </c>
      <c r="B2139" s="204" t="s">
        <v>9019</v>
      </c>
      <c r="C2139" s="205" t="s">
        <v>11</v>
      </c>
      <c r="D2139" s="206">
        <v>732.37</v>
      </c>
    </row>
    <row r="2140" spans="1:4" ht="14.4" x14ac:dyDescent="0.25">
      <c r="A2140" s="203">
        <v>440</v>
      </c>
      <c r="B2140" s="203" t="s">
        <v>9020</v>
      </c>
      <c r="C2140" s="203"/>
      <c r="D2140" s="203"/>
    </row>
    <row r="2141" spans="1:4" x14ac:dyDescent="0.25">
      <c r="A2141" s="204">
        <v>44014</v>
      </c>
      <c r="B2141" s="204" t="s">
        <v>9021</v>
      </c>
      <c r="C2141" s="205" t="s">
        <v>11</v>
      </c>
      <c r="D2141" s="206">
        <v>71.52</v>
      </c>
    </row>
    <row r="2142" spans="1:4" x14ac:dyDescent="0.25">
      <c r="A2142" s="204">
        <v>44034</v>
      </c>
      <c r="B2142" s="204" t="s">
        <v>9022</v>
      </c>
      <c r="C2142" s="205" t="s">
        <v>11</v>
      </c>
      <c r="D2142" s="206">
        <v>71.52</v>
      </c>
    </row>
    <row r="2143" spans="1:4" x14ac:dyDescent="0.25">
      <c r="A2143" s="204">
        <v>44059</v>
      </c>
      <c r="B2143" s="204" t="s">
        <v>9023</v>
      </c>
      <c r="C2143" s="205" t="s">
        <v>11</v>
      </c>
      <c r="D2143" s="206">
        <v>71.52</v>
      </c>
    </row>
    <row r="2144" spans="1:4" x14ac:dyDescent="0.25">
      <c r="A2144" s="204">
        <v>44097</v>
      </c>
      <c r="B2144" s="204" t="s">
        <v>9024</v>
      </c>
      <c r="C2144" s="205" t="s">
        <v>11</v>
      </c>
      <c r="D2144" s="206">
        <v>102.85</v>
      </c>
    </row>
    <row r="2145" spans="1:4" ht="14.4" x14ac:dyDescent="0.25">
      <c r="A2145" s="203">
        <v>441</v>
      </c>
      <c r="B2145" s="203" t="s">
        <v>9025</v>
      </c>
      <c r="C2145" s="203"/>
      <c r="D2145" s="203"/>
    </row>
    <row r="2146" spans="1:4" x14ac:dyDescent="0.25">
      <c r="A2146" s="204">
        <v>44112</v>
      </c>
      <c r="B2146" s="204" t="s">
        <v>9026</v>
      </c>
      <c r="C2146" s="205" t="s">
        <v>11</v>
      </c>
      <c r="D2146" s="206">
        <v>102.85</v>
      </c>
    </row>
    <row r="2147" spans="1:4" x14ac:dyDescent="0.25">
      <c r="A2147" s="204">
        <v>44128</v>
      </c>
      <c r="B2147" s="204" t="s">
        <v>9027</v>
      </c>
      <c r="C2147" s="205" t="s">
        <v>11</v>
      </c>
      <c r="D2147" s="206">
        <v>102.85</v>
      </c>
    </row>
    <row r="2148" spans="1:4" ht="14.4" x14ac:dyDescent="0.25">
      <c r="A2148" s="203">
        <v>444</v>
      </c>
      <c r="B2148" s="203" t="s">
        <v>9028</v>
      </c>
      <c r="C2148" s="203"/>
      <c r="D2148" s="203"/>
    </row>
    <row r="2149" spans="1:4" ht="26.4" x14ac:dyDescent="0.25">
      <c r="A2149" s="204">
        <v>44481</v>
      </c>
      <c r="B2149" s="204" t="s">
        <v>9029</v>
      </c>
      <c r="C2149" s="205" t="s">
        <v>11</v>
      </c>
      <c r="D2149" s="207">
        <v>1026.67</v>
      </c>
    </row>
    <row r="2150" spans="1:4" ht="14.4" x14ac:dyDescent="0.25">
      <c r="A2150" s="203">
        <v>445</v>
      </c>
      <c r="B2150" s="203" t="s">
        <v>9030</v>
      </c>
      <c r="C2150" s="203"/>
      <c r="D2150" s="203"/>
    </row>
    <row r="2151" spans="1:4" x14ac:dyDescent="0.25">
      <c r="A2151" s="204">
        <v>44561</v>
      </c>
      <c r="B2151" s="204" t="s">
        <v>9031</v>
      </c>
      <c r="C2151" s="205" t="s">
        <v>11</v>
      </c>
      <c r="D2151" s="206">
        <v>336.08</v>
      </c>
    </row>
    <row r="2152" spans="1:4" x14ac:dyDescent="0.25">
      <c r="A2152" s="204">
        <v>44562</v>
      </c>
      <c r="B2152" s="204" t="s">
        <v>9032</v>
      </c>
      <c r="C2152" s="205" t="s">
        <v>11</v>
      </c>
      <c r="D2152" s="206">
        <v>191.91</v>
      </c>
    </row>
    <row r="2153" spans="1:4" x14ac:dyDescent="0.25">
      <c r="A2153" s="204">
        <v>44582</v>
      </c>
      <c r="B2153" s="204" t="s">
        <v>9033</v>
      </c>
      <c r="C2153" s="205" t="s">
        <v>11</v>
      </c>
      <c r="D2153" s="206">
        <v>349.13</v>
      </c>
    </row>
    <row r="2154" spans="1:4" ht="14.4" x14ac:dyDescent="0.25">
      <c r="A2154" s="203">
        <v>446</v>
      </c>
      <c r="B2154" s="203" t="s">
        <v>9028</v>
      </c>
      <c r="C2154" s="203"/>
      <c r="D2154" s="203"/>
    </row>
    <row r="2155" spans="1:4" x14ac:dyDescent="0.25">
      <c r="A2155" s="204">
        <v>44624</v>
      </c>
      <c r="B2155" s="204" t="s">
        <v>9034</v>
      </c>
      <c r="C2155" s="205" t="s">
        <v>11</v>
      </c>
      <c r="D2155" s="206">
        <v>119.48</v>
      </c>
    </row>
    <row r="2156" spans="1:4" x14ac:dyDescent="0.25">
      <c r="A2156" s="204">
        <v>44659</v>
      </c>
      <c r="B2156" s="204" t="s">
        <v>9035</v>
      </c>
      <c r="C2156" s="205" t="s">
        <v>11</v>
      </c>
      <c r="D2156" s="206">
        <v>9.86</v>
      </c>
    </row>
    <row r="2157" spans="1:4" x14ac:dyDescent="0.25">
      <c r="A2157" s="204">
        <v>44660</v>
      </c>
      <c r="B2157" s="204" t="s">
        <v>9036</v>
      </c>
      <c r="C2157" s="205" t="s">
        <v>11</v>
      </c>
      <c r="D2157" s="206">
        <v>9.86</v>
      </c>
    </row>
    <row r="2158" spans="1:4" x14ac:dyDescent="0.25">
      <c r="A2158" s="204">
        <v>44661</v>
      </c>
      <c r="B2158" s="204" t="s">
        <v>9037</v>
      </c>
      <c r="C2158" s="205" t="s">
        <v>11</v>
      </c>
      <c r="D2158" s="206">
        <v>9.86</v>
      </c>
    </row>
    <row r="2159" spans="1:4" x14ac:dyDescent="0.25">
      <c r="A2159" s="204">
        <v>44662</v>
      </c>
      <c r="B2159" s="204" t="s">
        <v>9038</v>
      </c>
      <c r="C2159" s="205" t="s">
        <v>11</v>
      </c>
      <c r="D2159" s="206">
        <v>9.86</v>
      </c>
    </row>
    <row r="2160" spans="1:4" x14ac:dyDescent="0.25">
      <c r="A2160" s="204">
        <v>44663</v>
      </c>
      <c r="B2160" s="204" t="s">
        <v>9039</v>
      </c>
      <c r="C2160" s="205" t="s">
        <v>11</v>
      </c>
      <c r="D2160" s="206">
        <v>14.25</v>
      </c>
    </row>
    <row r="2161" spans="1:4" x14ac:dyDescent="0.25">
      <c r="A2161" s="204">
        <v>44664</v>
      </c>
      <c r="B2161" s="204" t="s">
        <v>9040</v>
      </c>
      <c r="C2161" s="205" t="s">
        <v>11</v>
      </c>
      <c r="D2161" s="206">
        <v>38.56</v>
      </c>
    </row>
    <row r="2162" spans="1:4" x14ac:dyDescent="0.25">
      <c r="A2162" s="204">
        <v>44665</v>
      </c>
      <c r="B2162" s="204" t="s">
        <v>9041</v>
      </c>
      <c r="C2162" s="205" t="s">
        <v>11</v>
      </c>
      <c r="D2162" s="206">
        <v>38.56</v>
      </c>
    </row>
    <row r="2163" spans="1:4" x14ac:dyDescent="0.25">
      <c r="A2163" s="204">
        <v>44666</v>
      </c>
      <c r="B2163" s="204" t="s">
        <v>9042</v>
      </c>
      <c r="C2163" s="205" t="s">
        <v>11</v>
      </c>
      <c r="D2163" s="206">
        <v>38.56</v>
      </c>
    </row>
    <row r="2164" spans="1:4" x14ac:dyDescent="0.25">
      <c r="A2164" s="204">
        <v>44667</v>
      </c>
      <c r="B2164" s="204" t="s">
        <v>9043</v>
      </c>
      <c r="C2164" s="205" t="s">
        <v>11</v>
      </c>
      <c r="D2164" s="206">
        <v>38.56</v>
      </c>
    </row>
    <row r="2165" spans="1:4" x14ac:dyDescent="0.25">
      <c r="A2165" s="204">
        <v>44668</v>
      </c>
      <c r="B2165" s="204" t="s">
        <v>9044</v>
      </c>
      <c r="C2165" s="205" t="s">
        <v>11</v>
      </c>
      <c r="D2165" s="206">
        <v>43.34</v>
      </c>
    </row>
    <row r="2166" spans="1:4" x14ac:dyDescent="0.25">
      <c r="A2166" s="204">
        <v>44669</v>
      </c>
      <c r="B2166" s="204" t="s">
        <v>9045</v>
      </c>
      <c r="C2166" s="205" t="s">
        <v>11</v>
      </c>
      <c r="D2166" s="206">
        <v>48.54</v>
      </c>
    </row>
    <row r="2167" spans="1:4" x14ac:dyDescent="0.25">
      <c r="A2167" s="204">
        <v>44670</v>
      </c>
      <c r="B2167" s="204" t="s">
        <v>9046</v>
      </c>
      <c r="C2167" s="205" t="s">
        <v>11</v>
      </c>
      <c r="D2167" s="206">
        <v>48.67</v>
      </c>
    </row>
    <row r="2168" spans="1:4" x14ac:dyDescent="0.25">
      <c r="A2168" s="204">
        <v>44671</v>
      </c>
      <c r="B2168" s="204" t="s">
        <v>9047</v>
      </c>
      <c r="C2168" s="205" t="s">
        <v>11</v>
      </c>
      <c r="D2168" s="206">
        <v>48.67</v>
      </c>
    </row>
    <row r="2169" spans="1:4" x14ac:dyDescent="0.25">
      <c r="A2169" s="204">
        <v>44672</v>
      </c>
      <c r="B2169" s="204" t="s">
        <v>9048</v>
      </c>
      <c r="C2169" s="205" t="s">
        <v>11</v>
      </c>
      <c r="D2169" s="206">
        <v>48.67</v>
      </c>
    </row>
    <row r="2170" spans="1:4" x14ac:dyDescent="0.25">
      <c r="A2170" s="204">
        <v>44673</v>
      </c>
      <c r="B2170" s="204" t="s">
        <v>9049</v>
      </c>
      <c r="C2170" s="205" t="s">
        <v>11</v>
      </c>
      <c r="D2170" s="206">
        <v>48.67</v>
      </c>
    </row>
    <row r="2171" spans="1:4" x14ac:dyDescent="0.25">
      <c r="A2171" s="204">
        <v>44674</v>
      </c>
      <c r="B2171" s="204" t="s">
        <v>9050</v>
      </c>
      <c r="C2171" s="205" t="s">
        <v>11</v>
      </c>
      <c r="D2171" s="206">
        <v>54.74</v>
      </c>
    </row>
    <row r="2172" spans="1:4" x14ac:dyDescent="0.25">
      <c r="A2172" s="204">
        <v>44675</v>
      </c>
      <c r="B2172" s="204" t="s">
        <v>9051</v>
      </c>
      <c r="C2172" s="205" t="s">
        <v>11</v>
      </c>
      <c r="D2172" s="206">
        <v>54.74</v>
      </c>
    </row>
    <row r="2173" spans="1:4" x14ac:dyDescent="0.25">
      <c r="A2173" s="204">
        <v>44676</v>
      </c>
      <c r="B2173" s="204" t="s">
        <v>9052</v>
      </c>
      <c r="C2173" s="205" t="s">
        <v>11</v>
      </c>
      <c r="D2173" s="206">
        <v>136.58000000000001</v>
      </c>
    </row>
    <row r="2174" spans="1:4" x14ac:dyDescent="0.25">
      <c r="A2174" s="204">
        <v>44680</v>
      </c>
      <c r="B2174" s="204" t="s">
        <v>9053</v>
      </c>
      <c r="C2174" s="205" t="s">
        <v>11</v>
      </c>
      <c r="D2174" s="206">
        <v>108.25</v>
      </c>
    </row>
    <row r="2175" spans="1:4" ht="14.4" x14ac:dyDescent="0.25">
      <c r="A2175" s="203">
        <v>447</v>
      </c>
      <c r="B2175" s="203" t="s">
        <v>9028</v>
      </c>
      <c r="C2175" s="203"/>
      <c r="D2175" s="203"/>
    </row>
    <row r="2176" spans="1:4" x14ac:dyDescent="0.25">
      <c r="A2176" s="204">
        <v>44711</v>
      </c>
      <c r="B2176" s="204" t="s">
        <v>9054</v>
      </c>
      <c r="C2176" s="205" t="s">
        <v>11</v>
      </c>
      <c r="D2176" s="206">
        <v>153.29</v>
      </c>
    </row>
    <row r="2177" spans="1:4" x14ac:dyDescent="0.25">
      <c r="A2177" s="204">
        <v>44712</v>
      </c>
      <c r="B2177" s="204" t="s">
        <v>9055</v>
      </c>
      <c r="C2177" s="205" t="s">
        <v>11</v>
      </c>
      <c r="D2177" s="206">
        <v>63.83</v>
      </c>
    </row>
    <row r="2178" spans="1:4" x14ac:dyDescent="0.25">
      <c r="A2178" s="204">
        <v>44715</v>
      </c>
      <c r="B2178" s="204" t="s">
        <v>9056</v>
      </c>
      <c r="C2178" s="205" t="s">
        <v>11</v>
      </c>
      <c r="D2178" s="206">
        <v>9.86</v>
      </c>
    </row>
    <row r="2179" spans="1:4" x14ac:dyDescent="0.25">
      <c r="A2179" s="204">
        <v>44734</v>
      </c>
      <c r="B2179" s="204" t="s">
        <v>9057</v>
      </c>
      <c r="C2179" s="205" t="s">
        <v>11</v>
      </c>
      <c r="D2179" s="206">
        <v>197.41</v>
      </c>
    </row>
    <row r="2180" spans="1:4" x14ac:dyDescent="0.25">
      <c r="A2180" s="204">
        <v>44740</v>
      </c>
      <c r="B2180" s="204" t="s">
        <v>9058</v>
      </c>
      <c r="C2180" s="205" t="s">
        <v>11</v>
      </c>
      <c r="D2180" s="206">
        <v>15.6</v>
      </c>
    </row>
    <row r="2181" spans="1:4" x14ac:dyDescent="0.25">
      <c r="A2181" s="204">
        <v>44760</v>
      </c>
      <c r="B2181" s="204" t="s">
        <v>9059</v>
      </c>
      <c r="C2181" s="205" t="s">
        <v>11</v>
      </c>
      <c r="D2181" s="206">
        <v>19.239999999999998</v>
      </c>
    </row>
    <row r="2182" spans="1:4" x14ac:dyDescent="0.25">
      <c r="A2182" s="204">
        <v>44781</v>
      </c>
      <c r="B2182" s="204" t="s">
        <v>9060</v>
      </c>
      <c r="C2182" s="205" t="s">
        <v>11</v>
      </c>
      <c r="D2182" s="206">
        <v>14.25</v>
      </c>
    </row>
    <row r="2183" spans="1:4" ht="26.4" x14ac:dyDescent="0.25">
      <c r="A2183" s="204">
        <v>44793</v>
      </c>
      <c r="B2183" s="204" t="s">
        <v>9061</v>
      </c>
      <c r="C2183" s="205" t="s">
        <v>11</v>
      </c>
      <c r="D2183" s="206">
        <v>437.94</v>
      </c>
    </row>
    <row r="2184" spans="1:4" ht="14.4" x14ac:dyDescent="0.25">
      <c r="A2184" s="203">
        <v>448</v>
      </c>
      <c r="B2184" s="203" t="s">
        <v>9028</v>
      </c>
      <c r="C2184" s="203"/>
      <c r="D2184" s="203"/>
    </row>
    <row r="2185" spans="1:4" ht="26.4" x14ac:dyDescent="0.25">
      <c r="A2185" s="204">
        <v>44805</v>
      </c>
      <c r="B2185" s="204" t="s">
        <v>9062</v>
      </c>
      <c r="C2185" s="205" t="s">
        <v>11</v>
      </c>
      <c r="D2185" s="206">
        <v>437.94</v>
      </c>
    </row>
    <row r="2186" spans="1:4" x14ac:dyDescent="0.25">
      <c r="A2186" s="204">
        <v>44808</v>
      </c>
      <c r="B2186" s="204" t="s">
        <v>9063</v>
      </c>
      <c r="C2186" s="205" t="s">
        <v>11</v>
      </c>
      <c r="D2186" s="206">
        <v>36.520000000000003</v>
      </c>
    </row>
    <row r="2187" spans="1:4" x14ac:dyDescent="0.25">
      <c r="A2187" s="204">
        <v>44833</v>
      </c>
      <c r="B2187" s="204" t="s">
        <v>9064</v>
      </c>
      <c r="C2187" s="205" t="s">
        <v>11</v>
      </c>
      <c r="D2187" s="206">
        <v>22.33</v>
      </c>
    </row>
    <row r="2188" spans="1:4" x14ac:dyDescent="0.25">
      <c r="A2188" s="204">
        <v>44851</v>
      </c>
      <c r="B2188" s="204" t="s">
        <v>9065</v>
      </c>
      <c r="C2188" s="205" t="s">
        <v>11</v>
      </c>
      <c r="D2188" s="206">
        <v>42.41</v>
      </c>
    </row>
    <row r="2189" spans="1:4" x14ac:dyDescent="0.25">
      <c r="A2189" s="204">
        <v>44852</v>
      </c>
      <c r="B2189" s="204" t="s">
        <v>9066</v>
      </c>
      <c r="C2189" s="205" t="s">
        <v>11</v>
      </c>
      <c r="D2189" s="206">
        <v>52.86</v>
      </c>
    </row>
    <row r="2190" spans="1:4" x14ac:dyDescent="0.25">
      <c r="A2190" s="204">
        <v>44871</v>
      </c>
      <c r="B2190" s="204" t="s">
        <v>9067</v>
      </c>
      <c r="C2190" s="205" t="s">
        <v>11</v>
      </c>
      <c r="D2190" s="206">
        <v>85.13</v>
      </c>
    </row>
    <row r="2191" spans="1:4" ht="14.4" x14ac:dyDescent="0.25">
      <c r="A2191" s="203">
        <v>449</v>
      </c>
      <c r="B2191" s="203" t="s">
        <v>9068</v>
      </c>
      <c r="C2191" s="203"/>
      <c r="D2191" s="203"/>
    </row>
    <row r="2192" spans="1:4" x14ac:dyDescent="0.25">
      <c r="A2192" s="204">
        <v>44905</v>
      </c>
      <c r="B2192" s="204" t="s">
        <v>9069</v>
      </c>
      <c r="C2192" s="205" t="s">
        <v>11</v>
      </c>
      <c r="D2192" s="206">
        <v>98.43</v>
      </c>
    </row>
    <row r="2193" spans="1:4" x14ac:dyDescent="0.25">
      <c r="A2193" s="204">
        <v>44924</v>
      </c>
      <c r="B2193" s="204" t="s">
        <v>9070</v>
      </c>
      <c r="C2193" s="205" t="s">
        <v>11</v>
      </c>
      <c r="D2193" s="206">
        <v>452.37</v>
      </c>
    </row>
    <row r="2194" spans="1:4" x14ac:dyDescent="0.25">
      <c r="A2194" s="204">
        <v>44951</v>
      </c>
      <c r="B2194" s="204" t="s">
        <v>9071</v>
      </c>
      <c r="C2194" s="205" t="s">
        <v>11</v>
      </c>
      <c r="D2194" s="206">
        <v>39.57</v>
      </c>
    </row>
    <row r="2195" spans="1:4" x14ac:dyDescent="0.25">
      <c r="A2195" s="204">
        <v>44960</v>
      </c>
      <c r="B2195" s="204" t="s">
        <v>9072</v>
      </c>
      <c r="C2195" s="205" t="s">
        <v>11</v>
      </c>
      <c r="D2195" s="206">
        <v>439.45</v>
      </c>
    </row>
    <row r="2196" spans="1:4" ht="14.4" x14ac:dyDescent="0.25">
      <c r="A2196" s="203">
        <v>450</v>
      </c>
      <c r="B2196" s="203" t="s">
        <v>8967</v>
      </c>
      <c r="C2196" s="203"/>
      <c r="D2196" s="203"/>
    </row>
    <row r="2197" spans="1:4" x14ac:dyDescent="0.25">
      <c r="A2197" s="204">
        <v>45001</v>
      </c>
      <c r="B2197" s="204" t="s">
        <v>9073</v>
      </c>
      <c r="C2197" s="205" t="s">
        <v>11</v>
      </c>
      <c r="D2197" s="206">
        <v>24.34</v>
      </c>
    </row>
    <row r="2198" spans="1:4" x14ac:dyDescent="0.25">
      <c r="A2198" s="204">
        <v>45002</v>
      </c>
      <c r="B2198" s="204" t="s">
        <v>9074</v>
      </c>
      <c r="C2198" s="205" t="s">
        <v>11</v>
      </c>
      <c r="D2198" s="206">
        <v>50.19</v>
      </c>
    </row>
    <row r="2199" spans="1:4" x14ac:dyDescent="0.25">
      <c r="A2199" s="204">
        <v>45003</v>
      </c>
      <c r="B2199" s="204" t="s">
        <v>9075</v>
      </c>
      <c r="C2199" s="205" t="s">
        <v>11</v>
      </c>
      <c r="D2199" s="206">
        <v>71.040000000000006</v>
      </c>
    </row>
    <row r="2200" spans="1:4" x14ac:dyDescent="0.25">
      <c r="A2200" s="204">
        <v>45005</v>
      </c>
      <c r="B2200" s="204" t="s">
        <v>9076</v>
      </c>
      <c r="C2200" s="205" t="s">
        <v>11</v>
      </c>
      <c r="D2200" s="206">
        <v>135.68</v>
      </c>
    </row>
    <row r="2201" spans="1:4" x14ac:dyDescent="0.25">
      <c r="A2201" s="204">
        <v>45035</v>
      </c>
      <c r="B2201" s="204" t="s">
        <v>9077</v>
      </c>
      <c r="C2201" s="205" t="s">
        <v>11</v>
      </c>
      <c r="D2201" s="206">
        <v>86.58</v>
      </c>
    </row>
    <row r="2202" spans="1:4" x14ac:dyDescent="0.25">
      <c r="A2202" s="204">
        <v>45037</v>
      </c>
      <c r="B2202" s="204" t="s">
        <v>9078</v>
      </c>
      <c r="C2202" s="205" t="s">
        <v>11</v>
      </c>
      <c r="D2202" s="206">
        <v>344.36</v>
      </c>
    </row>
    <row r="2203" spans="1:4" x14ac:dyDescent="0.25">
      <c r="A2203" s="204">
        <v>45038</v>
      </c>
      <c r="B2203" s="204" t="s">
        <v>9079</v>
      </c>
      <c r="C2203" s="205" t="s">
        <v>11</v>
      </c>
      <c r="D2203" s="206">
        <v>556.14</v>
      </c>
    </row>
    <row r="2204" spans="1:4" x14ac:dyDescent="0.25">
      <c r="A2204" s="204">
        <v>45040</v>
      </c>
      <c r="B2204" s="204" t="s">
        <v>9080</v>
      </c>
      <c r="C2204" s="205" t="s">
        <v>11</v>
      </c>
      <c r="D2204" s="207">
        <v>1916.22</v>
      </c>
    </row>
    <row r="2205" spans="1:4" x14ac:dyDescent="0.25">
      <c r="A2205" s="204">
        <v>45044</v>
      </c>
      <c r="B2205" s="204" t="s">
        <v>9081</v>
      </c>
      <c r="C2205" s="205" t="s">
        <v>11</v>
      </c>
      <c r="D2205" s="206">
        <v>64.099999999999994</v>
      </c>
    </row>
    <row r="2206" spans="1:4" x14ac:dyDescent="0.25">
      <c r="A2206" s="204">
        <v>45067</v>
      </c>
      <c r="B2206" s="204" t="s">
        <v>9082</v>
      </c>
      <c r="C2206" s="205" t="s">
        <v>11</v>
      </c>
      <c r="D2206" s="206">
        <v>33.31</v>
      </c>
    </row>
    <row r="2207" spans="1:4" ht="14.4" x14ac:dyDescent="0.25">
      <c r="A2207" s="203">
        <v>451</v>
      </c>
      <c r="B2207" s="203" t="s">
        <v>9083</v>
      </c>
      <c r="C2207" s="203"/>
      <c r="D2207" s="203"/>
    </row>
    <row r="2208" spans="1:4" x14ac:dyDescent="0.25">
      <c r="A2208" s="204">
        <v>45104</v>
      </c>
      <c r="B2208" s="204" t="s">
        <v>9084</v>
      </c>
      <c r="C2208" s="205" t="s">
        <v>11</v>
      </c>
      <c r="D2208" s="206">
        <v>2.2799999999999998</v>
      </c>
    </row>
    <row r="2209" spans="1:4" ht="14.4" x14ac:dyDescent="0.25">
      <c r="A2209" s="203">
        <v>452</v>
      </c>
      <c r="B2209" s="203" t="s">
        <v>9083</v>
      </c>
      <c r="C2209" s="203"/>
      <c r="D2209" s="203"/>
    </row>
    <row r="2210" spans="1:4" ht="26.4" x14ac:dyDescent="0.25">
      <c r="A2210" s="204">
        <v>45270</v>
      </c>
      <c r="B2210" s="204" t="s">
        <v>9085</v>
      </c>
      <c r="C2210" s="205" t="s">
        <v>11</v>
      </c>
      <c r="D2210" s="206">
        <v>15.76</v>
      </c>
    </row>
    <row r="2211" spans="1:4" ht="14.4" x14ac:dyDescent="0.25">
      <c r="A2211" s="203">
        <v>454</v>
      </c>
      <c r="B2211" s="203" t="s">
        <v>6177</v>
      </c>
      <c r="C2211" s="203"/>
      <c r="D2211" s="203"/>
    </row>
    <row r="2212" spans="1:4" x14ac:dyDescent="0.25">
      <c r="A2212" s="204">
        <v>45442</v>
      </c>
      <c r="B2212" s="204" t="s">
        <v>9086</v>
      </c>
      <c r="C2212" s="205" t="s">
        <v>11</v>
      </c>
      <c r="D2212" s="207">
        <v>3542.41</v>
      </c>
    </row>
    <row r="2213" spans="1:4" ht="26.4" x14ac:dyDescent="0.25">
      <c r="A2213" s="204">
        <v>45454</v>
      </c>
      <c r="B2213" s="204" t="s">
        <v>9087</v>
      </c>
      <c r="C2213" s="205" t="s">
        <v>11</v>
      </c>
      <c r="D2213" s="207">
        <v>13850.6</v>
      </c>
    </row>
    <row r="2214" spans="1:4" ht="26.4" x14ac:dyDescent="0.25">
      <c r="A2214" s="204">
        <v>45472</v>
      </c>
      <c r="B2214" s="204" t="s">
        <v>9088</v>
      </c>
      <c r="C2214" s="205" t="s">
        <v>11</v>
      </c>
      <c r="D2214" s="207">
        <v>4266.05</v>
      </c>
    </row>
    <row r="2215" spans="1:4" ht="26.4" x14ac:dyDescent="0.25">
      <c r="A2215" s="204">
        <v>45473</v>
      </c>
      <c r="B2215" s="204" t="s">
        <v>9089</v>
      </c>
      <c r="C2215" s="205" t="s">
        <v>11</v>
      </c>
      <c r="D2215" s="207">
        <v>2627.61</v>
      </c>
    </row>
    <row r="2216" spans="1:4" ht="26.4" x14ac:dyDescent="0.25">
      <c r="A2216" s="204">
        <v>45484</v>
      </c>
      <c r="B2216" s="204" t="s">
        <v>9090</v>
      </c>
      <c r="C2216" s="205" t="s">
        <v>11</v>
      </c>
      <c r="D2216" s="207">
        <v>5551.21</v>
      </c>
    </row>
    <row r="2217" spans="1:4" ht="14.4" x14ac:dyDescent="0.25">
      <c r="A2217" s="203">
        <v>455</v>
      </c>
      <c r="B2217" s="203" t="s">
        <v>9091</v>
      </c>
      <c r="C2217" s="203"/>
      <c r="D2217" s="203"/>
    </row>
    <row r="2218" spans="1:4" x14ac:dyDescent="0.25">
      <c r="A2218" s="204">
        <v>45501</v>
      </c>
      <c r="B2218" s="204" t="s">
        <v>9092</v>
      </c>
      <c r="C2218" s="205" t="s">
        <v>11</v>
      </c>
      <c r="D2218" s="206">
        <v>14.82</v>
      </c>
    </row>
    <row r="2219" spans="1:4" x14ac:dyDescent="0.25">
      <c r="A2219" s="204">
        <v>45502</v>
      </c>
      <c r="B2219" s="204" t="s">
        <v>9093</v>
      </c>
      <c r="C2219" s="205" t="s">
        <v>11</v>
      </c>
      <c r="D2219" s="206">
        <v>18.48</v>
      </c>
    </row>
    <row r="2220" spans="1:4" x14ac:dyDescent="0.25">
      <c r="A2220" s="204">
        <v>45505</v>
      </c>
      <c r="B2220" s="204" t="s">
        <v>9094</v>
      </c>
      <c r="C2220" s="205" t="s">
        <v>11</v>
      </c>
      <c r="D2220" s="206">
        <v>16.739999999999998</v>
      </c>
    </row>
    <row r="2221" spans="1:4" x14ac:dyDescent="0.25">
      <c r="A2221" s="204">
        <v>45519</v>
      </c>
      <c r="B2221" s="204" t="s">
        <v>9095</v>
      </c>
      <c r="C2221" s="205" t="s">
        <v>11</v>
      </c>
      <c r="D2221" s="206">
        <v>22.26</v>
      </c>
    </row>
    <row r="2222" spans="1:4" x14ac:dyDescent="0.25">
      <c r="A2222" s="204">
        <v>45520</v>
      </c>
      <c r="B2222" s="204" t="s">
        <v>9096</v>
      </c>
      <c r="C2222" s="205" t="s">
        <v>11</v>
      </c>
      <c r="D2222" s="206">
        <v>20.350000000000001</v>
      </c>
    </row>
    <row r="2223" spans="1:4" x14ac:dyDescent="0.25">
      <c r="A2223" s="204">
        <v>45523</v>
      </c>
      <c r="B2223" s="204" t="s">
        <v>9097</v>
      </c>
      <c r="C2223" s="205" t="s">
        <v>11</v>
      </c>
      <c r="D2223" s="206">
        <v>29.36</v>
      </c>
    </row>
    <row r="2224" spans="1:4" x14ac:dyDescent="0.25">
      <c r="A2224" s="204">
        <v>45525</v>
      </c>
      <c r="B2224" s="204" t="s">
        <v>11203</v>
      </c>
      <c r="C2224" s="205" t="s">
        <v>11</v>
      </c>
      <c r="D2224" s="206">
        <v>5.21</v>
      </c>
    </row>
    <row r="2225" spans="1:4" x14ac:dyDescent="0.25">
      <c r="A2225" s="204">
        <v>45526</v>
      </c>
      <c r="B2225" s="204" t="s">
        <v>11204</v>
      </c>
      <c r="C2225" s="205" t="s">
        <v>11</v>
      </c>
      <c r="D2225" s="206">
        <v>16.260000000000002</v>
      </c>
    </row>
    <row r="2226" spans="1:4" ht="14.4" x14ac:dyDescent="0.25">
      <c r="A2226" s="203">
        <v>458</v>
      </c>
      <c r="B2226" s="203" t="s">
        <v>9098</v>
      </c>
      <c r="C2226" s="203"/>
      <c r="D2226" s="203"/>
    </row>
    <row r="2227" spans="1:4" x14ac:dyDescent="0.25">
      <c r="A2227" s="204">
        <v>45831</v>
      </c>
      <c r="B2227" s="204" t="s">
        <v>9099</v>
      </c>
      <c r="C2227" s="205" t="s">
        <v>11</v>
      </c>
      <c r="D2227" s="206">
        <v>10.76</v>
      </c>
    </row>
    <row r="2228" spans="1:4" x14ac:dyDescent="0.25">
      <c r="A2228" s="204">
        <v>45832</v>
      </c>
      <c r="B2228" s="204" t="s">
        <v>9100</v>
      </c>
      <c r="C2228" s="205" t="s">
        <v>11</v>
      </c>
      <c r="D2228" s="206">
        <v>19.21</v>
      </c>
    </row>
    <row r="2229" spans="1:4" ht="14.4" x14ac:dyDescent="0.25">
      <c r="A2229" s="203">
        <v>460</v>
      </c>
      <c r="B2229" s="203" t="s">
        <v>9101</v>
      </c>
      <c r="C2229" s="203"/>
      <c r="D2229" s="203"/>
    </row>
    <row r="2230" spans="1:4" x14ac:dyDescent="0.25">
      <c r="A2230" s="204">
        <v>46027</v>
      </c>
      <c r="B2230" s="204" t="s">
        <v>9102</v>
      </c>
      <c r="C2230" s="205" t="s">
        <v>11</v>
      </c>
      <c r="D2230" s="206">
        <v>21.05</v>
      </c>
    </row>
    <row r="2231" spans="1:4" x14ac:dyDescent="0.25">
      <c r="A2231" s="204">
        <v>46028</v>
      </c>
      <c r="B2231" s="204" t="s">
        <v>9103</v>
      </c>
      <c r="C2231" s="205" t="s">
        <v>11</v>
      </c>
      <c r="D2231" s="206">
        <v>37.130000000000003</v>
      </c>
    </row>
    <row r="2232" spans="1:4" ht="14.4" x14ac:dyDescent="0.25">
      <c r="A2232" s="203">
        <v>465</v>
      </c>
      <c r="B2232" s="203" t="s">
        <v>9104</v>
      </c>
      <c r="C2232" s="203"/>
      <c r="D2232" s="203"/>
    </row>
    <row r="2233" spans="1:4" x14ac:dyDescent="0.25">
      <c r="A2233" s="204">
        <v>46504</v>
      </c>
      <c r="B2233" s="204" t="s">
        <v>9105</v>
      </c>
      <c r="C2233" s="205" t="s">
        <v>11</v>
      </c>
      <c r="D2233" s="206">
        <v>8.69</v>
      </c>
    </row>
    <row r="2234" spans="1:4" x14ac:dyDescent="0.25">
      <c r="A2234" s="204">
        <v>46509</v>
      </c>
      <c r="B2234" s="204" t="s">
        <v>9106</v>
      </c>
      <c r="C2234" s="205" t="s">
        <v>11</v>
      </c>
      <c r="D2234" s="206">
        <v>15.77</v>
      </c>
    </row>
    <row r="2235" spans="1:4" x14ac:dyDescent="0.25">
      <c r="A2235" s="204">
        <v>46524</v>
      </c>
      <c r="B2235" s="204" t="s">
        <v>9107</v>
      </c>
      <c r="C2235" s="205" t="s">
        <v>11</v>
      </c>
      <c r="D2235" s="206">
        <v>24.45</v>
      </c>
    </row>
    <row r="2236" spans="1:4" x14ac:dyDescent="0.25">
      <c r="A2236" s="204">
        <v>46525</v>
      </c>
      <c r="B2236" s="204" t="s">
        <v>9108</v>
      </c>
      <c r="C2236" s="205" t="s">
        <v>11</v>
      </c>
      <c r="D2236" s="206">
        <v>24.45</v>
      </c>
    </row>
    <row r="2237" spans="1:4" ht="14.4" x14ac:dyDescent="0.25">
      <c r="A2237" s="203">
        <v>466</v>
      </c>
      <c r="B2237" s="203" t="s">
        <v>9109</v>
      </c>
      <c r="C2237" s="203"/>
      <c r="D2237" s="203"/>
    </row>
    <row r="2238" spans="1:4" x14ac:dyDescent="0.25">
      <c r="A2238" s="204">
        <v>46636</v>
      </c>
      <c r="B2238" s="204" t="s">
        <v>9110</v>
      </c>
      <c r="C2238" s="205" t="s">
        <v>11</v>
      </c>
      <c r="D2238" s="206">
        <v>43.81</v>
      </c>
    </row>
    <row r="2239" spans="1:4" ht="26.4" x14ac:dyDescent="0.25">
      <c r="A2239" s="204">
        <v>46689</v>
      </c>
      <c r="B2239" s="204" t="s">
        <v>9111</v>
      </c>
      <c r="C2239" s="205" t="s">
        <v>11</v>
      </c>
      <c r="D2239" s="206">
        <v>100.33</v>
      </c>
    </row>
    <row r="2240" spans="1:4" ht="14.4" x14ac:dyDescent="0.25">
      <c r="A2240" s="203">
        <v>469</v>
      </c>
      <c r="B2240" s="203" t="s">
        <v>9112</v>
      </c>
      <c r="C2240" s="203"/>
      <c r="D2240" s="203"/>
    </row>
    <row r="2241" spans="1:4" ht="26.4" x14ac:dyDescent="0.25">
      <c r="A2241" s="204">
        <v>46947</v>
      </c>
      <c r="B2241" s="204" t="s">
        <v>9113</v>
      </c>
      <c r="C2241" s="205" t="s">
        <v>11</v>
      </c>
      <c r="D2241" s="206">
        <v>76.650000000000006</v>
      </c>
    </row>
    <row r="2242" spans="1:4" ht="26.4" x14ac:dyDescent="0.25">
      <c r="A2242" s="204">
        <v>46986</v>
      </c>
      <c r="B2242" s="204" t="s">
        <v>9114</v>
      </c>
      <c r="C2242" s="205" t="s">
        <v>11</v>
      </c>
      <c r="D2242" s="206">
        <v>110.73</v>
      </c>
    </row>
    <row r="2243" spans="1:4" ht="14.4" x14ac:dyDescent="0.25">
      <c r="A2243" s="203">
        <v>471</v>
      </c>
      <c r="B2243" s="203" t="s">
        <v>9112</v>
      </c>
      <c r="C2243" s="203"/>
      <c r="D2243" s="203"/>
    </row>
    <row r="2244" spans="1:4" ht="26.4" x14ac:dyDescent="0.25">
      <c r="A2244" s="204">
        <v>47160</v>
      </c>
      <c r="B2244" s="204" t="s">
        <v>9115</v>
      </c>
      <c r="C2244" s="205" t="s">
        <v>11</v>
      </c>
      <c r="D2244" s="206">
        <v>110.46</v>
      </c>
    </row>
    <row r="2245" spans="1:4" ht="14.4" x14ac:dyDescent="0.25">
      <c r="A2245" s="203">
        <v>472</v>
      </c>
      <c r="B2245" s="203" t="s">
        <v>9116</v>
      </c>
      <c r="C2245" s="203"/>
      <c r="D2245" s="203"/>
    </row>
    <row r="2246" spans="1:4" ht="26.4" x14ac:dyDescent="0.25">
      <c r="A2246" s="204">
        <v>47270</v>
      </c>
      <c r="B2246" s="204" t="s">
        <v>9117</v>
      </c>
      <c r="C2246" s="205" t="s">
        <v>11</v>
      </c>
      <c r="D2246" s="206">
        <v>148.86000000000001</v>
      </c>
    </row>
    <row r="2247" spans="1:4" ht="26.4" x14ac:dyDescent="0.25">
      <c r="A2247" s="204">
        <v>47271</v>
      </c>
      <c r="B2247" s="204" t="s">
        <v>9118</v>
      </c>
      <c r="C2247" s="205" t="s">
        <v>11</v>
      </c>
      <c r="D2247" s="206">
        <v>68.81</v>
      </c>
    </row>
    <row r="2248" spans="1:4" ht="14.4" x14ac:dyDescent="0.25">
      <c r="A2248" s="203">
        <v>475</v>
      </c>
      <c r="B2248" s="203" t="s">
        <v>9119</v>
      </c>
      <c r="C2248" s="203"/>
      <c r="D2248" s="203"/>
    </row>
    <row r="2249" spans="1:4" x14ac:dyDescent="0.25">
      <c r="A2249" s="204">
        <v>47526</v>
      </c>
      <c r="B2249" s="204" t="s">
        <v>9120</v>
      </c>
      <c r="C2249" s="205" t="s">
        <v>11</v>
      </c>
      <c r="D2249" s="206">
        <v>154.25</v>
      </c>
    </row>
    <row r="2250" spans="1:4" x14ac:dyDescent="0.25">
      <c r="A2250" s="204">
        <v>47527</v>
      </c>
      <c r="B2250" s="204" t="s">
        <v>9121</v>
      </c>
      <c r="C2250" s="205" t="s">
        <v>11</v>
      </c>
      <c r="D2250" s="206">
        <v>755.9</v>
      </c>
    </row>
    <row r="2251" spans="1:4" x14ac:dyDescent="0.25">
      <c r="A2251" s="204">
        <v>47530</v>
      </c>
      <c r="B2251" s="204" t="s">
        <v>9122</v>
      </c>
      <c r="C2251" s="205" t="s">
        <v>11</v>
      </c>
      <c r="D2251" s="207">
        <v>1004</v>
      </c>
    </row>
    <row r="2252" spans="1:4" x14ac:dyDescent="0.25">
      <c r="A2252" s="204">
        <v>47561</v>
      </c>
      <c r="B2252" s="204" t="s">
        <v>9123</v>
      </c>
      <c r="C2252" s="205" t="s">
        <v>11</v>
      </c>
      <c r="D2252" s="206">
        <v>91.35</v>
      </c>
    </row>
    <row r="2253" spans="1:4" x14ac:dyDescent="0.25">
      <c r="A2253" s="204">
        <v>47566</v>
      </c>
      <c r="B2253" s="204" t="s">
        <v>9124</v>
      </c>
      <c r="C2253" s="205" t="s">
        <v>11</v>
      </c>
      <c r="D2253" s="207">
        <v>1700.59</v>
      </c>
    </row>
    <row r="2254" spans="1:4" x14ac:dyDescent="0.25">
      <c r="A2254" s="204">
        <v>47574</v>
      </c>
      <c r="B2254" s="204" t="s">
        <v>9125</v>
      </c>
      <c r="C2254" s="205" t="s">
        <v>11</v>
      </c>
      <c r="D2254" s="207">
        <v>4214.07</v>
      </c>
    </row>
    <row r="2255" spans="1:4" ht="14.4" x14ac:dyDescent="0.25">
      <c r="A2255" s="203">
        <v>476</v>
      </c>
      <c r="B2255" s="203" t="s">
        <v>9126</v>
      </c>
      <c r="C2255" s="203"/>
      <c r="D2255" s="203"/>
    </row>
    <row r="2256" spans="1:4" x14ac:dyDescent="0.25">
      <c r="A2256" s="204">
        <v>47633</v>
      </c>
      <c r="B2256" s="204" t="s">
        <v>9127</v>
      </c>
      <c r="C2256" s="205" t="s">
        <v>11</v>
      </c>
      <c r="D2256" s="207">
        <v>1436.44</v>
      </c>
    </row>
    <row r="2257" spans="1:4" x14ac:dyDescent="0.25">
      <c r="A2257" s="204">
        <v>47634</v>
      </c>
      <c r="B2257" s="204" t="s">
        <v>9128</v>
      </c>
      <c r="C2257" s="205" t="s">
        <v>11</v>
      </c>
      <c r="D2257" s="207">
        <v>1348.77</v>
      </c>
    </row>
    <row r="2258" spans="1:4" ht="14.4" x14ac:dyDescent="0.25">
      <c r="A2258" s="203">
        <v>477</v>
      </c>
      <c r="B2258" s="203" t="s">
        <v>9126</v>
      </c>
      <c r="C2258" s="203"/>
      <c r="D2258" s="203"/>
    </row>
    <row r="2259" spans="1:4" ht="26.4" x14ac:dyDescent="0.25">
      <c r="A2259" s="204">
        <v>47724</v>
      </c>
      <c r="B2259" s="204" t="s">
        <v>9129</v>
      </c>
      <c r="C2259" s="205" t="s">
        <v>11</v>
      </c>
      <c r="D2259" s="207">
        <v>5626.89</v>
      </c>
    </row>
    <row r="2260" spans="1:4" ht="26.4" x14ac:dyDescent="0.25">
      <c r="A2260" s="204">
        <v>47766</v>
      </c>
      <c r="B2260" s="204" t="s">
        <v>9130</v>
      </c>
      <c r="C2260" s="205" t="s">
        <v>11</v>
      </c>
      <c r="D2260" s="207">
        <v>8380.35</v>
      </c>
    </row>
    <row r="2261" spans="1:4" x14ac:dyDescent="0.25">
      <c r="A2261" s="204">
        <v>47795</v>
      </c>
      <c r="B2261" s="204" t="s">
        <v>9131</v>
      </c>
      <c r="C2261" s="205" t="s">
        <v>11</v>
      </c>
      <c r="D2261" s="207">
        <v>1426.16</v>
      </c>
    </row>
    <row r="2262" spans="1:4" ht="14.4" x14ac:dyDescent="0.25">
      <c r="A2262" s="203">
        <v>478</v>
      </c>
      <c r="B2262" s="203" t="s">
        <v>9132</v>
      </c>
      <c r="C2262" s="203"/>
      <c r="D2262" s="203"/>
    </row>
    <row r="2263" spans="1:4" ht="26.4" x14ac:dyDescent="0.25">
      <c r="A2263" s="204">
        <v>47826</v>
      </c>
      <c r="B2263" s="204" t="s">
        <v>9133</v>
      </c>
      <c r="C2263" s="205" t="s">
        <v>11</v>
      </c>
      <c r="D2263" s="207">
        <v>2944.37</v>
      </c>
    </row>
    <row r="2264" spans="1:4" x14ac:dyDescent="0.25">
      <c r="A2264" s="204">
        <v>47855</v>
      </c>
      <c r="B2264" s="204" t="s">
        <v>9134</v>
      </c>
      <c r="C2264" s="205" t="s">
        <v>11</v>
      </c>
      <c r="D2264" s="206">
        <v>64.180000000000007</v>
      </c>
    </row>
    <row r="2265" spans="1:4" x14ac:dyDescent="0.25">
      <c r="A2265" s="204">
        <v>47862</v>
      </c>
      <c r="B2265" s="204" t="s">
        <v>9135</v>
      </c>
      <c r="C2265" s="205" t="s">
        <v>11</v>
      </c>
      <c r="D2265" s="206">
        <v>269.3</v>
      </c>
    </row>
    <row r="2266" spans="1:4" ht="26.4" x14ac:dyDescent="0.25">
      <c r="A2266" s="204">
        <v>47876</v>
      </c>
      <c r="B2266" s="204" t="s">
        <v>9136</v>
      </c>
      <c r="C2266" s="205" t="s">
        <v>11</v>
      </c>
      <c r="D2266" s="207">
        <v>11153.31</v>
      </c>
    </row>
    <row r="2267" spans="1:4" ht="14.4" x14ac:dyDescent="0.25">
      <c r="A2267" s="203">
        <v>480</v>
      </c>
      <c r="B2267" s="203" t="s">
        <v>9137</v>
      </c>
      <c r="C2267" s="203"/>
      <c r="D2267" s="203"/>
    </row>
    <row r="2268" spans="1:4" x14ac:dyDescent="0.25">
      <c r="A2268" s="204">
        <v>48002</v>
      </c>
      <c r="B2268" s="204" t="s">
        <v>9138</v>
      </c>
      <c r="C2268" s="205" t="s">
        <v>11</v>
      </c>
      <c r="D2268" s="206">
        <v>66.44</v>
      </c>
    </row>
    <row r="2269" spans="1:4" x14ac:dyDescent="0.25">
      <c r="A2269" s="204">
        <v>48004</v>
      </c>
      <c r="B2269" s="204" t="s">
        <v>9139</v>
      </c>
      <c r="C2269" s="205" t="s">
        <v>11</v>
      </c>
      <c r="D2269" s="206">
        <v>141.91999999999999</v>
      </c>
    </row>
    <row r="2270" spans="1:4" x14ac:dyDescent="0.25">
      <c r="A2270" s="204">
        <v>48015</v>
      </c>
      <c r="B2270" s="204" t="s">
        <v>9140</v>
      </c>
      <c r="C2270" s="205" t="s">
        <v>11</v>
      </c>
      <c r="D2270" s="206">
        <v>89.31</v>
      </c>
    </row>
    <row r="2271" spans="1:4" x14ac:dyDescent="0.25">
      <c r="A2271" s="204">
        <v>48020</v>
      </c>
      <c r="B2271" s="204" t="s">
        <v>9141</v>
      </c>
      <c r="C2271" s="205" t="s">
        <v>11</v>
      </c>
      <c r="D2271" s="206">
        <v>12.86</v>
      </c>
    </row>
    <row r="2272" spans="1:4" x14ac:dyDescent="0.25">
      <c r="A2272" s="204">
        <v>48035</v>
      </c>
      <c r="B2272" s="204" t="s">
        <v>9142</v>
      </c>
      <c r="C2272" s="205" t="s">
        <v>11</v>
      </c>
      <c r="D2272" s="206">
        <v>141.94999999999999</v>
      </c>
    </row>
    <row r="2273" spans="1:4" x14ac:dyDescent="0.25">
      <c r="A2273" s="204">
        <v>48036</v>
      </c>
      <c r="B2273" s="204" t="s">
        <v>9143</v>
      </c>
      <c r="C2273" s="205" t="s">
        <v>11</v>
      </c>
      <c r="D2273" s="206">
        <v>142.15</v>
      </c>
    </row>
    <row r="2274" spans="1:4" x14ac:dyDescent="0.25">
      <c r="A2274" s="204">
        <v>48038</v>
      </c>
      <c r="B2274" s="204" t="s">
        <v>9144</v>
      </c>
      <c r="C2274" s="205" t="s">
        <v>11</v>
      </c>
      <c r="D2274" s="206">
        <v>17.07</v>
      </c>
    </row>
    <row r="2275" spans="1:4" x14ac:dyDescent="0.25">
      <c r="A2275" s="204">
        <v>48041</v>
      </c>
      <c r="B2275" s="204" t="s">
        <v>9145</v>
      </c>
      <c r="C2275" s="205" t="s">
        <v>11</v>
      </c>
      <c r="D2275" s="206">
        <v>252.5</v>
      </c>
    </row>
    <row r="2276" spans="1:4" x14ac:dyDescent="0.25">
      <c r="A2276" s="204">
        <v>48051</v>
      </c>
      <c r="B2276" s="204" t="s">
        <v>9146</v>
      </c>
      <c r="C2276" s="205" t="s">
        <v>11</v>
      </c>
      <c r="D2276" s="206">
        <v>13.45</v>
      </c>
    </row>
    <row r="2277" spans="1:4" x14ac:dyDescent="0.25">
      <c r="A2277" s="204">
        <v>48052</v>
      </c>
      <c r="B2277" s="204" t="s">
        <v>9147</v>
      </c>
      <c r="C2277" s="205" t="s">
        <v>11</v>
      </c>
      <c r="D2277" s="206">
        <v>5.12</v>
      </c>
    </row>
    <row r="2278" spans="1:4" x14ac:dyDescent="0.25">
      <c r="A2278" s="204">
        <v>48053</v>
      </c>
      <c r="B2278" s="204" t="s">
        <v>9148</v>
      </c>
      <c r="C2278" s="205" t="s">
        <v>11</v>
      </c>
      <c r="D2278" s="206">
        <v>38.159999999999997</v>
      </c>
    </row>
    <row r="2279" spans="1:4" x14ac:dyDescent="0.25">
      <c r="A2279" s="204">
        <v>48054</v>
      </c>
      <c r="B2279" s="204" t="s">
        <v>9149</v>
      </c>
      <c r="C2279" s="205" t="s">
        <v>11</v>
      </c>
      <c r="D2279" s="206">
        <v>10.52</v>
      </c>
    </row>
    <row r="2280" spans="1:4" x14ac:dyDescent="0.25">
      <c r="A2280" s="204">
        <v>48055</v>
      </c>
      <c r="B2280" s="204" t="s">
        <v>9150</v>
      </c>
      <c r="C2280" s="205" t="s">
        <v>11</v>
      </c>
      <c r="D2280" s="206">
        <v>27.74</v>
      </c>
    </row>
    <row r="2281" spans="1:4" x14ac:dyDescent="0.25">
      <c r="A2281" s="204">
        <v>48056</v>
      </c>
      <c r="B2281" s="204" t="s">
        <v>9151</v>
      </c>
      <c r="C2281" s="205" t="s">
        <v>11</v>
      </c>
      <c r="D2281" s="206">
        <v>8.11</v>
      </c>
    </row>
    <row r="2282" spans="1:4" x14ac:dyDescent="0.25">
      <c r="A2282" s="204">
        <v>48057</v>
      </c>
      <c r="B2282" s="204" t="s">
        <v>9152</v>
      </c>
      <c r="C2282" s="205" t="s">
        <v>11</v>
      </c>
      <c r="D2282" s="206">
        <v>10.17</v>
      </c>
    </row>
    <row r="2283" spans="1:4" x14ac:dyDescent="0.25">
      <c r="A2283" s="204">
        <v>48064</v>
      </c>
      <c r="B2283" s="204" t="s">
        <v>9153</v>
      </c>
      <c r="C2283" s="205" t="s">
        <v>11</v>
      </c>
      <c r="D2283" s="206">
        <v>17.72</v>
      </c>
    </row>
    <row r="2284" spans="1:4" x14ac:dyDescent="0.25">
      <c r="A2284" s="204">
        <v>48067</v>
      </c>
      <c r="B2284" s="204" t="s">
        <v>9154</v>
      </c>
      <c r="C2284" s="205" t="s">
        <v>11</v>
      </c>
      <c r="D2284" s="206">
        <v>2.98</v>
      </c>
    </row>
    <row r="2285" spans="1:4" ht="26.4" x14ac:dyDescent="0.25">
      <c r="A2285" s="204">
        <v>48070</v>
      </c>
      <c r="B2285" s="204" t="s">
        <v>9155</v>
      </c>
      <c r="C2285" s="205" t="s">
        <v>11</v>
      </c>
      <c r="D2285" s="206">
        <v>1.43</v>
      </c>
    </row>
    <row r="2286" spans="1:4" x14ac:dyDescent="0.25">
      <c r="A2286" s="204">
        <v>48085</v>
      </c>
      <c r="B2286" s="204" t="s">
        <v>9156</v>
      </c>
      <c r="C2286" s="205" t="s">
        <v>11</v>
      </c>
      <c r="D2286" s="206">
        <v>63.44</v>
      </c>
    </row>
    <row r="2287" spans="1:4" ht="14.4" x14ac:dyDescent="0.25">
      <c r="A2287" s="203">
        <v>481</v>
      </c>
      <c r="B2287" s="203" t="s">
        <v>9157</v>
      </c>
      <c r="C2287" s="203"/>
      <c r="D2287" s="203"/>
    </row>
    <row r="2288" spans="1:4" x14ac:dyDescent="0.25">
      <c r="A2288" s="204">
        <v>48120</v>
      </c>
      <c r="B2288" s="204" t="s">
        <v>9158</v>
      </c>
      <c r="C2288" s="205" t="s">
        <v>11</v>
      </c>
      <c r="D2288" s="206">
        <v>13.45</v>
      </c>
    </row>
    <row r="2289" spans="1:4" x14ac:dyDescent="0.25">
      <c r="A2289" s="204">
        <v>48145</v>
      </c>
      <c r="B2289" s="204" t="s">
        <v>9159</v>
      </c>
      <c r="C2289" s="205" t="s">
        <v>11</v>
      </c>
      <c r="D2289" s="206">
        <v>8.42</v>
      </c>
    </row>
    <row r="2290" spans="1:4" x14ac:dyDescent="0.25">
      <c r="A2290" s="204">
        <v>48146</v>
      </c>
      <c r="B2290" s="204" t="s">
        <v>9160</v>
      </c>
      <c r="C2290" s="205" t="s">
        <v>11</v>
      </c>
      <c r="D2290" s="206">
        <v>5.85</v>
      </c>
    </row>
    <row r="2291" spans="1:4" x14ac:dyDescent="0.25">
      <c r="A2291" s="204">
        <v>48149</v>
      </c>
      <c r="B2291" s="204" t="s">
        <v>9161</v>
      </c>
      <c r="C2291" s="205" t="s">
        <v>11</v>
      </c>
      <c r="D2291" s="206">
        <v>36.83</v>
      </c>
    </row>
    <row r="2292" spans="1:4" x14ac:dyDescent="0.25">
      <c r="A2292" s="204">
        <v>48150</v>
      </c>
      <c r="B2292" s="204" t="s">
        <v>9162</v>
      </c>
      <c r="C2292" s="205" t="s">
        <v>27</v>
      </c>
      <c r="D2292" s="206">
        <v>63.71</v>
      </c>
    </row>
    <row r="2293" spans="1:4" x14ac:dyDescent="0.25">
      <c r="A2293" s="204">
        <v>48151</v>
      </c>
      <c r="B2293" s="204" t="s">
        <v>9163</v>
      </c>
      <c r="C2293" s="205" t="s">
        <v>27</v>
      </c>
      <c r="D2293" s="206">
        <v>47.91</v>
      </c>
    </row>
    <row r="2294" spans="1:4" x14ac:dyDescent="0.25">
      <c r="A2294" s="204">
        <v>48152</v>
      </c>
      <c r="B2294" s="204" t="s">
        <v>9164</v>
      </c>
      <c r="C2294" s="205" t="s">
        <v>27</v>
      </c>
      <c r="D2294" s="206">
        <v>25.59</v>
      </c>
    </row>
    <row r="2295" spans="1:4" ht="14.4" x14ac:dyDescent="0.25">
      <c r="A2295" s="203">
        <v>482</v>
      </c>
      <c r="B2295" s="203" t="s">
        <v>4629</v>
      </c>
      <c r="C2295" s="203"/>
      <c r="D2295" s="203"/>
    </row>
    <row r="2296" spans="1:4" x14ac:dyDescent="0.25">
      <c r="A2296" s="204">
        <v>48220</v>
      </c>
      <c r="B2296" s="204" t="s">
        <v>9165</v>
      </c>
      <c r="C2296" s="205" t="s">
        <v>11</v>
      </c>
      <c r="D2296" s="206">
        <v>17.2</v>
      </c>
    </row>
    <row r="2297" spans="1:4" ht="14.4" x14ac:dyDescent="0.25">
      <c r="A2297" s="203">
        <v>483</v>
      </c>
      <c r="B2297" s="203" t="s">
        <v>8873</v>
      </c>
      <c r="C2297" s="203"/>
      <c r="D2297" s="203"/>
    </row>
    <row r="2298" spans="1:4" x14ac:dyDescent="0.25">
      <c r="A2298" s="204">
        <v>48316</v>
      </c>
      <c r="B2298" s="204" t="s">
        <v>9166</v>
      </c>
      <c r="C2298" s="205" t="s">
        <v>11</v>
      </c>
      <c r="D2298" s="206">
        <v>559.34</v>
      </c>
    </row>
    <row r="2299" spans="1:4" x14ac:dyDescent="0.25">
      <c r="A2299" s="204">
        <v>48340</v>
      </c>
      <c r="B2299" s="204" t="s">
        <v>9167</v>
      </c>
      <c r="C2299" s="205" t="s">
        <v>11</v>
      </c>
      <c r="D2299" s="206">
        <v>36.619999999999997</v>
      </c>
    </row>
    <row r="2300" spans="1:4" x14ac:dyDescent="0.25">
      <c r="A2300" s="204">
        <v>48341</v>
      </c>
      <c r="B2300" s="204" t="s">
        <v>9168</v>
      </c>
      <c r="C2300" s="205" t="s">
        <v>11</v>
      </c>
      <c r="D2300" s="206">
        <v>110.9</v>
      </c>
    </row>
    <row r="2301" spans="1:4" x14ac:dyDescent="0.25">
      <c r="A2301" s="204">
        <v>48342</v>
      </c>
      <c r="B2301" s="204" t="s">
        <v>9169</v>
      </c>
      <c r="C2301" s="205" t="s">
        <v>11</v>
      </c>
      <c r="D2301" s="206">
        <v>17.010000000000002</v>
      </c>
    </row>
    <row r="2302" spans="1:4" x14ac:dyDescent="0.25">
      <c r="A2302" s="204">
        <v>48365</v>
      </c>
      <c r="B2302" s="204" t="s">
        <v>9170</v>
      </c>
      <c r="C2302" s="205" t="s">
        <v>11</v>
      </c>
      <c r="D2302" s="206">
        <v>6.88</v>
      </c>
    </row>
    <row r="2303" spans="1:4" x14ac:dyDescent="0.25">
      <c r="A2303" s="204">
        <v>48390</v>
      </c>
      <c r="B2303" s="204" t="s">
        <v>9171</v>
      </c>
      <c r="C2303" s="205" t="s">
        <v>27</v>
      </c>
      <c r="D2303" s="206">
        <v>44.52</v>
      </c>
    </row>
    <row r="2304" spans="1:4" ht="14.4" x14ac:dyDescent="0.25">
      <c r="A2304" s="203">
        <v>484</v>
      </c>
      <c r="B2304" s="203" t="s">
        <v>9172</v>
      </c>
      <c r="C2304" s="203"/>
      <c r="D2304" s="203"/>
    </row>
    <row r="2305" spans="1:4" x14ac:dyDescent="0.25">
      <c r="A2305" s="204">
        <v>48444</v>
      </c>
      <c r="B2305" s="204" t="s">
        <v>9173</v>
      </c>
      <c r="C2305" s="205" t="s">
        <v>11</v>
      </c>
      <c r="D2305" s="206">
        <v>43.62</v>
      </c>
    </row>
    <row r="2306" spans="1:4" x14ac:dyDescent="0.25">
      <c r="A2306" s="204">
        <v>48458</v>
      </c>
      <c r="B2306" s="204" t="s">
        <v>9174</v>
      </c>
      <c r="C2306" s="205" t="s">
        <v>11</v>
      </c>
      <c r="D2306" s="206">
        <v>1.59</v>
      </c>
    </row>
    <row r="2307" spans="1:4" x14ac:dyDescent="0.25">
      <c r="A2307" s="204">
        <v>48474</v>
      </c>
      <c r="B2307" s="204" t="s">
        <v>9175</v>
      </c>
      <c r="C2307" s="205" t="s">
        <v>11</v>
      </c>
      <c r="D2307" s="206">
        <v>222.98</v>
      </c>
    </row>
    <row r="2308" spans="1:4" ht="14.4" x14ac:dyDescent="0.25">
      <c r="A2308" s="203">
        <v>485</v>
      </c>
      <c r="B2308" s="203" t="s">
        <v>9172</v>
      </c>
      <c r="C2308" s="203"/>
      <c r="D2308" s="203"/>
    </row>
    <row r="2309" spans="1:4" x14ac:dyDescent="0.25">
      <c r="A2309" s="204">
        <v>48502</v>
      </c>
      <c r="B2309" s="204" t="s">
        <v>9176</v>
      </c>
      <c r="C2309" s="205" t="s">
        <v>11</v>
      </c>
      <c r="D2309" s="206">
        <v>1.5</v>
      </c>
    </row>
    <row r="2310" spans="1:4" x14ac:dyDescent="0.25">
      <c r="A2310" s="204">
        <v>48503</v>
      </c>
      <c r="B2310" s="204" t="s">
        <v>9177</v>
      </c>
      <c r="C2310" s="205" t="s">
        <v>11</v>
      </c>
      <c r="D2310" s="206">
        <v>2</v>
      </c>
    </row>
    <row r="2311" spans="1:4" x14ac:dyDescent="0.25">
      <c r="A2311" s="204">
        <v>48505</v>
      </c>
      <c r="B2311" s="204" t="s">
        <v>9178</v>
      </c>
      <c r="C2311" s="205" t="s">
        <v>11</v>
      </c>
      <c r="D2311" s="206">
        <v>3.5</v>
      </c>
    </row>
    <row r="2312" spans="1:4" x14ac:dyDescent="0.25">
      <c r="A2312" s="204">
        <v>48506</v>
      </c>
      <c r="B2312" s="204" t="s">
        <v>9179</v>
      </c>
      <c r="C2312" s="205" t="s">
        <v>11</v>
      </c>
      <c r="D2312" s="206">
        <v>6.72</v>
      </c>
    </row>
    <row r="2313" spans="1:4" x14ac:dyDescent="0.25">
      <c r="A2313" s="204">
        <v>48508</v>
      </c>
      <c r="B2313" s="204" t="s">
        <v>9180</v>
      </c>
      <c r="C2313" s="205" t="s">
        <v>11</v>
      </c>
      <c r="D2313" s="206">
        <v>11.49</v>
      </c>
    </row>
    <row r="2314" spans="1:4" x14ac:dyDescent="0.25">
      <c r="A2314" s="204">
        <v>48510</v>
      </c>
      <c r="B2314" s="204" t="s">
        <v>9181</v>
      </c>
      <c r="C2314" s="205" t="s">
        <v>11</v>
      </c>
      <c r="D2314" s="206">
        <v>14.84</v>
      </c>
    </row>
    <row r="2315" spans="1:4" x14ac:dyDescent="0.25">
      <c r="A2315" s="204">
        <v>48512</v>
      </c>
      <c r="B2315" s="204" t="s">
        <v>9182</v>
      </c>
      <c r="C2315" s="205" t="s">
        <v>11</v>
      </c>
      <c r="D2315" s="206">
        <v>57.57</v>
      </c>
    </row>
    <row r="2316" spans="1:4" x14ac:dyDescent="0.25">
      <c r="A2316" s="204">
        <v>48516</v>
      </c>
      <c r="B2316" s="204" t="s">
        <v>9183</v>
      </c>
      <c r="C2316" s="205" t="s">
        <v>11</v>
      </c>
      <c r="D2316" s="206">
        <v>0.86</v>
      </c>
    </row>
    <row r="2317" spans="1:4" x14ac:dyDescent="0.25">
      <c r="A2317" s="204">
        <v>48517</v>
      </c>
      <c r="B2317" s="204" t="s">
        <v>9184</v>
      </c>
      <c r="C2317" s="205" t="s">
        <v>11</v>
      </c>
      <c r="D2317" s="206">
        <v>1.44</v>
      </c>
    </row>
    <row r="2318" spans="1:4" x14ac:dyDescent="0.25">
      <c r="A2318" s="204">
        <v>48518</v>
      </c>
      <c r="B2318" s="204" t="s">
        <v>9185</v>
      </c>
      <c r="C2318" s="205" t="s">
        <v>11</v>
      </c>
      <c r="D2318" s="206">
        <v>1.97</v>
      </c>
    </row>
    <row r="2319" spans="1:4" x14ac:dyDescent="0.25">
      <c r="A2319" s="204">
        <v>48519</v>
      </c>
      <c r="B2319" s="204" t="s">
        <v>9186</v>
      </c>
      <c r="C2319" s="205" t="s">
        <v>11</v>
      </c>
      <c r="D2319" s="206">
        <v>2.2400000000000002</v>
      </c>
    </row>
    <row r="2320" spans="1:4" x14ac:dyDescent="0.25">
      <c r="A2320" s="204">
        <v>48520</v>
      </c>
      <c r="B2320" s="204" t="s">
        <v>9187</v>
      </c>
      <c r="C2320" s="205" t="s">
        <v>11</v>
      </c>
      <c r="D2320" s="206">
        <v>3.39</v>
      </c>
    </row>
    <row r="2321" spans="1:4" x14ac:dyDescent="0.25">
      <c r="A2321" s="204">
        <v>48522</v>
      </c>
      <c r="B2321" s="204" t="s">
        <v>9188</v>
      </c>
      <c r="C2321" s="205" t="s">
        <v>11</v>
      </c>
      <c r="D2321" s="206">
        <v>9.33</v>
      </c>
    </row>
    <row r="2322" spans="1:4" x14ac:dyDescent="0.25">
      <c r="A2322" s="204">
        <v>48524</v>
      </c>
      <c r="B2322" s="204" t="s">
        <v>9189</v>
      </c>
      <c r="C2322" s="205" t="s">
        <v>11</v>
      </c>
      <c r="D2322" s="206">
        <v>10.62</v>
      </c>
    </row>
    <row r="2323" spans="1:4" x14ac:dyDescent="0.25">
      <c r="A2323" s="204">
        <v>48525</v>
      </c>
      <c r="B2323" s="204" t="s">
        <v>9190</v>
      </c>
      <c r="C2323" s="205" t="s">
        <v>11</v>
      </c>
      <c r="D2323" s="206">
        <v>27.24</v>
      </c>
    </row>
    <row r="2324" spans="1:4" ht="26.4" x14ac:dyDescent="0.25">
      <c r="A2324" s="204">
        <v>48534</v>
      </c>
      <c r="B2324" s="204" t="s">
        <v>9191</v>
      </c>
      <c r="C2324" s="205" t="s">
        <v>11</v>
      </c>
      <c r="D2324" s="206">
        <v>0.67</v>
      </c>
    </row>
    <row r="2325" spans="1:4" ht="26.4" x14ac:dyDescent="0.25">
      <c r="A2325" s="204">
        <v>48538</v>
      </c>
      <c r="B2325" s="204" t="s">
        <v>9192</v>
      </c>
      <c r="C2325" s="205" t="s">
        <v>11</v>
      </c>
      <c r="D2325" s="206">
        <v>1.5</v>
      </c>
    </row>
    <row r="2326" spans="1:4" x14ac:dyDescent="0.25">
      <c r="A2326" s="204">
        <v>48553</v>
      </c>
      <c r="B2326" s="204" t="s">
        <v>9193</v>
      </c>
      <c r="C2326" s="205" t="s">
        <v>11</v>
      </c>
      <c r="D2326" s="206">
        <v>5.39</v>
      </c>
    </row>
    <row r="2327" spans="1:4" x14ac:dyDescent="0.25">
      <c r="A2327" s="204">
        <v>48556</v>
      </c>
      <c r="B2327" s="204" t="s">
        <v>9194</v>
      </c>
      <c r="C2327" s="205" t="s">
        <v>11</v>
      </c>
      <c r="D2327" s="206">
        <v>3.07</v>
      </c>
    </row>
    <row r="2328" spans="1:4" ht="14.4" x14ac:dyDescent="0.25">
      <c r="A2328" s="203">
        <v>486</v>
      </c>
      <c r="B2328" s="203" t="s">
        <v>9172</v>
      </c>
      <c r="C2328" s="203"/>
      <c r="D2328" s="203"/>
    </row>
    <row r="2329" spans="1:4" x14ac:dyDescent="0.25">
      <c r="A2329" s="204">
        <v>48606</v>
      </c>
      <c r="B2329" s="204" t="s">
        <v>9195</v>
      </c>
      <c r="C2329" s="205" t="s">
        <v>11</v>
      </c>
      <c r="D2329" s="206">
        <v>8.41</v>
      </c>
    </row>
    <row r="2330" spans="1:4" x14ac:dyDescent="0.25">
      <c r="A2330" s="204">
        <v>48607</v>
      </c>
      <c r="B2330" s="204" t="s">
        <v>9196</v>
      </c>
      <c r="C2330" s="205" t="s">
        <v>11</v>
      </c>
      <c r="D2330" s="206">
        <v>12.53</v>
      </c>
    </row>
    <row r="2331" spans="1:4" x14ac:dyDescent="0.25">
      <c r="A2331" s="204">
        <v>48630</v>
      </c>
      <c r="B2331" s="204" t="s">
        <v>9197</v>
      </c>
      <c r="C2331" s="205" t="s">
        <v>27</v>
      </c>
      <c r="D2331" s="206">
        <v>4.04</v>
      </c>
    </row>
    <row r="2332" spans="1:4" x14ac:dyDescent="0.25">
      <c r="A2332" s="204">
        <v>48634</v>
      </c>
      <c r="B2332" s="204" t="s">
        <v>9198</v>
      </c>
      <c r="C2332" s="205" t="s">
        <v>27</v>
      </c>
      <c r="D2332" s="206">
        <v>38.07</v>
      </c>
    </row>
    <row r="2333" spans="1:4" x14ac:dyDescent="0.25">
      <c r="A2333" s="204">
        <v>48665</v>
      </c>
      <c r="B2333" s="204" t="s">
        <v>9199</v>
      </c>
      <c r="C2333" s="205" t="s">
        <v>11</v>
      </c>
      <c r="D2333" s="206">
        <v>0.32</v>
      </c>
    </row>
    <row r="2334" spans="1:4" ht="14.4" x14ac:dyDescent="0.25">
      <c r="A2334" s="203">
        <v>487</v>
      </c>
      <c r="B2334" s="203" t="s">
        <v>9200</v>
      </c>
      <c r="C2334" s="203"/>
      <c r="D2334" s="203"/>
    </row>
    <row r="2335" spans="1:4" x14ac:dyDescent="0.25">
      <c r="A2335" s="204">
        <v>48701</v>
      </c>
      <c r="B2335" s="204" t="s">
        <v>9201</v>
      </c>
      <c r="C2335" s="205" t="s">
        <v>27</v>
      </c>
      <c r="D2335" s="206">
        <v>9.8800000000000008</v>
      </c>
    </row>
    <row r="2336" spans="1:4" x14ac:dyDescent="0.25">
      <c r="A2336" s="204">
        <v>48730</v>
      </c>
      <c r="B2336" s="204" t="s">
        <v>9202</v>
      </c>
      <c r="C2336" s="205" t="s">
        <v>11</v>
      </c>
      <c r="D2336" s="206">
        <v>123.39</v>
      </c>
    </row>
    <row r="2337" spans="1:4" x14ac:dyDescent="0.25">
      <c r="A2337" s="204">
        <v>48744</v>
      </c>
      <c r="B2337" s="204" t="s">
        <v>9203</v>
      </c>
      <c r="C2337" s="205" t="s">
        <v>11</v>
      </c>
      <c r="D2337" s="206">
        <v>94.12</v>
      </c>
    </row>
    <row r="2338" spans="1:4" x14ac:dyDescent="0.25">
      <c r="A2338" s="204">
        <v>48747</v>
      </c>
      <c r="B2338" s="204" t="s">
        <v>9204</v>
      </c>
      <c r="C2338" s="205" t="s">
        <v>11</v>
      </c>
      <c r="D2338" s="206">
        <v>1.36</v>
      </c>
    </row>
    <row r="2339" spans="1:4" x14ac:dyDescent="0.25">
      <c r="A2339" s="204">
        <v>48763</v>
      </c>
      <c r="B2339" s="204" t="s">
        <v>9205</v>
      </c>
      <c r="C2339" s="205" t="s">
        <v>11</v>
      </c>
      <c r="D2339" s="206">
        <v>24.86</v>
      </c>
    </row>
    <row r="2340" spans="1:4" x14ac:dyDescent="0.25">
      <c r="A2340" s="204">
        <v>48772</v>
      </c>
      <c r="B2340" s="204" t="s">
        <v>9206</v>
      </c>
      <c r="C2340" s="205" t="s">
        <v>11</v>
      </c>
      <c r="D2340" s="206">
        <v>156.69999999999999</v>
      </c>
    </row>
    <row r="2341" spans="1:4" ht="26.4" x14ac:dyDescent="0.25">
      <c r="A2341" s="204">
        <v>48782</v>
      </c>
      <c r="B2341" s="204" t="s">
        <v>9207</v>
      </c>
      <c r="C2341" s="205" t="s">
        <v>11</v>
      </c>
      <c r="D2341" s="206">
        <v>115.41</v>
      </c>
    </row>
    <row r="2342" spans="1:4" x14ac:dyDescent="0.25">
      <c r="A2342" s="204">
        <v>48784</v>
      </c>
      <c r="B2342" s="204" t="s">
        <v>9208</v>
      </c>
      <c r="C2342" s="205" t="s">
        <v>11</v>
      </c>
      <c r="D2342" s="206">
        <v>159.15</v>
      </c>
    </row>
    <row r="2343" spans="1:4" x14ac:dyDescent="0.25">
      <c r="A2343" s="204">
        <v>48790</v>
      </c>
      <c r="B2343" s="204" t="s">
        <v>9209</v>
      </c>
      <c r="C2343" s="205" t="s">
        <v>11</v>
      </c>
      <c r="D2343" s="206">
        <v>641.09</v>
      </c>
    </row>
    <row r="2344" spans="1:4" x14ac:dyDescent="0.25">
      <c r="A2344" s="204">
        <v>48794</v>
      </c>
      <c r="B2344" s="204" t="s">
        <v>9210</v>
      </c>
      <c r="C2344" s="205" t="s">
        <v>11</v>
      </c>
      <c r="D2344" s="206">
        <v>39.659999999999997</v>
      </c>
    </row>
    <row r="2345" spans="1:4" ht="14.4" x14ac:dyDescent="0.25">
      <c r="A2345" s="203">
        <v>488</v>
      </c>
      <c r="B2345" s="203" t="s">
        <v>8698</v>
      </c>
      <c r="C2345" s="203"/>
      <c r="D2345" s="203"/>
    </row>
    <row r="2346" spans="1:4" x14ac:dyDescent="0.25">
      <c r="A2346" s="204">
        <v>48860</v>
      </c>
      <c r="B2346" s="204" t="s">
        <v>9211</v>
      </c>
      <c r="C2346" s="205" t="s">
        <v>11</v>
      </c>
      <c r="D2346" s="206">
        <v>26.42</v>
      </c>
    </row>
    <row r="2347" spans="1:4" ht="14.4" x14ac:dyDescent="0.25">
      <c r="A2347" s="203">
        <v>489</v>
      </c>
      <c r="B2347" s="203" t="s">
        <v>8873</v>
      </c>
      <c r="C2347" s="203"/>
      <c r="D2347" s="203"/>
    </row>
    <row r="2348" spans="1:4" x14ac:dyDescent="0.25">
      <c r="A2348" s="204">
        <v>48986</v>
      </c>
      <c r="B2348" s="204" t="s">
        <v>9212</v>
      </c>
      <c r="C2348" s="205" t="s">
        <v>27</v>
      </c>
      <c r="D2348" s="206">
        <v>67.38</v>
      </c>
    </row>
    <row r="2349" spans="1:4" x14ac:dyDescent="0.25">
      <c r="A2349" s="204">
        <v>48987</v>
      </c>
      <c r="B2349" s="204" t="s">
        <v>9213</v>
      </c>
      <c r="C2349" s="205" t="s">
        <v>11</v>
      </c>
      <c r="D2349" s="206">
        <v>33.450000000000003</v>
      </c>
    </row>
    <row r="2350" spans="1:4" x14ac:dyDescent="0.25">
      <c r="A2350" s="204">
        <v>48988</v>
      </c>
      <c r="B2350" s="204" t="s">
        <v>9214</v>
      </c>
      <c r="C2350" s="205" t="s">
        <v>27</v>
      </c>
      <c r="D2350" s="206">
        <v>94.85</v>
      </c>
    </row>
    <row r="2351" spans="1:4" ht="14.4" x14ac:dyDescent="0.25">
      <c r="A2351" s="203">
        <v>490</v>
      </c>
      <c r="B2351" s="203" t="s">
        <v>9215</v>
      </c>
      <c r="C2351" s="203"/>
      <c r="D2351" s="203"/>
    </row>
    <row r="2352" spans="1:4" x14ac:dyDescent="0.25">
      <c r="A2352" s="204">
        <v>49002</v>
      </c>
      <c r="B2352" s="204" t="s">
        <v>9216</v>
      </c>
      <c r="C2352" s="205" t="s">
        <v>11</v>
      </c>
      <c r="D2352" s="206">
        <v>36.19</v>
      </c>
    </row>
    <row r="2353" spans="1:4" x14ac:dyDescent="0.25">
      <c r="A2353" s="204">
        <v>49028</v>
      </c>
      <c r="B2353" s="204" t="s">
        <v>9217</v>
      </c>
      <c r="C2353" s="205" t="s">
        <v>11</v>
      </c>
      <c r="D2353" s="206">
        <v>183.44</v>
      </c>
    </row>
    <row r="2354" spans="1:4" x14ac:dyDescent="0.25">
      <c r="A2354" s="204">
        <v>49064</v>
      </c>
      <c r="B2354" s="204" t="s">
        <v>9218</v>
      </c>
      <c r="C2354" s="205" t="s">
        <v>11</v>
      </c>
      <c r="D2354" s="206">
        <v>3.94</v>
      </c>
    </row>
    <row r="2355" spans="1:4" x14ac:dyDescent="0.25">
      <c r="A2355" s="204">
        <v>49072</v>
      </c>
      <c r="B2355" s="204" t="s">
        <v>9219</v>
      </c>
      <c r="C2355" s="205" t="s">
        <v>11</v>
      </c>
      <c r="D2355" s="206">
        <v>39.06</v>
      </c>
    </row>
    <row r="2356" spans="1:4" ht="14.4" x14ac:dyDescent="0.25">
      <c r="A2356" s="203">
        <v>491</v>
      </c>
      <c r="B2356" s="203" t="s">
        <v>9215</v>
      </c>
      <c r="C2356" s="203"/>
      <c r="D2356" s="203"/>
    </row>
    <row r="2357" spans="1:4" x14ac:dyDescent="0.25">
      <c r="A2357" s="204">
        <v>49101</v>
      </c>
      <c r="B2357" s="204" t="s">
        <v>9220</v>
      </c>
      <c r="C2357" s="205" t="s">
        <v>11</v>
      </c>
      <c r="D2357" s="206">
        <v>457.03</v>
      </c>
    </row>
    <row r="2358" spans="1:4" x14ac:dyDescent="0.25">
      <c r="A2358" s="204">
        <v>49104</v>
      </c>
      <c r="B2358" s="204" t="s">
        <v>9221</v>
      </c>
      <c r="C2358" s="205" t="s">
        <v>11</v>
      </c>
      <c r="D2358" s="206">
        <v>3.21</v>
      </c>
    </row>
    <row r="2359" spans="1:4" x14ac:dyDescent="0.25">
      <c r="A2359" s="204">
        <v>49112</v>
      </c>
      <c r="B2359" s="204" t="s">
        <v>9222</v>
      </c>
      <c r="C2359" s="205" t="s">
        <v>11</v>
      </c>
      <c r="D2359" s="206">
        <v>48.38</v>
      </c>
    </row>
    <row r="2360" spans="1:4" x14ac:dyDescent="0.25">
      <c r="A2360" s="204">
        <v>49123</v>
      </c>
      <c r="B2360" s="204" t="s">
        <v>9223</v>
      </c>
      <c r="C2360" s="205" t="s">
        <v>11</v>
      </c>
      <c r="D2360" s="206">
        <v>3.2</v>
      </c>
    </row>
    <row r="2361" spans="1:4" x14ac:dyDescent="0.25">
      <c r="A2361" s="204">
        <v>49165</v>
      </c>
      <c r="B2361" s="204" t="s">
        <v>9224</v>
      </c>
      <c r="C2361" s="205" t="s">
        <v>11</v>
      </c>
      <c r="D2361" s="206">
        <v>238.3</v>
      </c>
    </row>
    <row r="2362" spans="1:4" x14ac:dyDescent="0.25">
      <c r="A2362" s="204">
        <v>49170</v>
      </c>
      <c r="B2362" s="204" t="s">
        <v>9225</v>
      </c>
      <c r="C2362" s="205" t="s">
        <v>11</v>
      </c>
      <c r="D2362" s="207">
        <v>2436.6999999999998</v>
      </c>
    </row>
    <row r="2363" spans="1:4" ht="14.4" x14ac:dyDescent="0.25">
      <c r="A2363" s="203">
        <v>492</v>
      </c>
      <c r="B2363" s="203" t="s">
        <v>9226</v>
      </c>
      <c r="C2363" s="203"/>
      <c r="D2363" s="203"/>
    </row>
    <row r="2364" spans="1:4" x14ac:dyDescent="0.25">
      <c r="A2364" s="204">
        <v>49227</v>
      </c>
      <c r="B2364" s="204" t="s">
        <v>9227</v>
      </c>
      <c r="C2364" s="205" t="s">
        <v>11</v>
      </c>
      <c r="D2364" s="206">
        <v>4.58</v>
      </c>
    </row>
    <row r="2365" spans="1:4" x14ac:dyDescent="0.25">
      <c r="A2365" s="204">
        <v>49228</v>
      </c>
      <c r="B2365" s="204" t="s">
        <v>9228</v>
      </c>
      <c r="C2365" s="205" t="s">
        <v>11</v>
      </c>
      <c r="D2365" s="206">
        <v>6.44</v>
      </c>
    </row>
    <row r="2366" spans="1:4" x14ac:dyDescent="0.25">
      <c r="A2366" s="204">
        <v>49241</v>
      </c>
      <c r="B2366" s="204" t="s">
        <v>9229</v>
      </c>
      <c r="C2366" s="205" t="s">
        <v>11</v>
      </c>
      <c r="D2366" s="206">
        <v>6.48</v>
      </c>
    </row>
    <row r="2367" spans="1:4" x14ac:dyDescent="0.25">
      <c r="A2367" s="204">
        <v>49242</v>
      </c>
      <c r="B2367" s="204" t="s">
        <v>9230</v>
      </c>
      <c r="C2367" s="205" t="s">
        <v>11</v>
      </c>
      <c r="D2367" s="206">
        <v>4.1100000000000003</v>
      </c>
    </row>
    <row r="2368" spans="1:4" ht="26.4" x14ac:dyDescent="0.25">
      <c r="A2368" s="204">
        <v>49243</v>
      </c>
      <c r="B2368" s="204" t="s">
        <v>9231</v>
      </c>
      <c r="C2368" s="205" t="s">
        <v>11</v>
      </c>
      <c r="D2368" s="206">
        <v>6.69</v>
      </c>
    </row>
    <row r="2369" spans="1:4" x14ac:dyDescent="0.25">
      <c r="A2369" s="204">
        <v>49249</v>
      </c>
      <c r="B2369" s="204" t="s">
        <v>9232</v>
      </c>
      <c r="C2369" s="205" t="s">
        <v>11</v>
      </c>
      <c r="D2369" s="206">
        <v>8.83</v>
      </c>
    </row>
    <row r="2370" spans="1:4" x14ac:dyDescent="0.25">
      <c r="A2370" s="204">
        <v>49274</v>
      </c>
      <c r="B2370" s="204" t="s">
        <v>9233</v>
      </c>
      <c r="C2370" s="205" t="s">
        <v>11</v>
      </c>
      <c r="D2370" s="206">
        <v>61.99</v>
      </c>
    </row>
    <row r="2371" spans="1:4" x14ac:dyDescent="0.25">
      <c r="A2371" s="204">
        <v>49275</v>
      </c>
      <c r="B2371" s="204" t="s">
        <v>9234</v>
      </c>
      <c r="C2371" s="205" t="s">
        <v>11</v>
      </c>
      <c r="D2371" s="206">
        <v>80.319999999999993</v>
      </c>
    </row>
    <row r="2372" spans="1:4" x14ac:dyDescent="0.25">
      <c r="A2372" s="204">
        <v>49277</v>
      </c>
      <c r="B2372" s="204" t="s">
        <v>9235</v>
      </c>
      <c r="C2372" s="205" t="s">
        <v>11</v>
      </c>
      <c r="D2372" s="206">
        <v>27.25</v>
      </c>
    </row>
    <row r="2373" spans="1:4" x14ac:dyDescent="0.25">
      <c r="A2373" s="204">
        <v>49278</v>
      </c>
      <c r="B2373" s="204" t="s">
        <v>9236</v>
      </c>
      <c r="C2373" s="205" t="s">
        <v>11</v>
      </c>
      <c r="D2373" s="206">
        <v>40</v>
      </c>
    </row>
    <row r="2374" spans="1:4" x14ac:dyDescent="0.25">
      <c r="A2374" s="204">
        <v>49289</v>
      </c>
      <c r="B2374" s="204" t="s">
        <v>9237</v>
      </c>
      <c r="C2374" s="205" t="s">
        <v>11</v>
      </c>
      <c r="D2374" s="206">
        <v>9.6999999999999993</v>
      </c>
    </row>
    <row r="2375" spans="1:4" ht="14.4" x14ac:dyDescent="0.25">
      <c r="A2375" s="203">
        <v>494</v>
      </c>
      <c r="B2375" s="203" t="s">
        <v>9238</v>
      </c>
      <c r="C2375" s="203"/>
      <c r="D2375" s="203"/>
    </row>
    <row r="2376" spans="1:4" x14ac:dyDescent="0.25">
      <c r="A2376" s="204">
        <v>49424</v>
      </c>
      <c r="B2376" s="204" t="s">
        <v>9239</v>
      </c>
      <c r="C2376" s="205" t="s">
        <v>11</v>
      </c>
      <c r="D2376" s="206">
        <v>14.43</v>
      </c>
    </row>
    <row r="2377" spans="1:4" x14ac:dyDescent="0.25">
      <c r="A2377" s="204">
        <v>49428</v>
      </c>
      <c r="B2377" s="204" t="s">
        <v>9240</v>
      </c>
      <c r="C2377" s="205" t="s">
        <v>11</v>
      </c>
      <c r="D2377" s="206">
        <v>3.94</v>
      </c>
    </row>
    <row r="2378" spans="1:4" x14ac:dyDescent="0.25">
      <c r="A2378" s="204">
        <v>49459</v>
      </c>
      <c r="B2378" s="204" t="s">
        <v>9241</v>
      </c>
      <c r="C2378" s="205" t="s">
        <v>11</v>
      </c>
      <c r="D2378" s="206">
        <v>488.99</v>
      </c>
    </row>
    <row r="2379" spans="1:4" x14ac:dyDescent="0.25">
      <c r="A2379" s="204">
        <v>49463</v>
      </c>
      <c r="B2379" s="204" t="s">
        <v>9242</v>
      </c>
      <c r="C2379" s="205" t="s">
        <v>11</v>
      </c>
      <c r="D2379" s="206">
        <v>55.31</v>
      </c>
    </row>
    <row r="2380" spans="1:4" x14ac:dyDescent="0.25">
      <c r="A2380" s="204">
        <v>49464</v>
      </c>
      <c r="B2380" s="204" t="s">
        <v>9243</v>
      </c>
      <c r="C2380" s="205" t="s">
        <v>11</v>
      </c>
      <c r="D2380" s="206">
        <v>85.91</v>
      </c>
    </row>
    <row r="2381" spans="1:4" x14ac:dyDescent="0.25">
      <c r="A2381" s="204">
        <v>49488</v>
      </c>
      <c r="B2381" s="204" t="s">
        <v>9244</v>
      </c>
      <c r="C2381" s="205" t="s">
        <v>11</v>
      </c>
      <c r="D2381" s="206">
        <v>1.65</v>
      </c>
    </row>
    <row r="2382" spans="1:4" x14ac:dyDescent="0.25">
      <c r="A2382" s="204">
        <v>49492</v>
      </c>
      <c r="B2382" s="204" t="s">
        <v>9245</v>
      </c>
      <c r="C2382" s="205" t="s">
        <v>11</v>
      </c>
      <c r="D2382" s="206">
        <v>14.44</v>
      </c>
    </row>
    <row r="2383" spans="1:4" x14ac:dyDescent="0.25">
      <c r="A2383" s="204">
        <v>49493</v>
      </c>
      <c r="B2383" s="204" t="s">
        <v>9246</v>
      </c>
      <c r="C2383" s="205" t="s">
        <v>11</v>
      </c>
      <c r="D2383" s="206">
        <v>31.54</v>
      </c>
    </row>
    <row r="2384" spans="1:4" ht="14.4" x14ac:dyDescent="0.25">
      <c r="A2384" s="203">
        <v>495</v>
      </c>
      <c r="B2384" s="203" t="s">
        <v>4629</v>
      </c>
      <c r="C2384" s="203"/>
      <c r="D2384" s="203"/>
    </row>
    <row r="2385" spans="1:4" x14ac:dyDescent="0.25">
      <c r="A2385" s="204">
        <v>49502</v>
      </c>
      <c r="B2385" s="204" t="s">
        <v>9247</v>
      </c>
      <c r="C2385" s="205" t="s">
        <v>11</v>
      </c>
      <c r="D2385" s="206">
        <v>3.21</v>
      </c>
    </row>
    <row r="2386" spans="1:4" x14ac:dyDescent="0.25">
      <c r="A2386" s="204">
        <v>49503</v>
      </c>
      <c r="B2386" s="204" t="s">
        <v>9248</v>
      </c>
      <c r="C2386" s="205" t="s">
        <v>11</v>
      </c>
      <c r="D2386" s="206">
        <v>30.01</v>
      </c>
    </row>
    <row r="2387" spans="1:4" x14ac:dyDescent="0.25">
      <c r="A2387" s="204">
        <v>49505</v>
      </c>
      <c r="B2387" s="204" t="s">
        <v>9249</v>
      </c>
      <c r="C2387" s="205" t="s">
        <v>11</v>
      </c>
      <c r="D2387" s="206">
        <v>3.37</v>
      </c>
    </row>
    <row r="2388" spans="1:4" x14ac:dyDescent="0.25">
      <c r="A2388" s="204">
        <v>49507</v>
      </c>
      <c r="B2388" s="204" t="s">
        <v>9250</v>
      </c>
      <c r="C2388" s="205" t="s">
        <v>11</v>
      </c>
      <c r="D2388" s="206">
        <v>3.73</v>
      </c>
    </row>
    <row r="2389" spans="1:4" x14ac:dyDescent="0.25">
      <c r="A2389" s="204">
        <v>49510</v>
      </c>
      <c r="B2389" s="204" t="s">
        <v>9251</v>
      </c>
      <c r="C2389" s="205" t="s">
        <v>11</v>
      </c>
      <c r="D2389" s="206">
        <v>717.05</v>
      </c>
    </row>
    <row r="2390" spans="1:4" x14ac:dyDescent="0.25">
      <c r="A2390" s="204">
        <v>49514</v>
      </c>
      <c r="B2390" s="204" t="s">
        <v>9252</v>
      </c>
      <c r="C2390" s="205" t="s">
        <v>11</v>
      </c>
      <c r="D2390" s="206">
        <v>19.850000000000001</v>
      </c>
    </row>
    <row r="2391" spans="1:4" ht="26.4" x14ac:dyDescent="0.25">
      <c r="A2391" s="204">
        <v>49521</v>
      </c>
      <c r="B2391" s="204" t="s">
        <v>9253</v>
      </c>
      <c r="C2391" s="205" t="s">
        <v>11</v>
      </c>
      <c r="D2391" s="206">
        <v>14.35</v>
      </c>
    </row>
    <row r="2392" spans="1:4" x14ac:dyDescent="0.25">
      <c r="A2392" s="204">
        <v>49524</v>
      </c>
      <c r="B2392" s="204" t="s">
        <v>9254</v>
      </c>
      <c r="C2392" s="205" t="s">
        <v>27</v>
      </c>
      <c r="D2392" s="206">
        <v>25.01</v>
      </c>
    </row>
    <row r="2393" spans="1:4" x14ac:dyDescent="0.25">
      <c r="A2393" s="204">
        <v>49537</v>
      </c>
      <c r="B2393" s="204" t="s">
        <v>9255</v>
      </c>
      <c r="C2393" s="205" t="s">
        <v>11</v>
      </c>
      <c r="D2393" s="206">
        <v>35.57</v>
      </c>
    </row>
    <row r="2394" spans="1:4" x14ac:dyDescent="0.25">
      <c r="A2394" s="204">
        <v>49565</v>
      </c>
      <c r="B2394" s="204" t="s">
        <v>9256</v>
      </c>
      <c r="C2394" s="205" t="s">
        <v>11</v>
      </c>
      <c r="D2394" s="206">
        <v>30.47</v>
      </c>
    </row>
    <row r="2395" spans="1:4" x14ac:dyDescent="0.25">
      <c r="A2395" s="204">
        <v>49566</v>
      </c>
      <c r="B2395" s="204" t="s">
        <v>9257</v>
      </c>
      <c r="C2395" s="205" t="s">
        <v>11</v>
      </c>
      <c r="D2395" s="206">
        <v>4.99</v>
      </c>
    </row>
    <row r="2396" spans="1:4" x14ac:dyDescent="0.25">
      <c r="A2396" s="204">
        <v>49568</v>
      </c>
      <c r="B2396" s="204" t="s">
        <v>9258</v>
      </c>
      <c r="C2396" s="205" t="s">
        <v>11</v>
      </c>
      <c r="D2396" s="206">
        <v>8.77</v>
      </c>
    </row>
    <row r="2397" spans="1:4" x14ac:dyDescent="0.25">
      <c r="A2397" s="204">
        <v>49570</v>
      </c>
      <c r="B2397" s="204" t="s">
        <v>9259</v>
      </c>
      <c r="C2397" s="205" t="s">
        <v>11</v>
      </c>
      <c r="D2397" s="206">
        <v>8.81</v>
      </c>
    </row>
    <row r="2398" spans="1:4" ht="14.4" x14ac:dyDescent="0.25">
      <c r="A2398" s="203">
        <v>496</v>
      </c>
      <c r="B2398" s="203" t="s">
        <v>8698</v>
      </c>
      <c r="C2398" s="203"/>
      <c r="D2398" s="203"/>
    </row>
    <row r="2399" spans="1:4" x14ac:dyDescent="0.25">
      <c r="A2399" s="204">
        <v>49606</v>
      </c>
      <c r="B2399" s="204" t="s">
        <v>9260</v>
      </c>
      <c r="C2399" s="205" t="s">
        <v>27</v>
      </c>
      <c r="D2399" s="206">
        <v>16.61</v>
      </c>
    </row>
    <row r="2400" spans="1:4" x14ac:dyDescent="0.25">
      <c r="A2400" s="204">
        <v>49626</v>
      </c>
      <c r="B2400" s="204" t="s">
        <v>9261</v>
      </c>
      <c r="C2400" s="205" t="s">
        <v>11</v>
      </c>
      <c r="D2400" s="206">
        <v>4.09</v>
      </c>
    </row>
    <row r="2401" spans="1:4" x14ac:dyDescent="0.25">
      <c r="A2401" s="204">
        <v>49633</v>
      </c>
      <c r="B2401" s="204" t="s">
        <v>9262</v>
      </c>
      <c r="C2401" s="205" t="s">
        <v>11</v>
      </c>
      <c r="D2401" s="206">
        <v>2.73</v>
      </c>
    </row>
    <row r="2402" spans="1:4" x14ac:dyDescent="0.25">
      <c r="A2402" s="204">
        <v>49645</v>
      </c>
      <c r="B2402" s="204" t="s">
        <v>9263</v>
      </c>
      <c r="C2402" s="205" t="s">
        <v>11</v>
      </c>
      <c r="D2402" s="206">
        <v>457.03</v>
      </c>
    </row>
    <row r="2403" spans="1:4" x14ac:dyDescent="0.25">
      <c r="A2403" s="204">
        <v>49654</v>
      </c>
      <c r="B2403" s="204" t="s">
        <v>9264</v>
      </c>
      <c r="C2403" s="205" t="s">
        <v>11</v>
      </c>
      <c r="D2403" s="206">
        <v>32.159999999999997</v>
      </c>
    </row>
    <row r="2404" spans="1:4" x14ac:dyDescent="0.25">
      <c r="A2404" s="204">
        <v>49666</v>
      </c>
      <c r="B2404" s="204" t="s">
        <v>9265</v>
      </c>
      <c r="C2404" s="205" t="s">
        <v>27</v>
      </c>
      <c r="D2404" s="206">
        <v>21.15</v>
      </c>
    </row>
    <row r="2405" spans="1:4" x14ac:dyDescent="0.25">
      <c r="A2405" s="204">
        <v>49674</v>
      </c>
      <c r="B2405" s="204" t="s">
        <v>9266</v>
      </c>
      <c r="C2405" s="205" t="s">
        <v>11</v>
      </c>
      <c r="D2405" s="206">
        <v>35.770000000000003</v>
      </c>
    </row>
    <row r="2406" spans="1:4" x14ac:dyDescent="0.25">
      <c r="A2406" s="204">
        <v>49679</v>
      </c>
      <c r="B2406" s="204" t="s">
        <v>9267</v>
      </c>
      <c r="C2406" s="205" t="s">
        <v>11</v>
      </c>
      <c r="D2406" s="206">
        <v>33.29</v>
      </c>
    </row>
    <row r="2407" spans="1:4" x14ac:dyDescent="0.25">
      <c r="A2407" s="204">
        <v>49681</v>
      </c>
      <c r="B2407" s="204" t="s">
        <v>9268</v>
      </c>
      <c r="C2407" s="205" t="s">
        <v>11</v>
      </c>
      <c r="D2407" s="206">
        <v>5.18</v>
      </c>
    </row>
    <row r="2408" spans="1:4" x14ac:dyDescent="0.25">
      <c r="A2408" s="204">
        <v>49686</v>
      </c>
      <c r="B2408" s="204" t="s">
        <v>9269</v>
      </c>
      <c r="C2408" s="205" t="s">
        <v>11</v>
      </c>
      <c r="D2408" s="206">
        <v>92.58</v>
      </c>
    </row>
    <row r="2409" spans="1:4" x14ac:dyDescent="0.25">
      <c r="A2409" s="204">
        <v>49694</v>
      </c>
      <c r="B2409" s="204" t="s">
        <v>9270</v>
      </c>
      <c r="C2409" s="205" t="s">
        <v>11</v>
      </c>
      <c r="D2409" s="206">
        <v>32.74</v>
      </c>
    </row>
    <row r="2410" spans="1:4" x14ac:dyDescent="0.25">
      <c r="A2410" s="204">
        <v>49695</v>
      </c>
      <c r="B2410" s="204" t="s">
        <v>9271</v>
      </c>
      <c r="C2410" s="205" t="s">
        <v>11</v>
      </c>
      <c r="D2410" s="206">
        <v>71.84</v>
      </c>
    </row>
    <row r="2411" spans="1:4" x14ac:dyDescent="0.25">
      <c r="A2411" s="204">
        <v>49696</v>
      </c>
      <c r="B2411" s="204" t="s">
        <v>9272</v>
      </c>
      <c r="C2411" s="205" t="s">
        <v>11</v>
      </c>
      <c r="D2411" s="206">
        <v>102.09</v>
      </c>
    </row>
    <row r="2412" spans="1:4" ht="14.4" x14ac:dyDescent="0.25">
      <c r="A2412" s="203">
        <v>497</v>
      </c>
      <c r="B2412" s="203" t="s">
        <v>4629</v>
      </c>
      <c r="C2412" s="203"/>
      <c r="D2412" s="203"/>
    </row>
    <row r="2413" spans="1:4" x14ac:dyDescent="0.25">
      <c r="A2413" s="204">
        <v>49709</v>
      </c>
      <c r="B2413" s="204" t="s">
        <v>9273</v>
      </c>
      <c r="C2413" s="205" t="s">
        <v>11</v>
      </c>
      <c r="D2413" s="206">
        <v>16</v>
      </c>
    </row>
    <row r="2414" spans="1:4" x14ac:dyDescent="0.25">
      <c r="A2414" s="204">
        <v>49729</v>
      </c>
      <c r="B2414" s="204" t="s">
        <v>9274</v>
      </c>
      <c r="C2414" s="205" t="s">
        <v>27</v>
      </c>
      <c r="D2414" s="206">
        <v>83.48</v>
      </c>
    </row>
    <row r="2415" spans="1:4" x14ac:dyDescent="0.25">
      <c r="A2415" s="204">
        <v>49774</v>
      </c>
      <c r="B2415" s="204" t="s">
        <v>9275</v>
      </c>
      <c r="C2415" s="205" t="s">
        <v>11</v>
      </c>
      <c r="D2415" s="206">
        <v>33.31</v>
      </c>
    </row>
    <row r="2416" spans="1:4" x14ac:dyDescent="0.25">
      <c r="A2416" s="204">
        <v>49791</v>
      </c>
      <c r="B2416" s="204" t="s">
        <v>9276</v>
      </c>
      <c r="C2416" s="205" t="s">
        <v>11</v>
      </c>
      <c r="D2416" s="206">
        <v>10.79</v>
      </c>
    </row>
    <row r="2417" spans="1:4" ht="14.4" x14ac:dyDescent="0.25">
      <c r="A2417" s="203">
        <v>498</v>
      </c>
      <c r="B2417" s="203" t="s">
        <v>8873</v>
      </c>
      <c r="C2417" s="203"/>
      <c r="D2417" s="203"/>
    </row>
    <row r="2418" spans="1:4" x14ac:dyDescent="0.25">
      <c r="A2418" s="204">
        <v>49803</v>
      </c>
      <c r="B2418" s="204" t="s">
        <v>9277</v>
      </c>
      <c r="C2418" s="205" t="s">
        <v>11</v>
      </c>
      <c r="D2418" s="206">
        <v>4.5</v>
      </c>
    </row>
    <row r="2419" spans="1:4" x14ac:dyDescent="0.25">
      <c r="A2419" s="204">
        <v>49804</v>
      </c>
      <c r="B2419" s="204" t="s">
        <v>9278</v>
      </c>
      <c r="C2419" s="205" t="s">
        <v>11</v>
      </c>
      <c r="D2419" s="206">
        <v>5.18</v>
      </c>
    </row>
    <row r="2420" spans="1:4" x14ac:dyDescent="0.25">
      <c r="A2420" s="204">
        <v>49805</v>
      </c>
      <c r="B2420" s="204" t="s">
        <v>9279</v>
      </c>
      <c r="C2420" s="205" t="s">
        <v>11</v>
      </c>
      <c r="D2420" s="206">
        <v>9.35</v>
      </c>
    </row>
    <row r="2421" spans="1:4" x14ac:dyDescent="0.25">
      <c r="A2421" s="204">
        <v>49806</v>
      </c>
      <c r="B2421" s="204" t="s">
        <v>9280</v>
      </c>
      <c r="C2421" s="205" t="s">
        <v>11</v>
      </c>
      <c r="D2421" s="206">
        <v>9.93</v>
      </c>
    </row>
    <row r="2422" spans="1:4" x14ac:dyDescent="0.25">
      <c r="A2422" s="204">
        <v>49807</v>
      </c>
      <c r="B2422" s="204" t="s">
        <v>9281</v>
      </c>
      <c r="C2422" s="205" t="s">
        <v>11</v>
      </c>
      <c r="D2422" s="206">
        <v>16.8</v>
      </c>
    </row>
    <row r="2423" spans="1:4" x14ac:dyDescent="0.25">
      <c r="A2423" s="204">
        <v>49809</v>
      </c>
      <c r="B2423" s="204" t="s">
        <v>9282</v>
      </c>
      <c r="C2423" s="205" t="s">
        <v>11</v>
      </c>
      <c r="D2423" s="206">
        <v>21.85</v>
      </c>
    </row>
    <row r="2424" spans="1:4" x14ac:dyDescent="0.25">
      <c r="A2424" s="204">
        <v>49811</v>
      </c>
      <c r="B2424" s="204" t="s">
        <v>9283</v>
      </c>
      <c r="C2424" s="205" t="s">
        <v>11</v>
      </c>
      <c r="D2424" s="206">
        <v>36.06</v>
      </c>
    </row>
    <row r="2425" spans="1:4" x14ac:dyDescent="0.25">
      <c r="A2425" s="204">
        <v>49812</v>
      </c>
      <c r="B2425" s="204" t="s">
        <v>9284</v>
      </c>
      <c r="C2425" s="205" t="s">
        <v>11</v>
      </c>
      <c r="D2425" s="206">
        <v>211.63</v>
      </c>
    </row>
    <row r="2426" spans="1:4" x14ac:dyDescent="0.25">
      <c r="A2426" s="204">
        <v>49818</v>
      </c>
      <c r="B2426" s="204" t="s">
        <v>9285</v>
      </c>
      <c r="C2426" s="205" t="s">
        <v>11</v>
      </c>
      <c r="D2426" s="206">
        <v>1.36</v>
      </c>
    </row>
    <row r="2427" spans="1:4" x14ac:dyDescent="0.25">
      <c r="A2427" s="204">
        <v>49860</v>
      </c>
      <c r="B2427" s="204" t="s">
        <v>9286</v>
      </c>
      <c r="C2427" s="205" t="s">
        <v>11</v>
      </c>
      <c r="D2427" s="206">
        <v>111.22</v>
      </c>
    </row>
    <row r="2428" spans="1:4" x14ac:dyDescent="0.25">
      <c r="A2428" s="204">
        <v>49861</v>
      </c>
      <c r="B2428" s="204" t="s">
        <v>9287</v>
      </c>
      <c r="C2428" s="205" t="s">
        <v>11</v>
      </c>
      <c r="D2428" s="206">
        <v>4.7699999999999996</v>
      </c>
    </row>
    <row r="2429" spans="1:4" x14ac:dyDescent="0.25">
      <c r="A2429" s="204">
        <v>49897</v>
      </c>
      <c r="B2429" s="204" t="s">
        <v>9288</v>
      </c>
      <c r="C2429" s="205" t="s">
        <v>11</v>
      </c>
      <c r="D2429" s="206">
        <v>56.71</v>
      </c>
    </row>
    <row r="2430" spans="1:4" ht="14.4" x14ac:dyDescent="0.25">
      <c r="A2430" s="203">
        <v>499</v>
      </c>
      <c r="B2430" s="203" t="s">
        <v>9289</v>
      </c>
      <c r="C2430" s="203"/>
      <c r="D2430" s="203"/>
    </row>
    <row r="2431" spans="1:4" ht="26.4" x14ac:dyDescent="0.25">
      <c r="A2431" s="204">
        <v>49905</v>
      </c>
      <c r="B2431" s="204" t="s">
        <v>9290</v>
      </c>
      <c r="C2431" s="205" t="s">
        <v>11</v>
      </c>
      <c r="D2431" s="206">
        <v>202.41</v>
      </c>
    </row>
    <row r="2432" spans="1:4" x14ac:dyDescent="0.25">
      <c r="A2432" s="204">
        <v>49959</v>
      </c>
      <c r="B2432" s="204" t="s">
        <v>9291</v>
      </c>
      <c r="C2432" s="205" t="s">
        <v>11</v>
      </c>
      <c r="D2432" s="206">
        <v>227.93</v>
      </c>
    </row>
    <row r="2433" spans="1:4" ht="26.4" x14ac:dyDescent="0.25">
      <c r="A2433" s="204">
        <v>49967</v>
      </c>
      <c r="B2433" s="204" t="s">
        <v>9292</v>
      </c>
      <c r="C2433" s="205" t="s">
        <v>9293</v>
      </c>
      <c r="D2433" s="206">
        <v>0.8</v>
      </c>
    </row>
    <row r="2434" spans="1:4" ht="14.4" x14ac:dyDescent="0.25">
      <c r="A2434" s="203">
        <v>5</v>
      </c>
      <c r="B2434" s="203" t="s">
        <v>9294</v>
      </c>
      <c r="C2434" s="203"/>
      <c r="D2434" s="203"/>
    </row>
    <row r="2435" spans="1:4" ht="14.4" x14ac:dyDescent="0.25">
      <c r="A2435" s="203">
        <v>501</v>
      </c>
      <c r="B2435" s="203" t="s">
        <v>9295</v>
      </c>
      <c r="C2435" s="203"/>
      <c r="D2435" s="203"/>
    </row>
    <row r="2436" spans="1:4" x14ac:dyDescent="0.25">
      <c r="A2436" s="204">
        <v>50105</v>
      </c>
      <c r="B2436" s="204" t="s">
        <v>9296</v>
      </c>
      <c r="C2436" s="205" t="s">
        <v>11</v>
      </c>
      <c r="D2436" s="206">
        <v>46.07</v>
      </c>
    </row>
    <row r="2437" spans="1:4" x14ac:dyDescent="0.25">
      <c r="A2437" s="204">
        <v>50126</v>
      </c>
      <c r="B2437" s="204" t="s">
        <v>9297</v>
      </c>
      <c r="C2437" s="205" t="s">
        <v>11</v>
      </c>
      <c r="D2437" s="206">
        <v>21.09</v>
      </c>
    </row>
    <row r="2438" spans="1:4" x14ac:dyDescent="0.25">
      <c r="A2438" s="204">
        <v>50128</v>
      </c>
      <c r="B2438" s="204" t="s">
        <v>9298</v>
      </c>
      <c r="C2438" s="205" t="s">
        <v>11</v>
      </c>
      <c r="D2438" s="206">
        <v>0.65</v>
      </c>
    </row>
    <row r="2439" spans="1:4" x14ac:dyDescent="0.25">
      <c r="A2439" s="204">
        <v>50161</v>
      </c>
      <c r="B2439" s="204" t="s">
        <v>9299</v>
      </c>
      <c r="C2439" s="205" t="s">
        <v>27</v>
      </c>
      <c r="D2439" s="206">
        <v>90.23</v>
      </c>
    </row>
    <row r="2440" spans="1:4" x14ac:dyDescent="0.25">
      <c r="A2440" s="204">
        <v>50163</v>
      </c>
      <c r="B2440" s="204" t="s">
        <v>11205</v>
      </c>
      <c r="C2440" s="205" t="s">
        <v>11</v>
      </c>
      <c r="D2440" s="206">
        <v>3.92</v>
      </c>
    </row>
    <row r="2441" spans="1:4" x14ac:dyDescent="0.25">
      <c r="A2441" s="204">
        <v>50164</v>
      </c>
      <c r="B2441" s="204" t="s">
        <v>11206</v>
      </c>
      <c r="C2441" s="205" t="s">
        <v>11</v>
      </c>
      <c r="D2441" s="206">
        <v>10.51</v>
      </c>
    </row>
    <row r="2442" spans="1:4" x14ac:dyDescent="0.25">
      <c r="A2442" s="204">
        <v>50167</v>
      </c>
      <c r="B2442" s="204" t="s">
        <v>9300</v>
      </c>
      <c r="C2442" s="205" t="s">
        <v>11</v>
      </c>
      <c r="D2442" s="206">
        <v>52.72</v>
      </c>
    </row>
    <row r="2443" spans="1:4" x14ac:dyDescent="0.25">
      <c r="A2443" s="204">
        <v>50187</v>
      </c>
      <c r="B2443" s="204" t="s">
        <v>9301</v>
      </c>
      <c r="C2443" s="205" t="s">
        <v>27</v>
      </c>
      <c r="D2443" s="206">
        <v>37.69</v>
      </c>
    </row>
    <row r="2444" spans="1:4" x14ac:dyDescent="0.25">
      <c r="A2444" s="204">
        <v>50188</v>
      </c>
      <c r="B2444" s="204" t="s">
        <v>9302</v>
      </c>
      <c r="C2444" s="205" t="s">
        <v>11</v>
      </c>
      <c r="D2444" s="206">
        <v>41.21</v>
      </c>
    </row>
    <row r="2445" spans="1:4" ht="14.4" x14ac:dyDescent="0.25">
      <c r="A2445" s="203">
        <v>510</v>
      </c>
      <c r="B2445" s="203" t="s">
        <v>9303</v>
      </c>
      <c r="C2445" s="203"/>
      <c r="D2445" s="203"/>
    </row>
    <row r="2446" spans="1:4" x14ac:dyDescent="0.25">
      <c r="A2446" s="204">
        <v>51008</v>
      </c>
      <c r="B2446" s="204" t="s">
        <v>9304</v>
      </c>
      <c r="C2446" s="205" t="s">
        <v>11</v>
      </c>
      <c r="D2446" s="206">
        <v>12.41</v>
      </c>
    </row>
    <row r="2447" spans="1:4" x14ac:dyDescent="0.25">
      <c r="A2447" s="204">
        <v>51015</v>
      </c>
      <c r="B2447" s="204" t="s">
        <v>9305</v>
      </c>
      <c r="C2447" s="205" t="s">
        <v>11</v>
      </c>
      <c r="D2447" s="206">
        <v>59.99</v>
      </c>
    </row>
    <row r="2448" spans="1:4" x14ac:dyDescent="0.25">
      <c r="A2448" s="204">
        <v>51016</v>
      </c>
      <c r="B2448" s="204" t="s">
        <v>9306</v>
      </c>
      <c r="C2448" s="205" t="s">
        <v>11</v>
      </c>
      <c r="D2448" s="206">
        <v>40.54</v>
      </c>
    </row>
    <row r="2449" spans="1:4" x14ac:dyDescent="0.25">
      <c r="A2449" s="204">
        <v>51033</v>
      </c>
      <c r="B2449" s="204" t="s">
        <v>9307</v>
      </c>
      <c r="C2449" s="205" t="s">
        <v>11</v>
      </c>
      <c r="D2449" s="206">
        <v>34.86</v>
      </c>
    </row>
    <row r="2450" spans="1:4" x14ac:dyDescent="0.25">
      <c r="A2450" s="204">
        <v>51046</v>
      </c>
      <c r="B2450" s="204" t="s">
        <v>9308</v>
      </c>
      <c r="C2450" s="205" t="s">
        <v>11</v>
      </c>
      <c r="D2450" s="206">
        <v>23.84</v>
      </c>
    </row>
    <row r="2451" spans="1:4" x14ac:dyDescent="0.25">
      <c r="A2451" s="204">
        <v>51048</v>
      </c>
      <c r="B2451" s="204" t="s">
        <v>9309</v>
      </c>
      <c r="C2451" s="205" t="s">
        <v>11</v>
      </c>
      <c r="D2451" s="206">
        <v>18.760000000000002</v>
      </c>
    </row>
    <row r="2452" spans="1:4" x14ac:dyDescent="0.25">
      <c r="A2452" s="204">
        <v>51053</v>
      </c>
      <c r="B2452" s="204" t="s">
        <v>9310</v>
      </c>
      <c r="C2452" s="205" t="s">
        <v>11</v>
      </c>
      <c r="D2452" s="206">
        <v>101.7</v>
      </c>
    </row>
    <row r="2453" spans="1:4" x14ac:dyDescent="0.25">
      <c r="A2453" s="204">
        <v>51054</v>
      </c>
      <c r="B2453" s="204" t="s">
        <v>9311</v>
      </c>
      <c r="C2453" s="205" t="s">
        <v>11</v>
      </c>
      <c r="D2453" s="206">
        <v>107.85</v>
      </c>
    </row>
    <row r="2454" spans="1:4" ht="14.4" x14ac:dyDescent="0.25">
      <c r="A2454" s="203">
        <v>520</v>
      </c>
      <c r="B2454" s="203" t="s">
        <v>9312</v>
      </c>
      <c r="C2454" s="203"/>
      <c r="D2454" s="203"/>
    </row>
    <row r="2455" spans="1:4" x14ac:dyDescent="0.25">
      <c r="A2455" s="204">
        <v>52004</v>
      </c>
      <c r="B2455" s="204" t="s">
        <v>9313</v>
      </c>
      <c r="C2455" s="205" t="s">
        <v>11</v>
      </c>
      <c r="D2455" s="206">
        <v>261.94</v>
      </c>
    </row>
    <row r="2456" spans="1:4" x14ac:dyDescent="0.25">
      <c r="A2456" s="204">
        <v>52011</v>
      </c>
      <c r="B2456" s="204" t="s">
        <v>9314</v>
      </c>
      <c r="C2456" s="205" t="s">
        <v>11</v>
      </c>
      <c r="D2456" s="206">
        <v>287.98</v>
      </c>
    </row>
    <row r="2457" spans="1:4" ht="39.6" x14ac:dyDescent="0.25">
      <c r="A2457" s="204">
        <v>52017</v>
      </c>
      <c r="B2457" s="204" t="s">
        <v>9315</v>
      </c>
      <c r="C2457" s="205" t="s">
        <v>11</v>
      </c>
      <c r="D2457" s="207">
        <v>1800.92</v>
      </c>
    </row>
    <row r="2458" spans="1:4" x14ac:dyDescent="0.25">
      <c r="A2458" s="204">
        <v>52030</v>
      </c>
      <c r="B2458" s="204" t="s">
        <v>9316</v>
      </c>
      <c r="C2458" s="205" t="s">
        <v>11</v>
      </c>
      <c r="D2458" s="206">
        <v>65.150000000000006</v>
      </c>
    </row>
    <row r="2459" spans="1:4" ht="39.6" x14ac:dyDescent="0.25">
      <c r="A2459" s="204">
        <v>52031</v>
      </c>
      <c r="B2459" s="204" t="s">
        <v>9317</v>
      </c>
      <c r="C2459" s="205" t="s">
        <v>11</v>
      </c>
      <c r="D2459" s="206">
        <v>472.48</v>
      </c>
    </row>
    <row r="2460" spans="1:4" ht="26.4" x14ac:dyDescent="0.25">
      <c r="A2460" s="204">
        <v>52035</v>
      </c>
      <c r="B2460" s="204" t="s">
        <v>9318</v>
      </c>
      <c r="C2460" s="205" t="s">
        <v>11</v>
      </c>
      <c r="D2460" s="206">
        <v>498.41</v>
      </c>
    </row>
    <row r="2461" spans="1:4" ht="26.4" x14ac:dyDescent="0.25">
      <c r="A2461" s="204">
        <v>52036</v>
      </c>
      <c r="B2461" s="204" t="s">
        <v>9319</v>
      </c>
      <c r="C2461" s="205" t="s">
        <v>11</v>
      </c>
      <c r="D2461" s="206">
        <v>465.74</v>
      </c>
    </row>
    <row r="2462" spans="1:4" ht="26.4" x14ac:dyDescent="0.25">
      <c r="A2462" s="204">
        <v>52041</v>
      </c>
      <c r="B2462" s="204" t="s">
        <v>9320</v>
      </c>
      <c r="C2462" s="205" t="s">
        <v>11</v>
      </c>
      <c r="D2462" s="206">
        <v>261.94</v>
      </c>
    </row>
    <row r="2463" spans="1:4" x14ac:dyDescent="0.25">
      <c r="A2463" s="204">
        <v>52053</v>
      </c>
      <c r="B2463" s="204" t="s">
        <v>9321</v>
      </c>
      <c r="C2463" s="205" t="s">
        <v>11</v>
      </c>
      <c r="D2463" s="206">
        <v>77.86</v>
      </c>
    </row>
    <row r="2464" spans="1:4" ht="39.6" x14ac:dyDescent="0.25">
      <c r="A2464" s="204">
        <v>52076</v>
      </c>
      <c r="B2464" s="204" t="s">
        <v>9322</v>
      </c>
      <c r="C2464" s="205" t="s">
        <v>11</v>
      </c>
      <c r="D2464" s="206">
        <v>449.9</v>
      </c>
    </row>
    <row r="2465" spans="1:4" x14ac:dyDescent="0.25">
      <c r="A2465" s="204">
        <v>52078</v>
      </c>
      <c r="B2465" s="204" t="s">
        <v>9323</v>
      </c>
      <c r="C2465" s="205" t="s">
        <v>11</v>
      </c>
      <c r="D2465" s="206">
        <v>515.34</v>
      </c>
    </row>
    <row r="2466" spans="1:4" ht="14.4" x14ac:dyDescent="0.25">
      <c r="A2466" s="203">
        <v>521</v>
      </c>
      <c r="B2466" s="203" t="s">
        <v>9324</v>
      </c>
      <c r="C2466" s="203"/>
      <c r="D2466" s="203"/>
    </row>
    <row r="2467" spans="1:4" x14ac:dyDescent="0.25">
      <c r="A2467" s="204">
        <v>52103</v>
      </c>
      <c r="B2467" s="204" t="s">
        <v>9325</v>
      </c>
      <c r="C2467" s="205" t="s">
        <v>11</v>
      </c>
      <c r="D2467" s="207">
        <v>2978.41</v>
      </c>
    </row>
    <row r="2468" spans="1:4" x14ac:dyDescent="0.25">
      <c r="A2468" s="204">
        <v>52118</v>
      </c>
      <c r="B2468" s="204" t="s">
        <v>9326</v>
      </c>
      <c r="C2468" s="205" t="s">
        <v>11</v>
      </c>
      <c r="D2468" s="207">
        <v>2532.35</v>
      </c>
    </row>
    <row r="2469" spans="1:4" ht="39.6" x14ac:dyDescent="0.25">
      <c r="A2469" s="204">
        <v>52121</v>
      </c>
      <c r="B2469" s="204" t="s">
        <v>9327</v>
      </c>
      <c r="C2469" s="205" t="s">
        <v>11</v>
      </c>
      <c r="D2469" s="206">
        <v>676.15</v>
      </c>
    </row>
    <row r="2470" spans="1:4" x14ac:dyDescent="0.25">
      <c r="A2470" s="204">
        <v>52123</v>
      </c>
      <c r="B2470" s="204" t="s">
        <v>9328</v>
      </c>
      <c r="C2470" s="205" t="s">
        <v>11</v>
      </c>
      <c r="D2470" s="207">
        <v>1053.32</v>
      </c>
    </row>
    <row r="2471" spans="1:4" ht="39.6" x14ac:dyDescent="0.25">
      <c r="A2471" s="204">
        <v>52125</v>
      </c>
      <c r="B2471" s="204" t="s">
        <v>9329</v>
      </c>
      <c r="C2471" s="205" t="s">
        <v>11</v>
      </c>
      <c r="D2471" s="207">
        <v>1984.3</v>
      </c>
    </row>
    <row r="2472" spans="1:4" ht="26.4" x14ac:dyDescent="0.25">
      <c r="A2472" s="204">
        <v>52126</v>
      </c>
      <c r="B2472" s="204" t="s">
        <v>9330</v>
      </c>
      <c r="C2472" s="205" t="s">
        <v>11</v>
      </c>
      <c r="D2472" s="206">
        <v>615.86</v>
      </c>
    </row>
    <row r="2473" spans="1:4" ht="39.6" x14ac:dyDescent="0.25">
      <c r="A2473" s="204">
        <v>52132</v>
      </c>
      <c r="B2473" s="204" t="s">
        <v>9331</v>
      </c>
      <c r="C2473" s="205" t="s">
        <v>11</v>
      </c>
      <c r="D2473" s="207">
        <v>1833.45</v>
      </c>
    </row>
    <row r="2474" spans="1:4" ht="39.6" x14ac:dyDescent="0.25">
      <c r="A2474" s="204">
        <v>52150</v>
      </c>
      <c r="B2474" s="204" t="s">
        <v>9332</v>
      </c>
      <c r="C2474" s="205" t="s">
        <v>11</v>
      </c>
      <c r="D2474" s="206">
        <v>726.99</v>
      </c>
    </row>
    <row r="2475" spans="1:4" ht="39.6" x14ac:dyDescent="0.25">
      <c r="A2475" s="204">
        <v>52164</v>
      </c>
      <c r="B2475" s="204" t="s">
        <v>9333</v>
      </c>
      <c r="C2475" s="205" t="s">
        <v>11</v>
      </c>
      <c r="D2475" s="207">
        <v>2038.58</v>
      </c>
    </row>
    <row r="2476" spans="1:4" ht="14.4" x14ac:dyDescent="0.25">
      <c r="A2476" s="203">
        <v>540</v>
      </c>
      <c r="B2476" s="203" t="s">
        <v>4629</v>
      </c>
      <c r="C2476" s="203"/>
      <c r="D2476" s="203"/>
    </row>
    <row r="2477" spans="1:4" x14ac:dyDescent="0.25">
      <c r="A2477" s="204">
        <v>54003</v>
      </c>
      <c r="B2477" s="204" t="s">
        <v>9334</v>
      </c>
      <c r="C2477" s="205" t="s">
        <v>11</v>
      </c>
      <c r="D2477" s="206">
        <v>3.75</v>
      </c>
    </row>
    <row r="2478" spans="1:4" x14ac:dyDescent="0.25">
      <c r="A2478" s="204">
        <v>54010</v>
      </c>
      <c r="B2478" s="204" t="s">
        <v>9335</v>
      </c>
      <c r="C2478" s="205" t="s">
        <v>11</v>
      </c>
      <c r="D2478" s="206">
        <v>25.57</v>
      </c>
    </row>
    <row r="2479" spans="1:4" x14ac:dyDescent="0.25">
      <c r="A2479" s="204">
        <v>54024</v>
      </c>
      <c r="B2479" s="204" t="s">
        <v>9336</v>
      </c>
      <c r="C2479" s="205" t="s">
        <v>11</v>
      </c>
      <c r="D2479" s="206">
        <v>280.3</v>
      </c>
    </row>
    <row r="2480" spans="1:4" x14ac:dyDescent="0.25">
      <c r="A2480" s="204">
        <v>54025</v>
      </c>
      <c r="B2480" s="204" t="s">
        <v>9337</v>
      </c>
      <c r="C2480" s="205" t="s">
        <v>11</v>
      </c>
      <c r="D2480" s="206">
        <v>334.63</v>
      </c>
    </row>
    <row r="2481" spans="1:4" x14ac:dyDescent="0.25">
      <c r="A2481" s="204">
        <v>54062</v>
      </c>
      <c r="B2481" s="204" t="s">
        <v>9338</v>
      </c>
      <c r="C2481" s="205" t="s">
        <v>11</v>
      </c>
      <c r="D2481" s="206">
        <v>108.82</v>
      </c>
    </row>
    <row r="2482" spans="1:4" x14ac:dyDescent="0.25">
      <c r="A2482" s="204">
        <v>54063</v>
      </c>
      <c r="B2482" s="204" t="s">
        <v>9339</v>
      </c>
      <c r="C2482" s="205" t="s">
        <v>11</v>
      </c>
      <c r="D2482" s="206">
        <v>272.25</v>
      </c>
    </row>
    <row r="2483" spans="1:4" x14ac:dyDescent="0.25">
      <c r="A2483" s="204">
        <v>54090</v>
      </c>
      <c r="B2483" s="204" t="s">
        <v>9340</v>
      </c>
      <c r="C2483" s="205" t="s">
        <v>11</v>
      </c>
      <c r="D2483" s="207">
        <v>5422.39</v>
      </c>
    </row>
    <row r="2484" spans="1:4" ht="14.4" x14ac:dyDescent="0.25">
      <c r="A2484" s="203">
        <v>6</v>
      </c>
      <c r="B2484" s="203" t="s">
        <v>9341</v>
      </c>
      <c r="C2484" s="203"/>
      <c r="D2484" s="203"/>
    </row>
    <row r="2485" spans="1:4" ht="14.4" x14ac:dyDescent="0.25">
      <c r="A2485" s="203">
        <v>601</v>
      </c>
      <c r="B2485" s="203" t="s">
        <v>9342</v>
      </c>
      <c r="C2485" s="203"/>
      <c r="D2485" s="203"/>
    </row>
    <row r="2486" spans="1:4" x14ac:dyDescent="0.25">
      <c r="A2486" s="204">
        <v>60101</v>
      </c>
      <c r="B2486" s="204" t="s">
        <v>9343</v>
      </c>
      <c r="C2486" s="205" t="s">
        <v>27</v>
      </c>
      <c r="D2486" s="206">
        <v>97.87</v>
      </c>
    </row>
    <row r="2487" spans="1:4" x14ac:dyDescent="0.25">
      <c r="A2487" s="204">
        <v>60104</v>
      </c>
      <c r="B2487" s="204" t="s">
        <v>9344</v>
      </c>
      <c r="C2487" s="205" t="s">
        <v>27</v>
      </c>
      <c r="D2487" s="206">
        <v>80.790000000000006</v>
      </c>
    </row>
    <row r="2488" spans="1:4" ht="14.4" x14ac:dyDescent="0.25">
      <c r="A2488" s="203">
        <v>602</v>
      </c>
      <c r="B2488" s="203" t="s">
        <v>9345</v>
      </c>
      <c r="C2488" s="203"/>
      <c r="D2488" s="203"/>
    </row>
    <row r="2489" spans="1:4" x14ac:dyDescent="0.25">
      <c r="A2489" s="204">
        <v>60241</v>
      </c>
      <c r="B2489" s="204" t="s">
        <v>9346</v>
      </c>
      <c r="C2489" s="205" t="s">
        <v>11</v>
      </c>
      <c r="D2489" s="206">
        <v>26.04</v>
      </c>
    </row>
    <row r="2490" spans="1:4" x14ac:dyDescent="0.25">
      <c r="A2490" s="204">
        <v>60242</v>
      </c>
      <c r="B2490" s="204" t="s">
        <v>9347</v>
      </c>
      <c r="C2490" s="205" t="s">
        <v>11</v>
      </c>
      <c r="D2490" s="206">
        <v>56.49</v>
      </c>
    </row>
    <row r="2491" spans="1:4" x14ac:dyDescent="0.25">
      <c r="A2491" s="204">
        <v>60243</v>
      </c>
      <c r="B2491" s="204" t="s">
        <v>9348</v>
      </c>
      <c r="C2491" s="205" t="s">
        <v>11</v>
      </c>
      <c r="D2491" s="206">
        <v>104</v>
      </c>
    </row>
    <row r="2492" spans="1:4" ht="14.4" x14ac:dyDescent="0.25">
      <c r="A2492" s="203">
        <v>604</v>
      </c>
      <c r="B2492" s="203" t="s">
        <v>9349</v>
      </c>
      <c r="C2492" s="203"/>
      <c r="D2492" s="203"/>
    </row>
    <row r="2493" spans="1:4" x14ac:dyDescent="0.25">
      <c r="A2493" s="204">
        <v>60406</v>
      </c>
      <c r="B2493" s="204" t="s">
        <v>9350</v>
      </c>
      <c r="C2493" s="205" t="s">
        <v>11</v>
      </c>
      <c r="D2493" s="206">
        <v>155.28</v>
      </c>
    </row>
    <row r="2494" spans="1:4" x14ac:dyDescent="0.25">
      <c r="A2494" s="204">
        <v>60443</v>
      </c>
      <c r="B2494" s="204" t="s">
        <v>9351</v>
      </c>
      <c r="C2494" s="205" t="s">
        <v>11</v>
      </c>
      <c r="D2494" s="206">
        <v>34.33</v>
      </c>
    </row>
    <row r="2495" spans="1:4" ht="14.4" x14ac:dyDescent="0.25">
      <c r="A2495" s="203">
        <v>605</v>
      </c>
      <c r="B2495" s="203" t="s">
        <v>9349</v>
      </c>
      <c r="C2495" s="203"/>
      <c r="D2495" s="203"/>
    </row>
    <row r="2496" spans="1:4" x14ac:dyDescent="0.25">
      <c r="A2496" s="204">
        <v>60501</v>
      </c>
      <c r="B2496" s="204" t="s">
        <v>9352</v>
      </c>
      <c r="C2496" s="205" t="s">
        <v>27</v>
      </c>
      <c r="D2496" s="206">
        <v>22.72</v>
      </c>
    </row>
    <row r="2497" spans="1:4" x14ac:dyDescent="0.25">
      <c r="A2497" s="204">
        <v>60502</v>
      </c>
      <c r="B2497" s="204" t="s">
        <v>9353</v>
      </c>
      <c r="C2497" s="205" t="s">
        <v>27</v>
      </c>
      <c r="D2497" s="206">
        <v>26</v>
      </c>
    </row>
    <row r="2498" spans="1:4" x14ac:dyDescent="0.25">
      <c r="A2498" s="204">
        <v>60503</v>
      </c>
      <c r="B2498" s="204" t="s">
        <v>9354</v>
      </c>
      <c r="C2498" s="205" t="s">
        <v>27</v>
      </c>
      <c r="D2498" s="206">
        <v>37.18</v>
      </c>
    </row>
    <row r="2499" spans="1:4" x14ac:dyDescent="0.25">
      <c r="A2499" s="204">
        <v>60504</v>
      </c>
      <c r="B2499" s="204" t="s">
        <v>9355</v>
      </c>
      <c r="C2499" s="205" t="s">
        <v>27</v>
      </c>
      <c r="D2499" s="206">
        <v>47.38</v>
      </c>
    </row>
    <row r="2500" spans="1:4" x14ac:dyDescent="0.25">
      <c r="A2500" s="204">
        <v>60505</v>
      </c>
      <c r="B2500" s="204" t="s">
        <v>9356</v>
      </c>
      <c r="C2500" s="205" t="s">
        <v>27</v>
      </c>
      <c r="D2500" s="206">
        <v>63.55</v>
      </c>
    </row>
    <row r="2501" spans="1:4" x14ac:dyDescent="0.25">
      <c r="A2501" s="204">
        <v>60506</v>
      </c>
      <c r="B2501" s="204" t="s">
        <v>9357</v>
      </c>
      <c r="C2501" s="205" t="s">
        <v>27</v>
      </c>
      <c r="D2501" s="206">
        <v>74.77</v>
      </c>
    </row>
    <row r="2502" spans="1:4" x14ac:dyDescent="0.25">
      <c r="A2502" s="204">
        <v>60507</v>
      </c>
      <c r="B2502" s="204" t="s">
        <v>9358</v>
      </c>
      <c r="C2502" s="205" t="s">
        <v>27</v>
      </c>
      <c r="D2502" s="206">
        <v>111.73</v>
      </c>
    </row>
    <row r="2503" spans="1:4" x14ac:dyDescent="0.25">
      <c r="A2503" s="204">
        <v>60508</v>
      </c>
      <c r="B2503" s="204" t="s">
        <v>9359</v>
      </c>
      <c r="C2503" s="205" t="s">
        <v>27</v>
      </c>
      <c r="D2503" s="206">
        <v>130.28</v>
      </c>
    </row>
    <row r="2504" spans="1:4" x14ac:dyDescent="0.25">
      <c r="A2504" s="204">
        <v>60509</v>
      </c>
      <c r="B2504" s="204" t="s">
        <v>9360</v>
      </c>
      <c r="C2504" s="205" t="s">
        <v>27</v>
      </c>
      <c r="D2504" s="206">
        <v>189.65</v>
      </c>
    </row>
    <row r="2505" spans="1:4" x14ac:dyDescent="0.25">
      <c r="A2505" s="204">
        <v>60517</v>
      </c>
      <c r="B2505" s="204" t="s">
        <v>9361</v>
      </c>
      <c r="C2505" s="205" t="s">
        <v>11</v>
      </c>
      <c r="D2505" s="206">
        <v>48.82</v>
      </c>
    </row>
    <row r="2506" spans="1:4" x14ac:dyDescent="0.25">
      <c r="A2506" s="204">
        <v>60518</v>
      </c>
      <c r="B2506" s="204" t="s">
        <v>9362</v>
      </c>
      <c r="C2506" s="205" t="s">
        <v>11</v>
      </c>
      <c r="D2506" s="206">
        <v>80.62</v>
      </c>
    </row>
    <row r="2507" spans="1:4" x14ac:dyDescent="0.25">
      <c r="A2507" s="204">
        <v>60519</v>
      </c>
      <c r="B2507" s="204" t="s">
        <v>9363</v>
      </c>
      <c r="C2507" s="205" t="s">
        <v>11</v>
      </c>
      <c r="D2507" s="206">
        <v>144.01</v>
      </c>
    </row>
    <row r="2508" spans="1:4" x14ac:dyDescent="0.25">
      <c r="A2508" s="204">
        <v>60528</v>
      </c>
      <c r="B2508" s="204" t="s">
        <v>9364</v>
      </c>
      <c r="C2508" s="205" t="s">
        <v>11</v>
      </c>
      <c r="D2508" s="206">
        <v>31.82</v>
      </c>
    </row>
    <row r="2509" spans="1:4" x14ac:dyDescent="0.25">
      <c r="A2509" s="204">
        <v>60545</v>
      </c>
      <c r="B2509" s="204" t="s">
        <v>9365</v>
      </c>
      <c r="C2509" s="205" t="s">
        <v>11</v>
      </c>
      <c r="D2509" s="206">
        <v>126.59</v>
      </c>
    </row>
    <row r="2510" spans="1:4" x14ac:dyDescent="0.25">
      <c r="A2510" s="204">
        <v>60546</v>
      </c>
      <c r="B2510" s="204" t="s">
        <v>9366</v>
      </c>
      <c r="C2510" s="205" t="s">
        <v>11</v>
      </c>
      <c r="D2510" s="206">
        <v>61.11</v>
      </c>
    </row>
    <row r="2511" spans="1:4" x14ac:dyDescent="0.25">
      <c r="A2511" s="204">
        <v>60585</v>
      </c>
      <c r="B2511" s="204" t="s">
        <v>9367</v>
      </c>
      <c r="C2511" s="205" t="s">
        <v>11</v>
      </c>
      <c r="D2511" s="206">
        <v>34.79</v>
      </c>
    </row>
    <row r="2512" spans="1:4" x14ac:dyDescent="0.25">
      <c r="A2512" s="204">
        <v>60596</v>
      </c>
      <c r="B2512" s="204" t="s">
        <v>9368</v>
      </c>
      <c r="C2512" s="205" t="s">
        <v>11</v>
      </c>
      <c r="D2512" s="206">
        <v>125.63</v>
      </c>
    </row>
    <row r="2513" spans="1:4" x14ac:dyDescent="0.25">
      <c r="A2513" s="204">
        <v>60598</v>
      </c>
      <c r="B2513" s="204" t="s">
        <v>9369</v>
      </c>
      <c r="C2513" s="205" t="s">
        <v>11</v>
      </c>
      <c r="D2513" s="206">
        <v>61.8</v>
      </c>
    </row>
    <row r="2514" spans="1:4" ht="14.4" x14ac:dyDescent="0.25">
      <c r="A2514" s="203">
        <v>607</v>
      </c>
      <c r="B2514" s="203" t="s">
        <v>9349</v>
      </c>
      <c r="C2514" s="203"/>
      <c r="D2514" s="203"/>
    </row>
    <row r="2515" spans="1:4" x14ac:dyDescent="0.25">
      <c r="A2515" s="204">
        <v>60712</v>
      </c>
      <c r="B2515" s="204" t="s">
        <v>9370</v>
      </c>
      <c r="C2515" s="205" t="s">
        <v>11</v>
      </c>
      <c r="D2515" s="206">
        <v>247.17</v>
      </c>
    </row>
    <row r="2516" spans="1:4" x14ac:dyDescent="0.25">
      <c r="A2516" s="204">
        <v>60719</v>
      </c>
      <c r="B2516" s="204" t="s">
        <v>9371</v>
      </c>
      <c r="C2516" s="205" t="s">
        <v>11</v>
      </c>
      <c r="D2516" s="206">
        <v>236.2</v>
      </c>
    </row>
    <row r="2517" spans="1:4" ht="14.4" x14ac:dyDescent="0.25">
      <c r="A2517" s="203">
        <v>609</v>
      </c>
      <c r="B2517" s="203" t="s">
        <v>9372</v>
      </c>
      <c r="C2517" s="203"/>
      <c r="D2517" s="203"/>
    </row>
    <row r="2518" spans="1:4" x14ac:dyDescent="0.25">
      <c r="A2518" s="204">
        <v>60906</v>
      </c>
      <c r="B2518" s="204" t="s">
        <v>9373</v>
      </c>
      <c r="C2518" s="205" t="s">
        <v>11</v>
      </c>
      <c r="D2518" s="206">
        <v>295.85000000000002</v>
      </c>
    </row>
    <row r="2519" spans="1:4" ht="14.4" x14ac:dyDescent="0.25">
      <c r="A2519" s="203">
        <v>610</v>
      </c>
      <c r="B2519" s="203" t="s">
        <v>9374</v>
      </c>
      <c r="C2519" s="203"/>
      <c r="D2519" s="203"/>
    </row>
    <row r="2520" spans="1:4" x14ac:dyDescent="0.25">
      <c r="A2520" s="204">
        <v>61004</v>
      </c>
      <c r="B2520" s="204" t="s">
        <v>9375</v>
      </c>
      <c r="C2520" s="205" t="s">
        <v>27</v>
      </c>
      <c r="D2520" s="206">
        <v>536.52</v>
      </c>
    </row>
    <row r="2521" spans="1:4" ht="14.4" x14ac:dyDescent="0.25">
      <c r="A2521" s="203">
        <v>621</v>
      </c>
      <c r="B2521" s="203" t="s">
        <v>9376</v>
      </c>
      <c r="C2521" s="203"/>
      <c r="D2521" s="203"/>
    </row>
    <row r="2522" spans="1:4" x14ac:dyDescent="0.25">
      <c r="A2522" s="204">
        <v>62101</v>
      </c>
      <c r="B2522" s="204" t="s">
        <v>9377</v>
      </c>
      <c r="C2522" s="205" t="s">
        <v>11</v>
      </c>
      <c r="D2522" s="206">
        <v>15.35</v>
      </c>
    </row>
    <row r="2523" spans="1:4" x14ac:dyDescent="0.25">
      <c r="A2523" s="204">
        <v>62102</v>
      </c>
      <c r="B2523" s="204" t="s">
        <v>9378</v>
      </c>
      <c r="C2523" s="205" t="s">
        <v>11</v>
      </c>
      <c r="D2523" s="206">
        <v>18.38</v>
      </c>
    </row>
    <row r="2524" spans="1:4" x14ac:dyDescent="0.25">
      <c r="A2524" s="204">
        <v>62103</v>
      </c>
      <c r="B2524" s="204" t="s">
        <v>9379</v>
      </c>
      <c r="C2524" s="205" t="s">
        <v>11</v>
      </c>
      <c r="D2524" s="206">
        <v>29.03</v>
      </c>
    </row>
    <row r="2525" spans="1:4" ht="26.4" x14ac:dyDescent="0.25">
      <c r="A2525" s="204">
        <v>62104</v>
      </c>
      <c r="B2525" s="204" t="s">
        <v>11207</v>
      </c>
      <c r="C2525" s="205" t="s">
        <v>11</v>
      </c>
      <c r="D2525" s="206">
        <v>31.91</v>
      </c>
    </row>
    <row r="2526" spans="1:4" ht="26.4" x14ac:dyDescent="0.25">
      <c r="A2526" s="204">
        <v>62105</v>
      </c>
      <c r="B2526" s="204" t="s">
        <v>11208</v>
      </c>
      <c r="C2526" s="205" t="s">
        <v>11</v>
      </c>
      <c r="D2526" s="206">
        <v>36.94</v>
      </c>
    </row>
    <row r="2527" spans="1:4" ht="26.4" x14ac:dyDescent="0.25">
      <c r="A2527" s="204">
        <v>62106</v>
      </c>
      <c r="B2527" s="204" t="s">
        <v>11209</v>
      </c>
      <c r="C2527" s="205" t="s">
        <v>11</v>
      </c>
      <c r="D2527" s="206">
        <v>70.19</v>
      </c>
    </row>
    <row r="2528" spans="1:4" ht="26.4" x14ac:dyDescent="0.25">
      <c r="A2528" s="204">
        <v>62107</v>
      </c>
      <c r="B2528" s="204" t="s">
        <v>11210</v>
      </c>
      <c r="C2528" s="205" t="s">
        <v>11</v>
      </c>
      <c r="D2528" s="206">
        <v>281.38</v>
      </c>
    </row>
    <row r="2529" spans="1:4" x14ac:dyDescent="0.25">
      <c r="A2529" s="204">
        <v>62111</v>
      </c>
      <c r="B2529" s="204" t="s">
        <v>9380</v>
      </c>
      <c r="C2529" s="205" t="s">
        <v>11</v>
      </c>
      <c r="D2529" s="206">
        <v>0.85</v>
      </c>
    </row>
    <row r="2530" spans="1:4" x14ac:dyDescent="0.25">
      <c r="A2530" s="204">
        <v>62112</v>
      </c>
      <c r="B2530" s="204" t="s">
        <v>9381</v>
      </c>
      <c r="C2530" s="205" t="s">
        <v>11</v>
      </c>
      <c r="D2530" s="206">
        <v>2.77</v>
      </c>
    </row>
    <row r="2531" spans="1:4" x14ac:dyDescent="0.25">
      <c r="A2531" s="204">
        <v>62116</v>
      </c>
      <c r="B2531" s="204" t="s">
        <v>9382</v>
      </c>
      <c r="C2531" s="205" t="s">
        <v>11</v>
      </c>
      <c r="D2531" s="206">
        <v>6.36</v>
      </c>
    </row>
    <row r="2532" spans="1:4" x14ac:dyDescent="0.25">
      <c r="A2532" s="204">
        <v>62122</v>
      </c>
      <c r="B2532" s="204" t="s">
        <v>9383</v>
      </c>
      <c r="C2532" s="205" t="s">
        <v>11</v>
      </c>
      <c r="D2532" s="206">
        <v>1.83</v>
      </c>
    </row>
    <row r="2533" spans="1:4" x14ac:dyDescent="0.25">
      <c r="A2533" s="204">
        <v>62129</v>
      </c>
      <c r="B2533" s="204" t="s">
        <v>9384</v>
      </c>
      <c r="C2533" s="205" t="s">
        <v>11</v>
      </c>
      <c r="D2533" s="206">
        <v>6.22</v>
      </c>
    </row>
    <row r="2534" spans="1:4" x14ac:dyDescent="0.25">
      <c r="A2534" s="204">
        <v>62187</v>
      </c>
      <c r="B2534" s="204" t="s">
        <v>9385</v>
      </c>
      <c r="C2534" s="205" t="s">
        <v>11</v>
      </c>
      <c r="D2534" s="206">
        <v>6.95</v>
      </c>
    </row>
    <row r="2535" spans="1:4" ht="14.4" x14ac:dyDescent="0.25">
      <c r="A2535" s="203">
        <v>623</v>
      </c>
      <c r="B2535" s="203" t="s">
        <v>9386</v>
      </c>
      <c r="C2535" s="203"/>
      <c r="D2535" s="203"/>
    </row>
    <row r="2536" spans="1:4" x14ac:dyDescent="0.25">
      <c r="A2536" s="204">
        <v>62319</v>
      </c>
      <c r="B2536" s="204" t="s">
        <v>9387</v>
      </c>
      <c r="C2536" s="205" t="s">
        <v>11</v>
      </c>
      <c r="D2536" s="206">
        <v>4.7</v>
      </c>
    </row>
    <row r="2537" spans="1:4" x14ac:dyDescent="0.25">
      <c r="A2537" s="204">
        <v>62321</v>
      </c>
      <c r="B2537" s="204" t="s">
        <v>9388</v>
      </c>
      <c r="C2537" s="205" t="s">
        <v>11</v>
      </c>
      <c r="D2537" s="206">
        <v>3.88</v>
      </c>
    </row>
    <row r="2538" spans="1:4" x14ac:dyDescent="0.25">
      <c r="A2538" s="204">
        <v>62324</v>
      </c>
      <c r="B2538" s="204" t="s">
        <v>9389</v>
      </c>
      <c r="C2538" s="205" t="s">
        <v>11</v>
      </c>
      <c r="D2538" s="206">
        <v>2.92</v>
      </c>
    </row>
    <row r="2539" spans="1:4" ht="26.4" x14ac:dyDescent="0.25">
      <c r="A2539" s="204">
        <v>62375</v>
      </c>
      <c r="B2539" s="204" t="s">
        <v>9390</v>
      </c>
      <c r="C2539" s="205" t="s">
        <v>27</v>
      </c>
      <c r="D2539" s="206">
        <v>80.349999999999994</v>
      </c>
    </row>
    <row r="2540" spans="1:4" ht="14.4" x14ac:dyDescent="0.25">
      <c r="A2540" s="203">
        <v>624</v>
      </c>
      <c r="B2540" s="203" t="s">
        <v>9391</v>
      </c>
      <c r="C2540" s="203"/>
      <c r="D2540" s="203"/>
    </row>
    <row r="2541" spans="1:4" x14ac:dyDescent="0.25">
      <c r="A2541" s="204">
        <v>62420</v>
      </c>
      <c r="B2541" s="204" t="s">
        <v>9392</v>
      </c>
      <c r="C2541" s="205" t="s">
        <v>11</v>
      </c>
      <c r="D2541" s="206">
        <v>6.52</v>
      </c>
    </row>
    <row r="2542" spans="1:4" x14ac:dyDescent="0.25">
      <c r="A2542" s="204">
        <v>62423</v>
      </c>
      <c r="B2542" s="204" t="s">
        <v>9393</v>
      </c>
      <c r="C2542" s="205" t="s">
        <v>11</v>
      </c>
      <c r="D2542" s="206">
        <v>24.12</v>
      </c>
    </row>
    <row r="2543" spans="1:4" x14ac:dyDescent="0.25">
      <c r="A2543" s="204">
        <v>62430</v>
      </c>
      <c r="B2543" s="204" t="s">
        <v>9394</v>
      </c>
      <c r="C2543" s="205" t="s">
        <v>11</v>
      </c>
      <c r="D2543" s="206">
        <v>37.18</v>
      </c>
    </row>
    <row r="2544" spans="1:4" x14ac:dyDescent="0.25">
      <c r="A2544" s="204">
        <v>62440</v>
      </c>
      <c r="B2544" s="204" t="s">
        <v>9395</v>
      </c>
      <c r="C2544" s="205" t="s">
        <v>11</v>
      </c>
      <c r="D2544" s="206">
        <v>25.15</v>
      </c>
    </row>
    <row r="2545" spans="1:4" x14ac:dyDescent="0.25">
      <c r="A2545" s="204">
        <v>62472</v>
      </c>
      <c r="B2545" s="204" t="s">
        <v>9396</v>
      </c>
      <c r="C2545" s="205" t="s">
        <v>11</v>
      </c>
      <c r="D2545" s="206">
        <v>14.63</v>
      </c>
    </row>
    <row r="2546" spans="1:4" x14ac:dyDescent="0.25">
      <c r="A2546" s="204">
        <v>62482</v>
      </c>
      <c r="B2546" s="204" t="s">
        <v>9397</v>
      </c>
      <c r="C2546" s="205" t="s">
        <v>11</v>
      </c>
      <c r="D2546" s="206">
        <v>53.05</v>
      </c>
    </row>
    <row r="2547" spans="1:4" ht="14.4" x14ac:dyDescent="0.25">
      <c r="A2547" s="203">
        <v>625</v>
      </c>
      <c r="B2547" s="203" t="s">
        <v>9398</v>
      </c>
      <c r="C2547" s="203"/>
      <c r="D2547" s="203"/>
    </row>
    <row r="2548" spans="1:4" ht="26.4" x14ac:dyDescent="0.25">
      <c r="A2548" s="204">
        <v>62501</v>
      </c>
      <c r="B2548" s="204" t="s">
        <v>9399</v>
      </c>
      <c r="C2548" s="205" t="s">
        <v>27</v>
      </c>
      <c r="D2548" s="206">
        <v>4.6100000000000003</v>
      </c>
    </row>
    <row r="2549" spans="1:4" ht="26.4" x14ac:dyDescent="0.25">
      <c r="A2549" s="204">
        <v>62502</v>
      </c>
      <c r="B2549" s="204" t="s">
        <v>9400</v>
      </c>
      <c r="C2549" s="205" t="s">
        <v>27</v>
      </c>
      <c r="D2549" s="206">
        <v>5.8</v>
      </c>
    </row>
    <row r="2550" spans="1:4" ht="26.4" x14ac:dyDescent="0.25">
      <c r="A2550" s="204">
        <v>62503</v>
      </c>
      <c r="B2550" s="204" t="s">
        <v>9401</v>
      </c>
      <c r="C2550" s="205" t="s">
        <v>27</v>
      </c>
      <c r="D2550" s="206">
        <v>9.4700000000000006</v>
      </c>
    </row>
    <row r="2551" spans="1:4" ht="26.4" x14ac:dyDescent="0.25">
      <c r="A2551" s="204">
        <v>62504</v>
      </c>
      <c r="B2551" s="204" t="s">
        <v>9402</v>
      </c>
      <c r="C2551" s="205" t="s">
        <v>27</v>
      </c>
      <c r="D2551" s="206">
        <v>12.69</v>
      </c>
    </row>
    <row r="2552" spans="1:4" ht="26.4" x14ac:dyDescent="0.25">
      <c r="A2552" s="204">
        <v>62505</v>
      </c>
      <c r="B2552" s="204" t="s">
        <v>9403</v>
      </c>
      <c r="C2552" s="205" t="s">
        <v>27</v>
      </c>
      <c r="D2552" s="206">
        <v>18.2</v>
      </c>
    </row>
    <row r="2553" spans="1:4" ht="26.4" x14ac:dyDescent="0.25">
      <c r="A2553" s="204">
        <v>62506</v>
      </c>
      <c r="B2553" s="204" t="s">
        <v>9404</v>
      </c>
      <c r="C2553" s="205" t="s">
        <v>27</v>
      </c>
      <c r="D2553" s="206">
        <v>26.01</v>
      </c>
    </row>
    <row r="2554" spans="1:4" ht="26.4" x14ac:dyDescent="0.25">
      <c r="A2554" s="204">
        <v>62507</v>
      </c>
      <c r="B2554" s="204" t="s">
        <v>9405</v>
      </c>
      <c r="C2554" s="205" t="s">
        <v>27</v>
      </c>
      <c r="D2554" s="206">
        <v>42.74</v>
      </c>
    </row>
    <row r="2555" spans="1:4" ht="26.4" x14ac:dyDescent="0.25">
      <c r="A2555" s="204">
        <v>62508</v>
      </c>
      <c r="B2555" s="204" t="s">
        <v>9406</v>
      </c>
      <c r="C2555" s="205" t="s">
        <v>27</v>
      </c>
      <c r="D2555" s="206">
        <v>57.04</v>
      </c>
    </row>
    <row r="2556" spans="1:4" x14ac:dyDescent="0.25">
      <c r="A2556" s="204">
        <v>62511</v>
      </c>
      <c r="B2556" s="204" t="s">
        <v>9407</v>
      </c>
      <c r="C2556" s="205" t="s">
        <v>11</v>
      </c>
      <c r="D2556" s="206">
        <v>0.95</v>
      </c>
    </row>
    <row r="2557" spans="1:4" x14ac:dyDescent="0.25">
      <c r="A2557" s="204">
        <v>62512</v>
      </c>
      <c r="B2557" s="204" t="s">
        <v>9408</v>
      </c>
      <c r="C2557" s="205" t="s">
        <v>11</v>
      </c>
      <c r="D2557" s="206">
        <v>3.04</v>
      </c>
    </row>
    <row r="2558" spans="1:4" x14ac:dyDescent="0.25">
      <c r="A2558" s="204">
        <v>62514</v>
      </c>
      <c r="B2558" s="204" t="s">
        <v>9409</v>
      </c>
      <c r="C2558" s="205" t="s">
        <v>11</v>
      </c>
      <c r="D2558" s="206">
        <v>7.06</v>
      </c>
    </row>
    <row r="2559" spans="1:4" x14ac:dyDescent="0.25">
      <c r="A2559" s="204">
        <v>62520</v>
      </c>
      <c r="B2559" s="204" t="s">
        <v>9410</v>
      </c>
      <c r="C2559" s="205" t="s">
        <v>11</v>
      </c>
      <c r="D2559" s="206">
        <v>2.08</v>
      </c>
    </row>
    <row r="2560" spans="1:4" x14ac:dyDescent="0.25">
      <c r="A2560" s="204">
        <v>62521</v>
      </c>
      <c r="B2560" s="204" t="s">
        <v>9411</v>
      </c>
      <c r="C2560" s="205" t="s">
        <v>11</v>
      </c>
      <c r="D2560" s="206">
        <v>4.82</v>
      </c>
    </row>
    <row r="2561" spans="1:4" ht="26.4" x14ac:dyDescent="0.25">
      <c r="A2561" s="204">
        <v>62530</v>
      </c>
      <c r="B2561" s="204" t="s">
        <v>9412</v>
      </c>
      <c r="C2561" s="205" t="s">
        <v>27</v>
      </c>
      <c r="D2561" s="206">
        <v>6.23</v>
      </c>
    </row>
    <row r="2562" spans="1:4" ht="26.4" x14ac:dyDescent="0.25">
      <c r="A2562" s="204">
        <v>62531</v>
      </c>
      <c r="B2562" s="204" t="s">
        <v>9413</v>
      </c>
      <c r="C2562" s="205" t="s">
        <v>27</v>
      </c>
      <c r="D2562" s="206">
        <v>12.12</v>
      </c>
    </row>
    <row r="2563" spans="1:4" ht="26.4" x14ac:dyDescent="0.25">
      <c r="A2563" s="204">
        <v>62532</v>
      </c>
      <c r="B2563" s="204" t="s">
        <v>9414</v>
      </c>
      <c r="C2563" s="205" t="s">
        <v>27</v>
      </c>
      <c r="D2563" s="206">
        <v>18.399999999999999</v>
      </c>
    </row>
    <row r="2564" spans="1:4" ht="26.4" x14ac:dyDescent="0.25">
      <c r="A2564" s="204">
        <v>62533</v>
      </c>
      <c r="B2564" s="204" t="s">
        <v>9415</v>
      </c>
      <c r="C2564" s="205" t="s">
        <v>27</v>
      </c>
      <c r="D2564" s="206">
        <v>19.22</v>
      </c>
    </row>
    <row r="2565" spans="1:4" ht="26.4" x14ac:dyDescent="0.25">
      <c r="A2565" s="204">
        <v>62534</v>
      </c>
      <c r="B2565" s="204" t="s">
        <v>9416</v>
      </c>
      <c r="C2565" s="205" t="s">
        <v>27</v>
      </c>
      <c r="D2565" s="206">
        <v>40.71</v>
      </c>
    </row>
    <row r="2566" spans="1:4" ht="26.4" x14ac:dyDescent="0.25">
      <c r="A2566" s="204">
        <v>62535</v>
      </c>
      <c r="B2566" s="204" t="s">
        <v>9417</v>
      </c>
      <c r="C2566" s="205" t="s">
        <v>27</v>
      </c>
      <c r="D2566" s="206">
        <v>81.05</v>
      </c>
    </row>
    <row r="2567" spans="1:4" x14ac:dyDescent="0.25">
      <c r="A2567" s="204">
        <v>62536</v>
      </c>
      <c r="B2567" s="204" t="s">
        <v>9418</v>
      </c>
      <c r="C2567" s="205" t="s">
        <v>11</v>
      </c>
      <c r="D2567" s="206">
        <v>2.82</v>
      </c>
    </row>
    <row r="2568" spans="1:4" x14ac:dyDescent="0.25">
      <c r="A2568" s="204">
        <v>62540</v>
      </c>
      <c r="B2568" s="204" t="s">
        <v>9419</v>
      </c>
      <c r="C2568" s="205" t="s">
        <v>11</v>
      </c>
      <c r="D2568" s="206">
        <v>2.39</v>
      </c>
    </row>
    <row r="2569" spans="1:4" x14ac:dyDescent="0.25">
      <c r="A2569" s="204">
        <v>62542</v>
      </c>
      <c r="B2569" s="204" t="s">
        <v>9420</v>
      </c>
      <c r="C2569" s="205" t="s">
        <v>11</v>
      </c>
      <c r="D2569" s="206">
        <v>7.27</v>
      </c>
    </row>
    <row r="2570" spans="1:4" x14ac:dyDescent="0.25">
      <c r="A2570" s="204">
        <v>62543</v>
      </c>
      <c r="B2570" s="204" t="s">
        <v>9421</v>
      </c>
      <c r="C2570" s="205" t="s">
        <v>11</v>
      </c>
      <c r="D2570" s="206">
        <v>7.85</v>
      </c>
    </row>
    <row r="2571" spans="1:4" x14ac:dyDescent="0.25">
      <c r="A2571" s="204">
        <v>62544</v>
      </c>
      <c r="B2571" s="204" t="s">
        <v>9422</v>
      </c>
      <c r="C2571" s="205" t="s">
        <v>11</v>
      </c>
      <c r="D2571" s="206">
        <v>4.7699999999999996</v>
      </c>
    </row>
    <row r="2572" spans="1:4" x14ac:dyDescent="0.25">
      <c r="A2572" s="204">
        <v>62547</v>
      </c>
      <c r="B2572" s="204" t="s">
        <v>9423</v>
      </c>
      <c r="C2572" s="205" t="s">
        <v>11</v>
      </c>
      <c r="D2572" s="206">
        <v>18.260000000000002</v>
      </c>
    </row>
    <row r="2573" spans="1:4" x14ac:dyDescent="0.25">
      <c r="A2573" s="204">
        <v>62549</v>
      </c>
      <c r="B2573" s="204" t="s">
        <v>9424</v>
      </c>
      <c r="C2573" s="205" t="s">
        <v>11</v>
      </c>
      <c r="D2573" s="206">
        <v>16.440000000000001</v>
      </c>
    </row>
    <row r="2574" spans="1:4" x14ac:dyDescent="0.25">
      <c r="A2574" s="204">
        <v>62570</v>
      </c>
      <c r="B2574" s="204" t="s">
        <v>9425</v>
      </c>
      <c r="C2574" s="205" t="s">
        <v>11</v>
      </c>
      <c r="D2574" s="206">
        <v>1.01</v>
      </c>
    </row>
    <row r="2575" spans="1:4" x14ac:dyDescent="0.25">
      <c r="A2575" s="204">
        <v>62577</v>
      </c>
      <c r="B2575" s="204" t="s">
        <v>9426</v>
      </c>
      <c r="C2575" s="205" t="s">
        <v>11</v>
      </c>
      <c r="D2575" s="206">
        <v>60.69</v>
      </c>
    </row>
    <row r="2576" spans="1:4" x14ac:dyDescent="0.25">
      <c r="A2576" s="204">
        <v>62588</v>
      </c>
      <c r="B2576" s="204" t="s">
        <v>9427</v>
      </c>
      <c r="C2576" s="205" t="s">
        <v>11</v>
      </c>
      <c r="D2576" s="206">
        <v>8.83</v>
      </c>
    </row>
    <row r="2577" spans="1:4" x14ac:dyDescent="0.25">
      <c r="A2577" s="204">
        <v>62594</v>
      </c>
      <c r="B2577" s="204" t="s">
        <v>9428</v>
      </c>
      <c r="C2577" s="205" t="s">
        <v>11</v>
      </c>
      <c r="D2577" s="206">
        <v>1.97</v>
      </c>
    </row>
    <row r="2578" spans="1:4" ht="14.4" x14ac:dyDescent="0.25">
      <c r="A2578" s="203">
        <v>626</v>
      </c>
      <c r="B2578" s="203" t="s">
        <v>9429</v>
      </c>
      <c r="C2578" s="203"/>
      <c r="D2578" s="203"/>
    </row>
    <row r="2579" spans="1:4" x14ac:dyDescent="0.25">
      <c r="A2579" s="204">
        <v>62674</v>
      </c>
      <c r="B2579" s="204" t="s">
        <v>9430</v>
      </c>
      <c r="C2579" s="205" t="s">
        <v>11</v>
      </c>
      <c r="D2579" s="206">
        <v>15.91</v>
      </c>
    </row>
    <row r="2580" spans="1:4" ht="14.4" x14ac:dyDescent="0.25">
      <c r="A2580" s="203">
        <v>627</v>
      </c>
      <c r="B2580" s="203" t="s">
        <v>9431</v>
      </c>
      <c r="C2580" s="203"/>
      <c r="D2580" s="203"/>
    </row>
    <row r="2581" spans="1:4" x14ac:dyDescent="0.25">
      <c r="A2581" s="204">
        <v>62703</v>
      </c>
      <c r="B2581" s="204" t="s">
        <v>9432</v>
      </c>
      <c r="C2581" s="205" t="s">
        <v>27</v>
      </c>
      <c r="D2581" s="206">
        <v>35.03</v>
      </c>
    </row>
    <row r="2582" spans="1:4" ht="14.4" x14ac:dyDescent="0.25">
      <c r="A2582" s="203">
        <v>630</v>
      </c>
      <c r="B2582" s="203" t="s">
        <v>9433</v>
      </c>
      <c r="C2582" s="203"/>
      <c r="D2582" s="203"/>
    </row>
    <row r="2583" spans="1:4" x14ac:dyDescent="0.25">
      <c r="A2583" s="204">
        <v>63043</v>
      </c>
      <c r="B2583" s="204" t="s">
        <v>9434</v>
      </c>
      <c r="C2583" s="205" t="s">
        <v>27</v>
      </c>
      <c r="D2583" s="206">
        <v>18.420000000000002</v>
      </c>
    </row>
    <row r="2584" spans="1:4" x14ac:dyDescent="0.25">
      <c r="A2584" s="204">
        <v>63096</v>
      </c>
      <c r="B2584" s="204" t="s">
        <v>9435</v>
      </c>
      <c r="C2584" s="205" t="s">
        <v>27</v>
      </c>
      <c r="D2584" s="206">
        <v>38.29</v>
      </c>
    </row>
    <row r="2585" spans="1:4" ht="14.4" x14ac:dyDescent="0.25">
      <c r="A2585" s="203">
        <v>631</v>
      </c>
      <c r="B2585" s="203" t="s">
        <v>9436</v>
      </c>
      <c r="C2585" s="203"/>
      <c r="D2585" s="203"/>
    </row>
    <row r="2586" spans="1:4" x14ac:dyDescent="0.25">
      <c r="A2586" s="204">
        <v>63108</v>
      </c>
      <c r="B2586" s="204" t="s">
        <v>9437</v>
      </c>
      <c r="C2586" s="205" t="s">
        <v>27</v>
      </c>
      <c r="D2586" s="206">
        <v>51.06</v>
      </c>
    </row>
    <row r="2587" spans="1:4" x14ac:dyDescent="0.25">
      <c r="A2587" s="204">
        <v>63109</v>
      </c>
      <c r="B2587" s="204" t="s">
        <v>9438</v>
      </c>
      <c r="C2587" s="205" t="s">
        <v>27</v>
      </c>
      <c r="D2587" s="206">
        <v>70.62</v>
      </c>
    </row>
    <row r="2588" spans="1:4" x14ac:dyDescent="0.25">
      <c r="A2588" s="204">
        <v>63148</v>
      </c>
      <c r="B2588" s="204" t="s">
        <v>9439</v>
      </c>
      <c r="C2588" s="205" t="s">
        <v>27</v>
      </c>
      <c r="D2588" s="206">
        <v>12.09</v>
      </c>
    </row>
    <row r="2589" spans="1:4" x14ac:dyDescent="0.25">
      <c r="A2589" s="204">
        <v>63149</v>
      </c>
      <c r="B2589" s="204" t="s">
        <v>9440</v>
      </c>
      <c r="C2589" s="205" t="s">
        <v>27</v>
      </c>
      <c r="D2589" s="206">
        <v>24.87</v>
      </c>
    </row>
    <row r="2590" spans="1:4" x14ac:dyDescent="0.25">
      <c r="A2590" s="204">
        <v>63150</v>
      </c>
      <c r="B2590" s="204" t="s">
        <v>9441</v>
      </c>
      <c r="C2590" s="205" t="s">
        <v>27</v>
      </c>
      <c r="D2590" s="206">
        <v>31.74</v>
      </c>
    </row>
    <row r="2591" spans="1:4" x14ac:dyDescent="0.25">
      <c r="A2591" s="204">
        <v>63164</v>
      </c>
      <c r="B2591" s="204" t="s">
        <v>9442</v>
      </c>
      <c r="C2591" s="205" t="s">
        <v>27</v>
      </c>
      <c r="D2591" s="206">
        <v>107.71</v>
      </c>
    </row>
    <row r="2592" spans="1:4" x14ac:dyDescent="0.25">
      <c r="A2592" s="204">
        <v>63165</v>
      </c>
      <c r="B2592" s="204" t="s">
        <v>9443</v>
      </c>
      <c r="C2592" s="205" t="s">
        <v>27</v>
      </c>
      <c r="D2592" s="206">
        <v>87.96</v>
      </c>
    </row>
    <row r="2593" spans="1:4" ht="14.4" x14ac:dyDescent="0.25">
      <c r="A2593" s="203">
        <v>633</v>
      </c>
      <c r="B2593" s="203" t="s">
        <v>9444</v>
      </c>
      <c r="C2593" s="203"/>
      <c r="D2593" s="203"/>
    </row>
    <row r="2594" spans="1:4" x14ac:dyDescent="0.25">
      <c r="A2594" s="204">
        <v>63341</v>
      </c>
      <c r="B2594" s="204" t="s">
        <v>9445</v>
      </c>
      <c r="C2594" s="205" t="s">
        <v>11</v>
      </c>
      <c r="D2594" s="206">
        <v>2.23</v>
      </c>
    </row>
    <row r="2595" spans="1:4" ht="14.4" x14ac:dyDescent="0.25">
      <c r="A2595" s="203">
        <v>634</v>
      </c>
      <c r="B2595" s="203" t="s">
        <v>9446</v>
      </c>
      <c r="C2595" s="203"/>
      <c r="D2595" s="203"/>
    </row>
    <row r="2596" spans="1:4" x14ac:dyDescent="0.25">
      <c r="A2596" s="204">
        <v>63480</v>
      </c>
      <c r="B2596" s="204" t="s">
        <v>9447</v>
      </c>
      <c r="C2596" s="205" t="s">
        <v>11</v>
      </c>
      <c r="D2596" s="206">
        <v>367.79</v>
      </c>
    </row>
    <row r="2597" spans="1:4" ht="14.4" x14ac:dyDescent="0.25">
      <c r="A2597" s="203">
        <v>635</v>
      </c>
      <c r="B2597" s="203" t="s">
        <v>9448</v>
      </c>
      <c r="C2597" s="203"/>
      <c r="D2597" s="203"/>
    </row>
    <row r="2598" spans="1:4" x14ac:dyDescent="0.25">
      <c r="A2598" s="204">
        <v>63501</v>
      </c>
      <c r="B2598" s="204" t="s">
        <v>11211</v>
      </c>
      <c r="C2598" s="205" t="s">
        <v>11</v>
      </c>
      <c r="D2598" s="206">
        <v>33.590000000000003</v>
      </c>
    </row>
    <row r="2599" spans="1:4" x14ac:dyDescent="0.25">
      <c r="A2599" s="204">
        <v>63502</v>
      </c>
      <c r="B2599" s="204" t="s">
        <v>11212</v>
      </c>
      <c r="C2599" s="205" t="s">
        <v>11</v>
      </c>
      <c r="D2599" s="206">
        <v>37.65</v>
      </c>
    </row>
    <row r="2600" spans="1:4" x14ac:dyDescent="0.25">
      <c r="A2600" s="204">
        <v>63503</v>
      </c>
      <c r="B2600" s="204" t="s">
        <v>11213</v>
      </c>
      <c r="C2600" s="205" t="s">
        <v>11</v>
      </c>
      <c r="D2600" s="206">
        <v>60.85</v>
      </c>
    </row>
    <row r="2601" spans="1:4" x14ac:dyDescent="0.25">
      <c r="A2601" s="204">
        <v>63504</v>
      </c>
      <c r="B2601" s="204" t="s">
        <v>11214</v>
      </c>
      <c r="C2601" s="205" t="s">
        <v>11</v>
      </c>
      <c r="D2601" s="206">
        <v>91.5</v>
      </c>
    </row>
    <row r="2602" spans="1:4" x14ac:dyDescent="0.25">
      <c r="A2602" s="204">
        <v>63505</v>
      </c>
      <c r="B2602" s="204" t="s">
        <v>11215</v>
      </c>
      <c r="C2602" s="205" t="s">
        <v>11</v>
      </c>
      <c r="D2602" s="206">
        <v>135.05000000000001</v>
      </c>
    </row>
    <row r="2603" spans="1:4" x14ac:dyDescent="0.25">
      <c r="A2603" s="204">
        <v>63506</v>
      </c>
      <c r="B2603" s="204" t="s">
        <v>11216</v>
      </c>
      <c r="C2603" s="205" t="s">
        <v>11</v>
      </c>
      <c r="D2603" s="206">
        <v>207.13</v>
      </c>
    </row>
    <row r="2604" spans="1:4" x14ac:dyDescent="0.25">
      <c r="A2604" s="204">
        <v>63507</v>
      </c>
      <c r="B2604" s="204" t="s">
        <v>11217</v>
      </c>
      <c r="C2604" s="205" t="s">
        <v>11</v>
      </c>
      <c r="D2604" s="206">
        <v>361.94</v>
      </c>
    </row>
    <row r="2605" spans="1:4" x14ac:dyDescent="0.25">
      <c r="A2605" s="204">
        <v>63508</v>
      </c>
      <c r="B2605" s="204" t="s">
        <v>11218</v>
      </c>
      <c r="C2605" s="205" t="s">
        <v>11</v>
      </c>
      <c r="D2605" s="206">
        <v>490.37</v>
      </c>
    </row>
    <row r="2606" spans="1:4" x14ac:dyDescent="0.25">
      <c r="A2606" s="204">
        <v>63515</v>
      </c>
      <c r="B2606" s="204" t="s">
        <v>9449</v>
      </c>
      <c r="C2606" s="205" t="s">
        <v>11</v>
      </c>
      <c r="D2606" s="206">
        <v>96.3</v>
      </c>
    </row>
    <row r="2607" spans="1:4" x14ac:dyDescent="0.25">
      <c r="A2607" s="204">
        <v>63516</v>
      </c>
      <c r="B2607" s="204" t="s">
        <v>9450</v>
      </c>
      <c r="C2607" s="205" t="s">
        <v>11</v>
      </c>
      <c r="D2607" s="206">
        <v>102.39</v>
      </c>
    </row>
    <row r="2608" spans="1:4" x14ac:dyDescent="0.25">
      <c r="A2608" s="204">
        <v>63517</v>
      </c>
      <c r="B2608" s="204" t="s">
        <v>9451</v>
      </c>
      <c r="C2608" s="205" t="s">
        <v>11</v>
      </c>
      <c r="D2608" s="206">
        <v>149.13</v>
      </c>
    </row>
    <row r="2609" spans="1:4" x14ac:dyDescent="0.25">
      <c r="A2609" s="204">
        <v>63518</v>
      </c>
      <c r="B2609" s="204" t="s">
        <v>9452</v>
      </c>
      <c r="C2609" s="205" t="s">
        <v>11</v>
      </c>
      <c r="D2609" s="206">
        <v>202.18</v>
      </c>
    </row>
    <row r="2610" spans="1:4" x14ac:dyDescent="0.25">
      <c r="A2610" s="204">
        <v>63520</v>
      </c>
      <c r="B2610" s="204" t="s">
        <v>9453</v>
      </c>
      <c r="C2610" s="205" t="s">
        <v>11</v>
      </c>
      <c r="D2610" s="206">
        <v>101.18</v>
      </c>
    </row>
    <row r="2611" spans="1:4" x14ac:dyDescent="0.25">
      <c r="A2611" s="204">
        <v>63521</v>
      </c>
      <c r="B2611" s="204" t="s">
        <v>9454</v>
      </c>
      <c r="C2611" s="205" t="s">
        <v>11</v>
      </c>
      <c r="D2611" s="206">
        <v>103.8</v>
      </c>
    </row>
    <row r="2612" spans="1:4" x14ac:dyDescent="0.25">
      <c r="A2612" s="204">
        <v>63523</v>
      </c>
      <c r="B2612" s="204" t="s">
        <v>9455</v>
      </c>
      <c r="C2612" s="205" t="s">
        <v>11</v>
      </c>
      <c r="D2612" s="206">
        <v>195.26</v>
      </c>
    </row>
    <row r="2613" spans="1:4" x14ac:dyDescent="0.25">
      <c r="A2613" s="204">
        <v>63530</v>
      </c>
      <c r="B2613" s="204" t="s">
        <v>9456</v>
      </c>
      <c r="C2613" s="205" t="s">
        <v>11</v>
      </c>
      <c r="D2613" s="206">
        <v>38.92</v>
      </c>
    </row>
    <row r="2614" spans="1:4" x14ac:dyDescent="0.25">
      <c r="A2614" s="204">
        <v>63536</v>
      </c>
      <c r="B2614" s="204" t="s">
        <v>9457</v>
      </c>
      <c r="C2614" s="205" t="s">
        <v>11</v>
      </c>
      <c r="D2614" s="206">
        <v>32.479999999999997</v>
      </c>
    </row>
    <row r="2615" spans="1:4" x14ac:dyDescent="0.25">
      <c r="A2615" s="204">
        <v>63567</v>
      </c>
      <c r="B2615" s="204" t="s">
        <v>9458</v>
      </c>
      <c r="C2615" s="205" t="s">
        <v>11</v>
      </c>
      <c r="D2615" s="206">
        <v>836.19</v>
      </c>
    </row>
    <row r="2616" spans="1:4" ht="14.4" x14ac:dyDescent="0.25">
      <c r="A2616" s="203">
        <v>640</v>
      </c>
      <c r="B2616" s="203" t="s">
        <v>9459</v>
      </c>
      <c r="C2616" s="203"/>
      <c r="D2616" s="203"/>
    </row>
    <row r="2617" spans="1:4" x14ac:dyDescent="0.25">
      <c r="A2617" s="204">
        <v>64001</v>
      </c>
      <c r="B2617" s="204" t="s">
        <v>9460</v>
      </c>
      <c r="C2617" s="205" t="s">
        <v>11</v>
      </c>
      <c r="D2617" s="206">
        <v>60.05</v>
      </c>
    </row>
    <row r="2618" spans="1:4" x14ac:dyDescent="0.25">
      <c r="A2618" s="204">
        <v>64002</v>
      </c>
      <c r="B2618" s="204" t="s">
        <v>9461</v>
      </c>
      <c r="C2618" s="205" t="s">
        <v>11</v>
      </c>
      <c r="D2618" s="206">
        <v>40.86</v>
      </c>
    </row>
    <row r="2619" spans="1:4" x14ac:dyDescent="0.25">
      <c r="A2619" s="204">
        <v>64003</v>
      </c>
      <c r="B2619" s="204" t="s">
        <v>9462</v>
      </c>
      <c r="C2619" s="205" t="s">
        <v>11</v>
      </c>
      <c r="D2619" s="206">
        <v>81.81</v>
      </c>
    </row>
    <row r="2620" spans="1:4" x14ac:dyDescent="0.25">
      <c r="A2620" s="204">
        <v>64004</v>
      </c>
      <c r="B2620" s="204" t="s">
        <v>9463</v>
      </c>
      <c r="C2620" s="205" t="s">
        <v>11</v>
      </c>
      <c r="D2620" s="206">
        <v>196.28</v>
      </c>
    </row>
    <row r="2621" spans="1:4" x14ac:dyDescent="0.25">
      <c r="A2621" s="204">
        <v>64005</v>
      </c>
      <c r="B2621" s="204" t="s">
        <v>11219</v>
      </c>
      <c r="C2621" s="205" t="s">
        <v>11</v>
      </c>
      <c r="D2621" s="206">
        <v>15.49</v>
      </c>
    </row>
    <row r="2622" spans="1:4" x14ac:dyDescent="0.25">
      <c r="A2622" s="204">
        <v>64006</v>
      </c>
      <c r="B2622" s="204" t="s">
        <v>11220</v>
      </c>
      <c r="C2622" s="205" t="s">
        <v>11</v>
      </c>
      <c r="D2622" s="206">
        <v>9.99</v>
      </c>
    </row>
    <row r="2623" spans="1:4" x14ac:dyDescent="0.25">
      <c r="A2623" s="204">
        <v>64010</v>
      </c>
      <c r="B2623" s="204" t="s">
        <v>9464</v>
      </c>
      <c r="C2623" s="205" t="s">
        <v>11</v>
      </c>
      <c r="D2623" s="206">
        <v>289.64</v>
      </c>
    </row>
    <row r="2624" spans="1:4" x14ac:dyDescent="0.25">
      <c r="A2624" s="204">
        <v>64011</v>
      </c>
      <c r="B2624" s="204" t="s">
        <v>9465</v>
      </c>
      <c r="C2624" s="205" t="s">
        <v>11</v>
      </c>
      <c r="D2624" s="206">
        <v>153.51</v>
      </c>
    </row>
    <row r="2625" spans="1:4" x14ac:dyDescent="0.25">
      <c r="A2625" s="204">
        <v>64015</v>
      </c>
      <c r="B2625" s="204" t="s">
        <v>9466</v>
      </c>
      <c r="C2625" s="205" t="s">
        <v>11</v>
      </c>
      <c r="D2625" s="206">
        <v>102.59</v>
      </c>
    </row>
    <row r="2626" spans="1:4" x14ac:dyDescent="0.25">
      <c r="A2626" s="204">
        <v>64016</v>
      </c>
      <c r="B2626" s="204" t="s">
        <v>9467</v>
      </c>
      <c r="C2626" s="205" t="s">
        <v>11</v>
      </c>
      <c r="D2626" s="206">
        <v>118.89</v>
      </c>
    </row>
    <row r="2627" spans="1:4" x14ac:dyDescent="0.25">
      <c r="A2627" s="204">
        <v>64017</v>
      </c>
      <c r="B2627" s="204" t="s">
        <v>9468</v>
      </c>
      <c r="C2627" s="205" t="s">
        <v>11</v>
      </c>
      <c r="D2627" s="206">
        <v>142.24</v>
      </c>
    </row>
    <row r="2628" spans="1:4" x14ac:dyDescent="0.25">
      <c r="A2628" s="204">
        <v>64018</v>
      </c>
      <c r="B2628" s="204" t="s">
        <v>9469</v>
      </c>
      <c r="C2628" s="205" t="s">
        <v>11</v>
      </c>
      <c r="D2628" s="206">
        <v>220.72</v>
      </c>
    </row>
    <row r="2629" spans="1:4" x14ac:dyDescent="0.25">
      <c r="A2629" s="204">
        <v>64019</v>
      </c>
      <c r="B2629" s="204" t="s">
        <v>9470</v>
      </c>
      <c r="C2629" s="205" t="s">
        <v>11</v>
      </c>
      <c r="D2629" s="206">
        <v>269.20999999999998</v>
      </c>
    </row>
    <row r="2630" spans="1:4" x14ac:dyDescent="0.25">
      <c r="A2630" s="204">
        <v>64020</v>
      </c>
      <c r="B2630" s="204" t="s">
        <v>9471</v>
      </c>
      <c r="C2630" s="205" t="s">
        <v>11</v>
      </c>
      <c r="D2630" s="206">
        <v>389.31</v>
      </c>
    </row>
    <row r="2631" spans="1:4" x14ac:dyDescent="0.25">
      <c r="A2631" s="204">
        <v>64021</v>
      </c>
      <c r="B2631" s="204" t="s">
        <v>9472</v>
      </c>
      <c r="C2631" s="205" t="s">
        <v>11</v>
      </c>
      <c r="D2631" s="206">
        <v>656.08</v>
      </c>
    </row>
    <row r="2632" spans="1:4" x14ac:dyDescent="0.25">
      <c r="A2632" s="204">
        <v>64022</v>
      </c>
      <c r="B2632" s="204" t="s">
        <v>9473</v>
      </c>
      <c r="C2632" s="205" t="s">
        <v>11</v>
      </c>
      <c r="D2632" s="206">
        <v>920.97</v>
      </c>
    </row>
    <row r="2633" spans="1:4" x14ac:dyDescent="0.25">
      <c r="A2633" s="204">
        <v>64023</v>
      </c>
      <c r="B2633" s="204" t="s">
        <v>9474</v>
      </c>
      <c r="C2633" s="205" t="s">
        <v>11</v>
      </c>
      <c r="D2633" s="207">
        <v>1386.24</v>
      </c>
    </row>
    <row r="2634" spans="1:4" x14ac:dyDescent="0.25">
      <c r="A2634" s="204">
        <v>64034</v>
      </c>
      <c r="B2634" s="204" t="s">
        <v>9475</v>
      </c>
      <c r="C2634" s="205" t="s">
        <v>11</v>
      </c>
      <c r="D2634" s="206">
        <v>137.63999999999999</v>
      </c>
    </row>
    <row r="2635" spans="1:4" x14ac:dyDescent="0.25">
      <c r="A2635" s="204">
        <v>64035</v>
      </c>
      <c r="B2635" s="204" t="s">
        <v>9476</v>
      </c>
      <c r="C2635" s="205" t="s">
        <v>11</v>
      </c>
      <c r="D2635" s="206">
        <v>76.42</v>
      </c>
    </row>
    <row r="2636" spans="1:4" x14ac:dyDescent="0.25">
      <c r="A2636" s="204">
        <v>64040</v>
      </c>
      <c r="B2636" s="204" t="s">
        <v>9477</v>
      </c>
      <c r="C2636" s="205" t="s">
        <v>11</v>
      </c>
      <c r="D2636" s="206">
        <v>66.569999999999993</v>
      </c>
    </row>
    <row r="2637" spans="1:4" x14ac:dyDescent="0.25">
      <c r="A2637" s="204">
        <v>64041</v>
      </c>
      <c r="B2637" s="204" t="s">
        <v>9478</v>
      </c>
      <c r="C2637" s="205" t="s">
        <v>11</v>
      </c>
      <c r="D2637" s="206">
        <v>168.27</v>
      </c>
    </row>
    <row r="2638" spans="1:4" x14ac:dyDescent="0.25">
      <c r="A2638" s="204">
        <v>64042</v>
      </c>
      <c r="B2638" s="204" t="s">
        <v>9479</v>
      </c>
      <c r="C2638" s="205" t="s">
        <v>11</v>
      </c>
      <c r="D2638" s="206">
        <v>258.67</v>
      </c>
    </row>
    <row r="2639" spans="1:4" x14ac:dyDescent="0.25">
      <c r="A2639" s="204">
        <v>64043</v>
      </c>
      <c r="B2639" s="204" t="s">
        <v>9480</v>
      </c>
      <c r="C2639" s="205" t="s">
        <v>11</v>
      </c>
      <c r="D2639" s="206">
        <v>460.65</v>
      </c>
    </row>
    <row r="2640" spans="1:4" x14ac:dyDescent="0.25">
      <c r="A2640" s="204">
        <v>64044</v>
      </c>
      <c r="B2640" s="204" t="s">
        <v>9481</v>
      </c>
      <c r="C2640" s="205" t="s">
        <v>11</v>
      </c>
      <c r="D2640" s="206">
        <v>587.11</v>
      </c>
    </row>
    <row r="2641" spans="1:4" x14ac:dyDescent="0.25">
      <c r="A2641" s="204">
        <v>64045</v>
      </c>
      <c r="B2641" s="204" t="s">
        <v>9482</v>
      </c>
      <c r="C2641" s="205" t="s">
        <v>11</v>
      </c>
      <c r="D2641" s="206">
        <v>60.05</v>
      </c>
    </row>
    <row r="2642" spans="1:4" x14ac:dyDescent="0.25">
      <c r="A2642" s="204">
        <v>64066</v>
      </c>
      <c r="B2642" s="204" t="s">
        <v>9483</v>
      </c>
      <c r="C2642" s="205" t="s">
        <v>11</v>
      </c>
      <c r="D2642" s="206">
        <v>103.86</v>
      </c>
    </row>
    <row r="2643" spans="1:4" x14ac:dyDescent="0.25">
      <c r="A2643" s="204">
        <v>64077</v>
      </c>
      <c r="B2643" s="204" t="s">
        <v>9484</v>
      </c>
      <c r="C2643" s="205" t="s">
        <v>11</v>
      </c>
      <c r="D2643" s="206">
        <v>9.8699999999999992</v>
      </c>
    </row>
    <row r="2644" spans="1:4" ht="26.4" x14ac:dyDescent="0.25">
      <c r="A2644" s="204">
        <v>64094</v>
      </c>
      <c r="B2644" s="204" t="s">
        <v>11221</v>
      </c>
      <c r="C2644" s="205" t="s">
        <v>11</v>
      </c>
      <c r="D2644" s="206">
        <v>289.64</v>
      </c>
    </row>
    <row r="2645" spans="1:4" x14ac:dyDescent="0.25">
      <c r="A2645" s="204">
        <v>64097</v>
      </c>
      <c r="B2645" s="204" t="s">
        <v>9485</v>
      </c>
      <c r="C2645" s="205" t="s">
        <v>11</v>
      </c>
      <c r="D2645" s="206">
        <v>286.89</v>
      </c>
    </row>
    <row r="2646" spans="1:4" ht="14.4" x14ac:dyDescent="0.25">
      <c r="A2646" s="203">
        <v>641</v>
      </c>
      <c r="B2646" s="203" t="s">
        <v>9486</v>
      </c>
      <c r="C2646" s="203"/>
      <c r="D2646" s="203"/>
    </row>
    <row r="2647" spans="1:4" x14ac:dyDescent="0.25">
      <c r="A2647" s="204">
        <v>64142</v>
      </c>
      <c r="B2647" s="204" t="s">
        <v>9487</v>
      </c>
      <c r="C2647" s="205" t="s">
        <v>11</v>
      </c>
      <c r="D2647" s="206">
        <v>989.55</v>
      </c>
    </row>
    <row r="2648" spans="1:4" x14ac:dyDescent="0.25">
      <c r="A2648" s="204">
        <v>64149</v>
      </c>
      <c r="B2648" s="204" t="s">
        <v>9488</v>
      </c>
      <c r="C2648" s="205" t="s">
        <v>11</v>
      </c>
      <c r="D2648" s="206">
        <v>93.4</v>
      </c>
    </row>
    <row r="2649" spans="1:4" ht="14.4" x14ac:dyDescent="0.25">
      <c r="A2649" s="203">
        <v>645</v>
      </c>
      <c r="B2649" s="203" t="s">
        <v>9489</v>
      </c>
      <c r="C2649" s="203"/>
      <c r="D2649" s="203"/>
    </row>
    <row r="2650" spans="1:4" x14ac:dyDescent="0.25">
      <c r="A2650" s="204">
        <v>64503</v>
      </c>
      <c r="B2650" s="204" t="s">
        <v>9490</v>
      </c>
      <c r="C2650" s="205" t="s">
        <v>11</v>
      </c>
      <c r="D2650" s="206">
        <v>145.62</v>
      </c>
    </row>
    <row r="2651" spans="1:4" x14ac:dyDescent="0.25">
      <c r="A2651" s="204">
        <v>64504</v>
      </c>
      <c r="B2651" s="204" t="s">
        <v>9491</v>
      </c>
      <c r="C2651" s="205" t="s">
        <v>11</v>
      </c>
      <c r="D2651" s="206">
        <v>210.98</v>
      </c>
    </row>
    <row r="2652" spans="1:4" x14ac:dyDescent="0.25">
      <c r="A2652" s="204">
        <v>64506</v>
      </c>
      <c r="B2652" s="204" t="s">
        <v>9492</v>
      </c>
      <c r="C2652" s="205" t="s">
        <v>11</v>
      </c>
      <c r="D2652" s="206">
        <v>142.29</v>
      </c>
    </row>
    <row r="2653" spans="1:4" x14ac:dyDescent="0.25">
      <c r="A2653" s="204">
        <v>64507</v>
      </c>
      <c r="B2653" s="204" t="s">
        <v>9493</v>
      </c>
      <c r="C2653" s="205" t="s">
        <v>11</v>
      </c>
      <c r="D2653" s="206">
        <v>17.88</v>
      </c>
    </row>
    <row r="2654" spans="1:4" x14ac:dyDescent="0.25">
      <c r="A2654" s="204">
        <v>64511</v>
      </c>
      <c r="B2654" s="204" t="s">
        <v>9494</v>
      </c>
      <c r="C2654" s="205" t="s">
        <v>11</v>
      </c>
      <c r="D2654" s="206">
        <v>190.76</v>
      </c>
    </row>
    <row r="2655" spans="1:4" x14ac:dyDescent="0.25">
      <c r="A2655" s="204">
        <v>64515</v>
      </c>
      <c r="B2655" s="204" t="s">
        <v>9495</v>
      </c>
      <c r="C2655" s="205" t="s">
        <v>11</v>
      </c>
      <c r="D2655" s="206">
        <v>23.96</v>
      </c>
    </row>
    <row r="2656" spans="1:4" x14ac:dyDescent="0.25">
      <c r="A2656" s="204">
        <v>64519</v>
      </c>
      <c r="B2656" s="204" t="s">
        <v>9496</v>
      </c>
      <c r="C2656" s="205" t="s">
        <v>11</v>
      </c>
      <c r="D2656" s="206">
        <v>14.19</v>
      </c>
    </row>
    <row r="2657" spans="1:4" x14ac:dyDescent="0.25">
      <c r="A2657" s="204">
        <v>64527</v>
      </c>
      <c r="B2657" s="204" t="s">
        <v>9497</v>
      </c>
      <c r="C2657" s="205" t="s">
        <v>11</v>
      </c>
      <c r="D2657" s="206">
        <v>38.9</v>
      </c>
    </row>
    <row r="2658" spans="1:4" ht="14.4" x14ac:dyDescent="0.25">
      <c r="A2658" s="203">
        <v>647</v>
      </c>
      <c r="B2658" s="203" t="s">
        <v>4629</v>
      </c>
      <c r="C2658" s="203"/>
      <c r="D2658" s="203"/>
    </row>
    <row r="2659" spans="1:4" x14ac:dyDescent="0.25">
      <c r="A2659" s="204">
        <v>64702</v>
      </c>
      <c r="B2659" s="204" t="s">
        <v>9498</v>
      </c>
      <c r="C2659" s="205" t="s">
        <v>11</v>
      </c>
      <c r="D2659" s="206">
        <v>34.409999999999997</v>
      </c>
    </row>
    <row r="2660" spans="1:4" x14ac:dyDescent="0.25">
      <c r="A2660" s="204">
        <v>64703</v>
      </c>
      <c r="B2660" s="204" t="s">
        <v>9499</v>
      </c>
      <c r="C2660" s="205" t="s">
        <v>11</v>
      </c>
      <c r="D2660" s="206">
        <v>23.1</v>
      </c>
    </row>
    <row r="2661" spans="1:4" x14ac:dyDescent="0.25">
      <c r="A2661" s="204">
        <v>64704</v>
      </c>
      <c r="B2661" s="204" t="s">
        <v>9500</v>
      </c>
      <c r="C2661" s="205" t="s">
        <v>11</v>
      </c>
      <c r="D2661" s="206">
        <v>35.93</v>
      </c>
    </row>
    <row r="2662" spans="1:4" x14ac:dyDescent="0.25">
      <c r="A2662" s="204">
        <v>64706</v>
      </c>
      <c r="B2662" s="204" t="s">
        <v>9501</v>
      </c>
      <c r="C2662" s="205" t="s">
        <v>11</v>
      </c>
      <c r="D2662" s="206">
        <v>50.87</v>
      </c>
    </row>
    <row r="2663" spans="1:4" x14ac:dyDescent="0.25">
      <c r="A2663" s="204">
        <v>64707</v>
      </c>
      <c r="B2663" s="204" t="s">
        <v>9502</v>
      </c>
      <c r="C2663" s="205" t="s">
        <v>11</v>
      </c>
      <c r="D2663" s="206">
        <v>774.63</v>
      </c>
    </row>
    <row r="2664" spans="1:4" x14ac:dyDescent="0.25">
      <c r="A2664" s="204">
        <v>64709</v>
      </c>
      <c r="B2664" s="204" t="s">
        <v>9503</v>
      </c>
      <c r="C2664" s="205" t="s">
        <v>11</v>
      </c>
      <c r="D2664" s="206">
        <v>24.1</v>
      </c>
    </row>
    <row r="2665" spans="1:4" ht="14.4" x14ac:dyDescent="0.25">
      <c r="A2665" s="203">
        <v>650</v>
      </c>
      <c r="B2665" s="203" t="s">
        <v>9504</v>
      </c>
      <c r="C2665" s="203"/>
      <c r="D2665" s="203"/>
    </row>
    <row r="2666" spans="1:4" x14ac:dyDescent="0.25">
      <c r="A2666" s="204">
        <v>65002</v>
      </c>
      <c r="B2666" s="204" t="s">
        <v>9505</v>
      </c>
      <c r="C2666" s="205" t="s">
        <v>11</v>
      </c>
      <c r="D2666" s="206">
        <v>50.65</v>
      </c>
    </row>
    <row r="2667" spans="1:4" x14ac:dyDescent="0.25">
      <c r="A2667" s="204">
        <v>65004</v>
      </c>
      <c r="B2667" s="204" t="s">
        <v>9506</v>
      </c>
      <c r="C2667" s="205" t="s">
        <v>11</v>
      </c>
      <c r="D2667" s="206">
        <v>456.22</v>
      </c>
    </row>
    <row r="2668" spans="1:4" x14ac:dyDescent="0.25">
      <c r="A2668" s="204">
        <v>65005</v>
      </c>
      <c r="B2668" s="204" t="s">
        <v>9507</v>
      </c>
      <c r="C2668" s="205" t="s">
        <v>11</v>
      </c>
      <c r="D2668" s="207">
        <v>3567.47</v>
      </c>
    </row>
    <row r="2669" spans="1:4" x14ac:dyDescent="0.25">
      <c r="A2669" s="204">
        <v>65023</v>
      </c>
      <c r="B2669" s="204" t="s">
        <v>9508</v>
      </c>
      <c r="C2669" s="205" t="s">
        <v>11</v>
      </c>
      <c r="D2669" s="207">
        <v>1129.72</v>
      </c>
    </row>
    <row r="2670" spans="1:4" x14ac:dyDescent="0.25">
      <c r="A2670" s="204">
        <v>65024</v>
      </c>
      <c r="B2670" s="204" t="s">
        <v>9509</v>
      </c>
      <c r="C2670" s="205" t="s">
        <v>11</v>
      </c>
      <c r="D2670" s="206">
        <v>294.95999999999998</v>
      </c>
    </row>
    <row r="2671" spans="1:4" ht="26.4" x14ac:dyDescent="0.25">
      <c r="A2671" s="204">
        <v>65028</v>
      </c>
      <c r="B2671" s="204" t="s">
        <v>9510</v>
      </c>
      <c r="C2671" s="205" t="s">
        <v>11</v>
      </c>
      <c r="D2671" s="207">
        <v>16661.310000000001</v>
      </c>
    </row>
    <row r="2672" spans="1:4" x14ac:dyDescent="0.25">
      <c r="A2672" s="204">
        <v>65031</v>
      </c>
      <c r="B2672" s="204" t="s">
        <v>9511</v>
      </c>
      <c r="C2672" s="205" t="s">
        <v>11</v>
      </c>
      <c r="D2672" s="206">
        <v>262.47000000000003</v>
      </c>
    </row>
    <row r="2673" spans="1:4" x14ac:dyDescent="0.25">
      <c r="A2673" s="204">
        <v>65032</v>
      </c>
      <c r="B2673" s="204" t="s">
        <v>9512</v>
      </c>
      <c r="C2673" s="205" t="s">
        <v>11</v>
      </c>
      <c r="D2673" s="207">
        <v>1979.99</v>
      </c>
    </row>
    <row r="2674" spans="1:4" x14ac:dyDescent="0.25">
      <c r="A2674" s="204">
        <v>65033</v>
      </c>
      <c r="B2674" s="204" t="s">
        <v>9513</v>
      </c>
      <c r="C2674" s="205" t="s">
        <v>11</v>
      </c>
      <c r="D2674" s="207">
        <v>1249.97</v>
      </c>
    </row>
    <row r="2675" spans="1:4" x14ac:dyDescent="0.25">
      <c r="A2675" s="204">
        <v>65076</v>
      </c>
      <c r="B2675" s="204" t="s">
        <v>9514</v>
      </c>
      <c r="C2675" s="205" t="s">
        <v>11</v>
      </c>
      <c r="D2675" s="207">
        <v>12909.97</v>
      </c>
    </row>
    <row r="2676" spans="1:4" ht="14.4" x14ac:dyDescent="0.25">
      <c r="A2676" s="203">
        <v>652</v>
      </c>
      <c r="B2676" s="203" t="s">
        <v>9515</v>
      </c>
      <c r="C2676" s="203"/>
      <c r="D2676" s="203"/>
    </row>
    <row r="2677" spans="1:4" x14ac:dyDescent="0.25">
      <c r="A2677" s="204">
        <v>65204</v>
      </c>
      <c r="B2677" s="204" t="s">
        <v>9516</v>
      </c>
      <c r="C2677" s="205" t="s">
        <v>11</v>
      </c>
      <c r="D2677" s="207">
        <v>1458.17</v>
      </c>
    </row>
    <row r="2678" spans="1:4" ht="26.4" x14ac:dyDescent="0.25">
      <c r="A2678" s="204">
        <v>65256</v>
      </c>
      <c r="B2678" s="204" t="s">
        <v>9517</v>
      </c>
      <c r="C2678" s="205" t="s">
        <v>11</v>
      </c>
      <c r="D2678" s="206">
        <v>241.28</v>
      </c>
    </row>
    <row r="2679" spans="1:4" x14ac:dyDescent="0.25">
      <c r="A2679" s="204">
        <v>65257</v>
      </c>
      <c r="B2679" s="204" t="s">
        <v>11222</v>
      </c>
      <c r="C2679" s="205" t="s">
        <v>11</v>
      </c>
      <c r="D2679" s="206">
        <v>613.34</v>
      </c>
    </row>
    <row r="2680" spans="1:4" ht="14.4" x14ac:dyDescent="0.25">
      <c r="A2680" s="203">
        <v>655</v>
      </c>
      <c r="B2680" s="203" t="s">
        <v>9515</v>
      </c>
      <c r="C2680" s="203"/>
      <c r="D2680" s="203"/>
    </row>
    <row r="2681" spans="1:4" x14ac:dyDescent="0.25">
      <c r="A2681" s="204">
        <v>65502</v>
      </c>
      <c r="B2681" s="204" t="s">
        <v>9518</v>
      </c>
      <c r="C2681" s="205" t="s">
        <v>11</v>
      </c>
      <c r="D2681" s="206">
        <v>260.38</v>
      </c>
    </row>
    <row r="2682" spans="1:4" x14ac:dyDescent="0.25">
      <c r="A2682" s="204">
        <v>65503</v>
      </c>
      <c r="B2682" s="204" t="s">
        <v>11223</v>
      </c>
      <c r="C2682" s="205" t="s">
        <v>11</v>
      </c>
      <c r="D2682" s="206">
        <v>354.88</v>
      </c>
    </row>
    <row r="2683" spans="1:4" x14ac:dyDescent="0.25">
      <c r="A2683" s="204">
        <v>65507</v>
      </c>
      <c r="B2683" s="204" t="s">
        <v>11224</v>
      </c>
      <c r="C2683" s="205" t="s">
        <v>11</v>
      </c>
      <c r="D2683" s="206">
        <v>31</v>
      </c>
    </row>
    <row r="2684" spans="1:4" ht="26.4" x14ac:dyDescent="0.25">
      <c r="A2684" s="204">
        <v>65508</v>
      </c>
      <c r="B2684" s="204" t="s">
        <v>11225</v>
      </c>
      <c r="C2684" s="205" t="s">
        <v>11</v>
      </c>
      <c r="D2684" s="206">
        <v>319.94</v>
      </c>
    </row>
    <row r="2685" spans="1:4" x14ac:dyDescent="0.25">
      <c r="A2685" s="204">
        <v>65509</v>
      </c>
      <c r="B2685" s="204" t="s">
        <v>9519</v>
      </c>
      <c r="C2685" s="205" t="s">
        <v>11</v>
      </c>
      <c r="D2685" s="206">
        <v>116.15</v>
      </c>
    </row>
    <row r="2686" spans="1:4" x14ac:dyDescent="0.25">
      <c r="A2686" s="204">
        <v>65510</v>
      </c>
      <c r="B2686" s="204" t="s">
        <v>9520</v>
      </c>
      <c r="C2686" s="205" t="s">
        <v>27</v>
      </c>
      <c r="D2686" s="207">
        <v>1228.99</v>
      </c>
    </row>
    <row r="2687" spans="1:4" x14ac:dyDescent="0.25">
      <c r="A2687" s="204">
        <v>65513</v>
      </c>
      <c r="B2687" s="204" t="s">
        <v>9521</v>
      </c>
      <c r="C2687" s="205" t="s">
        <v>11</v>
      </c>
      <c r="D2687" s="207">
        <v>1388.67</v>
      </c>
    </row>
    <row r="2688" spans="1:4" x14ac:dyDescent="0.25">
      <c r="A2688" s="204">
        <v>65521</v>
      </c>
      <c r="B2688" s="204" t="s">
        <v>9522</v>
      </c>
      <c r="C2688" s="205" t="s">
        <v>11</v>
      </c>
      <c r="D2688" s="207">
        <v>1986.55</v>
      </c>
    </row>
    <row r="2689" spans="1:4" x14ac:dyDescent="0.25">
      <c r="A2689" s="204">
        <v>65523</v>
      </c>
      <c r="B2689" s="204" t="s">
        <v>9523</v>
      </c>
      <c r="C2689" s="205" t="s">
        <v>11</v>
      </c>
      <c r="D2689" s="207">
        <v>1473.62</v>
      </c>
    </row>
    <row r="2690" spans="1:4" x14ac:dyDescent="0.25">
      <c r="A2690" s="204">
        <v>65524</v>
      </c>
      <c r="B2690" s="204" t="s">
        <v>9524</v>
      </c>
      <c r="C2690" s="205" t="s">
        <v>11</v>
      </c>
      <c r="D2690" s="206">
        <v>30.54</v>
      </c>
    </row>
    <row r="2691" spans="1:4" x14ac:dyDescent="0.25">
      <c r="A2691" s="204">
        <v>65526</v>
      </c>
      <c r="B2691" s="204" t="s">
        <v>9525</v>
      </c>
      <c r="C2691" s="205" t="s">
        <v>11</v>
      </c>
      <c r="D2691" s="206">
        <v>19.920000000000002</v>
      </c>
    </row>
    <row r="2692" spans="1:4" ht="26.4" x14ac:dyDescent="0.25">
      <c r="A2692" s="204">
        <v>65528</v>
      </c>
      <c r="B2692" s="204" t="s">
        <v>11226</v>
      </c>
      <c r="C2692" s="205" t="s">
        <v>11</v>
      </c>
      <c r="D2692" s="206">
        <v>608.04999999999995</v>
      </c>
    </row>
    <row r="2693" spans="1:4" x14ac:dyDescent="0.25">
      <c r="A2693" s="204">
        <v>65544</v>
      </c>
      <c r="B2693" s="204" t="s">
        <v>9526</v>
      </c>
      <c r="C2693" s="205" t="s">
        <v>11</v>
      </c>
      <c r="D2693" s="206">
        <v>87.34</v>
      </c>
    </row>
    <row r="2694" spans="1:4" x14ac:dyDescent="0.25">
      <c r="A2694" s="204">
        <v>65555</v>
      </c>
      <c r="B2694" s="204" t="s">
        <v>9527</v>
      </c>
      <c r="C2694" s="205" t="s">
        <v>27</v>
      </c>
      <c r="D2694" s="207">
        <v>1191.8900000000001</v>
      </c>
    </row>
    <row r="2695" spans="1:4" x14ac:dyDescent="0.25">
      <c r="A2695" s="204">
        <v>65556</v>
      </c>
      <c r="B2695" s="204" t="s">
        <v>9528</v>
      </c>
      <c r="C2695" s="205" t="s">
        <v>27</v>
      </c>
      <c r="D2695" s="207">
        <v>1191.8900000000001</v>
      </c>
    </row>
    <row r="2696" spans="1:4" x14ac:dyDescent="0.25">
      <c r="A2696" s="204">
        <v>65563</v>
      </c>
      <c r="B2696" s="204" t="s">
        <v>9529</v>
      </c>
      <c r="C2696" s="205" t="s">
        <v>27</v>
      </c>
      <c r="D2696" s="207">
        <v>1228.99</v>
      </c>
    </row>
    <row r="2697" spans="1:4" x14ac:dyDescent="0.25">
      <c r="A2697" s="204">
        <v>65565</v>
      </c>
      <c r="B2697" s="204" t="s">
        <v>9530</v>
      </c>
      <c r="C2697" s="205" t="s">
        <v>11</v>
      </c>
      <c r="D2697" s="207">
        <v>2509.31</v>
      </c>
    </row>
    <row r="2698" spans="1:4" x14ac:dyDescent="0.25">
      <c r="A2698" s="204">
        <v>65566</v>
      </c>
      <c r="B2698" s="204" t="s">
        <v>9531</v>
      </c>
      <c r="C2698" s="205" t="s">
        <v>11</v>
      </c>
      <c r="D2698" s="207">
        <v>3277.7</v>
      </c>
    </row>
    <row r="2699" spans="1:4" x14ac:dyDescent="0.25">
      <c r="A2699" s="204">
        <v>65567</v>
      </c>
      <c r="B2699" s="204" t="s">
        <v>9532</v>
      </c>
      <c r="C2699" s="205" t="s">
        <v>11</v>
      </c>
      <c r="D2699" s="207">
        <v>1228.21</v>
      </c>
    </row>
    <row r="2700" spans="1:4" x14ac:dyDescent="0.25">
      <c r="A2700" s="204">
        <v>65572</v>
      </c>
      <c r="B2700" s="204" t="s">
        <v>9533</v>
      </c>
      <c r="C2700" s="205" t="s">
        <v>11</v>
      </c>
      <c r="D2700" s="207">
        <v>2418.58</v>
      </c>
    </row>
    <row r="2701" spans="1:4" x14ac:dyDescent="0.25">
      <c r="A2701" s="204">
        <v>65594</v>
      </c>
      <c r="B2701" s="204" t="s">
        <v>9534</v>
      </c>
      <c r="C2701" s="205" t="s">
        <v>27</v>
      </c>
      <c r="D2701" s="207">
        <v>1191.8900000000001</v>
      </c>
    </row>
    <row r="2702" spans="1:4" x14ac:dyDescent="0.25">
      <c r="A2702" s="204">
        <v>65596</v>
      </c>
      <c r="B2702" s="204" t="s">
        <v>9535</v>
      </c>
      <c r="C2702" s="205" t="s">
        <v>11</v>
      </c>
      <c r="D2702" s="206">
        <v>304.82</v>
      </c>
    </row>
    <row r="2703" spans="1:4" x14ac:dyDescent="0.25">
      <c r="A2703" s="204">
        <v>65598</v>
      </c>
      <c r="B2703" s="204" t="s">
        <v>9536</v>
      </c>
      <c r="C2703" s="205" t="s">
        <v>11</v>
      </c>
      <c r="D2703" s="206">
        <v>236.45</v>
      </c>
    </row>
    <row r="2704" spans="1:4" ht="14.4" x14ac:dyDescent="0.25">
      <c r="A2704" s="203">
        <v>656</v>
      </c>
      <c r="B2704" s="203" t="s">
        <v>9515</v>
      </c>
      <c r="C2704" s="203"/>
      <c r="D2704" s="203"/>
    </row>
    <row r="2705" spans="1:4" x14ac:dyDescent="0.25">
      <c r="A2705" s="204">
        <v>65604</v>
      </c>
      <c r="B2705" s="204" t="s">
        <v>11227</v>
      </c>
      <c r="C2705" s="205" t="s">
        <v>11</v>
      </c>
      <c r="D2705" s="206">
        <v>30.77</v>
      </c>
    </row>
    <row r="2706" spans="1:4" ht="26.4" x14ac:dyDescent="0.25">
      <c r="A2706" s="204">
        <v>65611</v>
      </c>
      <c r="B2706" s="204" t="s">
        <v>11228</v>
      </c>
      <c r="C2706" s="205" t="s">
        <v>11</v>
      </c>
      <c r="D2706" s="206">
        <v>70.959999999999994</v>
      </c>
    </row>
    <row r="2707" spans="1:4" x14ac:dyDescent="0.25">
      <c r="A2707" s="204">
        <v>65670</v>
      </c>
      <c r="B2707" s="204" t="s">
        <v>9537</v>
      </c>
      <c r="C2707" s="205" t="s">
        <v>11</v>
      </c>
      <c r="D2707" s="206">
        <v>119.23</v>
      </c>
    </row>
    <row r="2708" spans="1:4" x14ac:dyDescent="0.25">
      <c r="A2708" s="204">
        <v>65697</v>
      </c>
      <c r="B2708" s="204" t="s">
        <v>11229</v>
      </c>
      <c r="C2708" s="205" t="s">
        <v>11</v>
      </c>
      <c r="D2708" s="206">
        <v>207.9</v>
      </c>
    </row>
    <row r="2709" spans="1:4" x14ac:dyDescent="0.25">
      <c r="A2709" s="204">
        <v>65698</v>
      </c>
      <c r="B2709" s="204" t="s">
        <v>11230</v>
      </c>
      <c r="C2709" s="205" t="s">
        <v>11</v>
      </c>
      <c r="D2709" s="206">
        <v>106.87</v>
      </c>
    </row>
    <row r="2710" spans="1:4" ht="14.4" x14ac:dyDescent="0.25">
      <c r="A2710" s="203">
        <v>657</v>
      </c>
      <c r="B2710" s="203" t="s">
        <v>9515</v>
      </c>
      <c r="C2710" s="203"/>
      <c r="D2710" s="203"/>
    </row>
    <row r="2711" spans="1:4" x14ac:dyDescent="0.25">
      <c r="A2711" s="204">
        <v>65717</v>
      </c>
      <c r="B2711" s="204" t="s">
        <v>9538</v>
      </c>
      <c r="C2711" s="205" t="s">
        <v>11</v>
      </c>
      <c r="D2711" s="206">
        <v>258.24</v>
      </c>
    </row>
    <row r="2712" spans="1:4" ht="14.4" x14ac:dyDescent="0.25">
      <c r="A2712" s="203">
        <v>658</v>
      </c>
      <c r="B2712" s="203" t="s">
        <v>9515</v>
      </c>
      <c r="C2712" s="203"/>
      <c r="D2712" s="203"/>
    </row>
    <row r="2713" spans="1:4" x14ac:dyDescent="0.25">
      <c r="A2713" s="204">
        <v>65812</v>
      </c>
      <c r="B2713" s="204" t="s">
        <v>9539</v>
      </c>
      <c r="C2713" s="205" t="s">
        <v>11</v>
      </c>
      <c r="D2713" s="206">
        <v>357.1</v>
      </c>
    </row>
    <row r="2714" spans="1:4" x14ac:dyDescent="0.25">
      <c r="A2714" s="204">
        <v>65829</v>
      </c>
      <c r="B2714" s="204" t="s">
        <v>9540</v>
      </c>
      <c r="C2714" s="205" t="s">
        <v>11</v>
      </c>
      <c r="D2714" s="207">
        <v>1614.54</v>
      </c>
    </row>
    <row r="2715" spans="1:4" x14ac:dyDescent="0.25">
      <c r="A2715" s="204">
        <v>65830</v>
      </c>
      <c r="B2715" s="204" t="s">
        <v>9541</v>
      </c>
      <c r="C2715" s="205" t="s">
        <v>11</v>
      </c>
      <c r="D2715" s="207">
        <v>2183.2199999999998</v>
      </c>
    </row>
    <row r="2716" spans="1:4" x14ac:dyDescent="0.25">
      <c r="A2716" s="204">
        <v>65831</v>
      </c>
      <c r="B2716" s="204" t="s">
        <v>9542</v>
      </c>
      <c r="C2716" s="205" t="s">
        <v>11</v>
      </c>
      <c r="D2716" s="206">
        <v>179.95</v>
      </c>
    </row>
    <row r="2717" spans="1:4" x14ac:dyDescent="0.25">
      <c r="A2717" s="204">
        <v>65847</v>
      </c>
      <c r="B2717" s="204" t="s">
        <v>9543</v>
      </c>
      <c r="C2717" s="205" t="s">
        <v>11</v>
      </c>
      <c r="D2717" s="206">
        <v>225.45</v>
      </c>
    </row>
    <row r="2718" spans="1:4" x14ac:dyDescent="0.25">
      <c r="A2718" s="204">
        <v>65861</v>
      </c>
      <c r="B2718" s="204" t="s">
        <v>9544</v>
      </c>
      <c r="C2718" s="205" t="s">
        <v>11</v>
      </c>
      <c r="D2718" s="206">
        <v>297.41000000000003</v>
      </c>
    </row>
    <row r="2719" spans="1:4" x14ac:dyDescent="0.25">
      <c r="A2719" s="204">
        <v>65881</v>
      </c>
      <c r="B2719" s="204" t="s">
        <v>9545</v>
      </c>
      <c r="C2719" s="205" t="s">
        <v>11</v>
      </c>
      <c r="D2719" s="207">
        <v>1743.68</v>
      </c>
    </row>
    <row r="2720" spans="1:4" ht="14.4" x14ac:dyDescent="0.25">
      <c r="A2720" s="203">
        <v>659</v>
      </c>
      <c r="B2720" s="203" t="s">
        <v>9515</v>
      </c>
      <c r="C2720" s="203"/>
      <c r="D2720" s="203"/>
    </row>
    <row r="2721" spans="1:4" x14ac:dyDescent="0.25">
      <c r="A2721" s="204">
        <v>65943</v>
      </c>
      <c r="B2721" s="204" t="s">
        <v>9546</v>
      </c>
      <c r="C2721" s="205" t="s">
        <v>11</v>
      </c>
      <c r="D2721" s="206">
        <v>352.55</v>
      </c>
    </row>
    <row r="2722" spans="1:4" ht="26.4" x14ac:dyDescent="0.25">
      <c r="A2722" s="204">
        <v>65955</v>
      </c>
      <c r="B2722" s="204" t="s">
        <v>11231</v>
      </c>
      <c r="C2722" s="205" t="s">
        <v>11</v>
      </c>
      <c r="D2722" s="206">
        <v>596.30999999999995</v>
      </c>
    </row>
    <row r="2723" spans="1:4" x14ac:dyDescent="0.25">
      <c r="A2723" s="204">
        <v>65973</v>
      </c>
      <c r="B2723" s="204" t="s">
        <v>9547</v>
      </c>
      <c r="C2723" s="205" t="s">
        <v>11</v>
      </c>
      <c r="D2723" s="207">
        <v>1358.61</v>
      </c>
    </row>
    <row r="2724" spans="1:4" ht="14.4" x14ac:dyDescent="0.25">
      <c r="A2724" s="203">
        <v>660</v>
      </c>
      <c r="B2724" s="203" t="s">
        <v>9548</v>
      </c>
      <c r="C2724" s="203"/>
      <c r="D2724" s="203"/>
    </row>
    <row r="2725" spans="1:4" ht="26.4" x14ac:dyDescent="0.25">
      <c r="A2725" s="204">
        <v>66008</v>
      </c>
      <c r="B2725" s="204" t="s">
        <v>11232</v>
      </c>
      <c r="C2725" s="205" t="s">
        <v>11</v>
      </c>
      <c r="D2725" s="206">
        <v>172.97</v>
      </c>
    </row>
    <row r="2726" spans="1:4" x14ac:dyDescent="0.25">
      <c r="A2726" s="204">
        <v>66009</v>
      </c>
      <c r="B2726" s="204" t="s">
        <v>9549</v>
      </c>
      <c r="C2726" s="205" t="s">
        <v>11</v>
      </c>
      <c r="D2726" s="206">
        <v>187.71</v>
      </c>
    </row>
    <row r="2727" spans="1:4" ht="26.4" x14ac:dyDescent="0.25">
      <c r="A2727" s="204">
        <v>66012</v>
      </c>
      <c r="B2727" s="204" t="s">
        <v>11233</v>
      </c>
      <c r="C2727" s="205" t="s">
        <v>11</v>
      </c>
      <c r="D2727" s="206">
        <v>214.53</v>
      </c>
    </row>
    <row r="2728" spans="1:4" x14ac:dyDescent="0.25">
      <c r="A2728" s="204">
        <v>66013</v>
      </c>
      <c r="B2728" s="204" t="s">
        <v>9550</v>
      </c>
      <c r="C2728" s="205" t="s">
        <v>11</v>
      </c>
      <c r="D2728" s="206">
        <v>157.38</v>
      </c>
    </row>
    <row r="2729" spans="1:4" ht="26.4" x14ac:dyDescent="0.25">
      <c r="A2729" s="204">
        <v>66022</v>
      </c>
      <c r="B2729" s="204" t="s">
        <v>9551</v>
      </c>
      <c r="C2729" s="205" t="s">
        <v>11</v>
      </c>
      <c r="D2729" s="206">
        <v>104.54</v>
      </c>
    </row>
    <row r="2730" spans="1:4" x14ac:dyDescent="0.25">
      <c r="A2730" s="204">
        <v>66024</v>
      </c>
      <c r="B2730" s="204" t="s">
        <v>11234</v>
      </c>
      <c r="C2730" s="205" t="s">
        <v>11</v>
      </c>
      <c r="D2730" s="206">
        <v>32.270000000000003</v>
      </c>
    </row>
    <row r="2731" spans="1:4" x14ac:dyDescent="0.25">
      <c r="A2731" s="204">
        <v>66027</v>
      </c>
      <c r="B2731" s="204" t="s">
        <v>9552</v>
      </c>
      <c r="C2731" s="205" t="s">
        <v>11</v>
      </c>
      <c r="D2731" s="206">
        <v>276.57</v>
      </c>
    </row>
    <row r="2732" spans="1:4" x14ac:dyDescent="0.25">
      <c r="A2732" s="204">
        <v>66045</v>
      </c>
      <c r="B2732" s="204" t="s">
        <v>11235</v>
      </c>
      <c r="C2732" s="205" t="s">
        <v>11</v>
      </c>
      <c r="D2732" s="206">
        <v>239.1</v>
      </c>
    </row>
    <row r="2733" spans="1:4" ht="26.4" x14ac:dyDescent="0.25">
      <c r="A2733" s="204">
        <v>66048</v>
      </c>
      <c r="B2733" s="204" t="s">
        <v>9553</v>
      </c>
      <c r="C2733" s="205" t="s">
        <v>11</v>
      </c>
      <c r="D2733" s="206">
        <v>77.680000000000007</v>
      </c>
    </row>
    <row r="2734" spans="1:4" x14ac:dyDescent="0.25">
      <c r="A2734" s="204">
        <v>66049</v>
      </c>
      <c r="B2734" s="204" t="s">
        <v>9554</v>
      </c>
      <c r="C2734" s="205" t="s">
        <v>11</v>
      </c>
      <c r="D2734" s="206">
        <v>15.92</v>
      </c>
    </row>
    <row r="2735" spans="1:4" ht="26.4" x14ac:dyDescent="0.25">
      <c r="A2735" s="204">
        <v>66058</v>
      </c>
      <c r="B2735" s="204" t="s">
        <v>11236</v>
      </c>
      <c r="C2735" s="205" t="s">
        <v>11</v>
      </c>
      <c r="D2735" s="206">
        <v>172.97</v>
      </c>
    </row>
    <row r="2736" spans="1:4" x14ac:dyDescent="0.25">
      <c r="A2736" s="204">
        <v>66074</v>
      </c>
      <c r="B2736" s="204" t="s">
        <v>9555</v>
      </c>
      <c r="C2736" s="205" t="s">
        <v>11</v>
      </c>
      <c r="D2736" s="206">
        <v>400.46</v>
      </c>
    </row>
    <row r="2737" spans="1:4" ht="14.4" x14ac:dyDescent="0.25">
      <c r="A2737" s="203">
        <v>661</v>
      </c>
      <c r="B2737" s="203" t="s">
        <v>9548</v>
      </c>
      <c r="C2737" s="203"/>
      <c r="D2737" s="203"/>
    </row>
    <row r="2738" spans="1:4" x14ac:dyDescent="0.25">
      <c r="A2738" s="204">
        <v>66124</v>
      </c>
      <c r="B2738" s="204" t="s">
        <v>9556</v>
      </c>
      <c r="C2738" s="205" t="s">
        <v>11</v>
      </c>
      <c r="D2738" s="206">
        <v>187.71</v>
      </c>
    </row>
    <row r="2739" spans="1:4" x14ac:dyDescent="0.25">
      <c r="A2739" s="204">
        <v>66125</v>
      </c>
      <c r="B2739" s="204" t="s">
        <v>9557</v>
      </c>
      <c r="C2739" s="205" t="s">
        <v>11</v>
      </c>
      <c r="D2739" s="206">
        <v>139.47999999999999</v>
      </c>
    </row>
    <row r="2740" spans="1:4" ht="26.4" x14ac:dyDescent="0.25">
      <c r="A2740" s="204">
        <v>66178</v>
      </c>
      <c r="B2740" s="204" t="s">
        <v>9558</v>
      </c>
      <c r="C2740" s="205" t="s">
        <v>11</v>
      </c>
      <c r="D2740" s="206">
        <v>882.31</v>
      </c>
    </row>
    <row r="2741" spans="1:4" ht="14.4" x14ac:dyDescent="0.25">
      <c r="A2741" s="203">
        <v>662</v>
      </c>
      <c r="B2741" s="203" t="s">
        <v>9515</v>
      </c>
      <c r="C2741" s="203"/>
      <c r="D2741" s="203"/>
    </row>
    <row r="2742" spans="1:4" x14ac:dyDescent="0.25">
      <c r="A2742" s="204">
        <v>66207</v>
      </c>
      <c r="B2742" s="204" t="s">
        <v>9559</v>
      </c>
      <c r="C2742" s="205" t="s">
        <v>11</v>
      </c>
      <c r="D2742" s="207">
        <v>1064.1199999999999</v>
      </c>
    </row>
    <row r="2743" spans="1:4" ht="14.4" x14ac:dyDescent="0.25">
      <c r="A2743" s="203">
        <v>663</v>
      </c>
      <c r="B2743" s="203" t="s">
        <v>9548</v>
      </c>
      <c r="C2743" s="203"/>
      <c r="D2743" s="203"/>
    </row>
    <row r="2744" spans="1:4" ht="26.4" x14ac:dyDescent="0.25">
      <c r="A2744" s="204">
        <v>66301</v>
      </c>
      <c r="B2744" s="204" t="s">
        <v>9560</v>
      </c>
      <c r="C2744" s="205" t="s">
        <v>11</v>
      </c>
      <c r="D2744" s="206">
        <v>487.76</v>
      </c>
    </row>
    <row r="2745" spans="1:4" x14ac:dyDescent="0.25">
      <c r="A2745" s="204">
        <v>66335</v>
      </c>
      <c r="B2745" s="204" t="s">
        <v>9561</v>
      </c>
      <c r="C2745" s="205" t="s">
        <v>11</v>
      </c>
      <c r="D2745" s="206">
        <v>203.52</v>
      </c>
    </row>
    <row r="2746" spans="1:4" x14ac:dyDescent="0.25">
      <c r="A2746" s="204">
        <v>66368</v>
      </c>
      <c r="B2746" s="204" t="s">
        <v>9562</v>
      </c>
      <c r="C2746" s="205" t="s">
        <v>11</v>
      </c>
      <c r="D2746" s="206">
        <v>731.86</v>
      </c>
    </row>
    <row r="2747" spans="1:4" x14ac:dyDescent="0.25">
      <c r="A2747" s="204">
        <v>66372</v>
      </c>
      <c r="B2747" s="204" t="s">
        <v>9563</v>
      </c>
      <c r="C2747" s="205" t="s">
        <v>11</v>
      </c>
      <c r="D2747" s="206">
        <v>346.86</v>
      </c>
    </row>
    <row r="2748" spans="1:4" ht="14.4" x14ac:dyDescent="0.25">
      <c r="A2748" s="203">
        <v>666</v>
      </c>
      <c r="B2748" s="203" t="s">
        <v>9564</v>
      </c>
      <c r="C2748" s="203"/>
      <c r="D2748" s="203"/>
    </row>
    <row r="2749" spans="1:4" ht="26.4" x14ac:dyDescent="0.25">
      <c r="A2749" s="204">
        <v>66608</v>
      </c>
      <c r="B2749" s="204" t="s">
        <v>9565</v>
      </c>
      <c r="C2749" s="205" t="s">
        <v>11</v>
      </c>
      <c r="D2749" s="207">
        <v>1169.73</v>
      </c>
    </row>
    <row r="2750" spans="1:4" ht="14.4" x14ac:dyDescent="0.25">
      <c r="A2750" s="203">
        <v>670</v>
      </c>
      <c r="B2750" s="203" t="s">
        <v>9566</v>
      </c>
      <c r="C2750" s="203"/>
      <c r="D2750" s="203"/>
    </row>
    <row r="2751" spans="1:4" x14ac:dyDescent="0.25">
      <c r="A2751" s="204">
        <v>67001</v>
      </c>
      <c r="B2751" s="204" t="s">
        <v>9567</v>
      </c>
      <c r="C2751" s="205" t="s">
        <v>11</v>
      </c>
      <c r="D2751" s="206">
        <v>404.55</v>
      </c>
    </row>
    <row r="2752" spans="1:4" x14ac:dyDescent="0.25">
      <c r="A2752" s="204">
        <v>67004</v>
      </c>
      <c r="B2752" s="204" t="s">
        <v>11237</v>
      </c>
      <c r="C2752" s="205" t="s">
        <v>11</v>
      </c>
      <c r="D2752" s="206">
        <v>753.04</v>
      </c>
    </row>
    <row r="2753" spans="1:4" x14ac:dyDescent="0.25">
      <c r="A2753" s="204">
        <v>67007</v>
      </c>
      <c r="B2753" s="204" t="s">
        <v>9568</v>
      </c>
      <c r="C2753" s="205" t="s">
        <v>11</v>
      </c>
      <c r="D2753" s="206">
        <v>320.73</v>
      </c>
    </row>
    <row r="2754" spans="1:4" x14ac:dyDescent="0.25">
      <c r="A2754" s="204">
        <v>67008</v>
      </c>
      <c r="B2754" s="204" t="s">
        <v>9569</v>
      </c>
      <c r="C2754" s="205" t="s">
        <v>11</v>
      </c>
      <c r="D2754" s="206">
        <v>81.97</v>
      </c>
    </row>
    <row r="2755" spans="1:4" x14ac:dyDescent="0.25">
      <c r="A2755" s="204">
        <v>67035</v>
      </c>
      <c r="B2755" s="204" t="s">
        <v>11238</v>
      </c>
      <c r="C2755" s="205" t="s">
        <v>11</v>
      </c>
      <c r="D2755" s="206">
        <v>15.27</v>
      </c>
    </row>
    <row r="2756" spans="1:4" x14ac:dyDescent="0.25">
      <c r="A2756" s="204">
        <v>67040</v>
      </c>
      <c r="B2756" s="204" t="s">
        <v>11239</v>
      </c>
      <c r="C2756" s="205" t="s">
        <v>11</v>
      </c>
      <c r="D2756" s="206">
        <v>212.35</v>
      </c>
    </row>
    <row r="2757" spans="1:4" x14ac:dyDescent="0.25">
      <c r="A2757" s="204">
        <v>67042</v>
      </c>
      <c r="B2757" s="204" t="s">
        <v>11240</v>
      </c>
      <c r="C2757" s="205" t="s">
        <v>11</v>
      </c>
      <c r="D2757" s="206">
        <v>204.92</v>
      </c>
    </row>
    <row r="2758" spans="1:4" x14ac:dyDescent="0.25">
      <c r="A2758" s="204">
        <v>67043</v>
      </c>
      <c r="B2758" s="204" t="s">
        <v>11241</v>
      </c>
      <c r="C2758" s="205" t="s">
        <v>11</v>
      </c>
      <c r="D2758" s="206">
        <v>202.21</v>
      </c>
    </row>
    <row r="2759" spans="1:4" x14ac:dyDescent="0.25">
      <c r="A2759" s="204">
        <v>67046</v>
      </c>
      <c r="B2759" s="204" t="s">
        <v>9570</v>
      </c>
      <c r="C2759" s="205" t="s">
        <v>11</v>
      </c>
      <c r="D2759" s="206">
        <v>192.36</v>
      </c>
    </row>
    <row r="2760" spans="1:4" x14ac:dyDescent="0.25">
      <c r="A2760" s="204">
        <v>67047</v>
      </c>
      <c r="B2760" s="204" t="s">
        <v>9571</v>
      </c>
      <c r="C2760" s="205" t="s">
        <v>11</v>
      </c>
      <c r="D2760" s="206">
        <v>806.73</v>
      </c>
    </row>
    <row r="2761" spans="1:4" x14ac:dyDescent="0.25">
      <c r="A2761" s="204">
        <v>67050</v>
      </c>
      <c r="B2761" s="204" t="s">
        <v>9572</v>
      </c>
      <c r="C2761" s="205" t="s">
        <v>11</v>
      </c>
      <c r="D2761" s="206">
        <v>327.95</v>
      </c>
    </row>
    <row r="2762" spans="1:4" x14ac:dyDescent="0.25">
      <c r="A2762" s="204">
        <v>67051</v>
      </c>
      <c r="B2762" s="204" t="s">
        <v>9573</v>
      </c>
      <c r="C2762" s="205" t="s">
        <v>11</v>
      </c>
      <c r="D2762" s="206">
        <v>79.569999999999993</v>
      </c>
    </row>
    <row r="2763" spans="1:4" x14ac:dyDescent="0.25">
      <c r="A2763" s="204">
        <v>67054</v>
      </c>
      <c r="B2763" s="204" t="s">
        <v>9574</v>
      </c>
      <c r="C2763" s="205" t="s">
        <v>11</v>
      </c>
      <c r="D2763" s="206">
        <v>482.32</v>
      </c>
    </row>
    <row r="2764" spans="1:4" x14ac:dyDescent="0.25">
      <c r="A2764" s="204">
        <v>67061</v>
      </c>
      <c r="B2764" s="204" t="s">
        <v>9575</v>
      </c>
      <c r="C2764" s="205" t="s">
        <v>11</v>
      </c>
      <c r="D2764" s="206">
        <v>23.66</v>
      </c>
    </row>
    <row r="2765" spans="1:4" x14ac:dyDescent="0.25">
      <c r="A2765" s="204">
        <v>67066</v>
      </c>
      <c r="B2765" s="204" t="s">
        <v>9576</v>
      </c>
      <c r="C2765" s="205" t="s">
        <v>11</v>
      </c>
      <c r="D2765" s="206">
        <v>622.74</v>
      </c>
    </row>
    <row r="2766" spans="1:4" x14ac:dyDescent="0.25">
      <c r="A2766" s="204">
        <v>67067</v>
      </c>
      <c r="B2766" s="204" t="s">
        <v>9577</v>
      </c>
      <c r="C2766" s="205" t="s">
        <v>11</v>
      </c>
      <c r="D2766" s="206">
        <v>101.72</v>
      </c>
    </row>
    <row r="2767" spans="1:4" ht="26.4" x14ac:dyDescent="0.25">
      <c r="A2767" s="204">
        <v>67090</v>
      </c>
      <c r="B2767" s="204" t="s">
        <v>9578</v>
      </c>
      <c r="C2767" s="205" t="s">
        <v>11</v>
      </c>
      <c r="D2767" s="206">
        <v>13</v>
      </c>
    </row>
    <row r="2768" spans="1:4" x14ac:dyDescent="0.25">
      <c r="A2768" s="204">
        <v>67094</v>
      </c>
      <c r="B2768" s="204" t="s">
        <v>9579</v>
      </c>
      <c r="C2768" s="205" t="s">
        <v>11</v>
      </c>
      <c r="D2768" s="206">
        <v>152.84</v>
      </c>
    </row>
    <row r="2769" spans="1:4" ht="14.4" x14ac:dyDescent="0.25">
      <c r="A2769" s="203">
        <v>671</v>
      </c>
      <c r="B2769" s="203" t="s">
        <v>9566</v>
      </c>
      <c r="C2769" s="203"/>
      <c r="D2769" s="203"/>
    </row>
    <row r="2770" spans="1:4" x14ac:dyDescent="0.25">
      <c r="A2770" s="204">
        <v>67130</v>
      </c>
      <c r="B2770" s="204" t="s">
        <v>9580</v>
      </c>
      <c r="C2770" s="205" t="s">
        <v>11</v>
      </c>
      <c r="D2770" s="206">
        <v>150.55000000000001</v>
      </c>
    </row>
    <row r="2771" spans="1:4" ht="14.4" x14ac:dyDescent="0.25">
      <c r="A2771" s="203">
        <v>675</v>
      </c>
      <c r="B2771" s="203" t="s">
        <v>9581</v>
      </c>
      <c r="C2771" s="203"/>
      <c r="D2771" s="203"/>
    </row>
    <row r="2772" spans="1:4" x14ac:dyDescent="0.25">
      <c r="A2772" s="204">
        <v>67507</v>
      </c>
      <c r="B2772" s="204" t="s">
        <v>9582</v>
      </c>
      <c r="C2772" s="205" t="s">
        <v>11</v>
      </c>
      <c r="D2772" s="206">
        <v>23.98</v>
      </c>
    </row>
    <row r="2773" spans="1:4" x14ac:dyDescent="0.25">
      <c r="A2773" s="204">
        <v>67510</v>
      </c>
      <c r="B2773" s="204" t="s">
        <v>9583</v>
      </c>
      <c r="C2773" s="205" t="s">
        <v>11</v>
      </c>
      <c r="D2773" s="206">
        <v>27.46</v>
      </c>
    </row>
    <row r="2774" spans="1:4" x14ac:dyDescent="0.25">
      <c r="A2774" s="204">
        <v>67512</v>
      </c>
      <c r="B2774" s="204" t="s">
        <v>9584</v>
      </c>
      <c r="C2774" s="205" t="s">
        <v>11</v>
      </c>
      <c r="D2774" s="206">
        <v>50.17</v>
      </c>
    </row>
    <row r="2775" spans="1:4" x14ac:dyDescent="0.25">
      <c r="A2775" s="204">
        <v>67522</v>
      </c>
      <c r="B2775" s="204" t="s">
        <v>9585</v>
      </c>
      <c r="C2775" s="205" t="s">
        <v>11</v>
      </c>
      <c r="D2775" s="206">
        <v>11.5</v>
      </c>
    </row>
    <row r="2776" spans="1:4" x14ac:dyDescent="0.25">
      <c r="A2776" s="204">
        <v>67533</v>
      </c>
      <c r="B2776" s="204" t="s">
        <v>11242</v>
      </c>
      <c r="C2776" s="205" t="s">
        <v>11</v>
      </c>
      <c r="D2776" s="206">
        <v>577.69000000000005</v>
      </c>
    </row>
    <row r="2777" spans="1:4" x14ac:dyDescent="0.25">
      <c r="A2777" s="204">
        <v>67552</v>
      </c>
      <c r="B2777" s="204" t="s">
        <v>9586</v>
      </c>
      <c r="C2777" s="205" t="s">
        <v>11</v>
      </c>
      <c r="D2777" s="206">
        <v>21.62</v>
      </c>
    </row>
    <row r="2778" spans="1:4" x14ac:dyDescent="0.25">
      <c r="A2778" s="204">
        <v>67560</v>
      </c>
      <c r="B2778" s="204" t="s">
        <v>9587</v>
      </c>
      <c r="C2778" s="205" t="s">
        <v>11</v>
      </c>
      <c r="D2778" s="206">
        <v>57.52</v>
      </c>
    </row>
    <row r="2779" spans="1:4" x14ac:dyDescent="0.25">
      <c r="A2779" s="204">
        <v>67561</v>
      </c>
      <c r="B2779" s="204" t="s">
        <v>9588</v>
      </c>
      <c r="C2779" s="205" t="s">
        <v>11</v>
      </c>
      <c r="D2779" s="206">
        <v>47.99</v>
      </c>
    </row>
    <row r="2780" spans="1:4" x14ac:dyDescent="0.25">
      <c r="A2780" s="204">
        <v>67578</v>
      </c>
      <c r="B2780" s="204" t="s">
        <v>9589</v>
      </c>
      <c r="C2780" s="205" t="s">
        <v>11</v>
      </c>
      <c r="D2780" s="206">
        <v>23.98</v>
      </c>
    </row>
    <row r="2781" spans="1:4" ht="14.4" x14ac:dyDescent="0.25">
      <c r="A2781" s="203">
        <v>676</v>
      </c>
      <c r="B2781" s="203" t="s">
        <v>9590</v>
      </c>
      <c r="C2781" s="203"/>
      <c r="D2781" s="203"/>
    </row>
    <row r="2782" spans="1:4" x14ac:dyDescent="0.25">
      <c r="A2782" s="204">
        <v>67650</v>
      </c>
      <c r="B2782" s="204" t="s">
        <v>9591</v>
      </c>
      <c r="C2782" s="205" t="s">
        <v>11</v>
      </c>
      <c r="D2782" s="206">
        <v>41</v>
      </c>
    </row>
    <row r="2783" spans="1:4" x14ac:dyDescent="0.25">
      <c r="A2783" s="204">
        <v>67651</v>
      </c>
      <c r="B2783" s="204" t="s">
        <v>9592</v>
      </c>
      <c r="C2783" s="205" t="s">
        <v>11</v>
      </c>
      <c r="D2783" s="206">
        <v>30.73</v>
      </c>
    </row>
    <row r="2784" spans="1:4" x14ac:dyDescent="0.25">
      <c r="A2784" s="204">
        <v>67652</v>
      </c>
      <c r="B2784" s="204" t="s">
        <v>9593</v>
      </c>
      <c r="C2784" s="205" t="s">
        <v>11</v>
      </c>
      <c r="D2784" s="206">
        <v>8.48</v>
      </c>
    </row>
    <row r="2785" spans="1:4" ht="14.4" x14ac:dyDescent="0.25">
      <c r="A2785" s="203">
        <v>680</v>
      </c>
      <c r="B2785" s="203" t="s">
        <v>9594</v>
      </c>
      <c r="C2785" s="203"/>
      <c r="D2785" s="203"/>
    </row>
    <row r="2786" spans="1:4" x14ac:dyDescent="0.25">
      <c r="A2786" s="204">
        <v>68001</v>
      </c>
      <c r="B2786" s="204" t="s">
        <v>9595</v>
      </c>
      <c r="C2786" s="205" t="s">
        <v>27</v>
      </c>
      <c r="D2786" s="206">
        <v>19.93</v>
      </c>
    </row>
    <row r="2787" spans="1:4" x14ac:dyDescent="0.25">
      <c r="A2787" s="204">
        <v>68017</v>
      </c>
      <c r="B2787" s="204" t="s">
        <v>9596</v>
      </c>
      <c r="C2787" s="205" t="s">
        <v>11</v>
      </c>
      <c r="D2787" s="206">
        <v>27.75</v>
      </c>
    </row>
    <row r="2788" spans="1:4" x14ac:dyDescent="0.25">
      <c r="A2788" s="204">
        <v>68020</v>
      </c>
      <c r="B2788" s="204" t="s">
        <v>9597</v>
      </c>
      <c r="C2788" s="205" t="s">
        <v>9</v>
      </c>
      <c r="D2788" s="206">
        <v>186.8</v>
      </c>
    </row>
    <row r="2789" spans="1:4" x14ac:dyDescent="0.25">
      <c r="A2789" s="204">
        <v>68023</v>
      </c>
      <c r="B2789" s="204" t="s">
        <v>9598</v>
      </c>
      <c r="C2789" s="205" t="s">
        <v>27</v>
      </c>
      <c r="D2789" s="206">
        <v>162.33000000000001</v>
      </c>
    </row>
    <row r="2790" spans="1:4" x14ac:dyDescent="0.25">
      <c r="A2790" s="204">
        <v>68047</v>
      </c>
      <c r="B2790" s="204" t="s">
        <v>9599</v>
      </c>
      <c r="C2790" s="205" t="s">
        <v>9</v>
      </c>
      <c r="D2790" s="206">
        <v>233.8</v>
      </c>
    </row>
    <row r="2791" spans="1:4" ht="14.4" x14ac:dyDescent="0.25">
      <c r="A2791" s="203">
        <v>681</v>
      </c>
      <c r="B2791" s="203" t="s">
        <v>9600</v>
      </c>
      <c r="C2791" s="203"/>
      <c r="D2791" s="203"/>
    </row>
    <row r="2792" spans="1:4" x14ac:dyDescent="0.25">
      <c r="A2792" s="204">
        <v>68138</v>
      </c>
      <c r="B2792" s="204" t="s">
        <v>9601</v>
      </c>
      <c r="C2792" s="205" t="s">
        <v>11</v>
      </c>
      <c r="D2792" s="206">
        <v>322.06</v>
      </c>
    </row>
    <row r="2793" spans="1:4" ht="14.4" x14ac:dyDescent="0.25">
      <c r="A2793" s="203">
        <v>685</v>
      </c>
      <c r="B2793" s="203" t="s">
        <v>9602</v>
      </c>
      <c r="C2793" s="203"/>
      <c r="D2793" s="203"/>
    </row>
    <row r="2794" spans="1:4" ht="26.4" x14ac:dyDescent="0.25">
      <c r="A2794" s="204">
        <v>68509</v>
      </c>
      <c r="B2794" s="204" t="s">
        <v>9603</v>
      </c>
      <c r="C2794" s="205" t="s">
        <v>27</v>
      </c>
      <c r="D2794" s="206">
        <v>13.42</v>
      </c>
    </row>
    <row r="2795" spans="1:4" ht="14.4" x14ac:dyDescent="0.25">
      <c r="A2795" s="203">
        <v>691</v>
      </c>
      <c r="B2795" s="203" t="s">
        <v>8698</v>
      </c>
      <c r="C2795" s="203"/>
      <c r="D2795" s="203"/>
    </row>
    <row r="2796" spans="1:4" x14ac:dyDescent="0.25">
      <c r="A2796" s="204">
        <v>69172</v>
      </c>
      <c r="B2796" s="204" t="s">
        <v>9604</v>
      </c>
      <c r="C2796" s="205" t="s">
        <v>11</v>
      </c>
      <c r="D2796" s="206">
        <v>85.18</v>
      </c>
    </row>
    <row r="2797" spans="1:4" x14ac:dyDescent="0.25">
      <c r="A2797" s="204">
        <v>69185</v>
      </c>
      <c r="B2797" s="204" t="s">
        <v>9605</v>
      </c>
      <c r="C2797" s="205" t="s">
        <v>27</v>
      </c>
      <c r="D2797" s="206">
        <v>11.9</v>
      </c>
    </row>
    <row r="2798" spans="1:4" x14ac:dyDescent="0.25">
      <c r="A2798" s="204">
        <v>69191</v>
      </c>
      <c r="B2798" s="204" t="s">
        <v>9606</v>
      </c>
      <c r="C2798" s="205" t="s">
        <v>11</v>
      </c>
      <c r="D2798" s="206">
        <v>157.44</v>
      </c>
    </row>
    <row r="2799" spans="1:4" x14ac:dyDescent="0.25">
      <c r="A2799" s="204">
        <v>69194</v>
      </c>
      <c r="B2799" s="204" t="s">
        <v>9607</v>
      </c>
      <c r="C2799" s="205" t="s">
        <v>11</v>
      </c>
      <c r="D2799" s="206">
        <v>696.35</v>
      </c>
    </row>
    <row r="2800" spans="1:4" ht="14.4" x14ac:dyDescent="0.25">
      <c r="A2800" s="203">
        <v>692</v>
      </c>
      <c r="B2800" s="203" t="s">
        <v>9608</v>
      </c>
      <c r="C2800" s="203"/>
      <c r="D2800" s="203"/>
    </row>
    <row r="2801" spans="1:4" ht="26.4" x14ac:dyDescent="0.25">
      <c r="A2801" s="204">
        <v>69213</v>
      </c>
      <c r="B2801" s="204" t="s">
        <v>9609</v>
      </c>
      <c r="C2801" s="205" t="s">
        <v>11</v>
      </c>
      <c r="D2801" s="206">
        <v>259.29000000000002</v>
      </c>
    </row>
    <row r="2802" spans="1:4" x14ac:dyDescent="0.25">
      <c r="A2802" s="204">
        <v>69284</v>
      </c>
      <c r="B2802" s="204" t="s">
        <v>9610</v>
      </c>
      <c r="C2802" s="205" t="s">
        <v>9</v>
      </c>
      <c r="D2802" s="206">
        <v>74.69</v>
      </c>
    </row>
    <row r="2803" spans="1:4" x14ac:dyDescent="0.25">
      <c r="A2803" s="204">
        <v>69291</v>
      </c>
      <c r="B2803" s="204" t="s">
        <v>9611</v>
      </c>
      <c r="C2803" s="205" t="s">
        <v>11</v>
      </c>
      <c r="D2803" s="207">
        <v>1777.08</v>
      </c>
    </row>
    <row r="2804" spans="1:4" ht="14.4" x14ac:dyDescent="0.25">
      <c r="A2804" s="203">
        <v>694</v>
      </c>
      <c r="B2804" s="203" t="s">
        <v>8873</v>
      </c>
      <c r="C2804" s="203"/>
      <c r="D2804" s="203"/>
    </row>
    <row r="2805" spans="1:4" x14ac:dyDescent="0.25">
      <c r="A2805" s="204">
        <v>69404</v>
      </c>
      <c r="B2805" s="204" t="s">
        <v>9612</v>
      </c>
      <c r="C2805" s="205" t="s">
        <v>11</v>
      </c>
      <c r="D2805" s="207">
        <v>1954.67</v>
      </c>
    </row>
    <row r="2806" spans="1:4" x14ac:dyDescent="0.25">
      <c r="A2806" s="204">
        <v>69409</v>
      </c>
      <c r="B2806" s="204" t="s">
        <v>9613</v>
      </c>
      <c r="C2806" s="205" t="s">
        <v>11</v>
      </c>
      <c r="D2806" s="206">
        <v>91.6</v>
      </c>
    </row>
    <row r="2807" spans="1:4" x14ac:dyDescent="0.25">
      <c r="A2807" s="204">
        <v>69421</v>
      </c>
      <c r="B2807" s="204" t="s">
        <v>9614</v>
      </c>
      <c r="C2807" s="205" t="s">
        <v>11</v>
      </c>
      <c r="D2807" s="206">
        <v>436.75</v>
      </c>
    </row>
    <row r="2808" spans="1:4" ht="26.4" x14ac:dyDescent="0.25">
      <c r="A2808" s="204">
        <v>69445</v>
      </c>
      <c r="B2808" s="204" t="s">
        <v>9615</v>
      </c>
      <c r="C2808" s="205" t="s">
        <v>11</v>
      </c>
      <c r="D2808" s="207">
        <v>1794.84</v>
      </c>
    </row>
    <row r="2809" spans="1:4" ht="14.4" x14ac:dyDescent="0.25">
      <c r="A2809" s="203">
        <v>695</v>
      </c>
      <c r="B2809" s="203" t="s">
        <v>4629</v>
      </c>
      <c r="C2809" s="203"/>
      <c r="D2809" s="203"/>
    </row>
    <row r="2810" spans="1:4" x14ac:dyDescent="0.25">
      <c r="A2810" s="204">
        <v>69503</v>
      </c>
      <c r="B2810" s="204" t="s">
        <v>9616</v>
      </c>
      <c r="C2810" s="205" t="s">
        <v>11</v>
      </c>
      <c r="D2810" s="206">
        <v>11.76</v>
      </c>
    </row>
    <row r="2811" spans="1:4" x14ac:dyDescent="0.25">
      <c r="A2811" s="204">
        <v>69505</v>
      </c>
      <c r="B2811" s="204" t="s">
        <v>11243</v>
      </c>
      <c r="C2811" s="205" t="s">
        <v>11</v>
      </c>
      <c r="D2811" s="206">
        <v>6.85</v>
      </c>
    </row>
    <row r="2812" spans="1:4" x14ac:dyDescent="0.25">
      <c r="A2812" s="204">
        <v>69506</v>
      </c>
      <c r="B2812" s="204" t="s">
        <v>11244</v>
      </c>
      <c r="C2812" s="205" t="s">
        <v>11</v>
      </c>
      <c r="D2812" s="206">
        <v>38.15</v>
      </c>
    </row>
    <row r="2813" spans="1:4" x14ac:dyDescent="0.25">
      <c r="A2813" s="204">
        <v>69508</v>
      </c>
      <c r="B2813" s="204" t="s">
        <v>9617</v>
      </c>
      <c r="C2813" s="205" t="s">
        <v>16</v>
      </c>
      <c r="D2813" s="206">
        <v>271.63</v>
      </c>
    </row>
    <row r="2814" spans="1:4" x14ac:dyDescent="0.25">
      <c r="A2814" s="204">
        <v>69509</v>
      </c>
      <c r="B2814" s="204" t="s">
        <v>9618</v>
      </c>
      <c r="C2814" s="205" t="s">
        <v>11</v>
      </c>
      <c r="D2814" s="206">
        <v>70.27</v>
      </c>
    </row>
    <row r="2815" spans="1:4" x14ac:dyDescent="0.25">
      <c r="A2815" s="204">
        <v>69512</v>
      </c>
      <c r="B2815" s="204" t="s">
        <v>9619</v>
      </c>
      <c r="C2815" s="205" t="s">
        <v>27</v>
      </c>
      <c r="D2815" s="206">
        <v>0.21</v>
      </c>
    </row>
    <row r="2816" spans="1:4" x14ac:dyDescent="0.25">
      <c r="A2816" s="204">
        <v>69513</v>
      </c>
      <c r="B2816" s="204" t="s">
        <v>9620</v>
      </c>
      <c r="C2816" s="205" t="s">
        <v>16</v>
      </c>
      <c r="D2816" s="206">
        <v>69.92</v>
      </c>
    </row>
    <row r="2817" spans="1:4" x14ac:dyDescent="0.25">
      <c r="A2817" s="204">
        <v>69514</v>
      </c>
      <c r="B2817" s="204" t="s">
        <v>9621</v>
      </c>
      <c r="C2817" s="205" t="s">
        <v>3741</v>
      </c>
      <c r="D2817" s="206">
        <v>75.650000000000006</v>
      </c>
    </row>
    <row r="2818" spans="1:4" x14ac:dyDescent="0.25">
      <c r="A2818" s="204">
        <v>69515</v>
      </c>
      <c r="B2818" s="204" t="s">
        <v>9622</v>
      </c>
      <c r="C2818" s="205" t="s">
        <v>11</v>
      </c>
      <c r="D2818" s="206">
        <v>86.48</v>
      </c>
    </row>
    <row r="2819" spans="1:4" x14ac:dyDescent="0.25">
      <c r="A2819" s="204">
        <v>69516</v>
      </c>
      <c r="B2819" s="204" t="s">
        <v>9623</v>
      </c>
      <c r="C2819" s="205" t="s">
        <v>11</v>
      </c>
      <c r="D2819" s="206">
        <v>121.87</v>
      </c>
    </row>
    <row r="2820" spans="1:4" x14ac:dyDescent="0.25">
      <c r="A2820" s="204">
        <v>69521</v>
      </c>
      <c r="B2820" s="204" t="s">
        <v>9624</v>
      </c>
      <c r="C2820" s="205" t="s">
        <v>11</v>
      </c>
      <c r="D2820" s="206">
        <v>86.48</v>
      </c>
    </row>
    <row r="2821" spans="1:4" x14ac:dyDescent="0.25">
      <c r="A2821" s="204">
        <v>69522</v>
      </c>
      <c r="B2821" s="204" t="s">
        <v>9625</v>
      </c>
      <c r="C2821" s="205" t="s">
        <v>11</v>
      </c>
      <c r="D2821" s="206">
        <v>245.35</v>
      </c>
    </row>
    <row r="2822" spans="1:4" x14ac:dyDescent="0.25">
      <c r="A2822" s="204">
        <v>69525</v>
      </c>
      <c r="B2822" s="204" t="s">
        <v>9626</v>
      </c>
      <c r="C2822" s="205" t="s">
        <v>11</v>
      </c>
      <c r="D2822" s="207">
        <v>2321.33</v>
      </c>
    </row>
    <row r="2823" spans="1:4" x14ac:dyDescent="0.25">
      <c r="A2823" s="204">
        <v>69526</v>
      </c>
      <c r="B2823" s="204" t="s">
        <v>9627</v>
      </c>
      <c r="C2823" s="205" t="s">
        <v>11</v>
      </c>
      <c r="D2823" s="207">
        <v>4948</v>
      </c>
    </row>
    <row r="2824" spans="1:4" x14ac:dyDescent="0.25">
      <c r="A2824" s="204">
        <v>69527</v>
      </c>
      <c r="B2824" s="204" t="s">
        <v>9628</v>
      </c>
      <c r="C2824" s="205" t="s">
        <v>11</v>
      </c>
      <c r="D2824" s="207">
        <v>5836.67</v>
      </c>
    </row>
    <row r="2825" spans="1:4" x14ac:dyDescent="0.25">
      <c r="A2825" s="204">
        <v>69545</v>
      </c>
      <c r="B2825" s="204" t="s">
        <v>9629</v>
      </c>
      <c r="C2825" s="205" t="s">
        <v>11</v>
      </c>
      <c r="D2825" s="206">
        <v>152.66</v>
      </c>
    </row>
    <row r="2826" spans="1:4" x14ac:dyDescent="0.25">
      <c r="A2826" s="204">
        <v>69547</v>
      </c>
      <c r="B2826" s="204" t="s">
        <v>9630</v>
      </c>
      <c r="C2826" s="205" t="s">
        <v>11</v>
      </c>
      <c r="D2826" s="206">
        <v>8.56</v>
      </c>
    </row>
    <row r="2827" spans="1:4" x14ac:dyDescent="0.25">
      <c r="A2827" s="204">
        <v>69567</v>
      </c>
      <c r="B2827" s="204" t="s">
        <v>9631</v>
      </c>
      <c r="C2827" s="205" t="s">
        <v>11</v>
      </c>
      <c r="D2827" s="206">
        <v>9.24</v>
      </c>
    </row>
    <row r="2828" spans="1:4" x14ac:dyDescent="0.25">
      <c r="A2828" s="204">
        <v>69572</v>
      </c>
      <c r="B2828" s="204" t="s">
        <v>9632</v>
      </c>
      <c r="C2828" s="205" t="s">
        <v>16</v>
      </c>
      <c r="D2828" s="206">
        <v>53.77</v>
      </c>
    </row>
    <row r="2829" spans="1:4" ht="14.4" x14ac:dyDescent="0.25">
      <c r="A2829" s="203">
        <v>696</v>
      </c>
      <c r="B2829" s="203" t="s">
        <v>9289</v>
      </c>
      <c r="C2829" s="203"/>
      <c r="D2829" s="203"/>
    </row>
    <row r="2830" spans="1:4" x14ac:dyDescent="0.25">
      <c r="A2830" s="204">
        <v>69606</v>
      </c>
      <c r="B2830" s="204" t="s">
        <v>9633</v>
      </c>
      <c r="C2830" s="205" t="s">
        <v>11</v>
      </c>
      <c r="D2830" s="207">
        <v>2154.67</v>
      </c>
    </row>
    <row r="2831" spans="1:4" x14ac:dyDescent="0.25">
      <c r="A2831" s="204">
        <v>69616</v>
      </c>
      <c r="B2831" s="204" t="s">
        <v>9634</v>
      </c>
      <c r="C2831" s="205" t="s">
        <v>11</v>
      </c>
      <c r="D2831" s="206">
        <v>43.28</v>
      </c>
    </row>
    <row r="2832" spans="1:4" x14ac:dyDescent="0.25">
      <c r="A2832" s="204">
        <v>69626</v>
      </c>
      <c r="B2832" s="204" t="s">
        <v>9635</v>
      </c>
      <c r="C2832" s="205" t="s">
        <v>11</v>
      </c>
      <c r="D2832" s="206">
        <v>100.39</v>
      </c>
    </row>
    <row r="2833" spans="1:4" x14ac:dyDescent="0.25">
      <c r="A2833" s="204">
        <v>69646</v>
      </c>
      <c r="B2833" s="204" t="s">
        <v>9636</v>
      </c>
      <c r="C2833" s="205" t="s">
        <v>11</v>
      </c>
      <c r="D2833" s="206">
        <v>114.52</v>
      </c>
    </row>
    <row r="2834" spans="1:4" x14ac:dyDescent="0.25">
      <c r="A2834" s="204">
        <v>69656</v>
      </c>
      <c r="B2834" s="204" t="s">
        <v>9637</v>
      </c>
      <c r="C2834" s="205" t="s">
        <v>11</v>
      </c>
      <c r="D2834" s="206">
        <v>119.41</v>
      </c>
    </row>
    <row r="2835" spans="1:4" x14ac:dyDescent="0.25">
      <c r="A2835" s="204">
        <v>69670</v>
      </c>
      <c r="B2835" s="204" t="s">
        <v>9638</v>
      </c>
      <c r="C2835" s="205" t="s">
        <v>11</v>
      </c>
      <c r="D2835" s="206">
        <v>238.54</v>
      </c>
    </row>
    <row r="2836" spans="1:4" x14ac:dyDescent="0.25">
      <c r="A2836" s="204">
        <v>69681</v>
      </c>
      <c r="B2836" s="204" t="s">
        <v>9639</v>
      </c>
      <c r="C2836" s="205" t="s">
        <v>11</v>
      </c>
      <c r="D2836" s="206">
        <v>626.5</v>
      </c>
    </row>
    <row r="2837" spans="1:4" x14ac:dyDescent="0.25">
      <c r="A2837" s="204">
        <v>69682</v>
      </c>
      <c r="B2837" s="204" t="s">
        <v>9640</v>
      </c>
      <c r="C2837" s="205" t="s">
        <v>11</v>
      </c>
      <c r="D2837" s="206">
        <v>558.83000000000004</v>
      </c>
    </row>
    <row r="2838" spans="1:4" ht="14.4" x14ac:dyDescent="0.25">
      <c r="A2838" s="203">
        <v>697</v>
      </c>
      <c r="B2838" s="203" t="s">
        <v>9641</v>
      </c>
      <c r="C2838" s="203"/>
      <c r="D2838" s="203"/>
    </row>
    <row r="2839" spans="1:4" x14ac:dyDescent="0.25">
      <c r="A2839" s="204">
        <v>69753</v>
      </c>
      <c r="B2839" s="204" t="s">
        <v>9642</v>
      </c>
      <c r="C2839" s="205" t="s">
        <v>11</v>
      </c>
      <c r="D2839" s="206">
        <v>56.48</v>
      </c>
    </row>
    <row r="2840" spans="1:4" ht="14.4" x14ac:dyDescent="0.25">
      <c r="A2840" s="203">
        <v>7</v>
      </c>
      <c r="B2840" s="203" t="s">
        <v>4629</v>
      </c>
      <c r="C2840" s="203"/>
      <c r="D2840" s="203"/>
    </row>
    <row r="2841" spans="1:4" ht="14.4" x14ac:dyDescent="0.25">
      <c r="A2841" s="203">
        <v>701</v>
      </c>
      <c r="B2841" s="203" t="s">
        <v>4629</v>
      </c>
      <c r="C2841" s="203"/>
      <c r="D2841" s="203"/>
    </row>
    <row r="2842" spans="1:4" ht="26.4" x14ac:dyDescent="0.25">
      <c r="A2842" s="204">
        <v>70114</v>
      </c>
      <c r="B2842" s="204" t="s">
        <v>9643</v>
      </c>
      <c r="C2842" s="205" t="s">
        <v>28</v>
      </c>
      <c r="D2842" s="206">
        <v>74</v>
      </c>
    </row>
    <row r="2843" spans="1:4" ht="14.4" x14ac:dyDescent="0.25">
      <c r="A2843" s="203">
        <v>702</v>
      </c>
      <c r="B2843" s="203" t="s">
        <v>9215</v>
      </c>
      <c r="C2843" s="203"/>
      <c r="D2843" s="203"/>
    </row>
    <row r="2844" spans="1:4" x14ac:dyDescent="0.25">
      <c r="A2844" s="204">
        <v>70276</v>
      </c>
      <c r="B2844" s="204" t="s">
        <v>9644</v>
      </c>
      <c r="C2844" s="205" t="s">
        <v>27</v>
      </c>
      <c r="D2844" s="206">
        <v>15.28</v>
      </c>
    </row>
    <row r="2845" spans="1:4" ht="14.4" x14ac:dyDescent="0.25">
      <c r="A2845" s="203">
        <v>703</v>
      </c>
      <c r="B2845" s="203" t="s">
        <v>9215</v>
      </c>
      <c r="C2845" s="203"/>
      <c r="D2845" s="203"/>
    </row>
    <row r="2846" spans="1:4" x14ac:dyDescent="0.25">
      <c r="A2846" s="204">
        <v>70328</v>
      </c>
      <c r="B2846" s="204" t="s">
        <v>9645</v>
      </c>
      <c r="C2846" s="205" t="s">
        <v>27</v>
      </c>
      <c r="D2846" s="206">
        <v>96.58</v>
      </c>
    </row>
    <row r="2847" spans="1:4" x14ac:dyDescent="0.25">
      <c r="A2847" s="204">
        <v>70350</v>
      </c>
      <c r="B2847" s="204" t="s">
        <v>9646</v>
      </c>
      <c r="C2847" s="205" t="s">
        <v>27</v>
      </c>
      <c r="D2847" s="206">
        <v>46.21</v>
      </c>
    </row>
    <row r="2848" spans="1:4" ht="14.4" x14ac:dyDescent="0.25">
      <c r="A2848" s="203">
        <v>706</v>
      </c>
      <c r="B2848" s="203" t="s">
        <v>9215</v>
      </c>
      <c r="C2848" s="203"/>
      <c r="D2848" s="203"/>
    </row>
    <row r="2849" spans="1:4" x14ac:dyDescent="0.25">
      <c r="A2849" s="204">
        <v>70674</v>
      </c>
      <c r="B2849" s="204" t="s">
        <v>9647</v>
      </c>
      <c r="C2849" s="205" t="s">
        <v>11</v>
      </c>
      <c r="D2849" s="206">
        <v>683.33</v>
      </c>
    </row>
    <row r="2850" spans="1:4" ht="14.4" x14ac:dyDescent="0.25">
      <c r="A2850" s="203">
        <v>710</v>
      </c>
      <c r="B2850" s="203" t="s">
        <v>9215</v>
      </c>
      <c r="C2850" s="203"/>
      <c r="D2850" s="203"/>
    </row>
    <row r="2851" spans="1:4" x14ac:dyDescent="0.25">
      <c r="A2851" s="204">
        <v>71096</v>
      </c>
      <c r="B2851" s="204" t="s">
        <v>9648</v>
      </c>
      <c r="C2851" s="205" t="s">
        <v>9</v>
      </c>
      <c r="D2851" s="206">
        <v>59</v>
      </c>
    </row>
    <row r="2852" spans="1:4" ht="14.4" x14ac:dyDescent="0.25">
      <c r="A2852" s="203">
        <v>712</v>
      </c>
      <c r="B2852" s="203" t="s">
        <v>9215</v>
      </c>
      <c r="C2852" s="203"/>
      <c r="D2852" s="203"/>
    </row>
    <row r="2853" spans="1:4" x14ac:dyDescent="0.25">
      <c r="A2853" s="204">
        <v>71268</v>
      </c>
      <c r="B2853" s="204" t="s">
        <v>9649</v>
      </c>
      <c r="C2853" s="205" t="s">
        <v>27</v>
      </c>
      <c r="D2853" s="206">
        <v>32.049999999999997</v>
      </c>
    </row>
    <row r="2854" spans="1:4" x14ac:dyDescent="0.25">
      <c r="A2854" s="204">
        <v>71270</v>
      </c>
      <c r="B2854" s="204" t="s">
        <v>9650</v>
      </c>
      <c r="C2854" s="205" t="s">
        <v>27</v>
      </c>
      <c r="D2854" s="206">
        <v>127.78</v>
      </c>
    </row>
    <row r="2855" spans="1:4" ht="14.4" x14ac:dyDescent="0.25">
      <c r="A2855" s="203">
        <v>716</v>
      </c>
      <c r="B2855" s="203" t="s">
        <v>9215</v>
      </c>
      <c r="C2855" s="203"/>
      <c r="D2855" s="203"/>
    </row>
    <row r="2856" spans="1:4" x14ac:dyDescent="0.25">
      <c r="A2856" s="204">
        <v>71637</v>
      </c>
      <c r="B2856" s="204" t="s">
        <v>9651</v>
      </c>
      <c r="C2856" s="205" t="s">
        <v>11</v>
      </c>
      <c r="D2856" s="206">
        <v>99.64</v>
      </c>
    </row>
    <row r="2857" spans="1:4" ht="14.4" x14ac:dyDescent="0.25">
      <c r="A2857" s="203">
        <v>717</v>
      </c>
      <c r="B2857" s="203" t="s">
        <v>9215</v>
      </c>
      <c r="C2857" s="203"/>
      <c r="D2857" s="203"/>
    </row>
    <row r="2858" spans="1:4" x14ac:dyDescent="0.25">
      <c r="A2858" s="204">
        <v>71707</v>
      </c>
      <c r="B2858" s="204" t="s">
        <v>9652</v>
      </c>
      <c r="C2858" s="205" t="s">
        <v>6475</v>
      </c>
      <c r="D2858" s="206">
        <v>804</v>
      </c>
    </row>
    <row r="2859" spans="1:4" x14ac:dyDescent="0.25">
      <c r="A2859" s="204">
        <v>71711</v>
      </c>
      <c r="B2859" s="204" t="s">
        <v>9653</v>
      </c>
      <c r="C2859" s="205" t="s">
        <v>9</v>
      </c>
      <c r="D2859" s="206">
        <v>10.77</v>
      </c>
    </row>
    <row r="2860" spans="1:4" ht="14.4" x14ac:dyDescent="0.25">
      <c r="A2860" s="203">
        <v>718</v>
      </c>
      <c r="B2860" s="203" t="s">
        <v>9215</v>
      </c>
      <c r="C2860" s="203"/>
      <c r="D2860" s="203"/>
    </row>
    <row r="2861" spans="1:4" x14ac:dyDescent="0.25">
      <c r="A2861" s="204">
        <v>71820</v>
      </c>
      <c r="B2861" s="204" t="s">
        <v>9654</v>
      </c>
      <c r="C2861" s="205" t="s">
        <v>11</v>
      </c>
      <c r="D2861" s="207">
        <v>1486.67</v>
      </c>
    </row>
    <row r="2862" spans="1:4" x14ac:dyDescent="0.25">
      <c r="A2862" s="204">
        <v>71874</v>
      </c>
      <c r="B2862" s="204" t="s">
        <v>9655</v>
      </c>
      <c r="C2862" s="205" t="s">
        <v>27</v>
      </c>
      <c r="D2862" s="206">
        <v>70.83</v>
      </c>
    </row>
    <row r="2863" spans="1:4" x14ac:dyDescent="0.25">
      <c r="A2863" s="204">
        <v>71894</v>
      </c>
      <c r="B2863" s="204" t="s">
        <v>9656</v>
      </c>
      <c r="C2863" s="205" t="s">
        <v>11</v>
      </c>
      <c r="D2863" s="206">
        <v>206.18</v>
      </c>
    </row>
    <row r="2864" spans="1:4" ht="14.4" x14ac:dyDescent="0.25">
      <c r="A2864" s="203">
        <v>719</v>
      </c>
      <c r="B2864" s="203" t="s">
        <v>9215</v>
      </c>
      <c r="C2864" s="203"/>
      <c r="D2864" s="203"/>
    </row>
    <row r="2865" spans="1:4" x14ac:dyDescent="0.25">
      <c r="A2865" s="204">
        <v>71911</v>
      </c>
      <c r="B2865" s="204" t="s">
        <v>9657</v>
      </c>
      <c r="C2865" s="205" t="s">
        <v>9658</v>
      </c>
      <c r="D2865" s="206">
        <v>291.27</v>
      </c>
    </row>
    <row r="2866" spans="1:4" x14ac:dyDescent="0.25">
      <c r="A2866" s="204">
        <v>71963</v>
      </c>
      <c r="B2866" s="204" t="s">
        <v>9659</v>
      </c>
      <c r="C2866" s="205" t="s">
        <v>11</v>
      </c>
      <c r="D2866" s="206">
        <v>15.78</v>
      </c>
    </row>
    <row r="2867" spans="1:4" ht="14.4" x14ac:dyDescent="0.25">
      <c r="A2867" s="203">
        <v>720</v>
      </c>
      <c r="B2867" s="203" t="s">
        <v>9215</v>
      </c>
      <c r="C2867" s="203"/>
      <c r="D2867" s="203"/>
    </row>
    <row r="2868" spans="1:4" x14ac:dyDescent="0.25">
      <c r="A2868" s="204">
        <v>72054</v>
      </c>
      <c r="B2868" s="204" t="s">
        <v>9660</v>
      </c>
      <c r="C2868" s="205" t="s">
        <v>6475</v>
      </c>
      <c r="D2868" s="206">
        <v>751.75</v>
      </c>
    </row>
    <row r="2869" spans="1:4" ht="14.4" x14ac:dyDescent="0.25">
      <c r="A2869" s="203">
        <v>722</v>
      </c>
      <c r="B2869" s="203" t="s">
        <v>9215</v>
      </c>
      <c r="C2869" s="203"/>
      <c r="D2869" s="203"/>
    </row>
    <row r="2870" spans="1:4" x14ac:dyDescent="0.25">
      <c r="A2870" s="204">
        <v>72280</v>
      </c>
      <c r="B2870" s="204" t="s">
        <v>9661</v>
      </c>
      <c r="C2870" s="205" t="s">
        <v>6475</v>
      </c>
      <c r="D2870" s="207">
        <v>1206.17</v>
      </c>
    </row>
    <row r="2871" spans="1:4" x14ac:dyDescent="0.25">
      <c r="A2871" s="204">
        <v>72282</v>
      </c>
      <c r="B2871" s="204" t="s">
        <v>9662</v>
      </c>
      <c r="C2871" s="205" t="s">
        <v>6475</v>
      </c>
      <c r="D2871" s="207">
        <v>1247.4000000000001</v>
      </c>
    </row>
    <row r="2872" spans="1:4" ht="14.4" x14ac:dyDescent="0.25">
      <c r="A2872" s="203">
        <v>724</v>
      </c>
      <c r="B2872" s="203" t="s">
        <v>9215</v>
      </c>
      <c r="C2872" s="203"/>
      <c r="D2872" s="203"/>
    </row>
    <row r="2873" spans="1:4" x14ac:dyDescent="0.25">
      <c r="A2873" s="204">
        <v>72455</v>
      </c>
      <c r="B2873" s="204" t="s">
        <v>9663</v>
      </c>
      <c r="C2873" s="205" t="s">
        <v>11</v>
      </c>
      <c r="D2873" s="206">
        <v>76.930000000000007</v>
      </c>
    </row>
    <row r="2874" spans="1:4" ht="14.4" x14ac:dyDescent="0.25">
      <c r="A2874" s="203">
        <v>727</v>
      </c>
      <c r="B2874" s="203" t="s">
        <v>9215</v>
      </c>
      <c r="C2874" s="203"/>
      <c r="D2874" s="203"/>
    </row>
    <row r="2875" spans="1:4" x14ac:dyDescent="0.25">
      <c r="A2875" s="204">
        <v>72708</v>
      </c>
      <c r="B2875" s="204" t="s">
        <v>9664</v>
      </c>
      <c r="C2875" s="205" t="s">
        <v>11</v>
      </c>
      <c r="D2875" s="206">
        <v>27.32</v>
      </c>
    </row>
    <row r="2876" spans="1:4" ht="14.4" x14ac:dyDescent="0.25">
      <c r="A2876" s="203">
        <v>728</v>
      </c>
      <c r="B2876" s="203" t="s">
        <v>4629</v>
      </c>
      <c r="C2876" s="203"/>
      <c r="D2876" s="203"/>
    </row>
    <row r="2877" spans="1:4" x14ac:dyDescent="0.25">
      <c r="A2877" s="204">
        <v>72812</v>
      </c>
      <c r="B2877" s="204" t="s">
        <v>9665</v>
      </c>
      <c r="C2877" s="205" t="s">
        <v>27</v>
      </c>
      <c r="D2877" s="206">
        <v>8.34</v>
      </c>
    </row>
    <row r="2878" spans="1:4" ht="14.4" x14ac:dyDescent="0.25">
      <c r="A2878" s="203">
        <v>781</v>
      </c>
      <c r="B2878" s="203" t="s">
        <v>8698</v>
      </c>
      <c r="C2878" s="203"/>
      <c r="D2878" s="203"/>
    </row>
    <row r="2879" spans="1:4" x14ac:dyDescent="0.25">
      <c r="A2879" s="204">
        <v>78133</v>
      </c>
      <c r="B2879" s="204" t="s">
        <v>9666</v>
      </c>
      <c r="C2879" s="205" t="s">
        <v>6475</v>
      </c>
      <c r="D2879" s="207">
        <v>1244.5</v>
      </c>
    </row>
    <row r="2880" spans="1:4" x14ac:dyDescent="0.25">
      <c r="A2880" s="204">
        <v>78191</v>
      </c>
      <c r="B2880" s="204" t="s">
        <v>11245</v>
      </c>
      <c r="C2880" s="205" t="s">
        <v>27</v>
      </c>
      <c r="D2880" s="206">
        <v>24.51</v>
      </c>
    </row>
    <row r="2881" spans="1:4" ht="14.4" x14ac:dyDescent="0.25">
      <c r="A2881" s="203">
        <v>782</v>
      </c>
      <c r="B2881" s="203" t="s">
        <v>4629</v>
      </c>
      <c r="C2881" s="203"/>
      <c r="D2881" s="203"/>
    </row>
    <row r="2882" spans="1:4" x14ac:dyDescent="0.25">
      <c r="A2882" s="204">
        <v>78203</v>
      </c>
      <c r="B2882" s="204" t="s">
        <v>9667</v>
      </c>
      <c r="C2882" s="205" t="s">
        <v>11</v>
      </c>
      <c r="D2882" s="206">
        <v>722.22</v>
      </c>
    </row>
    <row r="2883" spans="1:4" x14ac:dyDescent="0.25">
      <c r="A2883" s="204">
        <v>78226</v>
      </c>
      <c r="B2883" s="204" t="s">
        <v>9668</v>
      </c>
      <c r="C2883" s="205" t="s">
        <v>11</v>
      </c>
      <c r="D2883" s="206">
        <v>6.12</v>
      </c>
    </row>
    <row r="2884" spans="1:4" ht="14.4" x14ac:dyDescent="0.25">
      <c r="A2884" s="203">
        <v>783</v>
      </c>
      <c r="B2884" s="203" t="s">
        <v>9669</v>
      </c>
      <c r="C2884" s="203"/>
      <c r="D2884" s="203"/>
    </row>
    <row r="2885" spans="1:4" x14ac:dyDescent="0.25">
      <c r="A2885" s="204">
        <v>78373</v>
      </c>
      <c r="B2885" s="204" t="s">
        <v>9670</v>
      </c>
      <c r="C2885" s="205" t="s">
        <v>6475</v>
      </c>
      <c r="D2885" s="207">
        <v>1127.83</v>
      </c>
    </row>
    <row r="2886" spans="1:4" ht="14.4" x14ac:dyDescent="0.25">
      <c r="A2886" s="203">
        <v>784</v>
      </c>
      <c r="B2886" s="203" t="s">
        <v>4629</v>
      </c>
      <c r="C2886" s="203"/>
      <c r="D2886" s="203"/>
    </row>
    <row r="2887" spans="1:4" x14ac:dyDescent="0.25">
      <c r="A2887" s="204">
        <v>78402</v>
      </c>
      <c r="B2887" s="204" t="s">
        <v>9671</v>
      </c>
      <c r="C2887" s="205" t="s">
        <v>27</v>
      </c>
      <c r="D2887" s="206">
        <v>5.4</v>
      </c>
    </row>
    <row r="2888" spans="1:4" x14ac:dyDescent="0.25">
      <c r="A2888" s="204">
        <v>78403</v>
      </c>
      <c r="B2888" s="204" t="s">
        <v>9672</v>
      </c>
      <c r="C2888" s="205" t="s">
        <v>27</v>
      </c>
      <c r="D2888" s="206">
        <v>4.37</v>
      </c>
    </row>
    <row r="2889" spans="1:4" x14ac:dyDescent="0.25">
      <c r="A2889" s="204">
        <v>78404</v>
      </c>
      <c r="B2889" s="204" t="s">
        <v>9673</v>
      </c>
      <c r="C2889" s="205" t="s">
        <v>27</v>
      </c>
      <c r="D2889" s="206">
        <v>6.46</v>
      </c>
    </row>
    <row r="2890" spans="1:4" x14ac:dyDescent="0.25">
      <c r="A2890" s="204">
        <v>78405</v>
      </c>
      <c r="B2890" s="204" t="s">
        <v>9674</v>
      </c>
      <c r="C2890" s="205" t="s">
        <v>27</v>
      </c>
      <c r="D2890" s="206">
        <v>7.37</v>
      </c>
    </row>
    <row r="2891" spans="1:4" x14ac:dyDescent="0.25">
      <c r="A2891" s="204">
        <v>78406</v>
      </c>
      <c r="B2891" s="204" t="s">
        <v>9675</v>
      </c>
      <c r="C2891" s="205" t="s">
        <v>27</v>
      </c>
      <c r="D2891" s="206">
        <v>4.62</v>
      </c>
    </row>
    <row r="2892" spans="1:4" ht="14.4" x14ac:dyDescent="0.25">
      <c r="A2892" s="203">
        <v>786</v>
      </c>
      <c r="B2892" s="203" t="s">
        <v>8873</v>
      </c>
      <c r="C2892" s="203"/>
      <c r="D2892" s="203"/>
    </row>
    <row r="2893" spans="1:4" x14ac:dyDescent="0.25">
      <c r="A2893" s="204">
        <v>78627</v>
      </c>
      <c r="B2893" s="204" t="s">
        <v>9676</v>
      </c>
      <c r="C2893" s="205" t="s">
        <v>11</v>
      </c>
      <c r="D2893" s="206">
        <v>133.72</v>
      </c>
    </row>
    <row r="2894" spans="1:4" ht="14.4" x14ac:dyDescent="0.25">
      <c r="A2894" s="203">
        <v>787</v>
      </c>
      <c r="B2894" s="203" t="s">
        <v>9669</v>
      </c>
      <c r="C2894" s="203"/>
      <c r="D2894" s="203"/>
    </row>
    <row r="2895" spans="1:4" x14ac:dyDescent="0.25">
      <c r="A2895" s="204">
        <v>78735</v>
      </c>
      <c r="B2895" s="204" t="s">
        <v>9677</v>
      </c>
      <c r="C2895" s="205" t="s">
        <v>11</v>
      </c>
      <c r="D2895" s="206">
        <v>39.36</v>
      </c>
    </row>
    <row r="2896" spans="1:4" x14ac:dyDescent="0.25">
      <c r="A2896" s="204">
        <v>78749</v>
      </c>
      <c r="B2896" s="204" t="s">
        <v>9678</v>
      </c>
      <c r="C2896" s="205" t="s">
        <v>11</v>
      </c>
      <c r="D2896" s="206">
        <v>84.57</v>
      </c>
    </row>
    <row r="2897" spans="1:4" x14ac:dyDescent="0.25">
      <c r="A2897" s="204">
        <v>78760</v>
      </c>
      <c r="B2897" s="204" t="s">
        <v>9679</v>
      </c>
      <c r="C2897" s="205" t="s">
        <v>27</v>
      </c>
      <c r="D2897" s="206">
        <v>12.31</v>
      </c>
    </row>
    <row r="2898" spans="1:4" ht="14.4" x14ac:dyDescent="0.25">
      <c r="A2898" s="203">
        <v>788</v>
      </c>
      <c r="B2898" s="203" t="s">
        <v>4629</v>
      </c>
      <c r="C2898" s="203"/>
      <c r="D2898" s="203"/>
    </row>
    <row r="2899" spans="1:4" x14ac:dyDescent="0.25">
      <c r="A2899" s="204">
        <v>78848</v>
      </c>
      <c r="B2899" s="204" t="s">
        <v>9680</v>
      </c>
      <c r="C2899" s="205" t="s">
        <v>27</v>
      </c>
      <c r="D2899" s="206">
        <v>9.77</v>
      </c>
    </row>
    <row r="2900" spans="1:4" x14ac:dyDescent="0.25">
      <c r="A2900" s="204">
        <v>78898</v>
      </c>
      <c r="B2900" s="204" t="s">
        <v>9681</v>
      </c>
      <c r="C2900" s="205" t="s">
        <v>11</v>
      </c>
      <c r="D2900" s="206">
        <v>36.31</v>
      </c>
    </row>
    <row r="2901" spans="1:4" ht="14.4" x14ac:dyDescent="0.25">
      <c r="A2901" s="203">
        <v>789</v>
      </c>
      <c r="B2901" s="203" t="s">
        <v>11246</v>
      </c>
      <c r="C2901" s="203"/>
      <c r="D2901" s="203"/>
    </row>
    <row r="2902" spans="1:4" x14ac:dyDescent="0.25">
      <c r="A2902" s="204">
        <v>78985</v>
      </c>
      <c r="B2902" s="204" t="s">
        <v>11247</v>
      </c>
      <c r="C2902" s="205" t="s">
        <v>27</v>
      </c>
      <c r="D2902" s="206">
        <v>64.459999999999994</v>
      </c>
    </row>
    <row r="2903" spans="1:4" x14ac:dyDescent="0.25">
      <c r="A2903" s="204">
        <v>78996</v>
      </c>
      <c r="B2903" s="204" t="s">
        <v>11248</v>
      </c>
      <c r="C2903" s="205" t="s">
        <v>13</v>
      </c>
      <c r="D2903" s="206">
        <v>11.04</v>
      </c>
    </row>
    <row r="2904" spans="1:4" ht="14.4" x14ac:dyDescent="0.25">
      <c r="A2904" s="203">
        <v>791</v>
      </c>
      <c r="B2904" s="203" t="s">
        <v>9682</v>
      </c>
      <c r="C2904" s="203"/>
      <c r="D2904" s="203"/>
    </row>
    <row r="2905" spans="1:4" x14ac:dyDescent="0.25">
      <c r="A2905" s="204">
        <v>79166</v>
      </c>
      <c r="B2905" s="204" t="s">
        <v>9683</v>
      </c>
      <c r="C2905" s="205" t="s">
        <v>27</v>
      </c>
      <c r="D2905" s="206">
        <v>6.84</v>
      </c>
    </row>
    <row r="2906" spans="1:4" ht="14.4" x14ac:dyDescent="0.25">
      <c r="A2906" s="203">
        <v>792</v>
      </c>
      <c r="B2906" s="203" t="s">
        <v>9682</v>
      </c>
      <c r="C2906" s="203"/>
      <c r="D2906" s="203"/>
    </row>
    <row r="2907" spans="1:4" x14ac:dyDescent="0.25">
      <c r="A2907" s="204">
        <v>79245</v>
      </c>
      <c r="B2907" s="204" t="s">
        <v>9684</v>
      </c>
      <c r="C2907" s="205" t="s">
        <v>16</v>
      </c>
      <c r="D2907" s="206">
        <v>62.98</v>
      </c>
    </row>
    <row r="2908" spans="1:4" x14ac:dyDescent="0.25">
      <c r="A2908" s="204">
        <v>79246</v>
      </c>
      <c r="B2908" s="204" t="s">
        <v>9685</v>
      </c>
      <c r="C2908" s="205" t="s">
        <v>16</v>
      </c>
      <c r="D2908" s="206">
        <v>65.989999999999995</v>
      </c>
    </row>
    <row r="2909" spans="1:4" x14ac:dyDescent="0.25">
      <c r="A2909" s="204">
        <v>79247</v>
      </c>
      <c r="B2909" s="204" t="s">
        <v>9686</v>
      </c>
      <c r="C2909" s="205" t="s">
        <v>16</v>
      </c>
      <c r="D2909" s="206">
        <v>60.27</v>
      </c>
    </row>
    <row r="2910" spans="1:4" ht="14.4" x14ac:dyDescent="0.25">
      <c r="A2910" s="203">
        <v>793</v>
      </c>
      <c r="B2910" s="203" t="s">
        <v>9215</v>
      </c>
      <c r="C2910" s="203"/>
      <c r="D2910" s="203"/>
    </row>
    <row r="2911" spans="1:4" x14ac:dyDescent="0.25">
      <c r="A2911" s="204">
        <v>79372</v>
      </c>
      <c r="B2911" s="204" t="s">
        <v>9687</v>
      </c>
      <c r="C2911" s="205" t="s">
        <v>27</v>
      </c>
      <c r="D2911" s="206">
        <v>206.84</v>
      </c>
    </row>
    <row r="2912" spans="1:4" x14ac:dyDescent="0.25">
      <c r="A2912" s="204">
        <v>79374</v>
      </c>
      <c r="B2912" s="204" t="s">
        <v>9688</v>
      </c>
      <c r="C2912" s="205" t="s">
        <v>11</v>
      </c>
      <c r="D2912" s="206">
        <v>38.54</v>
      </c>
    </row>
    <row r="2913" spans="1:4" x14ac:dyDescent="0.25">
      <c r="A2913" s="204">
        <v>79375</v>
      </c>
      <c r="B2913" s="204" t="s">
        <v>9689</v>
      </c>
      <c r="C2913" s="205" t="s">
        <v>16</v>
      </c>
      <c r="D2913" s="206">
        <v>3.5</v>
      </c>
    </row>
    <row r="2914" spans="1:4" ht="14.4" x14ac:dyDescent="0.25">
      <c r="A2914" s="203">
        <v>794</v>
      </c>
      <c r="B2914" s="203" t="s">
        <v>9690</v>
      </c>
      <c r="C2914" s="203"/>
      <c r="D2914" s="203"/>
    </row>
    <row r="2915" spans="1:4" x14ac:dyDescent="0.25">
      <c r="A2915" s="204">
        <v>79419</v>
      </c>
      <c r="B2915" s="204" t="s">
        <v>9691</v>
      </c>
      <c r="C2915" s="205" t="s">
        <v>9</v>
      </c>
      <c r="D2915" s="206">
        <v>100.9</v>
      </c>
    </row>
    <row r="2916" spans="1:4" ht="14.4" x14ac:dyDescent="0.25">
      <c r="A2916" s="203">
        <v>796</v>
      </c>
      <c r="B2916" s="203" t="s">
        <v>9215</v>
      </c>
      <c r="C2916" s="203"/>
      <c r="D2916" s="203"/>
    </row>
    <row r="2917" spans="1:4" x14ac:dyDescent="0.25">
      <c r="A2917" s="204">
        <v>79654</v>
      </c>
      <c r="B2917" s="204" t="s">
        <v>9692</v>
      </c>
      <c r="C2917" s="205" t="s">
        <v>4299</v>
      </c>
      <c r="D2917" s="206">
        <v>816.34</v>
      </c>
    </row>
    <row r="2918" spans="1:4" ht="14.4" x14ac:dyDescent="0.25">
      <c r="A2918" s="203">
        <v>10</v>
      </c>
      <c r="B2918" s="203" t="s">
        <v>9693</v>
      </c>
      <c r="C2918" s="203"/>
      <c r="D2918" s="203"/>
    </row>
    <row r="2919" spans="1:4" ht="14.4" x14ac:dyDescent="0.25">
      <c r="A2919" s="203">
        <v>1001</v>
      </c>
      <c r="B2919" s="203" t="s">
        <v>9693</v>
      </c>
      <c r="C2919" s="203"/>
      <c r="D2919" s="203"/>
    </row>
    <row r="2920" spans="1:4" x14ac:dyDescent="0.25">
      <c r="A2920" s="204">
        <v>100150</v>
      </c>
      <c r="B2920" s="204" t="s">
        <v>9694</v>
      </c>
      <c r="C2920" s="205" t="s">
        <v>28</v>
      </c>
      <c r="D2920" s="206">
        <v>73.33</v>
      </c>
    </row>
    <row r="2921" spans="1:4" x14ac:dyDescent="0.25">
      <c r="A2921" s="204">
        <v>100151</v>
      </c>
      <c r="B2921" s="204" t="s">
        <v>9695</v>
      </c>
      <c r="C2921" s="205" t="s">
        <v>16</v>
      </c>
      <c r="D2921" s="206">
        <v>244.17</v>
      </c>
    </row>
    <row r="2922" spans="1:4" x14ac:dyDescent="0.25">
      <c r="A2922" s="204">
        <v>100189</v>
      </c>
      <c r="B2922" s="204" t="s">
        <v>9696</v>
      </c>
      <c r="C2922" s="205" t="s">
        <v>27</v>
      </c>
      <c r="D2922" s="206">
        <v>4.75</v>
      </c>
    </row>
    <row r="2923" spans="1:4" x14ac:dyDescent="0.25">
      <c r="A2923" s="204">
        <v>100190</v>
      </c>
      <c r="B2923" s="204" t="s">
        <v>9697</v>
      </c>
      <c r="C2923" s="205" t="s">
        <v>27</v>
      </c>
      <c r="D2923" s="206">
        <v>18.559999999999999</v>
      </c>
    </row>
    <row r="2924" spans="1:4" x14ac:dyDescent="0.25">
      <c r="A2924" s="204">
        <v>100192</v>
      </c>
      <c r="B2924" s="204" t="s">
        <v>9698</v>
      </c>
      <c r="C2924" s="205" t="s">
        <v>27</v>
      </c>
      <c r="D2924" s="206">
        <v>26.9</v>
      </c>
    </row>
    <row r="2925" spans="1:4" x14ac:dyDescent="0.25">
      <c r="A2925" s="204">
        <v>100194</v>
      </c>
      <c r="B2925" s="204" t="s">
        <v>9699</v>
      </c>
      <c r="C2925" s="205" t="s">
        <v>27</v>
      </c>
      <c r="D2925" s="206">
        <v>9.64</v>
      </c>
    </row>
    <row r="2926" spans="1:4" x14ac:dyDescent="0.25">
      <c r="A2926" s="204">
        <v>100195</v>
      </c>
      <c r="B2926" s="204" t="s">
        <v>9700</v>
      </c>
      <c r="C2926" s="205" t="s">
        <v>16</v>
      </c>
      <c r="D2926" s="206">
        <v>9.4700000000000006</v>
      </c>
    </row>
    <row r="2927" spans="1:4" x14ac:dyDescent="0.25">
      <c r="A2927" s="204">
        <v>100196</v>
      </c>
      <c r="B2927" s="204" t="s">
        <v>9701</v>
      </c>
      <c r="C2927" s="205" t="s">
        <v>16</v>
      </c>
      <c r="D2927" s="206">
        <v>9.4700000000000006</v>
      </c>
    </row>
    <row r="2928" spans="1:4" x14ac:dyDescent="0.25">
      <c r="A2928" s="204">
        <v>100197</v>
      </c>
      <c r="B2928" s="204" t="s">
        <v>9702</v>
      </c>
      <c r="C2928" s="205" t="s">
        <v>16</v>
      </c>
      <c r="D2928" s="206">
        <v>9.6999999999999993</v>
      </c>
    </row>
    <row r="2929" spans="1:7" x14ac:dyDescent="0.25">
      <c r="A2929" s="204">
        <v>100198</v>
      </c>
      <c r="B2929" s="204" t="s">
        <v>9703</v>
      </c>
      <c r="C2929" s="205" t="s">
        <v>27</v>
      </c>
      <c r="D2929" s="206">
        <v>16.13</v>
      </c>
      <c r="G2929">
        <v>10115</v>
      </c>
    </row>
    <row r="2930" spans="1:7" ht="14.4" x14ac:dyDescent="0.25">
      <c r="A2930" s="203">
        <v>1002</v>
      </c>
      <c r="B2930" s="203" t="s">
        <v>9704</v>
      </c>
      <c r="C2930" s="203"/>
      <c r="D2930" s="203"/>
    </row>
    <row r="2931" spans="1:7" x14ac:dyDescent="0.25">
      <c r="A2931" s="204">
        <v>100202</v>
      </c>
      <c r="B2931" s="204" t="s">
        <v>9705</v>
      </c>
      <c r="C2931" s="205" t="s">
        <v>16</v>
      </c>
      <c r="D2931" s="206">
        <v>11.71</v>
      </c>
    </row>
    <row r="2932" spans="1:7" x14ac:dyDescent="0.25">
      <c r="A2932" s="204">
        <v>100203</v>
      </c>
      <c r="B2932" s="204" t="s">
        <v>9706</v>
      </c>
      <c r="C2932" s="205" t="s">
        <v>16</v>
      </c>
      <c r="D2932" s="206">
        <v>12.97</v>
      </c>
    </row>
    <row r="2933" spans="1:7" x14ac:dyDescent="0.25">
      <c r="A2933" s="204">
        <v>100205</v>
      </c>
      <c r="B2933" s="204" t="s">
        <v>9707</v>
      </c>
      <c r="C2933" s="205" t="s">
        <v>27</v>
      </c>
      <c r="D2933" s="206">
        <v>224.78</v>
      </c>
    </row>
    <row r="2934" spans="1:7" x14ac:dyDescent="0.25">
      <c r="A2934" s="204">
        <v>100208</v>
      </c>
      <c r="B2934" s="204" t="s">
        <v>9708</v>
      </c>
      <c r="C2934" s="205" t="s">
        <v>27</v>
      </c>
      <c r="D2934" s="206">
        <v>158.56</v>
      </c>
    </row>
    <row r="2935" spans="1:7" x14ac:dyDescent="0.25">
      <c r="A2935" s="204">
        <v>100209</v>
      </c>
      <c r="B2935" s="204" t="s">
        <v>9709</v>
      </c>
      <c r="C2935" s="205" t="s">
        <v>16</v>
      </c>
      <c r="D2935" s="206">
        <v>11.71</v>
      </c>
    </row>
    <row r="2936" spans="1:7" ht="14.4" x14ac:dyDescent="0.25">
      <c r="A2936" s="203">
        <v>13</v>
      </c>
      <c r="B2936" s="203" t="s">
        <v>9710</v>
      </c>
      <c r="C2936" s="203"/>
      <c r="D2936" s="203"/>
    </row>
    <row r="2937" spans="1:7" ht="14.4" x14ac:dyDescent="0.25">
      <c r="A2937" s="203">
        <v>1304</v>
      </c>
      <c r="B2937" s="203" t="s">
        <v>9711</v>
      </c>
      <c r="C2937" s="203"/>
      <c r="D2937" s="203"/>
    </row>
    <row r="2938" spans="1:7" x14ac:dyDescent="0.25">
      <c r="A2938" s="204">
        <v>130401</v>
      </c>
      <c r="B2938" s="204" t="s">
        <v>9712</v>
      </c>
      <c r="C2938" s="205" t="s">
        <v>11</v>
      </c>
      <c r="D2938" s="206">
        <v>176.95</v>
      </c>
    </row>
    <row r="2939" spans="1:7" ht="14.4" x14ac:dyDescent="0.25">
      <c r="A2939" s="203">
        <v>1305</v>
      </c>
      <c r="B2939" s="203" t="s">
        <v>9112</v>
      </c>
      <c r="C2939" s="203"/>
      <c r="D2939" s="203"/>
    </row>
    <row r="2940" spans="1:7" ht="26.4" x14ac:dyDescent="0.25">
      <c r="A2940" s="204">
        <v>130561</v>
      </c>
      <c r="B2940" s="204" t="s">
        <v>9713</v>
      </c>
      <c r="C2940" s="205" t="s">
        <v>11</v>
      </c>
      <c r="D2940" s="206">
        <v>137.54</v>
      </c>
    </row>
    <row r="2941" spans="1:7" ht="39.6" x14ac:dyDescent="0.25">
      <c r="A2941" s="204">
        <v>130572</v>
      </c>
      <c r="B2941" s="204" t="s">
        <v>9714</v>
      </c>
      <c r="C2941" s="205" t="s">
        <v>11</v>
      </c>
      <c r="D2941" s="206">
        <v>500.62</v>
      </c>
    </row>
    <row r="2942" spans="1:7" ht="14.4" x14ac:dyDescent="0.25">
      <c r="A2942" s="203">
        <v>1306</v>
      </c>
      <c r="B2942" s="203" t="s">
        <v>8917</v>
      </c>
      <c r="C2942" s="203"/>
      <c r="D2942" s="203"/>
    </row>
    <row r="2943" spans="1:7" x14ac:dyDescent="0.25">
      <c r="A2943" s="204">
        <v>130628</v>
      </c>
      <c r="B2943" s="204" t="s">
        <v>9715</v>
      </c>
      <c r="C2943" s="205" t="s">
        <v>11</v>
      </c>
      <c r="D2943" s="206">
        <v>51.17</v>
      </c>
    </row>
    <row r="2944" spans="1:7" x14ac:dyDescent="0.25">
      <c r="A2944" s="204">
        <v>130636</v>
      </c>
      <c r="B2944" s="204" t="s">
        <v>11249</v>
      </c>
      <c r="C2944" s="205" t="s">
        <v>15</v>
      </c>
      <c r="D2944" s="206">
        <v>47.98</v>
      </c>
    </row>
    <row r="2945" spans="1:4" ht="14.4" x14ac:dyDescent="0.25">
      <c r="A2945" s="203">
        <v>1307</v>
      </c>
      <c r="B2945" s="203" t="s">
        <v>8897</v>
      </c>
      <c r="C2945" s="203"/>
      <c r="D2945" s="203"/>
    </row>
    <row r="2946" spans="1:4" ht="26.4" x14ac:dyDescent="0.25">
      <c r="A2946" s="204">
        <v>130701</v>
      </c>
      <c r="B2946" s="204" t="s">
        <v>9716</v>
      </c>
      <c r="C2946" s="205" t="s">
        <v>11</v>
      </c>
      <c r="D2946" s="206">
        <v>13.27</v>
      </c>
    </row>
    <row r="2947" spans="1:4" ht="14.4" x14ac:dyDescent="0.25">
      <c r="A2947" s="203">
        <v>1311</v>
      </c>
      <c r="B2947" s="203" t="s">
        <v>9608</v>
      </c>
      <c r="C2947" s="203"/>
      <c r="D2947" s="203"/>
    </row>
    <row r="2948" spans="1:4" x14ac:dyDescent="0.25">
      <c r="A2948" s="204">
        <v>131108</v>
      </c>
      <c r="B2948" s="204" t="s">
        <v>11250</v>
      </c>
      <c r="C2948" s="205" t="s">
        <v>9293</v>
      </c>
      <c r="D2948" s="206">
        <v>0.85</v>
      </c>
    </row>
    <row r="2949" spans="1:4" ht="14.4" x14ac:dyDescent="0.25">
      <c r="A2949" s="203">
        <v>1316</v>
      </c>
      <c r="B2949" s="203" t="s">
        <v>11251</v>
      </c>
      <c r="C2949" s="203"/>
      <c r="D2949" s="203"/>
    </row>
    <row r="2950" spans="1:4" ht="26.4" x14ac:dyDescent="0.25">
      <c r="A2950" s="204">
        <v>131611</v>
      </c>
      <c r="B2950" s="204" t="s">
        <v>11252</v>
      </c>
      <c r="C2950" s="205" t="s">
        <v>11</v>
      </c>
      <c r="D2950" s="206">
        <v>453.57</v>
      </c>
    </row>
    <row r="2951" spans="1:4" x14ac:dyDescent="0.25">
      <c r="A2951" s="204">
        <v>131613</v>
      </c>
      <c r="B2951" s="204" t="s">
        <v>11253</v>
      </c>
      <c r="C2951" s="205" t="s">
        <v>11</v>
      </c>
      <c r="D2951" s="206">
        <v>31.96</v>
      </c>
    </row>
    <row r="2952" spans="1:4" ht="14.4" x14ac:dyDescent="0.25">
      <c r="A2952" s="203">
        <v>15</v>
      </c>
      <c r="B2952" s="203" t="s">
        <v>9717</v>
      </c>
      <c r="C2952" s="203"/>
      <c r="D2952" s="203"/>
    </row>
    <row r="2953" spans="1:4" ht="14.4" x14ac:dyDescent="0.25">
      <c r="A2953" s="203">
        <v>1502</v>
      </c>
      <c r="B2953" s="203" t="s">
        <v>9718</v>
      </c>
      <c r="C2953" s="203"/>
      <c r="D2953" s="203"/>
    </row>
    <row r="2954" spans="1:4" x14ac:dyDescent="0.25">
      <c r="A2954" s="204">
        <v>150266</v>
      </c>
      <c r="B2954" s="204" t="s">
        <v>9719</v>
      </c>
      <c r="C2954" s="205" t="s">
        <v>9</v>
      </c>
      <c r="D2954" s="206">
        <v>36.79</v>
      </c>
    </row>
    <row r="2955" spans="1:4" ht="26.4" x14ac:dyDescent="0.25">
      <c r="A2955" s="204">
        <v>150276</v>
      </c>
      <c r="B2955" s="204" t="s">
        <v>11254</v>
      </c>
      <c r="C2955" s="205" t="s">
        <v>9</v>
      </c>
      <c r="D2955" s="206">
        <v>85.23</v>
      </c>
    </row>
    <row r="2956" spans="1:4" ht="14.4" x14ac:dyDescent="0.25">
      <c r="A2956" s="203">
        <v>1503</v>
      </c>
      <c r="B2956" s="203" t="s">
        <v>8792</v>
      </c>
      <c r="C2956" s="203"/>
      <c r="D2956" s="203"/>
    </row>
    <row r="2957" spans="1:4" x14ac:dyDescent="0.25">
      <c r="A2957" s="204">
        <v>150301</v>
      </c>
      <c r="B2957" s="204" t="s">
        <v>11255</v>
      </c>
      <c r="C2957" s="205" t="s">
        <v>4299</v>
      </c>
      <c r="D2957" s="206">
        <v>68.510000000000005</v>
      </c>
    </row>
    <row r="2958" spans="1:4" x14ac:dyDescent="0.25">
      <c r="A2958" s="204">
        <v>150302</v>
      </c>
      <c r="B2958" s="204" t="s">
        <v>11256</v>
      </c>
      <c r="C2958" s="205" t="s">
        <v>4299</v>
      </c>
      <c r="D2958" s="206">
        <v>159.19</v>
      </c>
    </row>
    <row r="2959" spans="1:4" ht="14.4" x14ac:dyDescent="0.25">
      <c r="A2959" s="203">
        <v>1507</v>
      </c>
      <c r="B2959" s="203" t="s">
        <v>9720</v>
      </c>
      <c r="C2959" s="203"/>
      <c r="D2959" s="203"/>
    </row>
    <row r="2960" spans="1:4" x14ac:dyDescent="0.25">
      <c r="A2960" s="204">
        <v>150706</v>
      </c>
      <c r="B2960" s="204" t="s">
        <v>9721</v>
      </c>
      <c r="C2960" s="205" t="s">
        <v>11</v>
      </c>
      <c r="D2960" s="207">
        <v>1821.03</v>
      </c>
    </row>
    <row r="2961" spans="1:4" ht="14.4" x14ac:dyDescent="0.25">
      <c r="A2961" s="203">
        <v>1508</v>
      </c>
      <c r="B2961" s="203" t="s">
        <v>9722</v>
      </c>
      <c r="C2961" s="203"/>
      <c r="D2961" s="203"/>
    </row>
    <row r="2962" spans="1:4" x14ac:dyDescent="0.25">
      <c r="A2962" s="204">
        <v>150881</v>
      </c>
      <c r="B2962" s="204" t="s">
        <v>9723</v>
      </c>
      <c r="C2962" s="205" t="s">
        <v>11</v>
      </c>
      <c r="D2962" s="206">
        <v>2.23</v>
      </c>
    </row>
    <row r="2963" spans="1:4" ht="14.4" x14ac:dyDescent="0.25">
      <c r="A2963" s="203">
        <v>1530</v>
      </c>
      <c r="B2963" s="203" t="s">
        <v>4629</v>
      </c>
      <c r="C2963" s="203"/>
      <c r="D2963" s="203"/>
    </row>
    <row r="2964" spans="1:4" ht="26.4" x14ac:dyDescent="0.25">
      <c r="A2964" s="204">
        <v>153068</v>
      </c>
      <c r="B2964" s="204" t="s">
        <v>11257</v>
      </c>
      <c r="C2964" s="205" t="s">
        <v>11</v>
      </c>
      <c r="D2964" s="206">
        <v>5.53</v>
      </c>
    </row>
    <row r="2965" spans="1:4" ht="26.4" x14ac:dyDescent="0.25">
      <c r="A2965" s="204">
        <v>153070</v>
      </c>
      <c r="B2965" s="204" t="s">
        <v>11258</v>
      </c>
      <c r="C2965" s="205" t="s">
        <v>11</v>
      </c>
      <c r="D2965" s="206">
        <v>634.49</v>
      </c>
    </row>
    <row r="2966" spans="1:4" ht="14.4" x14ac:dyDescent="0.25">
      <c r="A2966" s="203">
        <v>60</v>
      </c>
      <c r="B2966" s="203" t="s">
        <v>9724</v>
      </c>
      <c r="C2966" s="203"/>
      <c r="D2966" s="203"/>
    </row>
    <row r="2967" spans="1:4" ht="14.4" x14ac:dyDescent="0.25">
      <c r="A2967" s="203">
        <v>6003</v>
      </c>
      <c r="B2967" s="203" t="s">
        <v>9725</v>
      </c>
      <c r="C2967" s="203"/>
      <c r="D2967" s="203"/>
    </row>
    <row r="2968" spans="1:4" x14ac:dyDescent="0.25">
      <c r="A2968" s="204">
        <v>600327</v>
      </c>
      <c r="B2968" s="204" t="s">
        <v>9726</v>
      </c>
      <c r="C2968" s="205" t="s">
        <v>28</v>
      </c>
      <c r="D2968" s="206">
        <v>130.65</v>
      </c>
    </row>
    <row r="2969" spans="1:4" ht="14.4" x14ac:dyDescent="0.25">
      <c r="A2969" s="203">
        <v>80</v>
      </c>
      <c r="B2969" s="203" t="s">
        <v>9727</v>
      </c>
      <c r="C2969" s="203"/>
      <c r="D2969" s="203"/>
    </row>
    <row r="2970" spans="1:4" ht="14.4" x14ac:dyDescent="0.25">
      <c r="A2970" s="203">
        <v>8001</v>
      </c>
      <c r="B2970" s="203" t="s">
        <v>9728</v>
      </c>
      <c r="C2970" s="203"/>
      <c r="D2970" s="203"/>
    </row>
    <row r="2971" spans="1:4" x14ac:dyDescent="0.25">
      <c r="A2971" s="204">
        <v>800102</v>
      </c>
      <c r="B2971" s="204" t="s">
        <v>9729</v>
      </c>
      <c r="C2971" s="205" t="s">
        <v>3741</v>
      </c>
      <c r="D2971" s="206">
        <v>6.35</v>
      </c>
    </row>
    <row r="2972" spans="1:4" x14ac:dyDescent="0.25">
      <c r="A2972" s="204">
        <v>800103</v>
      </c>
      <c r="B2972" s="204" t="s">
        <v>9730</v>
      </c>
      <c r="C2972" s="205" t="s">
        <v>3741</v>
      </c>
      <c r="D2972" s="206">
        <v>6.4</v>
      </c>
    </row>
    <row r="2973" spans="1:4" ht="14.4" x14ac:dyDescent="0.25">
      <c r="A2973" s="203">
        <v>8005</v>
      </c>
      <c r="B2973" s="203" t="s">
        <v>9731</v>
      </c>
      <c r="C2973" s="203"/>
      <c r="D2973" s="203"/>
    </row>
    <row r="2974" spans="1:4" x14ac:dyDescent="0.25">
      <c r="A2974" s="204">
        <v>800502</v>
      </c>
      <c r="B2974" s="204" t="s">
        <v>9732</v>
      </c>
      <c r="C2974" s="205" t="s">
        <v>16</v>
      </c>
      <c r="D2974" s="206">
        <v>18.95</v>
      </c>
    </row>
    <row r="2975" spans="1:4" x14ac:dyDescent="0.25">
      <c r="A2975" s="204">
        <v>800560</v>
      </c>
      <c r="B2975" s="204" t="s">
        <v>9733</v>
      </c>
      <c r="C2975" s="205" t="s">
        <v>9734</v>
      </c>
      <c r="D2975" s="206">
        <v>6.25</v>
      </c>
    </row>
    <row r="2976" spans="1:4" ht="14.4" x14ac:dyDescent="0.25">
      <c r="A2976" s="203">
        <v>82</v>
      </c>
      <c r="B2976" s="203" t="s">
        <v>9735</v>
      </c>
      <c r="C2976" s="203"/>
      <c r="D2976" s="203"/>
    </row>
    <row r="2977" spans="1:4" ht="14.4" x14ac:dyDescent="0.25">
      <c r="A2977" s="203">
        <v>8201</v>
      </c>
      <c r="B2977" s="203" t="s">
        <v>9736</v>
      </c>
      <c r="C2977" s="203"/>
      <c r="D2977" s="203"/>
    </row>
    <row r="2978" spans="1:4" x14ac:dyDescent="0.25">
      <c r="A2978" s="204">
        <v>820101</v>
      </c>
      <c r="B2978" s="204" t="s">
        <v>9737</v>
      </c>
      <c r="C2978" s="205" t="s">
        <v>11</v>
      </c>
      <c r="D2978" s="206">
        <v>101.05</v>
      </c>
    </row>
    <row r="2979" spans="1:4" x14ac:dyDescent="0.25">
      <c r="A2979" s="204">
        <v>820104</v>
      </c>
      <c r="B2979" s="204" t="s">
        <v>9738</v>
      </c>
      <c r="C2979" s="205" t="s">
        <v>11</v>
      </c>
      <c r="D2979" s="206">
        <v>155.19999999999999</v>
      </c>
    </row>
    <row r="2980" spans="1:4" x14ac:dyDescent="0.25">
      <c r="A2980" s="204">
        <v>820106</v>
      </c>
      <c r="B2980" s="204" t="s">
        <v>9739</v>
      </c>
      <c r="C2980" s="205" t="s">
        <v>11</v>
      </c>
      <c r="D2980" s="206">
        <v>23.7</v>
      </c>
    </row>
    <row r="2981" spans="1:4" x14ac:dyDescent="0.25">
      <c r="A2981" s="204">
        <v>820113</v>
      </c>
      <c r="B2981" s="204" t="s">
        <v>9740</v>
      </c>
      <c r="C2981" s="205" t="s">
        <v>11</v>
      </c>
      <c r="D2981" s="206">
        <v>22.15</v>
      </c>
    </row>
    <row r="2982" spans="1:4" x14ac:dyDescent="0.25">
      <c r="A2982" s="204">
        <v>820114</v>
      </c>
      <c r="B2982" s="204" t="s">
        <v>9741</v>
      </c>
      <c r="C2982" s="205" t="s">
        <v>11</v>
      </c>
      <c r="D2982" s="206">
        <v>12.47</v>
      </c>
    </row>
    <row r="2983" spans="1:4" x14ac:dyDescent="0.25">
      <c r="A2983" s="204">
        <v>820115</v>
      </c>
      <c r="B2983" s="204" t="s">
        <v>9742</v>
      </c>
      <c r="C2983" s="205" t="s">
        <v>11</v>
      </c>
      <c r="D2983" s="206">
        <v>62.53</v>
      </c>
    </row>
    <row r="2984" spans="1:4" x14ac:dyDescent="0.25">
      <c r="A2984" s="204">
        <v>820116</v>
      </c>
      <c r="B2984" s="204" t="s">
        <v>9743</v>
      </c>
      <c r="C2984" s="205" t="s">
        <v>11</v>
      </c>
      <c r="D2984" s="206">
        <v>3.95</v>
      </c>
    </row>
    <row r="2985" spans="1:4" x14ac:dyDescent="0.25">
      <c r="A2985" s="204">
        <v>820117</v>
      </c>
      <c r="B2985" s="204" t="s">
        <v>9744</v>
      </c>
      <c r="C2985" s="205" t="s">
        <v>11</v>
      </c>
      <c r="D2985" s="206">
        <v>13.24</v>
      </c>
    </row>
    <row r="2986" spans="1:4" x14ac:dyDescent="0.25">
      <c r="A2986" s="204">
        <v>820118</v>
      </c>
      <c r="B2986" s="204" t="s">
        <v>9745</v>
      </c>
      <c r="C2986" s="205" t="s">
        <v>11</v>
      </c>
      <c r="D2986" s="206">
        <v>1.41</v>
      </c>
    </row>
    <row r="2987" spans="1:4" ht="14.4" x14ac:dyDescent="0.25">
      <c r="A2987" s="203">
        <v>83</v>
      </c>
      <c r="B2987" s="203" t="s">
        <v>9746</v>
      </c>
      <c r="C2987" s="203"/>
      <c r="D2987" s="203"/>
    </row>
    <row r="2988" spans="1:4" ht="14.4" x14ac:dyDescent="0.25">
      <c r="A2988" s="203">
        <v>8301</v>
      </c>
      <c r="B2988" s="203" t="s">
        <v>9747</v>
      </c>
      <c r="C2988" s="203"/>
      <c r="D2988" s="203"/>
    </row>
    <row r="2989" spans="1:4" x14ac:dyDescent="0.25">
      <c r="A2989" s="204">
        <v>830101</v>
      </c>
      <c r="B2989" s="204" t="s">
        <v>9748</v>
      </c>
      <c r="C2989" s="205" t="s">
        <v>11</v>
      </c>
      <c r="D2989" s="206">
        <v>91.14</v>
      </c>
    </row>
    <row r="2990" spans="1:4" x14ac:dyDescent="0.25">
      <c r="A2990" s="204">
        <v>830102</v>
      </c>
      <c r="B2990" s="204" t="s">
        <v>9749</v>
      </c>
      <c r="C2990" s="205" t="s">
        <v>11</v>
      </c>
      <c r="D2990" s="206">
        <v>39.03</v>
      </c>
    </row>
    <row r="2991" spans="1:4" x14ac:dyDescent="0.25">
      <c r="A2991" s="204">
        <v>830103</v>
      </c>
      <c r="B2991" s="204" t="s">
        <v>9750</v>
      </c>
      <c r="C2991" s="205" t="s">
        <v>11</v>
      </c>
      <c r="D2991" s="206">
        <v>56.22</v>
      </c>
    </row>
    <row r="2992" spans="1:4" x14ac:dyDescent="0.25">
      <c r="A2992" s="204">
        <v>830104</v>
      </c>
      <c r="B2992" s="204" t="s">
        <v>9751</v>
      </c>
      <c r="C2992" s="205" t="s">
        <v>11</v>
      </c>
      <c r="D2992" s="206">
        <v>81.040000000000006</v>
      </c>
    </row>
    <row r="2993" spans="1:4" x14ac:dyDescent="0.25">
      <c r="A2993" s="204">
        <v>830105</v>
      </c>
      <c r="B2993" s="204" t="s">
        <v>9752</v>
      </c>
      <c r="C2993" s="205" t="s">
        <v>11</v>
      </c>
      <c r="D2993" s="206">
        <v>36.78</v>
      </c>
    </row>
    <row r="2994" spans="1:4" x14ac:dyDescent="0.25">
      <c r="A2994" s="204">
        <v>830106</v>
      </c>
      <c r="B2994" s="204" t="s">
        <v>9753</v>
      </c>
      <c r="C2994" s="205" t="s">
        <v>11</v>
      </c>
      <c r="D2994" s="206">
        <v>37.840000000000003</v>
      </c>
    </row>
    <row r="2995" spans="1:4" x14ac:dyDescent="0.25">
      <c r="A2995" s="204">
        <v>830107</v>
      </c>
      <c r="B2995" s="204" t="s">
        <v>9754</v>
      </c>
      <c r="C2995" s="205" t="s">
        <v>11</v>
      </c>
      <c r="D2995" s="206">
        <v>45.65</v>
      </c>
    </row>
    <row r="2996" spans="1:4" x14ac:dyDescent="0.25">
      <c r="A2996" s="204">
        <v>830108</v>
      </c>
      <c r="B2996" s="204" t="s">
        <v>9755</v>
      </c>
      <c r="C2996" s="205" t="s">
        <v>11</v>
      </c>
      <c r="D2996" s="206">
        <v>181.23</v>
      </c>
    </row>
    <row r="2997" spans="1:4" x14ac:dyDescent="0.25">
      <c r="A2997" s="204">
        <v>830109</v>
      </c>
      <c r="B2997" s="204" t="s">
        <v>9756</v>
      </c>
      <c r="C2997" s="205" t="s">
        <v>11</v>
      </c>
      <c r="D2997" s="206">
        <v>62.03</v>
      </c>
    </row>
    <row r="2998" spans="1:4" x14ac:dyDescent="0.25">
      <c r="A2998" s="204">
        <v>830110</v>
      </c>
      <c r="B2998" s="204" t="s">
        <v>9757</v>
      </c>
      <c r="C2998" s="205" t="s">
        <v>11</v>
      </c>
      <c r="D2998" s="206">
        <v>40.659999999999997</v>
      </c>
    </row>
    <row r="2999" spans="1:4" x14ac:dyDescent="0.25">
      <c r="A2999" s="204">
        <v>830111</v>
      </c>
      <c r="B2999" s="204" t="s">
        <v>9758</v>
      </c>
      <c r="C2999" s="205" t="s">
        <v>11</v>
      </c>
      <c r="D2999" s="206">
        <v>63.79</v>
      </c>
    </row>
    <row r="3000" spans="1:4" x14ac:dyDescent="0.25">
      <c r="A3000" s="204">
        <v>830112</v>
      </c>
      <c r="B3000" s="204" t="s">
        <v>9759</v>
      </c>
      <c r="C3000" s="205" t="s">
        <v>11</v>
      </c>
      <c r="D3000" s="206">
        <v>501.34</v>
      </c>
    </row>
    <row r="3001" spans="1:4" x14ac:dyDescent="0.25">
      <c r="A3001" s="204">
        <v>830113</v>
      </c>
      <c r="B3001" s="204" t="s">
        <v>9760</v>
      </c>
      <c r="C3001" s="205" t="s">
        <v>11</v>
      </c>
      <c r="D3001" s="206">
        <v>711.93</v>
      </c>
    </row>
    <row r="3002" spans="1:4" x14ac:dyDescent="0.25">
      <c r="A3002" s="204">
        <v>830114</v>
      </c>
      <c r="B3002" s="204" t="s">
        <v>9761</v>
      </c>
      <c r="C3002" s="205" t="s">
        <v>11</v>
      </c>
      <c r="D3002" s="206">
        <v>202.88</v>
      </c>
    </row>
    <row r="3003" spans="1:4" ht="14.4" x14ac:dyDescent="0.25">
      <c r="A3003" s="203">
        <v>93</v>
      </c>
      <c r="B3003" s="203" t="s">
        <v>9762</v>
      </c>
      <c r="C3003" s="203"/>
      <c r="D3003" s="203"/>
    </row>
    <row r="3004" spans="1:4" ht="14.4" x14ac:dyDescent="0.25">
      <c r="A3004" s="203">
        <v>9302</v>
      </c>
      <c r="B3004" s="203" t="s">
        <v>9763</v>
      </c>
      <c r="C3004" s="203"/>
      <c r="D3004" s="203"/>
    </row>
    <row r="3005" spans="1:4" ht="26.4" x14ac:dyDescent="0.25">
      <c r="A3005" s="204">
        <v>930213</v>
      </c>
      <c r="B3005" s="204" t="s">
        <v>9764</v>
      </c>
      <c r="C3005" s="205" t="s">
        <v>11</v>
      </c>
      <c r="D3005" s="206">
        <v>957.27</v>
      </c>
    </row>
    <row r="3006" spans="1:4" ht="26.4" x14ac:dyDescent="0.25">
      <c r="A3006" s="204">
        <v>930214</v>
      </c>
      <c r="B3006" s="204" t="s">
        <v>9765</v>
      </c>
      <c r="C3006" s="205" t="s">
        <v>11</v>
      </c>
      <c r="D3006" s="207">
        <v>2124.5500000000002</v>
      </c>
    </row>
    <row r="3007" spans="1:4" ht="26.4" x14ac:dyDescent="0.25">
      <c r="A3007" s="204">
        <v>930218</v>
      </c>
      <c r="B3007" s="204" t="s">
        <v>9766</v>
      </c>
      <c r="C3007" s="205" t="s">
        <v>11</v>
      </c>
      <c r="D3007" s="206">
        <v>834.83</v>
      </c>
    </row>
    <row r="3008" spans="1:4" ht="26.4" x14ac:dyDescent="0.25">
      <c r="A3008" s="204">
        <v>930219</v>
      </c>
      <c r="B3008" s="204" t="s">
        <v>9767</v>
      </c>
      <c r="C3008" s="205" t="s">
        <v>11</v>
      </c>
      <c r="D3008" s="206">
        <v>900.67</v>
      </c>
    </row>
    <row r="3009" spans="1:4" ht="26.4" x14ac:dyDescent="0.25">
      <c r="A3009" s="204">
        <v>930220</v>
      </c>
      <c r="B3009" s="204" t="s">
        <v>9768</v>
      </c>
      <c r="C3009" s="205" t="s">
        <v>11</v>
      </c>
      <c r="D3009" s="207">
        <v>1114.42</v>
      </c>
    </row>
    <row r="3010" spans="1:4" x14ac:dyDescent="0.25">
      <c r="A3010" s="204">
        <v>930226</v>
      </c>
      <c r="B3010" s="204" t="s">
        <v>9769</v>
      </c>
      <c r="C3010" s="205" t="s">
        <v>11</v>
      </c>
      <c r="D3010" s="207">
        <v>5820</v>
      </c>
    </row>
    <row r="3011" spans="1:4" x14ac:dyDescent="0.25">
      <c r="A3011" s="204">
        <v>930235</v>
      </c>
      <c r="B3011" s="204" t="s">
        <v>9770</v>
      </c>
      <c r="C3011" s="205" t="s">
        <v>11</v>
      </c>
      <c r="D3011" s="206">
        <v>234.32</v>
      </c>
    </row>
    <row r="3012" spans="1:4" ht="14.4" x14ac:dyDescent="0.25">
      <c r="A3012" s="203">
        <v>95</v>
      </c>
      <c r="B3012" s="203" t="s">
        <v>9771</v>
      </c>
      <c r="C3012" s="203"/>
      <c r="D3012" s="203"/>
    </row>
    <row r="3013" spans="1:4" ht="14.4" x14ac:dyDescent="0.25">
      <c r="A3013" s="203">
        <v>9501</v>
      </c>
      <c r="B3013" s="203" t="s">
        <v>9772</v>
      </c>
      <c r="C3013" s="203"/>
      <c r="D3013" s="203"/>
    </row>
    <row r="3014" spans="1:4" x14ac:dyDescent="0.25">
      <c r="A3014" s="204">
        <v>950101</v>
      </c>
      <c r="B3014" s="204" t="s">
        <v>9773</v>
      </c>
      <c r="C3014" s="205" t="s">
        <v>18</v>
      </c>
      <c r="D3014" s="206">
        <v>3.25</v>
      </c>
    </row>
    <row r="3015" spans="1:4" x14ac:dyDescent="0.25">
      <c r="A3015" s="204">
        <v>950102</v>
      </c>
      <c r="B3015" s="204" t="s">
        <v>9774</v>
      </c>
      <c r="C3015" s="205" t="s">
        <v>18</v>
      </c>
      <c r="D3015" s="206">
        <v>11.28</v>
      </c>
    </row>
    <row r="3016" spans="1:4" ht="28.8" x14ac:dyDescent="0.25">
      <c r="A3016" s="203" t="s">
        <v>9775</v>
      </c>
      <c r="B3016" s="203"/>
      <c r="C3016" s="203"/>
      <c r="D3016" s="203"/>
    </row>
    <row r="3017" spans="1:4" ht="14.4" x14ac:dyDescent="0.25">
      <c r="A3017" s="203">
        <v>8</v>
      </c>
      <c r="B3017" s="203" t="s">
        <v>9776</v>
      </c>
      <c r="C3017" s="203"/>
      <c r="D3017" s="203"/>
    </row>
    <row r="3018" spans="1:4" ht="14.4" x14ac:dyDescent="0.25">
      <c r="A3018" s="203">
        <v>802</v>
      </c>
      <c r="B3018" s="203" t="s">
        <v>9777</v>
      </c>
      <c r="C3018" s="203"/>
      <c r="D3018" s="203"/>
    </row>
    <row r="3019" spans="1:4" x14ac:dyDescent="0.25">
      <c r="A3019" s="204">
        <v>80201</v>
      </c>
      <c r="B3019" s="204" t="s">
        <v>9778</v>
      </c>
      <c r="C3019" s="205" t="s">
        <v>18</v>
      </c>
      <c r="D3019" s="206">
        <v>2.36</v>
      </c>
    </row>
    <row r="3020" spans="1:4" x14ac:dyDescent="0.25">
      <c r="A3020" s="204">
        <v>80202</v>
      </c>
      <c r="B3020" s="204" t="s">
        <v>9779</v>
      </c>
      <c r="C3020" s="205" t="s">
        <v>18</v>
      </c>
      <c r="D3020" s="206">
        <v>2.36</v>
      </c>
    </row>
    <row r="3021" spans="1:4" ht="14.4" x14ac:dyDescent="0.25">
      <c r="A3021" s="203">
        <v>804</v>
      </c>
      <c r="B3021" s="203" t="s">
        <v>9780</v>
      </c>
      <c r="C3021" s="203"/>
      <c r="D3021" s="203"/>
    </row>
    <row r="3022" spans="1:4" ht="26.4" x14ac:dyDescent="0.25">
      <c r="A3022" s="204">
        <v>80425</v>
      </c>
      <c r="B3022" s="204" t="s">
        <v>9781</v>
      </c>
      <c r="C3022" s="205" t="s">
        <v>11</v>
      </c>
      <c r="D3022" s="206">
        <v>297.3</v>
      </c>
    </row>
    <row r="3023" spans="1:4" ht="14.4" x14ac:dyDescent="0.25">
      <c r="A3023" s="203">
        <v>807</v>
      </c>
      <c r="B3023" s="203" t="s">
        <v>9782</v>
      </c>
      <c r="C3023" s="203"/>
      <c r="D3023" s="203"/>
    </row>
    <row r="3024" spans="1:4" x14ac:dyDescent="0.25">
      <c r="A3024" s="204">
        <v>80731</v>
      </c>
      <c r="B3024" s="204" t="s">
        <v>9783</v>
      </c>
      <c r="C3024" s="205" t="s">
        <v>11</v>
      </c>
      <c r="D3024" s="207">
        <v>68652</v>
      </c>
    </row>
    <row r="3025" spans="1:4" ht="14.4" x14ac:dyDescent="0.25">
      <c r="A3025" s="203">
        <v>811</v>
      </c>
      <c r="B3025" s="203" t="s">
        <v>9784</v>
      </c>
      <c r="C3025" s="203"/>
      <c r="D3025" s="203"/>
    </row>
    <row r="3026" spans="1:4" ht="26.4" x14ac:dyDescent="0.25">
      <c r="A3026" s="204">
        <v>81115</v>
      </c>
      <c r="B3026" s="204" t="s">
        <v>9785</v>
      </c>
      <c r="C3026" s="205" t="s">
        <v>11</v>
      </c>
      <c r="D3026" s="207">
        <v>4703.8500000000004</v>
      </c>
    </row>
    <row r="3027" spans="1:4" ht="39.6" x14ac:dyDescent="0.25">
      <c r="A3027" s="204">
        <v>81116</v>
      </c>
      <c r="B3027" s="204" t="s">
        <v>9786</v>
      </c>
      <c r="C3027" s="205" t="s">
        <v>11</v>
      </c>
      <c r="D3027" s="207">
        <v>578010.79</v>
      </c>
    </row>
    <row r="3028" spans="1:4" ht="26.4" x14ac:dyDescent="0.25">
      <c r="A3028" s="204">
        <v>81117</v>
      </c>
      <c r="B3028" s="204" t="s">
        <v>9787</v>
      </c>
      <c r="C3028" s="205" t="s">
        <v>11</v>
      </c>
      <c r="D3028" s="207">
        <v>64761.72</v>
      </c>
    </row>
    <row r="3029" spans="1:4" ht="26.4" x14ac:dyDescent="0.25">
      <c r="A3029" s="204">
        <v>81121</v>
      </c>
      <c r="B3029" s="204" t="s">
        <v>9789</v>
      </c>
      <c r="C3029" s="205" t="s">
        <v>11</v>
      </c>
      <c r="D3029" s="207">
        <v>3390.99</v>
      </c>
    </row>
    <row r="3030" spans="1:4" ht="52.8" x14ac:dyDescent="0.25">
      <c r="A3030" s="204">
        <v>81124</v>
      </c>
      <c r="B3030" s="204" t="s">
        <v>9790</v>
      </c>
      <c r="C3030" s="205" t="s">
        <v>11</v>
      </c>
      <c r="D3030" s="207">
        <v>143450</v>
      </c>
    </row>
    <row r="3031" spans="1:4" ht="26.4" x14ac:dyDescent="0.25">
      <c r="A3031" s="204">
        <v>81126</v>
      </c>
      <c r="B3031" s="204" t="s">
        <v>9791</v>
      </c>
      <c r="C3031" s="205" t="s">
        <v>11</v>
      </c>
      <c r="D3031" s="207">
        <v>708750</v>
      </c>
    </row>
    <row r="3032" spans="1:4" ht="26.4" x14ac:dyDescent="0.25">
      <c r="A3032" s="204">
        <v>81128</v>
      </c>
      <c r="B3032" s="204" t="s">
        <v>9792</v>
      </c>
      <c r="C3032" s="205" t="s">
        <v>11</v>
      </c>
      <c r="D3032" s="207">
        <v>11881.38</v>
      </c>
    </row>
    <row r="3033" spans="1:4" ht="26.4" x14ac:dyDescent="0.25">
      <c r="A3033" s="204">
        <v>81129</v>
      </c>
      <c r="B3033" s="204" t="s">
        <v>9793</v>
      </c>
      <c r="C3033" s="205" t="s">
        <v>13</v>
      </c>
      <c r="D3033" s="207">
        <v>15839.74</v>
      </c>
    </row>
    <row r="3034" spans="1:4" ht="52.8" x14ac:dyDescent="0.25">
      <c r="A3034" s="204">
        <v>81133</v>
      </c>
      <c r="B3034" s="204" t="s">
        <v>9795</v>
      </c>
      <c r="C3034" s="205" t="s">
        <v>13</v>
      </c>
      <c r="D3034" s="207">
        <v>433317.06</v>
      </c>
    </row>
    <row r="3035" spans="1:4" ht="26.4" x14ac:dyDescent="0.25">
      <c r="A3035" s="204">
        <v>81134</v>
      </c>
      <c r="B3035" s="204" t="s">
        <v>9796</v>
      </c>
      <c r="C3035" s="205" t="s">
        <v>13</v>
      </c>
      <c r="D3035" s="207">
        <v>71720.820000000007</v>
      </c>
    </row>
    <row r="3036" spans="1:4" ht="39.6" x14ac:dyDescent="0.25">
      <c r="A3036" s="204">
        <v>81135</v>
      </c>
      <c r="B3036" s="204" t="s">
        <v>9797</v>
      </c>
      <c r="C3036" s="205" t="s">
        <v>13</v>
      </c>
      <c r="D3036" s="207">
        <v>509200</v>
      </c>
    </row>
    <row r="3037" spans="1:4" ht="26.4" x14ac:dyDescent="0.25">
      <c r="A3037" s="204">
        <v>81149</v>
      </c>
      <c r="B3037" s="204" t="s">
        <v>10618</v>
      </c>
      <c r="C3037" s="205" t="s">
        <v>11</v>
      </c>
      <c r="D3037" s="207">
        <v>10808.5</v>
      </c>
    </row>
    <row r="3038" spans="1:4" ht="28.8" x14ac:dyDescent="0.25">
      <c r="A3038" s="203" t="s">
        <v>11259</v>
      </c>
      <c r="B3038" s="203"/>
      <c r="C3038" s="203"/>
      <c r="D3038" s="203"/>
    </row>
    <row r="3039" spans="1:4" ht="14.4" x14ac:dyDescent="0.25">
      <c r="A3039" s="203">
        <v>21</v>
      </c>
      <c r="B3039" s="203" t="s">
        <v>11260</v>
      </c>
      <c r="C3039" s="203"/>
      <c r="D3039" s="203"/>
    </row>
    <row r="3040" spans="1:4" ht="14.4" x14ac:dyDescent="0.25">
      <c r="A3040" s="203">
        <v>2101</v>
      </c>
      <c r="B3040" s="203" t="s">
        <v>11261</v>
      </c>
      <c r="C3040" s="203"/>
      <c r="D3040" s="203"/>
    </row>
    <row r="3041" spans="1:4" ht="39.6" x14ac:dyDescent="0.25">
      <c r="A3041" s="204">
        <v>210101</v>
      </c>
      <c r="B3041" s="204" t="s">
        <v>11262</v>
      </c>
      <c r="C3041" s="205" t="s">
        <v>9</v>
      </c>
      <c r="D3041" s="206">
        <v>136.46</v>
      </c>
    </row>
    <row r="3042" spans="1:4" ht="39.6" x14ac:dyDescent="0.25">
      <c r="A3042" s="204">
        <v>210102</v>
      </c>
      <c r="B3042" s="204" t="s">
        <v>11263</v>
      </c>
      <c r="C3042" s="205" t="s">
        <v>13</v>
      </c>
      <c r="D3042" s="206">
        <v>499.13</v>
      </c>
    </row>
    <row r="3043" spans="1:4" ht="14.4" x14ac:dyDescent="0.25">
      <c r="A3043" s="363" t="s">
        <v>9775</v>
      </c>
      <c r="B3043" s="363"/>
      <c r="C3043" s="363"/>
      <c r="D3043" s="363"/>
    </row>
    <row r="3044" spans="1:4" ht="14.4" x14ac:dyDescent="0.25">
      <c r="A3044" s="203">
        <v>8</v>
      </c>
      <c r="B3044" s="363" t="s">
        <v>9776</v>
      </c>
      <c r="C3044" s="363"/>
      <c r="D3044" s="363"/>
    </row>
    <row r="3045" spans="1:4" ht="14.4" x14ac:dyDescent="0.25">
      <c r="A3045" s="203">
        <v>802</v>
      </c>
      <c r="B3045" s="363" t="s">
        <v>9777</v>
      </c>
      <c r="C3045" s="363"/>
      <c r="D3045" s="363"/>
    </row>
    <row r="3046" spans="1:4" x14ac:dyDescent="0.25">
      <c r="A3046" s="204">
        <v>80201</v>
      </c>
      <c r="B3046" s="204" t="s">
        <v>9778</v>
      </c>
      <c r="C3046" s="205" t="s">
        <v>18</v>
      </c>
      <c r="D3046" s="206">
        <v>2.3199999999999998</v>
      </c>
    </row>
    <row r="3047" spans="1:4" x14ac:dyDescent="0.25">
      <c r="A3047" s="204">
        <v>80202</v>
      </c>
      <c r="B3047" s="204" t="s">
        <v>9779</v>
      </c>
      <c r="C3047" s="205" t="s">
        <v>18</v>
      </c>
      <c r="D3047" s="206">
        <v>2.3199999999999998</v>
      </c>
    </row>
    <row r="3048" spans="1:4" ht="14.4" x14ac:dyDescent="0.25">
      <c r="A3048" s="203">
        <v>804</v>
      </c>
      <c r="B3048" s="363" t="s">
        <v>9780</v>
      </c>
      <c r="C3048" s="363"/>
      <c r="D3048" s="363"/>
    </row>
    <row r="3049" spans="1:4" ht="26.4" x14ac:dyDescent="0.25">
      <c r="A3049" s="204">
        <v>80425</v>
      </c>
      <c r="B3049" s="204" t="s">
        <v>9781</v>
      </c>
      <c r="C3049" s="205" t="s">
        <v>11</v>
      </c>
      <c r="D3049" s="206">
        <v>270.49</v>
      </c>
    </row>
    <row r="3050" spans="1:4" ht="14.4" x14ac:dyDescent="0.25">
      <c r="A3050" s="203">
        <v>807</v>
      </c>
      <c r="B3050" s="363" t="s">
        <v>9782</v>
      </c>
      <c r="C3050" s="363"/>
      <c r="D3050" s="363"/>
    </row>
    <row r="3051" spans="1:4" x14ac:dyDescent="0.25">
      <c r="A3051" s="204">
        <v>80731</v>
      </c>
      <c r="B3051" s="204" t="s">
        <v>9783</v>
      </c>
      <c r="C3051" s="205" t="s">
        <v>11</v>
      </c>
      <c r="D3051" s="207">
        <v>77510</v>
      </c>
    </row>
    <row r="3052" spans="1:4" ht="14.4" x14ac:dyDescent="0.25">
      <c r="A3052" s="203">
        <v>811</v>
      </c>
      <c r="B3052" s="363" t="s">
        <v>9784</v>
      </c>
      <c r="C3052" s="363"/>
      <c r="D3052" s="363"/>
    </row>
    <row r="3053" spans="1:4" ht="26.4" x14ac:dyDescent="0.25">
      <c r="A3053" s="204">
        <v>81115</v>
      </c>
      <c r="B3053" s="204" t="s">
        <v>9785</v>
      </c>
      <c r="C3053" s="205" t="s">
        <v>11</v>
      </c>
      <c r="D3053" s="207">
        <v>4579</v>
      </c>
    </row>
    <row r="3054" spans="1:4" ht="39.6" x14ac:dyDescent="0.25">
      <c r="A3054" s="204">
        <v>81116</v>
      </c>
      <c r="B3054" s="204" t="s">
        <v>9786</v>
      </c>
      <c r="C3054" s="205" t="s">
        <v>11</v>
      </c>
      <c r="D3054" s="207">
        <v>563990.17000000004</v>
      </c>
    </row>
    <row r="3055" spans="1:4" ht="26.4" x14ac:dyDescent="0.25">
      <c r="A3055" s="204">
        <v>81117</v>
      </c>
      <c r="B3055" s="204" t="s">
        <v>9787</v>
      </c>
      <c r="C3055" s="205" t="s">
        <v>11</v>
      </c>
      <c r="D3055" s="207">
        <v>53076.92</v>
      </c>
    </row>
    <row r="3056" spans="1:4" x14ac:dyDescent="0.25">
      <c r="A3056" s="204">
        <v>81120</v>
      </c>
      <c r="B3056" s="204" t="s">
        <v>9788</v>
      </c>
      <c r="C3056" s="205" t="s">
        <v>11</v>
      </c>
      <c r="D3056" s="207">
        <v>24018.87</v>
      </c>
    </row>
    <row r="3057" spans="1:4" ht="26.4" x14ac:dyDescent="0.25">
      <c r="A3057" s="204">
        <v>81121</v>
      </c>
      <c r="B3057" s="204" t="s">
        <v>9789</v>
      </c>
      <c r="C3057" s="205" t="s">
        <v>11</v>
      </c>
      <c r="D3057" s="207">
        <v>3202.6</v>
      </c>
    </row>
    <row r="3058" spans="1:4" ht="52.8" x14ac:dyDescent="0.25">
      <c r="A3058" s="204">
        <v>81124</v>
      </c>
      <c r="B3058" s="204" t="s">
        <v>9790</v>
      </c>
      <c r="C3058" s="205" t="s">
        <v>11</v>
      </c>
      <c r="D3058" s="207">
        <v>139625</v>
      </c>
    </row>
    <row r="3059" spans="1:4" ht="26.4" x14ac:dyDescent="0.25">
      <c r="A3059" s="204">
        <v>81126</v>
      </c>
      <c r="B3059" s="204" t="s">
        <v>9791</v>
      </c>
      <c r="C3059" s="205" t="s">
        <v>11</v>
      </c>
      <c r="D3059" s="207">
        <v>898858.19</v>
      </c>
    </row>
    <row r="3060" spans="1:4" ht="26.4" x14ac:dyDescent="0.25">
      <c r="A3060" s="204">
        <v>81128</v>
      </c>
      <c r="B3060" s="204" t="s">
        <v>9792</v>
      </c>
      <c r="C3060" s="205" t="s">
        <v>11</v>
      </c>
      <c r="D3060" s="207">
        <v>13801.74</v>
      </c>
    </row>
    <row r="3061" spans="1:4" ht="26.4" x14ac:dyDescent="0.25">
      <c r="A3061" s="204">
        <v>81129</v>
      </c>
      <c r="B3061" s="204" t="s">
        <v>9793</v>
      </c>
      <c r="C3061" s="205" t="s">
        <v>13</v>
      </c>
      <c r="D3061" s="207">
        <v>13981.04</v>
      </c>
    </row>
    <row r="3062" spans="1:4" ht="52.8" x14ac:dyDescent="0.25">
      <c r="A3062" s="204">
        <v>81130</v>
      </c>
      <c r="B3062" s="204" t="s">
        <v>9794</v>
      </c>
      <c r="C3062" s="205" t="s">
        <v>13</v>
      </c>
      <c r="D3062" s="207">
        <v>9471.9500000000007</v>
      </c>
    </row>
    <row r="3063" spans="1:4" ht="52.8" x14ac:dyDescent="0.25">
      <c r="A3063" s="204">
        <v>81133</v>
      </c>
      <c r="B3063" s="204" t="s">
        <v>9795</v>
      </c>
      <c r="C3063" s="205" t="s">
        <v>13</v>
      </c>
      <c r="D3063" s="207">
        <v>451756.08</v>
      </c>
    </row>
    <row r="3064" spans="1:4" ht="26.4" x14ac:dyDescent="0.25">
      <c r="A3064" s="204">
        <v>81134</v>
      </c>
      <c r="B3064" s="204" t="s">
        <v>9796</v>
      </c>
      <c r="C3064" s="205" t="s">
        <v>13</v>
      </c>
      <c r="D3064" s="207">
        <v>69217.47</v>
      </c>
    </row>
    <row r="3065" spans="1:4" ht="39.6" x14ac:dyDescent="0.25">
      <c r="A3065" s="204">
        <v>81135</v>
      </c>
      <c r="B3065" s="204" t="s">
        <v>9797</v>
      </c>
      <c r="C3065" s="205" t="s">
        <v>13</v>
      </c>
      <c r="D3065" s="207">
        <v>496848.5</v>
      </c>
    </row>
  </sheetData>
  <autoFilter ref="A1:D3065" xr:uid="{96FB2B69-7A3E-4144-A13C-AA94847630B8}"/>
  <mergeCells count="6">
    <mergeCell ref="B3052:D3052"/>
    <mergeCell ref="A3043:D3043"/>
    <mergeCell ref="B3044:D3044"/>
    <mergeCell ref="B3045:D3045"/>
    <mergeCell ref="B3048:D3048"/>
    <mergeCell ref="B3050:D3050"/>
  </mergeCells>
  <pageMargins left="0.511811024" right="0.511811024" top="0.78740157499999996" bottom="0.78740157499999996" header="0.31496062000000002" footer="0.31496062000000002"/>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7F768-80F7-4102-B4F5-D145094AFDD6}">
  <sheetPr>
    <tabColor rgb="FF00B050"/>
  </sheetPr>
  <dimension ref="A1:F14782"/>
  <sheetViews>
    <sheetView topLeftCell="A8548" zoomScale="115" zoomScaleNormal="115" workbookViewId="0">
      <selection activeCell="A9069" sqref="A9069"/>
    </sheetView>
  </sheetViews>
  <sheetFormatPr defaultColWidth="9.109375" defaultRowHeight="13.2" x14ac:dyDescent="0.25"/>
  <cols>
    <col min="1" max="1" width="15.6640625" style="47" customWidth="1"/>
    <col min="2" max="2" width="80.6640625" style="54" customWidth="1"/>
    <col min="3" max="3" width="15.6640625" style="47" customWidth="1"/>
    <col min="4" max="4" width="15.6640625" style="198" customWidth="1"/>
    <col min="5" max="5" width="9.5546875" style="70" bestFit="1" customWidth="1"/>
    <col min="6" max="6" width="10.109375" style="70" bestFit="1" customWidth="1"/>
    <col min="7" max="16384" width="9.109375" style="70"/>
  </cols>
  <sheetData>
    <row r="1" spans="1:6" x14ac:dyDescent="0.25">
      <c r="A1" s="81"/>
      <c r="B1" s="83" t="s">
        <v>19504</v>
      </c>
      <c r="C1" s="81"/>
      <c r="D1" s="193"/>
    </row>
    <row r="2" spans="1:6" x14ac:dyDescent="0.25">
      <c r="A2" s="82" t="s">
        <v>14</v>
      </c>
      <c r="B2" s="83" t="s">
        <v>6527</v>
      </c>
      <c r="C2" s="82" t="s">
        <v>8</v>
      </c>
      <c r="D2" s="194" t="s">
        <v>6528</v>
      </c>
    </row>
    <row r="3" spans="1:6" ht="26.4" x14ac:dyDescent="0.25">
      <c r="A3" s="84">
        <v>104658</v>
      </c>
      <c r="B3" s="85" t="s">
        <v>8343</v>
      </c>
      <c r="C3" s="84" t="s">
        <v>9</v>
      </c>
      <c r="D3" s="195">
        <v>181.49</v>
      </c>
    </row>
    <row r="4" spans="1:6" ht="39.6" x14ac:dyDescent="0.25">
      <c r="A4" s="84">
        <v>105002</v>
      </c>
      <c r="B4" s="85" t="s">
        <v>8451</v>
      </c>
      <c r="C4" s="84" t="s">
        <v>11</v>
      </c>
      <c r="D4" s="195">
        <v>764.35</v>
      </c>
    </row>
    <row r="5" spans="1:6" ht="26.4" x14ac:dyDescent="0.25">
      <c r="A5" s="84">
        <v>105004</v>
      </c>
      <c r="B5" s="85" t="s">
        <v>8453</v>
      </c>
      <c r="C5" s="84" t="s">
        <v>9</v>
      </c>
      <c r="D5" s="195">
        <v>130</v>
      </c>
    </row>
    <row r="6" spans="1:6" ht="39.6" x14ac:dyDescent="0.25">
      <c r="A6" s="84">
        <v>105003</v>
      </c>
      <c r="B6" s="85" t="s">
        <v>8452</v>
      </c>
      <c r="C6" s="84" t="s">
        <v>11</v>
      </c>
      <c r="D6" s="195">
        <v>1278.47</v>
      </c>
    </row>
    <row r="7" spans="1:6" ht="39.6" x14ac:dyDescent="0.25">
      <c r="A7" s="84">
        <v>105005</v>
      </c>
      <c r="B7" s="85" t="s">
        <v>8454</v>
      </c>
      <c r="C7" s="84" t="s">
        <v>9</v>
      </c>
      <c r="D7" s="195">
        <v>225.19</v>
      </c>
      <c r="F7" s="71"/>
    </row>
    <row r="8" spans="1:6" ht="26.4" x14ac:dyDescent="0.25">
      <c r="A8" s="84">
        <v>105006</v>
      </c>
      <c r="B8" s="85" t="s">
        <v>11524</v>
      </c>
      <c r="C8" s="84" t="s">
        <v>11</v>
      </c>
      <c r="D8" s="195">
        <v>0</v>
      </c>
    </row>
    <row r="9" spans="1:6" ht="39.6" x14ac:dyDescent="0.25">
      <c r="A9" s="84">
        <v>104999</v>
      </c>
      <c r="B9" s="85" t="s">
        <v>11525</v>
      </c>
      <c r="C9" s="84" t="s">
        <v>11</v>
      </c>
      <c r="D9" s="195">
        <v>0</v>
      </c>
    </row>
    <row r="10" spans="1:6" ht="39.6" x14ac:dyDescent="0.25">
      <c r="A10" s="84">
        <v>105000</v>
      </c>
      <c r="B10" s="85" t="s">
        <v>11526</v>
      </c>
      <c r="C10" s="84" t="s">
        <v>27</v>
      </c>
      <c r="D10" s="195">
        <v>1714.11</v>
      </c>
    </row>
    <row r="11" spans="1:6" ht="39.6" x14ac:dyDescent="0.25">
      <c r="A11" s="84">
        <v>105001</v>
      </c>
      <c r="B11" s="85" t="s">
        <v>11527</v>
      </c>
      <c r="C11" s="84" t="s">
        <v>27</v>
      </c>
      <c r="D11" s="195">
        <v>1752</v>
      </c>
    </row>
    <row r="12" spans="1:6" ht="39.6" x14ac:dyDescent="0.25">
      <c r="A12" s="84">
        <v>89306</v>
      </c>
      <c r="B12" s="85" t="s">
        <v>7342</v>
      </c>
      <c r="C12" s="84" t="s">
        <v>9</v>
      </c>
      <c r="D12" s="195">
        <v>97.61</v>
      </c>
    </row>
    <row r="13" spans="1:6" ht="39.6" x14ac:dyDescent="0.25">
      <c r="A13" s="84">
        <v>89307</v>
      </c>
      <c r="B13" s="85" t="s">
        <v>7343</v>
      </c>
      <c r="C13" s="84" t="s">
        <v>9</v>
      </c>
      <c r="D13" s="195">
        <v>99.93</v>
      </c>
    </row>
    <row r="14" spans="1:6" ht="39.6" x14ac:dyDescent="0.25">
      <c r="A14" s="84">
        <v>89290</v>
      </c>
      <c r="B14" s="85" t="s">
        <v>7338</v>
      </c>
      <c r="C14" s="84" t="s">
        <v>9</v>
      </c>
      <c r="D14" s="195">
        <v>79.05</v>
      </c>
    </row>
    <row r="15" spans="1:6" ht="39.6" x14ac:dyDescent="0.25">
      <c r="A15" s="84">
        <v>89291</v>
      </c>
      <c r="B15" s="85" t="s">
        <v>7339</v>
      </c>
      <c r="C15" s="84" t="s">
        <v>9</v>
      </c>
      <c r="D15" s="195">
        <v>80.78</v>
      </c>
    </row>
    <row r="16" spans="1:6" ht="39.6" x14ac:dyDescent="0.25">
      <c r="A16" s="84">
        <v>89298</v>
      </c>
      <c r="B16" s="85" t="s">
        <v>7340</v>
      </c>
      <c r="C16" s="84" t="s">
        <v>9</v>
      </c>
      <c r="D16" s="195">
        <v>82.49</v>
      </c>
    </row>
    <row r="17" spans="1:4" ht="39.6" x14ac:dyDescent="0.25">
      <c r="A17" s="84">
        <v>89299</v>
      </c>
      <c r="B17" s="85" t="s">
        <v>7341</v>
      </c>
      <c r="C17" s="84" t="s">
        <v>9</v>
      </c>
      <c r="D17" s="195">
        <v>84.56</v>
      </c>
    </row>
    <row r="18" spans="1:4" ht="39.6" x14ac:dyDescent="0.25">
      <c r="A18" s="84">
        <v>89282</v>
      </c>
      <c r="B18" s="85" t="s">
        <v>7336</v>
      </c>
      <c r="C18" s="84" t="s">
        <v>9</v>
      </c>
      <c r="D18" s="195">
        <v>69.459999999999994</v>
      </c>
    </row>
    <row r="19" spans="1:4" ht="39.6" x14ac:dyDescent="0.25">
      <c r="A19" s="84">
        <v>89283</v>
      </c>
      <c r="B19" s="85" t="s">
        <v>7337</v>
      </c>
      <c r="C19" s="84" t="s">
        <v>9</v>
      </c>
      <c r="D19" s="195">
        <v>71.02</v>
      </c>
    </row>
    <row r="20" spans="1:4" ht="26.4" x14ac:dyDescent="0.25">
      <c r="A20" s="84">
        <v>89480</v>
      </c>
      <c r="B20" s="85" t="s">
        <v>7351</v>
      </c>
      <c r="C20" s="84" t="s">
        <v>9</v>
      </c>
      <c r="D20" s="195">
        <v>167.1</v>
      </c>
    </row>
    <row r="21" spans="1:4" ht="26.4" x14ac:dyDescent="0.25">
      <c r="A21" s="84">
        <v>89464</v>
      </c>
      <c r="B21" s="85" t="s">
        <v>7347</v>
      </c>
      <c r="C21" s="84" t="s">
        <v>9</v>
      </c>
      <c r="D21" s="195">
        <v>144.15</v>
      </c>
    </row>
    <row r="22" spans="1:4" ht="26.4" x14ac:dyDescent="0.25">
      <c r="A22" s="84">
        <v>89478</v>
      </c>
      <c r="B22" s="85" t="s">
        <v>7350</v>
      </c>
      <c r="C22" s="84" t="s">
        <v>9</v>
      </c>
      <c r="D22" s="195">
        <v>145.11000000000001</v>
      </c>
    </row>
    <row r="23" spans="1:4" ht="26.4" x14ac:dyDescent="0.25">
      <c r="A23" s="84">
        <v>89462</v>
      </c>
      <c r="B23" s="85" t="s">
        <v>7346</v>
      </c>
      <c r="C23" s="84" t="s">
        <v>9</v>
      </c>
      <c r="D23" s="195">
        <v>123.17</v>
      </c>
    </row>
    <row r="24" spans="1:4" ht="26.4" x14ac:dyDescent="0.25">
      <c r="A24" s="84">
        <v>104444</v>
      </c>
      <c r="B24" s="85" t="s">
        <v>11528</v>
      </c>
      <c r="C24" s="84" t="s">
        <v>9</v>
      </c>
      <c r="D24" s="195">
        <v>0</v>
      </c>
    </row>
    <row r="25" spans="1:4" ht="26.4" x14ac:dyDescent="0.25">
      <c r="A25" s="84">
        <v>104442</v>
      </c>
      <c r="B25" s="85" t="s">
        <v>11529</v>
      </c>
      <c r="C25" s="84" t="s">
        <v>9</v>
      </c>
      <c r="D25" s="195">
        <v>0</v>
      </c>
    </row>
    <row r="26" spans="1:4" ht="26.4" x14ac:dyDescent="0.25">
      <c r="A26" s="84">
        <v>89472</v>
      </c>
      <c r="B26" s="85" t="s">
        <v>7349</v>
      </c>
      <c r="C26" s="84" t="s">
        <v>9</v>
      </c>
      <c r="D26" s="195">
        <v>125.98</v>
      </c>
    </row>
    <row r="27" spans="1:4" ht="26.4" x14ac:dyDescent="0.25">
      <c r="A27" s="84">
        <v>89455</v>
      </c>
      <c r="B27" s="85" t="s">
        <v>7345</v>
      </c>
      <c r="C27" s="84" t="s">
        <v>9</v>
      </c>
      <c r="D27" s="195">
        <v>111.68</v>
      </c>
    </row>
    <row r="28" spans="1:4" ht="26.4" x14ac:dyDescent="0.25">
      <c r="A28" s="84">
        <v>89470</v>
      </c>
      <c r="B28" s="85" t="s">
        <v>7348</v>
      </c>
      <c r="C28" s="84" t="s">
        <v>9</v>
      </c>
      <c r="D28" s="195">
        <v>105.97</v>
      </c>
    </row>
    <row r="29" spans="1:4" ht="26.4" x14ac:dyDescent="0.25">
      <c r="A29" s="84">
        <v>89453</v>
      </c>
      <c r="B29" s="85" t="s">
        <v>7344</v>
      </c>
      <c r="C29" s="84" t="s">
        <v>9</v>
      </c>
      <c r="D29" s="195">
        <v>92.7</v>
      </c>
    </row>
    <row r="30" spans="1:4" ht="26.4" x14ac:dyDescent="0.25">
      <c r="A30" s="84">
        <v>104443</v>
      </c>
      <c r="B30" s="85" t="s">
        <v>11530</v>
      </c>
      <c r="C30" s="84" t="s">
        <v>9</v>
      </c>
      <c r="D30" s="195">
        <v>0</v>
      </c>
    </row>
    <row r="31" spans="1:4" ht="26.4" x14ac:dyDescent="0.25">
      <c r="A31" s="84">
        <v>104441</v>
      </c>
      <c r="B31" s="85" t="s">
        <v>11531</v>
      </c>
      <c r="C31" s="84" t="s">
        <v>9</v>
      </c>
      <c r="D31" s="195">
        <v>0</v>
      </c>
    </row>
    <row r="32" spans="1:4" ht="39.6" x14ac:dyDescent="0.25">
      <c r="A32" s="84">
        <v>103354</v>
      </c>
      <c r="B32" s="85" t="s">
        <v>9867</v>
      </c>
      <c r="C32" s="84" t="s">
        <v>9</v>
      </c>
      <c r="D32" s="195">
        <v>93.22</v>
      </c>
    </row>
    <row r="33" spans="1:4" ht="39.6" x14ac:dyDescent="0.25">
      <c r="A33" s="84">
        <v>103355</v>
      </c>
      <c r="B33" s="85" t="s">
        <v>9868</v>
      </c>
      <c r="C33" s="84" t="s">
        <v>9</v>
      </c>
      <c r="D33" s="195">
        <v>94.62</v>
      </c>
    </row>
    <row r="34" spans="1:4" ht="39.6" x14ac:dyDescent="0.25">
      <c r="A34" s="84">
        <v>103330</v>
      </c>
      <c r="B34" s="85" t="s">
        <v>3173</v>
      </c>
      <c r="C34" s="84" t="s">
        <v>9</v>
      </c>
      <c r="D34" s="195">
        <v>85.42</v>
      </c>
    </row>
    <row r="35" spans="1:4" ht="39.6" x14ac:dyDescent="0.25">
      <c r="A35" s="84">
        <v>103331</v>
      </c>
      <c r="B35" s="85" t="s">
        <v>3174</v>
      </c>
      <c r="C35" s="84" t="s">
        <v>9</v>
      </c>
      <c r="D35" s="195">
        <v>86.75</v>
      </c>
    </row>
    <row r="36" spans="1:4" ht="39.6" x14ac:dyDescent="0.25">
      <c r="A36" s="84">
        <v>103358</v>
      </c>
      <c r="B36" s="85" t="s">
        <v>9869</v>
      </c>
      <c r="C36" s="84" t="s">
        <v>9</v>
      </c>
      <c r="D36" s="195">
        <v>71.63</v>
      </c>
    </row>
    <row r="37" spans="1:4" ht="39.6" x14ac:dyDescent="0.25">
      <c r="A37" s="84">
        <v>103359</v>
      </c>
      <c r="B37" s="85" t="s">
        <v>9870</v>
      </c>
      <c r="C37" s="84" t="s">
        <v>9</v>
      </c>
      <c r="D37" s="195">
        <v>72.75</v>
      </c>
    </row>
    <row r="38" spans="1:4" ht="39.6" x14ac:dyDescent="0.25">
      <c r="A38" s="84">
        <v>103366</v>
      </c>
      <c r="B38" s="85" t="s">
        <v>9871</v>
      </c>
      <c r="C38" s="84" t="s">
        <v>9</v>
      </c>
      <c r="D38" s="195">
        <v>61.55</v>
      </c>
    </row>
    <row r="39" spans="1:4" ht="39.6" x14ac:dyDescent="0.25">
      <c r="A39" s="84">
        <v>103367</v>
      </c>
      <c r="B39" s="85" t="s">
        <v>9872</v>
      </c>
      <c r="C39" s="84" t="s">
        <v>9</v>
      </c>
      <c r="D39" s="195">
        <v>62.56</v>
      </c>
    </row>
    <row r="40" spans="1:4" ht="39.6" x14ac:dyDescent="0.25">
      <c r="A40" s="84">
        <v>103360</v>
      </c>
      <c r="B40" s="85" t="s">
        <v>9873</v>
      </c>
      <c r="C40" s="84" t="s">
        <v>9</v>
      </c>
      <c r="D40" s="195">
        <v>83.93</v>
      </c>
    </row>
    <row r="41" spans="1:4" ht="39.6" x14ac:dyDescent="0.25">
      <c r="A41" s="84">
        <v>103361</v>
      </c>
      <c r="B41" s="85" t="s">
        <v>9874</v>
      </c>
      <c r="C41" s="84" t="s">
        <v>9</v>
      </c>
      <c r="D41" s="195">
        <v>85.35</v>
      </c>
    </row>
    <row r="42" spans="1:4" ht="39.6" x14ac:dyDescent="0.25">
      <c r="A42" s="84">
        <v>103368</v>
      </c>
      <c r="B42" s="85" t="s">
        <v>9875</v>
      </c>
      <c r="C42" s="84" t="s">
        <v>9</v>
      </c>
      <c r="D42" s="195">
        <v>70.180000000000007</v>
      </c>
    </row>
    <row r="43" spans="1:4" ht="39.6" x14ac:dyDescent="0.25">
      <c r="A43" s="84">
        <v>103369</v>
      </c>
      <c r="B43" s="85" t="s">
        <v>9876</v>
      </c>
      <c r="C43" s="84" t="s">
        <v>9</v>
      </c>
      <c r="D43" s="195">
        <v>71.459999999999994</v>
      </c>
    </row>
    <row r="44" spans="1:4" ht="39.6" x14ac:dyDescent="0.25">
      <c r="A44" s="84">
        <v>103334</v>
      </c>
      <c r="B44" s="85" t="s">
        <v>3177</v>
      </c>
      <c r="C44" s="84" t="s">
        <v>9</v>
      </c>
      <c r="D44" s="195">
        <v>152.76</v>
      </c>
    </row>
    <row r="45" spans="1:4" ht="39.6" x14ac:dyDescent="0.25">
      <c r="A45" s="84">
        <v>103335</v>
      </c>
      <c r="B45" s="85" t="s">
        <v>3178</v>
      </c>
      <c r="C45" s="84" t="s">
        <v>9</v>
      </c>
      <c r="D45" s="195">
        <v>155.22999999999999</v>
      </c>
    </row>
    <row r="46" spans="1:4" ht="39.6" x14ac:dyDescent="0.25">
      <c r="A46" s="84">
        <v>103362</v>
      </c>
      <c r="B46" s="85" t="s">
        <v>9877</v>
      </c>
      <c r="C46" s="84" t="s">
        <v>9</v>
      </c>
      <c r="D46" s="195">
        <v>100.97</v>
      </c>
    </row>
    <row r="47" spans="1:4" ht="39.6" x14ac:dyDescent="0.25">
      <c r="A47" s="84">
        <v>103363</v>
      </c>
      <c r="B47" s="85" t="s">
        <v>9878</v>
      </c>
      <c r="C47" s="84" t="s">
        <v>9</v>
      </c>
      <c r="D47" s="195">
        <v>102.56</v>
      </c>
    </row>
    <row r="48" spans="1:4" ht="39.6" x14ac:dyDescent="0.25">
      <c r="A48" s="84">
        <v>103370</v>
      </c>
      <c r="B48" s="85" t="s">
        <v>9879</v>
      </c>
      <c r="C48" s="84" t="s">
        <v>9</v>
      </c>
      <c r="D48" s="195">
        <v>87.53</v>
      </c>
    </row>
    <row r="49" spans="1:4" ht="39.6" x14ac:dyDescent="0.25">
      <c r="A49" s="84">
        <v>103371</v>
      </c>
      <c r="B49" s="85" t="s">
        <v>9880</v>
      </c>
      <c r="C49" s="84" t="s">
        <v>9</v>
      </c>
      <c r="D49" s="195">
        <v>88.97</v>
      </c>
    </row>
    <row r="50" spans="1:4" ht="39.6" x14ac:dyDescent="0.25">
      <c r="A50" s="84">
        <v>103332</v>
      </c>
      <c r="B50" s="85" t="s">
        <v>3175</v>
      </c>
      <c r="C50" s="84" t="s">
        <v>9</v>
      </c>
      <c r="D50" s="195">
        <v>129.63999999999999</v>
      </c>
    </row>
    <row r="51" spans="1:4" ht="39.6" x14ac:dyDescent="0.25">
      <c r="A51" s="84">
        <v>103333</v>
      </c>
      <c r="B51" s="85" t="s">
        <v>3176</v>
      </c>
      <c r="C51" s="84" t="s">
        <v>9</v>
      </c>
      <c r="D51" s="195">
        <v>131.06</v>
      </c>
    </row>
    <row r="52" spans="1:4" ht="39.6" x14ac:dyDescent="0.25">
      <c r="A52" s="84">
        <v>103352</v>
      </c>
      <c r="B52" s="85" t="s">
        <v>9881</v>
      </c>
      <c r="C52" s="84" t="s">
        <v>9</v>
      </c>
      <c r="D52" s="195">
        <v>110.34</v>
      </c>
    </row>
    <row r="53" spans="1:4" ht="39.6" x14ac:dyDescent="0.25">
      <c r="A53" s="84">
        <v>103353</v>
      </c>
      <c r="B53" s="85" t="s">
        <v>9882</v>
      </c>
      <c r="C53" s="84" t="s">
        <v>9</v>
      </c>
      <c r="D53" s="195">
        <v>111.65</v>
      </c>
    </row>
    <row r="54" spans="1:4" ht="39.6" x14ac:dyDescent="0.25">
      <c r="A54" s="84">
        <v>103328</v>
      </c>
      <c r="B54" s="85" t="s">
        <v>3171</v>
      </c>
      <c r="C54" s="84" t="s">
        <v>9</v>
      </c>
      <c r="D54" s="195">
        <v>100.36</v>
      </c>
    </row>
    <row r="55" spans="1:4" ht="39.6" x14ac:dyDescent="0.25">
      <c r="A55" s="84">
        <v>103329</v>
      </c>
      <c r="B55" s="85" t="s">
        <v>3172</v>
      </c>
      <c r="C55" s="84" t="s">
        <v>9</v>
      </c>
      <c r="D55" s="195">
        <v>101.58</v>
      </c>
    </row>
    <row r="56" spans="1:4" ht="39.6" x14ac:dyDescent="0.25">
      <c r="A56" s="84">
        <v>103356</v>
      </c>
      <c r="B56" s="85" t="s">
        <v>3181</v>
      </c>
      <c r="C56" s="84" t="s">
        <v>9</v>
      </c>
      <c r="D56" s="195">
        <v>61.86</v>
      </c>
    </row>
    <row r="57" spans="1:4" ht="39.6" x14ac:dyDescent="0.25">
      <c r="A57" s="84">
        <v>103357</v>
      </c>
      <c r="B57" s="85" t="s">
        <v>3182</v>
      </c>
      <c r="C57" s="84" t="s">
        <v>9</v>
      </c>
      <c r="D57" s="195">
        <v>62.9</v>
      </c>
    </row>
    <row r="58" spans="1:4" ht="39.6" x14ac:dyDescent="0.25">
      <c r="A58" s="84">
        <v>103364</v>
      </c>
      <c r="B58" s="85" t="s">
        <v>9883</v>
      </c>
      <c r="C58" s="84" t="s">
        <v>9</v>
      </c>
      <c r="D58" s="195">
        <v>51.02</v>
      </c>
    </row>
    <row r="59" spans="1:4" ht="39.6" x14ac:dyDescent="0.25">
      <c r="A59" s="84">
        <v>103365</v>
      </c>
      <c r="B59" s="85" t="s">
        <v>9884</v>
      </c>
      <c r="C59" s="84" t="s">
        <v>9</v>
      </c>
      <c r="D59" s="195">
        <v>51.76</v>
      </c>
    </row>
    <row r="60" spans="1:4" ht="39.6" x14ac:dyDescent="0.25">
      <c r="A60" s="84">
        <v>103350</v>
      </c>
      <c r="B60" s="85" t="s">
        <v>3179</v>
      </c>
      <c r="C60" s="84" t="s">
        <v>9</v>
      </c>
      <c r="D60" s="195">
        <v>186.13</v>
      </c>
    </row>
    <row r="61" spans="1:4" ht="39.6" x14ac:dyDescent="0.25">
      <c r="A61" s="84">
        <v>103351</v>
      </c>
      <c r="B61" s="85" t="s">
        <v>3180</v>
      </c>
      <c r="C61" s="84" t="s">
        <v>9</v>
      </c>
      <c r="D61" s="195">
        <v>187.94</v>
      </c>
    </row>
    <row r="62" spans="1:4" ht="39.6" x14ac:dyDescent="0.25">
      <c r="A62" s="84">
        <v>103344</v>
      </c>
      <c r="B62" s="85" t="s">
        <v>9885</v>
      </c>
      <c r="C62" s="84" t="s">
        <v>9</v>
      </c>
      <c r="D62" s="195">
        <v>82.69</v>
      </c>
    </row>
    <row r="63" spans="1:4" ht="39.6" x14ac:dyDescent="0.25">
      <c r="A63" s="84">
        <v>103345</v>
      </c>
      <c r="B63" s="85" t="s">
        <v>9886</v>
      </c>
      <c r="C63" s="84" t="s">
        <v>9</v>
      </c>
      <c r="D63" s="195">
        <v>84.34</v>
      </c>
    </row>
    <row r="64" spans="1:4" ht="39.6" x14ac:dyDescent="0.25">
      <c r="A64" s="84">
        <v>103348</v>
      </c>
      <c r="B64" s="85" t="s">
        <v>9887</v>
      </c>
      <c r="C64" s="84" t="s">
        <v>9</v>
      </c>
      <c r="D64" s="195">
        <v>69.099999999999994</v>
      </c>
    </row>
    <row r="65" spans="1:4" ht="39.6" x14ac:dyDescent="0.25">
      <c r="A65" s="84">
        <v>103349</v>
      </c>
      <c r="B65" s="85" t="s">
        <v>9888</v>
      </c>
      <c r="C65" s="84" t="s">
        <v>9</v>
      </c>
      <c r="D65" s="195">
        <v>70.59</v>
      </c>
    </row>
    <row r="66" spans="1:4" ht="39.6" x14ac:dyDescent="0.25">
      <c r="A66" s="84">
        <v>103346</v>
      </c>
      <c r="B66" s="85" t="s">
        <v>9889</v>
      </c>
      <c r="C66" s="84" t="s">
        <v>9</v>
      </c>
      <c r="D66" s="195">
        <v>92.56</v>
      </c>
    </row>
    <row r="67" spans="1:4" ht="39.6" x14ac:dyDescent="0.25">
      <c r="A67" s="84">
        <v>103347</v>
      </c>
      <c r="B67" s="85" t="s">
        <v>9890</v>
      </c>
      <c r="C67" s="84" t="s">
        <v>9</v>
      </c>
      <c r="D67" s="195">
        <v>94.32</v>
      </c>
    </row>
    <row r="68" spans="1:4" ht="39.6" x14ac:dyDescent="0.25">
      <c r="A68" s="84">
        <v>103324</v>
      </c>
      <c r="B68" s="85" t="s">
        <v>3167</v>
      </c>
      <c r="C68" s="84" t="s">
        <v>9</v>
      </c>
      <c r="D68" s="195">
        <v>78.47</v>
      </c>
    </row>
    <row r="69" spans="1:4" ht="39.6" x14ac:dyDescent="0.25">
      <c r="A69" s="84">
        <v>103325</v>
      </c>
      <c r="B69" s="85" t="s">
        <v>3168</v>
      </c>
      <c r="C69" s="84" t="s">
        <v>9</v>
      </c>
      <c r="D69" s="195">
        <v>80.06</v>
      </c>
    </row>
    <row r="70" spans="1:4" ht="39.6" x14ac:dyDescent="0.25">
      <c r="A70" s="84">
        <v>103326</v>
      </c>
      <c r="B70" s="85" t="s">
        <v>3169</v>
      </c>
      <c r="C70" s="84" t="s">
        <v>9</v>
      </c>
      <c r="D70" s="195">
        <v>92.42</v>
      </c>
    </row>
    <row r="71" spans="1:4" ht="39.6" x14ac:dyDescent="0.25">
      <c r="A71" s="84">
        <v>103327</v>
      </c>
      <c r="B71" s="85" t="s">
        <v>3170</v>
      </c>
      <c r="C71" s="84" t="s">
        <v>9</v>
      </c>
      <c r="D71" s="195">
        <v>94.28</v>
      </c>
    </row>
    <row r="72" spans="1:4" ht="39.6" x14ac:dyDescent="0.25">
      <c r="A72" s="84">
        <v>103322</v>
      </c>
      <c r="B72" s="85" t="s">
        <v>3165</v>
      </c>
      <c r="C72" s="84" t="s">
        <v>9</v>
      </c>
      <c r="D72" s="195">
        <v>58.29</v>
      </c>
    </row>
    <row r="73" spans="1:4" ht="39.6" x14ac:dyDescent="0.25">
      <c r="A73" s="84">
        <v>103323</v>
      </c>
      <c r="B73" s="85" t="s">
        <v>3166</v>
      </c>
      <c r="C73" s="84" t="s">
        <v>9</v>
      </c>
      <c r="D73" s="195">
        <v>59.69</v>
      </c>
    </row>
    <row r="74" spans="1:4" ht="39.6" x14ac:dyDescent="0.25">
      <c r="A74" s="84">
        <v>103338</v>
      </c>
      <c r="B74" s="85" t="s">
        <v>11532</v>
      </c>
      <c r="C74" s="84" t="s">
        <v>9</v>
      </c>
      <c r="D74" s="195">
        <v>122.6</v>
      </c>
    </row>
    <row r="75" spans="1:4" ht="39.6" x14ac:dyDescent="0.25">
      <c r="A75" s="84">
        <v>103339</v>
      </c>
      <c r="B75" s="85" t="s">
        <v>11533</v>
      </c>
      <c r="C75" s="84" t="s">
        <v>9</v>
      </c>
      <c r="D75" s="195">
        <v>123.98</v>
      </c>
    </row>
    <row r="76" spans="1:4" ht="39.6" x14ac:dyDescent="0.25">
      <c r="A76" s="84">
        <v>103340</v>
      </c>
      <c r="B76" s="85" t="s">
        <v>11534</v>
      </c>
      <c r="C76" s="84" t="s">
        <v>9</v>
      </c>
      <c r="D76" s="195">
        <v>148</v>
      </c>
    </row>
    <row r="77" spans="1:4" ht="39.6" x14ac:dyDescent="0.25">
      <c r="A77" s="84">
        <v>103341</v>
      </c>
      <c r="B77" s="85" t="s">
        <v>11535</v>
      </c>
      <c r="C77" s="84" t="s">
        <v>9</v>
      </c>
      <c r="D77" s="195">
        <v>149.72</v>
      </c>
    </row>
    <row r="78" spans="1:4" ht="39.6" x14ac:dyDescent="0.25">
      <c r="A78" s="84">
        <v>103336</v>
      </c>
      <c r="B78" s="85" t="s">
        <v>11536</v>
      </c>
      <c r="C78" s="84" t="s">
        <v>9</v>
      </c>
      <c r="D78" s="195">
        <v>93.12</v>
      </c>
    </row>
    <row r="79" spans="1:4" ht="39.6" x14ac:dyDescent="0.25">
      <c r="A79" s="84">
        <v>103337</v>
      </c>
      <c r="B79" s="85" t="s">
        <v>11537</v>
      </c>
      <c r="C79" s="84" t="s">
        <v>9</v>
      </c>
      <c r="D79" s="195">
        <v>94.29</v>
      </c>
    </row>
    <row r="80" spans="1:4" ht="39.6" x14ac:dyDescent="0.25">
      <c r="A80" s="84">
        <v>103342</v>
      </c>
      <c r="B80" s="85" t="s">
        <v>11538</v>
      </c>
      <c r="C80" s="84" t="s">
        <v>9</v>
      </c>
      <c r="D80" s="195">
        <v>124.7</v>
      </c>
    </row>
    <row r="81" spans="1:4" ht="39.6" x14ac:dyDescent="0.25">
      <c r="A81" s="84">
        <v>103343</v>
      </c>
      <c r="B81" s="85" t="s">
        <v>11539</v>
      </c>
      <c r="C81" s="84" t="s">
        <v>9</v>
      </c>
      <c r="D81" s="195">
        <v>126.23</v>
      </c>
    </row>
    <row r="82" spans="1:4" ht="39.6" x14ac:dyDescent="0.25">
      <c r="A82" s="84">
        <v>103318</v>
      </c>
      <c r="B82" s="85" t="s">
        <v>11540</v>
      </c>
      <c r="C82" s="84" t="s">
        <v>9</v>
      </c>
      <c r="D82" s="195">
        <v>106.99</v>
      </c>
    </row>
    <row r="83" spans="1:4" ht="39.6" x14ac:dyDescent="0.25">
      <c r="A83" s="84">
        <v>103319</v>
      </c>
      <c r="B83" s="85" t="s">
        <v>3188</v>
      </c>
      <c r="C83" s="84" t="s">
        <v>9</v>
      </c>
      <c r="D83" s="195">
        <v>108.37</v>
      </c>
    </row>
    <row r="84" spans="1:4" ht="39.6" x14ac:dyDescent="0.25">
      <c r="A84" s="84">
        <v>103320</v>
      </c>
      <c r="B84" s="85" t="s">
        <v>3189</v>
      </c>
      <c r="C84" s="84" t="s">
        <v>9</v>
      </c>
      <c r="D84" s="195">
        <v>128.25</v>
      </c>
    </row>
    <row r="85" spans="1:4" ht="39.6" x14ac:dyDescent="0.25">
      <c r="A85" s="84">
        <v>103321</v>
      </c>
      <c r="B85" s="85" t="s">
        <v>3190</v>
      </c>
      <c r="C85" s="84" t="s">
        <v>9</v>
      </c>
      <c r="D85" s="195">
        <v>129.97</v>
      </c>
    </row>
    <row r="86" spans="1:4" ht="39.6" x14ac:dyDescent="0.25">
      <c r="A86" s="84">
        <v>103316</v>
      </c>
      <c r="B86" s="85" t="s">
        <v>3186</v>
      </c>
      <c r="C86" s="84" t="s">
        <v>9</v>
      </c>
      <c r="D86" s="195">
        <v>82.26</v>
      </c>
    </row>
    <row r="87" spans="1:4" ht="39.6" x14ac:dyDescent="0.25">
      <c r="A87" s="84">
        <v>103317</v>
      </c>
      <c r="B87" s="85" t="s">
        <v>3187</v>
      </c>
      <c r="C87" s="84" t="s">
        <v>9</v>
      </c>
      <c r="D87" s="195">
        <v>83.43</v>
      </c>
    </row>
    <row r="88" spans="1:4" ht="39.6" x14ac:dyDescent="0.25">
      <c r="A88" s="84">
        <v>101166</v>
      </c>
      <c r="B88" s="85" t="s">
        <v>1723</v>
      </c>
      <c r="C88" s="84" t="s">
        <v>28</v>
      </c>
      <c r="D88" s="195">
        <v>673.79</v>
      </c>
    </row>
    <row r="89" spans="1:4" ht="39.6" x14ac:dyDescent="0.25">
      <c r="A89" s="84">
        <v>101165</v>
      </c>
      <c r="B89" s="85" t="s">
        <v>1722</v>
      </c>
      <c r="C89" s="84" t="s">
        <v>28</v>
      </c>
      <c r="D89" s="195">
        <v>1063.46</v>
      </c>
    </row>
    <row r="90" spans="1:4" ht="39.6" x14ac:dyDescent="0.25">
      <c r="A90" s="84">
        <v>101163</v>
      </c>
      <c r="B90" s="85" t="s">
        <v>3192</v>
      </c>
      <c r="C90" s="84" t="s">
        <v>9</v>
      </c>
      <c r="D90" s="195">
        <v>864.78</v>
      </c>
    </row>
    <row r="91" spans="1:4" ht="26.4" x14ac:dyDescent="0.25">
      <c r="A91" s="84">
        <v>101164</v>
      </c>
      <c r="B91" s="85" t="s">
        <v>3193</v>
      </c>
      <c r="C91" s="84" t="s">
        <v>9</v>
      </c>
      <c r="D91" s="195">
        <v>877.11</v>
      </c>
    </row>
    <row r="92" spans="1:4" ht="39.6" x14ac:dyDescent="0.25">
      <c r="A92" s="84">
        <v>101162</v>
      </c>
      <c r="B92" s="85" t="s">
        <v>3185</v>
      </c>
      <c r="C92" s="84" t="s">
        <v>9</v>
      </c>
      <c r="D92" s="195">
        <v>158.6</v>
      </c>
    </row>
    <row r="93" spans="1:4" ht="39.6" x14ac:dyDescent="0.25">
      <c r="A93" s="84">
        <v>101161</v>
      </c>
      <c r="B93" s="85" t="s">
        <v>3191</v>
      </c>
      <c r="C93" s="84" t="s">
        <v>9</v>
      </c>
      <c r="D93" s="195">
        <v>242.75</v>
      </c>
    </row>
    <row r="94" spans="1:4" ht="26.4" x14ac:dyDescent="0.25">
      <c r="A94" s="84">
        <v>101160</v>
      </c>
      <c r="B94" s="85" t="s">
        <v>11541</v>
      </c>
      <c r="C94" s="84" t="s">
        <v>9</v>
      </c>
      <c r="D94" s="195">
        <v>0</v>
      </c>
    </row>
    <row r="95" spans="1:4" ht="39.6" x14ac:dyDescent="0.25">
      <c r="A95" s="84">
        <v>101159</v>
      </c>
      <c r="B95" s="85" t="s">
        <v>3164</v>
      </c>
      <c r="C95" s="84" t="s">
        <v>9</v>
      </c>
      <c r="D95" s="195">
        <v>140.58000000000001</v>
      </c>
    </row>
    <row r="96" spans="1:4" ht="39.6" x14ac:dyDescent="0.25">
      <c r="A96" s="84">
        <v>101154</v>
      </c>
      <c r="B96" s="85" t="s">
        <v>3200</v>
      </c>
      <c r="C96" s="84" t="s">
        <v>9</v>
      </c>
      <c r="D96" s="195">
        <v>135.25</v>
      </c>
    </row>
    <row r="97" spans="1:4" ht="39.6" x14ac:dyDescent="0.25">
      <c r="A97" s="84">
        <v>101155</v>
      </c>
      <c r="B97" s="85" t="s">
        <v>3201</v>
      </c>
      <c r="C97" s="84" t="s">
        <v>9</v>
      </c>
      <c r="D97" s="195">
        <v>189.37</v>
      </c>
    </row>
    <row r="98" spans="1:4" ht="39.6" x14ac:dyDescent="0.25">
      <c r="A98" s="84">
        <v>101156</v>
      </c>
      <c r="B98" s="85" t="s">
        <v>3202</v>
      </c>
      <c r="C98" s="84" t="s">
        <v>9</v>
      </c>
      <c r="D98" s="195">
        <v>276.70999999999998</v>
      </c>
    </row>
    <row r="99" spans="1:4" ht="26.4" x14ac:dyDescent="0.25">
      <c r="A99" s="84">
        <v>101158</v>
      </c>
      <c r="B99" s="85" t="s">
        <v>3184</v>
      </c>
      <c r="C99" s="84" t="s">
        <v>9</v>
      </c>
      <c r="D99" s="195">
        <v>85.91</v>
      </c>
    </row>
    <row r="100" spans="1:4" ht="26.4" x14ac:dyDescent="0.25">
      <c r="A100" s="84">
        <v>101157</v>
      </c>
      <c r="B100" s="85" t="s">
        <v>3183</v>
      </c>
      <c r="C100" s="84" t="s">
        <v>9</v>
      </c>
      <c r="D100" s="195">
        <v>66.11</v>
      </c>
    </row>
    <row r="101" spans="1:4" ht="39.6" x14ac:dyDescent="0.25">
      <c r="A101" s="84">
        <v>87382</v>
      </c>
      <c r="B101" s="85" t="s">
        <v>3642</v>
      </c>
      <c r="C101" s="84" t="s">
        <v>28</v>
      </c>
      <c r="D101" s="195">
        <v>1646.28</v>
      </c>
    </row>
    <row r="102" spans="1:4" ht="39.6" x14ac:dyDescent="0.25">
      <c r="A102" s="84">
        <v>87383</v>
      </c>
      <c r="B102" s="85" t="s">
        <v>3643</v>
      </c>
      <c r="C102" s="84" t="s">
        <v>28</v>
      </c>
      <c r="D102" s="195">
        <v>1628.98</v>
      </c>
    </row>
    <row r="103" spans="1:4" ht="39.6" x14ac:dyDescent="0.25">
      <c r="A103" s="84">
        <v>87384</v>
      </c>
      <c r="B103" s="85" t="s">
        <v>3644</v>
      </c>
      <c r="C103" s="84" t="s">
        <v>28</v>
      </c>
      <c r="D103" s="195">
        <v>1606.53</v>
      </c>
    </row>
    <row r="104" spans="1:4" ht="26.4" x14ac:dyDescent="0.25">
      <c r="A104" s="84">
        <v>87398</v>
      </c>
      <c r="B104" s="85" t="s">
        <v>3657</v>
      </c>
      <c r="C104" s="84" t="s">
        <v>28</v>
      </c>
      <c r="D104" s="195">
        <v>1867.68</v>
      </c>
    </row>
    <row r="105" spans="1:4" ht="26.4" x14ac:dyDescent="0.25">
      <c r="A105" s="84">
        <v>87395</v>
      </c>
      <c r="B105" s="85" t="s">
        <v>3654</v>
      </c>
      <c r="C105" s="84" t="s">
        <v>28</v>
      </c>
      <c r="D105" s="195">
        <v>3194.9</v>
      </c>
    </row>
    <row r="106" spans="1:4" ht="26.4" x14ac:dyDescent="0.25">
      <c r="A106" s="84">
        <v>87396</v>
      </c>
      <c r="B106" s="85" t="s">
        <v>3655</v>
      </c>
      <c r="C106" s="84" t="s">
        <v>28</v>
      </c>
      <c r="D106" s="195">
        <v>3198.15</v>
      </c>
    </row>
    <row r="107" spans="1:4" ht="26.4" x14ac:dyDescent="0.25">
      <c r="A107" s="84">
        <v>87397</v>
      </c>
      <c r="B107" s="85" t="s">
        <v>3656</v>
      </c>
      <c r="C107" s="84" t="s">
        <v>28</v>
      </c>
      <c r="D107" s="195">
        <v>3200.08</v>
      </c>
    </row>
    <row r="108" spans="1:4" ht="26.4" x14ac:dyDescent="0.25">
      <c r="A108" s="84">
        <v>87402</v>
      </c>
      <c r="B108" s="85" t="s">
        <v>3660</v>
      </c>
      <c r="C108" s="84" t="s">
        <v>28</v>
      </c>
      <c r="D108" s="195">
        <v>3474.46</v>
      </c>
    </row>
    <row r="109" spans="1:4" ht="26.4" x14ac:dyDescent="0.25">
      <c r="A109" s="84">
        <v>87391</v>
      </c>
      <c r="B109" s="85" t="s">
        <v>3651</v>
      </c>
      <c r="C109" s="84" t="s">
        <v>28</v>
      </c>
      <c r="D109" s="195">
        <v>5013.0200000000004</v>
      </c>
    </row>
    <row r="110" spans="1:4" ht="26.4" x14ac:dyDescent="0.25">
      <c r="A110" s="84">
        <v>87393</v>
      </c>
      <c r="B110" s="85" t="s">
        <v>3652</v>
      </c>
      <c r="C110" s="84" t="s">
        <v>28</v>
      </c>
      <c r="D110" s="195">
        <v>5040.6899999999996</v>
      </c>
    </row>
    <row r="111" spans="1:4" ht="26.4" x14ac:dyDescent="0.25">
      <c r="A111" s="84">
        <v>87394</v>
      </c>
      <c r="B111" s="85" t="s">
        <v>3653</v>
      </c>
      <c r="C111" s="84" t="s">
        <v>28</v>
      </c>
      <c r="D111" s="195">
        <v>5065.95</v>
      </c>
    </row>
    <row r="112" spans="1:4" ht="26.4" x14ac:dyDescent="0.25">
      <c r="A112" s="84">
        <v>87401</v>
      </c>
      <c r="B112" s="85" t="s">
        <v>3659</v>
      </c>
      <c r="C112" s="84" t="s">
        <v>28</v>
      </c>
      <c r="D112" s="195">
        <v>5329.81</v>
      </c>
    </row>
    <row r="113" spans="1:4" ht="26.4" x14ac:dyDescent="0.25">
      <c r="A113" s="84">
        <v>87407</v>
      </c>
      <c r="B113" s="85" t="s">
        <v>3662</v>
      </c>
      <c r="C113" s="84" t="s">
        <v>28</v>
      </c>
      <c r="D113" s="195">
        <v>1676.79</v>
      </c>
    </row>
    <row r="114" spans="1:4" ht="26.4" x14ac:dyDescent="0.25">
      <c r="A114" s="84">
        <v>87408</v>
      </c>
      <c r="B114" s="85" t="s">
        <v>9891</v>
      </c>
      <c r="C114" s="84" t="s">
        <v>28</v>
      </c>
      <c r="D114" s="195">
        <v>1650.37</v>
      </c>
    </row>
    <row r="115" spans="1:4" ht="26.4" x14ac:dyDescent="0.25">
      <c r="A115" s="84">
        <v>87404</v>
      </c>
      <c r="B115" s="85" t="s">
        <v>3661</v>
      </c>
      <c r="C115" s="84" t="s">
        <v>28</v>
      </c>
      <c r="D115" s="195">
        <v>4703.2</v>
      </c>
    </row>
    <row r="116" spans="1:4" ht="26.4" x14ac:dyDescent="0.25">
      <c r="A116" s="84">
        <v>87405</v>
      </c>
      <c r="B116" s="85" t="s">
        <v>9892</v>
      </c>
      <c r="C116" s="84" t="s">
        <v>28</v>
      </c>
      <c r="D116" s="195">
        <v>4690.99</v>
      </c>
    </row>
    <row r="117" spans="1:4" ht="26.4" x14ac:dyDescent="0.25">
      <c r="A117" s="84">
        <v>87388</v>
      </c>
      <c r="B117" s="85" t="s">
        <v>3648</v>
      </c>
      <c r="C117" s="84" t="s">
        <v>28</v>
      </c>
      <c r="D117" s="195">
        <v>4500.82</v>
      </c>
    </row>
    <row r="118" spans="1:4" ht="26.4" x14ac:dyDescent="0.25">
      <c r="A118" s="84">
        <v>87389</v>
      </c>
      <c r="B118" s="85" t="s">
        <v>3649</v>
      </c>
      <c r="C118" s="84" t="s">
        <v>28</v>
      </c>
      <c r="D118" s="195">
        <v>4502.9799999999996</v>
      </c>
    </row>
    <row r="119" spans="1:4" ht="26.4" x14ac:dyDescent="0.25">
      <c r="A119" s="84">
        <v>87390</v>
      </c>
      <c r="B119" s="85" t="s">
        <v>3650</v>
      </c>
      <c r="C119" s="84" t="s">
        <v>28</v>
      </c>
      <c r="D119" s="195">
        <v>4510.41</v>
      </c>
    </row>
    <row r="120" spans="1:4" ht="26.4" x14ac:dyDescent="0.25">
      <c r="A120" s="84">
        <v>87385</v>
      </c>
      <c r="B120" s="85" t="s">
        <v>3645</v>
      </c>
      <c r="C120" s="84" t="s">
        <v>28</v>
      </c>
      <c r="D120" s="195">
        <v>1921.24</v>
      </c>
    </row>
    <row r="121" spans="1:4" ht="26.4" x14ac:dyDescent="0.25">
      <c r="A121" s="84">
        <v>87386</v>
      </c>
      <c r="B121" s="85" t="s">
        <v>3646</v>
      </c>
      <c r="C121" s="84" t="s">
        <v>28</v>
      </c>
      <c r="D121" s="195">
        <v>1894.65</v>
      </c>
    </row>
    <row r="122" spans="1:4" ht="26.4" x14ac:dyDescent="0.25">
      <c r="A122" s="84">
        <v>87387</v>
      </c>
      <c r="B122" s="85" t="s">
        <v>3647</v>
      </c>
      <c r="C122" s="84" t="s">
        <v>28</v>
      </c>
      <c r="D122" s="195">
        <v>1872.61</v>
      </c>
    </row>
    <row r="123" spans="1:4" x14ac:dyDescent="0.25">
      <c r="A123" s="84">
        <v>87399</v>
      </c>
      <c r="B123" s="85" t="s">
        <v>3658</v>
      </c>
      <c r="C123" s="84" t="s">
        <v>28</v>
      </c>
      <c r="D123" s="195">
        <v>2140.62</v>
      </c>
    </row>
    <row r="124" spans="1:4" ht="26.4" x14ac:dyDescent="0.25">
      <c r="A124" s="84">
        <v>88627</v>
      </c>
      <c r="B124" s="85" t="s">
        <v>3665</v>
      </c>
      <c r="C124" s="84" t="s">
        <v>28</v>
      </c>
      <c r="D124" s="195">
        <v>663.33</v>
      </c>
    </row>
    <row r="125" spans="1:4" ht="26.4" x14ac:dyDescent="0.25">
      <c r="A125" s="84">
        <v>100463</v>
      </c>
      <c r="B125" s="85" t="s">
        <v>11542</v>
      </c>
      <c r="C125" s="84" t="s">
        <v>28</v>
      </c>
      <c r="D125" s="195">
        <v>0</v>
      </c>
    </row>
    <row r="126" spans="1:4" ht="26.4" x14ac:dyDescent="0.25">
      <c r="A126" s="84">
        <v>88626</v>
      </c>
      <c r="B126" s="85" t="s">
        <v>3664</v>
      </c>
      <c r="C126" s="84" t="s">
        <v>28</v>
      </c>
      <c r="D126" s="195">
        <v>561.15</v>
      </c>
    </row>
    <row r="127" spans="1:4" ht="26.4" x14ac:dyDescent="0.25">
      <c r="A127" s="84">
        <v>100488</v>
      </c>
      <c r="B127" s="85" t="s">
        <v>3687</v>
      </c>
      <c r="C127" s="84" t="s">
        <v>28</v>
      </c>
      <c r="D127" s="195">
        <v>540.19000000000005</v>
      </c>
    </row>
    <row r="128" spans="1:4" ht="26.4" x14ac:dyDescent="0.25">
      <c r="A128" s="84">
        <v>100464</v>
      </c>
      <c r="B128" s="85" t="s">
        <v>11543</v>
      </c>
      <c r="C128" s="84" t="s">
        <v>28</v>
      </c>
      <c r="D128" s="195">
        <v>603.6</v>
      </c>
    </row>
    <row r="129" spans="1:4" ht="26.4" x14ac:dyDescent="0.25">
      <c r="A129" s="84">
        <v>100465</v>
      </c>
      <c r="B129" s="85" t="s">
        <v>11544</v>
      </c>
      <c r="C129" s="84" t="s">
        <v>28</v>
      </c>
      <c r="D129" s="195">
        <v>544.58000000000004</v>
      </c>
    </row>
    <row r="130" spans="1:4" ht="26.4" x14ac:dyDescent="0.25">
      <c r="A130" s="84">
        <v>100466</v>
      </c>
      <c r="B130" s="85" t="s">
        <v>11545</v>
      </c>
      <c r="C130" s="84" t="s">
        <v>28</v>
      </c>
      <c r="D130" s="195">
        <v>511.72</v>
      </c>
    </row>
    <row r="131" spans="1:4" ht="39.6" x14ac:dyDescent="0.25">
      <c r="A131" s="84">
        <v>87368</v>
      </c>
      <c r="B131" s="85" t="s">
        <v>3628</v>
      </c>
      <c r="C131" s="84" t="s">
        <v>28</v>
      </c>
      <c r="D131" s="195">
        <v>733.08</v>
      </c>
    </row>
    <row r="132" spans="1:4" ht="39.6" x14ac:dyDescent="0.25">
      <c r="A132" s="84">
        <v>100450</v>
      </c>
      <c r="B132" s="85" t="s">
        <v>11546</v>
      </c>
      <c r="C132" s="84" t="s">
        <v>28</v>
      </c>
      <c r="D132" s="195">
        <v>0</v>
      </c>
    </row>
    <row r="133" spans="1:4" ht="39.6" x14ac:dyDescent="0.25">
      <c r="A133" s="84">
        <v>87289</v>
      </c>
      <c r="B133" s="85" t="s">
        <v>3561</v>
      </c>
      <c r="C133" s="84" t="s">
        <v>28</v>
      </c>
      <c r="D133" s="195">
        <v>604.25</v>
      </c>
    </row>
    <row r="134" spans="1:4" ht="39.6" x14ac:dyDescent="0.25">
      <c r="A134" s="84">
        <v>87290</v>
      </c>
      <c r="B134" s="85" t="s">
        <v>3562</v>
      </c>
      <c r="C134" s="84" t="s">
        <v>28</v>
      </c>
      <c r="D134" s="195">
        <v>581.66999999999996</v>
      </c>
    </row>
    <row r="135" spans="1:4" ht="39.6" x14ac:dyDescent="0.25">
      <c r="A135" s="84">
        <v>87333</v>
      </c>
      <c r="B135" s="85" t="s">
        <v>3593</v>
      </c>
      <c r="C135" s="84" t="s">
        <v>28</v>
      </c>
      <c r="D135" s="195">
        <v>614.11</v>
      </c>
    </row>
    <row r="136" spans="1:4" ht="39.6" x14ac:dyDescent="0.25">
      <c r="A136" s="84">
        <v>87334</v>
      </c>
      <c r="B136" s="85" t="s">
        <v>3594</v>
      </c>
      <c r="C136" s="84" t="s">
        <v>28</v>
      </c>
      <c r="D136" s="195">
        <v>553.91</v>
      </c>
    </row>
    <row r="137" spans="1:4" ht="39.6" x14ac:dyDescent="0.25">
      <c r="A137" s="84">
        <v>105515</v>
      </c>
      <c r="B137" s="85" t="s">
        <v>9893</v>
      </c>
      <c r="C137" s="84" t="s">
        <v>28</v>
      </c>
      <c r="D137" s="195">
        <v>797.73</v>
      </c>
    </row>
    <row r="138" spans="1:4" ht="39.6" x14ac:dyDescent="0.25">
      <c r="A138" s="84">
        <v>87367</v>
      </c>
      <c r="B138" s="85" t="s">
        <v>3627</v>
      </c>
      <c r="C138" s="84" t="s">
        <v>28</v>
      </c>
      <c r="D138" s="195">
        <v>735.94</v>
      </c>
    </row>
    <row r="139" spans="1:4" ht="39.6" x14ac:dyDescent="0.25">
      <c r="A139" s="84">
        <v>100449</v>
      </c>
      <c r="B139" s="85" t="s">
        <v>11547</v>
      </c>
      <c r="C139" s="84" t="s">
        <v>28</v>
      </c>
      <c r="D139" s="195">
        <v>0</v>
      </c>
    </row>
    <row r="140" spans="1:4" ht="39.6" x14ac:dyDescent="0.25">
      <c r="A140" s="84">
        <v>87286</v>
      </c>
      <c r="B140" s="85" t="s">
        <v>3559</v>
      </c>
      <c r="C140" s="84" t="s">
        <v>28</v>
      </c>
      <c r="D140" s="195">
        <v>615.23</v>
      </c>
    </row>
    <row r="141" spans="1:4" ht="39.6" x14ac:dyDescent="0.25">
      <c r="A141" s="84">
        <v>87287</v>
      </c>
      <c r="B141" s="85" t="s">
        <v>3560</v>
      </c>
      <c r="C141" s="84" t="s">
        <v>28</v>
      </c>
      <c r="D141" s="195">
        <v>577.4</v>
      </c>
    </row>
    <row r="142" spans="1:4" ht="39.6" x14ac:dyDescent="0.25">
      <c r="A142" s="84">
        <v>87331</v>
      </c>
      <c r="B142" s="85" t="s">
        <v>3591</v>
      </c>
      <c r="C142" s="84" t="s">
        <v>28</v>
      </c>
      <c r="D142" s="195">
        <v>648.98</v>
      </c>
    </row>
    <row r="143" spans="1:4" ht="39.6" x14ac:dyDescent="0.25">
      <c r="A143" s="84">
        <v>87332</v>
      </c>
      <c r="B143" s="85" t="s">
        <v>3592</v>
      </c>
      <c r="C143" s="84" t="s">
        <v>28</v>
      </c>
      <c r="D143" s="195">
        <v>552.4</v>
      </c>
    </row>
    <row r="144" spans="1:4" ht="39.6" x14ac:dyDescent="0.25">
      <c r="A144" s="84">
        <v>87369</v>
      </c>
      <c r="B144" s="85" t="s">
        <v>3629</v>
      </c>
      <c r="C144" s="84" t="s">
        <v>28</v>
      </c>
      <c r="D144" s="195">
        <v>759.31</v>
      </c>
    </row>
    <row r="145" spans="1:4" ht="39.6" x14ac:dyDescent="0.25">
      <c r="A145" s="84">
        <v>100451</v>
      </c>
      <c r="B145" s="85" t="s">
        <v>11548</v>
      </c>
      <c r="C145" s="84" t="s">
        <v>28</v>
      </c>
      <c r="D145" s="195">
        <v>0</v>
      </c>
    </row>
    <row r="146" spans="1:4" ht="39.6" x14ac:dyDescent="0.25">
      <c r="A146" s="84">
        <v>87292</v>
      </c>
      <c r="B146" s="85" t="s">
        <v>3563</v>
      </c>
      <c r="C146" s="84" t="s">
        <v>28</v>
      </c>
      <c r="D146" s="195">
        <v>624.33000000000004</v>
      </c>
    </row>
    <row r="147" spans="1:4" ht="39.6" x14ac:dyDescent="0.25">
      <c r="A147" s="84">
        <v>87335</v>
      </c>
      <c r="B147" s="85" t="s">
        <v>3595</v>
      </c>
      <c r="C147" s="84" t="s">
        <v>28</v>
      </c>
      <c r="D147" s="195">
        <v>602.25</v>
      </c>
    </row>
    <row r="148" spans="1:4" ht="39.6" x14ac:dyDescent="0.25">
      <c r="A148" s="84">
        <v>87336</v>
      </c>
      <c r="B148" s="85" t="s">
        <v>3596</v>
      </c>
      <c r="C148" s="84" t="s">
        <v>28</v>
      </c>
      <c r="D148" s="195">
        <v>580.97</v>
      </c>
    </row>
    <row r="149" spans="1:4" ht="39.6" x14ac:dyDescent="0.25">
      <c r="A149" s="84">
        <v>87370</v>
      </c>
      <c r="B149" s="85" t="s">
        <v>3630</v>
      </c>
      <c r="C149" s="84" t="s">
        <v>28</v>
      </c>
      <c r="D149" s="195">
        <v>731.77</v>
      </c>
    </row>
    <row r="150" spans="1:4" ht="39.6" x14ac:dyDescent="0.25">
      <c r="A150" s="84">
        <v>100452</v>
      </c>
      <c r="B150" s="85" t="s">
        <v>11549</v>
      </c>
      <c r="C150" s="84" t="s">
        <v>28</v>
      </c>
      <c r="D150" s="195">
        <v>0</v>
      </c>
    </row>
    <row r="151" spans="1:4" ht="39.6" x14ac:dyDescent="0.25">
      <c r="A151" s="84">
        <v>88715</v>
      </c>
      <c r="B151" s="85" t="s">
        <v>3669</v>
      </c>
      <c r="C151" s="84" t="s">
        <v>28</v>
      </c>
      <c r="D151" s="195">
        <v>586.97</v>
      </c>
    </row>
    <row r="152" spans="1:4" ht="39.6" x14ac:dyDescent="0.25">
      <c r="A152" s="84">
        <v>87294</v>
      </c>
      <c r="B152" s="85" t="s">
        <v>3564</v>
      </c>
      <c r="C152" s="84" t="s">
        <v>28</v>
      </c>
      <c r="D152" s="195">
        <v>589.19000000000005</v>
      </c>
    </row>
    <row r="153" spans="1:4" ht="39.6" x14ac:dyDescent="0.25">
      <c r="A153" s="84">
        <v>87337</v>
      </c>
      <c r="B153" s="85" t="s">
        <v>3597</v>
      </c>
      <c r="C153" s="84" t="s">
        <v>28</v>
      </c>
      <c r="D153" s="195">
        <v>601.67999999999995</v>
      </c>
    </row>
    <row r="154" spans="1:4" ht="39.6" x14ac:dyDescent="0.25">
      <c r="A154" s="84">
        <v>100487</v>
      </c>
      <c r="B154" s="85" t="s">
        <v>3686</v>
      </c>
      <c r="C154" s="84" t="s">
        <v>28</v>
      </c>
      <c r="D154" s="195">
        <v>547.75</v>
      </c>
    </row>
    <row r="155" spans="1:4" ht="39.6" x14ac:dyDescent="0.25">
      <c r="A155" s="84">
        <v>87380</v>
      </c>
      <c r="B155" s="85" t="s">
        <v>3640</v>
      </c>
      <c r="C155" s="84" t="s">
        <v>28</v>
      </c>
      <c r="D155" s="195">
        <v>2869.1</v>
      </c>
    </row>
    <row r="156" spans="1:4" ht="39.6" x14ac:dyDescent="0.25">
      <c r="A156" s="84">
        <v>100461</v>
      </c>
      <c r="B156" s="85" t="s">
        <v>11550</v>
      </c>
      <c r="C156" s="84" t="s">
        <v>28</v>
      </c>
      <c r="D156" s="195">
        <v>0</v>
      </c>
    </row>
    <row r="157" spans="1:4" ht="39.6" x14ac:dyDescent="0.25">
      <c r="A157" s="84">
        <v>87322</v>
      </c>
      <c r="B157" s="85" t="s">
        <v>3583</v>
      </c>
      <c r="C157" s="84" t="s">
        <v>28</v>
      </c>
      <c r="D157" s="195">
        <v>2761.25</v>
      </c>
    </row>
    <row r="158" spans="1:4" ht="39.6" x14ac:dyDescent="0.25">
      <c r="A158" s="84">
        <v>87323</v>
      </c>
      <c r="B158" s="85" t="s">
        <v>3584</v>
      </c>
      <c r="C158" s="84" t="s">
        <v>28</v>
      </c>
      <c r="D158" s="195">
        <v>2740.53</v>
      </c>
    </row>
    <row r="159" spans="1:4" ht="39.6" x14ac:dyDescent="0.25">
      <c r="A159" s="84">
        <v>87360</v>
      </c>
      <c r="B159" s="85" t="s">
        <v>3620</v>
      </c>
      <c r="C159" s="84" t="s">
        <v>28</v>
      </c>
      <c r="D159" s="195">
        <v>2771.57</v>
      </c>
    </row>
    <row r="160" spans="1:4" ht="39.6" x14ac:dyDescent="0.25">
      <c r="A160" s="84">
        <v>87361</v>
      </c>
      <c r="B160" s="85" t="s">
        <v>3621</v>
      </c>
      <c r="C160" s="84" t="s">
        <v>28</v>
      </c>
      <c r="D160" s="195">
        <v>2691.29</v>
      </c>
    </row>
    <row r="161" spans="1:4" ht="39.6" x14ac:dyDescent="0.25">
      <c r="A161" s="84">
        <v>87362</v>
      </c>
      <c r="B161" s="85" t="s">
        <v>3622</v>
      </c>
      <c r="C161" s="84" t="s">
        <v>28</v>
      </c>
      <c r="D161" s="195">
        <v>2668.16</v>
      </c>
    </row>
    <row r="162" spans="1:4" ht="26.4" x14ac:dyDescent="0.25">
      <c r="A162" s="84">
        <v>87377</v>
      </c>
      <c r="B162" s="85" t="s">
        <v>3637</v>
      </c>
      <c r="C162" s="84" t="s">
        <v>28</v>
      </c>
      <c r="D162" s="195">
        <v>659.4</v>
      </c>
    </row>
    <row r="163" spans="1:4" ht="26.4" x14ac:dyDescent="0.25">
      <c r="A163" s="84">
        <v>100458</v>
      </c>
      <c r="B163" s="85" t="s">
        <v>11551</v>
      </c>
      <c r="C163" s="84" t="s">
        <v>28</v>
      </c>
      <c r="D163" s="195">
        <v>0</v>
      </c>
    </row>
    <row r="164" spans="1:4" ht="26.4" x14ac:dyDescent="0.25">
      <c r="A164" s="84">
        <v>87313</v>
      </c>
      <c r="B164" s="85" t="s">
        <v>3577</v>
      </c>
      <c r="C164" s="84" t="s">
        <v>28</v>
      </c>
      <c r="D164" s="195">
        <v>515.83000000000004</v>
      </c>
    </row>
    <row r="165" spans="1:4" ht="26.4" x14ac:dyDescent="0.25">
      <c r="A165" s="84">
        <v>87314</v>
      </c>
      <c r="B165" s="85" t="s">
        <v>3578</v>
      </c>
      <c r="C165" s="84" t="s">
        <v>28</v>
      </c>
      <c r="D165" s="195">
        <v>495.78</v>
      </c>
    </row>
    <row r="166" spans="1:4" ht="39.6" x14ac:dyDescent="0.25">
      <c r="A166" s="84">
        <v>87352</v>
      </c>
      <c r="B166" s="85" t="s">
        <v>3612</v>
      </c>
      <c r="C166" s="84" t="s">
        <v>28</v>
      </c>
      <c r="D166" s="195">
        <v>641.66999999999996</v>
      </c>
    </row>
    <row r="167" spans="1:4" ht="39.6" x14ac:dyDescent="0.25">
      <c r="A167" s="84">
        <v>87353</v>
      </c>
      <c r="B167" s="85" t="s">
        <v>3613</v>
      </c>
      <c r="C167" s="84" t="s">
        <v>28</v>
      </c>
      <c r="D167" s="195">
        <v>526.52</v>
      </c>
    </row>
    <row r="168" spans="1:4" ht="39.6" x14ac:dyDescent="0.25">
      <c r="A168" s="84">
        <v>87354</v>
      </c>
      <c r="B168" s="85" t="s">
        <v>3614</v>
      </c>
      <c r="C168" s="84" t="s">
        <v>28</v>
      </c>
      <c r="D168" s="195">
        <v>469.63</v>
      </c>
    </row>
    <row r="169" spans="1:4" ht="26.4" x14ac:dyDescent="0.25">
      <c r="A169" s="84">
        <v>100480</v>
      </c>
      <c r="B169" s="85" t="s">
        <v>3680</v>
      </c>
      <c r="C169" s="84" t="s">
        <v>28</v>
      </c>
      <c r="D169" s="195">
        <v>782.34</v>
      </c>
    </row>
    <row r="170" spans="1:4" ht="39.6" x14ac:dyDescent="0.25">
      <c r="A170" s="84">
        <v>100476</v>
      </c>
      <c r="B170" s="85" t="s">
        <v>11552</v>
      </c>
      <c r="C170" s="84" t="s">
        <v>28</v>
      </c>
      <c r="D170" s="195">
        <v>0</v>
      </c>
    </row>
    <row r="171" spans="1:4" ht="39.6" x14ac:dyDescent="0.25">
      <c r="A171" s="84">
        <v>100475</v>
      </c>
      <c r="B171" s="85" t="s">
        <v>3676</v>
      </c>
      <c r="C171" s="84" t="s">
        <v>28</v>
      </c>
      <c r="D171" s="195">
        <v>673.72</v>
      </c>
    </row>
    <row r="172" spans="1:4" ht="39.6" x14ac:dyDescent="0.25">
      <c r="A172" s="84">
        <v>100491</v>
      </c>
      <c r="B172" s="85" t="s">
        <v>3690</v>
      </c>
      <c r="C172" s="84" t="s">
        <v>28</v>
      </c>
      <c r="D172" s="195">
        <v>665.09</v>
      </c>
    </row>
    <row r="173" spans="1:4" ht="39.6" x14ac:dyDescent="0.25">
      <c r="A173" s="84">
        <v>100477</v>
      </c>
      <c r="B173" s="85" t="s">
        <v>3677</v>
      </c>
      <c r="C173" s="84" t="s">
        <v>28</v>
      </c>
      <c r="D173" s="195">
        <v>776.27</v>
      </c>
    </row>
    <row r="174" spans="1:4" ht="39.6" x14ac:dyDescent="0.25">
      <c r="A174" s="84">
        <v>100478</v>
      </c>
      <c r="B174" s="85" t="s">
        <v>3678</v>
      </c>
      <c r="C174" s="84" t="s">
        <v>28</v>
      </c>
      <c r="D174" s="195">
        <v>659.92</v>
      </c>
    </row>
    <row r="175" spans="1:4" ht="39.6" x14ac:dyDescent="0.25">
      <c r="A175" s="84">
        <v>100479</v>
      </c>
      <c r="B175" s="85" t="s">
        <v>3679</v>
      </c>
      <c r="C175" s="84" t="s">
        <v>28</v>
      </c>
      <c r="D175" s="195">
        <v>630.64</v>
      </c>
    </row>
    <row r="176" spans="1:4" ht="26.4" x14ac:dyDescent="0.25">
      <c r="A176" s="84">
        <v>87372</v>
      </c>
      <c r="B176" s="85" t="s">
        <v>3632</v>
      </c>
      <c r="C176" s="84" t="s">
        <v>28</v>
      </c>
      <c r="D176" s="195">
        <v>796.09</v>
      </c>
    </row>
    <row r="177" spans="1:4" ht="26.4" x14ac:dyDescent="0.25">
      <c r="A177" s="84">
        <v>100453</v>
      </c>
      <c r="B177" s="85" t="s">
        <v>11553</v>
      </c>
      <c r="C177" s="84" t="s">
        <v>28</v>
      </c>
      <c r="D177" s="195">
        <v>0</v>
      </c>
    </row>
    <row r="178" spans="1:4" ht="26.4" x14ac:dyDescent="0.25">
      <c r="A178" s="84">
        <v>87298</v>
      </c>
      <c r="B178" s="85" t="s">
        <v>3567</v>
      </c>
      <c r="C178" s="84" t="s">
        <v>28</v>
      </c>
      <c r="D178" s="195">
        <v>644.04</v>
      </c>
    </row>
    <row r="179" spans="1:4" ht="26.4" x14ac:dyDescent="0.25">
      <c r="A179" s="84">
        <v>87299</v>
      </c>
      <c r="B179" s="85" t="s">
        <v>3568</v>
      </c>
      <c r="C179" s="84" t="s">
        <v>28</v>
      </c>
      <c r="D179" s="195">
        <v>434.22</v>
      </c>
    </row>
    <row r="180" spans="1:4" ht="39.6" x14ac:dyDescent="0.25">
      <c r="A180" s="84">
        <v>87339</v>
      </c>
      <c r="B180" s="85" t="s">
        <v>3599</v>
      </c>
      <c r="C180" s="84" t="s">
        <v>28</v>
      </c>
      <c r="D180" s="195">
        <v>835.95</v>
      </c>
    </row>
    <row r="181" spans="1:4" ht="39.6" x14ac:dyDescent="0.25">
      <c r="A181" s="84">
        <v>87340</v>
      </c>
      <c r="B181" s="85" t="s">
        <v>3600</v>
      </c>
      <c r="C181" s="84" t="s">
        <v>28</v>
      </c>
      <c r="D181" s="195">
        <v>648.02</v>
      </c>
    </row>
    <row r="182" spans="1:4" ht="39.6" x14ac:dyDescent="0.25">
      <c r="A182" s="84">
        <v>87341</v>
      </c>
      <c r="B182" s="85" t="s">
        <v>3601</v>
      </c>
      <c r="C182" s="84" t="s">
        <v>28</v>
      </c>
      <c r="D182" s="195">
        <v>596.91</v>
      </c>
    </row>
    <row r="183" spans="1:4" ht="26.4" x14ac:dyDescent="0.25">
      <c r="A183" s="84">
        <v>88629</v>
      </c>
      <c r="B183" s="85" t="s">
        <v>3667</v>
      </c>
      <c r="C183" s="84" t="s">
        <v>28</v>
      </c>
      <c r="D183" s="195">
        <v>644.29</v>
      </c>
    </row>
    <row r="184" spans="1:4" ht="26.4" x14ac:dyDescent="0.25">
      <c r="A184" s="84">
        <v>100467</v>
      </c>
      <c r="B184" s="85" t="s">
        <v>11554</v>
      </c>
      <c r="C184" s="84" t="s">
        <v>28</v>
      </c>
      <c r="D184" s="195">
        <v>0</v>
      </c>
    </row>
    <row r="185" spans="1:4" ht="26.4" x14ac:dyDescent="0.25">
      <c r="A185" s="84">
        <v>88628</v>
      </c>
      <c r="B185" s="85" t="s">
        <v>3666</v>
      </c>
      <c r="C185" s="84" t="s">
        <v>28</v>
      </c>
      <c r="D185" s="195">
        <v>532.5</v>
      </c>
    </row>
    <row r="186" spans="1:4" ht="26.4" x14ac:dyDescent="0.25">
      <c r="A186" s="84">
        <v>100489</v>
      </c>
      <c r="B186" s="85" t="s">
        <v>3688</v>
      </c>
      <c r="C186" s="84" t="s">
        <v>28</v>
      </c>
      <c r="D186" s="195">
        <v>523.1</v>
      </c>
    </row>
    <row r="187" spans="1:4" ht="26.4" x14ac:dyDescent="0.25">
      <c r="A187" s="84">
        <v>100468</v>
      </c>
      <c r="B187" s="85" t="s">
        <v>3670</v>
      </c>
      <c r="C187" s="84" t="s">
        <v>28</v>
      </c>
      <c r="D187" s="195">
        <v>684.75</v>
      </c>
    </row>
    <row r="188" spans="1:4" ht="26.4" x14ac:dyDescent="0.25">
      <c r="A188" s="84">
        <v>100469</v>
      </c>
      <c r="B188" s="85" t="s">
        <v>3671</v>
      </c>
      <c r="C188" s="84" t="s">
        <v>28</v>
      </c>
      <c r="D188" s="195">
        <v>521.92999999999995</v>
      </c>
    </row>
    <row r="189" spans="1:4" ht="26.4" x14ac:dyDescent="0.25">
      <c r="A189" s="84">
        <v>100470</v>
      </c>
      <c r="B189" s="85" t="s">
        <v>3672</v>
      </c>
      <c r="C189" s="84" t="s">
        <v>28</v>
      </c>
      <c r="D189" s="195">
        <v>477.03</v>
      </c>
    </row>
    <row r="190" spans="1:4" ht="39.6" x14ac:dyDescent="0.25">
      <c r="A190" s="84">
        <v>87371</v>
      </c>
      <c r="B190" s="85" t="s">
        <v>3631</v>
      </c>
      <c r="C190" s="84" t="s">
        <v>28</v>
      </c>
      <c r="D190" s="195">
        <v>728.18</v>
      </c>
    </row>
    <row r="191" spans="1:4" ht="39.6" x14ac:dyDescent="0.25">
      <c r="A191" s="84">
        <v>87295</v>
      </c>
      <c r="B191" s="85" t="s">
        <v>3565</v>
      </c>
      <c r="C191" s="84" t="s">
        <v>28</v>
      </c>
      <c r="D191" s="195">
        <v>630.42999999999995</v>
      </c>
    </row>
    <row r="192" spans="1:4" ht="39.6" x14ac:dyDescent="0.25">
      <c r="A192" s="84">
        <v>87296</v>
      </c>
      <c r="B192" s="85" t="s">
        <v>3566</v>
      </c>
      <c r="C192" s="84" t="s">
        <v>28</v>
      </c>
      <c r="D192" s="195">
        <v>578.98</v>
      </c>
    </row>
    <row r="193" spans="1:4" ht="39.6" x14ac:dyDescent="0.25">
      <c r="A193" s="84">
        <v>87338</v>
      </c>
      <c r="B193" s="85" t="s">
        <v>3598</v>
      </c>
      <c r="C193" s="84" t="s">
        <v>28</v>
      </c>
      <c r="D193" s="195">
        <v>581.99</v>
      </c>
    </row>
    <row r="194" spans="1:4" ht="26.4" x14ac:dyDescent="0.25">
      <c r="A194" s="84">
        <v>88630</v>
      </c>
      <c r="B194" s="85" t="s">
        <v>9894</v>
      </c>
      <c r="C194" s="84" t="s">
        <v>28</v>
      </c>
      <c r="D194" s="195">
        <v>459.92</v>
      </c>
    </row>
    <row r="195" spans="1:4" ht="39.6" x14ac:dyDescent="0.25">
      <c r="A195" s="84">
        <v>87381</v>
      </c>
      <c r="B195" s="85" t="s">
        <v>3641</v>
      </c>
      <c r="C195" s="84" t="s">
        <v>28</v>
      </c>
      <c r="D195" s="195">
        <v>2814.21</v>
      </c>
    </row>
    <row r="196" spans="1:4" ht="39.6" x14ac:dyDescent="0.25">
      <c r="A196" s="84">
        <v>100462</v>
      </c>
      <c r="B196" s="85" t="s">
        <v>11555</v>
      </c>
      <c r="C196" s="84" t="s">
        <v>28</v>
      </c>
      <c r="D196" s="195">
        <v>0</v>
      </c>
    </row>
    <row r="197" spans="1:4" ht="39.6" x14ac:dyDescent="0.25">
      <c r="A197" s="84">
        <v>87325</v>
      </c>
      <c r="B197" s="85" t="s">
        <v>3585</v>
      </c>
      <c r="C197" s="84" t="s">
        <v>28</v>
      </c>
      <c r="D197" s="195">
        <v>2697.75</v>
      </c>
    </row>
    <row r="198" spans="1:4" ht="39.6" x14ac:dyDescent="0.25">
      <c r="A198" s="84">
        <v>87326</v>
      </c>
      <c r="B198" s="85" t="s">
        <v>3586</v>
      </c>
      <c r="C198" s="84" t="s">
        <v>28</v>
      </c>
      <c r="D198" s="195">
        <v>2678.79</v>
      </c>
    </row>
    <row r="199" spans="1:4" ht="39.6" x14ac:dyDescent="0.25">
      <c r="A199" s="84">
        <v>87363</v>
      </c>
      <c r="B199" s="85" t="s">
        <v>3623</v>
      </c>
      <c r="C199" s="84" t="s">
        <v>28</v>
      </c>
      <c r="D199" s="195">
        <v>2698.08</v>
      </c>
    </row>
    <row r="200" spans="1:4" ht="39.6" x14ac:dyDescent="0.25">
      <c r="A200" s="84">
        <v>87364</v>
      </c>
      <c r="B200" s="85" t="s">
        <v>3624</v>
      </c>
      <c r="C200" s="84" t="s">
        <v>28</v>
      </c>
      <c r="D200" s="195">
        <v>2627.15</v>
      </c>
    </row>
    <row r="201" spans="1:4" ht="26.4" x14ac:dyDescent="0.25">
      <c r="A201" s="84">
        <v>87378</v>
      </c>
      <c r="B201" s="85" t="s">
        <v>3638</v>
      </c>
      <c r="C201" s="84" t="s">
        <v>28</v>
      </c>
      <c r="D201" s="195">
        <v>601.9</v>
      </c>
    </row>
    <row r="202" spans="1:4" ht="26.4" x14ac:dyDescent="0.25">
      <c r="A202" s="84">
        <v>100459</v>
      </c>
      <c r="B202" s="85" t="s">
        <v>11556</v>
      </c>
      <c r="C202" s="84" t="s">
        <v>28</v>
      </c>
      <c r="D202" s="195">
        <v>0</v>
      </c>
    </row>
    <row r="203" spans="1:4" ht="26.4" x14ac:dyDescent="0.25">
      <c r="A203" s="84">
        <v>87316</v>
      </c>
      <c r="B203" s="85" t="s">
        <v>3579</v>
      </c>
      <c r="C203" s="84" t="s">
        <v>28</v>
      </c>
      <c r="D203" s="195">
        <v>478.39</v>
      </c>
    </row>
    <row r="204" spans="1:4" ht="26.4" x14ac:dyDescent="0.25">
      <c r="A204" s="84">
        <v>87317</v>
      </c>
      <c r="B204" s="85" t="s">
        <v>3580</v>
      </c>
      <c r="C204" s="84" t="s">
        <v>28</v>
      </c>
      <c r="D204" s="195">
        <v>447.5</v>
      </c>
    </row>
    <row r="205" spans="1:4" ht="39.6" x14ac:dyDescent="0.25">
      <c r="A205" s="84">
        <v>87355</v>
      </c>
      <c r="B205" s="85" t="s">
        <v>3615</v>
      </c>
      <c r="C205" s="84" t="s">
        <v>28</v>
      </c>
      <c r="D205" s="195">
        <v>539.58000000000004</v>
      </c>
    </row>
    <row r="206" spans="1:4" ht="39.6" x14ac:dyDescent="0.25">
      <c r="A206" s="84">
        <v>87356</v>
      </c>
      <c r="B206" s="85" t="s">
        <v>3616</v>
      </c>
      <c r="C206" s="84" t="s">
        <v>28</v>
      </c>
      <c r="D206" s="195">
        <v>460.61</v>
      </c>
    </row>
    <row r="207" spans="1:4" ht="39.6" x14ac:dyDescent="0.25">
      <c r="A207" s="84">
        <v>87357</v>
      </c>
      <c r="B207" s="85" t="s">
        <v>3617</v>
      </c>
      <c r="C207" s="84" t="s">
        <v>28</v>
      </c>
      <c r="D207" s="195">
        <v>419.09</v>
      </c>
    </row>
    <row r="208" spans="1:4" ht="26.4" x14ac:dyDescent="0.25">
      <c r="A208" s="84">
        <v>100486</v>
      </c>
      <c r="B208" s="85" t="s">
        <v>3685</v>
      </c>
      <c r="C208" s="84" t="s">
        <v>28</v>
      </c>
      <c r="D208" s="195">
        <v>698.12</v>
      </c>
    </row>
    <row r="209" spans="1:4" ht="39.6" x14ac:dyDescent="0.25">
      <c r="A209" s="84">
        <v>100482</v>
      </c>
      <c r="B209" s="85" t="s">
        <v>11557</v>
      </c>
      <c r="C209" s="84" t="s">
        <v>28</v>
      </c>
      <c r="D209" s="195">
        <v>0</v>
      </c>
    </row>
    <row r="210" spans="1:4" ht="39.6" x14ac:dyDescent="0.25">
      <c r="A210" s="84">
        <v>100481</v>
      </c>
      <c r="B210" s="85" t="s">
        <v>3681</v>
      </c>
      <c r="C210" s="84" t="s">
        <v>28</v>
      </c>
      <c r="D210" s="195">
        <v>584.63</v>
      </c>
    </row>
    <row r="211" spans="1:4" ht="39.6" x14ac:dyDescent="0.25">
      <c r="A211" s="84">
        <v>100492</v>
      </c>
      <c r="B211" s="85" t="s">
        <v>3691</v>
      </c>
      <c r="C211" s="84" t="s">
        <v>28</v>
      </c>
      <c r="D211" s="195">
        <v>576.59</v>
      </c>
    </row>
    <row r="212" spans="1:4" ht="39.6" x14ac:dyDescent="0.25">
      <c r="A212" s="84">
        <v>100483</v>
      </c>
      <c r="B212" s="85" t="s">
        <v>3682</v>
      </c>
      <c r="C212" s="84" t="s">
        <v>28</v>
      </c>
      <c r="D212" s="195">
        <v>661.11</v>
      </c>
    </row>
    <row r="213" spans="1:4" ht="39.6" x14ac:dyDescent="0.25">
      <c r="A213" s="84">
        <v>100484</v>
      </c>
      <c r="B213" s="85" t="s">
        <v>3683</v>
      </c>
      <c r="C213" s="84" t="s">
        <v>28</v>
      </c>
      <c r="D213" s="195">
        <v>587.98</v>
      </c>
    </row>
    <row r="214" spans="1:4" ht="39.6" x14ac:dyDescent="0.25">
      <c r="A214" s="84">
        <v>100485</v>
      </c>
      <c r="B214" s="85" t="s">
        <v>3684</v>
      </c>
      <c r="C214" s="84" t="s">
        <v>28</v>
      </c>
      <c r="D214" s="195">
        <v>552.51</v>
      </c>
    </row>
    <row r="215" spans="1:4" ht="26.4" x14ac:dyDescent="0.25">
      <c r="A215" s="84">
        <v>87373</v>
      </c>
      <c r="B215" s="85" t="s">
        <v>3633</v>
      </c>
      <c r="C215" s="84" t="s">
        <v>28</v>
      </c>
      <c r="D215" s="195">
        <v>716.3</v>
      </c>
    </row>
    <row r="216" spans="1:4" ht="26.4" x14ac:dyDescent="0.25">
      <c r="A216" s="84">
        <v>100454</v>
      </c>
      <c r="B216" s="85" t="s">
        <v>11558</v>
      </c>
      <c r="C216" s="84" t="s">
        <v>28</v>
      </c>
      <c r="D216" s="195">
        <v>0</v>
      </c>
    </row>
    <row r="217" spans="1:4" ht="26.4" x14ac:dyDescent="0.25">
      <c r="A217" s="84">
        <v>87301</v>
      </c>
      <c r="B217" s="85" t="s">
        <v>3569</v>
      </c>
      <c r="C217" s="84" t="s">
        <v>28</v>
      </c>
      <c r="D217" s="195">
        <v>591.76</v>
      </c>
    </row>
    <row r="218" spans="1:4" ht="26.4" x14ac:dyDescent="0.25">
      <c r="A218" s="84">
        <v>87302</v>
      </c>
      <c r="B218" s="85" t="s">
        <v>3570</v>
      </c>
      <c r="C218" s="84" t="s">
        <v>28</v>
      </c>
      <c r="D218" s="195">
        <v>568.54</v>
      </c>
    </row>
    <row r="219" spans="1:4" ht="39.6" x14ac:dyDescent="0.25">
      <c r="A219" s="84">
        <v>87342</v>
      </c>
      <c r="B219" s="85" t="s">
        <v>3602</v>
      </c>
      <c r="C219" s="84" t="s">
        <v>28</v>
      </c>
      <c r="D219" s="195">
        <v>704.58</v>
      </c>
    </row>
    <row r="220" spans="1:4" ht="39.6" x14ac:dyDescent="0.25">
      <c r="A220" s="84">
        <v>87343</v>
      </c>
      <c r="B220" s="85" t="s">
        <v>3603</v>
      </c>
      <c r="C220" s="84" t="s">
        <v>28</v>
      </c>
      <c r="D220" s="195">
        <v>598.08000000000004</v>
      </c>
    </row>
    <row r="221" spans="1:4" ht="39.6" x14ac:dyDescent="0.25">
      <c r="A221" s="84">
        <v>87344</v>
      </c>
      <c r="B221" s="85" t="s">
        <v>3604</v>
      </c>
      <c r="C221" s="84" t="s">
        <v>28</v>
      </c>
      <c r="D221" s="195">
        <v>534.35</v>
      </c>
    </row>
    <row r="222" spans="1:4" ht="26.4" x14ac:dyDescent="0.25">
      <c r="A222" s="84">
        <v>88631</v>
      </c>
      <c r="B222" s="85" t="s">
        <v>3668</v>
      </c>
      <c r="C222" s="84" t="s">
        <v>28</v>
      </c>
      <c r="D222" s="195">
        <v>582.34</v>
      </c>
    </row>
    <row r="223" spans="1:4" ht="26.4" x14ac:dyDescent="0.25">
      <c r="A223" s="84">
        <v>100471</v>
      </c>
      <c r="B223" s="85" t="s">
        <v>11559</v>
      </c>
      <c r="C223" s="84" t="s">
        <v>28</v>
      </c>
      <c r="D223" s="195">
        <v>0</v>
      </c>
    </row>
    <row r="224" spans="1:4" ht="26.4" x14ac:dyDescent="0.25">
      <c r="A224" s="84">
        <v>100490</v>
      </c>
      <c r="B224" s="85" t="s">
        <v>3689</v>
      </c>
      <c r="C224" s="84" t="s">
        <v>28</v>
      </c>
      <c r="D224" s="195">
        <v>463.36</v>
      </c>
    </row>
    <row r="225" spans="1:4" ht="26.4" x14ac:dyDescent="0.25">
      <c r="A225" s="84">
        <v>100472</v>
      </c>
      <c r="B225" s="85" t="s">
        <v>3673</v>
      </c>
      <c r="C225" s="84" t="s">
        <v>28</v>
      </c>
      <c r="D225" s="195">
        <v>551.91999999999996</v>
      </c>
    </row>
    <row r="226" spans="1:4" ht="26.4" x14ac:dyDescent="0.25">
      <c r="A226" s="84">
        <v>100473</v>
      </c>
      <c r="B226" s="85" t="s">
        <v>3674</v>
      </c>
      <c r="C226" s="84" t="s">
        <v>28</v>
      </c>
      <c r="D226" s="195">
        <v>477.82</v>
      </c>
    </row>
    <row r="227" spans="1:4" ht="26.4" x14ac:dyDescent="0.25">
      <c r="A227" s="84">
        <v>100474</v>
      </c>
      <c r="B227" s="85" t="s">
        <v>3675</v>
      </c>
      <c r="C227" s="84" t="s">
        <v>28</v>
      </c>
      <c r="D227" s="195">
        <v>440.88</v>
      </c>
    </row>
    <row r="228" spans="1:4" ht="39.6" x14ac:dyDescent="0.25">
      <c r="A228" s="84">
        <v>87379</v>
      </c>
      <c r="B228" s="85" t="s">
        <v>3639</v>
      </c>
      <c r="C228" s="84" t="s">
        <v>28</v>
      </c>
      <c r="D228" s="195">
        <v>2788.01</v>
      </c>
    </row>
    <row r="229" spans="1:4" ht="39.6" x14ac:dyDescent="0.25">
      <c r="A229" s="84">
        <v>100460</v>
      </c>
      <c r="B229" s="85" t="s">
        <v>11560</v>
      </c>
      <c r="C229" s="84" t="s">
        <v>28</v>
      </c>
      <c r="D229" s="195">
        <v>0</v>
      </c>
    </row>
    <row r="230" spans="1:4" ht="39.6" x14ac:dyDescent="0.25">
      <c r="A230" s="84">
        <v>87319</v>
      </c>
      <c r="B230" s="85" t="s">
        <v>3581</v>
      </c>
      <c r="C230" s="84" t="s">
        <v>28</v>
      </c>
      <c r="D230" s="195">
        <v>2667.09</v>
      </c>
    </row>
    <row r="231" spans="1:4" ht="39.6" x14ac:dyDescent="0.25">
      <c r="A231" s="84">
        <v>87320</v>
      </c>
      <c r="B231" s="85" t="s">
        <v>3582</v>
      </c>
      <c r="C231" s="84" t="s">
        <v>28</v>
      </c>
      <c r="D231" s="195">
        <v>2657.79</v>
      </c>
    </row>
    <row r="232" spans="1:4" ht="39.6" x14ac:dyDescent="0.25">
      <c r="A232" s="84">
        <v>87358</v>
      </c>
      <c r="B232" s="85" t="s">
        <v>3618</v>
      </c>
      <c r="C232" s="84" t="s">
        <v>28</v>
      </c>
      <c r="D232" s="195">
        <v>2658.34</v>
      </c>
    </row>
    <row r="233" spans="1:4" ht="39.6" x14ac:dyDescent="0.25">
      <c r="A233" s="84">
        <v>87359</v>
      </c>
      <c r="B233" s="85" t="s">
        <v>3619</v>
      </c>
      <c r="C233" s="84" t="s">
        <v>28</v>
      </c>
      <c r="D233" s="195">
        <v>2602.77</v>
      </c>
    </row>
    <row r="234" spans="1:4" ht="26.4" x14ac:dyDescent="0.25">
      <c r="A234" s="84">
        <v>87376</v>
      </c>
      <c r="B234" s="85" t="s">
        <v>3636</v>
      </c>
      <c r="C234" s="84" t="s">
        <v>28</v>
      </c>
      <c r="D234" s="195">
        <v>573.62</v>
      </c>
    </row>
    <row r="235" spans="1:4" ht="26.4" x14ac:dyDescent="0.25">
      <c r="A235" s="84">
        <v>100457</v>
      </c>
      <c r="B235" s="85" t="s">
        <v>11561</v>
      </c>
      <c r="C235" s="84" t="s">
        <v>28</v>
      </c>
      <c r="D235" s="195">
        <v>0</v>
      </c>
    </row>
    <row r="236" spans="1:4" ht="26.4" x14ac:dyDescent="0.25">
      <c r="A236" s="84">
        <v>87310</v>
      </c>
      <c r="B236" s="85" t="s">
        <v>3575</v>
      </c>
      <c r="C236" s="84" t="s">
        <v>28</v>
      </c>
      <c r="D236" s="195">
        <v>435.56</v>
      </c>
    </row>
    <row r="237" spans="1:4" ht="26.4" x14ac:dyDescent="0.25">
      <c r="A237" s="84">
        <v>87311</v>
      </c>
      <c r="B237" s="85" t="s">
        <v>3576</v>
      </c>
      <c r="C237" s="84" t="s">
        <v>28</v>
      </c>
      <c r="D237" s="195">
        <v>413.96</v>
      </c>
    </row>
    <row r="238" spans="1:4" ht="39.6" x14ac:dyDescent="0.25">
      <c r="A238" s="84">
        <v>87350</v>
      </c>
      <c r="B238" s="85" t="s">
        <v>3610</v>
      </c>
      <c r="C238" s="84" t="s">
        <v>28</v>
      </c>
      <c r="D238" s="195">
        <v>506.46</v>
      </c>
    </row>
    <row r="239" spans="1:4" ht="39.6" x14ac:dyDescent="0.25">
      <c r="A239" s="84">
        <v>87351</v>
      </c>
      <c r="B239" s="85" t="s">
        <v>3611</v>
      </c>
      <c r="C239" s="84" t="s">
        <v>28</v>
      </c>
      <c r="D239" s="195">
        <v>395.31</v>
      </c>
    </row>
    <row r="240" spans="1:4" ht="26.4" x14ac:dyDescent="0.25">
      <c r="A240" s="84">
        <v>87374</v>
      </c>
      <c r="B240" s="85" t="s">
        <v>3634</v>
      </c>
      <c r="C240" s="84" t="s">
        <v>28</v>
      </c>
      <c r="D240" s="195">
        <v>675.21</v>
      </c>
    </row>
    <row r="241" spans="1:4" ht="26.4" x14ac:dyDescent="0.25">
      <c r="A241" s="84">
        <v>100455</v>
      </c>
      <c r="B241" s="85" t="s">
        <v>11562</v>
      </c>
      <c r="C241" s="84" t="s">
        <v>28</v>
      </c>
      <c r="D241" s="195">
        <v>0</v>
      </c>
    </row>
    <row r="242" spans="1:4" ht="26.4" x14ac:dyDescent="0.25">
      <c r="A242" s="84">
        <v>87304</v>
      </c>
      <c r="B242" s="85" t="s">
        <v>3571</v>
      </c>
      <c r="C242" s="84" t="s">
        <v>28</v>
      </c>
      <c r="D242" s="195">
        <v>534.73</v>
      </c>
    </row>
    <row r="243" spans="1:4" ht="26.4" x14ac:dyDescent="0.25">
      <c r="A243" s="84">
        <v>87305</v>
      </c>
      <c r="B243" s="85" t="s">
        <v>3572</v>
      </c>
      <c r="C243" s="84" t="s">
        <v>28</v>
      </c>
      <c r="D243" s="195">
        <v>530.11</v>
      </c>
    </row>
    <row r="244" spans="1:4" ht="39.6" x14ac:dyDescent="0.25">
      <c r="A244" s="84">
        <v>87345</v>
      </c>
      <c r="B244" s="85" t="s">
        <v>3605</v>
      </c>
      <c r="C244" s="84" t="s">
        <v>28</v>
      </c>
      <c r="D244" s="195">
        <v>630.98</v>
      </c>
    </row>
    <row r="245" spans="1:4" ht="39.6" x14ac:dyDescent="0.25">
      <c r="A245" s="84">
        <v>87346</v>
      </c>
      <c r="B245" s="85" t="s">
        <v>3606</v>
      </c>
      <c r="C245" s="84" t="s">
        <v>28</v>
      </c>
      <c r="D245" s="195">
        <v>542.66</v>
      </c>
    </row>
    <row r="246" spans="1:4" ht="39.6" x14ac:dyDescent="0.25">
      <c r="A246" s="84">
        <v>87347</v>
      </c>
      <c r="B246" s="85" t="s">
        <v>3607</v>
      </c>
      <c r="C246" s="84" t="s">
        <v>28</v>
      </c>
      <c r="D246" s="195">
        <v>491.78</v>
      </c>
    </row>
    <row r="247" spans="1:4" ht="39.6" x14ac:dyDescent="0.25">
      <c r="A247" s="84">
        <v>87366</v>
      </c>
      <c r="B247" s="85" t="s">
        <v>3626</v>
      </c>
      <c r="C247" s="84" t="s">
        <v>28</v>
      </c>
      <c r="D247" s="195">
        <v>596.32000000000005</v>
      </c>
    </row>
    <row r="248" spans="1:4" ht="39.6" x14ac:dyDescent="0.25">
      <c r="A248" s="84">
        <v>100448</v>
      </c>
      <c r="B248" s="85" t="s">
        <v>11563</v>
      </c>
      <c r="C248" s="84" t="s">
        <v>28</v>
      </c>
      <c r="D248" s="195">
        <v>0</v>
      </c>
    </row>
    <row r="249" spans="1:4" ht="39.6" x14ac:dyDescent="0.25">
      <c r="A249" s="84">
        <v>87283</v>
      </c>
      <c r="B249" s="85" t="s">
        <v>3557</v>
      </c>
      <c r="C249" s="84" t="s">
        <v>28</v>
      </c>
      <c r="D249" s="195">
        <v>452.14</v>
      </c>
    </row>
    <row r="250" spans="1:4" ht="39.6" x14ac:dyDescent="0.25">
      <c r="A250" s="84">
        <v>87284</v>
      </c>
      <c r="B250" s="85" t="s">
        <v>3558</v>
      </c>
      <c r="C250" s="84" t="s">
        <v>28</v>
      </c>
      <c r="D250" s="195">
        <v>433.22</v>
      </c>
    </row>
    <row r="251" spans="1:4" ht="52.8" x14ac:dyDescent="0.25">
      <c r="A251" s="84">
        <v>87329</v>
      </c>
      <c r="B251" s="85" t="s">
        <v>3589</v>
      </c>
      <c r="C251" s="84" t="s">
        <v>28</v>
      </c>
      <c r="D251" s="195">
        <v>516.92999999999995</v>
      </c>
    </row>
    <row r="252" spans="1:4" ht="52.8" x14ac:dyDescent="0.25">
      <c r="A252" s="84">
        <v>87330</v>
      </c>
      <c r="B252" s="85" t="s">
        <v>3590</v>
      </c>
      <c r="C252" s="84" t="s">
        <v>28</v>
      </c>
      <c r="D252" s="195">
        <v>412.64</v>
      </c>
    </row>
    <row r="253" spans="1:4" ht="26.4" x14ac:dyDescent="0.25">
      <c r="A253" s="84">
        <v>87375</v>
      </c>
      <c r="B253" s="85" t="s">
        <v>3635</v>
      </c>
      <c r="C253" s="84" t="s">
        <v>28</v>
      </c>
      <c r="D253" s="195">
        <v>650.27</v>
      </c>
    </row>
    <row r="254" spans="1:4" ht="26.4" x14ac:dyDescent="0.25">
      <c r="A254" s="84">
        <v>100456</v>
      </c>
      <c r="B254" s="85" t="s">
        <v>11564</v>
      </c>
      <c r="C254" s="84" t="s">
        <v>28</v>
      </c>
      <c r="D254" s="195">
        <v>0</v>
      </c>
    </row>
    <row r="255" spans="1:4" ht="26.4" x14ac:dyDescent="0.25">
      <c r="A255" s="84">
        <v>87307</v>
      </c>
      <c r="B255" s="85" t="s">
        <v>3573</v>
      </c>
      <c r="C255" s="84" t="s">
        <v>28</v>
      </c>
      <c r="D255" s="195">
        <v>518.42999999999995</v>
      </c>
    </row>
    <row r="256" spans="1:4" ht="26.4" x14ac:dyDescent="0.25">
      <c r="A256" s="84">
        <v>87308</v>
      </c>
      <c r="B256" s="85" t="s">
        <v>3574</v>
      </c>
      <c r="C256" s="84" t="s">
        <v>28</v>
      </c>
      <c r="D256" s="195">
        <v>496.44</v>
      </c>
    </row>
    <row r="257" spans="1:4" ht="39.6" x14ac:dyDescent="0.25">
      <c r="A257" s="84">
        <v>87348</v>
      </c>
      <c r="B257" s="85" t="s">
        <v>3608</v>
      </c>
      <c r="C257" s="84" t="s">
        <v>28</v>
      </c>
      <c r="D257" s="195">
        <v>575.21</v>
      </c>
    </row>
    <row r="258" spans="1:4" ht="39.6" x14ac:dyDescent="0.25">
      <c r="A258" s="84">
        <v>87349</v>
      </c>
      <c r="B258" s="85" t="s">
        <v>3609</v>
      </c>
      <c r="C258" s="84" t="s">
        <v>28</v>
      </c>
      <c r="D258" s="195">
        <v>455</v>
      </c>
    </row>
    <row r="259" spans="1:4" ht="39.6" x14ac:dyDescent="0.25">
      <c r="A259" s="84">
        <v>87365</v>
      </c>
      <c r="B259" s="85" t="s">
        <v>3625</v>
      </c>
      <c r="C259" s="84" t="s">
        <v>28</v>
      </c>
      <c r="D259" s="195">
        <v>567.17999999999995</v>
      </c>
    </row>
    <row r="260" spans="1:4" ht="39.6" x14ac:dyDescent="0.25">
      <c r="A260" s="84">
        <v>100447</v>
      </c>
      <c r="B260" s="85" t="s">
        <v>11565</v>
      </c>
      <c r="C260" s="84" t="s">
        <v>28</v>
      </c>
      <c r="D260" s="195">
        <v>0</v>
      </c>
    </row>
    <row r="261" spans="1:4" ht="39.6" x14ac:dyDescent="0.25">
      <c r="A261" s="84">
        <v>87280</v>
      </c>
      <c r="B261" s="85" t="s">
        <v>3555</v>
      </c>
      <c r="C261" s="84" t="s">
        <v>28</v>
      </c>
      <c r="D261" s="195">
        <v>445.09</v>
      </c>
    </row>
    <row r="262" spans="1:4" ht="39.6" x14ac:dyDescent="0.25">
      <c r="A262" s="84">
        <v>87281</v>
      </c>
      <c r="B262" s="85" t="s">
        <v>3556</v>
      </c>
      <c r="C262" s="84" t="s">
        <v>28</v>
      </c>
      <c r="D262" s="195">
        <v>426.72</v>
      </c>
    </row>
    <row r="263" spans="1:4" ht="52.8" x14ac:dyDescent="0.25">
      <c r="A263" s="84">
        <v>87327</v>
      </c>
      <c r="B263" s="85" t="s">
        <v>3587</v>
      </c>
      <c r="C263" s="84" t="s">
        <v>28</v>
      </c>
      <c r="D263" s="195">
        <v>480.56</v>
      </c>
    </row>
    <row r="264" spans="1:4" ht="52.8" x14ac:dyDescent="0.25">
      <c r="A264" s="84">
        <v>87328</v>
      </c>
      <c r="B264" s="85" t="s">
        <v>3588</v>
      </c>
      <c r="C264" s="84" t="s">
        <v>28</v>
      </c>
      <c r="D264" s="195">
        <v>387.9</v>
      </c>
    </row>
    <row r="265" spans="1:4" ht="26.4" x14ac:dyDescent="0.25">
      <c r="A265" s="84">
        <v>87410</v>
      </c>
      <c r="B265" s="85" t="s">
        <v>3663</v>
      </c>
      <c r="C265" s="84" t="s">
        <v>28</v>
      </c>
      <c r="D265" s="195">
        <v>928.22</v>
      </c>
    </row>
    <row r="266" spans="1:4" x14ac:dyDescent="0.25">
      <c r="A266" s="84">
        <v>95577</v>
      </c>
      <c r="B266" s="85" t="s">
        <v>1642</v>
      </c>
      <c r="C266" s="84" t="s">
        <v>16</v>
      </c>
      <c r="D266" s="195">
        <v>12.33</v>
      </c>
    </row>
    <row r="267" spans="1:4" x14ac:dyDescent="0.25">
      <c r="A267" s="84">
        <v>95578</v>
      </c>
      <c r="B267" s="85" t="s">
        <v>1643</v>
      </c>
      <c r="C267" s="84" t="s">
        <v>16</v>
      </c>
      <c r="D267" s="195">
        <v>10.26</v>
      </c>
    </row>
    <row r="268" spans="1:4" x14ac:dyDescent="0.25">
      <c r="A268" s="84">
        <v>95579</v>
      </c>
      <c r="B268" s="85" t="s">
        <v>1644</v>
      </c>
      <c r="C268" s="84" t="s">
        <v>16</v>
      </c>
      <c r="D268" s="195">
        <v>9.92</v>
      </c>
    </row>
    <row r="269" spans="1:4" x14ac:dyDescent="0.25">
      <c r="A269" s="84">
        <v>95580</v>
      </c>
      <c r="B269" s="85" t="s">
        <v>1645</v>
      </c>
      <c r="C269" s="84" t="s">
        <v>16</v>
      </c>
      <c r="D269" s="195">
        <v>11.39</v>
      </c>
    </row>
    <row r="270" spans="1:4" x14ac:dyDescent="0.25">
      <c r="A270" s="84">
        <v>95581</v>
      </c>
      <c r="B270" s="85" t="s">
        <v>1646</v>
      </c>
      <c r="C270" s="84" t="s">
        <v>16</v>
      </c>
      <c r="D270" s="195">
        <v>11.34</v>
      </c>
    </row>
    <row r="271" spans="1:4" x14ac:dyDescent="0.25">
      <c r="A271" s="84">
        <v>95582</v>
      </c>
      <c r="B271" s="85" t="s">
        <v>1647</v>
      </c>
      <c r="C271" s="84" t="s">
        <v>16</v>
      </c>
      <c r="D271" s="195">
        <v>12.34</v>
      </c>
    </row>
    <row r="272" spans="1:4" x14ac:dyDescent="0.25">
      <c r="A272" s="84">
        <v>95576</v>
      </c>
      <c r="B272" s="85" t="s">
        <v>1641</v>
      </c>
      <c r="C272" s="84" t="s">
        <v>16</v>
      </c>
      <c r="D272" s="195">
        <v>14.51</v>
      </c>
    </row>
    <row r="273" spans="1:4" ht="26.4" x14ac:dyDescent="0.25">
      <c r="A273" s="84">
        <v>95583</v>
      </c>
      <c r="B273" s="85" t="s">
        <v>1648</v>
      </c>
      <c r="C273" s="84" t="s">
        <v>16</v>
      </c>
      <c r="D273" s="195">
        <v>18.45</v>
      </c>
    </row>
    <row r="274" spans="1:4" ht="26.4" x14ac:dyDescent="0.25">
      <c r="A274" s="84">
        <v>95584</v>
      </c>
      <c r="B274" s="85" t="s">
        <v>1649</v>
      </c>
      <c r="C274" s="84" t="s">
        <v>16</v>
      </c>
      <c r="D274" s="195">
        <v>16.16</v>
      </c>
    </row>
    <row r="275" spans="1:4" ht="26.4" x14ac:dyDescent="0.25">
      <c r="A275" s="84">
        <v>95593</v>
      </c>
      <c r="B275" s="85" t="s">
        <v>1651</v>
      </c>
      <c r="C275" s="84" t="s">
        <v>16</v>
      </c>
      <c r="D275" s="195">
        <v>16.16</v>
      </c>
    </row>
    <row r="276" spans="1:4" ht="26.4" x14ac:dyDescent="0.25">
      <c r="A276" s="84">
        <v>95592</v>
      </c>
      <c r="B276" s="85" t="s">
        <v>1650</v>
      </c>
      <c r="C276" s="84" t="s">
        <v>16</v>
      </c>
      <c r="D276" s="195">
        <v>18.45</v>
      </c>
    </row>
    <row r="277" spans="1:4" ht="39.6" x14ac:dyDescent="0.25">
      <c r="A277" s="84">
        <v>92919</v>
      </c>
      <c r="B277" s="85" t="s">
        <v>1636</v>
      </c>
      <c r="C277" s="84" t="s">
        <v>16</v>
      </c>
      <c r="D277" s="195">
        <v>13.93</v>
      </c>
    </row>
    <row r="278" spans="1:4" ht="39.6" x14ac:dyDescent="0.25">
      <c r="A278" s="84">
        <v>92921</v>
      </c>
      <c r="B278" s="85" t="s">
        <v>1637</v>
      </c>
      <c r="C278" s="84" t="s">
        <v>16</v>
      </c>
      <c r="D278" s="195">
        <v>11.48</v>
      </c>
    </row>
    <row r="279" spans="1:4" ht="39.6" x14ac:dyDescent="0.25">
      <c r="A279" s="84">
        <v>92922</v>
      </c>
      <c r="B279" s="85" t="s">
        <v>1638</v>
      </c>
      <c r="C279" s="84" t="s">
        <v>16</v>
      </c>
      <c r="D279" s="195">
        <v>10.95</v>
      </c>
    </row>
    <row r="280" spans="1:4" ht="39.6" x14ac:dyDescent="0.25">
      <c r="A280" s="84">
        <v>92923</v>
      </c>
      <c r="B280" s="85" t="s">
        <v>1639</v>
      </c>
      <c r="C280" s="84" t="s">
        <v>16</v>
      </c>
      <c r="D280" s="195">
        <v>12.24</v>
      </c>
    </row>
    <row r="281" spans="1:4" ht="39.6" x14ac:dyDescent="0.25">
      <c r="A281" s="84">
        <v>92924</v>
      </c>
      <c r="B281" s="85" t="s">
        <v>1640</v>
      </c>
      <c r="C281" s="84" t="s">
        <v>16</v>
      </c>
      <c r="D281" s="195">
        <v>12</v>
      </c>
    </row>
    <row r="282" spans="1:4" ht="39.6" x14ac:dyDescent="0.25">
      <c r="A282" s="84">
        <v>104104</v>
      </c>
      <c r="B282" s="85" t="s">
        <v>1663</v>
      </c>
      <c r="C282" s="84" t="s">
        <v>16</v>
      </c>
      <c r="D282" s="195">
        <v>12.54</v>
      </c>
    </row>
    <row r="283" spans="1:4" ht="39.6" x14ac:dyDescent="0.25">
      <c r="A283" s="84">
        <v>92916</v>
      </c>
      <c r="B283" s="85" t="s">
        <v>1634</v>
      </c>
      <c r="C283" s="84" t="s">
        <v>16</v>
      </c>
      <c r="D283" s="195">
        <v>17.63</v>
      </c>
    </row>
    <row r="284" spans="1:4" ht="39.6" x14ac:dyDescent="0.25">
      <c r="A284" s="84">
        <v>92917</v>
      </c>
      <c r="B284" s="85" t="s">
        <v>1635</v>
      </c>
      <c r="C284" s="84" t="s">
        <v>16</v>
      </c>
      <c r="D284" s="195">
        <v>15.96</v>
      </c>
    </row>
    <row r="285" spans="1:4" ht="39.6" x14ac:dyDescent="0.25">
      <c r="A285" s="84">
        <v>92915</v>
      </c>
      <c r="B285" s="85" t="s">
        <v>1633</v>
      </c>
      <c r="C285" s="84" t="s">
        <v>16</v>
      </c>
      <c r="D285" s="195">
        <v>19.46</v>
      </c>
    </row>
    <row r="286" spans="1:4" ht="26.4" x14ac:dyDescent="0.25">
      <c r="A286" s="84">
        <v>92771</v>
      </c>
      <c r="B286" s="85" t="s">
        <v>1606</v>
      </c>
      <c r="C286" s="84" t="s">
        <v>16</v>
      </c>
      <c r="D286" s="195">
        <v>12.25</v>
      </c>
    </row>
    <row r="287" spans="1:4" ht="26.4" x14ac:dyDescent="0.25">
      <c r="A287" s="84">
        <v>92772</v>
      </c>
      <c r="B287" s="85" t="s">
        <v>1607</v>
      </c>
      <c r="C287" s="84" t="s">
        <v>16</v>
      </c>
      <c r="D287" s="195">
        <v>10.26</v>
      </c>
    </row>
    <row r="288" spans="1:4" ht="26.4" x14ac:dyDescent="0.25">
      <c r="A288" s="84">
        <v>92773</v>
      </c>
      <c r="B288" s="85" t="s">
        <v>1608</v>
      </c>
      <c r="C288" s="84" t="s">
        <v>16</v>
      </c>
      <c r="D288" s="195">
        <v>10.07</v>
      </c>
    </row>
    <row r="289" spans="1:4" ht="26.4" x14ac:dyDescent="0.25">
      <c r="A289" s="84">
        <v>92774</v>
      </c>
      <c r="B289" s="85" t="s">
        <v>1609</v>
      </c>
      <c r="C289" s="84" t="s">
        <v>16</v>
      </c>
      <c r="D289" s="195">
        <v>11.61</v>
      </c>
    </row>
    <row r="290" spans="1:4" ht="26.4" x14ac:dyDescent="0.25">
      <c r="A290" s="84">
        <v>92769</v>
      </c>
      <c r="B290" s="85" t="s">
        <v>1604</v>
      </c>
      <c r="C290" s="84" t="s">
        <v>16</v>
      </c>
      <c r="D290" s="195">
        <v>14.63</v>
      </c>
    </row>
    <row r="291" spans="1:4" ht="26.4" x14ac:dyDescent="0.25">
      <c r="A291" s="84">
        <v>92770</v>
      </c>
      <c r="B291" s="85" t="s">
        <v>1605</v>
      </c>
      <c r="C291" s="84" t="s">
        <v>16</v>
      </c>
      <c r="D291" s="195">
        <v>13.71</v>
      </c>
    </row>
    <row r="292" spans="1:4" ht="26.4" x14ac:dyDescent="0.25">
      <c r="A292" s="84">
        <v>92767</v>
      </c>
      <c r="B292" s="85" t="s">
        <v>1602</v>
      </c>
      <c r="C292" s="84" t="s">
        <v>16</v>
      </c>
      <c r="D292" s="195">
        <v>17.78</v>
      </c>
    </row>
    <row r="293" spans="1:4" ht="26.4" x14ac:dyDescent="0.25">
      <c r="A293" s="84">
        <v>92768</v>
      </c>
      <c r="B293" s="85" t="s">
        <v>1603</v>
      </c>
      <c r="C293" s="84" t="s">
        <v>16</v>
      </c>
      <c r="D293" s="195">
        <v>15.58</v>
      </c>
    </row>
    <row r="294" spans="1:4" ht="26.4" x14ac:dyDescent="0.25">
      <c r="A294" s="84">
        <v>92762</v>
      </c>
      <c r="B294" s="85" t="s">
        <v>1597</v>
      </c>
      <c r="C294" s="84" t="s">
        <v>16</v>
      </c>
      <c r="D294" s="195">
        <v>12.76</v>
      </c>
    </row>
    <row r="295" spans="1:4" ht="26.4" x14ac:dyDescent="0.25">
      <c r="A295" s="84">
        <v>92763</v>
      </c>
      <c r="B295" s="85" t="s">
        <v>1598</v>
      </c>
      <c r="C295" s="84" t="s">
        <v>16</v>
      </c>
      <c r="D295" s="195">
        <v>10.73</v>
      </c>
    </row>
    <row r="296" spans="1:4" ht="26.4" x14ac:dyDescent="0.25">
      <c r="A296" s="84">
        <v>92764</v>
      </c>
      <c r="B296" s="85" t="s">
        <v>1599</v>
      </c>
      <c r="C296" s="84" t="s">
        <v>16</v>
      </c>
      <c r="D296" s="195">
        <v>10.38</v>
      </c>
    </row>
    <row r="297" spans="1:4" ht="26.4" x14ac:dyDescent="0.25">
      <c r="A297" s="84">
        <v>92765</v>
      </c>
      <c r="B297" s="85" t="s">
        <v>1600</v>
      </c>
      <c r="C297" s="84" t="s">
        <v>16</v>
      </c>
      <c r="D297" s="195">
        <v>11.78</v>
      </c>
    </row>
    <row r="298" spans="1:4" ht="26.4" x14ac:dyDescent="0.25">
      <c r="A298" s="84">
        <v>92766</v>
      </c>
      <c r="B298" s="85" t="s">
        <v>1601</v>
      </c>
      <c r="C298" s="84" t="s">
        <v>16</v>
      </c>
      <c r="D298" s="195">
        <v>11.64</v>
      </c>
    </row>
    <row r="299" spans="1:4" ht="26.4" x14ac:dyDescent="0.25">
      <c r="A299" s="84">
        <v>104105</v>
      </c>
      <c r="B299" s="85" t="s">
        <v>1664</v>
      </c>
      <c r="C299" s="84" t="s">
        <v>16</v>
      </c>
      <c r="D299" s="195">
        <v>12.55</v>
      </c>
    </row>
    <row r="300" spans="1:4" ht="26.4" x14ac:dyDescent="0.25">
      <c r="A300" s="84">
        <v>92760</v>
      </c>
      <c r="B300" s="85" t="s">
        <v>1595</v>
      </c>
      <c r="C300" s="84" t="s">
        <v>16</v>
      </c>
      <c r="D300" s="195">
        <v>15.28</v>
      </c>
    </row>
    <row r="301" spans="1:4" ht="26.4" x14ac:dyDescent="0.25">
      <c r="A301" s="84">
        <v>92761</v>
      </c>
      <c r="B301" s="85" t="s">
        <v>1596</v>
      </c>
      <c r="C301" s="84" t="s">
        <v>16</v>
      </c>
      <c r="D301" s="195">
        <v>14.29</v>
      </c>
    </row>
    <row r="302" spans="1:4" ht="26.4" x14ac:dyDescent="0.25">
      <c r="A302" s="84">
        <v>92759</v>
      </c>
      <c r="B302" s="85" t="s">
        <v>1594</v>
      </c>
      <c r="C302" s="84" t="s">
        <v>16</v>
      </c>
      <c r="D302" s="195">
        <v>16.28</v>
      </c>
    </row>
    <row r="303" spans="1:4" ht="26.4" x14ac:dyDescent="0.25">
      <c r="A303" s="84">
        <v>104108</v>
      </c>
      <c r="B303" s="85" t="s">
        <v>1667</v>
      </c>
      <c r="C303" s="84" t="s">
        <v>16</v>
      </c>
      <c r="D303" s="195">
        <v>14.84</v>
      </c>
    </row>
    <row r="304" spans="1:4" ht="26.4" x14ac:dyDescent="0.25">
      <c r="A304" s="84">
        <v>104107</v>
      </c>
      <c r="B304" s="85" t="s">
        <v>1666</v>
      </c>
      <c r="C304" s="84" t="s">
        <v>16</v>
      </c>
      <c r="D304" s="195">
        <v>12.52</v>
      </c>
    </row>
    <row r="305" spans="1:4" ht="26.4" x14ac:dyDescent="0.25">
      <c r="A305" s="84">
        <v>104106</v>
      </c>
      <c r="B305" s="85" t="s">
        <v>1665</v>
      </c>
      <c r="C305" s="84" t="s">
        <v>16</v>
      </c>
      <c r="D305" s="195">
        <v>11.73</v>
      </c>
    </row>
    <row r="306" spans="1:4" ht="26.4" x14ac:dyDescent="0.25">
      <c r="A306" s="84">
        <v>104110</v>
      </c>
      <c r="B306" s="85" t="s">
        <v>1669</v>
      </c>
      <c r="C306" s="84" t="s">
        <v>16</v>
      </c>
      <c r="D306" s="195">
        <v>20.78</v>
      </c>
    </row>
    <row r="307" spans="1:4" ht="26.4" x14ac:dyDescent="0.25">
      <c r="A307" s="84">
        <v>104109</v>
      </c>
      <c r="B307" s="85" t="s">
        <v>1668</v>
      </c>
      <c r="C307" s="84" t="s">
        <v>16</v>
      </c>
      <c r="D307" s="195">
        <v>18.2</v>
      </c>
    </row>
    <row r="308" spans="1:4" ht="26.4" x14ac:dyDescent="0.25">
      <c r="A308" s="84">
        <v>104111</v>
      </c>
      <c r="B308" s="85" t="s">
        <v>1670</v>
      </c>
      <c r="C308" s="84" t="s">
        <v>16</v>
      </c>
      <c r="D308" s="195">
        <v>23.73</v>
      </c>
    </row>
    <row r="309" spans="1:4" x14ac:dyDescent="0.25">
      <c r="A309" s="84">
        <v>92884</v>
      </c>
      <c r="B309" s="85" t="s">
        <v>1628</v>
      </c>
      <c r="C309" s="84" t="s">
        <v>16</v>
      </c>
      <c r="D309" s="195">
        <v>14.15</v>
      </c>
    </row>
    <row r="310" spans="1:4" x14ac:dyDescent="0.25">
      <c r="A310" s="84">
        <v>92885</v>
      </c>
      <c r="B310" s="85" t="s">
        <v>1629</v>
      </c>
      <c r="C310" s="84" t="s">
        <v>16</v>
      </c>
      <c r="D310" s="195">
        <v>13.39</v>
      </c>
    </row>
    <row r="311" spans="1:4" x14ac:dyDescent="0.25">
      <c r="A311" s="84">
        <v>92886</v>
      </c>
      <c r="B311" s="85" t="s">
        <v>1630</v>
      </c>
      <c r="C311" s="84" t="s">
        <v>16</v>
      </c>
      <c r="D311" s="195">
        <v>12.77</v>
      </c>
    </row>
    <row r="312" spans="1:4" x14ac:dyDescent="0.25">
      <c r="A312" s="84">
        <v>92887</v>
      </c>
      <c r="B312" s="85" t="s">
        <v>1631</v>
      </c>
      <c r="C312" s="84" t="s">
        <v>16</v>
      </c>
      <c r="D312" s="195">
        <v>12.67</v>
      </c>
    </row>
    <row r="313" spans="1:4" x14ac:dyDescent="0.25">
      <c r="A313" s="84">
        <v>92888</v>
      </c>
      <c r="B313" s="85" t="s">
        <v>1632</v>
      </c>
      <c r="C313" s="84" t="s">
        <v>16</v>
      </c>
      <c r="D313" s="195">
        <v>12.36</v>
      </c>
    </row>
    <row r="314" spans="1:4" x14ac:dyDescent="0.25">
      <c r="A314" s="84">
        <v>92882</v>
      </c>
      <c r="B314" s="85" t="s">
        <v>1626</v>
      </c>
      <c r="C314" s="84" t="s">
        <v>16</v>
      </c>
      <c r="D314" s="195">
        <v>15.3</v>
      </c>
    </row>
    <row r="315" spans="1:4" x14ac:dyDescent="0.25">
      <c r="A315" s="84">
        <v>92883</v>
      </c>
      <c r="B315" s="85" t="s">
        <v>1627</v>
      </c>
      <c r="C315" s="84" t="s">
        <v>16</v>
      </c>
      <c r="D315" s="195">
        <v>14.02</v>
      </c>
    </row>
    <row r="316" spans="1:4" x14ac:dyDescent="0.25">
      <c r="A316" s="84">
        <v>92877</v>
      </c>
      <c r="B316" s="85" t="s">
        <v>1621</v>
      </c>
      <c r="C316" s="84" t="s">
        <v>16</v>
      </c>
      <c r="D316" s="195">
        <v>11.38</v>
      </c>
    </row>
    <row r="317" spans="1:4" x14ac:dyDescent="0.25">
      <c r="A317" s="84">
        <v>92878</v>
      </c>
      <c r="B317" s="85" t="s">
        <v>1622</v>
      </c>
      <c r="C317" s="84" t="s">
        <v>16</v>
      </c>
      <c r="D317" s="195">
        <v>11.17</v>
      </c>
    </row>
    <row r="318" spans="1:4" x14ac:dyDescent="0.25">
      <c r="A318" s="84">
        <v>92879</v>
      </c>
      <c r="B318" s="85" t="s">
        <v>1623</v>
      </c>
      <c r="C318" s="84" t="s">
        <v>16</v>
      </c>
      <c r="D318" s="195">
        <v>11.04</v>
      </c>
    </row>
    <row r="319" spans="1:4" x14ac:dyDescent="0.25">
      <c r="A319" s="84">
        <v>92880</v>
      </c>
      <c r="B319" s="85" t="s">
        <v>1624</v>
      </c>
      <c r="C319" s="84" t="s">
        <v>16</v>
      </c>
      <c r="D319" s="195">
        <v>11.28</v>
      </c>
    </row>
    <row r="320" spans="1:4" x14ac:dyDescent="0.25">
      <c r="A320" s="84">
        <v>92881</v>
      </c>
      <c r="B320" s="85" t="s">
        <v>1625</v>
      </c>
      <c r="C320" s="84" t="s">
        <v>16</v>
      </c>
      <c r="D320" s="195">
        <v>11.25</v>
      </c>
    </row>
    <row r="321" spans="1:4" x14ac:dyDescent="0.25">
      <c r="A321" s="84">
        <v>92875</v>
      </c>
      <c r="B321" s="85" t="s">
        <v>1619</v>
      </c>
      <c r="C321" s="84" t="s">
        <v>16</v>
      </c>
      <c r="D321" s="195">
        <v>10.92</v>
      </c>
    </row>
    <row r="322" spans="1:4" x14ac:dyDescent="0.25">
      <c r="A322" s="84">
        <v>92876</v>
      </c>
      <c r="B322" s="85" t="s">
        <v>1620</v>
      </c>
      <c r="C322" s="84" t="s">
        <v>16</v>
      </c>
      <c r="D322" s="195">
        <v>10.56</v>
      </c>
    </row>
    <row r="323" spans="1:4" x14ac:dyDescent="0.25">
      <c r="A323" s="84">
        <v>92803</v>
      </c>
      <c r="B323" s="85" t="s">
        <v>1615</v>
      </c>
      <c r="C323" s="84" t="s">
        <v>16</v>
      </c>
      <c r="D323" s="195">
        <v>10.49</v>
      </c>
    </row>
    <row r="324" spans="1:4" x14ac:dyDescent="0.25">
      <c r="A324" s="84">
        <v>92804</v>
      </c>
      <c r="B324" s="85" t="s">
        <v>1616</v>
      </c>
      <c r="C324" s="84" t="s">
        <v>16</v>
      </c>
      <c r="D324" s="195">
        <v>8.98</v>
      </c>
    </row>
    <row r="325" spans="1:4" x14ac:dyDescent="0.25">
      <c r="A325" s="84">
        <v>92805</v>
      </c>
      <c r="B325" s="85" t="s">
        <v>1617</v>
      </c>
      <c r="C325" s="84" t="s">
        <v>16</v>
      </c>
      <c r="D325" s="195">
        <v>8.89</v>
      </c>
    </row>
    <row r="326" spans="1:4" x14ac:dyDescent="0.25">
      <c r="A326" s="84">
        <v>92806</v>
      </c>
      <c r="B326" s="85" t="s">
        <v>1618</v>
      </c>
      <c r="C326" s="84" t="s">
        <v>16</v>
      </c>
      <c r="D326" s="195">
        <v>10.47</v>
      </c>
    </row>
    <row r="327" spans="1:4" x14ac:dyDescent="0.25">
      <c r="A327" s="84">
        <v>92798</v>
      </c>
      <c r="B327" s="85" t="s">
        <v>1610</v>
      </c>
      <c r="C327" s="84" t="s">
        <v>16</v>
      </c>
      <c r="D327" s="195">
        <v>10.46</v>
      </c>
    </row>
    <row r="328" spans="1:4" x14ac:dyDescent="0.25">
      <c r="A328" s="84">
        <v>95448</v>
      </c>
      <c r="B328" s="85" t="s">
        <v>9895</v>
      </c>
      <c r="C328" s="84" t="s">
        <v>16</v>
      </c>
      <c r="D328" s="195">
        <v>11.47</v>
      </c>
    </row>
    <row r="329" spans="1:4" x14ac:dyDescent="0.25">
      <c r="A329" s="84">
        <v>92801</v>
      </c>
      <c r="B329" s="85" t="s">
        <v>1613</v>
      </c>
      <c r="C329" s="84" t="s">
        <v>16</v>
      </c>
      <c r="D329" s="195">
        <v>11.47</v>
      </c>
    </row>
    <row r="330" spans="1:4" x14ac:dyDescent="0.25">
      <c r="A330" s="84">
        <v>92802</v>
      </c>
      <c r="B330" s="85" t="s">
        <v>1614</v>
      </c>
      <c r="C330" s="84" t="s">
        <v>16</v>
      </c>
      <c r="D330" s="195">
        <v>11.36</v>
      </c>
    </row>
    <row r="331" spans="1:4" x14ac:dyDescent="0.25">
      <c r="A331" s="84">
        <v>92799</v>
      </c>
      <c r="B331" s="85" t="s">
        <v>1611</v>
      </c>
      <c r="C331" s="84" t="s">
        <v>16</v>
      </c>
      <c r="D331" s="195">
        <v>12.69</v>
      </c>
    </row>
    <row r="332" spans="1:4" x14ac:dyDescent="0.25">
      <c r="A332" s="84">
        <v>92800</v>
      </c>
      <c r="B332" s="85" t="s">
        <v>1612</v>
      </c>
      <c r="C332" s="84" t="s">
        <v>16</v>
      </c>
      <c r="D332" s="195">
        <v>11.4</v>
      </c>
    </row>
    <row r="333" spans="1:4" ht="26.4" x14ac:dyDescent="0.25">
      <c r="A333" s="84">
        <v>95605</v>
      </c>
      <c r="B333" s="85" t="s">
        <v>1373</v>
      </c>
      <c r="C333" s="84" t="s">
        <v>11</v>
      </c>
      <c r="D333" s="195">
        <v>166.68</v>
      </c>
    </row>
    <row r="334" spans="1:4" ht="26.4" x14ac:dyDescent="0.25">
      <c r="A334" s="84">
        <v>95602</v>
      </c>
      <c r="B334" s="85" t="s">
        <v>1370</v>
      </c>
      <c r="C334" s="84" t="s">
        <v>11</v>
      </c>
      <c r="D334" s="195">
        <v>34.28</v>
      </c>
    </row>
    <row r="335" spans="1:4" ht="26.4" x14ac:dyDescent="0.25">
      <c r="A335" s="84">
        <v>95603</v>
      </c>
      <c r="B335" s="85" t="s">
        <v>1371</v>
      </c>
      <c r="C335" s="84" t="s">
        <v>11</v>
      </c>
      <c r="D335" s="195">
        <v>58.5</v>
      </c>
    </row>
    <row r="336" spans="1:4" ht="26.4" x14ac:dyDescent="0.25">
      <c r="A336" s="84">
        <v>95604</v>
      </c>
      <c r="B336" s="85" t="s">
        <v>1372</v>
      </c>
      <c r="C336" s="84" t="s">
        <v>11</v>
      </c>
      <c r="D336" s="195">
        <v>90.78</v>
      </c>
    </row>
    <row r="337" spans="1:4" ht="26.4" x14ac:dyDescent="0.25">
      <c r="A337" s="84">
        <v>95601</v>
      </c>
      <c r="B337" s="85" t="s">
        <v>1369</v>
      </c>
      <c r="C337" s="84" t="s">
        <v>11</v>
      </c>
      <c r="D337" s="195">
        <v>21.42</v>
      </c>
    </row>
    <row r="338" spans="1:4" ht="26.4" x14ac:dyDescent="0.25">
      <c r="A338" s="84">
        <v>102521</v>
      </c>
      <c r="B338" s="85" t="s">
        <v>1385</v>
      </c>
      <c r="C338" s="84" t="s">
        <v>11</v>
      </c>
      <c r="D338" s="195">
        <v>137.5</v>
      </c>
    </row>
    <row r="339" spans="1:4" ht="26.4" x14ac:dyDescent="0.25">
      <c r="A339" s="84">
        <v>102522</v>
      </c>
      <c r="B339" s="85" t="s">
        <v>1386</v>
      </c>
      <c r="C339" s="84" t="s">
        <v>11</v>
      </c>
      <c r="D339" s="195">
        <v>201.73</v>
      </c>
    </row>
    <row r="340" spans="1:4" ht="26.4" x14ac:dyDescent="0.25">
      <c r="A340" s="84">
        <v>102523</v>
      </c>
      <c r="B340" s="85" t="s">
        <v>1387</v>
      </c>
      <c r="C340" s="84" t="s">
        <v>11</v>
      </c>
      <c r="D340" s="195">
        <v>265.94</v>
      </c>
    </row>
    <row r="341" spans="1:4" ht="26.4" x14ac:dyDescent="0.25">
      <c r="A341" s="84">
        <v>95608</v>
      </c>
      <c r="B341" s="85" t="s">
        <v>11566</v>
      </c>
      <c r="C341" s="84" t="s">
        <v>11</v>
      </c>
      <c r="D341" s="195">
        <v>38.29</v>
      </c>
    </row>
    <row r="342" spans="1:4" ht="26.4" x14ac:dyDescent="0.25">
      <c r="A342" s="84">
        <v>95609</v>
      </c>
      <c r="B342" s="85" t="s">
        <v>11567</v>
      </c>
      <c r="C342" s="84" t="s">
        <v>11</v>
      </c>
      <c r="D342" s="195">
        <v>48.54</v>
      </c>
    </row>
    <row r="343" spans="1:4" ht="26.4" x14ac:dyDescent="0.25">
      <c r="A343" s="84">
        <v>95607</v>
      </c>
      <c r="B343" s="85" t="s">
        <v>11568</v>
      </c>
      <c r="C343" s="84" t="s">
        <v>11</v>
      </c>
      <c r="D343" s="195">
        <v>26.39</v>
      </c>
    </row>
    <row r="344" spans="1:4" ht="26.4" x14ac:dyDescent="0.25">
      <c r="A344" s="84">
        <v>95996</v>
      </c>
      <c r="B344" s="85" t="s">
        <v>3285</v>
      </c>
      <c r="C344" s="84" t="s">
        <v>28</v>
      </c>
      <c r="D344" s="195">
        <v>1549.88</v>
      </c>
    </row>
    <row r="345" spans="1:4" ht="26.4" x14ac:dyDescent="0.25">
      <c r="A345" s="84">
        <v>95995</v>
      </c>
      <c r="B345" s="85" t="s">
        <v>3284</v>
      </c>
      <c r="C345" s="84" t="s">
        <v>28</v>
      </c>
      <c r="D345" s="195">
        <v>1790.76</v>
      </c>
    </row>
    <row r="346" spans="1:4" ht="26.4" x14ac:dyDescent="0.25">
      <c r="A346" s="84">
        <v>104372</v>
      </c>
      <c r="B346" s="85" t="s">
        <v>11569</v>
      </c>
      <c r="C346" s="84" t="s">
        <v>28</v>
      </c>
      <c r="D346" s="195">
        <v>0</v>
      </c>
    </row>
    <row r="347" spans="1:4" ht="26.4" x14ac:dyDescent="0.25">
      <c r="A347" s="84">
        <v>104371</v>
      </c>
      <c r="B347" s="85" t="s">
        <v>11570</v>
      </c>
      <c r="C347" s="84" t="s">
        <v>28</v>
      </c>
      <c r="D347" s="195">
        <v>0</v>
      </c>
    </row>
    <row r="348" spans="1:4" ht="26.4" x14ac:dyDescent="0.25">
      <c r="A348" s="84">
        <v>96001</v>
      </c>
      <c r="B348" s="85" t="s">
        <v>3286</v>
      </c>
      <c r="C348" s="84" t="s">
        <v>9</v>
      </c>
      <c r="D348" s="195">
        <v>7.26</v>
      </c>
    </row>
    <row r="349" spans="1:4" ht="39.6" x14ac:dyDescent="0.25">
      <c r="A349" s="84">
        <v>94880</v>
      </c>
      <c r="B349" s="85" t="s">
        <v>80</v>
      </c>
      <c r="C349" s="84" t="s">
        <v>27</v>
      </c>
      <c r="D349" s="195">
        <v>48.24</v>
      </c>
    </row>
    <row r="350" spans="1:4" ht="39.6" x14ac:dyDescent="0.25">
      <c r="A350" s="84">
        <v>94882</v>
      </c>
      <c r="B350" s="85" t="s">
        <v>82</v>
      </c>
      <c r="C350" s="84" t="s">
        <v>27</v>
      </c>
      <c r="D350" s="195">
        <v>56.02</v>
      </c>
    </row>
    <row r="351" spans="1:4" ht="39.6" x14ac:dyDescent="0.25">
      <c r="A351" s="84">
        <v>94884</v>
      </c>
      <c r="B351" s="85" t="s">
        <v>83</v>
      </c>
      <c r="C351" s="84" t="s">
        <v>27</v>
      </c>
      <c r="D351" s="195">
        <v>71.819999999999993</v>
      </c>
    </row>
    <row r="352" spans="1:4" ht="39.6" x14ac:dyDescent="0.25">
      <c r="A352" s="84">
        <v>94870</v>
      </c>
      <c r="B352" s="85" t="s">
        <v>75</v>
      </c>
      <c r="C352" s="84" t="s">
        <v>27</v>
      </c>
      <c r="D352" s="195">
        <v>2.2799999999999998</v>
      </c>
    </row>
    <row r="353" spans="1:4" ht="39.6" x14ac:dyDescent="0.25">
      <c r="A353" s="84">
        <v>94872</v>
      </c>
      <c r="B353" s="85" t="s">
        <v>11571</v>
      </c>
      <c r="C353" s="84" t="s">
        <v>27</v>
      </c>
      <c r="D353" s="195">
        <v>3.25</v>
      </c>
    </row>
    <row r="354" spans="1:4" ht="39.6" x14ac:dyDescent="0.25">
      <c r="A354" s="84">
        <v>90746</v>
      </c>
      <c r="B354" s="85" t="s">
        <v>72</v>
      </c>
      <c r="C354" s="84" t="s">
        <v>27</v>
      </c>
      <c r="D354" s="195">
        <v>4.5999999999999996</v>
      </c>
    </row>
    <row r="355" spans="1:4" ht="39.6" x14ac:dyDescent="0.25">
      <c r="A355" s="84">
        <v>90747</v>
      </c>
      <c r="B355" s="85" t="s">
        <v>73</v>
      </c>
      <c r="C355" s="84" t="s">
        <v>27</v>
      </c>
      <c r="D355" s="195">
        <v>19.23</v>
      </c>
    </row>
    <row r="356" spans="1:4" ht="39.6" x14ac:dyDescent="0.25">
      <c r="A356" s="84">
        <v>94876</v>
      </c>
      <c r="B356" s="85" t="s">
        <v>11572</v>
      </c>
      <c r="C356" s="84" t="s">
        <v>27</v>
      </c>
      <c r="D356" s="195">
        <v>32.31</v>
      </c>
    </row>
    <row r="357" spans="1:4" ht="39.6" x14ac:dyDescent="0.25">
      <c r="A357" s="84">
        <v>94878</v>
      </c>
      <c r="B357" s="85" t="s">
        <v>78</v>
      </c>
      <c r="C357" s="84" t="s">
        <v>27</v>
      </c>
      <c r="D357" s="195">
        <v>37.369999999999997</v>
      </c>
    </row>
    <row r="358" spans="1:4" ht="39.6" x14ac:dyDescent="0.25">
      <c r="A358" s="84">
        <v>90740</v>
      </c>
      <c r="B358" s="85" t="s">
        <v>67</v>
      </c>
      <c r="C358" s="84" t="s">
        <v>27</v>
      </c>
      <c r="D358" s="195">
        <v>5.62</v>
      </c>
    </row>
    <row r="359" spans="1:4" ht="39.6" x14ac:dyDescent="0.25">
      <c r="A359" s="84">
        <v>90741</v>
      </c>
      <c r="B359" s="85" t="s">
        <v>68</v>
      </c>
      <c r="C359" s="84" t="s">
        <v>27</v>
      </c>
      <c r="D359" s="195">
        <v>6.4</v>
      </c>
    </row>
    <row r="360" spans="1:4" ht="39.6" x14ac:dyDescent="0.25">
      <c r="A360" s="84">
        <v>90742</v>
      </c>
      <c r="B360" s="85" t="s">
        <v>69</v>
      </c>
      <c r="C360" s="84" t="s">
        <v>27</v>
      </c>
      <c r="D360" s="195">
        <v>7.19</v>
      </c>
    </row>
    <row r="361" spans="1:4" ht="39.6" x14ac:dyDescent="0.25">
      <c r="A361" s="84">
        <v>90743</v>
      </c>
      <c r="B361" s="85" t="s">
        <v>70</v>
      </c>
      <c r="C361" s="84" t="s">
        <v>27</v>
      </c>
      <c r="D361" s="195">
        <v>7.98</v>
      </c>
    </row>
    <row r="362" spans="1:4" ht="39.6" x14ac:dyDescent="0.25">
      <c r="A362" s="84">
        <v>90744</v>
      </c>
      <c r="B362" s="85" t="s">
        <v>71</v>
      </c>
      <c r="C362" s="84" t="s">
        <v>27</v>
      </c>
      <c r="D362" s="195">
        <v>8.77</v>
      </c>
    </row>
    <row r="363" spans="1:4" ht="39.6" x14ac:dyDescent="0.25">
      <c r="A363" s="84">
        <v>90745</v>
      </c>
      <c r="B363" s="85" t="s">
        <v>11573</v>
      </c>
      <c r="C363" s="84" t="s">
        <v>27</v>
      </c>
      <c r="D363" s="195">
        <v>11.83</v>
      </c>
    </row>
    <row r="364" spans="1:4" ht="26.4" x14ac:dyDescent="0.25">
      <c r="A364" s="84">
        <v>90733</v>
      </c>
      <c r="B364" s="85" t="s">
        <v>62</v>
      </c>
      <c r="C364" s="84" t="s">
        <v>27</v>
      </c>
      <c r="D364" s="195">
        <v>4.26</v>
      </c>
    </row>
    <row r="365" spans="1:4" ht="26.4" x14ac:dyDescent="0.25">
      <c r="A365" s="84">
        <v>90734</v>
      </c>
      <c r="B365" s="85" t="s">
        <v>11574</v>
      </c>
      <c r="C365" s="84" t="s">
        <v>27</v>
      </c>
      <c r="D365" s="195">
        <v>5.04</v>
      </c>
    </row>
    <row r="366" spans="1:4" ht="26.4" x14ac:dyDescent="0.25">
      <c r="A366" s="84">
        <v>90735</v>
      </c>
      <c r="B366" s="85" t="s">
        <v>63</v>
      </c>
      <c r="C366" s="84" t="s">
        <v>27</v>
      </c>
      <c r="D366" s="195">
        <v>5.83</v>
      </c>
    </row>
    <row r="367" spans="1:4" ht="26.4" x14ac:dyDescent="0.25">
      <c r="A367" s="84">
        <v>90736</v>
      </c>
      <c r="B367" s="85" t="s">
        <v>64</v>
      </c>
      <c r="C367" s="84" t="s">
        <v>27</v>
      </c>
      <c r="D367" s="195">
        <v>6.61</v>
      </c>
    </row>
    <row r="368" spans="1:4" ht="26.4" x14ac:dyDescent="0.25">
      <c r="A368" s="84">
        <v>90737</v>
      </c>
      <c r="B368" s="85" t="s">
        <v>11575</v>
      </c>
      <c r="C368" s="84" t="s">
        <v>27</v>
      </c>
      <c r="D368" s="195">
        <v>7.4</v>
      </c>
    </row>
    <row r="369" spans="1:4" ht="26.4" x14ac:dyDescent="0.25">
      <c r="A369" s="84">
        <v>90738</v>
      </c>
      <c r="B369" s="85" t="s">
        <v>65</v>
      </c>
      <c r="C369" s="84" t="s">
        <v>27</v>
      </c>
      <c r="D369" s="195">
        <v>8.19</v>
      </c>
    </row>
    <row r="370" spans="1:4" ht="26.4" x14ac:dyDescent="0.25">
      <c r="A370" s="84">
        <v>90739</v>
      </c>
      <c r="B370" s="85" t="s">
        <v>66</v>
      </c>
      <c r="C370" s="84" t="s">
        <v>27</v>
      </c>
      <c r="D370" s="195">
        <v>10.61</v>
      </c>
    </row>
    <row r="371" spans="1:4" ht="26.4" x14ac:dyDescent="0.25">
      <c r="A371" s="84">
        <v>90724</v>
      </c>
      <c r="B371" s="85" t="s">
        <v>53</v>
      </c>
      <c r="C371" s="84" t="s">
        <v>11</v>
      </c>
      <c r="D371" s="195">
        <v>29.96</v>
      </c>
    </row>
    <row r="372" spans="1:4" ht="26.4" x14ac:dyDescent="0.25">
      <c r="A372" s="84">
        <v>102267</v>
      </c>
      <c r="B372" s="85" t="s">
        <v>87</v>
      </c>
      <c r="C372" s="84" t="s">
        <v>11</v>
      </c>
      <c r="D372" s="195">
        <v>160.41</v>
      </c>
    </row>
    <row r="373" spans="1:4" ht="26.4" x14ac:dyDescent="0.25">
      <c r="A373" s="84">
        <v>102268</v>
      </c>
      <c r="B373" s="85" t="s">
        <v>88</v>
      </c>
      <c r="C373" s="84" t="s">
        <v>11</v>
      </c>
      <c r="D373" s="195">
        <v>181</v>
      </c>
    </row>
    <row r="374" spans="1:4" ht="26.4" x14ac:dyDescent="0.25">
      <c r="A374" s="84">
        <v>90725</v>
      </c>
      <c r="B374" s="85" t="s">
        <v>54</v>
      </c>
      <c r="C374" s="84" t="s">
        <v>11</v>
      </c>
      <c r="D374" s="195">
        <v>36.83</v>
      </c>
    </row>
    <row r="375" spans="1:4" ht="26.4" x14ac:dyDescent="0.25">
      <c r="A375" s="84">
        <v>102269</v>
      </c>
      <c r="B375" s="85" t="s">
        <v>89</v>
      </c>
      <c r="C375" s="84" t="s">
        <v>11</v>
      </c>
      <c r="D375" s="195">
        <v>222.15</v>
      </c>
    </row>
    <row r="376" spans="1:4" ht="26.4" x14ac:dyDescent="0.25">
      <c r="A376" s="84">
        <v>90726</v>
      </c>
      <c r="B376" s="85" t="s">
        <v>55</v>
      </c>
      <c r="C376" s="84" t="s">
        <v>11</v>
      </c>
      <c r="D376" s="195">
        <v>43.74</v>
      </c>
    </row>
    <row r="377" spans="1:4" ht="26.4" x14ac:dyDescent="0.25">
      <c r="A377" s="84">
        <v>90727</v>
      </c>
      <c r="B377" s="85" t="s">
        <v>56</v>
      </c>
      <c r="C377" s="84" t="s">
        <v>11</v>
      </c>
      <c r="D377" s="195">
        <v>50.61</v>
      </c>
    </row>
    <row r="378" spans="1:4" ht="26.4" x14ac:dyDescent="0.25">
      <c r="A378" s="84">
        <v>90728</v>
      </c>
      <c r="B378" s="85" t="s">
        <v>57</v>
      </c>
      <c r="C378" s="84" t="s">
        <v>11</v>
      </c>
      <c r="D378" s="195">
        <v>57.46</v>
      </c>
    </row>
    <row r="379" spans="1:4" ht="26.4" x14ac:dyDescent="0.25">
      <c r="A379" s="84">
        <v>90729</v>
      </c>
      <c r="B379" s="85" t="s">
        <v>58</v>
      </c>
      <c r="C379" s="84" t="s">
        <v>11</v>
      </c>
      <c r="D379" s="195">
        <v>64.319999999999993</v>
      </c>
    </row>
    <row r="380" spans="1:4" ht="26.4" x14ac:dyDescent="0.25">
      <c r="A380" s="84">
        <v>90730</v>
      </c>
      <c r="B380" s="85" t="s">
        <v>59</v>
      </c>
      <c r="C380" s="84" t="s">
        <v>11</v>
      </c>
      <c r="D380" s="195">
        <v>71.180000000000007</v>
      </c>
    </row>
    <row r="381" spans="1:4" ht="26.4" x14ac:dyDescent="0.25">
      <c r="A381" s="84">
        <v>90731</v>
      </c>
      <c r="B381" s="85" t="s">
        <v>60</v>
      </c>
      <c r="C381" s="84" t="s">
        <v>11</v>
      </c>
      <c r="D381" s="195">
        <v>78.05</v>
      </c>
    </row>
    <row r="382" spans="1:4" ht="26.4" x14ac:dyDescent="0.25">
      <c r="A382" s="84">
        <v>90732</v>
      </c>
      <c r="B382" s="85" t="s">
        <v>61</v>
      </c>
      <c r="C382" s="84" t="s">
        <v>11</v>
      </c>
      <c r="D382" s="195">
        <v>98.62</v>
      </c>
    </row>
    <row r="383" spans="1:4" ht="26.4" x14ac:dyDescent="0.25">
      <c r="A383" s="84">
        <v>102265</v>
      </c>
      <c r="B383" s="85" t="s">
        <v>85</v>
      </c>
      <c r="C383" s="84" t="s">
        <v>11</v>
      </c>
      <c r="D383" s="195">
        <v>126.06</v>
      </c>
    </row>
    <row r="384" spans="1:4" ht="26.4" x14ac:dyDescent="0.25">
      <c r="A384" s="84">
        <v>102266</v>
      </c>
      <c r="B384" s="85" t="s">
        <v>86</v>
      </c>
      <c r="C384" s="84" t="s">
        <v>11</v>
      </c>
      <c r="D384" s="195">
        <v>139.78</v>
      </c>
    </row>
    <row r="385" spans="1:4" ht="39.6" x14ac:dyDescent="0.25">
      <c r="A385" s="84">
        <v>94879</v>
      </c>
      <c r="B385" s="85" t="s">
        <v>79</v>
      </c>
      <c r="C385" s="84" t="s">
        <v>27</v>
      </c>
      <c r="D385" s="195">
        <v>2150.87</v>
      </c>
    </row>
    <row r="386" spans="1:4" ht="39.6" x14ac:dyDescent="0.25">
      <c r="A386" s="84">
        <v>94881</v>
      </c>
      <c r="B386" s="85" t="s">
        <v>81</v>
      </c>
      <c r="C386" s="84" t="s">
        <v>27</v>
      </c>
      <c r="D386" s="195">
        <v>2961.98</v>
      </c>
    </row>
    <row r="387" spans="1:4" ht="39.6" x14ac:dyDescent="0.25">
      <c r="A387" s="84">
        <v>94869</v>
      </c>
      <c r="B387" s="85" t="s">
        <v>74</v>
      </c>
      <c r="C387" s="84" t="s">
        <v>27</v>
      </c>
      <c r="D387" s="195">
        <v>151.80000000000001</v>
      </c>
    </row>
    <row r="388" spans="1:4" ht="39.6" x14ac:dyDescent="0.25">
      <c r="A388" s="84">
        <v>94871</v>
      </c>
      <c r="B388" s="85" t="s">
        <v>76</v>
      </c>
      <c r="C388" s="84" t="s">
        <v>27</v>
      </c>
      <c r="D388" s="195">
        <v>237.5</v>
      </c>
    </row>
    <row r="389" spans="1:4" ht="39.6" x14ac:dyDescent="0.25">
      <c r="A389" s="84">
        <v>90708</v>
      </c>
      <c r="B389" s="85" t="s">
        <v>52</v>
      </c>
      <c r="C389" s="84" t="s">
        <v>27</v>
      </c>
      <c r="D389" s="195">
        <v>860.53</v>
      </c>
    </row>
    <row r="390" spans="1:4" ht="39.6" x14ac:dyDescent="0.25">
      <c r="A390" s="84">
        <v>94875</v>
      </c>
      <c r="B390" s="85" t="s">
        <v>77</v>
      </c>
      <c r="C390" s="84" t="s">
        <v>27</v>
      </c>
      <c r="D390" s="195">
        <v>1397.22</v>
      </c>
    </row>
    <row r="391" spans="1:4" ht="39.6" x14ac:dyDescent="0.25">
      <c r="A391" s="84">
        <v>102264</v>
      </c>
      <c r="B391" s="85" t="s">
        <v>84</v>
      </c>
      <c r="C391" s="84" t="s">
        <v>27</v>
      </c>
      <c r="D391" s="195">
        <v>25.71</v>
      </c>
    </row>
    <row r="392" spans="1:4" ht="26.4" x14ac:dyDescent="0.25">
      <c r="A392" s="84">
        <v>90701</v>
      </c>
      <c r="B392" s="85" t="s">
        <v>46</v>
      </c>
      <c r="C392" s="84" t="s">
        <v>27</v>
      </c>
      <c r="D392" s="195">
        <v>89.1</v>
      </c>
    </row>
    <row r="393" spans="1:4" ht="26.4" x14ac:dyDescent="0.25">
      <c r="A393" s="84">
        <v>90702</v>
      </c>
      <c r="B393" s="85" t="s">
        <v>47</v>
      </c>
      <c r="C393" s="84" t="s">
        <v>27</v>
      </c>
      <c r="D393" s="195">
        <v>147.71</v>
      </c>
    </row>
    <row r="394" spans="1:4" ht="26.4" x14ac:dyDescent="0.25">
      <c r="A394" s="84">
        <v>90703</v>
      </c>
      <c r="B394" s="85" t="s">
        <v>48</v>
      </c>
      <c r="C394" s="84" t="s">
        <v>27</v>
      </c>
      <c r="D394" s="195">
        <v>231.1</v>
      </c>
    </row>
    <row r="395" spans="1:4" ht="26.4" x14ac:dyDescent="0.25">
      <c r="A395" s="84">
        <v>90704</v>
      </c>
      <c r="B395" s="85" t="s">
        <v>49</v>
      </c>
      <c r="C395" s="84" t="s">
        <v>27</v>
      </c>
      <c r="D395" s="195">
        <v>342.66</v>
      </c>
    </row>
    <row r="396" spans="1:4" ht="26.4" x14ac:dyDescent="0.25">
      <c r="A396" s="84">
        <v>90705</v>
      </c>
      <c r="B396" s="85" t="s">
        <v>50</v>
      </c>
      <c r="C396" s="84" t="s">
        <v>27</v>
      </c>
      <c r="D396" s="195">
        <v>449.59</v>
      </c>
    </row>
    <row r="397" spans="1:4" ht="26.4" x14ac:dyDescent="0.25">
      <c r="A397" s="84">
        <v>90706</v>
      </c>
      <c r="B397" s="85" t="s">
        <v>51</v>
      </c>
      <c r="C397" s="84" t="s">
        <v>27</v>
      </c>
      <c r="D397" s="195">
        <v>594.70000000000005</v>
      </c>
    </row>
    <row r="398" spans="1:4" ht="26.4" x14ac:dyDescent="0.25">
      <c r="A398" s="84">
        <v>90694</v>
      </c>
      <c r="B398" s="85" t="s">
        <v>44</v>
      </c>
      <c r="C398" s="84" t="s">
        <v>27</v>
      </c>
      <c r="D398" s="195">
        <v>59.89</v>
      </c>
    </row>
    <row r="399" spans="1:4" ht="26.4" x14ac:dyDescent="0.25">
      <c r="A399" s="84">
        <v>90695</v>
      </c>
      <c r="B399" s="85" t="s">
        <v>11576</v>
      </c>
      <c r="C399" s="84" t="s">
        <v>27</v>
      </c>
      <c r="D399" s="195">
        <v>113.97</v>
      </c>
    </row>
    <row r="400" spans="1:4" ht="26.4" x14ac:dyDescent="0.25">
      <c r="A400" s="84">
        <v>90696</v>
      </c>
      <c r="B400" s="85" t="s">
        <v>45</v>
      </c>
      <c r="C400" s="84" t="s">
        <v>27</v>
      </c>
      <c r="D400" s="195">
        <v>190.57</v>
      </c>
    </row>
    <row r="401" spans="1:4" ht="26.4" x14ac:dyDescent="0.25">
      <c r="A401" s="84">
        <v>90697</v>
      </c>
      <c r="B401" s="85" t="s">
        <v>11577</v>
      </c>
      <c r="C401" s="84" t="s">
        <v>27</v>
      </c>
      <c r="D401" s="195">
        <v>295.8</v>
      </c>
    </row>
    <row r="402" spans="1:4" ht="26.4" x14ac:dyDescent="0.25">
      <c r="A402" s="84">
        <v>90698</v>
      </c>
      <c r="B402" s="85" t="s">
        <v>11578</v>
      </c>
      <c r="C402" s="84" t="s">
        <v>27</v>
      </c>
      <c r="D402" s="195">
        <v>452.29</v>
      </c>
    </row>
    <row r="403" spans="1:4" ht="26.4" x14ac:dyDescent="0.25">
      <c r="A403" s="84">
        <v>90699</v>
      </c>
      <c r="B403" s="85" t="s">
        <v>11579</v>
      </c>
      <c r="C403" s="84" t="s">
        <v>27</v>
      </c>
      <c r="D403" s="195">
        <v>636.74</v>
      </c>
    </row>
    <row r="404" spans="1:4" ht="26.4" x14ac:dyDescent="0.25">
      <c r="A404" s="84">
        <v>90700</v>
      </c>
      <c r="B404" s="85" t="s">
        <v>11580</v>
      </c>
      <c r="C404" s="84" t="s">
        <v>27</v>
      </c>
      <c r="D404" s="195">
        <v>742.6</v>
      </c>
    </row>
    <row r="405" spans="1:4" ht="39.6" x14ac:dyDescent="0.25">
      <c r="A405" s="84">
        <v>105378</v>
      </c>
      <c r="B405" s="85" t="s">
        <v>9896</v>
      </c>
      <c r="C405" s="84" t="s">
        <v>11</v>
      </c>
      <c r="D405" s="195">
        <v>14.01</v>
      </c>
    </row>
    <row r="406" spans="1:4" ht="39.6" x14ac:dyDescent="0.25">
      <c r="A406" s="84">
        <v>105373</v>
      </c>
      <c r="B406" s="85" t="s">
        <v>9897</v>
      </c>
      <c r="C406" s="84" t="s">
        <v>11</v>
      </c>
      <c r="D406" s="195">
        <v>11</v>
      </c>
    </row>
    <row r="407" spans="1:4" ht="39.6" x14ac:dyDescent="0.25">
      <c r="A407" s="84">
        <v>105380</v>
      </c>
      <c r="B407" s="85" t="s">
        <v>9898</v>
      </c>
      <c r="C407" s="84" t="s">
        <v>11</v>
      </c>
      <c r="D407" s="195">
        <v>113.15</v>
      </c>
    </row>
    <row r="408" spans="1:4" ht="39.6" x14ac:dyDescent="0.25">
      <c r="A408" s="84">
        <v>105267</v>
      </c>
      <c r="B408" s="85" t="s">
        <v>9899</v>
      </c>
      <c r="C408" s="84" t="s">
        <v>11</v>
      </c>
      <c r="D408" s="195">
        <v>92.64</v>
      </c>
    </row>
    <row r="409" spans="1:4" ht="39.6" x14ac:dyDescent="0.25">
      <c r="A409" s="84">
        <v>105249</v>
      </c>
      <c r="B409" s="85" t="s">
        <v>9900</v>
      </c>
      <c r="C409" s="84" t="s">
        <v>11</v>
      </c>
      <c r="D409" s="195">
        <v>138.16999999999999</v>
      </c>
    </row>
    <row r="410" spans="1:4" ht="39.6" x14ac:dyDescent="0.25">
      <c r="A410" s="84">
        <v>105268</v>
      </c>
      <c r="B410" s="85" t="s">
        <v>9901</v>
      </c>
      <c r="C410" s="84" t="s">
        <v>11</v>
      </c>
      <c r="D410" s="195">
        <v>113.96</v>
      </c>
    </row>
    <row r="411" spans="1:4" ht="39.6" x14ac:dyDescent="0.25">
      <c r="A411" s="84">
        <v>105379</v>
      </c>
      <c r="B411" s="85" t="s">
        <v>9902</v>
      </c>
      <c r="C411" s="84" t="s">
        <v>11</v>
      </c>
      <c r="D411" s="195">
        <v>18.75</v>
      </c>
    </row>
    <row r="412" spans="1:4" ht="39.6" x14ac:dyDescent="0.25">
      <c r="A412" s="84">
        <v>105388</v>
      </c>
      <c r="B412" s="85" t="s">
        <v>9903</v>
      </c>
      <c r="C412" s="84" t="s">
        <v>11</v>
      </c>
      <c r="D412" s="195">
        <v>14.99</v>
      </c>
    </row>
    <row r="413" spans="1:4" ht="39.6" x14ac:dyDescent="0.25">
      <c r="A413" s="84">
        <v>105392</v>
      </c>
      <c r="B413" s="85" t="s">
        <v>9904</v>
      </c>
      <c r="C413" s="84" t="s">
        <v>11</v>
      </c>
      <c r="D413" s="195">
        <v>23.48</v>
      </c>
    </row>
    <row r="414" spans="1:4" ht="39.6" x14ac:dyDescent="0.25">
      <c r="A414" s="84">
        <v>105389</v>
      </c>
      <c r="B414" s="85" t="s">
        <v>9905</v>
      </c>
      <c r="C414" s="84" t="s">
        <v>11</v>
      </c>
      <c r="D414" s="195">
        <v>18.95</v>
      </c>
    </row>
    <row r="415" spans="1:4" ht="39.6" x14ac:dyDescent="0.25">
      <c r="A415" s="84">
        <v>105393</v>
      </c>
      <c r="B415" s="85" t="s">
        <v>9906</v>
      </c>
      <c r="C415" s="84" t="s">
        <v>11</v>
      </c>
      <c r="D415" s="195">
        <v>28.4</v>
      </c>
    </row>
    <row r="416" spans="1:4" ht="39.6" x14ac:dyDescent="0.25">
      <c r="A416" s="84">
        <v>105316</v>
      </c>
      <c r="B416" s="85" t="s">
        <v>9907</v>
      </c>
      <c r="C416" s="84" t="s">
        <v>11</v>
      </c>
      <c r="D416" s="195">
        <v>23.11</v>
      </c>
    </row>
    <row r="417" spans="1:4" ht="39.6" x14ac:dyDescent="0.25">
      <c r="A417" s="84">
        <v>105394</v>
      </c>
      <c r="B417" s="85" t="s">
        <v>9908</v>
      </c>
      <c r="C417" s="84" t="s">
        <v>11</v>
      </c>
      <c r="D417" s="195">
        <v>33.28</v>
      </c>
    </row>
    <row r="418" spans="1:4" ht="39.6" x14ac:dyDescent="0.25">
      <c r="A418" s="84">
        <v>105317</v>
      </c>
      <c r="B418" s="85" t="s">
        <v>9909</v>
      </c>
      <c r="C418" s="84" t="s">
        <v>11</v>
      </c>
      <c r="D418" s="195">
        <v>27.23</v>
      </c>
    </row>
    <row r="419" spans="1:4" ht="39.6" x14ac:dyDescent="0.25">
      <c r="A419" s="84">
        <v>105395</v>
      </c>
      <c r="B419" s="85" t="s">
        <v>9910</v>
      </c>
      <c r="C419" s="84" t="s">
        <v>11</v>
      </c>
      <c r="D419" s="195">
        <v>38.18</v>
      </c>
    </row>
    <row r="420" spans="1:4" ht="39.6" x14ac:dyDescent="0.25">
      <c r="A420" s="84">
        <v>105318</v>
      </c>
      <c r="B420" s="85" t="s">
        <v>9911</v>
      </c>
      <c r="C420" s="84" t="s">
        <v>11</v>
      </c>
      <c r="D420" s="195">
        <v>31.37</v>
      </c>
    </row>
    <row r="421" spans="1:4" ht="39.6" x14ac:dyDescent="0.25">
      <c r="A421" s="84">
        <v>105396</v>
      </c>
      <c r="B421" s="85" t="s">
        <v>9912</v>
      </c>
      <c r="C421" s="84" t="s">
        <v>11</v>
      </c>
      <c r="D421" s="195">
        <v>43.07</v>
      </c>
    </row>
    <row r="422" spans="1:4" ht="39.6" x14ac:dyDescent="0.25">
      <c r="A422" s="84">
        <v>105258</v>
      </c>
      <c r="B422" s="85" t="s">
        <v>9913</v>
      </c>
      <c r="C422" s="84" t="s">
        <v>11</v>
      </c>
      <c r="D422" s="195">
        <v>35.5</v>
      </c>
    </row>
    <row r="423" spans="1:4" ht="39.6" x14ac:dyDescent="0.25">
      <c r="A423" s="84">
        <v>105397</v>
      </c>
      <c r="B423" s="85" t="s">
        <v>9914</v>
      </c>
      <c r="C423" s="84" t="s">
        <v>11</v>
      </c>
      <c r="D423" s="195">
        <v>48.09</v>
      </c>
    </row>
    <row r="424" spans="1:4" ht="39.6" x14ac:dyDescent="0.25">
      <c r="A424" s="84">
        <v>105261</v>
      </c>
      <c r="B424" s="85" t="s">
        <v>9915</v>
      </c>
      <c r="C424" s="84" t="s">
        <v>11</v>
      </c>
      <c r="D424" s="195">
        <v>39.770000000000003</v>
      </c>
    </row>
    <row r="425" spans="1:4" ht="39.6" x14ac:dyDescent="0.25">
      <c r="A425" s="84">
        <v>105398</v>
      </c>
      <c r="B425" s="85" t="s">
        <v>9916</v>
      </c>
      <c r="C425" s="84" t="s">
        <v>11</v>
      </c>
      <c r="D425" s="195">
        <v>59.73</v>
      </c>
    </row>
    <row r="426" spans="1:4" ht="39.6" x14ac:dyDescent="0.25">
      <c r="A426" s="84">
        <v>105262</v>
      </c>
      <c r="B426" s="85" t="s">
        <v>9917</v>
      </c>
      <c r="C426" s="84" t="s">
        <v>11</v>
      </c>
      <c r="D426" s="195">
        <v>48.46</v>
      </c>
    </row>
    <row r="427" spans="1:4" ht="39.6" x14ac:dyDescent="0.25">
      <c r="A427" s="84">
        <v>105399</v>
      </c>
      <c r="B427" s="85" t="s">
        <v>9918</v>
      </c>
      <c r="C427" s="84" t="s">
        <v>11</v>
      </c>
      <c r="D427" s="195">
        <v>70.77</v>
      </c>
    </row>
    <row r="428" spans="1:4" ht="39.6" x14ac:dyDescent="0.25">
      <c r="A428" s="84">
        <v>105263</v>
      </c>
      <c r="B428" s="85" t="s">
        <v>9919</v>
      </c>
      <c r="C428" s="84" t="s">
        <v>11</v>
      </c>
      <c r="D428" s="195">
        <v>57.66</v>
      </c>
    </row>
    <row r="429" spans="1:4" ht="39.6" x14ac:dyDescent="0.25">
      <c r="A429" s="84">
        <v>105400</v>
      </c>
      <c r="B429" s="85" t="s">
        <v>9920</v>
      </c>
      <c r="C429" s="84" t="s">
        <v>11</v>
      </c>
      <c r="D429" s="195">
        <v>81</v>
      </c>
    </row>
    <row r="430" spans="1:4" ht="39.6" x14ac:dyDescent="0.25">
      <c r="A430" s="84">
        <v>105264</v>
      </c>
      <c r="B430" s="85" t="s">
        <v>9921</v>
      </c>
      <c r="C430" s="84" t="s">
        <v>11</v>
      </c>
      <c r="D430" s="195">
        <v>66.040000000000006</v>
      </c>
    </row>
    <row r="431" spans="1:4" ht="39.6" x14ac:dyDescent="0.25">
      <c r="A431" s="84">
        <v>105297</v>
      </c>
      <c r="B431" s="85" t="s">
        <v>9922</v>
      </c>
      <c r="C431" s="84" t="s">
        <v>11</v>
      </c>
      <c r="D431" s="195">
        <v>12.08</v>
      </c>
    </row>
    <row r="432" spans="1:4" ht="39.6" x14ac:dyDescent="0.25">
      <c r="A432" s="84">
        <v>105372</v>
      </c>
      <c r="B432" s="85" t="s">
        <v>9923</v>
      </c>
      <c r="C432" s="84" t="s">
        <v>11</v>
      </c>
      <c r="D432" s="195">
        <v>9.3800000000000008</v>
      </c>
    </row>
    <row r="433" spans="1:4" ht="39.6" x14ac:dyDescent="0.25">
      <c r="A433" s="84">
        <v>105401</v>
      </c>
      <c r="B433" s="85" t="s">
        <v>9924</v>
      </c>
      <c r="C433" s="84" t="s">
        <v>11</v>
      </c>
      <c r="D433" s="195">
        <v>91.52</v>
      </c>
    </row>
    <row r="434" spans="1:4" ht="39.6" x14ac:dyDescent="0.25">
      <c r="A434" s="84">
        <v>105265</v>
      </c>
      <c r="B434" s="85" t="s">
        <v>9925</v>
      </c>
      <c r="C434" s="84" t="s">
        <v>11</v>
      </c>
      <c r="D434" s="195">
        <v>74.7</v>
      </c>
    </row>
    <row r="435" spans="1:4" ht="39.6" x14ac:dyDescent="0.25">
      <c r="A435" s="84">
        <v>105402</v>
      </c>
      <c r="B435" s="85" t="s">
        <v>9926</v>
      </c>
      <c r="C435" s="84" t="s">
        <v>11</v>
      </c>
      <c r="D435" s="195">
        <v>102.29</v>
      </c>
    </row>
    <row r="436" spans="1:4" ht="39.6" x14ac:dyDescent="0.25">
      <c r="A436" s="84">
        <v>105266</v>
      </c>
      <c r="B436" s="85" t="s">
        <v>9927</v>
      </c>
      <c r="C436" s="84" t="s">
        <v>11</v>
      </c>
      <c r="D436" s="195">
        <v>83.63</v>
      </c>
    </row>
    <row r="437" spans="1:4" ht="39.6" x14ac:dyDescent="0.25">
      <c r="A437" s="84">
        <v>105361</v>
      </c>
      <c r="B437" s="85" t="s">
        <v>9928</v>
      </c>
      <c r="C437" s="84" t="s">
        <v>11</v>
      </c>
      <c r="D437" s="195">
        <v>21.68</v>
      </c>
    </row>
    <row r="438" spans="1:4" ht="39.6" x14ac:dyDescent="0.25">
      <c r="A438" s="84">
        <v>105382</v>
      </c>
      <c r="B438" s="85" t="s">
        <v>9929</v>
      </c>
      <c r="C438" s="84" t="s">
        <v>11</v>
      </c>
      <c r="D438" s="195">
        <v>17.91</v>
      </c>
    </row>
    <row r="439" spans="1:4" ht="39.6" x14ac:dyDescent="0.25">
      <c r="A439" s="84">
        <v>105359</v>
      </c>
      <c r="B439" s="85" t="s">
        <v>9930</v>
      </c>
      <c r="C439" s="84" t="s">
        <v>11</v>
      </c>
      <c r="D439" s="195">
        <v>15.41</v>
      </c>
    </row>
    <row r="440" spans="1:4" ht="39.6" x14ac:dyDescent="0.25">
      <c r="A440" s="84">
        <v>105315</v>
      </c>
      <c r="B440" s="85" t="s">
        <v>9931</v>
      </c>
      <c r="C440" s="84" t="s">
        <v>11</v>
      </c>
      <c r="D440" s="195">
        <v>12.64</v>
      </c>
    </row>
    <row r="441" spans="1:4" ht="39.6" x14ac:dyDescent="0.25">
      <c r="A441" s="84">
        <v>105360</v>
      </c>
      <c r="B441" s="85" t="s">
        <v>9932</v>
      </c>
      <c r="C441" s="84" t="s">
        <v>11</v>
      </c>
      <c r="D441" s="195">
        <v>18.64</v>
      </c>
    </row>
    <row r="442" spans="1:4" ht="39.6" x14ac:dyDescent="0.25">
      <c r="A442" s="84">
        <v>105381</v>
      </c>
      <c r="B442" s="85" t="s">
        <v>9933</v>
      </c>
      <c r="C442" s="84" t="s">
        <v>11</v>
      </c>
      <c r="D442" s="195">
        <v>15.38</v>
      </c>
    </row>
    <row r="443" spans="1:4" ht="39.6" x14ac:dyDescent="0.25">
      <c r="A443" s="84">
        <v>105251</v>
      </c>
      <c r="B443" s="85" t="s">
        <v>9934</v>
      </c>
      <c r="C443" s="84" t="s">
        <v>11</v>
      </c>
      <c r="D443" s="195">
        <v>20.54</v>
      </c>
    </row>
    <row r="444" spans="1:4" ht="39.6" x14ac:dyDescent="0.25">
      <c r="A444" s="84">
        <v>105282</v>
      </c>
      <c r="B444" s="85" t="s">
        <v>9935</v>
      </c>
      <c r="C444" s="84" t="s">
        <v>11</v>
      </c>
      <c r="D444" s="195">
        <v>16.02</v>
      </c>
    </row>
    <row r="445" spans="1:4" ht="39.6" x14ac:dyDescent="0.25">
      <c r="A445" s="84">
        <v>105276</v>
      </c>
      <c r="B445" s="85" t="s">
        <v>9936</v>
      </c>
      <c r="C445" s="84" t="s">
        <v>11</v>
      </c>
      <c r="D445" s="195">
        <v>165.39</v>
      </c>
    </row>
    <row r="446" spans="1:4" ht="39.6" x14ac:dyDescent="0.25">
      <c r="A446" s="84">
        <v>105341</v>
      </c>
      <c r="B446" s="85" t="s">
        <v>9937</v>
      </c>
      <c r="C446" s="84" t="s">
        <v>11</v>
      </c>
      <c r="D446" s="195">
        <v>134.62</v>
      </c>
    </row>
    <row r="447" spans="1:4" ht="39.6" x14ac:dyDescent="0.25">
      <c r="A447" s="84">
        <v>105277</v>
      </c>
      <c r="B447" s="85" t="s">
        <v>9938</v>
      </c>
      <c r="C447" s="84" t="s">
        <v>11</v>
      </c>
      <c r="D447" s="195">
        <v>200.25</v>
      </c>
    </row>
    <row r="448" spans="1:4" ht="39.6" x14ac:dyDescent="0.25">
      <c r="A448" s="84">
        <v>105342</v>
      </c>
      <c r="B448" s="85" t="s">
        <v>9939</v>
      </c>
      <c r="C448" s="84" t="s">
        <v>11</v>
      </c>
      <c r="D448" s="195">
        <v>163.94</v>
      </c>
    </row>
    <row r="449" spans="1:4" ht="39.6" x14ac:dyDescent="0.25">
      <c r="A449" s="84">
        <v>105252</v>
      </c>
      <c r="B449" s="85" t="s">
        <v>9940</v>
      </c>
      <c r="C449" s="84" t="s">
        <v>11</v>
      </c>
      <c r="D449" s="195">
        <v>27.5</v>
      </c>
    </row>
    <row r="450" spans="1:4" ht="39.6" x14ac:dyDescent="0.25">
      <c r="A450" s="84">
        <v>105298</v>
      </c>
      <c r="B450" s="85" t="s">
        <v>9941</v>
      </c>
      <c r="C450" s="84" t="s">
        <v>11</v>
      </c>
      <c r="D450" s="195">
        <v>21.83</v>
      </c>
    </row>
    <row r="451" spans="1:4" ht="39.6" x14ac:dyDescent="0.25">
      <c r="A451" s="84">
        <v>105253</v>
      </c>
      <c r="B451" s="85" t="s">
        <v>9942</v>
      </c>
      <c r="C451" s="84" t="s">
        <v>11</v>
      </c>
      <c r="D451" s="195">
        <v>34.42</v>
      </c>
    </row>
    <row r="452" spans="1:4" ht="39.6" x14ac:dyDescent="0.25">
      <c r="A452" s="84">
        <v>105299</v>
      </c>
      <c r="B452" s="85" t="s">
        <v>9943</v>
      </c>
      <c r="C452" s="84" t="s">
        <v>11</v>
      </c>
      <c r="D452" s="195">
        <v>27.64</v>
      </c>
    </row>
    <row r="453" spans="1:4" ht="39.6" x14ac:dyDescent="0.25">
      <c r="A453" s="84">
        <v>105254</v>
      </c>
      <c r="B453" s="85" t="s">
        <v>9944</v>
      </c>
      <c r="C453" s="84" t="s">
        <v>11</v>
      </c>
      <c r="D453" s="195">
        <v>41.55</v>
      </c>
    </row>
    <row r="454" spans="1:4" ht="39.6" x14ac:dyDescent="0.25">
      <c r="A454" s="84">
        <v>105300</v>
      </c>
      <c r="B454" s="85" t="s">
        <v>9945</v>
      </c>
      <c r="C454" s="84" t="s">
        <v>11</v>
      </c>
      <c r="D454" s="195">
        <v>33.61</v>
      </c>
    </row>
    <row r="455" spans="1:4" ht="39.6" x14ac:dyDescent="0.25">
      <c r="A455" s="84">
        <v>105255</v>
      </c>
      <c r="B455" s="85" t="s">
        <v>9946</v>
      </c>
      <c r="C455" s="84" t="s">
        <v>11</v>
      </c>
      <c r="D455" s="195">
        <v>48.66</v>
      </c>
    </row>
    <row r="456" spans="1:4" ht="39.6" x14ac:dyDescent="0.25">
      <c r="A456" s="84">
        <v>105301</v>
      </c>
      <c r="B456" s="85" t="s">
        <v>9947</v>
      </c>
      <c r="C456" s="84" t="s">
        <v>11</v>
      </c>
      <c r="D456" s="195">
        <v>39.58</v>
      </c>
    </row>
    <row r="457" spans="1:4" ht="39.6" x14ac:dyDescent="0.25">
      <c r="A457" s="84">
        <v>105256</v>
      </c>
      <c r="B457" s="85" t="s">
        <v>9948</v>
      </c>
      <c r="C457" s="84" t="s">
        <v>11</v>
      </c>
      <c r="D457" s="195">
        <v>55.75</v>
      </c>
    </row>
    <row r="458" spans="1:4" ht="39.6" x14ac:dyDescent="0.25">
      <c r="A458" s="84">
        <v>105302</v>
      </c>
      <c r="B458" s="85" t="s">
        <v>9949</v>
      </c>
      <c r="C458" s="84" t="s">
        <v>11</v>
      </c>
      <c r="D458" s="195">
        <v>45.55</v>
      </c>
    </row>
    <row r="459" spans="1:4" ht="39.6" x14ac:dyDescent="0.25">
      <c r="A459" s="84">
        <v>105257</v>
      </c>
      <c r="B459" s="85" t="s">
        <v>9950</v>
      </c>
      <c r="C459" s="84" t="s">
        <v>11</v>
      </c>
      <c r="D459" s="195">
        <v>62.85</v>
      </c>
    </row>
    <row r="460" spans="1:4" ht="39.6" x14ac:dyDescent="0.25">
      <c r="A460" s="84">
        <v>105303</v>
      </c>
      <c r="B460" s="85" t="s">
        <v>9951</v>
      </c>
      <c r="C460" s="84" t="s">
        <v>11</v>
      </c>
      <c r="D460" s="195">
        <v>51.5</v>
      </c>
    </row>
    <row r="461" spans="1:4" ht="39.6" x14ac:dyDescent="0.25">
      <c r="A461" s="84">
        <v>105270</v>
      </c>
      <c r="B461" s="85" t="s">
        <v>9952</v>
      </c>
      <c r="C461" s="84" t="s">
        <v>11</v>
      </c>
      <c r="D461" s="195">
        <v>70.12</v>
      </c>
    </row>
    <row r="462" spans="1:4" ht="39.6" x14ac:dyDescent="0.25">
      <c r="A462" s="84">
        <v>105304</v>
      </c>
      <c r="B462" s="85" t="s">
        <v>9953</v>
      </c>
      <c r="C462" s="84" t="s">
        <v>11</v>
      </c>
      <c r="D462" s="195">
        <v>57.62</v>
      </c>
    </row>
    <row r="463" spans="1:4" ht="39.6" x14ac:dyDescent="0.25">
      <c r="A463" s="84">
        <v>105271</v>
      </c>
      <c r="B463" s="85" t="s">
        <v>9954</v>
      </c>
      <c r="C463" s="84" t="s">
        <v>11</v>
      </c>
      <c r="D463" s="195">
        <v>87.29</v>
      </c>
    </row>
    <row r="464" spans="1:4" ht="39.6" x14ac:dyDescent="0.25">
      <c r="A464" s="84">
        <v>105305</v>
      </c>
      <c r="B464" s="85" t="s">
        <v>9955</v>
      </c>
      <c r="C464" s="84" t="s">
        <v>11</v>
      </c>
      <c r="D464" s="195">
        <v>70.400000000000006</v>
      </c>
    </row>
    <row r="465" spans="1:4" ht="39.6" x14ac:dyDescent="0.25">
      <c r="A465" s="84">
        <v>105272</v>
      </c>
      <c r="B465" s="85" t="s">
        <v>9956</v>
      </c>
      <c r="C465" s="84" t="s">
        <v>11</v>
      </c>
      <c r="D465" s="195">
        <v>103.29</v>
      </c>
    </row>
    <row r="466" spans="1:4" ht="39.6" x14ac:dyDescent="0.25">
      <c r="A466" s="84">
        <v>105306</v>
      </c>
      <c r="B466" s="85" t="s">
        <v>9957</v>
      </c>
      <c r="C466" s="84" t="s">
        <v>11</v>
      </c>
      <c r="D466" s="195">
        <v>83.6</v>
      </c>
    </row>
    <row r="467" spans="1:4" ht="39.6" x14ac:dyDescent="0.25">
      <c r="A467" s="84">
        <v>105273</v>
      </c>
      <c r="B467" s="85" t="s">
        <v>9958</v>
      </c>
      <c r="C467" s="84" t="s">
        <v>11</v>
      </c>
      <c r="D467" s="195">
        <v>118.43</v>
      </c>
    </row>
    <row r="468" spans="1:4" ht="39.6" x14ac:dyDescent="0.25">
      <c r="A468" s="84">
        <v>105307</v>
      </c>
      <c r="B468" s="85" t="s">
        <v>9959</v>
      </c>
      <c r="C468" s="84" t="s">
        <v>11</v>
      </c>
      <c r="D468" s="195">
        <v>95.97</v>
      </c>
    </row>
    <row r="469" spans="1:4" ht="39.6" x14ac:dyDescent="0.25">
      <c r="A469" s="84">
        <v>105250</v>
      </c>
      <c r="B469" s="85" t="s">
        <v>9960</v>
      </c>
      <c r="C469" s="84" t="s">
        <v>11</v>
      </c>
      <c r="D469" s="195">
        <v>17.72</v>
      </c>
    </row>
    <row r="470" spans="1:4" ht="39.6" x14ac:dyDescent="0.25">
      <c r="A470" s="84">
        <v>105269</v>
      </c>
      <c r="B470" s="85" t="s">
        <v>9961</v>
      </c>
      <c r="C470" s="84" t="s">
        <v>11</v>
      </c>
      <c r="D470" s="195">
        <v>13.66</v>
      </c>
    </row>
    <row r="471" spans="1:4" ht="39.6" x14ac:dyDescent="0.25">
      <c r="A471" s="84">
        <v>105274</v>
      </c>
      <c r="B471" s="85" t="s">
        <v>9962</v>
      </c>
      <c r="C471" s="84" t="s">
        <v>11</v>
      </c>
      <c r="D471" s="195">
        <v>133.88999999999999</v>
      </c>
    </row>
    <row r="472" spans="1:4" ht="39.6" x14ac:dyDescent="0.25">
      <c r="A472" s="84">
        <v>105340</v>
      </c>
      <c r="B472" s="85" t="s">
        <v>9963</v>
      </c>
      <c r="C472" s="84" t="s">
        <v>11</v>
      </c>
      <c r="D472" s="195">
        <v>108.67</v>
      </c>
    </row>
    <row r="473" spans="1:4" ht="39.6" x14ac:dyDescent="0.25">
      <c r="A473" s="84">
        <v>105275</v>
      </c>
      <c r="B473" s="85" t="s">
        <v>9964</v>
      </c>
      <c r="C473" s="84" t="s">
        <v>11</v>
      </c>
      <c r="D473" s="195">
        <v>149.57</v>
      </c>
    </row>
    <row r="474" spans="1:4" ht="39.6" x14ac:dyDescent="0.25">
      <c r="A474" s="84">
        <v>105390</v>
      </c>
      <c r="B474" s="85" t="s">
        <v>9965</v>
      </c>
      <c r="C474" s="84" t="s">
        <v>11</v>
      </c>
      <c r="D474" s="195">
        <v>121.57</v>
      </c>
    </row>
    <row r="475" spans="1:4" ht="39.6" x14ac:dyDescent="0.25">
      <c r="A475" s="84">
        <v>105364</v>
      </c>
      <c r="B475" s="85" t="s">
        <v>9966</v>
      </c>
      <c r="C475" s="84" t="s">
        <v>11</v>
      </c>
      <c r="D475" s="195">
        <v>31.66</v>
      </c>
    </row>
    <row r="476" spans="1:4" ht="39.6" x14ac:dyDescent="0.25">
      <c r="A476" s="84">
        <v>105385</v>
      </c>
      <c r="B476" s="85" t="s">
        <v>9967</v>
      </c>
      <c r="C476" s="84" t="s">
        <v>11</v>
      </c>
      <c r="D476" s="195">
        <v>26.01</v>
      </c>
    </row>
    <row r="477" spans="1:4" ht="39.6" x14ac:dyDescent="0.25">
      <c r="A477" s="84">
        <v>105362</v>
      </c>
      <c r="B477" s="85" t="s">
        <v>9968</v>
      </c>
      <c r="C477" s="84" t="s">
        <v>11</v>
      </c>
      <c r="D477" s="195">
        <v>22.73</v>
      </c>
    </row>
    <row r="478" spans="1:4" ht="39.6" x14ac:dyDescent="0.25">
      <c r="A478" s="84">
        <v>105383</v>
      </c>
      <c r="B478" s="85" t="s">
        <v>9969</v>
      </c>
      <c r="C478" s="84" t="s">
        <v>11</v>
      </c>
      <c r="D478" s="195">
        <v>18.579999999999998</v>
      </c>
    </row>
    <row r="479" spans="1:4" ht="39.6" x14ac:dyDescent="0.25">
      <c r="A479" s="84">
        <v>105363</v>
      </c>
      <c r="B479" s="85" t="s">
        <v>9970</v>
      </c>
      <c r="C479" s="84" t="s">
        <v>11</v>
      </c>
      <c r="D479" s="195">
        <v>27.29</v>
      </c>
    </row>
    <row r="480" spans="1:4" ht="39.6" x14ac:dyDescent="0.25">
      <c r="A480" s="84">
        <v>105384</v>
      </c>
      <c r="B480" s="85" t="s">
        <v>9971</v>
      </c>
      <c r="C480" s="84" t="s">
        <v>11</v>
      </c>
      <c r="D480" s="195">
        <v>22.4</v>
      </c>
    </row>
    <row r="481" spans="1:4" ht="39.6" x14ac:dyDescent="0.25">
      <c r="A481" s="84">
        <v>105279</v>
      </c>
      <c r="B481" s="85" t="s">
        <v>9972</v>
      </c>
      <c r="C481" s="84" t="s">
        <v>11</v>
      </c>
      <c r="D481" s="195">
        <v>28.06</v>
      </c>
    </row>
    <row r="482" spans="1:4" ht="39.6" x14ac:dyDescent="0.25">
      <c r="A482" s="84">
        <v>105259</v>
      </c>
      <c r="B482" s="85" t="s">
        <v>9973</v>
      </c>
      <c r="C482" s="84" t="s">
        <v>11</v>
      </c>
      <c r="D482" s="195">
        <v>22.04</v>
      </c>
    </row>
    <row r="483" spans="1:4" ht="39.6" x14ac:dyDescent="0.25">
      <c r="A483" s="84">
        <v>105357</v>
      </c>
      <c r="B483" s="85" t="s">
        <v>9974</v>
      </c>
      <c r="C483" s="84" t="s">
        <v>11</v>
      </c>
      <c r="D483" s="195">
        <v>226.34</v>
      </c>
    </row>
    <row r="484" spans="1:4" ht="39.6" x14ac:dyDescent="0.25">
      <c r="A484" s="84">
        <v>105346</v>
      </c>
      <c r="B484" s="85" t="s">
        <v>9975</v>
      </c>
      <c r="C484" s="84" t="s">
        <v>11</v>
      </c>
      <c r="D484" s="195">
        <v>185.32</v>
      </c>
    </row>
    <row r="485" spans="1:4" ht="39.6" x14ac:dyDescent="0.25">
      <c r="A485" s="84">
        <v>105358</v>
      </c>
      <c r="B485" s="85" t="s">
        <v>9976</v>
      </c>
      <c r="C485" s="84" t="s">
        <v>11</v>
      </c>
      <c r="D485" s="195">
        <v>276.33999999999997</v>
      </c>
    </row>
    <row r="486" spans="1:4" ht="39.6" x14ac:dyDescent="0.25">
      <c r="A486" s="84">
        <v>105347</v>
      </c>
      <c r="B486" s="85" t="s">
        <v>9977</v>
      </c>
      <c r="C486" s="84" t="s">
        <v>11</v>
      </c>
      <c r="D486" s="195">
        <v>227.91</v>
      </c>
    </row>
    <row r="487" spans="1:4" ht="39.6" x14ac:dyDescent="0.25">
      <c r="A487" s="84">
        <v>105280</v>
      </c>
      <c r="B487" s="85" t="s">
        <v>9978</v>
      </c>
      <c r="C487" s="84" t="s">
        <v>11</v>
      </c>
      <c r="D487" s="195">
        <v>37.53</v>
      </c>
    </row>
    <row r="488" spans="1:4" ht="39.6" x14ac:dyDescent="0.25">
      <c r="A488" s="84">
        <v>105283</v>
      </c>
      <c r="B488" s="85" t="s">
        <v>9979</v>
      </c>
      <c r="C488" s="84" t="s">
        <v>11</v>
      </c>
      <c r="D488" s="195">
        <v>29.99</v>
      </c>
    </row>
    <row r="489" spans="1:4" ht="39.6" x14ac:dyDescent="0.25">
      <c r="A489" s="84">
        <v>105281</v>
      </c>
      <c r="B489" s="85" t="s">
        <v>9980</v>
      </c>
      <c r="C489" s="84" t="s">
        <v>11</v>
      </c>
      <c r="D489" s="195">
        <v>46.99</v>
      </c>
    </row>
    <row r="490" spans="1:4" ht="39.6" x14ac:dyDescent="0.25">
      <c r="A490" s="84">
        <v>105319</v>
      </c>
      <c r="B490" s="85" t="s">
        <v>9981</v>
      </c>
      <c r="C490" s="84" t="s">
        <v>11</v>
      </c>
      <c r="D490" s="195">
        <v>37.94</v>
      </c>
    </row>
    <row r="491" spans="1:4" ht="39.6" x14ac:dyDescent="0.25">
      <c r="A491" s="84">
        <v>105284</v>
      </c>
      <c r="B491" s="85" t="s">
        <v>9982</v>
      </c>
      <c r="C491" s="84" t="s">
        <v>11</v>
      </c>
      <c r="D491" s="195">
        <v>56.81</v>
      </c>
    </row>
    <row r="492" spans="1:4" ht="39.6" x14ac:dyDescent="0.25">
      <c r="A492" s="84">
        <v>105320</v>
      </c>
      <c r="B492" s="85" t="s">
        <v>9983</v>
      </c>
      <c r="C492" s="84" t="s">
        <v>11</v>
      </c>
      <c r="D492" s="195">
        <v>46.23</v>
      </c>
    </row>
    <row r="493" spans="1:4" ht="39.6" x14ac:dyDescent="0.25">
      <c r="A493" s="84">
        <v>105348</v>
      </c>
      <c r="B493" s="85" t="s">
        <v>9984</v>
      </c>
      <c r="C493" s="84" t="s">
        <v>11</v>
      </c>
      <c r="D493" s="195">
        <v>66.599999999999994</v>
      </c>
    </row>
    <row r="494" spans="1:4" ht="39.6" x14ac:dyDescent="0.25">
      <c r="A494" s="84">
        <v>105321</v>
      </c>
      <c r="B494" s="85" t="s">
        <v>9985</v>
      </c>
      <c r="C494" s="84" t="s">
        <v>11</v>
      </c>
      <c r="D494" s="195">
        <v>54.5</v>
      </c>
    </row>
    <row r="495" spans="1:4" ht="39.6" x14ac:dyDescent="0.25">
      <c r="A495" s="84">
        <v>105349</v>
      </c>
      <c r="B495" s="85" t="s">
        <v>9986</v>
      </c>
      <c r="C495" s="84" t="s">
        <v>11</v>
      </c>
      <c r="D495" s="195">
        <v>76.37</v>
      </c>
    </row>
    <row r="496" spans="1:4" ht="39.6" x14ac:dyDescent="0.25">
      <c r="A496" s="84">
        <v>105322</v>
      </c>
      <c r="B496" s="85" t="s">
        <v>9987</v>
      </c>
      <c r="C496" s="84" t="s">
        <v>11</v>
      </c>
      <c r="D496" s="195">
        <v>62.75</v>
      </c>
    </row>
    <row r="497" spans="1:4" ht="39.6" x14ac:dyDescent="0.25">
      <c r="A497" s="84">
        <v>105350</v>
      </c>
      <c r="B497" s="85" t="s">
        <v>9988</v>
      </c>
      <c r="C497" s="84" t="s">
        <v>11</v>
      </c>
      <c r="D497" s="195">
        <v>86.15</v>
      </c>
    </row>
    <row r="498" spans="1:4" ht="39.6" x14ac:dyDescent="0.25">
      <c r="A498" s="84">
        <v>105323</v>
      </c>
      <c r="B498" s="85" t="s">
        <v>9989</v>
      </c>
      <c r="C498" s="84" t="s">
        <v>11</v>
      </c>
      <c r="D498" s="195">
        <v>71.010000000000005</v>
      </c>
    </row>
    <row r="499" spans="1:4" ht="39.6" x14ac:dyDescent="0.25">
      <c r="A499" s="84">
        <v>105351</v>
      </c>
      <c r="B499" s="85" t="s">
        <v>9990</v>
      </c>
      <c r="C499" s="84" t="s">
        <v>11</v>
      </c>
      <c r="D499" s="195">
        <v>96.21</v>
      </c>
    </row>
    <row r="500" spans="1:4" ht="39.6" x14ac:dyDescent="0.25">
      <c r="A500" s="84">
        <v>105324</v>
      </c>
      <c r="B500" s="85" t="s">
        <v>9991</v>
      </c>
      <c r="C500" s="84" t="s">
        <v>11</v>
      </c>
      <c r="D500" s="195">
        <v>79.55</v>
      </c>
    </row>
    <row r="501" spans="1:4" ht="39.6" x14ac:dyDescent="0.25">
      <c r="A501" s="84">
        <v>105352</v>
      </c>
      <c r="B501" s="85" t="s">
        <v>9992</v>
      </c>
      <c r="C501" s="84" t="s">
        <v>11</v>
      </c>
      <c r="D501" s="195">
        <v>119.48</v>
      </c>
    </row>
    <row r="502" spans="1:4" ht="39.6" x14ac:dyDescent="0.25">
      <c r="A502" s="84">
        <v>105325</v>
      </c>
      <c r="B502" s="85" t="s">
        <v>9993</v>
      </c>
      <c r="C502" s="84" t="s">
        <v>11</v>
      </c>
      <c r="D502" s="195">
        <v>96.92</v>
      </c>
    </row>
    <row r="503" spans="1:4" ht="39.6" x14ac:dyDescent="0.25">
      <c r="A503" s="84">
        <v>105353</v>
      </c>
      <c r="B503" s="85" t="s">
        <v>9994</v>
      </c>
      <c r="C503" s="84" t="s">
        <v>11</v>
      </c>
      <c r="D503" s="195">
        <v>141.6</v>
      </c>
    </row>
    <row r="504" spans="1:4" ht="39.6" x14ac:dyDescent="0.25">
      <c r="A504" s="84">
        <v>105326</v>
      </c>
      <c r="B504" s="85" t="s">
        <v>9995</v>
      </c>
      <c r="C504" s="84" t="s">
        <v>11</v>
      </c>
      <c r="D504" s="195">
        <v>115.35</v>
      </c>
    </row>
    <row r="505" spans="1:4" ht="39.6" x14ac:dyDescent="0.25">
      <c r="A505" s="84">
        <v>105354</v>
      </c>
      <c r="B505" s="85" t="s">
        <v>9996</v>
      </c>
      <c r="C505" s="84" t="s">
        <v>11</v>
      </c>
      <c r="D505" s="195">
        <v>162.02000000000001</v>
      </c>
    </row>
    <row r="506" spans="1:4" ht="39.6" x14ac:dyDescent="0.25">
      <c r="A506" s="84">
        <v>105344</v>
      </c>
      <c r="B506" s="85" t="s">
        <v>9997</v>
      </c>
      <c r="C506" s="84" t="s">
        <v>11</v>
      </c>
      <c r="D506" s="195">
        <v>132.08000000000001</v>
      </c>
    </row>
    <row r="507" spans="1:4" ht="39.6" x14ac:dyDescent="0.25">
      <c r="A507" s="84">
        <v>105278</v>
      </c>
      <c r="B507" s="85" t="s">
        <v>9998</v>
      </c>
      <c r="C507" s="84" t="s">
        <v>11</v>
      </c>
      <c r="D507" s="195">
        <v>24.21</v>
      </c>
    </row>
    <row r="508" spans="1:4" ht="39.6" x14ac:dyDescent="0.25">
      <c r="A508" s="84">
        <v>105343</v>
      </c>
      <c r="B508" s="85" t="s">
        <v>9999</v>
      </c>
      <c r="C508" s="84" t="s">
        <v>11</v>
      </c>
      <c r="D508" s="195">
        <v>18.79</v>
      </c>
    </row>
    <row r="509" spans="1:4" ht="39.6" x14ac:dyDescent="0.25">
      <c r="A509" s="84">
        <v>105355</v>
      </c>
      <c r="B509" s="85" t="s">
        <v>10000</v>
      </c>
      <c r="C509" s="84" t="s">
        <v>11</v>
      </c>
      <c r="D509" s="195">
        <v>183.05</v>
      </c>
    </row>
    <row r="510" spans="1:4" ht="39.6" x14ac:dyDescent="0.25">
      <c r="A510" s="84">
        <v>105391</v>
      </c>
      <c r="B510" s="85" t="s">
        <v>10001</v>
      </c>
      <c r="C510" s="84" t="s">
        <v>11</v>
      </c>
      <c r="D510" s="195">
        <v>149.41999999999999</v>
      </c>
    </row>
    <row r="511" spans="1:4" ht="39.6" x14ac:dyDescent="0.25">
      <c r="A511" s="84">
        <v>105356</v>
      </c>
      <c r="B511" s="85" t="s">
        <v>10002</v>
      </c>
      <c r="C511" s="84" t="s">
        <v>11</v>
      </c>
      <c r="D511" s="195">
        <v>204.58</v>
      </c>
    </row>
    <row r="512" spans="1:4" ht="39.6" x14ac:dyDescent="0.25">
      <c r="A512" s="84">
        <v>105345</v>
      </c>
      <c r="B512" s="85" t="s">
        <v>10003</v>
      </c>
      <c r="C512" s="84" t="s">
        <v>11</v>
      </c>
      <c r="D512" s="195">
        <v>167.24</v>
      </c>
    </row>
    <row r="513" spans="1:4" ht="39.6" x14ac:dyDescent="0.25">
      <c r="A513" s="84">
        <v>105367</v>
      </c>
      <c r="B513" s="85" t="s">
        <v>10004</v>
      </c>
      <c r="C513" s="84" t="s">
        <v>11</v>
      </c>
      <c r="D513" s="195">
        <v>43.38</v>
      </c>
    </row>
    <row r="514" spans="1:4" ht="39.6" x14ac:dyDescent="0.25">
      <c r="A514" s="84">
        <v>105371</v>
      </c>
      <c r="B514" s="85" t="s">
        <v>10005</v>
      </c>
      <c r="C514" s="84" t="s">
        <v>11</v>
      </c>
      <c r="D514" s="195">
        <v>35.85</v>
      </c>
    </row>
    <row r="515" spans="1:4" ht="39.6" x14ac:dyDescent="0.25">
      <c r="A515" s="84">
        <v>105365</v>
      </c>
      <c r="B515" s="85" t="s">
        <v>10006</v>
      </c>
      <c r="C515" s="84" t="s">
        <v>11</v>
      </c>
      <c r="D515" s="195">
        <v>30.82</v>
      </c>
    </row>
    <row r="516" spans="1:4" ht="39.6" x14ac:dyDescent="0.25">
      <c r="A516" s="84">
        <v>105386</v>
      </c>
      <c r="B516" s="85" t="s">
        <v>10007</v>
      </c>
      <c r="C516" s="84" t="s">
        <v>11</v>
      </c>
      <c r="D516" s="195">
        <v>25.29</v>
      </c>
    </row>
    <row r="517" spans="1:4" ht="39.6" x14ac:dyDescent="0.25">
      <c r="A517" s="84">
        <v>105366</v>
      </c>
      <c r="B517" s="85" t="s">
        <v>10008</v>
      </c>
      <c r="C517" s="84" t="s">
        <v>11</v>
      </c>
      <c r="D517" s="195">
        <v>37.29</v>
      </c>
    </row>
    <row r="518" spans="1:4" ht="39.6" x14ac:dyDescent="0.25">
      <c r="A518" s="84">
        <v>105387</v>
      </c>
      <c r="B518" s="85" t="s">
        <v>10009</v>
      </c>
      <c r="C518" s="84" t="s">
        <v>11</v>
      </c>
      <c r="D518" s="195">
        <v>30.77</v>
      </c>
    </row>
    <row r="519" spans="1:4" ht="39.6" x14ac:dyDescent="0.25">
      <c r="A519" s="84">
        <v>97177</v>
      </c>
      <c r="B519" s="85" t="s">
        <v>10010</v>
      </c>
      <c r="C519" s="84" t="s">
        <v>27</v>
      </c>
      <c r="D519" s="195">
        <v>83.92</v>
      </c>
    </row>
    <row r="520" spans="1:4" ht="39.6" x14ac:dyDescent="0.25">
      <c r="A520" s="84">
        <v>97187</v>
      </c>
      <c r="B520" s="85" t="s">
        <v>10011</v>
      </c>
      <c r="C520" s="84" t="s">
        <v>27</v>
      </c>
      <c r="D520" s="195">
        <v>75.25</v>
      </c>
    </row>
    <row r="521" spans="1:4" ht="39.6" x14ac:dyDescent="0.25">
      <c r="A521" s="84">
        <v>97178</v>
      </c>
      <c r="B521" s="85" t="s">
        <v>10012</v>
      </c>
      <c r="C521" s="84" t="s">
        <v>27</v>
      </c>
      <c r="D521" s="195">
        <v>102.38</v>
      </c>
    </row>
    <row r="522" spans="1:4" ht="39.6" x14ac:dyDescent="0.25">
      <c r="A522" s="84">
        <v>97188</v>
      </c>
      <c r="B522" s="85" t="s">
        <v>10013</v>
      </c>
      <c r="C522" s="84" t="s">
        <v>27</v>
      </c>
      <c r="D522" s="195">
        <v>91.92</v>
      </c>
    </row>
    <row r="523" spans="1:4" ht="39.6" x14ac:dyDescent="0.25">
      <c r="A523" s="84">
        <v>97179</v>
      </c>
      <c r="B523" s="85" t="s">
        <v>10014</v>
      </c>
      <c r="C523" s="84" t="s">
        <v>27</v>
      </c>
      <c r="D523" s="195">
        <v>120.87</v>
      </c>
    </row>
    <row r="524" spans="1:4" ht="39.6" x14ac:dyDescent="0.25">
      <c r="A524" s="84">
        <v>97189</v>
      </c>
      <c r="B524" s="85" t="s">
        <v>10015</v>
      </c>
      <c r="C524" s="84" t="s">
        <v>27</v>
      </c>
      <c r="D524" s="195">
        <v>108.61</v>
      </c>
    </row>
    <row r="525" spans="1:4" ht="39.6" x14ac:dyDescent="0.25">
      <c r="A525" s="84">
        <v>97180</v>
      </c>
      <c r="B525" s="85" t="s">
        <v>10016</v>
      </c>
      <c r="C525" s="84" t="s">
        <v>27</v>
      </c>
      <c r="D525" s="195">
        <v>139.34</v>
      </c>
    </row>
    <row r="526" spans="1:4" ht="39.6" x14ac:dyDescent="0.25">
      <c r="A526" s="84">
        <v>97190</v>
      </c>
      <c r="B526" s="85" t="s">
        <v>10017</v>
      </c>
      <c r="C526" s="84" t="s">
        <v>27</v>
      </c>
      <c r="D526" s="195">
        <v>125.27</v>
      </c>
    </row>
    <row r="527" spans="1:4" ht="39.6" x14ac:dyDescent="0.25">
      <c r="A527" s="84">
        <v>97181</v>
      </c>
      <c r="B527" s="85" t="s">
        <v>10018</v>
      </c>
      <c r="C527" s="84" t="s">
        <v>27</v>
      </c>
      <c r="D527" s="195">
        <v>157.82</v>
      </c>
    </row>
    <row r="528" spans="1:4" ht="39.6" x14ac:dyDescent="0.25">
      <c r="A528" s="84">
        <v>97191</v>
      </c>
      <c r="B528" s="85" t="s">
        <v>10019</v>
      </c>
      <c r="C528" s="84" t="s">
        <v>27</v>
      </c>
      <c r="D528" s="195">
        <v>141.94999999999999</v>
      </c>
    </row>
    <row r="529" spans="1:4" ht="39.6" x14ac:dyDescent="0.25">
      <c r="A529" s="84">
        <v>97182</v>
      </c>
      <c r="B529" s="85" t="s">
        <v>10020</v>
      </c>
      <c r="C529" s="84" t="s">
        <v>27</v>
      </c>
      <c r="D529" s="195">
        <v>180.51</v>
      </c>
    </row>
    <row r="530" spans="1:4" ht="39.6" x14ac:dyDescent="0.25">
      <c r="A530" s="84">
        <v>97192</v>
      </c>
      <c r="B530" s="85" t="s">
        <v>10021</v>
      </c>
      <c r="C530" s="84" t="s">
        <v>27</v>
      </c>
      <c r="D530" s="195">
        <v>161.85</v>
      </c>
    </row>
    <row r="531" spans="1:4" ht="39.6" x14ac:dyDescent="0.25">
      <c r="A531" s="84">
        <v>97173</v>
      </c>
      <c r="B531" s="85" t="s">
        <v>10022</v>
      </c>
      <c r="C531" s="84" t="s">
        <v>27</v>
      </c>
      <c r="D531" s="195">
        <v>46.96</v>
      </c>
    </row>
    <row r="532" spans="1:4" ht="39.6" x14ac:dyDescent="0.25">
      <c r="A532" s="84">
        <v>97183</v>
      </c>
      <c r="B532" s="85" t="s">
        <v>10023</v>
      </c>
      <c r="C532" s="84" t="s">
        <v>27</v>
      </c>
      <c r="D532" s="195">
        <v>41.91</v>
      </c>
    </row>
    <row r="533" spans="1:4" ht="39.6" x14ac:dyDescent="0.25">
      <c r="A533" s="84">
        <v>97174</v>
      </c>
      <c r="B533" s="85" t="s">
        <v>10024</v>
      </c>
      <c r="C533" s="84" t="s">
        <v>27</v>
      </c>
      <c r="D533" s="195">
        <v>56.19</v>
      </c>
    </row>
    <row r="534" spans="1:4" ht="39.6" x14ac:dyDescent="0.25">
      <c r="A534" s="84">
        <v>97184</v>
      </c>
      <c r="B534" s="85" t="s">
        <v>10025</v>
      </c>
      <c r="C534" s="84" t="s">
        <v>27</v>
      </c>
      <c r="D534" s="195">
        <v>50.23</v>
      </c>
    </row>
    <row r="535" spans="1:4" ht="39.6" x14ac:dyDescent="0.25">
      <c r="A535" s="84">
        <v>97175</v>
      </c>
      <c r="B535" s="85" t="s">
        <v>10026</v>
      </c>
      <c r="C535" s="84" t="s">
        <v>27</v>
      </c>
      <c r="D535" s="195">
        <v>65.45</v>
      </c>
    </row>
    <row r="536" spans="1:4" ht="39.6" x14ac:dyDescent="0.25">
      <c r="A536" s="84">
        <v>97185</v>
      </c>
      <c r="B536" s="85" t="s">
        <v>10027</v>
      </c>
      <c r="C536" s="84" t="s">
        <v>27</v>
      </c>
      <c r="D536" s="195">
        <v>58.58</v>
      </c>
    </row>
    <row r="537" spans="1:4" ht="39.6" x14ac:dyDescent="0.25">
      <c r="A537" s="84">
        <v>97176</v>
      </c>
      <c r="B537" s="85" t="s">
        <v>10028</v>
      </c>
      <c r="C537" s="84" t="s">
        <v>27</v>
      </c>
      <c r="D537" s="195">
        <v>74.680000000000007</v>
      </c>
    </row>
    <row r="538" spans="1:4" ht="39.6" x14ac:dyDescent="0.25">
      <c r="A538" s="84">
        <v>97186</v>
      </c>
      <c r="B538" s="85" t="s">
        <v>10029</v>
      </c>
      <c r="C538" s="84" t="s">
        <v>27</v>
      </c>
      <c r="D538" s="195">
        <v>66.92</v>
      </c>
    </row>
    <row r="539" spans="1:4" ht="39.6" x14ac:dyDescent="0.25">
      <c r="A539" s="84">
        <v>97142</v>
      </c>
      <c r="B539" s="85" t="s">
        <v>10030</v>
      </c>
      <c r="C539" s="84" t="s">
        <v>27</v>
      </c>
      <c r="D539" s="195">
        <v>6.51</v>
      </c>
    </row>
    <row r="540" spans="1:4" ht="39.6" x14ac:dyDescent="0.25">
      <c r="A540" s="84">
        <v>97158</v>
      </c>
      <c r="B540" s="85" t="s">
        <v>10031</v>
      </c>
      <c r="C540" s="84" t="s">
        <v>27</v>
      </c>
      <c r="D540" s="195">
        <v>5.03</v>
      </c>
    </row>
    <row r="541" spans="1:4" ht="39.6" x14ac:dyDescent="0.25">
      <c r="A541" s="84">
        <v>97155</v>
      </c>
      <c r="B541" s="85" t="s">
        <v>10032</v>
      </c>
      <c r="C541" s="84" t="s">
        <v>27</v>
      </c>
      <c r="D541" s="195">
        <v>52.16</v>
      </c>
    </row>
    <row r="542" spans="1:4" ht="39.6" x14ac:dyDescent="0.25">
      <c r="A542" s="84">
        <v>97171</v>
      </c>
      <c r="B542" s="85" t="s">
        <v>10033</v>
      </c>
      <c r="C542" s="84" t="s">
        <v>27</v>
      </c>
      <c r="D542" s="195">
        <v>42.16</v>
      </c>
    </row>
    <row r="543" spans="1:4" ht="39.6" x14ac:dyDescent="0.25">
      <c r="A543" s="84">
        <v>97156</v>
      </c>
      <c r="B543" s="85" t="s">
        <v>10034</v>
      </c>
      <c r="C543" s="84" t="s">
        <v>27</v>
      </c>
      <c r="D543" s="195">
        <v>62.52</v>
      </c>
    </row>
    <row r="544" spans="1:4" ht="39.6" x14ac:dyDescent="0.25">
      <c r="A544" s="84">
        <v>97172</v>
      </c>
      <c r="B544" s="85" t="s">
        <v>10035</v>
      </c>
      <c r="C544" s="84" t="s">
        <v>27</v>
      </c>
      <c r="D544" s="195">
        <v>50.72</v>
      </c>
    </row>
    <row r="545" spans="1:4" ht="39.6" x14ac:dyDescent="0.25">
      <c r="A545" s="84">
        <v>97143</v>
      </c>
      <c r="B545" s="85" t="s">
        <v>10036</v>
      </c>
      <c r="C545" s="84" t="s">
        <v>27</v>
      </c>
      <c r="D545" s="195">
        <v>8.7100000000000009</v>
      </c>
    </row>
    <row r="546" spans="1:4" ht="39.6" x14ac:dyDescent="0.25">
      <c r="A546" s="84">
        <v>97159</v>
      </c>
      <c r="B546" s="85" t="s">
        <v>10037</v>
      </c>
      <c r="C546" s="84" t="s">
        <v>27</v>
      </c>
      <c r="D546" s="195">
        <v>6.87</v>
      </c>
    </row>
    <row r="547" spans="1:4" ht="39.6" x14ac:dyDescent="0.25">
      <c r="A547" s="84">
        <v>97144</v>
      </c>
      <c r="B547" s="85" t="s">
        <v>10038</v>
      </c>
      <c r="C547" s="84" t="s">
        <v>27</v>
      </c>
      <c r="D547" s="195">
        <v>10.92</v>
      </c>
    </row>
    <row r="548" spans="1:4" ht="39.6" x14ac:dyDescent="0.25">
      <c r="A548" s="84">
        <v>97160</v>
      </c>
      <c r="B548" s="85" t="s">
        <v>10039</v>
      </c>
      <c r="C548" s="84" t="s">
        <v>27</v>
      </c>
      <c r="D548" s="195">
        <v>8.7100000000000009</v>
      </c>
    </row>
    <row r="549" spans="1:4" ht="39.6" x14ac:dyDescent="0.25">
      <c r="A549" s="84">
        <v>97145</v>
      </c>
      <c r="B549" s="85" t="s">
        <v>10040</v>
      </c>
      <c r="C549" s="84" t="s">
        <v>27</v>
      </c>
      <c r="D549" s="195">
        <v>13.16</v>
      </c>
    </row>
    <row r="550" spans="1:4" ht="39.6" x14ac:dyDescent="0.25">
      <c r="A550" s="84">
        <v>97161</v>
      </c>
      <c r="B550" s="85" t="s">
        <v>10041</v>
      </c>
      <c r="C550" s="84" t="s">
        <v>27</v>
      </c>
      <c r="D550" s="195">
        <v>10.57</v>
      </c>
    </row>
    <row r="551" spans="1:4" ht="39.6" x14ac:dyDescent="0.25">
      <c r="A551" s="84">
        <v>97146</v>
      </c>
      <c r="B551" s="85" t="s">
        <v>10042</v>
      </c>
      <c r="C551" s="84" t="s">
        <v>27</v>
      </c>
      <c r="D551" s="195">
        <v>15.39</v>
      </c>
    </row>
    <row r="552" spans="1:4" ht="39.6" x14ac:dyDescent="0.25">
      <c r="A552" s="84">
        <v>97162</v>
      </c>
      <c r="B552" s="85" t="s">
        <v>10043</v>
      </c>
      <c r="C552" s="84" t="s">
        <v>27</v>
      </c>
      <c r="D552" s="195">
        <v>12.44</v>
      </c>
    </row>
    <row r="553" spans="1:4" ht="39.6" x14ac:dyDescent="0.25">
      <c r="A553" s="84">
        <v>97147</v>
      </c>
      <c r="B553" s="85" t="s">
        <v>10044</v>
      </c>
      <c r="C553" s="84" t="s">
        <v>27</v>
      </c>
      <c r="D553" s="195">
        <v>17.63</v>
      </c>
    </row>
    <row r="554" spans="1:4" ht="39.6" x14ac:dyDescent="0.25">
      <c r="A554" s="84">
        <v>97163</v>
      </c>
      <c r="B554" s="85" t="s">
        <v>10045</v>
      </c>
      <c r="C554" s="84" t="s">
        <v>27</v>
      </c>
      <c r="D554" s="195">
        <v>14.3</v>
      </c>
    </row>
    <row r="555" spans="1:4" ht="39.6" x14ac:dyDescent="0.25">
      <c r="A555" s="84">
        <v>97148</v>
      </c>
      <c r="B555" s="85" t="s">
        <v>10046</v>
      </c>
      <c r="C555" s="84" t="s">
        <v>27</v>
      </c>
      <c r="D555" s="195">
        <v>19.87</v>
      </c>
    </row>
    <row r="556" spans="1:4" ht="39.6" x14ac:dyDescent="0.25">
      <c r="A556" s="84">
        <v>97164</v>
      </c>
      <c r="B556" s="85" t="s">
        <v>10047</v>
      </c>
      <c r="C556" s="84" t="s">
        <v>27</v>
      </c>
      <c r="D556" s="195">
        <v>16.18</v>
      </c>
    </row>
    <row r="557" spans="1:4" ht="39.6" x14ac:dyDescent="0.25">
      <c r="A557" s="84">
        <v>97149</v>
      </c>
      <c r="B557" s="85" t="s">
        <v>10048</v>
      </c>
      <c r="C557" s="84" t="s">
        <v>27</v>
      </c>
      <c r="D557" s="195">
        <v>22.13</v>
      </c>
    </row>
    <row r="558" spans="1:4" ht="39.6" x14ac:dyDescent="0.25">
      <c r="A558" s="84">
        <v>97165</v>
      </c>
      <c r="B558" s="85" t="s">
        <v>10049</v>
      </c>
      <c r="C558" s="84" t="s">
        <v>27</v>
      </c>
      <c r="D558" s="195">
        <v>18.07</v>
      </c>
    </row>
    <row r="559" spans="1:4" ht="39.6" x14ac:dyDescent="0.25">
      <c r="A559" s="84">
        <v>97150</v>
      </c>
      <c r="B559" s="85" t="s">
        <v>10050</v>
      </c>
      <c r="C559" s="84" t="s">
        <v>27</v>
      </c>
      <c r="D559" s="195">
        <v>27.63</v>
      </c>
    </row>
    <row r="560" spans="1:4" ht="39.6" x14ac:dyDescent="0.25">
      <c r="A560" s="84">
        <v>97166</v>
      </c>
      <c r="B560" s="85" t="s">
        <v>10051</v>
      </c>
      <c r="C560" s="84" t="s">
        <v>27</v>
      </c>
      <c r="D560" s="195">
        <v>22.13</v>
      </c>
    </row>
    <row r="561" spans="1:4" ht="39.6" x14ac:dyDescent="0.25">
      <c r="A561" s="84">
        <v>97151</v>
      </c>
      <c r="B561" s="85" t="s">
        <v>10052</v>
      </c>
      <c r="C561" s="84" t="s">
        <v>27</v>
      </c>
      <c r="D561" s="195">
        <v>32.65</v>
      </c>
    </row>
    <row r="562" spans="1:4" ht="39.6" x14ac:dyDescent="0.25">
      <c r="A562" s="84">
        <v>97167</v>
      </c>
      <c r="B562" s="85" t="s">
        <v>10053</v>
      </c>
      <c r="C562" s="84" t="s">
        <v>27</v>
      </c>
      <c r="D562" s="195">
        <v>26.24</v>
      </c>
    </row>
    <row r="563" spans="1:4" ht="39.6" x14ac:dyDescent="0.25">
      <c r="A563" s="84">
        <v>97152</v>
      </c>
      <c r="B563" s="85" t="s">
        <v>10054</v>
      </c>
      <c r="C563" s="84" t="s">
        <v>27</v>
      </c>
      <c r="D563" s="195">
        <v>37.35</v>
      </c>
    </row>
    <row r="564" spans="1:4" ht="39.6" x14ac:dyDescent="0.25">
      <c r="A564" s="84">
        <v>97168</v>
      </c>
      <c r="B564" s="85" t="s">
        <v>10055</v>
      </c>
      <c r="C564" s="84" t="s">
        <v>27</v>
      </c>
      <c r="D564" s="195">
        <v>30.05</v>
      </c>
    </row>
    <row r="565" spans="1:4" ht="39.6" x14ac:dyDescent="0.25">
      <c r="A565" s="84">
        <v>97141</v>
      </c>
      <c r="B565" s="85" t="s">
        <v>10056</v>
      </c>
      <c r="C565" s="84" t="s">
        <v>27</v>
      </c>
      <c r="D565" s="195">
        <v>5.6</v>
      </c>
    </row>
    <row r="566" spans="1:4" ht="39.6" x14ac:dyDescent="0.25">
      <c r="A566" s="84">
        <v>97157</v>
      </c>
      <c r="B566" s="85" t="s">
        <v>10057</v>
      </c>
      <c r="C566" s="84" t="s">
        <v>27</v>
      </c>
      <c r="D566" s="195">
        <v>4.28</v>
      </c>
    </row>
    <row r="567" spans="1:4" ht="39.6" x14ac:dyDescent="0.25">
      <c r="A567" s="84">
        <v>97153</v>
      </c>
      <c r="B567" s="85" t="s">
        <v>10058</v>
      </c>
      <c r="C567" s="84" t="s">
        <v>27</v>
      </c>
      <c r="D567" s="195">
        <v>42.26</v>
      </c>
    </row>
    <row r="568" spans="1:4" ht="39.6" x14ac:dyDescent="0.25">
      <c r="A568" s="84">
        <v>97169</v>
      </c>
      <c r="B568" s="85" t="s">
        <v>10059</v>
      </c>
      <c r="C568" s="84" t="s">
        <v>27</v>
      </c>
      <c r="D568" s="195">
        <v>34.07</v>
      </c>
    </row>
    <row r="569" spans="1:4" ht="39.6" x14ac:dyDescent="0.25">
      <c r="A569" s="84">
        <v>97154</v>
      </c>
      <c r="B569" s="85" t="s">
        <v>10060</v>
      </c>
      <c r="C569" s="84" t="s">
        <v>27</v>
      </c>
      <c r="D569" s="195">
        <v>47.19</v>
      </c>
    </row>
    <row r="570" spans="1:4" ht="39.6" x14ac:dyDescent="0.25">
      <c r="A570" s="84">
        <v>97170</v>
      </c>
      <c r="B570" s="85" t="s">
        <v>10061</v>
      </c>
      <c r="C570" s="84" t="s">
        <v>27</v>
      </c>
      <c r="D570" s="195">
        <v>38.090000000000003</v>
      </c>
    </row>
    <row r="571" spans="1:4" ht="39.6" x14ac:dyDescent="0.25">
      <c r="A571" s="84">
        <v>105311</v>
      </c>
      <c r="B571" s="85" t="s">
        <v>10062</v>
      </c>
      <c r="C571" s="84" t="s">
        <v>27</v>
      </c>
      <c r="D571" s="195">
        <v>4.8499999999999996</v>
      </c>
    </row>
    <row r="572" spans="1:4" ht="39.6" x14ac:dyDescent="0.25">
      <c r="A572" s="84">
        <v>105339</v>
      </c>
      <c r="B572" s="85" t="s">
        <v>10063</v>
      </c>
      <c r="C572" s="84" t="s">
        <v>27</v>
      </c>
      <c r="D572" s="195">
        <v>3.98</v>
      </c>
    </row>
    <row r="573" spans="1:4" ht="39.6" x14ac:dyDescent="0.25">
      <c r="A573" s="84">
        <v>97127</v>
      </c>
      <c r="B573" s="85" t="s">
        <v>10064</v>
      </c>
      <c r="C573" s="84" t="s">
        <v>27</v>
      </c>
      <c r="D573" s="195">
        <v>6.32</v>
      </c>
    </row>
    <row r="574" spans="1:4" ht="39.6" x14ac:dyDescent="0.25">
      <c r="A574" s="84">
        <v>97134</v>
      </c>
      <c r="B574" s="85" t="s">
        <v>10065</v>
      </c>
      <c r="C574" s="84" t="s">
        <v>27</v>
      </c>
      <c r="D574" s="195">
        <v>5.21</v>
      </c>
    </row>
    <row r="575" spans="1:4" ht="39.6" x14ac:dyDescent="0.25">
      <c r="A575" s="84">
        <v>97128</v>
      </c>
      <c r="B575" s="85" t="s">
        <v>10066</v>
      </c>
      <c r="C575" s="84" t="s">
        <v>27</v>
      </c>
      <c r="D575" s="195">
        <v>11.83</v>
      </c>
    </row>
    <row r="576" spans="1:4" ht="39.6" x14ac:dyDescent="0.25">
      <c r="A576" s="84">
        <v>97135</v>
      </c>
      <c r="B576" s="85" t="s">
        <v>10067</v>
      </c>
      <c r="C576" s="84" t="s">
        <v>27</v>
      </c>
      <c r="D576" s="195">
        <v>9.08</v>
      </c>
    </row>
    <row r="577" spans="1:4" ht="39.6" x14ac:dyDescent="0.25">
      <c r="A577" s="84">
        <v>97129</v>
      </c>
      <c r="B577" s="85" t="s">
        <v>10068</v>
      </c>
      <c r="C577" s="84" t="s">
        <v>27</v>
      </c>
      <c r="D577" s="195">
        <v>14</v>
      </c>
    </row>
    <row r="578" spans="1:4" ht="39.6" x14ac:dyDescent="0.25">
      <c r="A578" s="84">
        <v>97136</v>
      </c>
      <c r="B578" s="85" t="s">
        <v>10069</v>
      </c>
      <c r="C578" s="84" t="s">
        <v>27</v>
      </c>
      <c r="D578" s="195">
        <v>10.75</v>
      </c>
    </row>
    <row r="579" spans="1:4" ht="39.6" x14ac:dyDescent="0.25">
      <c r="A579" s="84">
        <v>97130</v>
      </c>
      <c r="B579" s="85" t="s">
        <v>10070</v>
      </c>
      <c r="C579" s="84" t="s">
        <v>27</v>
      </c>
      <c r="D579" s="195">
        <v>16.190000000000001</v>
      </c>
    </row>
    <row r="580" spans="1:4" ht="39.6" x14ac:dyDescent="0.25">
      <c r="A580" s="84">
        <v>97137</v>
      </c>
      <c r="B580" s="85" t="s">
        <v>10071</v>
      </c>
      <c r="C580" s="84" t="s">
        <v>27</v>
      </c>
      <c r="D580" s="195">
        <v>12.43</v>
      </c>
    </row>
    <row r="581" spans="1:4" ht="39.6" x14ac:dyDescent="0.25">
      <c r="A581" s="84">
        <v>97131</v>
      </c>
      <c r="B581" s="85" t="s">
        <v>10072</v>
      </c>
      <c r="C581" s="84" t="s">
        <v>27</v>
      </c>
      <c r="D581" s="195">
        <v>18.39</v>
      </c>
    </row>
    <row r="582" spans="1:4" ht="39.6" x14ac:dyDescent="0.25">
      <c r="A582" s="84">
        <v>97138</v>
      </c>
      <c r="B582" s="85" t="s">
        <v>10073</v>
      </c>
      <c r="C582" s="84" t="s">
        <v>27</v>
      </c>
      <c r="D582" s="195">
        <v>14.13</v>
      </c>
    </row>
    <row r="583" spans="1:4" ht="39.6" x14ac:dyDescent="0.25">
      <c r="A583" s="84">
        <v>97132</v>
      </c>
      <c r="B583" s="85" t="s">
        <v>10074</v>
      </c>
      <c r="C583" s="84" t="s">
        <v>27</v>
      </c>
      <c r="D583" s="195">
        <v>20.59</v>
      </c>
    </row>
    <row r="584" spans="1:4" ht="39.6" x14ac:dyDescent="0.25">
      <c r="A584" s="84">
        <v>97139</v>
      </c>
      <c r="B584" s="85" t="s">
        <v>10075</v>
      </c>
      <c r="C584" s="84" t="s">
        <v>27</v>
      </c>
      <c r="D584" s="195">
        <v>15.82</v>
      </c>
    </row>
    <row r="585" spans="1:4" ht="39.6" x14ac:dyDescent="0.25">
      <c r="A585" s="84">
        <v>97133</v>
      </c>
      <c r="B585" s="85" t="s">
        <v>10076</v>
      </c>
      <c r="C585" s="84" t="s">
        <v>27</v>
      </c>
      <c r="D585" s="195">
        <v>24.96</v>
      </c>
    </row>
    <row r="586" spans="1:4" ht="39.6" x14ac:dyDescent="0.25">
      <c r="A586" s="84">
        <v>97140</v>
      </c>
      <c r="B586" s="85" t="s">
        <v>10077</v>
      </c>
      <c r="C586" s="84" t="s">
        <v>27</v>
      </c>
      <c r="D586" s="195">
        <v>19.18</v>
      </c>
    </row>
    <row r="587" spans="1:4" ht="39.6" x14ac:dyDescent="0.25">
      <c r="A587" s="84">
        <v>97123</v>
      </c>
      <c r="B587" s="85" t="s">
        <v>10078</v>
      </c>
      <c r="C587" s="84" t="s">
        <v>27</v>
      </c>
      <c r="D587" s="195">
        <v>5.22</v>
      </c>
    </row>
    <row r="588" spans="1:4" ht="39.6" x14ac:dyDescent="0.25">
      <c r="A588" s="84">
        <v>97126</v>
      </c>
      <c r="B588" s="85" t="s">
        <v>10079</v>
      </c>
      <c r="C588" s="84" t="s">
        <v>27</v>
      </c>
      <c r="D588" s="195">
        <v>4.29</v>
      </c>
    </row>
    <row r="589" spans="1:4" ht="39.6" x14ac:dyDescent="0.25">
      <c r="A589" s="84">
        <v>105308</v>
      </c>
      <c r="B589" s="85" t="s">
        <v>10080</v>
      </c>
      <c r="C589" s="84" t="s">
        <v>27</v>
      </c>
      <c r="D589" s="195">
        <v>6</v>
      </c>
    </row>
    <row r="590" spans="1:4" ht="39.6" x14ac:dyDescent="0.25">
      <c r="A590" s="84">
        <v>105312</v>
      </c>
      <c r="B590" s="85" t="s">
        <v>10081</v>
      </c>
      <c r="C590" s="84" t="s">
        <v>27</v>
      </c>
      <c r="D590" s="195">
        <v>4.9400000000000004</v>
      </c>
    </row>
    <row r="591" spans="1:4" ht="39.6" x14ac:dyDescent="0.25">
      <c r="A591" s="84">
        <v>105309</v>
      </c>
      <c r="B591" s="85" t="s">
        <v>10082</v>
      </c>
      <c r="C591" s="84" t="s">
        <v>27</v>
      </c>
      <c r="D591" s="195">
        <v>6.46</v>
      </c>
    </row>
    <row r="592" spans="1:4" ht="39.6" x14ac:dyDescent="0.25">
      <c r="A592" s="84">
        <v>105313</v>
      </c>
      <c r="B592" s="85" t="s">
        <v>10083</v>
      </c>
      <c r="C592" s="84" t="s">
        <v>27</v>
      </c>
      <c r="D592" s="195">
        <v>5.32</v>
      </c>
    </row>
    <row r="593" spans="1:4" ht="39.6" x14ac:dyDescent="0.25">
      <c r="A593" s="84">
        <v>105310</v>
      </c>
      <c r="B593" s="85" t="s">
        <v>10084</v>
      </c>
      <c r="C593" s="84" t="s">
        <v>27</v>
      </c>
      <c r="D593" s="195">
        <v>7.61</v>
      </c>
    </row>
    <row r="594" spans="1:4" ht="39.6" x14ac:dyDescent="0.25">
      <c r="A594" s="84">
        <v>105314</v>
      </c>
      <c r="B594" s="85" t="s">
        <v>10085</v>
      </c>
      <c r="C594" s="84" t="s">
        <v>27</v>
      </c>
      <c r="D594" s="195">
        <v>6.28</v>
      </c>
    </row>
    <row r="595" spans="1:4" ht="39.6" x14ac:dyDescent="0.25">
      <c r="A595" s="84">
        <v>97121</v>
      </c>
      <c r="B595" s="85" t="s">
        <v>10086</v>
      </c>
      <c r="C595" s="84" t="s">
        <v>27</v>
      </c>
      <c r="D595" s="195">
        <v>3.74</v>
      </c>
    </row>
    <row r="596" spans="1:4" ht="39.6" x14ac:dyDescent="0.25">
      <c r="A596" s="84">
        <v>97124</v>
      </c>
      <c r="B596" s="85" t="s">
        <v>10087</v>
      </c>
      <c r="C596" s="84" t="s">
        <v>27</v>
      </c>
      <c r="D596" s="195">
        <v>3.05</v>
      </c>
    </row>
    <row r="597" spans="1:4" ht="39.6" x14ac:dyDescent="0.25">
      <c r="A597" s="84">
        <v>97122</v>
      </c>
      <c r="B597" s="85" t="s">
        <v>10088</v>
      </c>
      <c r="C597" s="84" t="s">
        <v>27</v>
      </c>
      <c r="D597" s="195">
        <v>4.5</v>
      </c>
    </row>
    <row r="598" spans="1:4" ht="39.6" x14ac:dyDescent="0.25">
      <c r="A598" s="84">
        <v>97125</v>
      </c>
      <c r="B598" s="85" t="s">
        <v>10089</v>
      </c>
      <c r="C598" s="84" t="s">
        <v>27</v>
      </c>
      <c r="D598" s="195">
        <v>3.68</v>
      </c>
    </row>
    <row r="599" spans="1:4" ht="39.6" x14ac:dyDescent="0.25">
      <c r="A599" s="84">
        <v>105296</v>
      </c>
      <c r="B599" s="85" t="s">
        <v>10090</v>
      </c>
      <c r="C599" s="84" t="s">
        <v>11</v>
      </c>
      <c r="D599" s="195">
        <v>198.86</v>
      </c>
    </row>
    <row r="600" spans="1:4" ht="39.6" x14ac:dyDescent="0.25">
      <c r="A600" s="84">
        <v>105374</v>
      </c>
      <c r="B600" s="85" t="s">
        <v>10091</v>
      </c>
      <c r="C600" s="84" t="s">
        <v>11</v>
      </c>
      <c r="D600" s="195">
        <v>193.21</v>
      </c>
    </row>
    <row r="601" spans="1:4" ht="39.6" x14ac:dyDescent="0.25">
      <c r="A601" s="84">
        <v>105292</v>
      </c>
      <c r="B601" s="85" t="s">
        <v>10092</v>
      </c>
      <c r="C601" s="84" t="s">
        <v>11</v>
      </c>
      <c r="D601" s="195">
        <v>59.23</v>
      </c>
    </row>
    <row r="602" spans="1:4" ht="39.6" x14ac:dyDescent="0.25">
      <c r="A602" s="84">
        <v>105293</v>
      </c>
      <c r="B602" s="85" t="s">
        <v>10093</v>
      </c>
      <c r="C602" s="84" t="s">
        <v>11</v>
      </c>
      <c r="D602" s="195">
        <v>55.08</v>
      </c>
    </row>
    <row r="603" spans="1:4" ht="39.6" x14ac:dyDescent="0.25">
      <c r="A603" s="84">
        <v>105294</v>
      </c>
      <c r="B603" s="85" t="s">
        <v>10094</v>
      </c>
      <c r="C603" s="84" t="s">
        <v>11</v>
      </c>
      <c r="D603" s="195">
        <v>117.37</v>
      </c>
    </row>
    <row r="604" spans="1:4" ht="39.6" x14ac:dyDescent="0.25">
      <c r="A604" s="84">
        <v>105295</v>
      </c>
      <c r="B604" s="85" t="s">
        <v>10095</v>
      </c>
      <c r="C604" s="84" t="s">
        <v>11</v>
      </c>
      <c r="D604" s="195">
        <v>112.48</v>
      </c>
    </row>
    <row r="605" spans="1:4" ht="39.6" x14ac:dyDescent="0.25">
      <c r="A605" s="84">
        <v>105290</v>
      </c>
      <c r="B605" s="85" t="s">
        <v>10096</v>
      </c>
      <c r="C605" s="84" t="s">
        <v>11</v>
      </c>
      <c r="D605" s="195">
        <v>77.37</v>
      </c>
    </row>
    <row r="606" spans="1:4" ht="39.6" x14ac:dyDescent="0.25">
      <c r="A606" s="84">
        <v>105291</v>
      </c>
      <c r="B606" s="85" t="s">
        <v>10097</v>
      </c>
      <c r="C606" s="84" t="s">
        <v>11</v>
      </c>
      <c r="D606" s="195">
        <v>73.599999999999994</v>
      </c>
    </row>
    <row r="607" spans="1:4" ht="39.6" x14ac:dyDescent="0.25">
      <c r="A607" s="84">
        <v>105286</v>
      </c>
      <c r="B607" s="85" t="s">
        <v>10098</v>
      </c>
      <c r="C607" s="84" t="s">
        <v>11</v>
      </c>
      <c r="D607" s="195">
        <v>35.75</v>
      </c>
    </row>
    <row r="608" spans="1:4" ht="39.6" x14ac:dyDescent="0.25">
      <c r="A608" s="84">
        <v>105287</v>
      </c>
      <c r="B608" s="85" t="s">
        <v>10099</v>
      </c>
      <c r="C608" s="84" t="s">
        <v>11</v>
      </c>
      <c r="D608" s="195">
        <v>32.979999999999997</v>
      </c>
    </row>
    <row r="609" spans="1:4" ht="39.6" x14ac:dyDescent="0.25">
      <c r="A609" s="84">
        <v>105288</v>
      </c>
      <c r="B609" s="85" t="s">
        <v>10100</v>
      </c>
      <c r="C609" s="84" t="s">
        <v>11</v>
      </c>
      <c r="D609" s="195">
        <v>57.88</v>
      </c>
    </row>
    <row r="610" spans="1:4" ht="39.6" x14ac:dyDescent="0.25">
      <c r="A610" s="84">
        <v>105289</v>
      </c>
      <c r="B610" s="85" t="s">
        <v>10101</v>
      </c>
      <c r="C610" s="84" t="s">
        <v>11</v>
      </c>
      <c r="D610" s="195">
        <v>54.62</v>
      </c>
    </row>
    <row r="611" spans="1:4" ht="39.6" x14ac:dyDescent="0.25">
      <c r="A611" s="84">
        <v>105375</v>
      </c>
      <c r="B611" s="85" t="s">
        <v>10102</v>
      </c>
      <c r="C611" s="84" t="s">
        <v>11</v>
      </c>
      <c r="D611" s="195">
        <v>156.59</v>
      </c>
    </row>
    <row r="612" spans="1:4" ht="39.6" x14ac:dyDescent="0.25">
      <c r="A612" s="84">
        <v>105376</v>
      </c>
      <c r="B612" s="85" t="s">
        <v>10103</v>
      </c>
      <c r="C612" s="84" t="s">
        <v>11</v>
      </c>
      <c r="D612" s="195">
        <v>149.06</v>
      </c>
    </row>
    <row r="613" spans="1:4" ht="39.6" x14ac:dyDescent="0.25">
      <c r="A613" s="84">
        <v>105331</v>
      </c>
      <c r="B613" s="85" t="s">
        <v>10104</v>
      </c>
      <c r="C613" s="84" t="s">
        <v>27</v>
      </c>
      <c r="D613" s="195">
        <v>64.03</v>
      </c>
    </row>
    <row r="614" spans="1:4" ht="39.6" x14ac:dyDescent="0.25">
      <c r="A614" s="84">
        <v>105332</v>
      </c>
      <c r="B614" s="85" t="s">
        <v>10105</v>
      </c>
      <c r="C614" s="84" t="s">
        <v>27</v>
      </c>
      <c r="D614" s="195">
        <v>63.16</v>
      </c>
    </row>
    <row r="615" spans="1:4" ht="39.6" x14ac:dyDescent="0.25">
      <c r="A615" s="84">
        <v>105333</v>
      </c>
      <c r="B615" s="85" t="s">
        <v>10106</v>
      </c>
      <c r="C615" s="84" t="s">
        <v>27</v>
      </c>
      <c r="D615" s="195">
        <v>281.73</v>
      </c>
    </row>
    <row r="616" spans="1:4" ht="39.6" x14ac:dyDescent="0.25">
      <c r="A616" s="84">
        <v>105334</v>
      </c>
      <c r="B616" s="85" t="s">
        <v>10107</v>
      </c>
      <c r="C616" s="84" t="s">
        <v>27</v>
      </c>
      <c r="D616" s="195">
        <v>278.98</v>
      </c>
    </row>
    <row r="617" spans="1:4" ht="39.6" x14ac:dyDescent="0.25">
      <c r="A617" s="84">
        <v>105335</v>
      </c>
      <c r="B617" s="85" t="s">
        <v>10108</v>
      </c>
      <c r="C617" s="84" t="s">
        <v>27</v>
      </c>
      <c r="D617" s="195">
        <v>424.89</v>
      </c>
    </row>
    <row r="618" spans="1:4" ht="39.6" x14ac:dyDescent="0.25">
      <c r="A618" s="84">
        <v>105336</v>
      </c>
      <c r="B618" s="85" t="s">
        <v>10109</v>
      </c>
      <c r="C618" s="84" t="s">
        <v>27</v>
      </c>
      <c r="D618" s="195">
        <v>421.64</v>
      </c>
    </row>
    <row r="619" spans="1:4" ht="39.6" x14ac:dyDescent="0.25">
      <c r="A619" s="84">
        <v>105337</v>
      </c>
      <c r="B619" s="85" t="s">
        <v>10110</v>
      </c>
      <c r="C619" s="84" t="s">
        <v>27</v>
      </c>
      <c r="D619" s="195">
        <v>599.66</v>
      </c>
    </row>
    <row r="620" spans="1:4" ht="39.6" x14ac:dyDescent="0.25">
      <c r="A620" s="84">
        <v>105338</v>
      </c>
      <c r="B620" s="85" t="s">
        <v>10111</v>
      </c>
      <c r="C620" s="84" t="s">
        <v>27</v>
      </c>
      <c r="D620" s="195">
        <v>595.9</v>
      </c>
    </row>
    <row r="621" spans="1:4" ht="39.6" x14ac:dyDescent="0.25">
      <c r="A621" s="84">
        <v>106108</v>
      </c>
      <c r="B621" s="85" t="s">
        <v>10112</v>
      </c>
      <c r="C621" s="84" t="s">
        <v>27</v>
      </c>
      <c r="D621" s="195">
        <v>90.3</v>
      </c>
    </row>
    <row r="622" spans="1:4" ht="39.6" x14ac:dyDescent="0.25">
      <c r="A622" s="84">
        <v>106109</v>
      </c>
      <c r="B622" s="85" t="s">
        <v>10113</v>
      </c>
      <c r="C622" s="84" t="s">
        <v>27</v>
      </c>
      <c r="D622" s="195">
        <v>89.37</v>
      </c>
    </row>
    <row r="623" spans="1:4" ht="39.6" x14ac:dyDescent="0.25">
      <c r="A623" s="84">
        <v>106104</v>
      </c>
      <c r="B623" s="85" t="s">
        <v>10114</v>
      </c>
      <c r="C623" s="84" t="s">
        <v>27</v>
      </c>
      <c r="D623" s="195">
        <v>29.67</v>
      </c>
    </row>
    <row r="624" spans="1:4" ht="39.6" x14ac:dyDescent="0.25">
      <c r="A624" s="84">
        <v>106105</v>
      </c>
      <c r="B624" s="85" t="s">
        <v>10115</v>
      </c>
      <c r="C624" s="84" t="s">
        <v>27</v>
      </c>
      <c r="D624" s="195">
        <v>28.98</v>
      </c>
    </row>
    <row r="625" spans="1:4" ht="39.6" x14ac:dyDescent="0.25">
      <c r="A625" s="84">
        <v>106106</v>
      </c>
      <c r="B625" s="85" t="s">
        <v>10116</v>
      </c>
      <c r="C625" s="84" t="s">
        <v>27</v>
      </c>
      <c r="D625" s="195">
        <v>55.42</v>
      </c>
    </row>
    <row r="626" spans="1:4" ht="39.6" x14ac:dyDescent="0.25">
      <c r="A626" s="84">
        <v>106107</v>
      </c>
      <c r="B626" s="85" t="s">
        <v>10117</v>
      </c>
      <c r="C626" s="84" t="s">
        <v>27</v>
      </c>
      <c r="D626" s="195">
        <v>54.6</v>
      </c>
    </row>
    <row r="627" spans="1:4" ht="39.6" x14ac:dyDescent="0.25">
      <c r="A627" s="84">
        <v>105377</v>
      </c>
      <c r="B627" s="85" t="s">
        <v>10118</v>
      </c>
      <c r="C627" s="84" t="s">
        <v>11</v>
      </c>
      <c r="D627" s="195">
        <v>47.29</v>
      </c>
    </row>
    <row r="628" spans="1:4" ht="39.6" x14ac:dyDescent="0.25">
      <c r="A628" s="84">
        <v>105368</v>
      </c>
      <c r="B628" s="85" t="s">
        <v>10119</v>
      </c>
      <c r="C628" s="84" t="s">
        <v>11</v>
      </c>
      <c r="D628" s="195">
        <v>43.23</v>
      </c>
    </row>
    <row r="629" spans="1:4" ht="39.6" x14ac:dyDescent="0.25">
      <c r="A629" s="84">
        <v>105369</v>
      </c>
      <c r="B629" s="85" t="s">
        <v>10120</v>
      </c>
      <c r="C629" s="84" t="s">
        <v>11</v>
      </c>
      <c r="D629" s="195">
        <v>73.78</v>
      </c>
    </row>
    <row r="630" spans="1:4" ht="39.6" x14ac:dyDescent="0.25">
      <c r="A630" s="84">
        <v>105370</v>
      </c>
      <c r="B630" s="85" t="s">
        <v>10121</v>
      </c>
      <c r="C630" s="84" t="s">
        <v>11</v>
      </c>
      <c r="D630" s="195">
        <v>68.36</v>
      </c>
    </row>
    <row r="631" spans="1:4" ht="39.6" x14ac:dyDescent="0.25">
      <c r="A631" s="84">
        <v>92864</v>
      </c>
      <c r="B631" s="85" t="s">
        <v>7769</v>
      </c>
      <c r="C631" s="84" t="s">
        <v>27</v>
      </c>
      <c r="D631" s="195">
        <v>100.72</v>
      </c>
    </row>
    <row r="632" spans="1:4" ht="39.6" x14ac:dyDescent="0.25">
      <c r="A632" s="84">
        <v>92848</v>
      </c>
      <c r="B632" s="85" t="s">
        <v>7753</v>
      </c>
      <c r="C632" s="84" t="s">
        <v>27</v>
      </c>
      <c r="D632" s="195">
        <v>89.54</v>
      </c>
    </row>
    <row r="633" spans="1:4" ht="39.6" x14ac:dyDescent="0.25">
      <c r="A633" s="84">
        <v>104937</v>
      </c>
      <c r="B633" s="85" t="s">
        <v>11581</v>
      </c>
      <c r="C633" s="84" t="s">
        <v>27</v>
      </c>
      <c r="D633" s="195">
        <v>0</v>
      </c>
    </row>
    <row r="634" spans="1:4" ht="39.6" x14ac:dyDescent="0.25">
      <c r="A634" s="84">
        <v>104933</v>
      </c>
      <c r="B634" s="85" t="s">
        <v>11582</v>
      </c>
      <c r="C634" s="84" t="s">
        <v>27</v>
      </c>
      <c r="D634" s="195">
        <v>0</v>
      </c>
    </row>
    <row r="635" spans="1:4" ht="39.6" x14ac:dyDescent="0.25">
      <c r="A635" s="84">
        <v>104939</v>
      </c>
      <c r="B635" s="85" t="s">
        <v>11583</v>
      </c>
      <c r="C635" s="84" t="s">
        <v>27</v>
      </c>
      <c r="D635" s="195">
        <v>0</v>
      </c>
    </row>
    <row r="636" spans="1:4" ht="39.6" x14ac:dyDescent="0.25">
      <c r="A636" s="84">
        <v>104935</v>
      </c>
      <c r="B636" s="85" t="s">
        <v>11584</v>
      </c>
      <c r="C636" s="84" t="s">
        <v>27</v>
      </c>
      <c r="D636" s="195">
        <v>0</v>
      </c>
    </row>
    <row r="637" spans="1:4" ht="39.6" x14ac:dyDescent="0.25">
      <c r="A637" s="84">
        <v>92850</v>
      </c>
      <c r="B637" s="85" t="s">
        <v>7755</v>
      </c>
      <c r="C637" s="84" t="s">
        <v>27</v>
      </c>
      <c r="D637" s="195">
        <v>24.91</v>
      </c>
    </row>
    <row r="638" spans="1:4" ht="39.6" x14ac:dyDescent="0.25">
      <c r="A638" s="84">
        <v>92834</v>
      </c>
      <c r="B638" s="85" t="s">
        <v>7739</v>
      </c>
      <c r="C638" s="84" t="s">
        <v>27</v>
      </c>
      <c r="D638" s="195">
        <v>22.09</v>
      </c>
    </row>
    <row r="639" spans="1:4" ht="39.6" x14ac:dyDescent="0.25">
      <c r="A639" s="84">
        <v>92852</v>
      </c>
      <c r="B639" s="85" t="s">
        <v>7757</v>
      </c>
      <c r="C639" s="84" t="s">
        <v>27</v>
      </c>
      <c r="D639" s="195">
        <v>33.29</v>
      </c>
    </row>
    <row r="640" spans="1:4" ht="39.6" x14ac:dyDescent="0.25">
      <c r="A640" s="84">
        <v>92836</v>
      </c>
      <c r="B640" s="85" t="s">
        <v>7741</v>
      </c>
      <c r="C640" s="84" t="s">
        <v>27</v>
      </c>
      <c r="D640" s="195">
        <v>29.29</v>
      </c>
    </row>
    <row r="641" spans="1:4" ht="39.6" x14ac:dyDescent="0.25">
      <c r="A641" s="84">
        <v>92854</v>
      </c>
      <c r="B641" s="85" t="s">
        <v>7759</v>
      </c>
      <c r="C641" s="84" t="s">
        <v>27</v>
      </c>
      <c r="D641" s="195">
        <v>42.06</v>
      </c>
    </row>
    <row r="642" spans="1:4" ht="39.6" x14ac:dyDescent="0.25">
      <c r="A642" s="84">
        <v>92838</v>
      </c>
      <c r="B642" s="85" t="s">
        <v>7743</v>
      </c>
      <c r="C642" s="84" t="s">
        <v>27</v>
      </c>
      <c r="D642" s="195">
        <v>36.869999999999997</v>
      </c>
    </row>
    <row r="643" spans="1:4" ht="39.6" x14ac:dyDescent="0.25">
      <c r="A643" s="84">
        <v>92856</v>
      </c>
      <c r="B643" s="85" t="s">
        <v>7761</v>
      </c>
      <c r="C643" s="84" t="s">
        <v>27</v>
      </c>
      <c r="D643" s="195">
        <v>51.13</v>
      </c>
    </row>
    <row r="644" spans="1:4" ht="39.6" x14ac:dyDescent="0.25">
      <c r="A644" s="84">
        <v>92840</v>
      </c>
      <c r="B644" s="85" t="s">
        <v>7745</v>
      </c>
      <c r="C644" s="84" t="s">
        <v>27</v>
      </c>
      <c r="D644" s="195">
        <v>44.74</v>
      </c>
    </row>
    <row r="645" spans="1:4" ht="39.6" x14ac:dyDescent="0.25">
      <c r="A645" s="84">
        <v>92858</v>
      </c>
      <c r="B645" s="85" t="s">
        <v>7763</v>
      </c>
      <c r="C645" s="84" t="s">
        <v>27</v>
      </c>
      <c r="D645" s="195">
        <v>63.55</v>
      </c>
    </row>
    <row r="646" spans="1:4" ht="39.6" x14ac:dyDescent="0.25">
      <c r="A646" s="84">
        <v>92842</v>
      </c>
      <c r="B646" s="85" t="s">
        <v>7747</v>
      </c>
      <c r="C646" s="84" t="s">
        <v>27</v>
      </c>
      <c r="D646" s="195">
        <v>55.96</v>
      </c>
    </row>
    <row r="647" spans="1:4" ht="39.6" x14ac:dyDescent="0.25">
      <c r="A647" s="84">
        <v>92860</v>
      </c>
      <c r="B647" s="85" t="s">
        <v>7765</v>
      </c>
      <c r="C647" s="84" t="s">
        <v>27</v>
      </c>
      <c r="D647" s="195">
        <v>75.209999999999994</v>
      </c>
    </row>
    <row r="648" spans="1:4" ht="39.6" x14ac:dyDescent="0.25">
      <c r="A648" s="84">
        <v>92844</v>
      </c>
      <c r="B648" s="85" t="s">
        <v>7749</v>
      </c>
      <c r="C648" s="84" t="s">
        <v>27</v>
      </c>
      <c r="D648" s="195">
        <v>66.42</v>
      </c>
    </row>
    <row r="649" spans="1:4" ht="39.6" x14ac:dyDescent="0.25">
      <c r="A649" s="84">
        <v>92862</v>
      </c>
      <c r="B649" s="85" t="s">
        <v>7767</v>
      </c>
      <c r="C649" s="84" t="s">
        <v>27</v>
      </c>
      <c r="D649" s="195">
        <v>86.12</v>
      </c>
    </row>
    <row r="650" spans="1:4" ht="39.6" x14ac:dyDescent="0.25">
      <c r="A650" s="84">
        <v>92846</v>
      </c>
      <c r="B650" s="85" t="s">
        <v>7751</v>
      </c>
      <c r="C650" s="84" t="s">
        <v>27</v>
      </c>
      <c r="D650" s="195">
        <v>76.14</v>
      </c>
    </row>
    <row r="651" spans="1:4" ht="39.6" x14ac:dyDescent="0.25">
      <c r="A651" s="84">
        <v>92828</v>
      </c>
      <c r="B651" s="85" t="s">
        <v>7803</v>
      </c>
      <c r="C651" s="84" t="s">
        <v>27</v>
      </c>
      <c r="D651" s="195">
        <v>120.41</v>
      </c>
    </row>
    <row r="652" spans="1:4" ht="39.6" x14ac:dyDescent="0.25">
      <c r="A652" s="84">
        <v>92815</v>
      </c>
      <c r="B652" s="85" t="s">
        <v>7791</v>
      </c>
      <c r="C652" s="84" t="s">
        <v>27</v>
      </c>
      <c r="D652" s="195">
        <v>109.22</v>
      </c>
    </row>
    <row r="653" spans="1:4" ht="39.6" x14ac:dyDescent="0.25">
      <c r="A653" s="84">
        <v>92830</v>
      </c>
      <c r="B653" s="85" t="s">
        <v>7805</v>
      </c>
      <c r="C653" s="84" t="s">
        <v>27</v>
      </c>
      <c r="D653" s="195">
        <v>148.21</v>
      </c>
    </row>
    <row r="654" spans="1:4" ht="39.6" x14ac:dyDescent="0.25">
      <c r="A654" s="84">
        <v>92817</v>
      </c>
      <c r="B654" s="85" t="s">
        <v>7793</v>
      </c>
      <c r="C654" s="84" t="s">
        <v>27</v>
      </c>
      <c r="D654" s="195">
        <v>134.63999999999999</v>
      </c>
    </row>
    <row r="655" spans="1:4" ht="39.6" x14ac:dyDescent="0.25">
      <c r="A655" s="84">
        <v>92832</v>
      </c>
      <c r="B655" s="85" t="s">
        <v>7807</v>
      </c>
      <c r="C655" s="84" t="s">
        <v>27</v>
      </c>
      <c r="D655" s="195">
        <v>191.73</v>
      </c>
    </row>
    <row r="656" spans="1:4" ht="39.6" x14ac:dyDescent="0.25">
      <c r="A656" s="84">
        <v>92819</v>
      </c>
      <c r="B656" s="85" t="s">
        <v>7795</v>
      </c>
      <c r="C656" s="84" t="s">
        <v>27</v>
      </c>
      <c r="D656" s="195">
        <v>174.58</v>
      </c>
    </row>
    <row r="657" spans="1:4" ht="39.6" x14ac:dyDescent="0.25">
      <c r="A657" s="84">
        <v>92820</v>
      </c>
      <c r="B657" s="85" t="s">
        <v>7796</v>
      </c>
      <c r="C657" s="84" t="s">
        <v>27</v>
      </c>
      <c r="D657" s="195">
        <v>30.73</v>
      </c>
    </row>
    <row r="658" spans="1:4" ht="39.6" x14ac:dyDescent="0.25">
      <c r="A658" s="84">
        <v>92808</v>
      </c>
      <c r="B658" s="85" t="s">
        <v>7784</v>
      </c>
      <c r="C658" s="84" t="s">
        <v>27</v>
      </c>
      <c r="D658" s="195">
        <v>27.9</v>
      </c>
    </row>
    <row r="659" spans="1:4" ht="39.6" x14ac:dyDescent="0.25">
      <c r="A659" s="84">
        <v>92821</v>
      </c>
      <c r="B659" s="85" t="s">
        <v>7797</v>
      </c>
      <c r="C659" s="84" t="s">
        <v>27</v>
      </c>
      <c r="D659" s="195">
        <v>42.76</v>
      </c>
    </row>
    <row r="660" spans="1:4" ht="39.6" x14ac:dyDescent="0.25">
      <c r="A660" s="84">
        <v>92809</v>
      </c>
      <c r="B660" s="85" t="s">
        <v>7785</v>
      </c>
      <c r="C660" s="84" t="s">
        <v>27</v>
      </c>
      <c r="D660" s="195">
        <v>38.76</v>
      </c>
    </row>
    <row r="661" spans="1:4" ht="39.6" x14ac:dyDescent="0.25">
      <c r="A661" s="84">
        <v>92822</v>
      </c>
      <c r="B661" s="85" t="s">
        <v>7798</v>
      </c>
      <c r="C661" s="84" t="s">
        <v>27</v>
      </c>
      <c r="D661" s="195">
        <v>55.11</v>
      </c>
    </row>
    <row r="662" spans="1:4" ht="39.6" x14ac:dyDescent="0.25">
      <c r="A662" s="84">
        <v>92810</v>
      </c>
      <c r="B662" s="85" t="s">
        <v>7786</v>
      </c>
      <c r="C662" s="84" t="s">
        <v>27</v>
      </c>
      <c r="D662" s="195">
        <v>49.93</v>
      </c>
    </row>
    <row r="663" spans="1:4" ht="39.6" x14ac:dyDescent="0.25">
      <c r="A663" s="84">
        <v>92824</v>
      </c>
      <c r="B663" s="85" t="s">
        <v>7799</v>
      </c>
      <c r="C663" s="84" t="s">
        <v>27</v>
      </c>
      <c r="D663" s="195">
        <v>67.650000000000006</v>
      </c>
    </row>
    <row r="664" spans="1:4" ht="39.6" x14ac:dyDescent="0.25">
      <c r="A664" s="84">
        <v>92811</v>
      </c>
      <c r="B664" s="85" t="s">
        <v>7787</v>
      </c>
      <c r="C664" s="84" t="s">
        <v>27</v>
      </c>
      <c r="D664" s="195">
        <v>61.29</v>
      </c>
    </row>
    <row r="665" spans="1:4" ht="39.6" x14ac:dyDescent="0.25">
      <c r="A665" s="84">
        <v>92825</v>
      </c>
      <c r="B665" s="85" t="s">
        <v>7800</v>
      </c>
      <c r="C665" s="84" t="s">
        <v>27</v>
      </c>
      <c r="D665" s="195">
        <v>80.48</v>
      </c>
    </row>
    <row r="666" spans="1:4" ht="39.6" x14ac:dyDescent="0.25">
      <c r="A666" s="84">
        <v>92812</v>
      </c>
      <c r="B666" s="85" t="s">
        <v>7788</v>
      </c>
      <c r="C666" s="84" t="s">
        <v>27</v>
      </c>
      <c r="D666" s="195">
        <v>72.91</v>
      </c>
    </row>
    <row r="667" spans="1:4" ht="39.6" x14ac:dyDescent="0.25">
      <c r="A667" s="84">
        <v>92826</v>
      </c>
      <c r="B667" s="85" t="s">
        <v>7801</v>
      </c>
      <c r="C667" s="84" t="s">
        <v>27</v>
      </c>
      <c r="D667" s="195">
        <v>93.54</v>
      </c>
    </row>
    <row r="668" spans="1:4" ht="39.6" x14ac:dyDescent="0.25">
      <c r="A668" s="84">
        <v>92813</v>
      </c>
      <c r="B668" s="85" t="s">
        <v>7789</v>
      </c>
      <c r="C668" s="84" t="s">
        <v>27</v>
      </c>
      <c r="D668" s="195">
        <v>84.78</v>
      </c>
    </row>
    <row r="669" spans="1:4" ht="39.6" x14ac:dyDescent="0.25">
      <c r="A669" s="84">
        <v>92827</v>
      </c>
      <c r="B669" s="85" t="s">
        <v>7802</v>
      </c>
      <c r="C669" s="84" t="s">
        <v>27</v>
      </c>
      <c r="D669" s="195">
        <v>106.89</v>
      </c>
    </row>
    <row r="670" spans="1:4" ht="39.6" x14ac:dyDescent="0.25">
      <c r="A670" s="84">
        <v>92814</v>
      </c>
      <c r="B670" s="85" t="s">
        <v>7790</v>
      </c>
      <c r="C670" s="84" t="s">
        <v>27</v>
      </c>
      <c r="D670" s="195">
        <v>96.89</v>
      </c>
    </row>
    <row r="671" spans="1:4" ht="39.6" x14ac:dyDescent="0.25">
      <c r="A671" s="84">
        <v>95570</v>
      </c>
      <c r="B671" s="85" t="s">
        <v>7813</v>
      </c>
      <c r="C671" s="84" t="s">
        <v>27</v>
      </c>
      <c r="D671" s="195">
        <v>113.13</v>
      </c>
    </row>
    <row r="672" spans="1:4" ht="39.6" x14ac:dyDescent="0.25">
      <c r="A672" s="84">
        <v>95567</v>
      </c>
      <c r="B672" s="85" t="s">
        <v>7810</v>
      </c>
      <c r="C672" s="84" t="s">
        <v>27</v>
      </c>
      <c r="D672" s="195">
        <v>110.3</v>
      </c>
    </row>
    <row r="673" spans="1:4" ht="39.6" x14ac:dyDescent="0.25">
      <c r="A673" s="84">
        <v>95571</v>
      </c>
      <c r="B673" s="85" t="s">
        <v>7814</v>
      </c>
      <c r="C673" s="84" t="s">
        <v>27</v>
      </c>
      <c r="D673" s="195">
        <v>140.13</v>
      </c>
    </row>
    <row r="674" spans="1:4" ht="39.6" x14ac:dyDescent="0.25">
      <c r="A674" s="84">
        <v>95568</v>
      </c>
      <c r="B674" s="85" t="s">
        <v>7811</v>
      </c>
      <c r="C674" s="84" t="s">
        <v>27</v>
      </c>
      <c r="D674" s="195">
        <v>136.13</v>
      </c>
    </row>
    <row r="675" spans="1:4" ht="39.6" x14ac:dyDescent="0.25">
      <c r="A675" s="84">
        <v>95572</v>
      </c>
      <c r="B675" s="85" t="s">
        <v>7815</v>
      </c>
      <c r="C675" s="84" t="s">
        <v>27</v>
      </c>
      <c r="D675" s="195">
        <v>200.03</v>
      </c>
    </row>
    <row r="676" spans="1:4" ht="39.6" x14ac:dyDescent="0.25">
      <c r="A676" s="84">
        <v>95569</v>
      </c>
      <c r="B676" s="85" t="s">
        <v>7812</v>
      </c>
      <c r="C676" s="84" t="s">
        <v>27</v>
      </c>
      <c r="D676" s="195">
        <v>194.85</v>
      </c>
    </row>
    <row r="677" spans="1:4" ht="39.6" x14ac:dyDescent="0.25">
      <c r="A677" s="84">
        <v>92863</v>
      </c>
      <c r="B677" s="85" t="s">
        <v>7768</v>
      </c>
      <c r="C677" s="84" t="s">
        <v>27</v>
      </c>
      <c r="D677" s="195">
        <v>1047.27</v>
      </c>
    </row>
    <row r="678" spans="1:4" ht="39.6" x14ac:dyDescent="0.25">
      <c r="A678" s="84">
        <v>92847</v>
      </c>
      <c r="B678" s="85" t="s">
        <v>7752</v>
      </c>
      <c r="C678" s="84" t="s">
        <v>27</v>
      </c>
      <c r="D678" s="195">
        <v>1036.0899999999999</v>
      </c>
    </row>
    <row r="679" spans="1:4" ht="39.6" x14ac:dyDescent="0.25">
      <c r="A679" s="84">
        <v>104936</v>
      </c>
      <c r="B679" s="85" t="s">
        <v>11585</v>
      </c>
      <c r="C679" s="84" t="s">
        <v>27</v>
      </c>
      <c r="D679" s="195">
        <v>0</v>
      </c>
    </row>
    <row r="680" spans="1:4" ht="39.6" x14ac:dyDescent="0.25">
      <c r="A680" s="84">
        <v>104932</v>
      </c>
      <c r="B680" s="85" t="s">
        <v>11586</v>
      </c>
      <c r="C680" s="84" t="s">
        <v>27</v>
      </c>
      <c r="D680" s="195">
        <v>0</v>
      </c>
    </row>
    <row r="681" spans="1:4" ht="39.6" x14ac:dyDescent="0.25">
      <c r="A681" s="84">
        <v>104938</v>
      </c>
      <c r="B681" s="85" t="s">
        <v>11587</v>
      </c>
      <c r="C681" s="84" t="s">
        <v>27</v>
      </c>
      <c r="D681" s="195">
        <v>0</v>
      </c>
    </row>
    <row r="682" spans="1:4" ht="39.6" x14ac:dyDescent="0.25">
      <c r="A682" s="84">
        <v>104934</v>
      </c>
      <c r="B682" s="85" t="s">
        <v>11588</v>
      </c>
      <c r="C682" s="84" t="s">
        <v>27</v>
      </c>
      <c r="D682" s="195">
        <v>0</v>
      </c>
    </row>
    <row r="683" spans="1:4" ht="39.6" x14ac:dyDescent="0.25">
      <c r="A683" s="84">
        <v>92849</v>
      </c>
      <c r="B683" s="85" t="s">
        <v>7754</v>
      </c>
      <c r="C683" s="84" t="s">
        <v>27</v>
      </c>
      <c r="D683" s="195">
        <v>222.94</v>
      </c>
    </row>
    <row r="684" spans="1:4" ht="39.6" x14ac:dyDescent="0.25">
      <c r="A684" s="84">
        <v>92833</v>
      </c>
      <c r="B684" s="85" t="s">
        <v>7738</v>
      </c>
      <c r="C684" s="84" t="s">
        <v>27</v>
      </c>
      <c r="D684" s="195">
        <v>220.12</v>
      </c>
    </row>
    <row r="685" spans="1:4" ht="39.6" x14ac:dyDescent="0.25">
      <c r="A685" s="84">
        <v>92851</v>
      </c>
      <c r="B685" s="85" t="s">
        <v>7756</v>
      </c>
      <c r="C685" s="84" t="s">
        <v>27</v>
      </c>
      <c r="D685" s="195">
        <v>236.41</v>
      </c>
    </row>
    <row r="686" spans="1:4" ht="39.6" x14ac:dyDescent="0.25">
      <c r="A686" s="84">
        <v>92835</v>
      </c>
      <c r="B686" s="85" t="s">
        <v>7740</v>
      </c>
      <c r="C686" s="84" t="s">
        <v>27</v>
      </c>
      <c r="D686" s="195">
        <v>232.41</v>
      </c>
    </row>
    <row r="687" spans="1:4" ht="39.6" x14ac:dyDescent="0.25">
      <c r="A687" s="84">
        <v>92853</v>
      </c>
      <c r="B687" s="85" t="s">
        <v>7758</v>
      </c>
      <c r="C687" s="84" t="s">
        <v>27</v>
      </c>
      <c r="D687" s="195">
        <v>417.83</v>
      </c>
    </row>
    <row r="688" spans="1:4" ht="39.6" x14ac:dyDescent="0.25">
      <c r="A688" s="84">
        <v>92837</v>
      </c>
      <c r="B688" s="85" t="s">
        <v>7742</v>
      </c>
      <c r="C688" s="84" t="s">
        <v>27</v>
      </c>
      <c r="D688" s="195">
        <v>412.64</v>
      </c>
    </row>
    <row r="689" spans="1:4" ht="39.6" x14ac:dyDescent="0.25">
      <c r="A689" s="84">
        <v>92855</v>
      </c>
      <c r="B689" s="85" t="s">
        <v>7760</v>
      </c>
      <c r="C689" s="84" t="s">
        <v>27</v>
      </c>
      <c r="D689" s="195">
        <v>512.21</v>
      </c>
    </row>
    <row r="690" spans="1:4" ht="39.6" x14ac:dyDescent="0.25">
      <c r="A690" s="84">
        <v>92839</v>
      </c>
      <c r="B690" s="85" t="s">
        <v>7744</v>
      </c>
      <c r="C690" s="84" t="s">
        <v>27</v>
      </c>
      <c r="D690" s="195">
        <v>505.82</v>
      </c>
    </row>
    <row r="691" spans="1:4" ht="39.6" x14ac:dyDescent="0.25">
      <c r="A691" s="84">
        <v>92857</v>
      </c>
      <c r="B691" s="85" t="s">
        <v>7762</v>
      </c>
      <c r="C691" s="84" t="s">
        <v>27</v>
      </c>
      <c r="D691" s="195">
        <v>665.81</v>
      </c>
    </row>
    <row r="692" spans="1:4" ht="39.6" x14ac:dyDescent="0.25">
      <c r="A692" s="84">
        <v>92841</v>
      </c>
      <c r="B692" s="85" t="s">
        <v>7746</v>
      </c>
      <c r="C692" s="84" t="s">
        <v>27</v>
      </c>
      <c r="D692" s="195">
        <v>658.22</v>
      </c>
    </row>
    <row r="693" spans="1:4" ht="39.6" x14ac:dyDescent="0.25">
      <c r="A693" s="84">
        <v>92859</v>
      </c>
      <c r="B693" s="85" t="s">
        <v>7764</v>
      </c>
      <c r="C693" s="84" t="s">
        <v>27</v>
      </c>
      <c r="D693" s="195">
        <v>690.77</v>
      </c>
    </row>
    <row r="694" spans="1:4" ht="39.6" x14ac:dyDescent="0.25">
      <c r="A694" s="84">
        <v>92843</v>
      </c>
      <c r="B694" s="85" t="s">
        <v>7748</v>
      </c>
      <c r="C694" s="84" t="s">
        <v>27</v>
      </c>
      <c r="D694" s="195">
        <v>681.98</v>
      </c>
    </row>
    <row r="695" spans="1:4" ht="39.6" x14ac:dyDescent="0.25">
      <c r="A695" s="84">
        <v>92861</v>
      </c>
      <c r="B695" s="85" t="s">
        <v>7766</v>
      </c>
      <c r="C695" s="84" t="s">
        <v>27</v>
      </c>
      <c r="D695" s="195">
        <v>1019.48</v>
      </c>
    </row>
    <row r="696" spans="1:4" ht="39.6" x14ac:dyDescent="0.25">
      <c r="A696" s="84">
        <v>92845</v>
      </c>
      <c r="B696" s="85" t="s">
        <v>7750</v>
      </c>
      <c r="C696" s="84" t="s">
        <v>27</v>
      </c>
      <c r="D696" s="195">
        <v>1009.5</v>
      </c>
    </row>
    <row r="697" spans="1:4" ht="39.6" x14ac:dyDescent="0.25">
      <c r="A697" s="84">
        <v>92226</v>
      </c>
      <c r="B697" s="85" t="s">
        <v>7783</v>
      </c>
      <c r="C697" s="84" t="s">
        <v>27</v>
      </c>
      <c r="D697" s="195">
        <v>591.65</v>
      </c>
    </row>
    <row r="698" spans="1:4" ht="39.6" x14ac:dyDescent="0.25">
      <c r="A698" s="84">
        <v>92216</v>
      </c>
      <c r="B698" s="85" t="s">
        <v>7776</v>
      </c>
      <c r="C698" s="84" t="s">
        <v>27</v>
      </c>
      <c r="D698" s="195">
        <v>580.46</v>
      </c>
    </row>
    <row r="699" spans="1:4" ht="39.6" x14ac:dyDescent="0.25">
      <c r="A699" s="84">
        <v>92829</v>
      </c>
      <c r="B699" s="85" t="s">
        <v>7804</v>
      </c>
      <c r="C699" s="84" t="s">
        <v>27</v>
      </c>
      <c r="D699" s="195">
        <v>852.03</v>
      </c>
    </row>
    <row r="700" spans="1:4" ht="39.6" x14ac:dyDescent="0.25">
      <c r="A700" s="84">
        <v>92816</v>
      </c>
      <c r="B700" s="85" t="s">
        <v>7792</v>
      </c>
      <c r="C700" s="84" t="s">
        <v>27</v>
      </c>
      <c r="D700" s="195">
        <v>838.46</v>
      </c>
    </row>
    <row r="701" spans="1:4" ht="39.6" x14ac:dyDescent="0.25">
      <c r="A701" s="84">
        <v>92831</v>
      </c>
      <c r="B701" s="85" t="s">
        <v>7806</v>
      </c>
      <c r="C701" s="84" t="s">
        <v>27</v>
      </c>
      <c r="D701" s="195">
        <v>1211.4100000000001</v>
      </c>
    </row>
    <row r="702" spans="1:4" ht="39.6" x14ac:dyDescent="0.25">
      <c r="A702" s="84">
        <v>92818</v>
      </c>
      <c r="B702" s="85" t="s">
        <v>7794</v>
      </c>
      <c r="C702" s="84" t="s">
        <v>27</v>
      </c>
      <c r="D702" s="195">
        <v>1194.26</v>
      </c>
    </row>
    <row r="703" spans="1:4" ht="39.6" x14ac:dyDescent="0.25">
      <c r="A703" s="84">
        <v>95566</v>
      </c>
      <c r="B703" s="85" t="s">
        <v>7809</v>
      </c>
      <c r="C703" s="84" t="s">
        <v>27</v>
      </c>
      <c r="D703" s="195">
        <v>141.41999999999999</v>
      </c>
    </row>
    <row r="704" spans="1:4" ht="39.6" x14ac:dyDescent="0.25">
      <c r="A704" s="84">
        <v>95565</v>
      </c>
      <c r="B704" s="85" t="s">
        <v>7808</v>
      </c>
      <c r="C704" s="84" t="s">
        <v>27</v>
      </c>
      <c r="D704" s="195">
        <v>138.59</v>
      </c>
    </row>
    <row r="705" spans="1:4" ht="39.6" x14ac:dyDescent="0.25">
      <c r="A705" s="84">
        <v>92219</v>
      </c>
      <c r="B705" s="85" t="s">
        <v>7777</v>
      </c>
      <c r="C705" s="84" t="s">
        <v>27</v>
      </c>
      <c r="D705" s="195">
        <v>167.67</v>
      </c>
    </row>
    <row r="706" spans="1:4" ht="39.6" x14ac:dyDescent="0.25">
      <c r="A706" s="84">
        <v>92210</v>
      </c>
      <c r="B706" s="85" t="s">
        <v>7770</v>
      </c>
      <c r="C706" s="84" t="s">
        <v>27</v>
      </c>
      <c r="D706" s="195">
        <v>163.66999999999999</v>
      </c>
    </row>
    <row r="707" spans="1:4" ht="39.6" x14ac:dyDescent="0.25">
      <c r="A707" s="84">
        <v>92220</v>
      </c>
      <c r="B707" s="85" t="s">
        <v>7778</v>
      </c>
      <c r="C707" s="84" t="s">
        <v>27</v>
      </c>
      <c r="D707" s="195">
        <v>204.39</v>
      </c>
    </row>
    <row r="708" spans="1:4" ht="39.6" x14ac:dyDescent="0.25">
      <c r="A708" s="84">
        <v>92211</v>
      </c>
      <c r="B708" s="85" t="s">
        <v>7771</v>
      </c>
      <c r="C708" s="84" t="s">
        <v>27</v>
      </c>
      <c r="D708" s="195">
        <v>199.21</v>
      </c>
    </row>
    <row r="709" spans="1:4" ht="39.6" x14ac:dyDescent="0.25">
      <c r="A709" s="84">
        <v>92221</v>
      </c>
      <c r="B709" s="85" t="s">
        <v>7779</v>
      </c>
      <c r="C709" s="84" t="s">
        <v>27</v>
      </c>
      <c r="D709" s="195">
        <v>309.37</v>
      </c>
    </row>
    <row r="710" spans="1:4" ht="39.6" x14ac:dyDescent="0.25">
      <c r="A710" s="84">
        <v>92212</v>
      </c>
      <c r="B710" s="85" t="s">
        <v>7772</v>
      </c>
      <c r="C710" s="84" t="s">
        <v>27</v>
      </c>
      <c r="D710" s="195">
        <v>303.01</v>
      </c>
    </row>
    <row r="711" spans="1:4" ht="39.6" x14ac:dyDescent="0.25">
      <c r="A711" s="84">
        <v>92222</v>
      </c>
      <c r="B711" s="85" t="s">
        <v>7780</v>
      </c>
      <c r="C711" s="84" t="s">
        <v>27</v>
      </c>
      <c r="D711" s="195">
        <v>409.94</v>
      </c>
    </row>
    <row r="712" spans="1:4" ht="39.6" x14ac:dyDescent="0.25">
      <c r="A712" s="84">
        <v>92213</v>
      </c>
      <c r="B712" s="85" t="s">
        <v>7773</v>
      </c>
      <c r="C712" s="84" t="s">
        <v>27</v>
      </c>
      <c r="D712" s="195">
        <v>402.37</v>
      </c>
    </row>
    <row r="713" spans="1:4" ht="39.6" x14ac:dyDescent="0.25">
      <c r="A713" s="84">
        <v>92223</v>
      </c>
      <c r="B713" s="85" t="s">
        <v>7781</v>
      </c>
      <c r="C713" s="84" t="s">
        <v>27</v>
      </c>
      <c r="D713" s="195">
        <v>495.72</v>
      </c>
    </row>
    <row r="714" spans="1:4" ht="39.6" x14ac:dyDescent="0.25">
      <c r="A714" s="84">
        <v>92214</v>
      </c>
      <c r="B714" s="85" t="s">
        <v>7774</v>
      </c>
      <c r="C714" s="84" t="s">
        <v>27</v>
      </c>
      <c r="D714" s="195">
        <v>486.96</v>
      </c>
    </row>
    <row r="715" spans="1:4" ht="39.6" x14ac:dyDescent="0.25">
      <c r="A715" s="84">
        <v>92224</v>
      </c>
      <c r="B715" s="85" t="s">
        <v>7782</v>
      </c>
      <c r="C715" s="84" t="s">
        <v>27</v>
      </c>
      <c r="D715" s="195">
        <v>568.99</v>
      </c>
    </row>
    <row r="716" spans="1:4" ht="39.6" x14ac:dyDescent="0.25">
      <c r="A716" s="84">
        <v>92215</v>
      </c>
      <c r="B716" s="85" t="s">
        <v>7775</v>
      </c>
      <c r="C716" s="84" t="s">
        <v>27</v>
      </c>
      <c r="D716" s="195">
        <v>558.99</v>
      </c>
    </row>
    <row r="717" spans="1:4" x14ac:dyDescent="0.25">
      <c r="A717" s="84">
        <v>94342</v>
      </c>
      <c r="B717" s="85" t="s">
        <v>7318</v>
      </c>
      <c r="C717" s="84" t="s">
        <v>28</v>
      </c>
      <c r="D717" s="195">
        <v>95.07</v>
      </c>
    </row>
    <row r="718" spans="1:4" x14ac:dyDescent="0.25">
      <c r="A718" s="84">
        <v>94319</v>
      </c>
      <c r="B718" s="85" t="s">
        <v>7312</v>
      </c>
      <c r="C718" s="84" t="s">
        <v>28</v>
      </c>
      <c r="D718" s="195">
        <v>86.4</v>
      </c>
    </row>
    <row r="719" spans="1:4" ht="39.6" x14ac:dyDescent="0.25">
      <c r="A719" s="84">
        <v>94304</v>
      </c>
      <c r="B719" s="85" t="s">
        <v>7307</v>
      </c>
      <c r="C719" s="84" t="s">
        <v>28</v>
      </c>
      <c r="D719" s="195">
        <v>79.95</v>
      </c>
    </row>
    <row r="720" spans="1:4" ht="39.6" x14ac:dyDescent="0.25">
      <c r="A720" s="84">
        <v>94306</v>
      </c>
      <c r="B720" s="85" t="s">
        <v>7308</v>
      </c>
      <c r="C720" s="84" t="s">
        <v>28</v>
      </c>
      <c r="D720" s="195">
        <v>72.91</v>
      </c>
    </row>
    <row r="721" spans="1:4" ht="39.6" x14ac:dyDescent="0.25">
      <c r="A721" s="84">
        <v>94327</v>
      </c>
      <c r="B721" s="85" t="s">
        <v>7313</v>
      </c>
      <c r="C721" s="84" t="s">
        <v>28</v>
      </c>
      <c r="D721" s="195">
        <v>88.62</v>
      </c>
    </row>
    <row r="722" spans="1:4" ht="39.6" x14ac:dyDescent="0.25">
      <c r="A722" s="84">
        <v>94329</v>
      </c>
      <c r="B722" s="85" t="s">
        <v>7314</v>
      </c>
      <c r="C722" s="84" t="s">
        <v>28</v>
      </c>
      <c r="D722" s="195">
        <v>81.58</v>
      </c>
    </row>
    <row r="723" spans="1:4" ht="39.6" x14ac:dyDescent="0.25">
      <c r="A723" s="84">
        <v>94333</v>
      </c>
      <c r="B723" s="85" t="s">
        <v>7315</v>
      </c>
      <c r="C723" s="84" t="s">
        <v>28</v>
      </c>
      <c r="D723" s="195">
        <v>78.42</v>
      </c>
    </row>
    <row r="724" spans="1:4" ht="39.6" x14ac:dyDescent="0.25">
      <c r="A724" s="84">
        <v>94310</v>
      </c>
      <c r="B724" s="85" t="s">
        <v>7309</v>
      </c>
      <c r="C724" s="84" t="s">
        <v>28</v>
      </c>
      <c r="D724" s="195">
        <v>69.75</v>
      </c>
    </row>
    <row r="725" spans="1:4" ht="26.4" x14ac:dyDescent="0.25">
      <c r="A725" s="84">
        <v>104739</v>
      </c>
      <c r="B725" s="85" t="s">
        <v>7332</v>
      </c>
      <c r="C725" s="84" t="s">
        <v>28</v>
      </c>
      <c r="D725" s="195">
        <v>94.16</v>
      </c>
    </row>
    <row r="726" spans="1:4" ht="26.4" x14ac:dyDescent="0.25">
      <c r="A726" s="84">
        <v>104738</v>
      </c>
      <c r="B726" s="85" t="s">
        <v>7331</v>
      </c>
      <c r="C726" s="84" t="s">
        <v>28</v>
      </c>
      <c r="D726" s="195">
        <v>85.49</v>
      </c>
    </row>
    <row r="727" spans="1:4" ht="39.6" x14ac:dyDescent="0.25">
      <c r="A727" s="84">
        <v>94316</v>
      </c>
      <c r="B727" s="85" t="s">
        <v>7310</v>
      </c>
      <c r="C727" s="84" t="s">
        <v>28</v>
      </c>
      <c r="D727" s="195">
        <v>75.040000000000006</v>
      </c>
    </row>
    <row r="728" spans="1:4" ht="39.6" x14ac:dyDescent="0.25">
      <c r="A728" s="84">
        <v>94318</v>
      </c>
      <c r="B728" s="85" t="s">
        <v>7311</v>
      </c>
      <c r="C728" s="84" t="s">
        <v>28</v>
      </c>
      <c r="D728" s="195">
        <v>68.56</v>
      </c>
    </row>
    <row r="729" spans="1:4" ht="39.6" x14ac:dyDescent="0.25">
      <c r="A729" s="84">
        <v>94339</v>
      </c>
      <c r="B729" s="85" t="s">
        <v>7316</v>
      </c>
      <c r="C729" s="84" t="s">
        <v>28</v>
      </c>
      <c r="D729" s="195">
        <v>83.71</v>
      </c>
    </row>
    <row r="730" spans="1:4" ht="39.6" x14ac:dyDescent="0.25">
      <c r="A730" s="84">
        <v>94341</v>
      </c>
      <c r="B730" s="85" t="s">
        <v>7317</v>
      </c>
      <c r="C730" s="84" t="s">
        <v>28</v>
      </c>
      <c r="D730" s="195">
        <v>77.23</v>
      </c>
    </row>
    <row r="731" spans="1:4" x14ac:dyDescent="0.25">
      <c r="A731" s="84">
        <v>104742</v>
      </c>
      <c r="B731" s="85" t="s">
        <v>7335</v>
      </c>
      <c r="C731" s="84" t="s">
        <v>9</v>
      </c>
      <c r="D731" s="195">
        <v>8.73</v>
      </c>
    </row>
    <row r="732" spans="1:4" ht="26.4" x14ac:dyDescent="0.25">
      <c r="A732" s="84">
        <v>93382</v>
      </c>
      <c r="B732" s="85" t="s">
        <v>7324</v>
      </c>
      <c r="C732" s="84" t="s">
        <v>28</v>
      </c>
      <c r="D732" s="195">
        <v>32.57</v>
      </c>
    </row>
    <row r="733" spans="1:4" x14ac:dyDescent="0.25">
      <c r="A733" s="84">
        <v>104737</v>
      </c>
      <c r="B733" s="85" t="s">
        <v>7330</v>
      </c>
      <c r="C733" s="84" t="s">
        <v>28</v>
      </c>
      <c r="D733" s="195">
        <v>26.25</v>
      </c>
    </row>
    <row r="734" spans="1:4" ht="52.8" x14ac:dyDescent="0.25">
      <c r="A734" s="84">
        <v>93369</v>
      </c>
      <c r="B734" s="85" t="s">
        <v>7321</v>
      </c>
      <c r="C734" s="84" t="s">
        <v>28</v>
      </c>
      <c r="D734" s="195">
        <v>19.079999999999998</v>
      </c>
    </row>
    <row r="735" spans="1:4" ht="52.8" x14ac:dyDescent="0.25">
      <c r="A735" s="84">
        <v>93373</v>
      </c>
      <c r="B735" s="85" t="s">
        <v>7323</v>
      </c>
      <c r="C735" s="84" t="s">
        <v>28</v>
      </c>
      <c r="D735" s="195">
        <v>15.92</v>
      </c>
    </row>
    <row r="736" spans="1:4" ht="52.8" x14ac:dyDescent="0.25">
      <c r="A736" s="84">
        <v>93368</v>
      </c>
      <c r="B736" s="85" t="s">
        <v>7320</v>
      </c>
      <c r="C736" s="84" t="s">
        <v>28</v>
      </c>
      <c r="D736" s="195">
        <v>22.98</v>
      </c>
    </row>
    <row r="737" spans="1:4" ht="52.8" x14ac:dyDescent="0.25">
      <c r="A737" s="84">
        <v>104729</v>
      </c>
      <c r="B737" s="85" t="s">
        <v>7326</v>
      </c>
      <c r="C737" s="84" t="s">
        <v>28</v>
      </c>
      <c r="D737" s="195">
        <v>17.559999999999999</v>
      </c>
    </row>
    <row r="738" spans="1:4" ht="52.8" x14ac:dyDescent="0.25">
      <c r="A738" s="84">
        <v>93372</v>
      </c>
      <c r="B738" s="85" t="s">
        <v>7322</v>
      </c>
      <c r="C738" s="84" t="s">
        <v>28</v>
      </c>
      <c r="D738" s="195">
        <v>18.39</v>
      </c>
    </row>
    <row r="739" spans="1:4" ht="52.8" x14ac:dyDescent="0.25">
      <c r="A739" s="84">
        <v>104731</v>
      </c>
      <c r="B739" s="85" t="s">
        <v>7328</v>
      </c>
      <c r="C739" s="84" t="s">
        <v>28</v>
      </c>
      <c r="D739" s="195">
        <v>13</v>
      </c>
    </row>
    <row r="740" spans="1:4" ht="52.8" x14ac:dyDescent="0.25">
      <c r="A740" s="84">
        <v>93367</v>
      </c>
      <c r="B740" s="85" t="s">
        <v>7319</v>
      </c>
      <c r="C740" s="84" t="s">
        <v>28</v>
      </c>
      <c r="D740" s="195">
        <v>26.12</v>
      </c>
    </row>
    <row r="741" spans="1:4" ht="52.8" x14ac:dyDescent="0.25">
      <c r="A741" s="84">
        <v>104728</v>
      </c>
      <c r="B741" s="85" t="s">
        <v>7325</v>
      </c>
      <c r="C741" s="84" t="s">
        <v>28</v>
      </c>
      <c r="D741" s="195">
        <v>20.63</v>
      </c>
    </row>
    <row r="742" spans="1:4" ht="52.8" x14ac:dyDescent="0.25">
      <c r="A742" s="84">
        <v>104730</v>
      </c>
      <c r="B742" s="85" t="s">
        <v>7327</v>
      </c>
      <c r="C742" s="84" t="s">
        <v>28</v>
      </c>
      <c r="D742" s="195">
        <v>13.7</v>
      </c>
    </row>
    <row r="743" spans="1:4" ht="52.8" x14ac:dyDescent="0.25">
      <c r="A743" s="84">
        <v>104732</v>
      </c>
      <c r="B743" s="85" t="s">
        <v>7329</v>
      </c>
      <c r="C743" s="84" t="s">
        <v>28</v>
      </c>
      <c r="D743" s="195">
        <v>10.54</v>
      </c>
    </row>
    <row r="744" spans="1:4" ht="26.4" x14ac:dyDescent="0.25">
      <c r="A744" s="84">
        <v>104740</v>
      </c>
      <c r="B744" s="85" t="s">
        <v>7333</v>
      </c>
      <c r="C744" s="84" t="s">
        <v>28</v>
      </c>
      <c r="D744" s="195">
        <v>31.66</v>
      </c>
    </row>
    <row r="745" spans="1:4" ht="26.4" x14ac:dyDescent="0.25">
      <c r="A745" s="84">
        <v>104741</v>
      </c>
      <c r="B745" s="85" t="s">
        <v>7334</v>
      </c>
      <c r="C745" s="84" t="s">
        <v>28</v>
      </c>
      <c r="D745" s="195">
        <v>25.34</v>
      </c>
    </row>
    <row r="746" spans="1:4" ht="52.8" x14ac:dyDescent="0.25">
      <c r="A746" s="84">
        <v>93381</v>
      </c>
      <c r="B746" s="85" t="s">
        <v>11589</v>
      </c>
      <c r="C746" s="84" t="s">
        <v>28</v>
      </c>
      <c r="D746" s="195">
        <v>14.73</v>
      </c>
    </row>
    <row r="747" spans="1:4" ht="52.8" x14ac:dyDescent="0.25">
      <c r="A747" s="84">
        <v>93379</v>
      </c>
      <c r="B747" s="85" t="s">
        <v>11590</v>
      </c>
      <c r="C747" s="84" t="s">
        <v>28</v>
      </c>
      <c r="D747" s="195">
        <v>21.21</v>
      </c>
    </row>
    <row r="748" spans="1:4" ht="52.8" x14ac:dyDescent="0.25">
      <c r="A748" s="84">
        <v>93380</v>
      </c>
      <c r="B748" s="85" t="s">
        <v>11591</v>
      </c>
      <c r="C748" s="84" t="s">
        <v>28</v>
      </c>
      <c r="D748" s="195">
        <v>18.059999999999999</v>
      </c>
    </row>
    <row r="749" spans="1:4" ht="52.8" x14ac:dyDescent="0.25">
      <c r="A749" s="84">
        <v>93378</v>
      </c>
      <c r="B749" s="85" t="s">
        <v>11592</v>
      </c>
      <c r="C749" s="84" t="s">
        <v>28</v>
      </c>
      <c r="D749" s="195">
        <v>27.49</v>
      </c>
    </row>
    <row r="750" spans="1:4" ht="52.8" x14ac:dyDescent="0.25">
      <c r="A750" s="84">
        <v>104733</v>
      </c>
      <c r="B750" s="85" t="s">
        <v>11593</v>
      </c>
      <c r="C750" s="84" t="s">
        <v>28</v>
      </c>
      <c r="D750" s="195">
        <v>21.17</v>
      </c>
    </row>
    <row r="751" spans="1:4" ht="52.8" x14ac:dyDescent="0.25">
      <c r="A751" s="84">
        <v>104735</v>
      </c>
      <c r="B751" s="85" t="s">
        <v>11594</v>
      </c>
      <c r="C751" s="84" t="s">
        <v>28</v>
      </c>
      <c r="D751" s="195">
        <v>12.46</v>
      </c>
    </row>
    <row r="752" spans="1:4" ht="52.8" x14ac:dyDescent="0.25">
      <c r="A752" s="84">
        <v>104734</v>
      </c>
      <c r="B752" s="85" t="s">
        <v>11595</v>
      </c>
      <c r="C752" s="84" t="s">
        <v>28</v>
      </c>
      <c r="D752" s="195">
        <v>15.32</v>
      </c>
    </row>
    <row r="753" spans="1:4" ht="52.8" x14ac:dyDescent="0.25">
      <c r="A753" s="84">
        <v>104736</v>
      </c>
      <c r="B753" s="85" t="s">
        <v>11596</v>
      </c>
      <c r="C753" s="84" t="s">
        <v>28</v>
      </c>
      <c r="D753" s="195">
        <v>9.3000000000000007</v>
      </c>
    </row>
    <row r="754" spans="1:4" ht="39.6" x14ac:dyDescent="0.25">
      <c r="A754" s="84">
        <v>105732</v>
      </c>
      <c r="B754" s="85" t="s">
        <v>10122</v>
      </c>
      <c r="C754" s="84" t="s">
        <v>28</v>
      </c>
      <c r="D754" s="195">
        <v>300.39999999999998</v>
      </c>
    </row>
    <row r="755" spans="1:4" ht="39.6" x14ac:dyDescent="0.25">
      <c r="A755" s="84">
        <v>96397</v>
      </c>
      <c r="B755" s="85" t="s">
        <v>10123</v>
      </c>
      <c r="C755" s="84" t="s">
        <v>28</v>
      </c>
      <c r="D755" s="195">
        <v>295.52999999999997</v>
      </c>
    </row>
    <row r="756" spans="1:4" ht="39.6" x14ac:dyDescent="0.25">
      <c r="A756" s="84">
        <v>105735</v>
      </c>
      <c r="B756" s="85" t="s">
        <v>10124</v>
      </c>
      <c r="C756" s="84" t="s">
        <v>28</v>
      </c>
      <c r="D756" s="195">
        <v>293.06</v>
      </c>
    </row>
    <row r="757" spans="1:4" ht="39.6" x14ac:dyDescent="0.25">
      <c r="A757" s="84">
        <v>105727</v>
      </c>
      <c r="B757" s="85" t="s">
        <v>10125</v>
      </c>
      <c r="C757" s="84" t="s">
        <v>28</v>
      </c>
      <c r="D757" s="195">
        <v>243.54</v>
      </c>
    </row>
    <row r="758" spans="1:4" ht="39.6" x14ac:dyDescent="0.25">
      <c r="A758" s="84">
        <v>96396</v>
      </c>
      <c r="B758" s="85" t="s">
        <v>10126</v>
      </c>
      <c r="C758" s="84" t="s">
        <v>28</v>
      </c>
      <c r="D758" s="195">
        <v>239.77</v>
      </c>
    </row>
    <row r="759" spans="1:4" ht="39.6" x14ac:dyDescent="0.25">
      <c r="A759" s="84">
        <v>105730</v>
      </c>
      <c r="B759" s="85" t="s">
        <v>10127</v>
      </c>
      <c r="C759" s="84" t="s">
        <v>28</v>
      </c>
      <c r="D759" s="195">
        <v>237.88</v>
      </c>
    </row>
    <row r="760" spans="1:4" ht="39.6" x14ac:dyDescent="0.25">
      <c r="A760" s="84">
        <v>105737</v>
      </c>
      <c r="B760" s="85" t="s">
        <v>10128</v>
      </c>
      <c r="C760" s="84" t="s">
        <v>28</v>
      </c>
      <c r="D760" s="195">
        <v>374.57</v>
      </c>
    </row>
    <row r="761" spans="1:4" ht="39.6" x14ac:dyDescent="0.25">
      <c r="A761" s="84">
        <v>96398</v>
      </c>
      <c r="B761" s="85" t="s">
        <v>10129</v>
      </c>
      <c r="C761" s="84" t="s">
        <v>28</v>
      </c>
      <c r="D761" s="195">
        <v>370.89</v>
      </c>
    </row>
    <row r="762" spans="1:4" ht="39.6" x14ac:dyDescent="0.25">
      <c r="A762" s="84">
        <v>105740</v>
      </c>
      <c r="B762" s="85" t="s">
        <v>10130</v>
      </c>
      <c r="C762" s="84" t="s">
        <v>28</v>
      </c>
      <c r="D762" s="195">
        <v>368.96</v>
      </c>
    </row>
    <row r="763" spans="1:4" ht="26.4" x14ac:dyDescent="0.25">
      <c r="A763" s="84">
        <v>105749</v>
      </c>
      <c r="B763" s="85" t="s">
        <v>10131</v>
      </c>
      <c r="C763" s="84" t="s">
        <v>28</v>
      </c>
      <c r="D763" s="195">
        <v>217.06</v>
      </c>
    </row>
    <row r="764" spans="1:4" ht="26.4" x14ac:dyDescent="0.25">
      <c r="A764" s="84">
        <v>96400</v>
      </c>
      <c r="B764" s="85" t="s">
        <v>10132</v>
      </c>
      <c r="C764" s="84" t="s">
        <v>28</v>
      </c>
      <c r="D764" s="195">
        <v>215.05</v>
      </c>
    </row>
    <row r="765" spans="1:4" ht="26.4" x14ac:dyDescent="0.25">
      <c r="A765" s="84">
        <v>105752</v>
      </c>
      <c r="B765" s="85" t="s">
        <v>10133</v>
      </c>
      <c r="C765" s="84" t="s">
        <v>28</v>
      </c>
      <c r="D765" s="195">
        <v>213.3</v>
      </c>
    </row>
    <row r="766" spans="1:4" ht="26.4" x14ac:dyDescent="0.25">
      <c r="A766" s="84">
        <v>105754</v>
      </c>
      <c r="B766" s="85" t="s">
        <v>10134</v>
      </c>
      <c r="C766" s="84" t="s">
        <v>28</v>
      </c>
      <c r="D766" s="195">
        <v>211.64</v>
      </c>
    </row>
    <row r="767" spans="1:4" ht="26.4" x14ac:dyDescent="0.25">
      <c r="A767" s="84">
        <v>105742</v>
      </c>
      <c r="B767" s="85" t="s">
        <v>10135</v>
      </c>
      <c r="C767" s="84" t="s">
        <v>28</v>
      </c>
      <c r="D767" s="195">
        <v>166</v>
      </c>
    </row>
    <row r="768" spans="1:4" ht="26.4" x14ac:dyDescent="0.25">
      <c r="A768" s="84">
        <v>96399</v>
      </c>
      <c r="B768" s="85" t="s">
        <v>10136</v>
      </c>
      <c r="C768" s="84" t="s">
        <v>28</v>
      </c>
      <c r="D768" s="195">
        <v>164.26</v>
      </c>
    </row>
    <row r="769" spans="1:4" ht="26.4" x14ac:dyDescent="0.25">
      <c r="A769" s="84">
        <v>105745</v>
      </c>
      <c r="B769" s="85" t="s">
        <v>10137</v>
      </c>
      <c r="C769" s="84" t="s">
        <v>28</v>
      </c>
      <c r="D769" s="195">
        <v>162.5</v>
      </c>
    </row>
    <row r="770" spans="1:4" ht="26.4" x14ac:dyDescent="0.25">
      <c r="A770" s="84">
        <v>105747</v>
      </c>
      <c r="B770" s="85" t="s">
        <v>10138</v>
      </c>
      <c r="C770" s="84" t="s">
        <v>28</v>
      </c>
      <c r="D770" s="195">
        <v>160.72999999999999</v>
      </c>
    </row>
    <row r="771" spans="1:4" ht="52.8" x14ac:dyDescent="0.25">
      <c r="A771" s="84">
        <v>105657</v>
      </c>
      <c r="B771" s="85" t="s">
        <v>10139</v>
      </c>
      <c r="C771" s="84" t="s">
        <v>28</v>
      </c>
      <c r="D771" s="195">
        <v>207.85</v>
      </c>
    </row>
    <row r="772" spans="1:4" ht="52.8" x14ac:dyDescent="0.25">
      <c r="A772" s="84">
        <v>100566</v>
      </c>
      <c r="B772" s="85" t="s">
        <v>10140</v>
      </c>
      <c r="C772" s="84" t="s">
        <v>28</v>
      </c>
      <c r="D772" s="195">
        <v>199.93</v>
      </c>
    </row>
    <row r="773" spans="1:4" ht="52.8" x14ac:dyDescent="0.25">
      <c r="A773" s="84">
        <v>105666</v>
      </c>
      <c r="B773" s="85" t="s">
        <v>10141</v>
      </c>
      <c r="C773" s="84" t="s">
        <v>28</v>
      </c>
      <c r="D773" s="195">
        <v>195.98</v>
      </c>
    </row>
    <row r="774" spans="1:4" ht="39.6" x14ac:dyDescent="0.25">
      <c r="A774" s="84">
        <v>105639</v>
      </c>
      <c r="B774" s="85" t="s">
        <v>11597</v>
      </c>
      <c r="C774" s="84" t="s">
        <v>28</v>
      </c>
      <c r="D774" s="195">
        <v>254.22</v>
      </c>
    </row>
    <row r="775" spans="1:4" ht="39.6" x14ac:dyDescent="0.25">
      <c r="A775" s="84">
        <v>105645</v>
      </c>
      <c r="B775" s="85" t="s">
        <v>11598</v>
      </c>
      <c r="C775" s="84" t="s">
        <v>28</v>
      </c>
      <c r="D775" s="195">
        <v>250.45</v>
      </c>
    </row>
    <row r="776" spans="1:4" ht="39.6" x14ac:dyDescent="0.25">
      <c r="A776" s="84">
        <v>105651</v>
      </c>
      <c r="B776" s="85" t="s">
        <v>11599</v>
      </c>
      <c r="C776" s="84" t="s">
        <v>28</v>
      </c>
      <c r="D776" s="195">
        <v>248.56</v>
      </c>
    </row>
    <row r="777" spans="1:4" ht="52.8" x14ac:dyDescent="0.25">
      <c r="A777" s="84">
        <v>105658</v>
      </c>
      <c r="B777" s="85" t="s">
        <v>10142</v>
      </c>
      <c r="C777" s="84" t="s">
        <v>28</v>
      </c>
      <c r="D777" s="195">
        <v>234.32</v>
      </c>
    </row>
    <row r="778" spans="1:4" ht="52.8" x14ac:dyDescent="0.25">
      <c r="A778" s="84">
        <v>100567</v>
      </c>
      <c r="B778" s="85" t="s">
        <v>10143</v>
      </c>
      <c r="C778" s="84" t="s">
        <v>28</v>
      </c>
      <c r="D778" s="195">
        <v>226.4</v>
      </c>
    </row>
    <row r="779" spans="1:4" ht="52.8" x14ac:dyDescent="0.25">
      <c r="A779" s="84">
        <v>105667</v>
      </c>
      <c r="B779" s="85" t="s">
        <v>10144</v>
      </c>
      <c r="C779" s="84" t="s">
        <v>28</v>
      </c>
      <c r="D779" s="195">
        <v>222.45</v>
      </c>
    </row>
    <row r="780" spans="1:4" ht="39.6" x14ac:dyDescent="0.25">
      <c r="A780" s="84">
        <v>105640</v>
      </c>
      <c r="B780" s="85" t="s">
        <v>11600</v>
      </c>
      <c r="C780" s="84" t="s">
        <v>28</v>
      </c>
      <c r="D780" s="195">
        <v>278.38</v>
      </c>
    </row>
    <row r="781" spans="1:4" ht="39.6" x14ac:dyDescent="0.25">
      <c r="A781" s="84">
        <v>105646</v>
      </c>
      <c r="B781" s="85" t="s">
        <v>11601</v>
      </c>
      <c r="C781" s="84" t="s">
        <v>28</v>
      </c>
      <c r="D781" s="195">
        <v>274.61</v>
      </c>
    </row>
    <row r="782" spans="1:4" ht="39.6" x14ac:dyDescent="0.25">
      <c r="A782" s="84">
        <v>105652</v>
      </c>
      <c r="B782" s="85" t="s">
        <v>11602</v>
      </c>
      <c r="C782" s="84" t="s">
        <v>28</v>
      </c>
      <c r="D782" s="195">
        <v>272.72000000000003</v>
      </c>
    </row>
    <row r="783" spans="1:4" ht="52.8" x14ac:dyDescent="0.25">
      <c r="A783" s="84">
        <v>105659</v>
      </c>
      <c r="B783" s="85" t="s">
        <v>10145</v>
      </c>
      <c r="C783" s="84" t="s">
        <v>28</v>
      </c>
      <c r="D783" s="195">
        <v>260.42</v>
      </c>
    </row>
    <row r="784" spans="1:4" ht="52.8" x14ac:dyDescent="0.25">
      <c r="A784" s="84">
        <v>100568</v>
      </c>
      <c r="B784" s="85" t="s">
        <v>10146</v>
      </c>
      <c r="C784" s="84" t="s">
        <v>28</v>
      </c>
      <c r="D784" s="195">
        <v>252.5</v>
      </c>
    </row>
    <row r="785" spans="1:4" ht="52.8" x14ac:dyDescent="0.25">
      <c r="A785" s="84">
        <v>105668</v>
      </c>
      <c r="B785" s="85" t="s">
        <v>10147</v>
      </c>
      <c r="C785" s="84" t="s">
        <v>28</v>
      </c>
      <c r="D785" s="195">
        <v>248.55</v>
      </c>
    </row>
    <row r="786" spans="1:4" ht="39.6" x14ac:dyDescent="0.25">
      <c r="A786" s="84">
        <v>105641</v>
      </c>
      <c r="B786" s="85" t="s">
        <v>11603</v>
      </c>
      <c r="C786" s="84" t="s">
        <v>28</v>
      </c>
      <c r="D786" s="195">
        <v>302.54000000000002</v>
      </c>
    </row>
    <row r="787" spans="1:4" ht="39.6" x14ac:dyDescent="0.25">
      <c r="A787" s="84">
        <v>105647</v>
      </c>
      <c r="B787" s="85" t="s">
        <v>11604</v>
      </c>
      <c r="C787" s="84" t="s">
        <v>28</v>
      </c>
      <c r="D787" s="195">
        <v>298.77</v>
      </c>
    </row>
    <row r="788" spans="1:4" ht="39.6" x14ac:dyDescent="0.25">
      <c r="A788" s="84">
        <v>105653</v>
      </c>
      <c r="B788" s="85" t="s">
        <v>11605</v>
      </c>
      <c r="C788" s="84" t="s">
        <v>28</v>
      </c>
      <c r="D788" s="195">
        <v>296.88</v>
      </c>
    </row>
    <row r="789" spans="1:4" ht="52.8" x14ac:dyDescent="0.25">
      <c r="A789" s="84">
        <v>105710</v>
      </c>
      <c r="B789" s="85" t="s">
        <v>10148</v>
      </c>
      <c r="C789" s="84" t="s">
        <v>28</v>
      </c>
      <c r="D789" s="195">
        <v>151.22</v>
      </c>
    </row>
    <row r="790" spans="1:4" ht="52.8" x14ac:dyDescent="0.25">
      <c r="A790" s="84">
        <v>100564</v>
      </c>
      <c r="B790" s="85" t="s">
        <v>10149</v>
      </c>
      <c r="C790" s="84" t="s">
        <v>28</v>
      </c>
      <c r="D790" s="195">
        <v>143.30000000000001</v>
      </c>
    </row>
    <row r="791" spans="1:4" ht="52.8" x14ac:dyDescent="0.25">
      <c r="A791" s="84">
        <v>105711</v>
      </c>
      <c r="B791" s="85" t="s">
        <v>10150</v>
      </c>
      <c r="C791" s="84" t="s">
        <v>28</v>
      </c>
      <c r="D791" s="195">
        <v>139.35</v>
      </c>
    </row>
    <row r="792" spans="1:4" ht="39.6" x14ac:dyDescent="0.25">
      <c r="A792" s="84">
        <v>105705</v>
      </c>
      <c r="B792" s="85" t="s">
        <v>11606</v>
      </c>
      <c r="C792" s="84" t="s">
        <v>28</v>
      </c>
      <c r="D792" s="195">
        <v>205.92</v>
      </c>
    </row>
    <row r="793" spans="1:4" ht="39.6" x14ac:dyDescent="0.25">
      <c r="A793" s="84">
        <v>105706</v>
      </c>
      <c r="B793" s="85" t="s">
        <v>11607</v>
      </c>
      <c r="C793" s="84" t="s">
        <v>28</v>
      </c>
      <c r="D793" s="195">
        <v>202.15</v>
      </c>
    </row>
    <row r="794" spans="1:4" ht="39.6" x14ac:dyDescent="0.25">
      <c r="A794" s="84">
        <v>105708</v>
      </c>
      <c r="B794" s="85" t="s">
        <v>11608</v>
      </c>
      <c r="C794" s="84" t="s">
        <v>28</v>
      </c>
      <c r="D794" s="195">
        <v>200.26</v>
      </c>
    </row>
    <row r="795" spans="1:4" ht="52.8" x14ac:dyDescent="0.25">
      <c r="A795" s="84">
        <v>105690</v>
      </c>
      <c r="B795" s="85" t="s">
        <v>10151</v>
      </c>
      <c r="C795" s="84" t="s">
        <v>28</v>
      </c>
      <c r="D795" s="195">
        <v>189.2</v>
      </c>
    </row>
    <row r="796" spans="1:4" ht="52.8" x14ac:dyDescent="0.25">
      <c r="A796" s="84">
        <v>100569</v>
      </c>
      <c r="B796" s="85" t="s">
        <v>10152</v>
      </c>
      <c r="C796" s="84" t="s">
        <v>28</v>
      </c>
      <c r="D796" s="195">
        <v>181.28</v>
      </c>
    </row>
    <row r="797" spans="1:4" ht="52.8" x14ac:dyDescent="0.25">
      <c r="A797" s="84">
        <v>105699</v>
      </c>
      <c r="B797" s="85" t="s">
        <v>10153</v>
      </c>
      <c r="C797" s="84" t="s">
        <v>28</v>
      </c>
      <c r="D797" s="195">
        <v>177.33</v>
      </c>
    </row>
    <row r="798" spans="1:4" ht="39.6" x14ac:dyDescent="0.25">
      <c r="A798" s="84">
        <v>105672</v>
      </c>
      <c r="B798" s="85" t="s">
        <v>11609</v>
      </c>
      <c r="C798" s="84" t="s">
        <v>28</v>
      </c>
      <c r="D798" s="195">
        <v>225.86</v>
      </c>
    </row>
    <row r="799" spans="1:4" ht="39.6" x14ac:dyDescent="0.25">
      <c r="A799" s="84">
        <v>105678</v>
      </c>
      <c r="B799" s="85" t="s">
        <v>11610</v>
      </c>
      <c r="C799" s="84" t="s">
        <v>28</v>
      </c>
      <c r="D799" s="195">
        <v>222.09</v>
      </c>
    </row>
    <row r="800" spans="1:4" ht="39.6" x14ac:dyDescent="0.25">
      <c r="A800" s="84">
        <v>105684</v>
      </c>
      <c r="B800" s="85" t="s">
        <v>11611</v>
      </c>
      <c r="C800" s="84" t="s">
        <v>28</v>
      </c>
      <c r="D800" s="195">
        <v>220.2</v>
      </c>
    </row>
    <row r="801" spans="1:4" ht="52.8" x14ac:dyDescent="0.25">
      <c r="A801" s="84">
        <v>105691</v>
      </c>
      <c r="B801" s="85" t="s">
        <v>10154</v>
      </c>
      <c r="C801" s="84" t="s">
        <v>28</v>
      </c>
      <c r="D801" s="195">
        <v>216.06</v>
      </c>
    </row>
    <row r="802" spans="1:4" ht="52.8" x14ac:dyDescent="0.25">
      <c r="A802" s="84">
        <v>100570</v>
      </c>
      <c r="B802" s="85" t="s">
        <v>10155</v>
      </c>
      <c r="C802" s="84" t="s">
        <v>28</v>
      </c>
      <c r="D802" s="195">
        <v>208.14</v>
      </c>
    </row>
    <row r="803" spans="1:4" ht="52.8" x14ac:dyDescent="0.25">
      <c r="A803" s="84">
        <v>105700</v>
      </c>
      <c r="B803" s="85" t="s">
        <v>10156</v>
      </c>
      <c r="C803" s="84" t="s">
        <v>28</v>
      </c>
      <c r="D803" s="195">
        <v>204.19</v>
      </c>
    </row>
    <row r="804" spans="1:4" ht="39.6" x14ac:dyDescent="0.25">
      <c r="A804" s="84">
        <v>105673</v>
      </c>
      <c r="B804" s="85" t="s">
        <v>11612</v>
      </c>
      <c r="C804" s="84" t="s">
        <v>28</v>
      </c>
      <c r="D804" s="195">
        <v>250.62</v>
      </c>
    </row>
    <row r="805" spans="1:4" ht="39.6" x14ac:dyDescent="0.25">
      <c r="A805" s="84">
        <v>105679</v>
      </c>
      <c r="B805" s="85" t="s">
        <v>11613</v>
      </c>
      <c r="C805" s="84" t="s">
        <v>28</v>
      </c>
      <c r="D805" s="195">
        <v>246.85</v>
      </c>
    </row>
    <row r="806" spans="1:4" ht="39.6" x14ac:dyDescent="0.25">
      <c r="A806" s="84">
        <v>105685</v>
      </c>
      <c r="B806" s="85" t="s">
        <v>11614</v>
      </c>
      <c r="C806" s="84" t="s">
        <v>28</v>
      </c>
      <c r="D806" s="195">
        <v>244.96</v>
      </c>
    </row>
    <row r="807" spans="1:4" ht="52.8" x14ac:dyDescent="0.25">
      <c r="A807" s="84">
        <v>105692</v>
      </c>
      <c r="B807" s="85" t="s">
        <v>10157</v>
      </c>
      <c r="C807" s="84" t="s">
        <v>28</v>
      </c>
      <c r="D807" s="195">
        <v>242.55</v>
      </c>
    </row>
    <row r="808" spans="1:4" ht="52.8" x14ac:dyDescent="0.25">
      <c r="A808" s="84">
        <v>100571</v>
      </c>
      <c r="B808" s="85" t="s">
        <v>10158</v>
      </c>
      <c r="C808" s="84" t="s">
        <v>28</v>
      </c>
      <c r="D808" s="195">
        <v>234.63</v>
      </c>
    </row>
    <row r="809" spans="1:4" ht="52.8" x14ac:dyDescent="0.25">
      <c r="A809" s="84">
        <v>105701</v>
      </c>
      <c r="B809" s="85" t="s">
        <v>10159</v>
      </c>
      <c r="C809" s="84" t="s">
        <v>28</v>
      </c>
      <c r="D809" s="195">
        <v>230.68</v>
      </c>
    </row>
    <row r="810" spans="1:4" ht="39.6" x14ac:dyDescent="0.25">
      <c r="A810" s="84">
        <v>105674</v>
      </c>
      <c r="B810" s="85" t="s">
        <v>11615</v>
      </c>
      <c r="C810" s="84" t="s">
        <v>28</v>
      </c>
      <c r="D810" s="195">
        <v>275.36</v>
      </c>
    </row>
    <row r="811" spans="1:4" ht="39.6" x14ac:dyDescent="0.25">
      <c r="A811" s="84">
        <v>105680</v>
      </c>
      <c r="B811" s="85" t="s">
        <v>11616</v>
      </c>
      <c r="C811" s="84" t="s">
        <v>28</v>
      </c>
      <c r="D811" s="195">
        <v>271.58999999999997</v>
      </c>
    </row>
    <row r="812" spans="1:4" ht="39.6" x14ac:dyDescent="0.25">
      <c r="A812" s="84">
        <v>105686</v>
      </c>
      <c r="B812" s="85" t="s">
        <v>11617</v>
      </c>
      <c r="C812" s="84" t="s">
        <v>28</v>
      </c>
      <c r="D812" s="195">
        <v>269.7</v>
      </c>
    </row>
    <row r="813" spans="1:4" ht="52.8" x14ac:dyDescent="0.25">
      <c r="A813" s="84">
        <v>105718</v>
      </c>
      <c r="B813" s="85" t="s">
        <v>10160</v>
      </c>
      <c r="C813" s="84" t="s">
        <v>28</v>
      </c>
      <c r="D813" s="195">
        <v>131.80000000000001</v>
      </c>
    </row>
    <row r="814" spans="1:4" ht="52.8" x14ac:dyDescent="0.25">
      <c r="A814" s="84">
        <v>100565</v>
      </c>
      <c r="B814" s="85" t="s">
        <v>10161</v>
      </c>
      <c r="C814" s="84" t="s">
        <v>28</v>
      </c>
      <c r="D814" s="195">
        <v>123.88</v>
      </c>
    </row>
    <row r="815" spans="1:4" ht="52.8" x14ac:dyDescent="0.25">
      <c r="A815" s="84">
        <v>105581</v>
      </c>
      <c r="B815" s="85" t="s">
        <v>10162</v>
      </c>
      <c r="C815" s="84" t="s">
        <v>28</v>
      </c>
      <c r="D815" s="195">
        <v>119.93</v>
      </c>
    </row>
    <row r="816" spans="1:4" ht="39.6" x14ac:dyDescent="0.25">
      <c r="A816" s="84">
        <v>105713</v>
      </c>
      <c r="B816" s="85" t="s">
        <v>11618</v>
      </c>
      <c r="C816" s="84" t="s">
        <v>28</v>
      </c>
      <c r="D816" s="195">
        <v>176.38</v>
      </c>
    </row>
    <row r="817" spans="1:4" ht="39.6" x14ac:dyDescent="0.25">
      <c r="A817" s="84">
        <v>105714</v>
      </c>
      <c r="B817" s="85" t="s">
        <v>11619</v>
      </c>
      <c r="C817" s="84" t="s">
        <v>28</v>
      </c>
      <c r="D817" s="195">
        <v>172.61</v>
      </c>
    </row>
    <row r="818" spans="1:4" ht="39.6" x14ac:dyDescent="0.25">
      <c r="A818" s="84">
        <v>105716</v>
      </c>
      <c r="B818" s="85" t="s">
        <v>11620</v>
      </c>
      <c r="C818" s="84" t="s">
        <v>28</v>
      </c>
      <c r="D818" s="195">
        <v>170.72</v>
      </c>
    </row>
    <row r="819" spans="1:4" ht="52.8" x14ac:dyDescent="0.25">
      <c r="A819" s="84">
        <v>105624</v>
      </c>
      <c r="B819" s="85" t="s">
        <v>10163</v>
      </c>
      <c r="C819" s="84" t="s">
        <v>28</v>
      </c>
      <c r="D819" s="195">
        <v>111.39</v>
      </c>
    </row>
    <row r="820" spans="1:4" ht="52.8" x14ac:dyDescent="0.25">
      <c r="A820" s="84">
        <v>96391</v>
      </c>
      <c r="B820" s="85" t="s">
        <v>10164</v>
      </c>
      <c r="C820" s="84" t="s">
        <v>28</v>
      </c>
      <c r="D820" s="195">
        <v>105.01</v>
      </c>
    </row>
    <row r="821" spans="1:4" ht="52.8" x14ac:dyDescent="0.25">
      <c r="A821" s="84">
        <v>105632</v>
      </c>
      <c r="B821" s="85" t="s">
        <v>10165</v>
      </c>
      <c r="C821" s="84" t="s">
        <v>28</v>
      </c>
      <c r="D821" s="195">
        <v>104.03</v>
      </c>
    </row>
    <row r="822" spans="1:4" ht="39.6" x14ac:dyDescent="0.25">
      <c r="A822" s="84">
        <v>105601</v>
      </c>
      <c r="B822" s="85" t="s">
        <v>11621</v>
      </c>
      <c r="C822" s="84" t="s">
        <v>28</v>
      </c>
      <c r="D822" s="195">
        <v>104.48</v>
      </c>
    </row>
    <row r="823" spans="1:4" ht="39.6" x14ac:dyDescent="0.25">
      <c r="A823" s="84">
        <v>105609</v>
      </c>
      <c r="B823" s="85" t="s">
        <v>11622</v>
      </c>
      <c r="C823" s="84" t="s">
        <v>28</v>
      </c>
      <c r="D823" s="195">
        <v>102.04</v>
      </c>
    </row>
    <row r="824" spans="1:4" ht="39.6" x14ac:dyDescent="0.25">
      <c r="A824" s="84">
        <v>105617</v>
      </c>
      <c r="B824" s="85" t="s">
        <v>11623</v>
      </c>
      <c r="C824" s="84" t="s">
        <v>28</v>
      </c>
      <c r="D824" s="195">
        <v>100.26</v>
      </c>
    </row>
    <row r="825" spans="1:4" ht="52.8" x14ac:dyDescent="0.25">
      <c r="A825" s="84">
        <v>105625</v>
      </c>
      <c r="B825" s="85" t="s">
        <v>10166</v>
      </c>
      <c r="C825" s="84" t="s">
        <v>28</v>
      </c>
      <c r="D825" s="195">
        <v>139.82</v>
      </c>
    </row>
    <row r="826" spans="1:4" ht="52.8" x14ac:dyDescent="0.25">
      <c r="A826" s="84">
        <v>96392</v>
      </c>
      <c r="B826" s="85" t="s">
        <v>10167</v>
      </c>
      <c r="C826" s="84" t="s">
        <v>28</v>
      </c>
      <c r="D826" s="195">
        <v>133.44</v>
      </c>
    </row>
    <row r="827" spans="1:4" ht="52.8" x14ac:dyDescent="0.25">
      <c r="A827" s="84">
        <v>105633</v>
      </c>
      <c r="B827" s="85" t="s">
        <v>10168</v>
      </c>
      <c r="C827" s="84" t="s">
        <v>28</v>
      </c>
      <c r="D827" s="195">
        <v>132.46</v>
      </c>
    </row>
    <row r="828" spans="1:4" ht="39.6" x14ac:dyDescent="0.25">
      <c r="A828" s="84">
        <v>105602</v>
      </c>
      <c r="B828" s="85" t="s">
        <v>11624</v>
      </c>
      <c r="C828" s="84" t="s">
        <v>28</v>
      </c>
      <c r="D828" s="195">
        <v>132.18</v>
      </c>
    </row>
    <row r="829" spans="1:4" ht="39.6" x14ac:dyDescent="0.25">
      <c r="A829" s="84">
        <v>105610</v>
      </c>
      <c r="B829" s="85" t="s">
        <v>11625</v>
      </c>
      <c r="C829" s="84" t="s">
        <v>28</v>
      </c>
      <c r="D829" s="195">
        <v>129.74</v>
      </c>
    </row>
    <row r="830" spans="1:4" ht="39.6" x14ac:dyDescent="0.25">
      <c r="A830" s="84">
        <v>105618</v>
      </c>
      <c r="B830" s="85" t="s">
        <v>11626</v>
      </c>
      <c r="C830" s="84" t="s">
        <v>28</v>
      </c>
      <c r="D830" s="195">
        <v>127.96</v>
      </c>
    </row>
    <row r="831" spans="1:4" ht="52.8" x14ac:dyDescent="0.25">
      <c r="A831" s="84">
        <v>105571</v>
      </c>
      <c r="B831" s="85" t="s">
        <v>10169</v>
      </c>
      <c r="C831" s="84" t="s">
        <v>28</v>
      </c>
      <c r="D831" s="195">
        <v>52.99</v>
      </c>
    </row>
    <row r="832" spans="1:4" ht="52.8" x14ac:dyDescent="0.25">
      <c r="A832" s="84">
        <v>96389</v>
      </c>
      <c r="B832" s="85" t="s">
        <v>10170</v>
      </c>
      <c r="C832" s="84" t="s">
        <v>28</v>
      </c>
      <c r="D832" s="195">
        <v>46.61</v>
      </c>
    </row>
    <row r="833" spans="1:4" ht="52.8" x14ac:dyDescent="0.25">
      <c r="A833" s="84">
        <v>105575</v>
      </c>
      <c r="B833" s="85" t="s">
        <v>10171</v>
      </c>
      <c r="C833" s="84" t="s">
        <v>28</v>
      </c>
      <c r="D833" s="195">
        <v>45.63</v>
      </c>
    </row>
    <row r="834" spans="1:4" ht="39.6" x14ac:dyDescent="0.25">
      <c r="A834" s="84">
        <v>105599</v>
      </c>
      <c r="B834" s="85" t="s">
        <v>11627</v>
      </c>
      <c r="C834" s="84" t="s">
        <v>28</v>
      </c>
      <c r="D834" s="195">
        <v>49.09</v>
      </c>
    </row>
    <row r="835" spans="1:4" ht="39.6" x14ac:dyDescent="0.25">
      <c r="A835" s="84">
        <v>105607</v>
      </c>
      <c r="B835" s="85" t="s">
        <v>11628</v>
      </c>
      <c r="C835" s="84" t="s">
        <v>28</v>
      </c>
      <c r="D835" s="195">
        <v>46.65</v>
      </c>
    </row>
    <row r="836" spans="1:4" ht="39.6" x14ac:dyDescent="0.25">
      <c r="A836" s="84">
        <v>105615</v>
      </c>
      <c r="B836" s="85" t="s">
        <v>11629</v>
      </c>
      <c r="C836" s="84" t="s">
        <v>28</v>
      </c>
      <c r="D836" s="195">
        <v>44.87</v>
      </c>
    </row>
    <row r="837" spans="1:4" ht="52.8" x14ac:dyDescent="0.25">
      <c r="A837" s="84">
        <v>105623</v>
      </c>
      <c r="B837" s="85" t="s">
        <v>10172</v>
      </c>
      <c r="C837" s="84" t="s">
        <v>28</v>
      </c>
      <c r="D837" s="195">
        <v>82.59</v>
      </c>
    </row>
    <row r="838" spans="1:4" ht="52.8" x14ac:dyDescent="0.25">
      <c r="A838" s="84">
        <v>96390</v>
      </c>
      <c r="B838" s="85" t="s">
        <v>10173</v>
      </c>
      <c r="C838" s="84" t="s">
        <v>28</v>
      </c>
      <c r="D838" s="195">
        <v>76.209999999999994</v>
      </c>
    </row>
    <row r="839" spans="1:4" ht="52.8" x14ac:dyDescent="0.25">
      <c r="A839" s="84">
        <v>105631</v>
      </c>
      <c r="B839" s="85" t="s">
        <v>10174</v>
      </c>
      <c r="C839" s="84" t="s">
        <v>28</v>
      </c>
      <c r="D839" s="195">
        <v>75.23</v>
      </c>
    </row>
    <row r="840" spans="1:4" ht="39.6" x14ac:dyDescent="0.25">
      <c r="A840" s="84">
        <v>105600</v>
      </c>
      <c r="B840" s="85" t="s">
        <v>11630</v>
      </c>
      <c r="C840" s="84" t="s">
        <v>28</v>
      </c>
      <c r="D840" s="195">
        <v>76.78</v>
      </c>
    </row>
    <row r="841" spans="1:4" ht="39.6" x14ac:dyDescent="0.25">
      <c r="A841" s="84">
        <v>105608</v>
      </c>
      <c r="B841" s="85" t="s">
        <v>11631</v>
      </c>
      <c r="C841" s="84" t="s">
        <v>28</v>
      </c>
      <c r="D841" s="195">
        <v>74.34</v>
      </c>
    </row>
    <row r="842" spans="1:4" ht="39.6" x14ac:dyDescent="0.25">
      <c r="A842" s="84">
        <v>105616</v>
      </c>
      <c r="B842" s="85" t="s">
        <v>11632</v>
      </c>
      <c r="C842" s="84" t="s">
        <v>28</v>
      </c>
      <c r="D842" s="195">
        <v>72.56</v>
      </c>
    </row>
    <row r="843" spans="1:4" ht="52.8" x14ac:dyDescent="0.25">
      <c r="A843" s="84">
        <v>105585</v>
      </c>
      <c r="B843" s="85" t="s">
        <v>10175</v>
      </c>
      <c r="C843" s="84" t="s">
        <v>28</v>
      </c>
      <c r="D843" s="195">
        <v>160.1</v>
      </c>
    </row>
    <row r="844" spans="1:4" ht="52.8" x14ac:dyDescent="0.25">
      <c r="A844" s="84">
        <v>100572</v>
      </c>
      <c r="B844" s="85" t="s">
        <v>10176</v>
      </c>
      <c r="C844" s="84" t="s">
        <v>28</v>
      </c>
      <c r="D844" s="195">
        <v>149.24</v>
      </c>
    </row>
    <row r="845" spans="1:4" ht="52.8" x14ac:dyDescent="0.25">
      <c r="A845" s="84">
        <v>105588</v>
      </c>
      <c r="B845" s="85" t="s">
        <v>10177</v>
      </c>
      <c r="C845" s="84" t="s">
        <v>28</v>
      </c>
      <c r="D845" s="195">
        <v>148.16999999999999</v>
      </c>
    </row>
    <row r="846" spans="1:4" ht="39.6" x14ac:dyDescent="0.25">
      <c r="A846" s="84">
        <v>105583</v>
      </c>
      <c r="B846" s="85" t="s">
        <v>11633</v>
      </c>
      <c r="C846" s="84" t="s">
        <v>28</v>
      </c>
      <c r="D846" s="195">
        <v>212.54</v>
      </c>
    </row>
    <row r="847" spans="1:4" ht="39.6" x14ac:dyDescent="0.25">
      <c r="A847" s="84">
        <v>105719</v>
      </c>
      <c r="B847" s="85" t="s">
        <v>11634</v>
      </c>
      <c r="C847" s="84" t="s">
        <v>28</v>
      </c>
      <c r="D847" s="195">
        <v>206.58</v>
      </c>
    </row>
    <row r="848" spans="1:4" ht="39.6" x14ac:dyDescent="0.25">
      <c r="A848" s="84">
        <v>105721</v>
      </c>
      <c r="B848" s="85" t="s">
        <v>11635</v>
      </c>
      <c r="C848" s="84" t="s">
        <v>28</v>
      </c>
      <c r="D848" s="195">
        <v>206.84</v>
      </c>
    </row>
    <row r="849" spans="1:4" ht="52.8" x14ac:dyDescent="0.25">
      <c r="A849" s="84">
        <v>105592</v>
      </c>
      <c r="B849" s="85" t="s">
        <v>10178</v>
      </c>
      <c r="C849" s="84" t="s">
        <v>28</v>
      </c>
      <c r="D849" s="195">
        <v>140.68</v>
      </c>
    </row>
    <row r="850" spans="1:4" ht="52.8" x14ac:dyDescent="0.25">
      <c r="A850" s="84">
        <v>100573</v>
      </c>
      <c r="B850" s="85" t="s">
        <v>10179</v>
      </c>
      <c r="C850" s="84" t="s">
        <v>28</v>
      </c>
      <c r="D850" s="195">
        <v>129.82</v>
      </c>
    </row>
    <row r="851" spans="1:4" ht="52.8" x14ac:dyDescent="0.25">
      <c r="A851" s="84">
        <v>105595</v>
      </c>
      <c r="B851" s="85" t="s">
        <v>10180</v>
      </c>
      <c r="C851" s="84" t="s">
        <v>28</v>
      </c>
      <c r="D851" s="195">
        <v>128.75</v>
      </c>
    </row>
    <row r="852" spans="1:4" ht="39.6" x14ac:dyDescent="0.25">
      <c r="A852" s="84">
        <v>105590</v>
      </c>
      <c r="B852" s="85" t="s">
        <v>11636</v>
      </c>
      <c r="C852" s="84" t="s">
        <v>28</v>
      </c>
      <c r="D852" s="195">
        <v>183</v>
      </c>
    </row>
    <row r="853" spans="1:4" ht="39.6" x14ac:dyDescent="0.25">
      <c r="A853" s="84">
        <v>105723</v>
      </c>
      <c r="B853" s="85" t="s">
        <v>11637</v>
      </c>
      <c r="C853" s="84" t="s">
        <v>28</v>
      </c>
      <c r="D853" s="195">
        <v>177.04</v>
      </c>
    </row>
    <row r="854" spans="1:4" ht="39.6" x14ac:dyDescent="0.25">
      <c r="A854" s="84">
        <v>105725</v>
      </c>
      <c r="B854" s="85" t="s">
        <v>11638</v>
      </c>
      <c r="C854" s="84" t="s">
        <v>28</v>
      </c>
      <c r="D854" s="195">
        <v>177.3</v>
      </c>
    </row>
    <row r="855" spans="1:4" ht="39.6" x14ac:dyDescent="0.25">
      <c r="A855" s="84">
        <v>105566</v>
      </c>
      <c r="B855" s="85" t="s">
        <v>10181</v>
      </c>
      <c r="C855" s="84" t="s">
        <v>28</v>
      </c>
      <c r="D855" s="195">
        <v>12.21</v>
      </c>
    </row>
    <row r="856" spans="1:4" ht="39.6" x14ac:dyDescent="0.25">
      <c r="A856" s="84">
        <v>96388</v>
      </c>
      <c r="B856" s="85" t="s">
        <v>10182</v>
      </c>
      <c r="C856" s="84" t="s">
        <v>28</v>
      </c>
      <c r="D856" s="195">
        <v>9.77</v>
      </c>
    </row>
    <row r="857" spans="1:4" ht="39.6" x14ac:dyDescent="0.25">
      <c r="A857" s="84">
        <v>105569</v>
      </c>
      <c r="B857" s="85" t="s">
        <v>10183</v>
      </c>
      <c r="C857" s="84" t="s">
        <v>28</v>
      </c>
      <c r="D857" s="195">
        <v>8.08</v>
      </c>
    </row>
    <row r="858" spans="1:4" ht="39.6" x14ac:dyDescent="0.25">
      <c r="A858" s="84">
        <v>101767</v>
      </c>
      <c r="B858" s="85" t="s">
        <v>10184</v>
      </c>
      <c r="C858" s="84" t="s">
        <v>28</v>
      </c>
      <c r="D858" s="195">
        <v>33</v>
      </c>
    </row>
    <row r="859" spans="1:4" ht="39.6" x14ac:dyDescent="0.25">
      <c r="A859" s="84">
        <v>101768</v>
      </c>
      <c r="B859" s="85" t="s">
        <v>10185</v>
      </c>
      <c r="C859" s="84" t="s">
        <v>28</v>
      </c>
      <c r="D859" s="195">
        <v>28.33</v>
      </c>
    </row>
    <row r="860" spans="1:4" x14ac:dyDescent="0.25">
      <c r="A860" s="84">
        <v>100574</v>
      </c>
      <c r="B860" s="85" t="s">
        <v>10186</v>
      </c>
      <c r="C860" s="84" t="s">
        <v>28</v>
      </c>
      <c r="D860" s="195">
        <v>1.55</v>
      </c>
    </row>
    <row r="861" spans="1:4" ht="26.4" x14ac:dyDescent="0.25">
      <c r="A861" s="84">
        <v>102470</v>
      </c>
      <c r="B861" s="85" t="s">
        <v>11639</v>
      </c>
      <c r="C861" s="84" t="s">
        <v>9</v>
      </c>
      <c r="D861" s="195">
        <v>0</v>
      </c>
    </row>
    <row r="862" spans="1:4" ht="26.4" x14ac:dyDescent="0.25">
      <c r="A862" s="84">
        <v>105756</v>
      </c>
      <c r="B862" s="85" t="s">
        <v>11640</v>
      </c>
      <c r="C862" s="84" t="s">
        <v>9</v>
      </c>
      <c r="D862" s="195">
        <v>0</v>
      </c>
    </row>
    <row r="863" spans="1:4" ht="26.4" x14ac:dyDescent="0.25">
      <c r="A863" s="84">
        <v>104375</v>
      </c>
      <c r="B863" s="85" t="s">
        <v>11641</v>
      </c>
      <c r="C863" s="84" t="s">
        <v>9</v>
      </c>
      <c r="D863" s="195">
        <v>0</v>
      </c>
    </row>
    <row r="864" spans="1:4" ht="26.4" x14ac:dyDescent="0.25">
      <c r="A864" s="84">
        <v>105757</v>
      </c>
      <c r="B864" s="85" t="s">
        <v>11642</v>
      </c>
      <c r="C864" s="84" t="s">
        <v>9</v>
      </c>
      <c r="D864" s="195">
        <v>0</v>
      </c>
    </row>
    <row r="865" spans="1:4" ht="52.8" x14ac:dyDescent="0.25">
      <c r="A865" s="84">
        <v>105562</v>
      </c>
      <c r="B865" s="85" t="s">
        <v>10187</v>
      </c>
      <c r="C865" s="84" t="s">
        <v>28</v>
      </c>
      <c r="D865" s="195">
        <v>9.01</v>
      </c>
    </row>
    <row r="866" spans="1:4" ht="52.8" x14ac:dyDescent="0.25">
      <c r="A866" s="84">
        <v>105563</v>
      </c>
      <c r="B866" s="85" t="s">
        <v>10188</v>
      </c>
      <c r="C866" s="84" t="s">
        <v>28</v>
      </c>
      <c r="D866" s="195">
        <v>7.26</v>
      </c>
    </row>
    <row r="867" spans="1:4" ht="52.8" x14ac:dyDescent="0.25">
      <c r="A867" s="84">
        <v>105565</v>
      </c>
      <c r="B867" s="85" t="s">
        <v>10189</v>
      </c>
      <c r="C867" s="84" t="s">
        <v>28</v>
      </c>
      <c r="D867" s="195">
        <v>6.73</v>
      </c>
    </row>
    <row r="868" spans="1:4" ht="52.8" x14ac:dyDescent="0.25">
      <c r="A868" s="84">
        <v>105557</v>
      </c>
      <c r="B868" s="85" t="s">
        <v>10190</v>
      </c>
      <c r="C868" s="84" t="s">
        <v>28</v>
      </c>
      <c r="D868" s="195">
        <v>17.38</v>
      </c>
    </row>
    <row r="869" spans="1:4" ht="52.8" x14ac:dyDescent="0.25">
      <c r="A869" s="84">
        <v>105558</v>
      </c>
      <c r="B869" s="85" t="s">
        <v>10191</v>
      </c>
      <c r="C869" s="84" t="s">
        <v>28</v>
      </c>
      <c r="D869" s="195">
        <v>14.97</v>
      </c>
    </row>
    <row r="870" spans="1:4" ht="52.8" x14ac:dyDescent="0.25">
      <c r="A870" s="84">
        <v>105560</v>
      </c>
      <c r="B870" s="85" t="s">
        <v>10192</v>
      </c>
      <c r="C870" s="84" t="s">
        <v>28</v>
      </c>
      <c r="D870" s="195">
        <v>13.66</v>
      </c>
    </row>
    <row r="871" spans="1:4" ht="39.6" x14ac:dyDescent="0.25">
      <c r="A871" s="84">
        <v>96386</v>
      </c>
      <c r="B871" s="85" t="s">
        <v>10193</v>
      </c>
      <c r="C871" s="84" t="s">
        <v>28</v>
      </c>
      <c r="D871" s="195">
        <v>7.2</v>
      </c>
    </row>
    <row r="872" spans="1:4" ht="52.8" x14ac:dyDescent="0.25">
      <c r="A872" s="84">
        <v>105564</v>
      </c>
      <c r="B872" s="85" t="s">
        <v>10194</v>
      </c>
      <c r="C872" s="84" t="s">
        <v>28</v>
      </c>
      <c r="D872" s="195">
        <v>6.69</v>
      </c>
    </row>
    <row r="873" spans="1:4" ht="52.8" x14ac:dyDescent="0.25">
      <c r="A873" s="84">
        <v>105561</v>
      </c>
      <c r="B873" s="85" t="s">
        <v>10195</v>
      </c>
      <c r="C873" s="84" t="s">
        <v>28</v>
      </c>
      <c r="D873" s="195">
        <v>8.84</v>
      </c>
    </row>
    <row r="874" spans="1:4" ht="39.6" x14ac:dyDescent="0.25">
      <c r="A874" s="84">
        <v>96385</v>
      </c>
      <c r="B874" s="85" t="s">
        <v>10196</v>
      </c>
      <c r="C874" s="84" t="s">
        <v>28</v>
      </c>
      <c r="D874" s="195">
        <v>13.5</v>
      </c>
    </row>
    <row r="875" spans="1:4" ht="52.8" x14ac:dyDescent="0.25">
      <c r="A875" s="84">
        <v>105556</v>
      </c>
      <c r="B875" s="85" t="s">
        <v>10197</v>
      </c>
      <c r="C875" s="84" t="s">
        <v>28</v>
      </c>
      <c r="D875" s="195">
        <v>15.18</v>
      </c>
    </row>
    <row r="876" spans="1:4" ht="52.8" x14ac:dyDescent="0.25">
      <c r="A876" s="84">
        <v>105559</v>
      </c>
      <c r="B876" s="85" t="s">
        <v>10198</v>
      </c>
      <c r="C876" s="84" t="s">
        <v>28</v>
      </c>
      <c r="D876" s="195">
        <v>11.47</v>
      </c>
    </row>
    <row r="877" spans="1:4" ht="39.6" x14ac:dyDescent="0.25">
      <c r="A877" s="84">
        <v>105733</v>
      </c>
      <c r="B877" s="85" t="s">
        <v>10199</v>
      </c>
      <c r="C877" s="84" t="s">
        <v>28</v>
      </c>
      <c r="D877" s="195">
        <v>308.83</v>
      </c>
    </row>
    <row r="878" spans="1:4" ht="39.6" x14ac:dyDescent="0.25">
      <c r="A878" s="84">
        <v>105734</v>
      </c>
      <c r="B878" s="85" t="s">
        <v>10200</v>
      </c>
      <c r="C878" s="84" t="s">
        <v>28</v>
      </c>
      <c r="D878" s="195">
        <v>302.08999999999997</v>
      </c>
    </row>
    <row r="879" spans="1:4" ht="39.6" x14ac:dyDescent="0.25">
      <c r="A879" s="84">
        <v>105736</v>
      </c>
      <c r="B879" s="85" t="s">
        <v>10201</v>
      </c>
      <c r="C879" s="84" t="s">
        <v>28</v>
      </c>
      <c r="D879" s="195">
        <v>298.69</v>
      </c>
    </row>
    <row r="880" spans="1:4" ht="39.6" x14ac:dyDescent="0.25">
      <c r="A880" s="84">
        <v>105728</v>
      </c>
      <c r="B880" s="85" t="s">
        <v>10202</v>
      </c>
      <c r="C880" s="84" t="s">
        <v>28</v>
      </c>
      <c r="D880" s="195">
        <v>250.55</v>
      </c>
    </row>
    <row r="881" spans="1:4" ht="39.6" x14ac:dyDescent="0.25">
      <c r="A881" s="84">
        <v>105729</v>
      </c>
      <c r="B881" s="85" t="s">
        <v>10203</v>
      </c>
      <c r="C881" s="84" t="s">
        <v>28</v>
      </c>
      <c r="D881" s="195">
        <v>245.4</v>
      </c>
    </row>
    <row r="882" spans="1:4" ht="39.6" x14ac:dyDescent="0.25">
      <c r="A882" s="84">
        <v>105731</v>
      </c>
      <c r="B882" s="85" t="s">
        <v>10204</v>
      </c>
      <c r="C882" s="84" t="s">
        <v>28</v>
      </c>
      <c r="D882" s="195">
        <v>242.8</v>
      </c>
    </row>
    <row r="883" spans="1:4" ht="39.6" x14ac:dyDescent="0.25">
      <c r="A883" s="84">
        <v>105738</v>
      </c>
      <c r="B883" s="85" t="s">
        <v>10205</v>
      </c>
      <c r="C883" s="84" t="s">
        <v>28</v>
      </c>
      <c r="D883" s="195">
        <v>381.58</v>
      </c>
    </row>
    <row r="884" spans="1:4" ht="39.6" x14ac:dyDescent="0.25">
      <c r="A884" s="84">
        <v>105739</v>
      </c>
      <c r="B884" s="85" t="s">
        <v>10206</v>
      </c>
      <c r="C884" s="84" t="s">
        <v>28</v>
      </c>
      <c r="D884" s="195">
        <v>376.52</v>
      </c>
    </row>
    <row r="885" spans="1:4" ht="39.6" x14ac:dyDescent="0.25">
      <c r="A885" s="84">
        <v>105741</v>
      </c>
      <c r="B885" s="85" t="s">
        <v>10207</v>
      </c>
      <c r="C885" s="84" t="s">
        <v>28</v>
      </c>
      <c r="D885" s="195">
        <v>373.88</v>
      </c>
    </row>
    <row r="886" spans="1:4" ht="26.4" x14ac:dyDescent="0.25">
      <c r="A886" s="84">
        <v>105750</v>
      </c>
      <c r="B886" s="85" t="s">
        <v>10208</v>
      </c>
      <c r="C886" s="84" t="s">
        <v>28</v>
      </c>
      <c r="D886" s="195">
        <v>228.53</v>
      </c>
    </row>
    <row r="887" spans="1:4" ht="26.4" x14ac:dyDescent="0.25">
      <c r="A887" s="84">
        <v>105751</v>
      </c>
      <c r="B887" s="85" t="s">
        <v>10209</v>
      </c>
      <c r="C887" s="84" t="s">
        <v>28</v>
      </c>
      <c r="D887" s="195">
        <v>225.91</v>
      </c>
    </row>
    <row r="888" spans="1:4" ht="26.4" x14ac:dyDescent="0.25">
      <c r="A888" s="84">
        <v>105753</v>
      </c>
      <c r="B888" s="85" t="s">
        <v>10210</v>
      </c>
      <c r="C888" s="84" t="s">
        <v>28</v>
      </c>
      <c r="D888" s="195">
        <v>223.53</v>
      </c>
    </row>
    <row r="889" spans="1:4" ht="26.4" x14ac:dyDescent="0.25">
      <c r="A889" s="84">
        <v>105755</v>
      </c>
      <c r="B889" s="85" t="s">
        <v>10211</v>
      </c>
      <c r="C889" s="84" t="s">
        <v>28</v>
      </c>
      <c r="D889" s="195">
        <v>221.23</v>
      </c>
    </row>
    <row r="890" spans="1:4" ht="26.4" x14ac:dyDescent="0.25">
      <c r="A890" s="84">
        <v>105743</v>
      </c>
      <c r="B890" s="85" t="s">
        <v>10212</v>
      </c>
      <c r="C890" s="84" t="s">
        <v>28</v>
      </c>
      <c r="D890" s="195">
        <v>173.68</v>
      </c>
    </row>
    <row r="891" spans="1:4" ht="26.4" x14ac:dyDescent="0.25">
      <c r="A891" s="84">
        <v>105744</v>
      </c>
      <c r="B891" s="85" t="s">
        <v>10213</v>
      </c>
      <c r="C891" s="84" t="s">
        <v>28</v>
      </c>
      <c r="D891" s="195">
        <v>171.23</v>
      </c>
    </row>
    <row r="892" spans="1:4" ht="26.4" x14ac:dyDescent="0.25">
      <c r="A892" s="84">
        <v>105746</v>
      </c>
      <c r="B892" s="85" t="s">
        <v>10214</v>
      </c>
      <c r="C892" s="84" t="s">
        <v>28</v>
      </c>
      <c r="D892" s="195">
        <v>168.75</v>
      </c>
    </row>
    <row r="893" spans="1:4" ht="26.4" x14ac:dyDescent="0.25">
      <c r="A893" s="84">
        <v>105748</v>
      </c>
      <c r="B893" s="85" t="s">
        <v>10215</v>
      </c>
      <c r="C893" s="84" t="s">
        <v>28</v>
      </c>
      <c r="D893" s="195">
        <v>166.26</v>
      </c>
    </row>
    <row r="894" spans="1:4" ht="52.8" x14ac:dyDescent="0.25">
      <c r="A894" s="84">
        <v>105660</v>
      </c>
      <c r="B894" s="85" t="s">
        <v>10216</v>
      </c>
      <c r="C894" s="84" t="s">
        <v>28</v>
      </c>
      <c r="D894" s="195">
        <v>221.2</v>
      </c>
    </row>
    <row r="895" spans="1:4" ht="52.8" x14ac:dyDescent="0.25">
      <c r="A895" s="84">
        <v>105663</v>
      </c>
      <c r="B895" s="85" t="s">
        <v>10217</v>
      </c>
      <c r="C895" s="84" t="s">
        <v>28</v>
      </c>
      <c r="D895" s="195">
        <v>210.12</v>
      </c>
    </row>
    <row r="896" spans="1:4" ht="52.8" x14ac:dyDescent="0.25">
      <c r="A896" s="84">
        <v>105669</v>
      </c>
      <c r="B896" s="85" t="s">
        <v>10218</v>
      </c>
      <c r="C896" s="84" t="s">
        <v>28</v>
      </c>
      <c r="D896" s="195">
        <v>204.55</v>
      </c>
    </row>
    <row r="897" spans="1:4" ht="39.6" x14ac:dyDescent="0.25">
      <c r="A897" s="84">
        <v>105642</v>
      </c>
      <c r="B897" s="85" t="s">
        <v>11643</v>
      </c>
      <c r="C897" s="84" t="s">
        <v>28</v>
      </c>
      <c r="D897" s="195">
        <v>261.23</v>
      </c>
    </row>
    <row r="898" spans="1:4" ht="39.6" x14ac:dyDescent="0.25">
      <c r="A898" s="84">
        <v>105648</v>
      </c>
      <c r="B898" s="85" t="s">
        <v>11644</v>
      </c>
      <c r="C898" s="84" t="s">
        <v>28</v>
      </c>
      <c r="D898" s="195">
        <v>256.08</v>
      </c>
    </row>
    <row r="899" spans="1:4" ht="39.6" x14ac:dyDescent="0.25">
      <c r="A899" s="84">
        <v>105654</v>
      </c>
      <c r="B899" s="85" t="s">
        <v>11645</v>
      </c>
      <c r="C899" s="84" t="s">
        <v>28</v>
      </c>
      <c r="D899" s="195">
        <v>253.48</v>
      </c>
    </row>
    <row r="900" spans="1:4" ht="52.8" x14ac:dyDescent="0.25">
      <c r="A900" s="84">
        <v>105661</v>
      </c>
      <c r="B900" s="85" t="s">
        <v>10219</v>
      </c>
      <c r="C900" s="84" t="s">
        <v>28</v>
      </c>
      <c r="D900" s="195">
        <v>247.67</v>
      </c>
    </row>
    <row r="901" spans="1:4" ht="52.8" x14ac:dyDescent="0.25">
      <c r="A901" s="84">
        <v>105664</v>
      </c>
      <c r="B901" s="85" t="s">
        <v>10220</v>
      </c>
      <c r="C901" s="84" t="s">
        <v>28</v>
      </c>
      <c r="D901" s="195">
        <v>236.59</v>
      </c>
    </row>
    <row r="902" spans="1:4" ht="52.8" x14ac:dyDescent="0.25">
      <c r="A902" s="84">
        <v>105670</v>
      </c>
      <c r="B902" s="85" t="s">
        <v>10221</v>
      </c>
      <c r="C902" s="84" t="s">
        <v>28</v>
      </c>
      <c r="D902" s="195">
        <v>231.02</v>
      </c>
    </row>
    <row r="903" spans="1:4" ht="39.6" x14ac:dyDescent="0.25">
      <c r="A903" s="84">
        <v>105643</v>
      </c>
      <c r="B903" s="85" t="s">
        <v>11646</v>
      </c>
      <c r="C903" s="84" t="s">
        <v>28</v>
      </c>
      <c r="D903" s="195">
        <v>285.39</v>
      </c>
    </row>
    <row r="904" spans="1:4" ht="39.6" x14ac:dyDescent="0.25">
      <c r="A904" s="84">
        <v>105649</v>
      </c>
      <c r="B904" s="85" t="s">
        <v>11647</v>
      </c>
      <c r="C904" s="84" t="s">
        <v>28</v>
      </c>
      <c r="D904" s="195">
        <v>280.24</v>
      </c>
    </row>
    <row r="905" spans="1:4" ht="39.6" x14ac:dyDescent="0.25">
      <c r="A905" s="84">
        <v>105655</v>
      </c>
      <c r="B905" s="85" t="s">
        <v>11648</v>
      </c>
      <c r="C905" s="84" t="s">
        <v>28</v>
      </c>
      <c r="D905" s="195">
        <v>277.64</v>
      </c>
    </row>
    <row r="906" spans="1:4" ht="52.8" x14ac:dyDescent="0.25">
      <c r="A906" s="84">
        <v>105662</v>
      </c>
      <c r="B906" s="85" t="s">
        <v>10222</v>
      </c>
      <c r="C906" s="84" t="s">
        <v>28</v>
      </c>
      <c r="D906" s="195">
        <v>273.77</v>
      </c>
    </row>
    <row r="907" spans="1:4" ht="52.8" x14ac:dyDescent="0.25">
      <c r="A907" s="84">
        <v>105665</v>
      </c>
      <c r="B907" s="85" t="s">
        <v>10223</v>
      </c>
      <c r="C907" s="84" t="s">
        <v>28</v>
      </c>
      <c r="D907" s="195">
        <v>262.69</v>
      </c>
    </row>
    <row r="908" spans="1:4" ht="52.8" x14ac:dyDescent="0.25">
      <c r="A908" s="84">
        <v>105671</v>
      </c>
      <c r="B908" s="85" t="s">
        <v>10224</v>
      </c>
      <c r="C908" s="84" t="s">
        <v>28</v>
      </c>
      <c r="D908" s="195">
        <v>257.12</v>
      </c>
    </row>
    <row r="909" spans="1:4" ht="39.6" x14ac:dyDescent="0.25">
      <c r="A909" s="84">
        <v>105644</v>
      </c>
      <c r="B909" s="85" t="s">
        <v>11649</v>
      </c>
      <c r="C909" s="84" t="s">
        <v>28</v>
      </c>
      <c r="D909" s="195">
        <v>309.55</v>
      </c>
    </row>
    <row r="910" spans="1:4" ht="39.6" x14ac:dyDescent="0.25">
      <c r="A910" s="84">
        <v>105650</v>
      </c>
      <c r="B910" s="85" t="s">
        <v>11650</v>
      </c>
      <c r="C910" s="84" t="s">
        <v>28</v>
      </c>
      <c r="D910" s="195">
        <v>304.39999999999998</v>
      </c>
    </row>
    <row r="911" spans="1:4" ht="39.6" x14ac:dyDescent="0.25">
      <c r="A911" s="84">
        <v>105656</v>
      </c>
      <c r="B911" s="85" t="s">
        <v>11651</v>
      </c>
      <c r="C911" s="84" t="s">
        <v>28</v>
      </c>
      <c r="D911" s="195">
        <v>301.8</v>
      </c>
    </row>
    <row r="912" spans="1:4" ht="52.8" x14ac:dyDescent="0.25">
      <c r="A912" s="84">
        <v>105577</v>
      </c>
      <c r="B912" s="85" t="s">
        <v>10225</v>
      </c>
      <c r="C912" s="84" t="s">
        <v>28</v>
      </c>
      <c r="D912" s="195">
        <v>164.58</v>
      </c>
    </row>
    <row r="913" spans="1:4" ht="52.8" x14ac:dyDescent="0.25">
      <c r="A913" s="84">
        <v>105578</v>
      </c>
      <c r="B913" s="85" t="s">
        <v>10226</v>
      </c>
      <c r="C913" s="84" t="s">
        <v>28</v>
      </c>
      <c r="D913" s="195">
        <v>153.49</v>
      </c>
    </row>
    <row r="914" spans="1:4" ht="52.8" x14ac:dyDescent="0.25">
      <c r="A914" s="84">
        <v>105712</v>
      </c>
      <c r="B914" s="85" t="s">
        <v>10227</v>
      </c>
      <c r="C914" s="84" t="s">
        <v>28</v>
      </c>
      <c r="D914" s="195">
        <v>147.91999999999999</v>
      </c>
    </row>
    <row r="915" spans="1:4" ht="39.6" x14ac:dyDescent="0.25">
      <c r="A915" s="84">
        <v>105637</v>
      </c>
      <c r="B915" s="85" t="s">
        <v>11652</v>
      </c>
      <c r="C915" s="84" t="s">
        <v>28</v>
      </c>
      <c r="D915" s="195">
        <v>212.93</v>
      </c>
    </row>
    <row r="916" spans="1:4" ht="39.6" x14ac:dyDescent="0.25">
      <c r="A916" s="84">
        <v>105707</v>
      </c>
      <c r="B916" s="85" t="s">
        <v>11653</v>
      </c>
      <c r="C916" s="84" t="s">
        <v>28</v>
      </c>
      <c r="D916" s="195">
        <v>207.78</v>
      </c>
    </row>
    <row r="917" spans="1:4" ht="39.6" x14ac:dyDescent="0.25">
      <c r="A917" s="84">
        <v>105709</v>
      </c>
      <c r="B917" s="85" t="s">
        <v>11654</v>
      </c>
      <c r="C917" s="84" t="s">
        <v>28</v>
      </c>
      <c r="D917" s="195">
        <v>205.18</v>
      </c>
    </row>
    <row r="918" spans="1:4" ht="52.8" x14ac:dyDescent="0.25">
      <c r="A918" s="84">
        <v>105693</v>
      </c>
      <c r="B918" s="85" t="s">
        <v>10228</v>
      </c>
      <c r="C918" s="84" t="s">
        <v>28</v>
      </c>
      <c r="D918" s="195">
        <v>202.55</v>
      </c>
    </row>
    <row r="919" spans="1:4" ht="52.8" x14ac:dyDescent="0.25">
      <c r="A919" s="84">
        <v>105696</v>
      </c>
      <c r="B919" s="85" t="s">
        <v>10229</v>
      </c>
      <c r="C919" s="84" t="s">
        <v>28</v>
      </c>
      <c r="D919" s="195">
        <v>191.47</v>
      </c>
    </row>
    <row r="920" spans="1:4" ht="52.8" x14ac:dyDescent="0.25">
      <c r="A920" s="84">
        <v>105702</v>
      </c>
      <c r="B920" s="85" t="s">
        <v>10230</v>
      </c>
      <c r="C920" s="84" t="s">
        <v>28</v>
      </c>
      <c r="D920" s="195">
        <v>185.9</v>
      </c>
    </row>
    <row r="921" spans="1:4" ht="39.6" x14ac:dyDescent="0.25">
      <c r="A921" s="84">
        <v>105675</v>
      </c>
      <c r="B921" s="85" t="s">
        <v>11655</v>
      </c>
      <c r="C921" s="84" t="s">
        <v>28</v>
      </c>
      <c r="D921" s="195">
        <v>232.87</v>
      </c>
    </row>
    <row r="922" spans="1:4" ht="39.6" x14ac:dyDescent="0.25">
      <c r="A922" s="84">
        <v>105681</v>
      </c>
      <c r="B922" s="85" t="s">
        <v>11656</v>
      </c>
      <c r="C922" s="84" t="s">
        <v>28</v>
      </c>
      <c r="D922" s="195">
        <v>227.72</v>
      </c>
    </row>
    <row r="923" spans="1:4" ht="39.6" x14ac:dyDescent="0.25">
      <c r="A923" s="84">
        <v>105687</v>
      </c>
      <c r="B923" s="85" t="s">
        <v>11657</v>
      </c>
      <c r="C923" s="84" t="s">
        <v>28</v>
      </c>
      <c r="D923" s="195">
        <v>225.12</v>
      </c>
    </row>
    <row r="924" spans="1:4" ht="52.8" x14ac:dyDescent="0.25">
      <c r="A924" s="84">
        <v>105694</v>
      </c>
      <c r="B924" s="85" t="s">
        <v>10231</v>
      </c>
      <c r="C924" s="84" t="s">
        <v>28</v>
      </c>
      <c r="D924" s="195">
        <v>229.41</v>
      </c>
    </row>
    <row r="925" spans="1:4" ht="52.8" x14ac:dyDescent="0.25">
      <c r="A925" s="84">
        <v>105697</v>
      </c>
      <c r="B925" s="85" t="s">
        <v>10232</v>
      </c>
      <c r="C925" s="84" t="s">
        <v>28</v>
      </c>
      <c r="D925" s="195">
        <v>218.33</v>
      </c>
    </row>
    <row r="926" spans="1:4" ht="52.8" x14ac:dyDescent="0.25">
      <c r="A926" s="84">
        <v>105703</v>
      </c>
      <c r="B926" s="85" t="s">
        <v>10233</v>
      </c>
      <c r="C926" s="84" t="s">
        <v>28</v>
      </c>
      <c r="D926" s="195">
        <v>212.76</v>
      </c>
    </row>
    <row r="927" spans="1:4" ht="39.6" x14ac:dyDescent="0.25">
      <c r="A927" s="84">
        <v>105676</v>
      </c>
      <c r="B927" s="85" t="s">
        <v>11658</v>
      </c>
      <c r="C927" s="84" t="s">
        <v>28</v>
      </c>
      <c r="D927" s="195">
        <v>257.63</v>
      </c>
    </row>
    <row r="928" spans="1:4" ht="39.6" x14ac:dyDescent="0.25">
      <c r="A928" s="84">
        <v>105682</v>
      </c>
      <c r="B928" s="85" t="s">
        <v>11659</v>
      </c>
      <c r="C928" s="84" t="s">
        <v>28</v>
      </c>
      <c r="D928" s="195">
        <v>252.48</v>
      </c>
    </row>
    <row r="929" spans="1:4" ht="39.6" x14ac:dyDescent="0.25">
      <c r="A929" s="84">
        <v>105688</v>
      </c>
      <c r="B929" s="85" t="s">
        <v>11660</v>
      </c>
      <c r="C929" s="84" t="s">
        <v>28</v>
      </c>
      <c r="D929" s="195">
        <v>249.88</v>
      </c>
    </row>
    <row r="930" spans="1:4" ht="52.8" x14ac:dyDescent="0.25">
      <c r="A930" s="84">
        <v>105695</v>
      </c>
      <c r="B930" s="85" t="s">
        <v>10234</v>
      </c>
      <c r="C930" s="84" t="s">
        <v>28</v>
      </c>
      <c r="D930" s="195">
        <v>255.9</v>
      </c>
    </row>
    <row r="931" spans="1:4" ht="52.8" x14ac:dyDescent="0.25">
      <c r="A931" s="84">
        <v>105698</v>
      </c>
      <c r="B931" s="85" t="s">
        <v>10235</v>
      </c>
      <c r="C931" s="84" t="s">
        <v>28</v>
      </c>
      <c r="D931" s="195">
        <v>244.82</v>
      </c>
    </row>
    <row r="932" spans="1:4" ht="52.8" x14ac:dyDescent="0.25">
      <c r="A932" s="84">
        <v>105704</v>
      </c>
      <c r="B932" s="85" t="s">
        <v>10236</v>
      </c>
      <c r="C932" s="84" t="s">
        <v>28</v>
      </c>
      <c r="D932" s="195">
        <v>239.25</v>
      </c>
    </row>
    <row r="933" spans="1:4" ht="39.6" x14ac:dyDescent="0.25">
      <c r="A933" s="84">
        <v>105677</v>
      </c>
      <c r="B933" s="85" t="s">
        <v>11661</v>
      </c>
      <c r="C933" s="84" t="s">
        <v>28</v>
      </c>
      <c r="D933" s="195">
        <v>282.37</v>
      </c>
    </row>
    <row r="934" spans="1:4" ht="39.6" x14ac:dyDescent="0.25">
      <c r="A934" s="84">
        <v>105683</v>
      </c>
      <c r="B934" s="85" t="s">
        <v>11662</v>
      </c>
      <c r="C934" s="84" t="s">
        <v>28</v>
      </c>
      <c r="D934" s="195">
        <v>277.22000000000003</v>
      </c>
    </row>
    <row r="935" spans="1:4" ht="39.6" x14ac:dyDescent="0.25">
      <c r="A935" s="84">
        <v>105689</v>
      </c>
      <c r="B935" s="85" t="s">
        <v>11663</v>
      </c>
      <c r="C935" s="84" t="s">
        <v>28</v>
      </c>
      <c r="D935" s="195">
        <v>274.62</v>
      </c>
    </row>
    <row r="936" spans="1:4" ht="52.8" x14ac:dyDescent="0.25">
      <c r="A936" s="84">
        <v>105579</v>
      </c>
      <c r="B936" s="85" t="s">
        <v>10237</v>
      </c>
      <c r="C936" s="84" t="s">
        <v>28</v>
      </c>
      <c r="D936" s="195">
        <v>145.16</v>
      </c>
    </row>
    <row r="937" spans="1:4" ht="52.8" x14ac:dyDescent="0.25">
      <c r="A937" s="84">
        <v>105580</v>
      </c>
      <c r="B937" s="85" t="s">
        <v>10238</v>
      </c>
      <c r="C937" s="84" t="s">
        <v>28</v>
      </c>
      <c r="D937" s="195">
        <v>134.07</v>
      </c>
    </row>
    <row r="938" spans="1:4" ht="52.8" x14ac:dyDescent="0.25">
      <c r="A938" s="84">
        <v>105582</v>
      </c>
      <c r="B938" s="85" t="s">
        <v>10239</v>
      </c>
      <c r="C938" s="84" t="s">
        <v>28</v>
      </c>
      <c r="D938" s="195">
        <v>128.5</v>
      </c>
    </row>
    <row r="939" spans="1:4" ht="39.6" x14ac:dyDescent="0.25">
      <c r="A939" s="84">
        <v>105638</v>
      </c>
      <c r="B939" s="85" t="s">
        <v>11664</v>
      </c>
      <c r="C939" s="84" t="s">
        <v>28</v>
      </c>
      <c r="D939" s="195">
        <v>183.39</v>
      </c>
    </row>
    <row r="940" spans="1:4" ht="39.6" x14ac:dyDescent="0.25">
      <c r="A940" s="84">
        <v>105715</v>
      </c>
      <c r="B940" s="85" t="s">
        <v>11665</v>
      </c>
      <c r="C940" s="84" t="s">
        <v>28</v>
      </c>
      <c r="D940" s="195">
        <v>178.24</v>
      </c>
    </row>
    <row r="941" spans="1:4" ht="39.6" x14ac:dyDescent="0.25">
      <c r="A941" s="84">
        <v>105717</v>
      </c>
      <c r="B941" s="85" t="s">
        <v>11666</v>
      </c>
      <c r="C941" s="84" t="s">
        <v>28</v>
      </c>
      <c r="D941" s="195">
        <v>175.64</v>
      </c>
    </row>
    <row r="942" spans="1:4" ht="52.8" x14ac:dyDescent="0.25">
      <c r="A942" s="84">
        <v>105626</v>
      </c>
      <c r="B942" s="85" t="s">
        <v>10240</v>
      </c>
      <c r="C942" s="84" t="s">
        <v>28</v>
      </c>
      <c r="D942" s="195">
        <v>119.03</v>
      </c>
    </row>
    <row r="943" spans="1:4" ht="52.8" x14ac:dyDescent="0.25">
      <c r="A943" s="84">
        <v>105629</v>
      </c>
      <c r="B943" s="85" t="s">
        <v>10241</v>
      </c>
      <c r="C943" s="84" t="s">
        <v>28</v>
      </c>
      <c r="D943" s="195">
        <v>110.1</v>
      </c>
    </row>
    <row r="944" spans="1:4" ht="52.8" x14ac:dyDescent="0.25">
      <c r="A944" s="84">
        <v>105635</v>
      </c>
      <c r="B944" s="85" t="s">
        <v>10242</v>
      </c>
      <c r="C944" s="84" t="s">
        <v>28</v>
      </c>
      <c r="D944" s="195">
        <v>108.89</v>
      </c>
    </row>
    <row r="945" spans="1:4" ht="39.6" x14ac:dyDescent="0.25">
      <c r="A945" s="84">
        <v>105605</v>
      </c>
      <c r="B945" s="85" t="s">
        <v>11667</v>
      </c>
      <c r="C945" s="84" t="s">
        <v>28</v>
      </c>
      <c r="D945" s="195">
        <v>108.53</v>
      </c>
    </row>
    <row r="946" spans="1:4" ht="39.6" x14ac:dyDescent="0.25">
      <c r="A946" s="84">
        <v>105613</v>
      </c>
      <c r="B946" s="85" t="s">
        <v>11668</v>
      </c>
      <c r="C946" s="84" t="s">
        <v>28</v>
      </c>
      <c r="D946" s="195">
        <v>105.2</v>
      </c>
    </row>
    <row r="947" spans="1:4" ht="39.6" x14ac:dyDescent="0.25">
      <c r="A947" s="84">
        <v>105621</v>
      </c>
      <c r="B947" s="85" t="s">
        <v>11669</v>
      </c>
      <c r="C947" s="84" t="s">
        <v>28</v>
      </c>
      <c r="D947" s="195">
        <v>102.79</v>
      </c>
    </row>
    <row r="948" spans="1:4" ht="52.8" x14ac:dyDescent="0.25">
      <c r="A948" s="84">
        <v>105627</v>
      </c>
      <c r="B948" s="85" t="s">
        <v>10243</v>
      </c>
      <c r="C948" s="84" t="s">
        <v>28</v>
      </c>
      <c r="D948" s="195">
        <v>147.46</v>
      </c>
    </row>
    <row r="949" spans="1:4" ht="52.8" x14ac:dyDescent="0.25">
      <c r="A949" s="84">
        <v>105630</v>
      </c>
      <c r="B949" s="85" t="s">
        <v>10244</v>
      </c>
      <c r="C949" s="84" t="s">
        <v>28</v>
      </c>
      <c r="D949" s="195">
        <v>138.53</v>
      </c>
    </row>
    <row r="950" spans="1:4" ht="52.8" x14ac:dyDescent="0.25">
      <c r="A950" s="84">
        <v>105636</v>
      </c>
      <c r="B950" s="85" t="s">
        <v>10245</v>
      </c>
      <c r="C950" s="84" t="s">
        <v>28</v>
      </c>
      <c r="D950" s="195">
        <v>137.32</v>
      </c>
    </row>
    <row r="951" spans="1:4" ht="39.6" x14ac:dyDescent="0.25">
      <c r="A951" s="84">
        <v>105606</v>
      </c>
      <c r="B951" s="85" t="s">
        <v>11670</v>
      </c>
      <c r="C951" s="84" t="s">
        <v>28</v>
      </c>
      <c r="D951" s="195">
        <v>136.22999999999999</v>
      </c>
    </row>
    <row r="952" spans="1:4" ht="39.6" x14ac:dyDescent="0.25">
      <c r="A952" s="84">
        <v>105614</v>
      </c>
      <c r="B952" s="85" t="s">
        <v>11671</v>
      </c>
      <c r="C952" s="84" t="s">
        <v>28</v>
      </c>
      <c r="D952" s="195">
        <v>132.9</v>
      </c>
    </row>
    <row r="953" spans="1:4" ht="39.6" x14ac:dyDescent="0.25">
      <c r="A953" s="84">
        <v>105622</v>
      </c>
      <c r="B953" s="85" t="s">
        <v>11672</v>
      </c>
      <c r="C953" s="84" t="s">
        <v>28</v>
      </c>
      <c r="D953" s="195">
        <v>130.49</v>
      </c>
    </row>
    <row r="954" spans="1:4" ht="52.8" x14ac:dyDescent="0.25">
      <c r="A954" s="84">
        <v>105572</v>
      </c>
      <c r="B954" s="85" t="s">
        <v>10246</v>
      </c>
      <c r="C954" s="84" t="s">
        <v>28</v>
      </c>
      <c r="D954" s="195">
        <v>60.63</v>
      </c>
    </row>
    <row r="955" spans="1:4" ht="52.8" x14ac:dyDescent="0.25">
      <c r="A955" s="84">
        <v>105574</v>
      </c>
      <c r="B955" s="85" t="s">
        <v>10247</v>
      </c>
      <c r="C955" s="84" t="s">
        <v>28</v>
      </c>
      <c r="D955" s="195">
        <v>51.7</v>
      </c>
    </row>
    <row r="956" spans="1:4" ht="52.8" x14ac:dyDescent="0.25">
      <c r="A956" s="84">
        <v>105576</v>
      </c>
      <c r="B956" s="85" t="s">
        <v>10248</v>
      </c>
      <c r="C956" s="84" t="s">
        <v>28</v>
      </c>
      <c r="D956" s="195">
        <v>50.49</v>
      </c>
    </row>
    <row r="957" spans="1:4" ht="39.6" x14ac:dyDescent="0.25">
      <c r="A957" s="84">
        <v>105603</v>
      </c>
      <c r="B957" s="85" t="s">
        <v>11673</v>
      </c>
      <c r="C957" s="84" t="s">
        <v>28</v>
      </c>
      <c r="D957" s="195">
        <v>53.14</v>
      </c>
    </row>
    <row r="958" spans="1:4" ht="39.6" x14ac:dyDescent="0.25">
      <c r="A958" s="84">
        <v>105611</v>
      </c>
      <c r="B958" s="85" t="s">
        <v>11674</v>
      </c>
      <c r="C958" s="84" t="s">
        <v>28</v>
      </c>
      <c r="D958" s="195">
        <v>49.81</v>
      </c>
    </row>
    <row r="959" spans="1:4" ht="39.6" x14ac:dyDescent="0.25">
      <c r="A959" s="84">
        <v>105619</v>
      </c>
      <c r="B959" s="85" t="s">
        <v>11675</v>
      </c>
      <c r="C959" s="84" t="s">
        <v>28</v>
      </c>
      <c r="D959" s="195">
        <v>47.4</v>
      </c>
    </row>
    <row r="960" spans="1:4" ht="52.8" x14ac:dyDescent="0.25">
      <c r="A960" s="84">
        <v>105573</v>
      </c>
      <c r="B960" s="85" t="s">
        <v>10249</v>
      </c>
      <c r="C960" s="84" t="s">
        <v>28</v>
      </c>
      <c r="D960" s="195">
        <v>90.23</v>
      </c>
    </row>
    <row r="961" spans="1:4" ht="52.8" x14ac:dyDescent="0.25">
      <c r="A961" s="84">
        <v>105628</v>
      </c>
      <c r="B961" s="85" t="s">
        <v>10250</v>
      </c>
      <c r="C961" s="84" t="s">
        <v>28</v>
      </c>
      <c r="D961" s="195">
        <v>81.3</v>
      </c>
    </row>
    <row r="962" spans="1:4" ht="52.8" x14ac:dyDescent="0.25">
      <c r="A962" s="84">
        <v>105634</v>
      </c>
      <c r="B962" s="85" t="s">
        <v>10251</v>
      </c>
      <c r="C962" s="84" t="s">
        <v>28</v>
      </c>
      <c r="D962" s="195">
        <v>80.09</v>
      </c>
    </row>
    <row r="963" spans="1:4" ht="39.6" x14ac:dyDescent="0.25">
      <c r="A963" s="84">
        <v>105604</v>
      </c>
      <c r="B963" s="85" t="s">
        <v>11676</v>
      </c>
      <c r="C963" s="84" t="s">
        <v>28</v>
      </c>
      <c r="D963" s="195">
        <v>80.83</v>
      </c>
    </row>
    <row r="964" spans="1:4" ht="39.6" x14ac:dyDescent="0.25">
      <c r="A964" s="84">
        <v>105612</v>
      </c>
      <c r="B964" s="85" t="s">
        <v>11677</v>
      </c>
      <c r="C964" s="84" t="s">
        <v>28</v>
      </c>
      <c r="D964" s="195">
        <v>77.5</v>
      </c>
    </row>
    <row r="965" spans="1:4" ht="39.6" x14ac:dyDescent="0.25">
      <c r="A965" s="84">
        <v>105620</v>
      </c>
      <c r="B965" s="85" t="s">
        <v>11678</v>
      </c>
      <c r="C965" s="84" t="s">
        <v>28</v>
      </c>
      <c r="D965" s="195">
        <v>75.09</v>
      </c>
    </row>
    <row r="966" spans="1:4" ht="52.8" x14ac:dyDescent="0.25">
      <c r="A966" s="84">
        <v>105586</v>
      </c>
      <c r="B966" s="85" t="s">
        <v>10252</v>
      </c>
      <c r="C966" s="84" t="s">
        <v>28</v>
      </c>
      <c r="D966" s="195">
        <v>177.32</v>
      </c>
    </row>
    <row r="967" spans="1:4" ht="52.8" x14ac:dyDescent="0.25">
      <c r="A967" s="84">
        <v>105587</v>
      </c>
      <c r="B967" s="85" t="s">
        <v>10253</v>
      </c>
      <c r="C967" s="84" t="s">
        <v>28</v>
      </c>
      <c r="D967" s="195">
        <v>162.01</v>
      </c>
    </row>
    <row r="968" spans="1:4" ht="52.8" x14ac:dyDescent="0.25">
      <c r="A968" s="84">
        <v>105589</v>
      </c>
      <c r="B968" s="85" t="s">
        <v>10254</v>
      </c>
      <c r="C968" s="84" t="s">
        <v>28</v>
      </c>
      <c r="D968" s="195">
        <v>160.61000000000001</v>
      </c>
    </row>
    <row r="969" spans="1:4" ht="39.6" x14ac:dyDescent="0.25">
      <c r="A969" s="84">
        <v>105584</v>
      </c>
      <c r="B969" s="85" t="s">
        <v>11679</v>
      </c>
      <c r="C969" s="84" t="s">
        <v>28</v>
      </c>
      <c r="D969" s="195">
        <v>222.4</v>
      </c>
    </row>
    <row r="970" spans="1:4" ht="39.6" x14ac:dyDescent="0.25">
      <c r="A970" s="84">
        <v>105720</v>
      </c>
      <c r="B970" s="85" t="s">
        <v>11680</v>
      </c>
      <c r="C970" s="84" t="s">
        <v>28</v>
      </c>
      <c r="D970" s="195">
        <v>214.11</v>
      </c>
    </row>
    <row r="971" spans="1:4" ht="39.6" x14ac:dyDescent="0.25">
      <c r="A971" s="84">
        <v>105722</v>
      </c>
      <c r="B971" s="85" t="s">
        <v>11681</v>
      </c>
      <c r="C971" s="84" t="s">
        <v>28</v>
      </c>
      <c r="D971" s="195">
        <v>214.6</v>
      </c>
    </row>
    <row r="972" spans="1:4" ht="52.8" x14ac:dyDescent="0.25">
      <c r="A972" s="84">
        <v>105593</v>
      </c>
      <c r="B972" s="85" t="s">
        <v>10255</v>
      </c>
      <c r="C972" s="84" t="s">
        <v>28</v>
      </c>
      <c r="D972" s="195">
        <v>157.9</v>
      </c>
    </row>
    <row r="973" spans="1:4" ht="52.8" x14ac:dyDescent="0.25">
      <c r="A973" s="84">
        <v>105594</v>
      </c>
      <c r="B973" s="85" t="s">
        <v>10256</v>
      </c>
      <c r="C973" s="84" t="s">
        <v>28</v>
      </c>
      <c r="D973" s="195">
        <v>142.59</v>
      </c>
    </row>
    <row r="974" spans="1:4" ht="52.8" x14ac:dyDescent="0.25">
      <c r="A974" s="84">
        <v>105596</v>
      </c>
      <c r="B974" s="85" t="s">
        <v>10257</v>
      </c>
      <c r="C974" s="84" t="s">
        <v>28</v>
      </c>
      <c r="D974" s="195">
        <v>141.19</v>
      </c>
    </row>
    <row r="975" spans="1:4" ht="39.6" x14ac:dyDescent="0.25">
      <c r="A975" s="84">
        <v>105591</v>
      </c>
      <c r="B975" s="85" t="s">
        <v>11682</v>
      </c>
      <c r="C975" s="84" t="s">
        <v>28</v>
      </c>
      <c r="D975" s="195">
        <v>192.86</v>
      </c>
    </row>
    <row r="976" spans="1:4" ht="39.6" x14ac:dyDescent="0.25">
      <c r="A976" s="84">
        <v>105724</v>
      </c>
      <c r="B976" s="85" t="s">
        <v>11683</v>
      </c>
      <c r="C976" s="84" t="s">
        <v>28</v>
      </c>
      <c r="D976" s="195">
        <v>184.57</v>
      </c>
    </row>
    <row r="977" spans="1:4" ht="39.6" x14ac:dyDescent="0.25">
      <c r="A977" s="84">
        <v>105726</v>
      </c>
      <c r="B977" s="85" t="s">
        <v>11684</v>
      </c>
      <c r="C977" s="84" t="s">
        <v>28</v>
      </c>
      <c r="D977" s="195">
        <v>185.06</v>
      </c>
    </row>
    <row r="978" spans="1:4" ht="39.6" x14ac:dyDescent="0.25">
      <c r="A978" s="84">
        <v>105567</v>
      </c>
      <c r="B978" s="85" t="s">
        <v>10258</v>
      </c>
      <c r="C978" s="84" t="s">
        <v>28</v>
      </c>
      <c r="D978" s="195">
        <v>16.25</v>
      </c>
    </row>
    <row r="979" spans="1:4" ht="39.6" x14ac:dyDescent="0.25">
      <c r="A979" s="84">
        <v>105568</v>
      </c>
      <c r="B979" s="85" t="s">
        <v>10259</v>
      </c>
      <c r="C979" s="84" t="s">
        <v>28</v>
      </c>
      <c r="D979" s="195">
        <v>12.92</v>
      </c>
    </row>
    <row r="980" spans="1:4" ht="39.6" x14ac:dyDescent="0.25">
      <c r="A980" s="84">
        <v>105570</v>
      </c>
      <c r="B980" s="85" t="s">
        <v>10260</v>
      </c>
      <c r="C980" s="84" t="s">
        <v>28</v>
      </c>
      <c r="D980" s="195">
        <v>10.65</v>
      </c>
    </row>
    <row r="981" spans="1:4" x14ac:dyDescent="0.25">
      <c r="A981" s="84">
        <v>100575</v>
      </c>
      <c r="B981" s="85" t="s">
        <v>10261</v>
      </c>
      <c r="C981" s="84" t="s">
        <v>9</v>
      </c>
      <c r="D981" s="195">
        <v>0.63</v>
      </c>
    </row>
    <row r="982" spans="1:4" ht="26.4" x14ac:dyDescent="0.25">
      <c r="A982" s="84">
        <v>100577</v>
      </c>
      <c r="B982" s="85" t="s">
        <v>10262</v>
      </c>
      <c r="C982" s="84" t="s">
        <v>9</v>
      </c>
      <c r="D982" s="195">
        <v>1.57</v>
      </c>
    </row>
    <row r="983" spans="1:4" ht="26.4" x14ac:dyDescent="0.25">
      <c r="A983" s="84">
        <v>105598</v>
      </c>
      <c r="B983" s="85" t="s">
        <v>10263</v>
      </c>
      <c r="C983" s="84" t="s">
        <v>9</v>
      </c>
      <c r="D983" s="195">
        <v>2.1</v>
      </c>
    </row>
    <row r="984" spans="1:4" ht="26.4" x14ac:dyDescent="0.25">
      <c r="A984" s="84">
        <v>100576</v>
      </c>
      <c r="B984" s="85" t="s">
        <v>10264</v>
      </c>
      <c r="C984" s="84" t="s">
        <v>9</v>
      </c>
      <c r="D984" s="195">
        <v>3.11</v>
      </c>
    </row>
    <row r="985" spans="1:4" ht="26.4" x14ac:dyDescent="0.25">
      <c r="A985" s="84">
        <v>105597</v>
      </c>
      <c r="B985" s="85" t="s">
        <v>10265</v>
      </c>
      <c r="C985" s="84" t="s">
        <v>9</v>
      </c>
      <c r="D985" s="195">
        <v>4.2699999999999996</v>
      </c>
    </row>
    <row r="986" spans="1:4" ht="26.4" x14ac:dyDescent="0.25">
      <c r="A986" s="84">
        <v>102730</v>
      </c>
      <c r="B986" s="85" t="s">
        <v>1104</v>
      </c>
      <c r="C986" s="84" t="s">
        <v>16</v>
      </c>
      <c r="D986" s="195">
        <v>13.79</v>
      </c>
    </row>
    <row r="987" spans="1:4" ht="26.4" x14ac:dyDescent="0.25">
      <c r="A987" s="84">
        <v>102731</v>
      </c>
      <c r="B987" s="85" t="s">
        <v>1105</v>
      </c>
      <c r="C987" s="84" t="s">
        <v>16</v>
      </c>
      <c r="D987" s="195">
        <v>11.59</v>
      </c>
    </row>
    <row r="988" spans="1:4" ht="26.4" x14ac:dyDescent="0.25">
      <c r="A988" s="84">
        <v>102732</v>
      </c>
      <c r="B988" s="85" t="s">
        <v>1106</v>
      </c>
      <c r="C988" s="84" t="s">
        <v>16</v>
      </c>
      <c r="D988" s="195">
        <v>10.88</v>
      </c>
    </row>
    <row r="989" spans="1:4" ht="26.4" x14ac:dyDescent="0.25">
      <c r="A989" s="84">
        <v>102733</v>
      </c>
      <c r="B989" s="85" t="s">
        <v>1107</v>
      </c>
      <c r="C989" s="84" t="s">
        <v>16</v>
      </c>
      <c r="D989" s="195">
        <v>12.03</v>
      </c>
    </row>
    <row r="990" spans="1:4" ht="26.4" x14ac:dyDescent="0.25">
      <c r="A990" s="84">
        <v>102728</v>
      </c>
      <c r="B990" s="85" t="s">
        <v>1102</v>
      </c>
      <c r="C990" s="84" t="s">
        <v>16</v>
      </c>
      <c r="D990" s="195">
        <v>16.809999999999999</v>
      </c>
    </row>
    <row r="991" spans="1:4" ht="26.4" x14ac:dyDescent="0.25">
      <c r="A991" s="84">
        <v>102729</v>
      </c>
      <c r="B991" s="85" t="s">
        <v>1103</v>
      </c>
      <c r="C991" s="84" t="s">
        <v>16</v>
      </c>
      <c r="D991" s="195">
        <v>15.53</v>
      </c>
    </row>
    <row r="992" spans="1:4" x14ac:dyDescent="0.25">
      <c r="A992" s="84">
        <v>102734</v>
      </c>
      <c r="B992" s="85" t="s">
        <v>1108</v>
      </c>
      <c r="C992" s="84" t="s">
        <v>16</v>
      </c>
      <c r="D992" s="195">
        <v>15.59</v>
      </c>
    </row>
    <row r="993" spans="1:4" x14ac:dyDescent="0.25">
      <c r="A993" s="84">
        <v>102735</v>
      </c>
      <c r="B993" s="85" t="s">
        <v>1109</v>
      </c>
      <c r="C993" s="84" t="s">
        <v>16</v>
      </c>
      <c r="D993" s="195">
        <v>14.52</v>
      </c>
    </row>
    <row r="994" spans="1:4" ht="26.4" x14ac:dyDescent="0.25">
      <c r="A994" s="84">
        <v>102765</v>
      </c>
      <c r="B994" s="85" t="s">
        <v>1139</v>
      </c>
      <c r="C994" s="84" t="s">
        <v>11</v>
      </c>
      <c r="D994" s="195">
        <v>18419.400000000001</v>
      </c>
    </row>
    <row r="995" spans="1:4" ht="26.4" x14ac:dyDescent="0.25">
      <c r="A995" s="84">
        <v>102795</v>
      </c>
      <c r="B995" s="85" t="s">
        <v>1169</v>
      </c>
      <c r="C995" s="84" t="s">
        <v>11</v>
      </c>
      <c r="D995" s="195">
        <v>40343.440000000002</v>
      </c>
    </row>
    <row r="996" spans="1:4" ht="26.4" x14ac:dyDescent="0.25">
      <c r="A996" s="84">
        <v>102766</v>
      </c>
      <c r="B996" s="85" t="s">
        <v>1140</v>
      </c>
      <c r="C996" s="84" t="s">
        <v>11</v>
      </c>
      <c r="D996" s="195">
        <v>27737.75</v>
      </c>
    </row>
    <row r="997" spans="1:4" ht="26.4" x14ac:dyDescent="0.25">
      <c r="A997" s="84">
        <v>102796</v>
      </c>
      <c r="B997" s="85" t="s">
        <v>1170</v>
      </c>
      <c r="C997" s="84" t="s">
        <v>11</v>
      </c>
      <c r="D997" s="195">
        <v>65276.35</v>
      </c>
    </row>
    <row r="998" spans="1:4" ht="26.4" x14ac:dyDescent="0.25">
      <c r="A998" s="84">
        <v>102767</v>
      </c>
      <c r="B998" s="85" t="s">
        <v>1141</v>
      </c>
      <c r="C998" s="84" t="s">
        <v>11</v>
      </c>
      <c r="D998" s="195">
        <v>38758.089999999997</v>
      </c>
    </row>
    <row r="999" spans="1:4" ht="26.4" x14ac:dyDescent="0.25">
      <c r="A999" s="84">
        <v>102797</v>
      </c>
      <c r="B999" s="85" t="s">
        <v>1171</v>
      </c>
      <c r="C999" s="84" t="s">
        <v>11</v>
      </c>
      <c r="D999" s="195">
        <v>92672.43</v>
      </c>
    </row>
    <row r="1000" spans="1:4" ht="26.4" x14ac:dyDescent="0.25">
      <c r="A1000" s="84">
        <v>102768</v>
      </c>
      <c r="B1000" s="85" t="s">
        <v>1142</v>
      </c>
      <c r="C1000" s="84" t="s">
        <v>11</v>
      </c>
      <c r="D1000" s="195">
        <v>54167.79</v>
      </c>
    </row>
    <row r="1001" spans="1:4" ht="26.4" x14ac:dyDescent="0.25">
      <c r="A1001" s="84">
        <v>102798</v>
      </c>
      <c r="B1001" s="85" t="s">
        <v>1172</v>
      </c>
      <c r="C1001" s="84" t="s">
        <v>11</v>
      </c>
      <c r="D1001" s="195">
        <v>113514.41</v>
      </c>
    </row>
    <row r="1002" spans="1:4" ht="26.4" x14ac:dyDescent="0.25">
      <c r="A1002" s="84">
        <v>102744</v>
      </c>
      <c r="B1002" s="85" t="s">
        <v>1118</v>
      </c>
      <c r="C1002" s="84" t="s">
        <v>11</v>
      </c>
      <c r="D1002" s="195">
        <v>7735.81</v>
      </c>
    </row>
    <row r="1003" spans="1:4" ht="26.4" x14ac:dyDescent="0.25">
      <c r="A1003" s="84">
        <v>102755</v>
      </c>
      <c r="B1003" s="85" t="s">
        <v>1129</v>
      </c>
      <c r="C1003" s="84" t="s">
        <v>11</v>
      </c>
      <c r="D1003" s="195">
        <v>12001.19</v>
      </c>
    </row>
    <row r="1004" spans="1:4" ht="26.4" x14ac:dyDescent="0.25">
      <c r="A1004" s="84">
        <v>102782</v>
      </c>
      <c r="B1004" s="85" t="s">
        <v>1156</v>
      </c>
      <c r="C1004" s="84" t="s">
        <v>11</v>
      </c>
      <c r="D1004" s="195">
        <v>19647.72</v>
      </c>
    </row>
    <row r="1005" spans="1:4" ht="26.4" x14ac:dyDescent="0.25">
      <c r="A1005" s="84">
        <v>102745</v>
      </c>
      <c r="B1005" s="85" t="s">
        <v>1119</v>
      </c>
      <c r="C1005" s="84" t="s">
        <v>11</v>
      </c>
      <c r="D1005" s="195">
        <v>10872.01</v>
      </c>
    </row>
    <row r="1006" spans="1:4" ht="26.4" x14ac:dyDescent="0.25">
      <c r="A1006" s="84">
        <v>102756</v>
      </c>
      <c r="B1006" s="85" t="s">
        <v>1130</v>
      </c>
      <c r="C1006" s="84" t="s">
        <v>11</v>
      </c>
      <c r="D1006" s="195">
        <v>17824.18</v>
      </c>
    </row>
    <row r="1007" spans="1:4" ht="26.4" x14ac:dyDescent="0.25">
      <c r="A1007" s="84">
        <v>102783</v>
      </c>
      <c r="B1007" s="85" t="s">
        <v>1157</v>
      </c>
      <c r="C1007" s="84" t="s">
        <v>11</v>
      </c>
      <c r="D1007" s="195">
        <v>26002.02</v>
      </c>
    </row>
    <row r="1008" spans="1:4" ht="26.4" x14ac:dyDescent="0.25">
      <c r="A1008" s="84">
        <v>102746</v>
      </c>
      <c r="B1008" s="85" t="s">
        <v>1120</v>
      </c>
      <c r="C1008" s="84" t="s">
        <v>11</v>
      </c>
      <c r="D1008" s="195">
        <v>18846.95</v>
      </c>
    </row>
    <row r="1009" spans="1:4" ht="26.4" x14ac:dyDescent="0.25">
      <c r="A1009" s="84">
        <v>102757</v>
      </c>
      <c r="B1009" s="85" t="s">
        <v>1131</v>
      </c>
      <c r="C1009" s="84" t="s">
        <v>11</v>
      </c>
      <c r="D1009" s="195">
        <v>33157.519999999997</v>
      </c>
    </row>
    <row r="1010" spans="1:4" ht="26.4" x14ac:dyDescent="0.25">
      <c r="A1010" s="84">
        <v>102784</v>
      </c>
      <c r="B1010" s="85" t="s">
        <v>1158</v>
      </c>
      <c r="C1010" s="84" t="s">
        <v>11</v>
      </c>
      <c r="D1010" s="195">
        <v>41137.199999999997</v>
      </c>
    </row>
    <row r="1011" spans="1:4" ht="26.4" x14ac:dyDescent="0.25">
      <c r="A1011" s="84">
        <v>102779</v>
      </c>
      <c r="B1011" s="85" t="s">
        <v>1153</v>
      </c>
      <c r="C1011" s="84" t="s">
        <v>11</v>
      </c>
      <c r="D1011" s="195">
        <v>10316.82</v>
      </c>
    </row>
    <row r="1012" spans="1:4" ht="26.4" x14ac:dyDescent="0.25">
      <c r="A1012" s="84">
        <v>102780</v>
      </c>
      <c r="B1012" s="85" t="s">
        <v>1154</v>
      </c>
      <c r="C1012" s="84" t="s">
        <v>11</v>
      </c>
      <c r="D1012" s="195">
        <v>11871.84</v>
      </c>
    </row>
    <row r="1013" spans="1:4" ht="26.4" x14ac:dyDescent="0.25">
      <c r="A1013" s="84">
        <v>102743</v>
      </c>
      <c r="B1013" s="85" t="s">
        <v>1117</v>
      </c>
      <c r="C1013" s="84" t="s">
        <v>11</v>
      </c>
      <c r="D1013" s="195">
        <v>5164.3900000000003</v>
      </c>
    </row>
    <row r="1014" spans="1:4" ht="26.4" x14ac:dyDescent="0.25">
      <c r="A1014" s="84">
        <v>102781</v>
      </c>
      <c r="B1014" s="85" t="s">
        <v>1155</v>
      </c>
      <c r="C1014" s="84" t="s">
        <v>11</v>
      </c>
      <c r="D1014" s="195">
        <v>17590.71</v>
      </c>
    </row>
    <row r="1015" spans="1:4" ht="26.4" x14ac:dyDescent="0.25">
      <c r="A1015" s="84">
        <v>102761</v>
      </c>
      <c r="B1015" s="85" t="s">
        <v>1135</v>
      </c>
      <c r="C1015" s="84" t="s">
        <v>11</v>
      </c>
      <c r="D1015" s="195">
        <v>14778.25</v>
      </c>
    </row>
    <row r="1016" spans="1:4" ht="26.4" x14ac:dyDescent="0.25">
      <c r="A1016" s="84">
        <v>102791</v>
      </c>
      <c r="B1016" s="85" t="s">
        <v>1165</v>
      </c>
      <c r="C1016" s="84" t="s">
        <v>11</v>
      </c>
      <c r="D1016" s="195">
        <v>37813.160000000003</v>
      </c>
    </row>
    <row r="1017" spans="1:4" ht="26.4" x14ac:dyDescent="0.25">
      <c r="A1017" s="84">
        <v>102762</v>
      </c>
      <c r="B1017" s="85" t="s">
        <v>1136</v>
      </c>
      <c r="C1017" s="84" t="s">
        <v>11</v>
      </c>
      <c r="D1017" s="195">
        <v>22822.2</v>
      </c>
    </row>
    <row r="1018" spans="1:4" ht="26.4" x14ac:dyDescent="0.25">
      <c r="A1018" s="84">
        <v>102792</v>
      </c>
      <c r="B1018" s="85" t="s">
        <v>1166</v>
      </c>
      <c r="C1018" s="84" t="s">
        <v>11</v>
      </c>
      <c r="D1018" s="195">
        <v>61681.39</v>
      </c>
    </row>
    <row r="1019" spans="1:4" ht="26.4" x14ac:dyDescent="0.25">
      <c r="A1019" s="84">
        <v>102763</v>
      </c>
      <c r="B1019" s="85" t="s">
        <v>1137</v>
      </c>
      <c r="C1019" s="84" t="s">
        <v>11</v>
      </c>
      <c r="D1019" s="195">
        <v>31704.5</v>
      </c>
    </row>
    <row r="1020" spans="1:4" ht="26.4" x14ac:dyDescent="0.25">
      <c r="A1020" s="84">
        <v>102793</v>
      </c>
      <c r="B1020" s="85" t="s">
        <v>1167</v>
      </c>
      <c r="C1020" s="84" t="s">
        <v>11</v>
      </c>
      <c r="D1020" s="195">
        <v>83326.02</v>
      </c>
    </row>
    <row r="1021" spans="1:4" ht="26.4" x14ac:dyDescent="0.25">
      <c r="A1021" s="84">
        <v>102764</v>
      </c>
      <c r="B1021" s="85" t="s">
        <v>1138</v>
      </c>
      <c r="C1021" s="84" t="s">
        <v>11</v>
      </c>
      <c r="D1021" s="195">
        <v>44716.93</v>
      </c>
    </row>
    <row r="1022" spans="1:4" ht="26.4" x14ac:dyDescent="0.25">
      <c r="A1022" s="84">
        <v>102794</v>
      </c>
      <c r="B1022" s="85" t="s">
        <v>1168</v>
      </c>
      <c r="C1022" s="84" t="s">
        <v>11</v>
      </c>
      <c r="D1022" s="195">
        <v>119497.29</v>
      </c>
    </row>
    <row r="1023" spans="1:4" ht="26.4" x14ac:dyDescent="0.25">
      <c r="A1023" s="84">
        <v>102740</v>
      </c>
      <c r="B1023" s="85" t="s">
        <v>1114</v>
      </c>
      <c r="C1023" s="84" t="s">
        <v>11</v>
      </c>
      <c r="D1023" s="195">
        <v>6385.35</v>
      </c>
    </row>
    <row r="1024" spans="1:4" ht="26.4" x14ac:dyDescent="0.25">
      <c r="A1024" s="84">
        <v>102752</v>
      </c>
      <c r="B1024" s="85" t="s">
        <v>1126</v>
      </c>
      <c r="C1024" s="84" t="s">
        <v>11</v>
      </c>
      <c r="D1024" s="195">
        <v>8589.14</v>
      </c>
    </row>
    <row r="1025" spans="1:4" ht="26.4" x14ac:dyDescent="0.25">
      <c r="A1025" s="84">
        <v>102776</v>
      </c>
      <c r="B1025" s="85" t="s">
        <v>1150</v>
      </c>
      <c r="C1025" s="84" t="s">
        <v>11</v>
      </c>
      <c r="D1025" s="195">
        <v>15400.26</v>
      </c>
    </row>
    <row r="1026" spans="1:4" ht="26.4" x14ac:dyDescent="0.25">
      <c r="A1026" s="84">
        <v>102741</v>
      </c>
      <c r="B1026" s="85" t="s">
        <v>1115</v>
      </c>
      <c r="C1026" s="84" t="s">
        <v>11</v>
      </c>
      <c r="D1026" s="195">
        <v>8961.9</v>
      </c>
    </row>
    <row r="1027" spans="1:4" ht="26.4" x14ac:dyDescent="0.25">
      <c r="A1027" s="84">
        <v>102753</v>
      </c>
      <c r="B1027" s="85" t="s">
        <v>1127</v>
      </c>
      <c r="C1027" s="84" t="s">
        <v>11</v>
      </c>
      <c r="D1027" s="195">
        <v>12716.17</v>
      </c>
    </row>
    <row r="1028" spans="1:4" ht="26.4" x14ac:dyDescent="0.25">
      <c r="A1028" s="84">
        <v>102777</v>
      </c>
      <c r="B1028" s="85" t="s">
        <v>1151</v>
      </c>
      <c r="C1028" s="84" t="s">
        <v>11</v>
      </c>
      <c r="D1028" s="195">
        <v>23309.58</v>
      </c>
    </row>
    <row r="1029" spans="1:4" ht="26.4" x14ac:dyDescent="0.25">
      <c r="A1029" s="84">
        <v>102742</v>
      </c>
      <c r="B1029" s="85" t="s">
        <v>1116</v>
      </c>
      <c r="C1029" s="84" t="s">
        <v>11</v>
      </c>
      <c r="D1029" s="195">
        <v>15517.28</v>
      </c>
    </row>
    <row r="1030" spans="1:4" ht="26.4" x14ac:dyDescent="0.25">
      <c r="A1030" s="84">
        <v>102754</v>
      </c>
      <c r="B1030" s="85" t="s">
        <v>1128</v>
      </c>
      <c r="C1030" s="84" t="s">
        <v>11</v>
      </c>
      <c r="D1030" s="195">
        <v>24174.14</v>
      </c>
    </row>
    <row r="1031" spans="1:4" ht="26.4" x14ac:dyDescent="0.25">
      <c r="A1031" s="84">
        <v>102778</v>
      </c>
      <c r="B1031" s="85" t="s">
        <v>1152</v>
      </c>
      <c r="C1031" s="84" t="s">
        <v>11</v>
      </c>
      <c r="D1031" s="195">
        <v>35194.660000000003</v>
      </c>
    </row>
    <row r="1032" spans="1:4" ht="26.4" x14ac:dyDescent="0.25">
      <c r="A1032" s="84">
        <v>102737</v>
      </c>
      <c r="B1032" s="85" t="s">
        <v>1111</v>
      </c>
      <c r="C1032" s="84" t="s">
        <v>11</v>
      </c>
      <c r="D1032" s="195">
        <v>1242.3599999999999</v>
      </c>
    </row>
    <row r="1033" spans="1:4" ht="26.4" x14ac:dyDescent="0.25">
      <c r="A1033" s="84">
        <v>102773</v>
      </c>
      <c r="B1033" s="85" t="s">
        <v>1147</v>
      </c>
      <c r="C1033" s="84" t="s">
        <v>11</v>
      </c>
      <c r="D1033" s="195">
        <v>10316.82</v>
      </c>
    </row>
    <row r="1034" spans="1:4" ht="26.4" x14ac:dyDescent="0.25">
      <c r="A1034" s="84">
        <v>102738</v>
      </c>
      <c r="B1034" s="85" t="s">
        <v>1112</v>
      </c>
      <c r="C1034" s="84" t="s">
        <v>11</v>
      </c>
      <c r="D1034" s="195">
        <v>2544.15</v>
      </c>
    </row>
    <row r="1035" spans="1:4" ht="26.4" x14ac:dyDescent="0.25">
      <c r="A1035" s="84">
        <v>102750</v>
      </c>
      <c r="B1035" s="85" t="s">
        <v>1124</v>
      </c>
      <c r="C1035" s="84" t="s">
        <v>11</v>
      </c>
      <c r="D1035" s="195">
        <v>3102.3</v>
      </c>
    </row>
    <row r="1036" spans="1:4" ht="26.4" x14ac:dyDescent="0.25">
      <c r="A1036" s="84">
        <v>102774</v>
      </c>
      <c r="B1036" s="85" t="s">
        <v>1148</v>
      </c>
      <c r="C1036" s="84" t="s">
        <v>11</v>
      </c>
      <c r="D1036" s="195">
        <v>10316.82</v>
      </c>
    </row>
    <row r="1037" spans="1:4" ht="26.4" x14ac:dyDescent="0.25">
      <c r="A1037" s="84">
        <v>102739</v>
      </c>
      <c r="B1037" s="85" t="s">
        <v>1113</v>
      </c>
      <c r="C1037" s="84" t="s">
        <v>11</v>
      </c>
      <c r="D1037" s="195">
        <v>4260.3</v>
      </c>
    </row>
    <row r="1038" spans="1:4" ht="26.4" x14ac:dyDescent="0.25">
      <c r="A1038" s="84">
        <v>102751</v>
      </c>
      <c r="B1038" s="85" t="s">
        <v>1125</v>
      </c>
      <c r="C1038" s="84" t="s">
        <v>11</v>
      </c>
      <c r="D1038" s="195">
        <v>5390.64</v>
      </c>
    </row>
    <row r="1039" spans="1:4" ht="26.4" x14ac:dyDescent="0.25">
      <c r="A1039" s="84">
        <v>102775</v>
      </c>
      <c r="B1039" s="85" t="s">
        <v>1149</v>
      </c>
      <c r="C1039" s="84" t="s">
        <v>11</v>
      </c>
      <c r="D1039" s="195">
        <v>15400.26</v>
      </c>
    </row>
    <row r="1040" spans="1:4" ht="26.4" x14ac:dyDescent="0.25">
      <c r="A1040" s="84">
        <v>102769</v>
      </c>
      <c r="B1040" s="85" t="s">
        <v>1143</v>
      </c>
      <c r="C1040" s="84" t="s">
        <v>11</v>
      </c>
      <c r="D1040" s="195">
        <v>21329.06</v>
      </c>
    </row>
    <row r="1041" spans="1:4" ht="26.4" x14ac:dyDescent="0.25">
      <c r="A1041" s="84">
        <v>102799</v>
      </c>
      <c r="B1041" s="85" t="s">
        <v>1173</v>
      </c>
      <c r="C1041" s="84" t="s">
        <v>11</v>
      </c>
      <c r="D1041" s="195">
        <v>41190.68</v>
      </c>
    </row>
    <row r="1042" spans="1:4" ht="26.4" x14ac:dyDescent="0.25">
      <c r="A1042" s="84">
        <v>102770</v>
      </c>
      <c r="B1042" s="85" t="s">
        <v>1144</v>
      </c>
      <c r="C1042" s="84" t="s">
        <v>11</v>
      </c>
      <c r="D1042" s="195">
        <v>32712.59</v>
      </c>
    </row>
    <row r="1043" spans="1:4" ht="26.4" x14ac:dyDescent="0.25">
      <c r="A1043" s="84">
        <v>102800</v>
      </c>
      <c r="B1043" s="85" t="s">
        <v>1174</v>
      </c>
      <c r="C1043" s="84" t="s">
        <v>11</v>
      </c>
      <c r="D1043" s="195">
        <v>71641.52</v>
      </c>
    </row>
    <row r="1044" spans="1:4" ht="26.4" x14ac:dyDescent="0.25">
      <c r="A1044" s="84">
        <v>102771</v>
      </c>
      <c r="B1044" s="85" t="s">
        <v>1145</v>
      </c>
      <c r="C1044" s="84" t="s">
        <v>11</v>
      </c>
      <c r="D1044" s="195">
        <v>45687.66</v>
      </c>
    </row>
    <row r="1045" spans="1:4" ht="26.4" x14ac:dyDescent="0.25">
      <c r="A1045" s="84">
        <v>102801</v>
      </c>
      <c r="B1045" s="85" t="s">
        <v>1175</v>
      </c>
      <c r="C1045" s="84" t="s">
        <v>11</v>
      </c>
      <c r="D1045" s="195">
        <v>100492.54</v>
      </c>
    </row>
    <row r="1046" spans="1:4" ht="26.4" x14ac:dyDescent="0.25">
      <c r="A1046" s="84">
        <v>102772</v>
      </c>
      <c r="B1046" s="85" t="s">
        <v>1146</v>
      </c>
      <c r="C1046" s="84" t="s">
        <v>11</v>
      </c>
      <c r="D1046" s="195">
        <v>64256.74</v>
      </c>
    </row>
    <row r="1047" spans="1:4" ht="26.4" x14ac:dyDescent="0.25">
      <c r="A1047" s="84">
        <v>102802</v>
      </c>
      <c r="B1047" s="85" t="s">
        <v>1176</v>
      </c>
      <c r="C1047" s="84" t="s">
        <v>11</v>
      </c>
      <c r="D1047" s="195">
        <v>120559.24</v>
      </c>
    </row>
    <row r="1048" spans="1:4" ht="26.4" x14ac:dyDescent="0.25">
      <c r="A1048" s="84">
        <v>102747</v>
      </c>
      <c r="B1048" s="85" t="s">
        <v>1121</v>
      </c>
      <c r="C1048" s="84" t="s">
        <v>11</v>
      </c>
      <c r="D1048" s="195">
        <v>9605.25</v>
      </c>
    </row>
    <row r="1049" spans="1:4" ht="26.4" x14ac:dyDescent="0.25">
      <c r="A1049" s="84">
        <v>102758</v>
      </c>
      <c r="B1049" s="85" t="s">
        <v>1132</v>
      </c>
      <c r="C1049" s="84" t="s">
        <v>11</v>
      </c>
      <c r="D1049" s="195">
        <v>15428.35</v>
      </c>
    </row>
    <row r="1050" spans="1:4" ht="26.4" x14ac:dyDescent="0.25">
      <c r="A1050" s="84">
        <v>102788</v>
      </c>
      <c r="B1050" s="85" t="s">
        <v>1162</v>
      </c>
      <c r="C1050" s="84" t="s">
        <v>11</v>
      </c>
      <c r="D1050" s="195">
        <v>21679.71</v>
      </c>
    </row>
    <row r="1051" spans="1:4" ht="26.4" x14ac:dyDescent="0.25">
      <c r="A1051" s="84">
        <v>102748</v>
      </c>
      <c r="B1051" s="85" t="s">
        <v>1122</v>
      </c>
      <c r="C1051" s="84" t="s">
        <v>11</v>
      </c>
      <c r="D1051" s="195">
        <v>13440.71</v>
      </c>
    </row>
    <row r="1052" spans="1:4" ht="26.4" x14ac:dyDescent="0.25">
      <c r="A1052" s="84">
        <v>102759</v>
      </c>
      <c r="B1052" s="85" t="s">
        <v>1133</v>
      </c>
      <c r="C1052" s="84" t="s">
        <v>11</v>
      </c>
      <c r="D1052" s="195">
        <v>22955.11</v>
      </c>
    </row>
    <row r="1053" spans="1:4" ht="26.4" x14ac:dyDescent="0.25">
      <c r="A1053" s="84">
        <v>102789</v>
      </c>
      <c r="B1053" s="85" t="s">
        <v>1163</v>
      </c>
      <c r="C1053" s="84" t="s">
        <v>11</v>
      </c>
      <c r="D1053" s="195">
        <v>28544.34</v>
      </c>
    </row>
    <row r="1054" spans="1:4" ht="26.4" x14ac:dyDescent="0.25">
      <c r="A1054" s="84">
        <v>102749</v>
      </c>
      <c r="B1054" s="85" t="s">
        <v>1123</v>
      </c>
      <c r="C1054" s="84" t="s">
        <v>11</v>
      </c>
      <c r="D1054" s="195">
        <v>23075.72</v>
      </c>
    </row>
    <row r="1055" spans="1:4" ht="26.4" x14ac:dyDescent="0.25">
      <c r="A1055" s="84">
        <v>102760</v>
      </c>
      <c r="B1055" s="85" t="s">
        <v>1134</v>
      </c>
      <c r="C1055" s="84" t="s">
        <v>11</v>
      </c>
      <c r="D1055" s="195">
        <v>42308.46</v>
      </c>
    </row>
    <row r="1056" spans="1:4" ht="26.4" x14ac:dyDescent="0.25">
      <c r="A1056" s="84">
        <v>102790</v>
      </c>
      <c r="B1056" s="85" t="s">
        <v>1164</v>
      </c>
      <c r="C1056" s="84" t="s">
        <v>11</v>
      </c>
      <c r="D1056" s="195">
        <v>47496.74</v>
      </c>
    </row>
    <row r="1057" spans="1:4" ht="26.4" x14ac:dyDescent="0.25">
      <c r="A1057" s="84">
        <v>102785</v>
      </c>
      <c r="B1057" s="85" t="s">
        <v>1159</v>
      </c>
      <c r="C1057" s="84" t="s">
        <v>11</v>
      </c>
      <c r="D1057" s="195">
        <v>11871.84</v>
      </c>
    </row>
    <row r="1058" spans="1:4" ht="26.4" x14ac:dyDescent="0.25">
      <c r="A1058" s="84">
        <v>102786</v>
      </c>
      <c r="B1058" s="85" t="s">
        <v>1160</v>
      </c>
      <c r="C1058" s="84" t="s">
        <v>11</v>
      </c>
      <c r="D1058" s="195">
        <v>13293.42</v>
      </c>
    </row>
    <row r="1059" spans="1:4" ht="26.4" x14ac:dyDescent="0.25">
      <c r="A1059" s="84">
        <v>102787</v>
      </c>
      <c r="B1059" s="85" t="s">
        <v>1161</v>
      </c>
      <c r="C1059" s="84" t="s">
        <v>11</v>
      </c>
      <c r="D1059" s="195">
        <v>19647.72</v>
      </c>
    </row>
    <row r="1060" spans="1:4" ht="26.4" x14ac:dyDescent="0.25">
      <c r="A1060" s="84">
        <v>102736</v>
      </c>
      <c r="B1060" s="85" t="s">
        <v>1110</v>
      </c>
      <c r="C1060" s="84" t="s">
        <v>28</v>
      </c>
      <c r="D1060" s="195">
        <v>749.08</v>
      </c>
    </row>
    <row r="1061" spans="1:4" ht="26.4" x14ac:dyDescent="0.25">
      <c r="A1061" s="84">
        <v>102727</v>
      </c>
      <c r="B1061" s="85" t="s">
        <v>1101</v>
      </c>
      <c r="C1061" s="84" t="s">
        <v>9</v>
      </c>
      <c r="D1061" s="195">
        <v>112.37</v>
      </c>
    </row>
    <row r="1062" spans="1:4" ht="26.4" x14ac:dyDescent="0.25">
      <c r="A1062" s="84">
        <v>102112</v>
      </c>
      <c r="B1062" s="85" t="s">
        <v>3052</v>
      </c>
      <c r="C1062" s="84" t="s">
        <v>11</v>
      </c>
      <c r="D1062" s="195">
        <v>175.64</v>
      </c>
    </row>
    <row r="1063" spans="1:4" ht="26.4" x14ac:dyDescent="0.25">
      <c r="A1063" s="84">
        <v>102111</v>
      </c>
      <c r="B1063" s="85" t="s">
        <v>3051</v>
      </c>
      <c r="C1063" s="84" t="s">
        <v>11</v>
      </c>
      <c r="D1063" s="195">
        <v>1117.01</v>
      </c>
    </row>
    <row r="1064" spans="1:4" ht="26.4" x14ac:dyDescent="0.25">
      <c r="A1064" s="84">
        <v>102114</v>
      </c>
      <c r="B1064" s="85" t="s">
        <v>3054</v>
      </c>
      <c r="C1064" s="84" t="s">
        <v>11</v>
      </c>
      <c r="D1064" s="195">
        <v>179.98</v>
      </c>
    </row>
    <row r="1065" spans="1:4" ht="26.4" x14ac:dyDescent="0.25">
      <c r="A1065" s="84">
        <v>102113</v>
      </c>
      <c r="B1065" s="85" t="s">
        <v>3053</v>
      </c>
      <c r="C1065" s="84" t="s">
        <v>11</v>
      </c>
      <c r="D1065" s="195">
        <v>1766.82</v>
      </c>
    </row>
    <row r="1066" spans="1:4" ht="26.4" x14ac:dyDescent="0.25">
      <c r="A1066" s="84">
        <v>102117</v>
      </c>
      <c r="B1066" s="85" t="s">
        <v>3057</v>
      </c>
      <c r="C1066" s="84" t="s">
        <v>11</v>
      </c>
      <c r="D1066" s="195">
        <v>185.24</v>
      </c>
    </row>
    <row r="1067" spans="1:4" ht="26.4" x14ac:dyDescent="0.25">
      <c r="A1067" s="84">
        <v>102116</v>
      </c>
      <c r="B1067" s="85" t="s">
        <v>3056</v>
      </c>
      <c r="C1067" s="84" t="s">
        <v>11</v>
      </c>
      <c r="D1067" s="195">
        <v>1886.33</v>
      </c>
    </row>
    <row r="1068" spans="1:4" ht="26.4" x14ac:dyDescent="0.25">
      <c r="A1068" s="84">
        <v>102132</v>
      </c>
      <c r="B1068" s="85" t="s">
        <v>11685</v>
      </c>
      <c r="C1068" s="84" t="s">
        <v>11</v>
      </c>
      <c r="D1068" s="195">
        <v>0</v>
      </c>
    </row>
    <row r="1069" spans="1:4" ht="26.4" x14ac:dyDescent="0.25">
      <c r="A1069" s="84">
        <v>102115</v>
      </c>
      <c r="B1069" s="85" t="s">
        <v>3055</v>
      </c>
      <c r="C1069" s="84" t="s">
        <v>11</v>
      </c>
      <c r="D1069" s="195">
        <v>3073.59</v>
      </c>
    </row>
    <row r="1070" spans="1:4" ht="26.4" x14ac:dyDescent="0.25">
      <c r="A1070" s="84">
        <v>102123</v>
      </c>
      <c r="B1070" s="85" t="s">
        <v>3062</v>
      </c>
      <c r="C1070" s="84" t="s">
        <v>11</v>
      </c>
      <c r="D1070" s="195">
        <v>250.68</v>
      </c>
    </row>
    <row r="1071" spans="1:4" ht="26.4" x14ac:dyDescent="0.25">
      <c r="A1071" s="84">
        <v>102122</v>
      </c>
      <c r="B1071" s="85" t="s">
        <v>3061</v>
      </c>
      <c r="C1071" s="84" t="s">
        <v>11</v>
      </c>
      <c r="D1071" s="195">
        <v>8621.86</v>
      </c>
    </row>
    <row r="1072" spans="1:4" ht="26.4" x14ac:dyDescent="0.25">
      <c r="A1072" s="84">
        <v>102119</v>
      </c>
      <c r="B1072" s="85" t="s">
        <v>3059</v>
      </c>
      <c r="C1072" s="84" t="s">
        <v>11</v>
      </c>
      <c r="D1072" s="195">
        <v>189.78</v>
      </c>
    </row>
    <row r="1073" spans="1:4" ht="26.4" x14ac:dyDescent="0.25">
      <c r="A1073" s="84">
        <v>102118</v>
      </c>
      <c r="B1073" s="85" t="s">
        <v>3058</v>
      </c>
      <c r="C1073" s="84" t="s">
        <v>11</v>
      </c>
      <c r="D1073" s="195">
        <v>2563.34</v>
      </c>
    </row>
    <row r="1074" spans="1:4" ht="26.4" x14ac:dyDescent="0.25">
      <c r="A1074" s="84">
        <v>102133</v>
      </c>
      <c r="B1074" s="85" t="s">
        <v>11686</v>
      </c>
      <c r="C1074" s="84" t="s">
        <v>11</v>
      </c>
      <c r="D1074" s="195">
        <v>0</v>
      </c>
    </row>
    <row r="1075" spans="1:4" ht="26.4" x14ac:dyDescent="0.25">
      <c r="A1075" s="84">
        <v>102127</v>
      </c>
      <c r="B1075" s="85" t="s">
        <v>11687</v>
      </c>
      <c r="C1075" s="84" t="s">
        <v>11</v>
      </c>
      <c r="D1075" s="195">
        <v>732.85</v>
      </c>
    </row>
    <row r="1076" spans="1:4" ht="26.4" x14ac:dyDescent="0.25">
      <c r="A1076" s="84">
        <v>102126</v>
      </c>
      <c r="B1076" s="85" t="s">
        <v>11688</v>
      </c>
      <c r="C1076" s="84" t="s">
        <v>11</v>
      </c>
      <c r="D1076" s="195">
        <v>8617.2199999999993</v>
      </c>
    </row>
    <row r="1077" spans="1:4" ht="26.4" x14ac:dyDescent="0.25">
      <c r="A1077" s="84">
        <v>102137</v>
      </c>
      <c r="B1077" s="85" t="s">
        <v>3064</v>
      </c>
      <c r="C1077" s="84" t="s">
        <v>11</v>
      </c>
      <c r="D1077" s="195">
        <v>92.91</v>
      </c>
    </row>
    <row r="1078" spans="1:4" ht="26.4" x14ac:dyDescent="0.25">
      <c r="A1078" s="84">
        <v>102136</v>
      </c>
      <c r="B1078" s="85" t="s">
        <v>3063</v>
      </c>
      <c r="C1078" s="84" t="s">
        <v>11</v>
      </c>
      <c r="D1078" s="195">
        <v>100.94</v>
      </c>
    </row>
    <row r="1079" spans="1:4" ht="26.4" x14ac:dyDescent="0.25">
      <c r="A1079" s="84">
        <v>102121</v>
      </c>
      <c r="B1079" s="85" t="s">
        <v>3060</v>
      </c>
      <c r="C1079" s="84" t="s">
        <v>11</v>
      </c>
      <c r="D1079" s="195">
        <v>237.17</v>
      </c>
    </row>
    <row r="1080" spans="1:4" ht="26.4" x14ac:dyDescent="0.25">
      <c r="A1080" s="84">
        <v>102120</v>
      </c>
      <c r="B1080" s="85" t="s">
        <v>11689</v>
      </c>
      <c r="C1080" s="84" t="s">
        <v>11</v>
      </c>
      <c r="D1080" s="195">
        <v>0</v>
      </c>
    </row>
    <row r="1081" spans="1:4" ht="26.4" x14ac:dyDescent="0.25">
      <c r="A1081" s="84">
        <v>102138</v>
      </c>
      <c r="B1081" s="85" t="s">
        <v>3065</v>
      </c>
      <c r="C1081" s="84" t="s">
        <v>11</v>
      </c>
      <c r="D1081" s="195">
        <v>272.66000000000003</v>
      </c>
    </row>
    <row r="1082" spans="1:4" ht="26.4" x14ac:dyDescent="0.25">
      <c r="A1082" s="84">
        <v>102334</v>
      </c>
      <c r="B1082" s="85" t="s">
        <v>11690</v>
      </c>
      <c r="C1082" s="84" t="s">
        <v>11</v>
      </c>
      <c r="D1082" s="195">
        <v>0</v>
      </c>
    </row>
    <row r="1083" spans="1:4" ht="26.4" x14ac:dyDescent="0.25">
      <c r="A1083" s="84">
        <v>102129</v>
      </c>
      <c r="B1083" s="85" t="s">
        <v>11691</v>
      </c>
      <c r="C1083" s="84" t="s">
        <v>11</v>
      </c>
      <c r="D1083" s="195">
        <v>1134.55</v>
      </c>
    </row>
    <row r="1084" spans="1:4" ht="26.4" x14ac:dyDescent="0.25">
      <c r="A1084" s="84">
        <v>102128</v>
      </c>
      <c r="B1084" s="85" t="s">
        <v>11692</v>
      </c>
      <c r="C1084" s="84" t="s">
        <v>11</v>
      </c>
      <c r="D1084" s="195">
        <v>0</v>
      </c>
    </row>
    <row r="1085" spans="1:4" ht="26.4" x14ac:dyDescent="0.25">
      <c r="A1085" s="84">
        <v>102131</v>
      </c>
      <c r="B1085" s="85" t="s">
        <v>11693</v>
      </c>
      <c r="C1085" s="84" t="s">
        <v>11</v>
      </c>
      <c r="D1085" s="195">
        <v>1134.55</v>
      </c>
    </row>
    <row r="1086" spans="1:4" ht="26.4" x14ac:dyDescent="0.25">
      <c r="A1086" s="84">
        <v>102130</v>
      </c>
      <c r="B1086" s="85" t="s">
        <v>11694</v>
      </c>
      <c r="C1086" s="84" t="s">
        <v>11</v>
      </c>
      <c r="D1086" s="195">
        <v>0</v>
      </c>
    </row>
    <row r="1087" spans="1:4" ht="26.4" x14ac:dyDescent="0.25">
      <c r="A1087" s="84">
        <v>102134</v>
      </c>
      <c r="B1087" s="85" t="s">
        <v>11695</v>
      </c>
      <c r="C1087" s="84" t="s">
        <v>11</v>
      </c>
      <c r="D1087" s="195">
        <v>0</v>
      </c>
    </row>
    <row r="1088" spans="1:4" ht="26.4" x14ac:dyDescent="0.25">
      <c r="A1088" s="84">
        <v>102135</v>
      </c>
      <c r="B1088" s="85" t="s">
        <v>11696</v>
      </c>
      <c r="C1088" s="84" t="s">
        <v>11</v>
      </c>
      <c r="D1088" s="195">
        <v>0</v>
      </c>
    </row>
    <row r="1089" spans="1:4" ht="39.6" x14ac:dyDescent="0.25">
      <c r="A1089" s="84">
        <v>104941</v>
      </c>
      <c r="B1089" s="85" t="s">
        <v>11697</v>
      </c>
      <c r="C1089" s="84" t="s">
        <v>9</v>
      </c>
      <c r="D1089" s="195">
        <v>0</v>
      </c>
    </row>
    <row r="1090" spans="1:4" ht="39.6" x14ac:dyDescent="0.25">
      <c r="A1090" s="84">
        <v>104942</v>
      </c>
      <c r="B1090" s="85" t="s">
        <v>11698</v>
      </c>
      <c r="C1090" s="84" t="s">
        <v>9</v>
      </c>
      <c r="D1090" s="195">
        <v>0</v>
      </c>
    </row>
    <row r="1091" spans="1:4" ht="39.6" x14ac:dyDescent="0.25">
      <c r="A1091" s="84">
        <v>104940</v>
      </c>
      <c r="B1091" s="85" t="s">
        <v>11699</v>
      </c>
      <c r="C1091" s="84" t="s">
        <v>11</v>
      </c>
      <c r="D1091" s="195">
        <v>0</v>
      </c>
    </row>
    <row r="1092" spans="1:4" ht="39.6" x14ac:dyDescent="0.25">
      <c r="A1092" s="84">
        <v>104943</v>
      </c>
      <c r="B1092" s="85" t="s">
        <v>11700</v>
      </c>
      <c r="C1092" s="84" t="s">
        <v>9</v>
      </c>
      <c r="D1092" s="195">
        <v>0</v>
      </c>
    </row>
    <row r="1093" spans="1:4" ht="26.4" x14ac:dyDescent="0.25">
      <c r="A1093" s="84">
        <v>101801</v>
      </c>
      <c r="B1093" s="85" t="s">
        <v>1097</v>
      </c>
      <c r="C1093" s="84" t="s">
        <v>11</v>
      </c>
      <c r="D1093" s="195">
        <v>1100.08</v>
      </c>
    </row>
    <row r="1094" spans="1:4" ht="26.4" x14ac:dyDescent="0.25">
      <c r="A1094" s="84">
        <v>101800</v>
      </c>
      <c r="B1094" s="85" t="s">
        <v>1096</v>
      </c>
      <c r="C1094" s="84" t="s">
        <v>11</v>
      </c>
      <c r="D1094" s="195">
        <v>1464.11</v>
      </c>
    </row>
    <row r="1095" spans="1:4" ht="39.6" x14ac:dyDescent="0.25">
      <c r="A1095" s="84">
        <v>98108</v>
      </c>
      <c r="B1095" s="85" t="s">
        <v>2827</v>
      </c>
      <c r="C1095" s="84" t="s">
        <v>11</v>
      </c>
      <c r="D1095" s="195">
        <v>537.1</v>
      </c>
    </row>
    <row r="1096" spans="1:4" ht="39.6" x14ac:dyDescent="0.25">
      <c r="A1096" s="84">
        <v>98105</v>
      </c>
      <c r="B1096" s="85" t="s">
        <v>2824</v>
      </c>
      <c r="C1096" s="84" t="s">
        <v>11</v>
      </c>
      <c r="D1096" s="195">
        <v>671.72</v>
      </c>
    </row>
    <row r="1097" spans="1:4" ht="39.6" x14ac:dyDescent="0.25">
      <c r="A1097" s="84">
        <v>98109</v>
      </c>
      <c r="B1097" s="85" t="s">
        <v>2971</v>
      </c>
      <c r="C1097" s="84" t="s">
        <v>11</v>
      </c>
      <c r="D1097" s="195">
        <v>870.77</v>
      </c>
    </row>
    <row r="1098" spans="1:4" ht="39.6" x14ac:dyDescent="0.25">
      <c r="A1098" s="84">
        <v>98106</v>
      </c>
      <c r="B1098" s="85" t="s">
        <v>2825</v>
      </c>
      <c r="C1098" s="84" t="s">
        <v>11</v>
      </c>
      <c r="D1098" s="195">
        <v>1104.17</v>
      </c>
    </row>
    <row r="1099" spans="1:4" ht="26.4" x14ac:dyDescent="0.25">
      <c r="A1099" s="84">
        <v>98110</v>
      </c>
      <c r="B1099" s="85" t="s">
        <v>2972</v>
      </c>
      <c r="C1099" s="84" t="s">
        <v>11</v>
      </c>
      <c r="D1099" s="195">
        <v>432.35</v>
      </c>
    </row>
    <row r="1100" spans="1:4" ht="39.6" x14ac:dyDescent="0.25">
      <c r="A1100" s="84">
        <v>98107</v>
      </c>
      <c r="B1100" s="85" t="s">
        <v>2826</v>
      </c>
      <c r="C1100" s="84" t="s">
        <v>11</v>
      </c>
      <c r="D1100" s="195">
        <v>300.58999999999997</v>
      </c>
    </row>
    <row r="1101" spans="1:4" ht="39.6" x14ac:dyDescent="0.25">
      <c r="A1101" s="84">
        <v>98104</v>
      </c>
      <c r="B1101" s="85" t="s">
        <v>2823</v>
      </c>
      <c r="C1101" s="84" t="s">
        <v>11</v>
      </c>
      <c r="D1101" s="195">
        <v>383.95</v>
      </c>
    </row>
    <row r="1102" spans="1:4" ht="26.4" x14ac:dyDescent="0.25">
      <c r="A1102" s="84">
        <v>98102</v>
      </c>
      <c r="B1102" s="85" t="s">
        <v>2822</v>
      </c>
      <c r="C1102" s="84" t="s">
        <v>11</v>
      </c>
      <c r="D1102" s="195">
        <v>179.35</v>
      </c>
    </row>
    <row r="1103" spans="1:4" ht="26.4" x14ac:dyDescent="0.25">
      <c r="A1103" s="84">
        <v>98111</v>
      </c>
      <c r="B1103" s="85" t="s">
        <v>2973</v>
      </c>
      <c r="C1103" s="84" t="s">
        <v>11</v>
      </c>
      <c r="D1103" s="195">
        <v>58.57</v>
      </c>
    </row>
    <row r="1104" spans="1:4" ht="26.4" x14ac:dyDescent="0.25">
      <c r="A1104" s="84">
        <v>97891</v>
      </c>
      <c r="B1104" s="85" t="s">
        <v>1780</v>
      </c>
      <c r="C1104" s="84" t="s">
        <v>11</v>
      </c>
      <c r="D1104" s="195">
        <v>228.33</v>
      </c>
    </row>
    <row r="1105" spans="1:4" ht="26.4" x14ac:dyDescent="0.25">
      <c r="A1105" s="84">
        <v>97892</v>
      </c>
      <c r="B1105" s="85" t="s">
        <v>1781</v>
      </c>
      <c r="C1105" s="84" t="s">
        <v>11</v>
      </c>
      <c r="D1105" s="195">
        <v>424.76</v>
      </c>
    </row>
    <row r="1106" spans="1:4" ht="26.4" x14ac:dyDescent="0.25">
      <c r="A1106" s="84">
        <v>97893</v>
      </c>
      <c r="B1106" s="85" t="s">
        <v>1782</v>
      </c>
      <c r="C1106" s="84" t="s">
        <v>11</v>
      </c>
      <c r="D1106" s="195">
        <v>588.1</v>
      </c>
    </row>
    <row r="1107" spans="1:4" ht="26.4" x14ac:dyDescent="0.25">
      <c r="A1107" s="84">
        <v>97894</v>
      </c>
      <c r="B1107" s="85" t="s">
        <v>1783</v>
      </c>
      <c r="C1107" s="84" t="s">
        <v>11</v>
      </c>
      <c r="D1107" s="195">
        <v>645.87</v>
      </c>
    </row>
    <row r="1108" spans="1:4" ht="26.4" x14ac:dyDescent="0.25">
      <c r="A1108" s="84">
        <v>97886</v>
      </c>
      <c r="B1108" s="85" t="s">
        <v>1775</v>
      </c>
      <c r="C1108" s="84" t="s">
        <v>11</v>
      </c>
      <c r="D1108" s="195">
        <v>178.79</v>
      </c>
    </row>
    <row r="1109" spans="1:4" ht="26.4" x14ac:dyDescent="0.25">
      <c r="A1109" s="84">
        <v>97887</v>
      </c>
      <c r="B1109" s="85" t="s">
        <v>1776</v>
      </c>
      <c r="C1109" s="84" t="s">
        <v>11</v>
      </c>
      <c r="D1109" s="195">
        <v>280.45</v>
      </c>
    </row>
    <row r="1110" spans="1:4" ht="26.4" x14ac:dyDescent="0.25">
      <c r="A1110" s="84">
        <v>97888</v>
      </c>
      <c r="B1110" s="85" t="s">
        <v>1777</v>
      </c>
      <c r="C1110" s="84" t="s">
        <v>11</v>
      </c>
      <c r="D1110" s="195">
        <v>534.92999999999995</v>
      </c>
    </row>
    <row r="1111" spans="1:4" ht="26.4" x14ac:dyDescent="0.25">
      <c r="A1111" s="84">
        <v>97889</v>
      </c>
      <c r="B1111" s="85" t="s">
        <v>1778</v>
      </c>
      <c r="C1111" s="84" t="s">
        <v>11</v>
      </c>
      <c r="D1111" s="195">
        <v>728.61</v>
      </c>
    </row>
    <row r="1112" spans="1:4" ht="26.4" x14ac:dyDescent="0.25">
      <c r="A1112" s="84">
        <v>97890</v>
      </c>
      <c r="B1112" s="85" t="s">
        <v>1779</v>
      </c>
      <c r="C1112" s="84" t="s">
        <v>11</v>
      </c>
      <c r="D1112" s="195">
        <v>816.13</v>
      </c>
    </row>
    <row r="1113" spans="1:4" ht="26.4" x14ac:dyDescent="0.25">
      <c r="A1113" s="84">
        <v>97881</v>
      </c>
      <c r="B1113" s="85" t="s">
        <v>1770</v>
      </c>
      <c r="C1113" s="84" t="s">
        <v>11</v>
      </c>
      <c r="D1113" s="195">
        <v>144.21</v>
      </c>
    </row>
    <row r="1114" spans="1:4" ht="26.4" x14ac:dyDescent="0.25">
      <c r="A1114" s="84">
        <v>97882</v>
      </c>
      <c r="B1114" s="85" t="s">
        <v>1771</v>
      </c>
      <c r="C1114" s="84" t="s">
        <v>11</v>
      </c>
      <c r="D1114" s="195">
        <v>226.41</v>
      </c>
    </row>
    <row r="1115" spans="1:4" ht="26.4" x14ac:dyDescent="0.25">
      <c r="A1115" s="84">
        <v>97883</v>
      </c>
      <c r="B1115" s="85" t="s">
        <v>1772</v>
      </c>
      <c r="C1115" s="84" t="s">
        <v>11</v>
      </c>
      <c r="D1115" s="195">
        <v>435.38</v>
      </c>
    </row>
    <row r="1116" spans="1:4" ht="26.4" x14ac:dyDescent="0.25">
      <c r="A1116" s="84">
        <v>97884</v>
      </c>
      <c r="B1116" s="85" t="s">
        <v>1773</v>
      </c>
      <c r="C1116" s="84" t="s">
        <v>11</v>
      </c>
      <c r="D1116" s="195">
        <v>849.72</v>
      </c>
    </row>
    <row r="1117" spans="1:4" ht="26.4" x14ac:dyDescent="0.25">
      <c r="A1117" s="84">
        <v>97885</v>
      </c>
      <c r="B1117" s="85" t="s">
        <v>1774</v>
      </c>
      <c r="C1117" s="84" t="s">
        <v>11</v>
      </c>
      <c r="D1117" s="195">
        <v>1304.55</v>
      </c>
    </row>
    <row r="1118" spans="1:4" ht="39.6" x14ac:dyDescent="0.25">
      <c r="A1118" s="84">
        <v>99250</v>
      </c>
      <c r="B1118" s="85" t="s">
        <v>2828</v>
      </c>
      <c r="C1118" s="84" t="s">
        <v>11</v>
      </c>
      <c r="D1118" s="195">
        <v>193.66</v>
      </c>
    </row>
    <row r="1119" spans="1:4" ht="39.6" x14ac:dyDescent="0.25">
      <c r="A1119" s="84">
        <v>97900</v>
      </c>
      <c r="B1119" s="85" t="s">
        <v>2813</v>
      </c>
      <c r="C1119" s="84" t="s">
        <v>11</v>
      </c>
      <c r="D1119" s="195">
        <v>197.9</v>
      </c>
    </row>
    <row r="1120" spans="1:4" ht="39.6" x14ac:dyDescent="0.25">
      <c r="A1120" s="84">
        <v>99251</v>
      </c>
      <c r="B1120" s="85" t="s">
        <v>2829</v>
      </c>
      <c r="C1120" s="84" t="s">
        <v>11</v>
      </c>
      <c r="D1120" s="195">
        <v>302.57</v>
      </c>
    </row>
    <row r="1121" spans="1:4" ht="39.6" x14ac:dyDescent="0.25">
      <c r="A1121" s="84">
        <v>97901</v>
      </c>
      <c r="B1121" s="85" t="s">
        <v>2814</v>
      </c>
      <c r="C1121" s="84" t="s">
        <v>11</v>
      </c>
      <c r="D1121" s="195">
        <v>309.83999999999997</v>
      </c>
    </row>
    <row r="1122" spans="1:4" ht="39.6" x14ac:dyDescent="0.25">
      <c r="A1122" s="84">
        <v>99253</v>
      </c>
      <c r="B1122" s="85" t="s">
        <v>2830</v>
      </c>
      <c r="C1122" s="84" t="s">
        <v>11</v>
      </c>
      <c r="D1122" s="195">
        <v>579.29999999999995</v>
      </c>
    </row>
    <row r="1123" spans="1:4" ht="39.6" x14ac:dyDescent="0.25">
      <c r="A1123" s="84">
        <v>97902</v>
      </c>
      <c r="B1123" s="85" t="s">
        <v>2815</v>
      </c>
      <c r="C1123" s="84" t="s">
        <v>11</v>
      </c>
      <c r="D1123" s="195">
        <v>595.63</v>
      </c>
    </row>
    <row r="1124" spans="1:4" ht="39.6" x14ac:dyDescent="0.25">
      <c r="A1124" s="84">
        <v>99255</v>
      </c>
      <c r="B1124" s="85" t="s">
        <v>2831</v>
      </c>
      <c r="C1124" s="84" t="s">
        <v>11</v>
      </c>
      <c r="D1124" s="195">
        <v>809.06</v>
      </c>
    </row>
    <row r="1125" spans="1:4" ht="39.6" x14ac:dyDescent="0.25">
      <c r="A1125" s="84">
        <v>97903</v>
      </c>
      <c r="B1125" s="85" t="s">
        <v>2816</v>
      </c>
      <c r="C1125" s="84" t="s">
        <v>11</v>
      </c>
      <c r="D1125" s="195">
        <v>831.44</v>
      </c>
    </row>
    <row r="1126" spans="1:4" ht="39.6" x14ac:dyDescent="0.25">
      <c r="A1126" s="84">
        <v>99257</v>
      </c>
      <c r="B1126" s="85" t="s">
        <v>2832</v>
      </c>
      <c r="C1126" s="84" t="s">
        <v>11</v>
      </c>
      <c r="D1126" s="195">
        <v>939.47</v>
      </c>
    </row>
    <row r="1127" spans="1:4" ht="39.6" x14ac:dyDescent="0.25">
      <c r="A1127" s="84">
        <v>97904</v>
      </c>
      <c r="B1127" s="85" t="s">
        <v>2817</v>
      </c>
      <c r="C1127" s="84" t="s">
        <v>11</v>
      </c>
      <c r="D1127" s="195">
        <v>968.42</v>
      </c>
    </row>
    <row r="1128" spans="1:4" ht="39.6" x14ac:dyDescent="0.25">
      <c r="A1128" s="84">
        <v>99258</v>
      </c>
      <c r="B1128" s="85" t="s">
        <v>2833</v>
      </c>
      <c r="C1128" s="84" t="s">
        <v>11</v>
      </c>
      <c r="D1128" s="195">
        <v>259.83999999999997</v>
      </c>
    </row>
    <row r="1129" spans="1:4" ht="39.6" x14ac:dyDescent="0.25">
      <c r="A1129" s="84">
        <v>97905</v>
      </c>
      <c r="B1129" s="85" t="s">
        <v>2818</v>
      </c>
      <c r="C1129" s="84" t="s">
        <v>11</v>
      </c>
      <c r="D1129" s="195">
        <v>264.45999999999998</v>
      </c>
    </row>
    <row r="1130" spans="1:4" ht="39.6" x14ac:dyDescent="0.25">
      <c r="A1130" s="84">
        <v>99260</v>
      </c>
      <c r="B1130" s="85" t="s">
        <v>2834</v>
      </c>
      <c r="C1130" s="84" t="s">
        <v>11</v>
      </c>
      <c r="D1130" s="195">
        <v>477.56</v>
      </c>
    </row>
    <row r="1131" spans="1:4" ht="39.6" x14ac:dyDescent="0.25">
      <c r="A1131" s="84">
        <v>97906</v>
      </c>
      <c r="B1131" s="85" t="s">
        <v>2819</v>
      </c>
      <c r="C1131" s="84" t="s">
        <v>11</v>
      </c>
      <c r="D1131" s="195">
        <v>487.84</v>
      </c>
    </row>
    <row r="1132" spans="1:4" ht="39.6" x14ac:dyDescent="0.25">
      <c r="A1132" s="84">
        <v>99262</v>
      </c>
      <c r="B1132" s="85" t="s">
        <v>2835</v>
      </c>
      <c r="C1132" s="84" t="s">
        <v>11</v>
      </c>
      <c r="D1132" s="195">
        <v>679.22</v>
      </c>
    </row>
    <row r="1133" spans="1:4" ht="39.6" x14ac:dyDescent="0.25">
      <c r="A1133" s="84">
        <v>97907</v>
      </c>
      <c r="B1133" s="85" t="s">
        <v>2820</v>
      </c>
      <c r="C1133" s="84" t="s">
        <v>11</v>
      </c>
      <c r="D1133" s="195">
        <v>693.89</v>
      </c>
    </row>
    <row r="1134" spans="1:4" ht="26.4" x14ac:dyDescent="0.25">
      <c r="A1134" s="84">
        <v>99264</v>
      </c>
      <c r="B1134" s="85" t="s">
        <v>2836</v>
      </c>
      <c r="C1134" s="84" t="s">
        <v>11</v>
      </c>
      <c r="D1134" s="195">
        <v>785.83</v>
      </c>
    </row>
    <row r="1135" spans="1:4" ht="26.4" x14ac:dyDescent="0.25">
      <c r="A1135" s="84">
        <v>97908</v>
      </c>
      <c r="B1135" s="85" t="s">
        <v>2821</v>
      </c>
      <c r="C1135" s="84" t="s">
        <v>11</v>
      </c>
      <c r="D1135" s="195">
        <v>805.66</v>
      </c>
    </row>
    <row r="1136" spans="1:4" ht="26.4" x14ac:dyDescent="0.25">
      <c r="A1136" s="84">
        <v>97895</v>
      </c>
      <c r="B1136" s="85" t="s">
        <v>2809</v>
      </c>
      <c r="C1136" s="84" t="s">
        <v>11</v>
      </c>
      <c r="D1136" s="195">
        <v>188.31</v>
      </c>
    </row>
    <row r="1137" spans="1:4" ht="26.4" x14ac:dyDescent="0.25">
      <c r="A1137" s="84">
        <v>97896</v>
      </c>
      <c r="B1137" s="85" t="s">
        <v>2810</v>
      </c>
      <c r="C1137" s="84" t="s">
        <v>11</v>
      </c>
      <c r="D1137" s="195">
        <v>349.49</v>
      </c>
    </row>
    <row r="1138" spans="1:4" ht="26.4" x14ac:dyDescent="0.25">
      <c r="A1138" s="84">
        <v>97897</v>
      </c>
      <c r="B1138" s="85" t="s">
        <v>2811</v>
      </c>
      <c r="C1138" s="84" t="s">
        <v>11</v>
      </c>
      <c r="D1138" s="195">
        <v>453.96</v>
      </c>
    </row>
    <row r="1139" spans="1:4" ht="26.4" x14ac:dyDescent="0.25">
      <c r="A1139" s="84">
        <v>97898</v>
      </c>
      <c r="B1139" s="85" t="s">
        <v>2812</v>
      </c>
      <c r="C1139" s="84" t="s">
        <v>11</v>
      </c>
      <c r="D1139" s="195">
        <v>888.72</v>
      </c>
    </row>
    <row r="1140" spans="1:4" ht="26.4" x14ac:dyDescent="0.25">
      <c r="A1140" s="84">
        <v>97899</v>
      </c>
      <c r="B1140" s="85" t="s">
        <v>11701</v>
      </c>
      <c r="C1140" s="84" t="s">
        <v>11</v>
      </c>
      <c r="D1140" s="195">
        <v>0</v>
      </c>
    </row>
    <row r="1141" spans="1:4" ht="39.6" x14ac:dyDescent="0.25">
      <c r="A1141" s="84">
        <v>101795</v>
      </c>
      <c r="B1141" s="85" t="s">
        <v>35</v>
      </c>
      <c r="C1141" s="84" t="s">
        <v>11</v>
      </c>
      <c r="D1141" s="195">
        <v>633.69000000000005</v>
      </c>
    </row>
    <row r="1142" spans="1:4" ht="39.6" x14ac:dyDescent="0.25">
      <c r="A1142" s="84">
        <v>101796</v>
      </c>
      <c r="B1142" s="85" t="s">
        <v>11702</v>
      </c>
      <c r="C1142" s="84" t="s">
        <v>11</v>
      </c>
      <c r="D1142" s="195">
        <v>0</v>
      </c>
    </row>
    <row r="1143" spans="1:4" ht="39.6" x14ac:dyDescent="0.25">
      <c r="A1143" s="84">
        <v>101797</v>
      </c>
      <c r="B1143" s="85" t="s">
        <v>11703</v>
      </c>
      <c r="C1143" s="84" t="s">
        <v>11</v>
      </c>
      <c r="D1143" s="195">
        <v>0</v>
      </c>
    </row>
    <row r="1144" spans="1:4" ht="39.6" x14ac:dyDescent="0.25">
      <c r="A1144" s="84">
        <v>101802</v>
      </c>
      <c r="B1144" s="85" t="s">
        <v>3047</v>
      </c>
      <c r="C1144" s="84" t="s">
        <v>11</v>
      </c>
      <c r="D1144" s="195">
        <v>1840.13</v>
      </c>
    </row>
    <row r="1145" spans="1:4" ht="39.6" x14ac:dyDescent="0.25">
      <c r="A1145" s="84">
        <v>101803</v>
      </c>
      <c r="B1145" s="85" t="s">
        <v>3048</v>
      </c>
      <c r="C1145" s="84" t="s">
        <v>11</v>
      </c>
      <c r="D1145" s="195">
        <v>1181.25</v>
      </c>
    </row>
    <row r="1146" spans="1:4" ht="39.6" x14ac:dyDescent="0.25">
      <c r="A1146" s="84">
        <v>101804</v>
      </c>
      <c r="B1146" s="85" t="s">
        <v>3049</v>
      </c>
      <c r="C1146" s="84" t="s">
        <v>11</v>
      </c>
      <c r="D1146" s="195">
        <v>1473.81</v>
      </c>
    </row>
    <row r="1147" spans="1:4" ht="39.6" x14ac:dyDescent="0.25">
      <c r="A1147" s="84">
        <v>101805</v>
      </c>
      <c r="B1147" s="85" t="s">
        <v>3050</v>
      </c>
      <c r="C1147" s="84" t="s">
        <v>11</v>
      </c>
      <c r="D1147" s="195">
        <v>1874.74</v>
      </c>
    </row>
    <row r="1148" spans="1:4" ht="26.4" x14ac:dyDescent="0.25">
      <c r="A1148" s="84">
        <v>98115</v>
      </c>
      <c r="B1148" s="85" t="s">
        <v>2976</v>
      </c>
      <c r="C1148" s="84" t="s">
        <v>11</v>
      </c>
      <c r="D1148" s="195">
        <v>110.7</v>
      </c>
    </row>
    <row r="1149" spans="1:4" ht="26.4" x14ac:dyDescent="0.25">
      <c r="A1149" s="84">
        <v>98114</v>
      </c>
      <c r="B1149" s="85" t="s">
        <v>2975</v>
      </c>
      <c r="C1149" s="84" t="s">
        <v>11</v>
      </c>
      <c r="D1149" s="195">
        <v>632.45000000000005</v>
      </c>
    </row>
    <row r="1150" spans="1:4" ht="26.4" x14ac:dyDescent="0.25">
      <c r="A1150" s="84">
        <v>98112</v>
      </c>
      <c r="B1150" s="85" t="s">
        <v>2974</v>
      </c>
      <c r="C1150" s="84" t="s">
        <v>11</v>
      </c>
      <c r="D1150" s="195">
        <v>121.08</v>
      </c>
    </row>
    <row r="1151" spans="1:4" ht="26.4" x14ac:dyDescent="0.25">
      <c r="A1151" s="84">
        <v>100128</v>
      </c>
      <c r="B1151" s="85" t="s">
        <v>7246</v>
      </c>
      <c r="C1151" s="84" t="s">
        <v>11</v>
      </c>
      <c r="D1151" s="195">
        <v>2045.13</v>
      </c>
    </row>
    <row r="1152" spans="1:4" ht="26.4" x14ac:dyDescent="0.25">
      <c r="A1152" s="84">
        <v>102623</v>
      </c>
      <c r="B1152" s="85" t="s">
        <v>2867</v>
      </c>
      <c r="C1152" s="84" t="s">
        <v>11</v>
      </c>
      <c r="D1152" s="195">
        <v>922.3</v>
      </c>
    </row>
    <row r="1153" spans="1:4" ht="26.4" x14ac:dyDescent="0.25">
      <c r="A1153" s="84">
        <v>102607</v>
      </c>
      <c r="B1153" s="85" t="s">
        <v>2857</v>
      </c>
      <c r="C1153" s="84" t="s">
        <v>11</v>
      </c>
      <c r="D1153" s="195">
        <v>474.08</v>
      </c>
    </row>
    <row r="1154" spans="1:4" ht="26.4" x14ac:dyDescent="0.25">
      <c r="A1154" s="84">
        <v>102608</v>
      </c>
      <c r="B1154" s="85" t="s">
        <v>2858</v>
      </c>
      <c r="C1154" s="84" t="s">
        <v>11</v>
      </c>
      <c r="D1154" s="195">
        <v>1085.3800000000001</v>
      </c>
    </row>
    <row r="1155" spans="1:4" ht="26.4" x14ac:dyDescent="0.25">
      <c r="A1155" s="84">
        <v>102609</v>
      </c>
      <c r="B1155" s="85" t="s">
        <v>2859</v>
      </c>
      <c r="C1155" s="84" t="s">
        <v>11</v>
      </c>
      <c r="D1155" s="195">
        <v>1233.6500000000001</v>
      </c>
    </row>
    <row r="1156" spans="1:4" ht="26.4" x14ac:dyDescent="0.25">
      <c r="A1156" s="84">
        <v>102610</v>
      </c>
      <c r="B1156" s="85" t="s">
        <v>7198</v>
      </c>
      <c r="C1156" s="84" t="s">
        <v>11</v>
      </c>
      <c r="D1156" s="195">
        <v>2119.16</v>
      </c>
    </row>
    <row r="1157" spans="1:4" ht="26.4" x14ac:dyDescent="0.25">
      <c r="A1157" s="84">
        <v>102622</v>
      </c>
      <c r="B1157" s="85" t="s">
        <v>2866</v>
      </c>
      <c r="C1157" s="84" t="s">
        <v>11</v>
      </c>
      <c r="D1157" s="195">
        <v>671.62</v>
      </c>
    </row>
    <row r="1158" spans="1:4" ht="26.4" x14ac:dyDescent="0.25">
      <c r="A1158" s="84">
        <v>102605</v>
      </c>
      <c r="B1158" s="85" t="s">
        <v>2855</v>
      </c>
      <c r="C1158" s="84" t="s">
        <v>11</v>
      </c>
      <c r="D1158" s="195">
        <v>287.52</v>
      </c>
    </row>
    <row r="1159" spans="1:4" ht="26.4" x14ac:dyDescent="0.25">
      <c r="A1159" s="84">
        <v>102606</v>
      </c>
      <c r="B1159" s="85" t="s">
        <v>2856</v>
      </c>
      <c r="C1159" s="84" t="s">
        <v>11</v>
      </c>
      <c r="D1159" s="195">
        <v>442.77</v>
      </c>
    </row>
    <row r="1160" spans="1:4" ht="26.4" x14ac:dyDescent="0.25">
      <c r="A1160" s="84">
        <v>102613</v>
      </c>
      <c r="B1160" s="85" t="s">
        <v>2861</v>
      </c>
      <c r="C1160" s="84" t="s">
        <v>11</v>
      </c>
      <c r="D1160" s="195">
        <v>664.05</v>
      </c>
    </row>
    <row r="1161" spans="1:4" ht="26.4" x14ac:dyDescent="0.25">
      <c r="A1161" s="84">
        <v>102619</v>
      </c>
      <c r="B1161" s="85" t="s">
        <v>2865</v>
      </c>
      <c r="C1161" s="84" t="s">
        <v>11</v>
      </c>
      <c r="D1161" s="195">
        <v>5704.79</v>
      </c>
    </row>
    <row r="1162" spans="1:4" ht="26.4" x14ac:dyDescent="0.25">
      <c r="A1162" s="84">
        <v>102614</v>
      </c>
      <c r="B1162" s="85" t="s">
        <v>2862</v>
      </c>
      <c r="C1162" s="84" t="s">
        <v>11</v>
      </c>
      <c r="D1162" s="195">
        <v>1020.72</v>
      </c>
    </row>
    <row r="1163" spans="1:4" ht="26.4" x14ac:dyDescent="0.25">
      <c r="A1163" s="84">
        <v>102620</v>
      </c>
      <c r="B1163" s="85" t="s">
        <v>7202</v>
      </c>
      <c r="C1163" s="84" t="s">
        <v>11</v>
      </c>
      <c r="D1163" s="195">
        <v>8262.16</v>
      </c>
    </row>
    <row r="1164" spans="1:4" ht="26.4" x14ac:dyDescent="0.25">
      <c r="A1164" s="84">
        <v>102615</v>
      </c>
      <c r="B1164" s="85" t="s">
        <v>2863</v>
      </c>
      <c r="C1164" s="84" t="s">
        <v>11</v>
      </c>
      <c r="D1164" s="195">
        <v>1280.99</v>
      </c>
    </row>
    <row r="1165" spans="1:4" ht="26.4" x14ac:dyDescent="0.25">
      <c r="A1165" s="84">
        <v>102621</v>
      </c>
      <c r="B1165" s="85" t="s">
        <v>7203</v>
      </c>
      <c r="C1165" s="84" t="s">
        <v>11</v>
      </c>
      <c r="D1165" s="195">
        <v>12669.16</v>
      </c>
    </row>
    <row r="1166" spans="1:4" ht="26.4" x14ac:dyDescent="0.25">
      <c r="A1166" s="84">
        <v>102616</v>
      </c>
      <c r="B1166" s="85" t="s">
        <v>7200</v>
      </c>
      <c r="C1166" s="84" t="s">
        <v>11</v>
      </c>
      <c r="D1166" s="195">
        <v>1895.92</v>
      </c>
    </row>
    <row r="1167" spans="1:4" ht="26.4" x14ac:dyDescent="0.25">
      <c r="A1167" s="84">
        <v>102611</v>
      </c>
      <c r="B1167" s="85" t="s">
        <v>2860</v>
      </c>
      <c r="C1167" s="84" t="s">
        <v>11</v>
      </c>
      <c r="D1167" s="195">
        <v>477.19</v>
      </c>
    </row>
    <row r="1168" spans="1:4" ht="26.4" x14ac:dyDescent="0.25">
      <c r="A1168" s="84">
        <v>102617</v>
      </c>
      <c r="B1168" s="85" t="s">
        <v>2864</v>
      </c>
      <c r="C1168" s="84" t="s">
        <v>11</v>
      </c>
      <c r="D1168" s="195">
        <v>3554.14</v>
      </c>
    </row>
    <row r="1169" spans="1:4" ht="26.4" x14ac:dyDescent="0.25">
      <c r="A1169" s="84">
        <v>102618</v>
      </c>
      <c r="B1169" s="85" t="s">
        <v>7201</v>
      </c>
      <c r="C1169" s="84" t="s">
        <v>11</v>
      </c>
      <c r="D1169" s="195">
        <v>4264.2</v>
      </c>
    </row>
    <row r="1170" spans="1:4" ht="26.4" x14ac:dyDescent="0.25">
      <c r="A1170" s="84">
        <v>102612</v>
      </c>
      <c r="B1170" s="85" t="s">
        <v>7199</v>
      </c>
      <c r="C1170" s="84" t="s">
        <v>11</v>
      </c>
      <c r="D1170" s="195">
        <v>684.76</v>
      </c>
    </row>
    <row r="1171" spans="1:4" ht="26.4" x14ac:dyDescent="0.25">
      <c r="A1171" s="84">
        <v>102603</v>
      </c>
      <c r="B1171" s="85" t="s">
        <v>2853</v>
      </c>
      <c r="C1171" s="84" t="s">
        <v>11</v>
      </c>
      <c r="D1171" s="195">
        <v>12.27</v>
      </c>
    </row>
    <row r="1172" spans="1:4" ht="26.4" x14ac:dyDescent="0.25">
      <c r="A1172" s="84">
        <v>102587</v>
      </c>
      <c r="B1172" s="85" t="s">
        <v>2837</v>
      </c>
      <c r="C1172" s="84" t="s">
        <v>11</v>
      </c>
      <c r="D1172" s="195">
        <v>4.2</v>
      </c>
    </row>
    <row r="1173" spans="1:4" ht="26.4" x14ac:dyDescent="0.25">
      <c r="A1173" s="84">
        <v>102589</v>
      </c>
      <c r="B1173" s="85" t="s">
        <v>2839</v>
      </c>
      <c r="C1173" s="84" t="s">
        <v>11</v>
      </c>
      <c r="D1173" s="195">
        <v>4.67</v>
      </c>
    </row>
    <row r="1174" spans="1:4" ht="26.4" x14ac:dyDescent="0.25">
      <c r="A1174" s="84">
        <v>102591</v>
      </c>
      <c r="B1174" s="85" t="s">
        <v>2841</v>
      </c>
      <c r="C1174" s="84" t="s">
        <v>11</v>
      </c>
      <c r="D1174" s="195">
        <v>5.15</v>
      </c>
    </row>
    <row r="1175" spans="1:4" ht="26.4" x14ac:dyDescent="0.25">
      <c r="A1175" s="84">
        <v>102593</v>
      </c>
      <c r="B1175" s="85" t="s">
        <v>2843</v>
      </c>
      <c r="C1175" s="84" t="s">
        <v>11</v>
      </c>
      <c r="D1175" s="195">
        <v>5.81</v>
      </c>
    </row>
    <row r="1176" spans="1:4" ht="26.4" x14ac:dyDescent="0.25">
      <c r="A1176" s="84">
        <v>102595</v>
      </c>
      <c r="B1176" s="85" t="s">
        <v>2845</v>
      </c>
      <c r="C1176" s="84" t="s">
        <v>11</v>
      </c>
      <c r="D1176" s="195">
        <v>6.57</v>
      </c>
    </row>
    <row r="1177" spans="1:4" ht="26.4" x14ac:dyDescent="0.25">
      <c r="A1177" s="84">
        <v>102597</v>
      </c>
      <c r="B1177" s="85" t="s">
        <v>2847</v>
      </c>
      <c r="C1177" s="84" t="s">
        <v>11</v>
      </c>
      <c r="D1177" s="195">
        <v>7.52</v>
      </c>
    </row>
    <row r="1178" spans="1:4" ht="26.4" x14ac:dyDescent="0.25">
      <c r="A1178" s="84">
        <v>102599</v>
      </c>
      <c r="B1178" s="85" t="s">
        <v>2849</v>
      </c>
      <c r="C1178" s="84" t="s">
        <v>11</v>
      </c>
      <c r="D1178" s="195">
        <v>8.4600000000000009</v>
      </c>
    </row>
    <row r="1179" spans="1:4" ht="26.4" x14ac:dyDescent="0.25">
      <c r="A1179" s="84">
        <v>102601</v>
      </c>
      <c r="B1179" s="85" t="s">
        <v>2851</v>
      </c>
      <c r="C1179" s="84" t="s">
        <v>11</v>
      </c>
      <c r="D1179" s="195">
        <v>9.9</v>
      </c>
    </row>
    <row r="1180" spans="1:4" ht="26.4" x14ac:dyDescent="0.25">
      <c r="A1180" s="84">
        <v>102604</v>
      </c>
      <c r="B1180" s="85" t="s">
        <v>2854</v>
      </c>
      <c r="C1180" s="84" t="s">
        <v>11</v>
      </c>
      <c r="D1180" s="195">
        <v>14.14</v>
      </c>
    </row>
    <row r="1181" spans="1:4" ht="26.4" x14ac:dyDescent="0.25">
      <c r="A1181" s="84">
        <v>102588</v>
      </c>
      <c r="B1181" s="85" t="s">
        <v>2838</v>
      </c>
      <c r="C1181" s="84" t="s">
        <v>11</v>
      </c>
      <c r="D1181" s="195">
        <v>6.08</v>
      </c>
    </row>
    <row r="1182" spans="1:4" ht="26.4" x14ac:dyDescent="0.25">
      <c r="A1182" s="84">
        <v>102590</v>
      </c>
      <c r="B1182" s="85" t="s">
        <v>2840</v>
      </c>
      <c r="C1182" s="84" t="s">
        <v>11</v>
      </c>
      <c r="D1182" s="195">
        <v>6.55</v>
      </c>
    </row>
    <row r="1183" spans="1:4" ht="26.4" x14ac:dyDescent="0.25">
      <c r="A1183" s="84">
        <v>102592</v>
      </c>
      <c r="B1183" s="85" t="s">
        <v>2842</v>
      </c>
      <c r="C1183" s="84" t="s">
        <v>11</v>
      </c>
      <c r="D1183" s="195">
        <v>7.02</v>
      </c>
    </row>
    <row r="1184" spans="1:4" ht="26.4" x14ac:dyDescent="0.25">
      <c r="A1184" s="84">
        <v>102594</v>
      </c>
      <c r="B1184" s="85" t="s">
        <v>2844</v>
      </c>
      <c r="C1184" s="84" t="s">
        <v>11</v>
      </c>
      <c r="D1184" s="195">
        <v>7.7</v>
      </c>
    </row>
    <row r="1185" spans="1:4" ht="26.4" x14ac:dyDescent="0.25">
      <c r="A1185" s="84">
        <v>102596</v>
      </c>
      <c r="B1185" s="85" t="s">
        <v>2846</v>
      </c>
      <c r="C1185" s="84" t="s">
        <v>11</v>
      </c>
      <c r="D1185" s="195">
        <v>8.4600000000000009</v>
      </c>
    </row>
    <row r="1186" spans="1:4" ht="26.4" x14ac:dyDescent="0.25">
      <c r="A1186" s="84">
        <v>102598</v>
      </c>
      <c r="B1186" s="85" t="s">
        <v>2848</v>
      </c>
      <c r="C1186" s="84" t="s">
        <v>11</v>
      </c>
      <c r="D1186" s="195">
        <v>9.4</v>
      </c>
    </row>
    <row r="1187" spans="1:4" ht="26.4" x14ac:dyDescent="0.25">
      <c r="A1187" s="84">
        <v>102600</v>
      </c>
      <c r="B1187" s="85" t="s">
        <v>2850</v>
      </c>
      <c r="C1187" s="84" t="s">
        <v>11</v>
      </c>
      <c r="D1187" s="195">
        <v>10.35</v>
      </c>
    </row>
    <row r="1188" spans="1:4" ht="26.4" x14ac:dyDescent="0.25">
      <c r="A1188" s="84">
        <v>102602</v>
      </c>
      <c r="B1188" s="85" t="s">
        <v>2852</v>
      </c>
      <c r="C1188" s="84" t="s">
        <v>11</v>
      </c>
      <c r="D1188" s="195">
        <v>11.77</v>
      </c>
    </row>
    <row r="1189" spans="1:4" ht="26.4" x14ac:dyDescent="0.25">
      <c r="A1189" s="84">
        <v>103005</v>
      </c>
      <c r="B1189" s="85" t="s">
        <v>11704</v>
      </c>
      <c r="C1189" s="84" t="s">
        <v>11</v>
      </c>
      <c r="D1189" s="195">
        <v>629.69000000000005</v>
      </c>
    </row>
    <row r="1190" spans="1:4" ht="26.4" x14ac:dyDescent="0.25">
      <c r="A1190" s="84">
        <v>103006</v>
      </c>
      <c r="B1190" s="85" t="s">
        <v>11705</v>
      </c>
      <c r="C1190" s="84" t="s">
        <v>11</v>
      </c>
      <c r="D1190" s="195">
        <v>793.79</v>
      </c>
    </row>
    <row r="1191" spans="1:4" ht="26.4" x14ac:dyDescent="0.25">
      <c r="A1191" s="84">
        <v>103007</v>
      </c>
      <c r="B1191" s="85" t="s">
        <v>11706</v>
      </c>
      <c r="C1191" s="84" t="s">
        <v>11</v>
      </c>
      <c r="D1191" s="195">
        <v>1045.72</v>
      </c>
    </row>
    <row r="1192" spans="1:4" ht="26.4" x14ac:dyDescent="0.25">
      <c r="A1192" s="84">
        <v>103004</v>
      </c>
      <c r="B1192" s="85" t="s">
        <v>11707</v>
      </c>
      <c r="C1192" s="84" t="s">
        <v>27</v>
      </c>
      <c r="D1192" s="195">
        <v>0</v>
      </c>
    </row>
    <row r="1193" spans="1:4" ht="26.4" x14ac:dyDescent="0.25">
      <c r="A1193" s="84">
        <v>102989</v>
      </c>
      <c r="B1193" s="85" t="s">
        <v>11708</v>
      </c>
      <c r="C1193" s="84" t="s">
        <v>27</v>
      </c>
      <c r="D1193" s="195">
        <v>48.64</v>
      </c>
    </row>
    <row r="1194" spans="1:4" ht="26.4" x14ac:dyDescent="0.25">
      <c r="A1194" s="84">
        <v>102990</v>
      </c>
      <c r="B1194" s="85" t="s">
        <v>11709</v>
      </c>
      <c r="C1194" s="84" t="s">
        <v>27</v>
      </c>
      <c r="D1194" s="195">
        <v>60.92</v>
      </c>
    </row>
    <row r="1195" spans="1:4" ht="26.4" x14ac:dyDescent="0.25">
      <c r="A1195" s="84">
        <v>102991</v>
      </c>
      <c r="B1195" s="85" t="s">
        <v>11710</v>
      </c>
      <c r="C1195" s="84" t="s">
        <v>27</v>
      </c>
      <c r="D1195" s="195">
        <v>80.12</v>
      </c>
    </row>
    <row r="1196" spans="1:4" ht="26.4" x14ac:dyDescent="0.25">
      <c r="A1196" s="84">
        <v>102992</v>
      </c>
      <c r="B1196" s="85" t="s">
        <v>11711</v>
      </c>
      <c r="C1196" s="84" t="s">
        <v>27</v>
      </c>
      <c r="D1196" s="195">
        <v>119.1</v>
      </c>
    </row>
    <row r="1197" spans="1:4" ht="26.4" x14ac:dyDescent="0.25">
      <c r="A1197" s="84">
        <v>102993</v>
      </c>
      <c r="B1197" s="85" t="s">
        <v>11712</v>
      </c>
      <c r="C1197" s="84" t="s">
        <v>27</v>
      </c>
      <c r="D1197" s="195">
        <v>154.78</v>
      </c>
    </row>
    <row r="1198" spans="1:4" ht="26.4" x14ac:dyDescent="0.25">
      <c r="A1198" s="84">
        <v>102994</v>
      </c>
      <c r="B1198" s="85" t="s">
        <v>11713</v>
      </c>
      <c r="C1198" s="84" t="s">
        <v>27</v>
      </c>
      <c r="D1198" s="195">
        <v>289.12</v>
      </c>
    </row>
    <row r="1199" spans="1:4" ht="39.6" x14ac:dyDescent="0.25">
      <c r="A1199" s="84">
        <v>106017</v>
      </c>
      <c r="B1199" s="85" t="s">
        <v>11714</v>
      </c>
      <c r="C1199" s="84" t="s">
        <v>11</v>
      </c>
      <c r="D1199" s="195">
        <v>0</v>
      </c>
    </row>
    <row r="1200" spans="1:4" x14ac:dyDescent="0.25">
      <c r="A1200" s="84">
        <v>105944</v>
      </c>
      <c r="B1200" s="85" t="s">
        <v>11715</v>
      </c>
      <c r="C1200" s="84" t="s">
        <v>28</v>
      </c>
      <c r="D1200" s="195">
        <v>810.23</v>
      </c>
    </row>
    <row r="1201" spans="1:4" ht="39.6" x14ac:dyDescent="0.25">
      <c r="A1201" s="84">
        <v>106004</v>
      </c>
      <c r="B1201" s="85" t="s">
        <v>11716</v>
      </c>
      <c r="C1201" s="84" t="s">
        <v>27</v>
      </c>
      <c r="D1201" s="195">
        <v>194.75</v>
      </c>
    </row>
    <row r="1202" spans="1:4" ht="39.6" x14ac:dyDescent="0.25">
      <c r="A1202" s="84">
        <v>106005</v>
      </c>
      <c r="B1202" s="85" t="s">
        <v>11717</v>
      </c>
      <c r="C1202" s="84" t="s">
        <v>27</v>
      </c>
      <c r="D1202" s="195">
        <v>230.2</v>
      </c>
    </row>
    <row r="1203" spans="1:4" ht="39.6" x14ac:dyDescent="0.25">
      <c r="A1203" s="84">
        <v>106006</v>
      </c>
      <c r="B1203" s="85" t="s">
        <v>11718</v>
      </c>
      <c r="C1203" s="84" t="s">
        <v>27</v>
      </c>
      <c r="D1203" s="195">
        <v>274.63</v>
      </c>
    </row>
    <row r="1204" spans="1:4" ht="39.6" x14ac:dyDescent="0.25">
      <c r="A1204" s="84">
        <v>106007</v>
      </c>
      <c r="B1204" s="85" t="s">
        <v>11719</v>
      </c>
      <c r="C1204" s="84" t="s">
        <v>27</v>
      </c>
      <c r="D1204" s="195">
        <v>313.07</v>
      </c>
    </row>
    <row r="1205" spans="1:4" ht="39.6" x14ac:dyDescent="0.25">
      <c r="A1205" s="84">
        <v>106008</v>
      </c>
      <c r="B1205" s="85" t="s">
        <v>11720</v>
      </c>
      <c r="C1205" s="84" t="s">
        <v>27</v>
      </c>
      <c r="D1205" s="195">
        <v>351.52</v>
      </c>
    </row>
    <row r="1206" spans="1:4" ht="39.6" x14ac:dyDescent="0.25">
      <c r="A1206" s="84">
        <v>106009</v>
      </c>
      <c r="B1206" s="85" t="s">
        <v>11721</v>
      </c>
      <c r="C1206" s="84" t="s">
        <v>27</v>
      </c>
      <c r="D1206" s="195">
        <v>434.4</v>
      </c>
    </row>
    <row r="1207" spans="1:4" ht="39.6" x14ac:dyDescent="0.25">
      <c r="A1207" s="84">
        <v>106010</v>
      </c>
      <c r="B1207" s="85" t="s">
        <v>11722</v>
      </c>
      <c r="C1207" s="84" t="s">
        <v>27</v>
      </c>
      <c r="D1207" s="195">
        <v>508.29</v>
      </c>
    </row>
    <row r="1208" spans="1:4" ht="39.6" x14ac:dyDescent="0.25">
      <c r="A1208" s="84">
        <v>106011</v>
      </c>
      <c r="B1208" s="85" t="s">
        <v>11723</v>
      </c>
      <c r="C1208" s="84" t="s">
        <v>27</v>
      </c>
      <c r="D1208" s="195">
        <v>930.42</v>
      </c>
    </row>
    <row r="1209" spans="1:4" ht="39.6" x14ac:dyDescent="0.25">
      <c r="A1209" s="84">
        <v>106013</v>
      </c>
      <c r="B1209" s="85" t="s">
        <v>11724</v>
      </c>
      <c r="C1209" s="84" t="s">
        <v>27</v>
      </c>
      <c r="D1209" s="195">
        <v>1161.8</v>
      </c>
    </row>
    <row r="1210" spans="1:4" ht="39.6" x14ac:dyDescent="0.25">
      <c r="A1210" s="84">
        <v>106012</v>
      </c>
      <c r="B1210" s="85" t="s">
        <v>11725</v>
      </c>
      <c r="C1210" s="84" t="s">
        <v>27</v>
      </c>
      <c r="D1210" s="195">
        <v>1028.5899999999999</v>
      </c>
    </row>
    <row r="1211" spans="1:4" ht="39.6" x14ac:dyDescent="0.25">
      <c r="A1211" s="84">
        <v>106014</v>
      </c>
      <c r="B1211" s="85" t="s">
        <v>11726</v>
      </c>
      <c r="C1211" s="84" t="s">
        <v>27</v>
      </c>
      <c r="D1211" s="195">
        <v>1353.19</v>
      </c>
    </row>
    <row r="1212" spans="1:4" ht="39.6" x14ac:dyDescent="0.25">
      <c r="A1212" s="84">
        <v>106015</v>
      </c>
      <c r="B1212" s="85" t="s">
        <v>11727</v>
      </c>
      <c r="C1212" s="84" t="s">
        <v>27</v>
      </c>
      <c r="D1212" s="195">
        <v>1603.78</v>
      </c>
    </row>
    <row r="1213" spans="1:4" ht="39.6" x14ac:dyDescent="0.25">
      <c r="A1213" s="84">
        <v>106016</v>
      </c>
      <c r="B1213" s="85" t="s">
        <v>11728</v>
      </c>
      <c r="C1213" s="84" t="s">
        <v>27</v>
      </c>
      <c r="D1213" s="195">
        <v>1871.54</v>
      </c>
    </row>
    <row r="1214" spans="1:4" ht="39.6" x14ac:dyDescent="0.25">
      <c r="A1214" s="84">
        <v>106003</v>
      </c>
      <c r="B1214" s="85" t="s">
        <v>11729</v>
      </c>
      <c r="C1214" s="84" t="s">
        <v>27</v>
      </c>
      <c r="D1214" s="195">
        <v>187.19</v>
      </c>
    </row>
    <row r="1215" spans="1:4" ht="39.6" x14ac:dyDescent="0.25">
      <c r="A1215" s="84">
        <v>105997</v>
      </c>
      <c r="B1215" s="85" t="s">
        <v>11730</v>
      </c>
      <c r="C1215" s="84" t="s">
        <v>27</v>
      </c>
      <c r="D1215" s="195">
        <v>102.38</v>
      </c>
    </row>
    <row r="1216" spans="1:4" ht="39.6" x14ac:dyDescent="0.25">
      <c r="A1216" s="84">
        <v>105998</v>
      </c>
      <c r="B1216" s="85" t="s">
        <v>11731</v>
      </c>
      <c r="C1216" s="84" t="s">
        <v>27</v>
      </c>
      <c r="D1216" s="195">
        <v>113.46</v>
      </c>
    </row>
    <row r="1217" spans="1:4" ht="39.6" x14ac:dyDescent="0.25">
      <c r="A1217" s="84">
        <v>105999</v>
      </c>
      <c r="B1217" s="85" t="s">
        <v>11732</v>
      </c>
      <c r="C1217" s="84" t="s">
        <v>27</v>
      </c>
      <c r="D1217" s="195">
        <v>129.12</v>
      </c>
    </row>
    <row r="1218" spans="1:4" ht="39.6" x14ac:dyDescent="0.25">
      <c r="A1218" s="84">
        <v>106000</v>
      </c>
      <c r="B1218" s="85" t="s">
        <v>11733</v>
      </c>
      <c r="C1218" s="84" t="s">
        <v>27</v>
      </c>
      <c r="D1218" s="195">
        <v>144.78</v>
      </c>
    </row>
    <row r="1219" spans="1:4" ht="39.6" x14ac:dyDescent="0.25">
      <c r="A1219" s="84">
        <v>106001</v>
      </c>
      <c r="B1219" s="85" t="s">
        <v>11734</v>
      </c>
      <c r="C1219" s="84" t="s">
        <v>27</v>
      </c>
      <c r="D1219" s="195">
        <v>155.86000000000001</v>
      </c>
    </row>
    <row r="1220" spans="1:4" ht="39.6" x14ac:dyDescent="0.25">
      <c r="A1220" s="84">
        <v>106002</v>
      </c>
      <c r="B1220" s="85" t="s">
        <v>11735</v>
      </c>
      <c r="C1220" s="84" t="s">
        <v>27</v>
      </c>
      <c r="D1220" s="195">
        <v>171.52</v>
      </c>
    </row>
    <row r="1221" spans="1:4" ht="39.6" x14ac:dyDescent="0.25">
      <c r="A1221" s="84">
        <v>105992</v>
      </c>
      <c r="B1221" s="85" t="s">
        <v>11736</v>
      </c>
      <c r="C1221" s="84" t="s">
        <v>27</v>
      </c>
      <c r="D1221" s="195">
        <v>104.01</v>
      </c>
    </row>
    <row r="1222" spans="1:4" ht="39.6" x14ac:dyDescent="0.25">
      <c r="A1222" s="84">
        <v>105993</v>
      </c>
      <c r="B1222" s="85" t="s">
        <v>11737</v>
      </c>
      <c r="C1222" s="84" t="s">
        <v>27</v>
      </c>
      <c r="D1222" s="195">
        <v>124.82</v>
      </c>
    </row>
    <row r="1223" spans="1:4" ht="39.6" x14ac:dyDescent="0.25">
      <c r="A1223" s="84">
        <v>105994</v>
      </c>
      <c r="B1223" s="85" t="s">
        <v>11738</v>
      </c>
      <c r="C1223" s="84" t="s">
        <v>27</v>
      </c>
      <c r="D1223" s="195">
        <v>152.99</v>
      </c>
    </row>
    <row r="1224" spans="1:4" ht="39.6" x14ac:dyDescent="0.25">
      <c r="A1224" s="84">
        <v>105995</v>
      </c>
      <c r="B1224" s="85" t="s">
        <v>11739</v>
      </c>
      <c r="C1224" s="84" t="s">
        <v>27</v>
      </c>
      <c r="D1224" s="195">
        <v>181.24</v>
      </c>
    </row>
    <row r="1225" spans="1:4" ht="39.6" x14ac:dyDescent="0.25">
      <c r="A1225" s="84">
        <v>105996</v>
      </c>
      <c r="B1225" s="85" t="s">
        <v>11740</v>
      </c>
      <c r="C1225" s="84" t="s">
        <v>27</v>
      </c>
      <c r="D1225" s="195">
        <v>195.98</v>
      </c>
    </row>
    <row r="1226" spans="1:4" ht="39.6" x14ac:dyDescent="0.25">
      <c r="A1226" s="84">
        <v>105988</v>
      </c>
      <c r="B1226" s="85" t="s">
        <v>11741</v>
      </c>
      <c r="C1226" s="84" t="s">
        <v>27</v>
      </c>
      <c r="D1226" s="195">
        <v>68.48</v>
      </c>
    </row>
    <row r="1227" spans="1:4" ht="39.6" x14ac:dyDescent="0.25">
      <c r="A1227" s="84">
        <v>105989</v>
      </c>
      <c r="B1227" s="85" t="s">
        <v>11742</v>
      </c>
      <c r="C1227" s="84" t="s">
        <v>27</v>
      </c>
      <c r="D1227" s="195">
        <v>75.84</v>
      </c>
    </row>
    <row r="1228" spans="1:4" ht="39.6" x14ac:dyDescent="0.25">
      <c r="A1228" s="84">
        <v>105990</v>
      </c>
      <c r="B1228" s="85" t="s">
        <v>11743</v>
      </c>
      <c r="C1228" s="84" t="s">
        <v>27</v>
      </c>
      <c r="D1228" s="195">
        <v>86.24</v>
      </c>
    </row>
    <row r="1229" spans="1:4" ht="39.6" x14ac:dyDescent="0.25">
      <c r="A1229" s="84">
        <v>105991</v>
      </c>
      <c r="B1229" s="85" t="s">
        <v>11744</v>
      </c>
      <c r="C1229" s="84" t="s">
        <v>27</v>
      </c>
      <c r="D1229" s="195">
        <v>96.64</v>
      </c>
    </row>
    <row r="1230" spans="1:4" ht="39.6" x14ac:dyDescent="0.25">
      <c r="A1230" s="84">
        <v>105987</v>
      </c>
      <c r="B1230" s="85" t="s">
        <v>11745</v>
      </c>
      <c r="C1230" s="84" t="s">
        <v>27</v>
      </c>
      <c r="D1230" s="195">
        <v>118.73</v>
      </c>
    </row>
    <row r="1231" spans="1:4" ht="39.6" x14ac:dyDescent="0.25">
      <c r="A1231" s="84">
        <v>105986</v>
      </c>
      <c r="B1231" s="85" t="s">
        <v>11746</v>
      </c>
      <c r="C1231" s="84" t="s">
        <v>27</v>
      </c>
      <c r="D1231" s="195">
        <v>148.19</v>
      </c>
    </row>
    <row r="1232" spans="1:4" ht="26.4" x14ac:dyDescent="0.25">
      <c r="A1232" s="84">
        <v>106019</v>
      </c>
      <c r="B1232" s="85" t="s">
        <v>11747</v>
      </c>
      <c r="C1232" s="84" t="s">
        <v>11</v>
      </c>
      <c r="D1232" s="195">
        <v>0</v>
      </c>
    </row>
    <row r="1233" spans="1:4" ht="26.4" x14ac:dyDescent="0.25">
      <c r="A1233" s="84">
        <v>103001</v>
      </c>
      <c r="B1233" s="85" t="s">
        <v>11748</v>
      </c>
      <c r="C1233" s="84" t="s">
        <v>11</v>
      </c>
      <c r="D1233" s="195">
        <v>206.48</v>
      </c>
    </row>
    <row r="1234" spans="1:4" ht="26.4" x14ac:dyDescent="0.25">
      <c r="A1234" s="84">
        <v>103002</v>
      </c>
      <c r="B1234" s="85" t="s">
        <v>11749</v>
      </c>
      <c r="C1234" s="84" t="s">
        <v>11</v>
      </c>
      <c r="D1234" s="195">
        <v>258.32</v>
      </c>
    </row>
    <row r="1235" spans="1:4" ht="26.4" x14ac:dyDescent="0.25">
      <c r="A1235" s="84">
        <v>103003</v>
      </c>
      <c r="B1235" s="85" t="s">
        <v>11750</v>
      </c>
      <c r="C1235" s="84" t="s">
        <v>11</v>
      </c>
      <c r="D1235" s="195">
        <v>362</v>
      </c>
    </row>
    <row r="1236" spans="1:4" x14ac:dyDescent="0.25">
      <c r="A1236" s="84">
        <v>106018</v>
      </c>
      <c r="B1236" s="85" t="s">
        <v>11751</v>
      </c>
      <c r="C1236" s="84" t="s">
        <v>11</v>
      </c>
      <c r="D1236" s="195">
        <v>0</v>
      </c>
    </row>
    <row r="1237" spans="1:4" ht="26.4" x14ac:dyDescent="0.25">
      <c r="A1237" s="84">
        <v>105945</v>
      </c>
      <c r="B1237" s="85" t="s">
        <v>11752</v>
      </c>
      <c r="C1237" s="84" t="s">
        <v>9</v>
      </c>
      <c r="D1237" s="195">
        <v>8.7899999999999991</v>
      </c>
    </row>
    <row r="1238" spans="1:4" ht="26.4" x14ac:dyDescent="0.25">
      <c r="A1238" s="84">
        <v>98522</v>
      </c>
      <c r="B1238" s="85" t="s">
        <v>3956</v>
      </c>
      <c r="C1238" s="84" t="s">
        <v>27</v>
      </c>
      <c r="D1238" s="195">
        <v>175</v>
      </c>
    </row>
    <row r="1239" spans="1:4" ht="26.4" x14ac:dyDescent="0.25">
      <c r="A1239" s="84">
        <v>98523</v>
      </c>
      <c r="B1239" s="85" t="s">
        <v>11753</v>
      </c>
      <c r="C1239" s="84" t="s">
        <v>27</v>
      </c>
      <c r="D1239" s="195">
        <v>0</v>
      </c>
    </row>
    <row r="1240" spans="1:4" ht="52.8" x14ac:dyDescent="0.25">
      <c r="A1240" s="84">
        <v>102364</v>
      </c>
      <c r="B1240" s="85" t="s">
        <v>8449</v>
      </c>
      <c r="C1240" s="84" t="s">
        <v>9</v>
      </c>
      <c r="D1240" s="195">
        <v>226.28</v>
      </c>
    </row>
    <row r="1241" spans="1:4" ht="52.8" x14ac:dyDescent="0.25">
      <c r="A1241" s="84">
        <v>102363</v>
      </c>
      <c r="B1241" s="85" t="s">
        <v>8448</v>
      </c>
      <c r="C1241" s="84" t="s">
        <v>9</v>
      </c>
      <c r="D1241" s="195">
        <v>207.33</v>
      </c>
    </row>
    <row r="1242" spans="1:4" ht="52.8" x14ac:dyDescent="0.25">
      <c r="A1242" s="84">
        <v>102362</v>
      </c>
      <c r="B1242" s="85" t="s">
        <v>8447</v>
      </c>
      <c r="C1242" s="84" t="s">
        <v>9</v>
      </c>
      <c r="D1242" s="195">
        <v>197.15</v>
      </c>
    </row>
    <row r="1243" spans="1:4" ht="39.6" x14ac:dyDescent="0.25">
      <c r="A1243" s="84">
        <v>101196</v>
      </c>
      <c r="B1243" s="85" t="s">
        <v>11754</v>
      </c>
      <c r="C1243" s="84" t="s">
        <v>27</v>
      </c>
      <c r="D1243" s="195">
        <v>0</v>
      </c>
    </row>
    <row r="1244" spans="1:4" ht="39.6" x14ac:dyDescent="0.25">
      <c r="A1244" s="84">
        <v>101195</v>
      </c>
      <c r="B1244" s="85" t="s">
        <v>11755</v>
      </c>
      <c r="C1244" s="84" t="s">
        <v>27</v>
      </c>
      <c r="D1244" s="195">
        <v>0</v>
      </c>
    </row>
    <row r="1245" spans="1:4" ht="39.6" x14ac:dyDescent="0.25">
      <c r="A1245" s="84">
        <v>101193</v>
      </c>
      <c r="B1245" s="85" t="s">
        <v>3945</v>
      </c>
      <c r="C1245" s="84" t="s">
        <v>27</v>
      </c>
      <c r="D1245" s="195">
        <v>75.53</v>
      </c>
    </row>
    <row r="1246" spans="1:4" ht="39.6" x14ac:dyDescent="0.25">
      <c r="A1246" s="84">
        <v>101192</v>
      </c>
      <c r="B1246" s="85" t="s">
        <v>3944</v>
      </c>
      <c r="C1246" s="84" t="s">
        <v>27</v>
      </c>
      <c r="D1246" s="195">
        <v>84.3</v>
      </c>
    </row>
    <row r="1247" spans="1:4" ht="39.6" x14ac:dyDescent="0.25">
      <c r="A1247" s="84">
        <v>101194</v>
      </c>
      <c r="B1247" s="85" t="s">
        <v>3946</v>
      </c>
      <c r="C1247" s="84" t="s">
        <v>27</v>
      </c>
      <c r="D1247" s="195">
        <v>76</v>
      </c>
    </row>
    <row r="1248" spans="1:4" ht="39.6" x14ac:dyDescent="0.25">
      <c r="A1248" s="84">
        <v>101190</v>
      </c>
      <c r="B1248" s="85" t="s">
        <v>3942</v>
      </c>
      <c r="C1248" s="84" t="s">
        <v>27</v>
      </c>
      <c r="D1248" s="195">
        <v>82.9</v>
      </c>
    </row>
    <row r="1249" spans="1:4" ht="39.6" x14ac:dyDescent="0.25">
      <c r="A1249" s="84">
        <v>101189</v>
      </c>
      <c r="B1249" s="85" t="s">
        <v>3941</v>
      </c>
      <c r="C1249" s="84" t="s">
        <v>27</v>
      </c>
      <c r="D1249" s="195">
        <v>83.84</v>
      </c>
    </row>
    <row r="1250" spans="1:4" ht="39.6" x14ac:dyDescent="0.25">
      <c r="A1250" s="84">
        <v>101191</v>
      </c>
      <c r="B1250" s="85" t="s">
        <v>3943</v>
      </c>
      <c r="C1250" s="84" t="s">
        <v>27</v>
      </c>
      <c r="D1250" s="195">
        <v>83.37</v>
      </c>
    </row>
    <row r="1251" spans="1:4" ht="39.6" x14ac:dyDescent="0.25">
      <c r="A1251" s="84">
        <v>101198</v>
      </c>
      <c r="B1251" s="85" t="s">
        <v>3948</v>
      </c>
      <c r="C1251" s="84" t="s">
        <v>27</v>
      </c>
      <c r="D1251" s="195">
        <v>113.87</v>
      </c>
    </row>
    <row r="1252" spans="1:4" ht="39.6" x14ac:dyDescent="0.25">
      <c r="A1252" s="84">
        <v>101197</v>
      </c>
      <c r="B1252" s="85" t="s">
        <v>3947</v>
      </c>
      <c r="C1252" s="84" t="s">
        <v>27</v>
      </c>
      <c r="D1252" s="195">
        <v>149.66</v>
      </c>
    </row>
    <row r="1253" spans="1:4" ht="39.6" x14ac:dyDescent="0.25">
      <c r="A1253" s="84">
        <v>101199</v>
      </c>
      <c r="B1253" s="85" t="s">
        <v>3949</v>
      </c>
      <c r="C1253" s="84" t="s">
        <v>27</v>
      </c>
      <c r="D1253" s="195">
        <v>115.04</v>
      </c>
    </row>
    <row r="1254" spans="1:4" ht="39.6" x14ac:dyDescent="0.25">
      <c r="A1254" s="84">
        <v>101203</v>
      </c>
      <c r="B1254" s="85" t="s">
        <v>3953</v>
      </c>
      <c r="C1254" s="84" t="s">
        <v>27</v>
      </c>
      <c r="D1254" s="195">
        <v>52.46</v>
      </c>
    </row>
    <row r="1255" spans="1:4" ht="39.6" x14ac:dyDescent="0.25">
      <c r="A1255" s="84">
        <v>101202</v>
      </c>
      <c r="B1255" s="85" t="s">
        <v>3952</v>
      </c>
      <c r="C1255" s="84" t="s">
        <v>27</v>
      </c>
      <c r="D1255" s="195">
        <v>53.64</v>
      </c>
    </row>
    <row r="1256" spans="1:4" ht="39.6" x14ac:dyDescent="0.25">
      <c r="A1256" s="84">
        <v>101204</v>
      </c>
      <c r="B1256" s="85" t="s">
        <v>3954</v>
      </c>
      <c r="C1256" s="84" t="s">
        <v>27</v>
      </c>
      <c r="D1256" s="195">
        <v>52.93</v>
      </c>
    </row>
    <row r="1257" spans="1:4" ht="39.6" x14ac:dyDescent="0.25">
      <c r="A1257" s="84">
        <v>101200</v>
      </c>
      <c r="B1257" s="85" t="s">
        <v>3950</v>
      </c>
      <c r="C1257" s="84" t="s">
        <v>27</v>
      </c>
      <c r="D1257" s="195">
        <v>68.55</v>
      </c>
    </row>
    <row r="1258" spans="1:4" ht="39.6" x14ac:dyDescent="0.25">
      <c r="A1258" s="84">
        <v>101201</v>
      </c>
      <c r="B1258" s="85" t="s">
        <v>3951</v>
      </c>
      <c r="C1258" s="84" t="s">
        <v>27</v>
      </c>
      <c r="D1258" s="195">
        <v>85.66</v>
      </c>
    </row>
    <row r="1259" spans="1:4" ht="39.6" x14ac:dyDescent="0.25">
      <c r="A1259" s="84">
        <v>101205</v>
      </c>
      <c r="B1259" s="85" t="s">
        <v>3955</v>
      </c>
      <c r="C1259" s="84" t="s">
        <v>27</v>
      </c>
      <c r="D1259" s="195">
        <v>53.64</v>
      </c>
    </row>
    <row r="1260" spans="1:4" ht="26.4" x14ac:dyDescent="0.25">
      <c r="A1260" s="84">
        <v>101188</v>
      </c>
      <c r="B1260" s="85" t="s">
        <v>3940</v>
      </c>
      <c r="C1260" s="84" t="s">
        <v>27</v>
      </c>
      <c r="D1260" s="195">
        <v>7.52</v>
      </c>
    </row>
    <row r="1261" spans="1:4" ht="39.6" x14ac:dyDescent="0.25">
      <c r="A1261" s="84">
        <v>87905</v>
      </c>
      <c r="B1261" s="85" t="s">
        <v>11756</v>
      </c>
      <c r="C1261" s="84" t="s">
        <v>9</v>
      </c>
      <c r="D1261" s="195">
        <v>8.99</v>
      </c>
    </row>
    <row r="1262" spans="1:4" ht="39.6" x14ac:dyDescent="0.25">
      <c r="A1262" s="84">
        <v>87904</v>
      </c>
      <c r="B1262" s="85" t="s">
        <v>11757</v>
      </c>
      <c r="C1262" s="84" t="s">
        <v>9</v>
      </c>
      <c r="D1262" s="195">
        <v>9.52</v>
      </c>
    </row>
    <row r="1263" spans="1:4" ht="39.6" x14ac:dyDescent="0.25">
      <c r="A1263" s="84">
        <v>87908</v>
      </c>
      <c r="B1263" s="85" t="s">
        <v>11758</v>
      </c>
      <c r="C1263" s="84" t="s">
        <v>9</v>
      </c>
      <c r="D1263" s="195">
        <v>6.73</v>
      </c>
    </row>
    <row r="1264" spans="1:4" ht="39.6" x14ac:dyDescent="0.25">
      <c r="A1264" s="84">
        <v>87907</v>
      </c>
      <c r="B1264" s="85" t="s">
        <v>11759</v>
      </c>
      <c r="C1264" s="84" t="s">
        <v>9</v>
      </c>
      <c r="D1264" s="195">
        <v>7.26</v>
      </c>
    </row>
    <row r="1265" spans="1:4" ht="39.6" x14ac:dyDescent="0.25">
      <c r="A1265" s="84">
        <v>87903</v>
      </c>
      <c r="B1265" s="85" t="s">
        <v>11760</v>
      </c>
      <c r="C1265" s="84" t="s">
        <v>9</v>
      </c>
      <c r="D1265" s="195">
        <v>11.97</v>
      </c>
    </row>
    <row r="1266" spans="1:4" ht="39.6" x14ac:dyDescent="0.25">
      <c r="A1266" s="84">
        <v>87902</v>
      </c>
      <c r="B1266" s="85" t="s">
        <v>11761</v>
      </c>
      <c r="C1266" s="84" t="s">
        <v>9</v>
      </c>
      <c r="D1266" s="195">
        <v>12.4</v>
      </c>
    </row>
    <row r="1267" spans="1:4" ht="52.8" x14ac:dyDescent="0.25">
      <c r="A1267" s="84">
        <v>87900</v>
      </c>
      <c r="B1267" s="85" t="s">
        <v>11762</v>
      </c>
      <c r="C1267" s="84" t="s">
        <v>9</v>
      </c>
      <c r="D1267" s="195">
        <v>8.4499999999999993</v>
      </c>
    </row>
    <row r="1268" spans="1:4" ht="39.6" x14ac:dyDescent="0.25">
      <c r="A1268" s="84">
        <v>87899</v>
      </c>
      <c r="B1268" s="85" t="s">
        <v>11763</v>
      </c>
      <c r="C1268" s="84" t="s">
        <v>9</v>
      </c>
      <c r="D1268" s="195">
        <v>8.6300000000000008</v>
      </c>
    </row>
    <row r="1269" spans="1:4" ht="39.6" x14ac:dyDescent="0.25">
      <c r="A1269" s="84">
        <v>87894</v>
      </c>
      <c r="B1269" s="85" t="s">
        <v>11764</v>
      </c>
      <c r="C1269" s="84" t="s">
        <v>9</v>
      </c>
      <c r="D1269" s="195">
        <v>7.64</v>
      </c>
    </row>
    <row r="1270" spans="1:4" ht="39.6" x14ac:dyDescent="0.25">
      <c r="A1270" s="84">
        <v>87893</v>
      </c>
      <c r="B1270" s="85" t="s">
        <v>11765</v>
      </c>
      <c r="C1270" s="84" t="s">
        <v>9</v>
      </c>
      <c r="D1270" s="195">
        <v>8.17</v>
      </c>
    </row>
    <row r="1271" spans="1:4" ht="39.6" x14ac:dyDescent="0.25">
      <c r="A1271" s="84">
        <v>87897</v>
      </c>
      <c r="B1271" s="85" t="s">
        <v>11766</v>
      </c>
      <c r="C1271" s="84" t="s">
        <v>9</v>
      </c>
      <c r="D1271" s="195">
        <v>5.46</v>
      </c>
    </row>
    <row r="1272" spans="1:4" ht="39.6" x14ac:dyDescent="0.25">
      <c r="A1272" s="84">
        <v>87896</v>
      </c>
      <c r="B1272" s="85" t="s">
        <v>7439</v>
      </c>
      <c r="C1272" s="84" t="s">
        <v>9</v>
      </c>
      <c r="D1272" s="195">
        <v>5.99</v>
      </c>
    </row>
    <row r="1273" spans="1:4" ht="39.6" x14ac:dyDescent="0.25">
      <c r="A1273" s="84">
        <v>87892</v>
      </c>
      <c r="B1273" s="85" t="s">
        <v>11767</v>
      </c>
      <c r="C1273" s="84" t="s">
        <v>9</v>
      </c>
      <c r="D1273" s="195">
        <v>11.13</v>
      </c>
    </row>
    <row r="1274" spans="1:4" ht="39.6" x14ac:dyDescent="0.25">
      <c r="A1274" s="84">
        <v>87891</v>
      </c>
      <c r="B1274" s="85" t="s">
        <v>7438</v>
      </c>
      <c r="C1274" s="84" t="s">
        <v>9</v>
      </c>
      <c r="D1274" s="195">
        <v>11.56</v>
      </c>
    </row>
    <row r="1275" spans="1:4" ht="52.8" x14ac:dyDescent="0.25">
      <c r="A1275" s="84">
        <v>87889</v>
      </c>
      <c r="B1275" s="85" t="s">
        <v>11768</v>
      </c>
      <c r="C1275" s="84" t="s">
        <v>9</v>
      </c>
      <c r="D1275" s="195">
        <v>7.61</v>
      </c>
    </row>
    <row r="1276" spans="1:4" ht="39.6" x14ac:dyDescent="0.25">
      <c r="A1276" s="84">
        <v>87888</v>
      </c>
      <c r="B1276" s="85" t="s">
        <v>11769</v>
      </c>
      <c r="C1276" s="84" t="s">
        <v>9</v>
      </c>
      <c r="D1276" s="195">
        <v>7.79</v>
      </c>
    </row>
    <row r="1277" spans="1:4" ht="39.6" x14ac:dyDescent="0.25">
      <c r="A1277" s="84">
        <v>104411</v>
      </c>
      <c r="B1277" s="85" t="s">
        <v>11770</v>
      </c>
      <c r="C1277" s="84" t="s">
        <v>9</v>
      </c>
      <c r="D1277" s="195">
        <v>5.42</v>
      </c>
    </row>
    <row r="1278" spans="1:4" ht="39.6" x14ac:dyDescent="0.25">
      <c r="A1278" s="84">
        <v>104410</v>
      </c>
      <c r="B1278" s="85" t="s">
        <v>11771</v>
      </c>
      <c r="C1278" s="84" t="s">
        <v>9</v>
      </c>
      <c r="D1278" s="195">
        <v>5.42</v>
      </c>
    </row>
    <row r="1279" spans="1:4" ht="39.6" x14ac:dyDescent="0.25">
      <c r="A1279" s="84">
        <v>87879</v>
      </c>
      <c r="B1279" s="85" t="s">
        <v>11772</v>
      </c>
      <c r="C1279" s="84" t="s">
        <v>9</v>
      </c>
      <c r="D1279" s="195">
        <v>4.7699999999999996</v>
      </c>
    </row>
    <row r="1280" spans="1:4" ht="26.4" x14ac:dyDescent="0.25">
      <c r="A1280" s="84">
        <v>87878</v>
      </c>
      <c r="B1280" s="85" t="s">
        <v>11773</v>
      </c>
      <c r="C1280" s="84" t="s">
        <v>9</v>
      </c>
      <c r="D1280" s="195">
        <v>5.3</v>
      </c>
    </row>
    <row r="1281" spans="1:4" ht="39.6" x14ac:dyDescent="0.25">
      <c r="A1281" s="84">
        <v>87885</v>
      </c>
      <c r="B1281" s="85" t="s">
        <v>7435</v>
      </c>
      <c r="C1281" s="84" t="s">
        <v>9</v>
      </c>
      <c r="D1281" s="195">
        <v>9.1999999999999993</v>
      </c>
    </row>
    <row r="1282" spans="1:4" ht="39.6" x14ac:dyDescent="0.25">
      <c r="A1282" s="84">
        <v>87884</v>
      </c>
      <c r="B1282" s="85" t="s">
        <v>7434</v>
      </c>
      <c r="C1282" s="84" t="s">
        <v>9</v>
      </c>
      <c r="D1282" s="195">
        <v>9.6300000000000008</v>
      </c>
    </row>
    <row r="1283" spans="1:4" ht="39.6" x14ac:dyDescent="0.25">
      <c r="A1283" s="84">
        <v>87882</v>
      </c>
      <c r="B1283" s="85" t="s">
        <v>7433</v>
      </c>
      <c r="C1283" s="84" t="s">
        <v>9</v>
      </c>
      <c r="D1283" s="195">
        <v>5.68</v>
      </c>
    </row>
    <row r="1284" spans="1:4" ht="39.6" x14ac:dyDescent="0.25">
      <c r="A1284" s="84">
        <v>87881</v>
      </c>
      <c r="B1284" s="85" t="s">
        <v>7432</v>
      </c>
      <c r="C1284" s="84" t="s">
        <v>9</v>
      </c>
      <c r="D1284" s="195">
        <v>5.86</v>
      </c>
    </row>
    <row r="1285" spans="1:4" ht="26.4" x14ac:dyDescent="0.25">
      <c r="A1285" s="84">
        <v>87887</v>
      </c>
      <c r="B1285" s="85" t="s">
        <v>7437</v>
      </c>
      <c r="C1285" s="84" t="s">
        <v>9</v>
      </c>
      <c r="D1285" s="195">
        <v>16.350000000000001</v>
      </c>
    </row>
    <row r="1286" spans="1:4" ht="26.4" x14ac:dyDescent="0.25">
      <c r="A1286" s="84">
        <v>87886</v>
      </c>
      <c r="B1286" s="85" t="s">
        <v>7436</v>
      </c>
      <c r="C1286" s="84" t="s">
        <v>9</v>
      </c>
      <c r="D1286" s="195">
        <v>17.29</v>
      </c>
    </row>
    <row r="1287" spans="1:4" ht="39.6" x14ac:dyDescent="0.25">
      <c r="A1287" s="84">
        <v>87911</v>
      </c>
      <c r="B1287" s="85" t="s">
        <v>7441</v>
      </c>
      <c r="C1287" s="84" t="s">
        <v>9</v>
      </c>
      <c r="D1287" s="195">
        <v>22.78</v>
      </c>
    </row>
    <row r="1288" spans="1:4" ht="39.6" x14ac:dyDescent="0.25">
      <c r="A1288" s="84">
        <v>87910</v>
      </c>
      <c r="B1288" s="85" t="s">
        <v>7440</v>
      </c>
      <c r="C1288" s="84" t="s">
        <v>9</v>
      </c>
      <c r="D1288" s="195">
        <v>23.72</v>
      </c>
    </row>
    <row r="1289" spans="1:4" ht="26.4" x14ac:dyDescent="0.25">
      <c r="A1289" s="84">
        <v>103686</v>
      </c>
      <c r="B1289" s="85" t="s">
        <v>6795</v>
      </c>
      <c r="C1289" s="84" t="s">
        <v>28</v>
      </c>
      <c r="D1289" s="195">
        <v>844.74</v>
      </c>
    </row>
    <row r="1290" spans="1:4" ht="26.4" x14ac:dyDescent="0.25">
      <c r="A1290" s="84">
        <v>103685</v>
      </c>
      <c r="B1290" s="85" t="s">
        <v>6794</v>
      </c>
      <c r="C1290" s="84" t="s">
        <v>28</v>
      </c>
      <c r="D1290" s="195">
        <v>772.52</v>
      </c>
    </row>
    <row r="1291" spans="1:4" ht="26.4" x14ac:dyDescent="0.25">
      <c r="A1291" s="84">
        <v>103669</v>
      </c>
      <c r="B1291" s="85" t="s">
        <v>11774</v>
      </c>
      <c r="C1291" s="84" t="s">
        <v>28</v>
      </c>
      <c r="D1291" s="195">
        <v>1126.44</v>
      </c>
    </row>
    <row r="1292" spans="1:4" ht="26.4" x14ac:dyDescent="0.25">
      <c r="A1292" s="84">
        <v>103672</v>
      </c>
      <c r="B1292" s="85" t="s">
        <v>6790</v>
      </c>
      <c r="C1292" s="84" t="s">
        <v>28</v>
      </c>
      <c r="D1292" s="195">
        <v>767.07</v>
      </c>
    </row>
    <row r="1293" spans="1:4" ht="26.4" x14ac:dyDescent="0.25">
      <c r="A1293" s="84">
        <v>103671</v>
      </c>
      <c r="B1293" s="85" t="s">
        <v>1712</v>
      </c>
      <c r="C1293" s="84" t="s">
        <v>28</v>
      </c>
      <c r="D1293" s="195">
        <v>818.88</v>
      </c>
    </row>
    <row r="1294" spans="1:4" ht="26.4" x14ac:dyDescent="0.25">
      <c r="A1294" s="84">
        <v>103688</v>
      </c>
      <c r="B1294" s="85" t="s">
        <v>1721</v>
      </c>
      <c r="C1294" s="84" t="s">
        <v>28</v>
      </c>
      <c r="D1294" s="195">
        <v>975.9</v>
      </c>
    </row>
    <row r="1295" spans="1:4" ht="26.4" x14ac:dyDescent="0.25">
      <c r="A1295" s="84">
        <v>103687</v>
      </c>
      <c r="B1295" s="85" t="s">
        <v>1720</v>
      </c>
      <c r="C1295" s="84" t="s">
        <v>28</v>
      </c>
      <c r="D1295" s="195">
        <v>1272.5899999999999</v>
      </c>
    </row>
    <row r="1296" spans="1:4" ht="26.4" x14ac:dyDescent="0.25">
      <c r="A1296" s="84">
        <v>103684</v>
      </c>
      <c r="B1296" s="85" t="s">
        <v>6793</v>
      </c>
      <c r="C1296" s="84" t="s">
        <v>28</v>
      </c>
      <c r="D1296" s="195">
        <v>787.52</v>
      </c>
    </row>
    <row r="1297" spans="1:4" ht="52.8" x14ac:dyDescent="0.25">
      <c r="A1297" s="84">
        <v>103681</v>
      </c>
      <c r="B1297" s="85" t="s">
        <v>1717</v>
      </c>
      <c r="C1297" s="84" t="s">
        <v>28</v>
      </c>
      <c r="D1297" s="195">
        <v>849.24</v>
      </c>
    </row>
    <row r="1298" spans="1:4" ht="39.6" x14ac:dyDescent="0.25">
      <c r="A1298" s="84">
        <v>103679</v>
      </c>
      <c r="B1298" s="85" t="s">
        <v>1715</v>
      </c>
      <c r="C1298" s="84" t="s">
        <v>28</v>
      </c>
      <c r="D1298" s="195">
        <v>931.22</v>
      </c>
    </row>
    <row r="1299" spans="1:4" ht="52.8" x14ac:dyDescent="0.25">
      <c r="A1299" s="84">
        <v>103677</v>
      </c>
      <c r="B1299" s="85" t="s">
        <v>11775</v>
      </c>
      <c r="C1299" s="84" t="s">
        <v>28</v>
      </c>
      <c r="D1299" s="195">
        <v>983.11</v>
      </c>
    </row>
    <row r="1300" spans="1:4" ht="39.6" x14ac:dyDescent="0.25">
      <c r="A1300" s="84">
        <v>103675</v>
      </c>
      <c r="B1300" s="85" t="s">
        <v>6792</v>
      </c>
      <c r="C1300" s="84" t="s">
        <v>28</v>
      </c>
      <c r="D1300" s="195">
        <v>766.76</v>
      </c>
    </row>
    <row r="1301" spans="1:4" ht="39.6" x14ac:dyDescent="0.25">
      <c r="A1301" s="84">
        <v>103680</v>
      </c>
      <c r="B1301" s="85" t="s">
        <v>1716</v>
      </c>
      <c r="C1301" s="84" t="s">
        <v>28</v>
      </c>
      <c r="D1301" s="195">
        <v>987.64</v>
      </c>
    </row>
    <row r="1302" spans="1:4" ht="39.6" x14ac:dyDescent="0.25">
      <c r="A1302" s="84">
        <v>103678</v>
      </c>
      <c r="B1302" s="85" t="s">
        <v>11776</v>
      </c>
      <c r="C1302" s="84" t="s">
        <v>28</v>
      </c>
      <c r="D1302" s="195">
        <v>1074.19</v>
      </c>
    </row>
    <row r="1303" spans="1:4" ht="39.6" x14ac:dyDescent="0.25">
      <c r="A1303" s="84">
        <v>103676</v>
      </c>
      <c r="B1303" s="85" t="s">
        <v>1714</v>
      </c>
      <c r="C1303" s="84" t="s">
        <v>28</v>
      </c>
      <c r="D1303" s="195">
        <v>1191.03</v>
      </c>
    </row>
    <row r="1304" spans="1:4" ht="26.4" x14ac:dyDescent="0.25">
      <c r="A1304" s="84">
        <v>103674</v>
      </c>
      <c r="B1304" s="85" t="s">
        <v>6791</v>
      </c>
      <c r="C1304" s="84" t="s">
        <v>28</v>
      </c>
      <c r="D1304" s="195">
        <v>790.7</v>
      </c>
    </row>
    <row r="1305" spans="1:4" ht="39.6" x14ac:dyDescent="0.25">
      <c r="A1305" s="84">
        <v>103683</v>
      </c>
      <c r="B1305" s="85" t="s">
        <v>1719</v>
      </c>
      <c r="C1305" s="84" t="s">
        <v>28</v>
      </c>
      <c r="D1305" s="195">
        <v>1495.49</v>
      </c>
    </row>
    <row r="1306" spans="1:4" ht="39.6" x14ac:dyDescent="0.25">
      <c r="A1306" s="84">
        <v>103682</v>
      </c>
      <c r="B1306" s="85" t="s">
        <v>1718</v>
      </c>
      <c r="C1306" s="84" t="s">
        <v>28</v>
      </c>
      <c r="D1306" s="195">
        <v>1143.6500000000001</v>
      </c>
    </row>
    <row r="1307" spans="1:4" ht="26.4" x14ac:dyDescent="0.25">
      <c r="A1307" s="84">
        <v>103670</v>
      </c>
      <c r="B1307" s="85" t="s">
        <v>1711</v>
      </c>
      <c r="C1307" s="84" t="s">
        <v>28</v>
      </c>
      <c r="D1307" s="195">
        <v>367.08</v>
      </c>
    </row>
    <row r="1308" spans="1:4" ht="26.4" x14ac:dyDescent="0.25">
      <c r="A1308" s="84">
        <v>103673</v>
      </c>
      <c r="B1308" s="85" t="s">
        <v>1713</v>
      </c>
      <c r="C1308" s="84" t="s">
        <v>28</v>
      </c>
      <c r="D1308" s="195">
        <v>51.42</v>
      </c>
    </row>
    <row r="1309" spans="1:4" ht="39.6" x14ac:dyDescent="0.25">
      <c r="A1309" s="84">
        <v>91084</v>
      </c>
      <c r="B1309" s="85" t="s">
        <v>11777</v>
      </c>
      <c r="C1309" s="84" t="s">
        <v>9</v>
      </c>
      <c r="D1309" s="195">
        <v>247.56</v>
      </c>
    </row>
    <row r="1310" spans="1:4" ht="39.6" x14ac:dyDescent="0.25">
      <c r="A1310" s="84">
        <v>91080</v>
      </c>
      <c r="B1310" s="85" t="s">
        <v>11778</v>
      </c>
      <c r="C1310" s="84" t="s">
        <v>9</v>
      </c>
      <c r="D1310" s="195">
        <v>194.33</v>
      </c>
    </row>
    <row r="1311" spans="1:4" ht="39.6" x14ac:dyDescent="0.25">
      <c r="A1311" s="84">
        <v>91101</v>
      </c>
      <c r="B1311" s="85" t="s">
        <v>11779</v>
      </c>
      <c r="C1311" s="84" t="s">
        <v>9</v>
      </c>
      <c r="D1311" s="195">
        <v>229.72</v>
      </c>
    </row>
    <row r="1312" spans="1:4" ht="39.6" x14ac:dyDescent="0.25">
      <c r="A1312" s="84">
        <v>91097</v>
      </c>
      <c r="B1312" s="85" t="s">
        <v>11780</v>
      </c>
      <c r="C1312" s="84" t="s">
        <v>9</v>
      </c>
      <c r="D1312" s="195">
        <v>187.59</v>
      </c>
    </row>
    <row r="1313" spans="1:4" ht="52.8" x14ac:dyDescent="0.25">
      <c r="A1313" s="84">
        <v>91082</v>
      </c>
      <c r="B1313" s="85" t="s">
        <v>11781</v>
      </c>
      <c r="C1313" s="84" t="s">
        <v>9</v>
      </c>
      <c r="D1313" s="195">
        <v>221.26</v>
      </c>
    </row>
    <row r="1314" spans="1:4" ht="52.8" x14ac:dyDescent="0.25">
      <c r="A1314" s="84">
        <v>91078</v>
      </c>
      <c r="B1314" s="85" t="s">
        <v>11782</v>
      </c>
      <c r="C1314" s="84" t="s">
        <v>9</v>
      </c>
      <c r="D1314" s="195">
        <v>181.93</v>
      </c>
    </row>
    <row r="1315" spans="1:4" ht="52.8" x14ac:dyDescent="0.25">
      <c r="A1315" s="84">
        <v>91099</v>
      </c>
      <c r="B1315" s="85" t="s">
        <v>11783</v>
      </c>
      <c r="C1315" s="84" t="s">
        <v>9</v>
      </c>
      <c r="D1315" s="195">
        <v>208.77</v>
      </c>
    </row>
    <row r="1316" spans="1:4" ht="52.8" x14ac:dyDescent="0.25">
      <c r="A1316" s="84">
        <v>91095</v>
      </c>
      <c r="B1316" s="85" t="s">
        <v>11784</v>
      </c>
      <c r="C1316" s="84" t="s">
        <v>9</v>
      </c>
      <c r="D1316" s="195">
        <v>176.64</v>
      </c>
    </row>
    <row r="1317" spans="1:4" ht="39.6" x14ac:dyDescent="0.25">
      <c r="A1317" s="84">
        <v>91076</v>
      </c>
      <c r="B1317" s="85" t="s">
        <v>11785</v>
      </c>
      <c r="C1317" s="84" t="s">
        <v>9</v>
      </c>
      <c r="D1317" s="195">
        <v>346.78</v>
      </c>
    </row>
    <row r="1318" spans="1:4" ht="39.6" x14ac:dyDescent="0.25">
      <c r="A1318" s="84">
        <v>91072</v>
      </c>
      <c r="B1318" s="85" t="s">
        <v>11786</v>
      </c>
      <c r="C1318" s="84" t="s">
        <v>9</v>
      </c>
      <c r="D1318" s="195">
        <v>304.68</v>
      </c>
    </row>
    <row r="1319" spans="1:4" ht="39.6" x14ac:dyDescent="0.25">
      <c r="A1319" s="84">
        <v>91093</v>
      </c>
      <c r="B1319" s="85" t="s">
        <v>11787</v>
      </c>
      <c r="C1319" s="84" t="s">
        <v>9</v>
      </c>
      <c r="D1319" s="195">
        <v>359.51</v>
      </c>
    </row>
    <row r="1320" spans="1:4" ht="39.6" x14ac:dyDescent="0.25">
      <c r="A1320" s="84">
        <v>91089</v>
      </c>
      <c r="B1320" s="85" t="s">
        <v>11788</v>
      </c>
      <c r="C1320" s="84" t="s">
        <v>9</v>
      </c>
      <c r="D1320" s="195">
        <v>325.08</v>
      </c>
    </row>
    <row r="1321" spans="1:4" ht="39.6" x14ac:dyDescent="0.25">
      <c r="A1321" s="84">
        <v>91074</v>
      </c>
      <c r="B1321" s="85" t="s">
        <v>11789</v>
      </c>
      <c r="C1321" s="84" t="s">
        <v>9</v>
      </c>
      <c r="D1321" s="195">
        <v>227.47</v>
      </c>
    </row>
    <row r="1322" spans="1:4" ht="39.6" x14ac:dyDescent="0.25">
      <c r="A1322" s="84">
        <v>91070</v>
      </c>
      <c r="B1322" s="85" t="s">
        <v>11790</v>
      </c>
      <c r="C1322" s="84" t="s">
        <v>9</v>
      </c>
      <c r="D1322" s="195">
        <v>195.61</v>
      </c>
    </row>
    <row r="1323" spans="1:4" ht="39.6" x14ac:dyDescent="0.25">
      <c r="A1323" s="84">
        <v>91091</v>
      </c>
      <c r="B1323" s="85" t="s">
        <v>11791</v>
      </c>
      <c r="C1323" s="84" t="s">
        <v>9</v>
      </c>
      <c r="D1323" s="195">
        <v>241.01</v>
      </c>
    </row>
    <row r="1324" spans="1:4" ht="39.6" x14ac:dyDescent="0.25">
      <c r="A1324" s="84">
        <v>91087</v>
      </c>
      <c r="B1324" s="85" t="s">
        <v>11792</v>
      </c>
      <c r="C1324" s="84" t="s">
        <v>9</v>
      </c>
      <c r="D1324" s="195">
        <v>214.44</v>
      </c>
    </row>
    <row r="1325" spans="1:4" ht="39.6" x14ac:dyDescent="0.25">
      <c r="A1325" s="84">
        <v>91083</v>
      </c>
      <c r="B1325" s="85" t="s">
        <v>11793</v>
      </c>
      <c r="C1325" s="84" t="s">
        <v>9</v>
      </c>
      <c r="D1325" s="195">
        <v>307.54000000000002</v>
      </c>
    </row>
    <row r="1326" spans="1:4" ht="39.6" x14ac:dyDescent="0.25">
      <c r="A1326" s="84">
        <v>91079</v>
      </c>
      <c r="B1326" s="85" t="s">
        <v>11794</v>
      </c>
      <c r="C1326" s="84" t="s">
        <v>9</v>
      </c>
      <c r="D1326" s="195">
        <v>182.58</v>
      </c>
    </row>
    <row r="1327" spans="1:4" ht="39.6" x14ac:dyDescent="0.25">
      <c r="A1327" s="84">
        <v>91100</v>
      </c>
      <c r="B1327" s="85" t="s">
        <v>11795</v>
      </c>
      <c r="C1327" s="84" t="s">
        <v>9</v>
      </c>
      <c r="D1327" s="195">
        <v>255.1</v>
      </c>
    </row>
    <row r="1328" spans="1:4" ht="39.6" x14ac:dyDescent="0.25">
      <c r="A1328" s="84">
        <v>91096</v>
      </c>
      <c r="B1328" s="85" t="s">
        <v>11796</v>
      </c>
      <c r="C1328" s="84" t="s">
        <v>9</v>
      </c>
      <c r="D1328" s="195">
        <v>172.43</v>
      </c>
    </row>
    <row r="1329" spans="1:4" ht="39.6" x14ac:dyDescent="0.25">
      <c r="A1329" s="84">
        <v>91081</v>
      </c>
      <c r="B1329" s="85" t="s">
        <v>11797</v>
      </c>
      <c r="C1329" s="84" t="s">
        <v>9</v>
      </c>
      <c r="D1329" s="195">
        <v>243.25</v>
      </c>
    </row>
    <row r="1330" spans="1:4" ht="39.6" x14ac:dyDescent="0.25">
      <c r="A1330" s="84">
        <v>91077</v>
      </c>
      <c r="B1330" s="85" t="s">
        <v>11798</v>
      </c>
      <c r="C1330" s="84" t="s">
        <v>9</v>
      </c>
      <c r="D1330" s="195">
        <v>166.72</v>
      </c>
    </row>
    <row r="1331" spans="1:4" ht="52.8" x14ac:dyDescent="0.25">
      <c r="A1331" s="84">
        <v>91098</v>
      </c>
      <c r="B1331" s="85" t="s">
        <v>11799</v>
      </c>
      <c r="C1331" s="84" t="s">
        <v>9</v>
      </c>
      <c r="D1331" s="195">
        <v>214.02</v>
      </c>
    </row>
    <row r="1332" spans="1:4" ht="52.8" x14ac:dyDescent="0.25">
      <c r="A1332" s="84">
        <v>91094</v>
      </c>
      <c r="B1332" s="85" t="s">
        <v>11800</v>
      </c>
      <c r="C1332" s="84" t="s">
        <v>9</v>
      </c>
      <c r="D1332" s="195">
        <v>159.28</v>
      </c>
    </row>
    <row r="1333" spans="1:4" ht="39.6" x14ac:dyDescent="0.25">
      <c r="A1333" s="84">
        <v>91075</v>
      </c>
      <c r="B1333" s="85" t="s">
        <v>11801</v>
      </c>
      <c r="C1333" s="84" t="s">
        <v>9</v>
      </c>
      <c r="D1333" s="195">
        <v>377.83</v>
      </c>
    </row>
    <row r="1334" spans="1:4" ht="39.6" x14ac:dyDescent="0.25">
      <c r="A1334" s="84">
        <v>91071</v>
      </c>
      <c r="B1334" s="85" t="s">
        <v>11802</v>
      </c>
      <c r="C1334" s="84" t="s">
        <v>9</v>
      </c>
      <c r="D1334" s="195">
        <v>296.58</v>
      </c>
    </row>
    <row r="1335" spans="1:4" ht="39.6" x14ac:dyDescent="0.25">
      <c r="A1335" s="84">
        <v>91092</v>
      </c>
      <c r="B1335" s="85" t="s">
        <v>11803</v>
      </c>
      <c r="C1335" s="84" t="s">
        <v>9</v>
      </c>
      <c r="D1335" s="195">
        <v>373.02</v>
      </c>
    </row>
    <row r="1336" spans="1:4" ht="39.6" x14ac:dyDescent="0.25">
      <c r="A1336" s="84">
        <v>91088</v>
      </c>
      <c r="B1336" s="85" t="s">
        <v>11804</v>
      </c>
      <c r="C1336" s="84" t="s">
        <v>9</v>
      </c>
      <c r="D1336" s="195">
        <v>314.7</v>
      </c>
    </row>
    <row r="1337" spans="1:4" ht="39.6" x14ac:dyDescent="0.25">
      <c r="A1337" s="84">
        <v>91073</v>
      </c>
      <c r="B1337" s="85" t="s">
        <v>11805</v>
      </c>
      <c r="C1337" s="84" t="s">
        <v>9</v>
      </c>
      <c r="D1337" s="195">
        <v>239.34</v>
      </c>
    </row>
    <row r="1338" spans="1:4" ht="39.6" x14ac:dyDescent="0.25">
      <c r="A1338" s="84">
        <v>91069</v>
      </c>
      <c r="B1338" s="85" t="s">
        <v>11806</v>
      </c>
      <c r="C1338" s="84" t="s">
        <v>9</v>
      </c>
      <c r="D1338" s="195">
        <v>185.37</v>
      </c>
    </row>
    <row r="1339" spans="1:4" ht="39.6" x14ac:dyDescent="0.25">
      <c r="A1339" s="84">
        <v>91090</v>
      </c>
      <c r="B1339" s="85" t="s">
        <v>11807</v>
      </c>
      <c r="C1339" s="84" t="s">
        <v>9</v>
      </c>
      <c r="D1339" s="195">
        <v>243.51</v>
      </c>
    </row>
    <row r="1340" spans="1:4" ht="39.6" x14ac:dyDescent="0.25">
      <c r="A1340" s="84">
        <v>91086</v>
      </c>
      <c r="B1340" s="85" t="s">
        <v>11808</v>
      </c>
      <c r="C1340" s="84" t="s">
        <v>9</v>
      </c>
      <c r="D1340" s="195">
        <v>202.78</v>
      </c>
    </row>
    <row r="1341" spans="1:4" ht="26.4" x14ac:dyDescent="0.25">
      <c r="A1341" s="84">
        <v>105522</v>
      </c>
      <c r="B1341" s="85" t="s">
        <v>11809</v>
      </c>
      <c r="C1341" s="84" t="s">
        <v>9</v>
      </c>
      <c r="D1341" s="195">
        <v>0</v>
      </c>
    </row>
    <row r="1342" spans="1:4" ht="26.4" x14ac:dyDescent="0.25">
      <c r="A1342" s="84">
        <v>104281</v>
      </c>
      <c r="B1342" s="85" t="s">
        <v>11810</v>
      </c>
      <c r="C1342" s="84" t="s">
        <v>11</v>
      </c>
      <c r="D1342" s="195">
        <v>0</v>
      </c>
    </row>
    <row r="1343" spans="1:4" ht="26.4" x14ac:dyDescent="0.25">
      <c r="A1343" s="84">
        <v>104287</v>
      </c>
      <c r="B1343" s="85" t="s">
        <v>11811</v>
      </c>
      <c r="C1343" s="84" t="s">
        <v>11</v>
      </c>
      <c r="D1343" s="195">
        <v>0</v>
      </c>
    </row>
    <row r="1344" spans="1:4" ht="26.4" x14ac:dyDescent="0.25">
      <c r="A1344" s="84">
        <v>104286</v>
      </c>
      <c r="B1344" s="85" t="s">
        <v>11812</v>
      </c>
      <c r="C1344" s="84" t="s">
        <v>11</v>
      </c>
      <c r="D1344" s="195">
        <v>0</v>
      </c>
    </row>
    <row r="1345" spans="1:4" ht="26.4" x14ac:dyDescent="0.25">
      <c r="A1345" s="84">
        <v>104292</v>
      </c>
      <c r="B1345" s="85" t="s">
        <v>11813</v>
      </c>
      <c r="C1345" s="84" t="s">
        <v>11</v>
      </c>
      <c r="D1345" s="195">
        <v>0</v>
      </c>
    </row>
    <row r="1346" spans="1:4" ht="26.4" x14ac:dyDescent="0.25">
      <c r="A1346" s="84">
        <v>104282</v>
      </c>
      <c r="B1346" s="85" t="s">
        <v>11814</v>
      </c>
      <c r="C1346" s="84" t="s">
        <v>11</v>
      </c>
      <c r="D1346" s="195">
        <v>0</v>
      </c>
    </row>
    <row r="1347" spans="1:4" ht="26.4" x14ac:dyDescent="0.25">
      <c r="A1347" s="84">
        <v>104288</v>
      </c>
      <c r="B1347" s="85" t="s">
        <v>11815</v>
      </c>
      <c r="C1347" s="84" t="s">
        <v>11</v>
      </c>
      <c r="D1347" s="195">
        <v>0</v>
      </c>
    </row>
    <row r="1348" spans="1:4" ht="26.4" x14ac:dyDescent="0.25">
      <c r="A1348" s="84">
        <v>104283</v>
      </c>
      <c r="B1348" s="85" t="s">
        <v>11816</v>
      </c>
      <c r="C1348" s="84" t="s">
        <v>11</v>
      </c>
      <c r="D1348" s="195">
        <v>0</v>
      </c>
    </row>
    <row r="1349" spans="1:4" ht="26.4" x14ac:dyDescent="0.25">
      <c r="A1349" s="84">
        <v>104289</v>
      </c>
      <c r="B1349" s="85" t="s">
        <v>11817</v>
      </c>
      <c r="C1349" s="84" t="s">
        <v>11</v>
      </c>
      <c r="D1349" s="195">
        <v>0</v>
      </c>
    </row>
    <row r="1350" spans="1:4" ht="26.4" x14ac:dyDescent="0.25">
      <c r="A1350" s="84">
        <v>104284</v>
      </c>
      <c r="B1350" s="85" t="s">
        <v>11818</v>
      </c>
      <c r="C1350" s="84" t="s">
        <v>11</v>
      </c>
      <c r="D1350" s="195">
        <v>0</v>
      </c>
    </row>
    <row r="1351" spans="1:4" ht="26.4" x14ac:dyDescent="0.25">
      <c r="A1351" s="84">
        <v>104290</v>
      </c>
      <c r="B1351" s="85" t="s">
        <v>11819</v>
      </c>
      <c r="C1351" s="84" t="s">
        <v>11</v>
      </c>
      <c r="D1351" s="195">
        <v>0</v>
      </c>
    </row>
    <row r="1352" spans="1:4" ht="26.4" x14ac:dyDescent="0.25">
      <c r="A1352" s="84">
        <v>104285</v>
      </c>
      <c r="B1352" s="85" t="s">
        <v>11820</v>
      </c>
      <c r="C1352" s="84" t="s">
        <v>11</v>
      </c>
      <c r="D1352" s="195">
        <v>0</v>
      </c>
    </row>
    <row r="1353" spans="1:4" ht="26.4" x14ac:dyDescent="0.25">
      <c r="A1353" s="84">
        <v>104291</v>
      </c>
      <c r="B1353" s="85" t="s">
        <v>11821</v>
      </c>
      <c r="C1353" s="84" t="s">
        <v>11</v>
      </c>
      <c r="D1353" s="195">
        <v>0</v>
      </c>
    </row>
    <row r="1354" spans="1:4" ht="26.4" x14ac:dyDescent="0.25">
      <c r="A1354" s="84">
        <v>104267</v>
      </c>
      <c r="B1354" s="85" t="s">
        <v>11822</v>
      </c>
      <c r="C1354" s="84" t="s">
        <v>11</v>
      </c>
      <c r="D1354" s="195">
        <v>0</v>
      </c>
    </row>
    <row r="1355" spans="1:4" ht="26.4" x14ac:dyDescent="0.25">
      <c r="A1355" s="84">
        <v>104268</v>
      </c>
      <c r="B1355" s="85" t="s">
        <v>11823</v>
      </c>
      <c r="C1355" s="84" t="s">
        <v>11</v>
      </c>
      <c r="D1355" s="195">
        <v>0</v>
      </c>
    </row>
    <row r="1356" spans="1:4" ht="26.4" x14ac:dyDescent="0.25">
      <c r="A1356" s="84">
        <v>104269</v>
      </c>
      <c r="B1356" s="85" t="s">
        <v>11824</v>
      </c>
      <c r="C1356" s="84" t="s">
        <v>11</v>
      </c>
      <c r="D1356" s="195">
        <v>0</v>
      </c>
    </row>
    <row r="1357" spans="1:4" ht="26.4" x14ac:dyDescent="0.25">
      <c r="A1357" s="84">
        <v>104270</v>
      </c>
      <c r="B1357" s="85" t="s">
        <v>11825</v>
      </c>
      <c r="C1357" s="84" t="s">
        <v>11</v>
      </c>
      <c r="D1357" s="195">
        <v>0</v>
      </c>
    </row>
    <row r="1358" spans="1:4" ht="26.4" x14ac:dyDescent="0.25">
      <c r="A1358" s="84">
        <v>104276</v>
      </c>
      <c r="B1358" s="85" t="s">
        <v>11826</v>
      </c>
      <c r="C1358" s="84" t="s">
        <v>11</v>
      </c>
      <c r="D1358" s="195">
        <v>0</v>
      </c>
    </row>
    <row r="1359" spans="1:4" ht="26.4" x14ac:dyDescent="0.25">
      <c r="A1359" s="84">
        <v>104280</v>
      </c>
      <c r="B1359" s="85" t="s">
        <v>11827</v>
      </c>
      <c r="C1359" s="84" t="s">
        <v>11</v>
      </c>
      <c r="D1359" s="195">
        <v>0</v>
      </c>
    </row>
    <row r="1360" spans="1:4" ht="26.4" x14ac:dyDescent="0.25">
      <c r="A1360" s="84">
        <v>104271</v>
      </c>
      <c r="B1360" s="85" t="s">
        <v>11828</v>
      </c>
      <c r="C1360" s="84" t="s">
        <v>11</v>
      </c>
      <c r="D1360" s="195">
        <v>0</v>
      </c>
    </row>
    <row r="1361" spans="1:4" ht="26.4" x14ac:dyDescent="0.25">
      <c r="A1361" s="84">
        <v>104272</v>
      </c>
      <c r="B1361" s="85" t="s">
        <v>11829</v>
      </c>
      <c r="C1361" s="84" t="s">
        <v>11</v>
      </c>
      <c r="D1361" s="195">
        <v>0</v>
      </c>
    </row>
    <row r="1362" spans="1:4" ht="26.4" x14ac:dyDescent="0.25">
      <c r="A1362" s="84">
        <v>104273</v>
      </c>
      <c r="B1362" s="85" t="s">
        <v>11830</v>
      </c>
      <c r="C1362" s="84" t="s">
        <v>11</v>
      </c>
      <c r="D1362" s="195">
        <v>0</v>
      </c>
    </row>
    <row r="1363" spans="1:4" ht="26.4" x14ac:dyDescent="0.25">
      <c r="A1363" s="84">
        <v>104277</v>
      </c>
      <c r="B1363" s="85" t="s">
        <v>11831</v>
      </c>
      <c r="C1363" s="84" t="s">
        <v>11</v>
      </c>
      <c r="D1363" s="195">
        <v>0</v>
      </c>
    </row>
    <row r="1364" spans="1:4" ht="26.4" x14ac:dyDescent="0.25">
      <c r="A1364" s="84">
        <v>104274</v>
      </c>
      <c r="B1364" s="85" t="s">
        <v>11832</v>
      </c>
      <c r="C1364" s="84" t="s">
        <v>11</v>
      </c>
      <c r="D1364" s="195">
        <v>0</v>
      </c>
    </row>
    <row r="1365" spans="1:4" ht="26.4" x14ac:dyDescent="0.25">
      <c r="A1365" s="84">
        <v>104278</v>
      </c>
      <c r="B1365" s="85" t="s">
        <v>11833</v>
      </c>
      <c r="C1365" s="84" t="s">
        <v>11</v>
      </c>
      <c r="D1365" s="195">
        <v>0</v>
      </c>
    </row>
    <row r="1366" spans="1:4" ht="26.4" x14ac:dyDescent="0.25">
      <c r="A1366" s="84">
        <v>104275</v>
      </c>
      <c r="B1366" s="85" t="s">
        <v>11834</v>
      </c>
      <c r="C1366" s="84" t="s">
        <v>11</v>
      </c>
      <c r="D1366" s="195">
        <v>0</v>
      </c>
    </row>
    <row r="1367" spans="1:4" ht="26.4" x14ac:dyDescent="0.25">
      <c r="A1367" s="84">
        <v>104279</v>
      </c>
      <c r="B1367" s="85" t="s">
        <v>11835</v>
      </c>
      <c r="C1367" s="84" t="s">
        <v>11</v>
      </c>
      <c r="D1367" s="195">
        <v>0</v>
      </c>
    </row>
    <row r="1368" spans="1:4" ht="26.4" x14ac:dyDescent="0.25">
      <c r="A1368" s="84">
        <v>104265</v>
      </c>
      <c r="B1368" s="85" t="s">
        <v>11836</v>
      </c>
      <c r="C1368" s="84" t="s">
        <v>11</v>
      </c>
      <c r="D1368" s="195">
        <v>0</v>
      </c>
    </row>
    <row r="1369" spans="1:4" ht="26.4" x14ac:dyDescent="0.25">
      <c r="A1369" s="84">
        <v>104266</v>
      </c>
      <c r="B1369" s="85" t="s">
        <v>11837</v>
      </c>
      <c r="C1369" s="84" t="s">
        <v>11</v>
      </c>
      <c r="D1369" s="195">
        <v>0</v>
      </c>
    </row>
    <row r="1370" spans="1:4" ht="26.4" x14ac:dyDescent="0.25">
      <c r="A1370" s="84">
        <v>104305</v>
      </c>
      <c r="B1370" s="85" t="s">
        <v>11838</v>
      </c>
      <c r="C1370" s="84" t="s">
        <v>27</v>
      </c>
      <c r="D1370" s="195">
        <v>0</v>
      </c>
    </row>
    <row r="1371" spans="1:4" ht="26.4" x14ac:dyDescent="0.25">
      <c r="A1371" s="84">
        <v>104306</v>
      </c>
      <c r="B1371" s="85" t="s">
        <v>11839</v>
      </c>
      <c r="C1371" s="84" t="s">
        <v>27</v>
      </c>
      <c r="D1371" s="195">
        <v>0</v>
      </c>
    </row>
    <row r="1372" spans="1:4" ht="26.4" x14ac:dyDescent="0.25">
      <c r="A1372" s="84">
        <v>104307</v>
      </c>
      <c r="B1372" s="85" t="s">
        <v>11840</v>
      </c>
      <c r="C1372" s="84" t="s">
        <v>27</v>
      </c>
      <c r="D1372" s="195">
        <v>0</v>
      </c>
    </row>
    <row r="1373" spans="1:4" ht="26.4" x14ac:dyDescent="0.25">
      <c r="A1373" s="84">
        <v>104308</v>
      </c>
      <c r="B1373" s="85" t="s">
        <v>11841</v>
      </c>
      <c r="C1373" s="84" t="s">
        <v>27</v>
      </c>
      <c r="D1373" s="195">
        <v>0</v>
      </c>
    </row>
    <row r="1374" spans="1:4" ht="26.4" x14ac:dyDescent="0.25">
      <c r="A1374" s="84">
        <v>104309</v>
      </c>
      <c r="B1374" s="85" t="s">
        <v>11842</v>
      </c>
      <c r="C1374" s="84" t="s">
        <v>27</v>
      </c>
      <c r="D1374" s="195">
        <v>0</v>
      </c>
    </row>
    <row r="1375" spans="1:4" ht="26.4" x14ac:dyDescent="0.25">
      <c r="A1375" s="84">
        <v>104310</v>
      </c>
      <c r="B1375" s="85" t="s">
        <v>11843</v>
      </c>
      <c r="C1375" s="84" t="s">
        <v>27</v>
      </c>
      <c r="D1375" s="195">
        <v>0</v>
      </c>
    </row>
    <row r="1376" spans="1:4" ht="26.4" x14ac:dyDescent="0.25">
      <c r="A1376" s="84">
        <v>104311</v>
      </c>
      <c r="B1376" s="85" t="s">
        <v>11844</v>
      </c>
      <c r="C1376" s="84" t="s">
        <v>27</v>
      </c>
      <c r="D1376" s="195">
        <v>0</v>
      </c>
    </row>
    <row r="1377" spans="1:4" ht="26.4" x14ac:dyDescent="0.25">
      <c r="A1377" s="84">
        <v>104301</v>
      </c>
      <c r="B1377" s="85" t="s">
        <v>11845</v>
      </c>
      <c r="C1377" s="84" t="s">
        <v>16</v>
      </c>
      <c r="D1377" s="195">
        <v>0</v>
      </c>
    </row>
    <row r="1378" spans="1:4" ht="26.4" x14ac:dyDescent="0.25">
      <c r="A1378" s="84">
        <v>104302</v>
      </c>
      <c r="B1378" s="85" t="s">
        <v>11846</v>
      </c>
      <c r="C1378" s="84" t="s">
        <v>16</v>
      </c>
      <c r="D1378" s="195">
        <v>0</v>
      </c>
    </row>
    <row r="1379" spans="1:4" ht="26.4" x14ac:dyDescent="0.25">
      <c r="A1379" s="84">
        <v>104303</v>
      </c>
      <c r="B1379" s="85" t="s">
        <v>11847</v>
      </c>
      <c r="C1379" s="84" t="s">
        <v>16</v>
      </c>
      <c r="D1379" s="195">
        <v>0</v>
      </c>
    </row>
    <row r="1380" spans="1:4" ht="26.4" x14ac:dyDescent="0.25">
      <c r="A1380" s="84">
        <v>104304</v>
      </c>
      <c r="B1380" s="85" t="s">
        <v>11848</v>
      </c>
      <c r="C1380" s="84" t="s">
        <v>16</v>
      </c>
      <c r="D1380" s="195">
        <v>0</v>
      </c>
    </row>
    <row r="1381" spans="1:4" ht="26.4" x14ac:dyDescent="0.25">
      <c r="A1381" s="84">
        <v>104293</v>
      </c>
      <c r="B1381" s="85" t="s">
        <v>11849</v>
      </c>
      <c r="C1381" s="84" t="s">
        <v>16</v>
      </c>
      <c r="D1381" s="195">
        <v>0</v>
      </c>
    </row>
    <row r="1382" spans="1:4" ht="26.4" x14ac:dyDescent="0.25">
      <c r="A1382" s="84">
        <v>104297</v>
      </c>
      <c r="B1382" s="85" t="s">
        <v>11850</v>
      </c>
      <c r="C1382" s="84" t="s">
        <v>16</v>
      </c>
      <c r="D1382" s="195">
        <v>0</v>
      </c>
    </row>
    <row r="1383" spans="1:4" ht="26.4" x14ac:dyDescent="0.25">
      <c r="A1383" s="84">
        <v>104295</v>
      </c>
      <c r="B1383" s="85" t="s">
        <v>11851</v>
      </c>
      <c r="C1383" s="84" t="s">
        <v>16</v>
      </c>
      <c r="D1383" s="195">
        <v>0</v>
      </c>
    </row>
    <row r="1384" spans="1:4" ht="26.4" x14ac:dyDescent="0.25">
      <c r="A1384" s="84">
        <v>104299</v>
      </c>
      <c r="B1384" s="85" t="s">
        <v>11852</v>
      </c>
      <c r="C1384" s="84" t="s">
        <v>16</v>
      </c>
      <c r="D1384" s="195">
        <v>0</v>
      </c>
    </row>
    <row r="1385" spans="1:4" ht="26.4" x14ac:dyDescent="0.25">
      <c r="A1385" s="84">
        <v>104294</v>
      </c>
      <c r="B1385" s="85" t="s">
        <v>11853</v>
      </c>
      <c r="C1385" s="84" t="s">
        <v>16</v>
      </c>
      <c r="D1385" s="195">
        <v>0</v>
      </c>
    </row>
    <row r="1386" spans="1:4" ht="26.4" x14ac:dyDescent="0.25">
      <c r="A1386" s="84">
        <v>104298</v>
      </c>
      <c r="B1386" s="85" t="s">
        <v>11854</v>
      </c>
      <c r="C1386" s="84" t="s">
        <v>16</v>
      </c>
      <c r="D1386" s="195">
        <v>0</v>
      </c>
    </row>
    <row r="1387" spans="1:4" ht="26.4" x14ac:dyDescent="0.25">
      <c r="A1387" s="84">
        <v>104296</v>
      </c>
      <c r="B1387" s="85" t="s">
        <v>11855</v>
      </c>
      <c r="C1387" s="84" t="s">
        <v>16</v>
      </c>
      <c r="D1387" s="195">
        <v>0</v>
      </c>
    </row>
    <row r="1388" spans="1:4" ht="26.4" x14ac:dyDescent="0.25">
      <c r="A1388" s="84">
        <v>104300</v>
      </c>
      <c r="B1388" s="85" t="s">
        <v>11856</v>
      </c>
      <c r="C1388" s="84" t="s">
        <v>16</v>
      </c>
      <c r="D1388" s="195">
        <v>0</v>
      </c>
    </row>
    <row r="1389" spans="1:4" ht="26.4" x14ac:dyDescent="0.25">
      <c r="A1389" s="84">
        <v>90944</v>
      </c>
      <c r="B1389" s="85" t="s">
        <v>3449</v>
      </c>
      <c r="C1389" s="84" t="s">
        <v>9</v>
      </c>
      <c r="D1389" s="195">
        <v>187.17</v>
      </c>
    </row>
    <row r="1390" spans="1:4" ht="26.4" x14ac:dyDescent="0.25">
      <c r="A1390" s="84">
        <v>90934</v>
      </c>
      <c r="B1390" s="85" t="s">
        <v>3445</v>
      </c>
      <c r="C1390" s="84" t="s">
        <v>9</v>
      </c>
      <c r="D1390" s="195">
        <v>173.42</v>
      </c>
    </row>
    <row r="1391" spans="1:4" ht="26.4" x14ac:dyDescent="0.25">
      <c r="A1391" s="84">
        <v>90954</v>
      </c>
      <c r="B1391" s="85" t="s">
        <v>3453</v>
      </c>
      <c r="C1391" s="84" t="s">
        <v>9</v>
      </c>
      <c r="D1391" s="195">
        <v>212.35</v>
      </c>
    </row>
    <row r="1392" spans="1:4" ht="39.6" x14ac:dyDescent="0.25">
      <c r="A1392" s="84">
        <v>90933</v>
      </c>
      <c r="B1392" s="85" t="s">
        <v>3444</v>
      </c>
      <c r="C1392" s="84" t="s">
        <v>9</v>
      </c>
      <c r="D1392" s="195">
        <v>158.49</v>
      </c>
    </row>
    <row r="1393" spans="1:4" ht="39.6" x14ac:dyDescent="0.25">
      <c r="A1393" s="84">
        <v>90943</v>
      </c>
      <c r="B1393" s="85" t="s">
        <v>3448</v>
      </c>
      <c r="C1393" s="84" t="s">
        <v>9</v>
      </c>
      <c r="D1393" s="195">
        <v>170.91</v>
      </c>
    </row>
    <row r="1394" spans="1:4" ht="39.6" x14ac:dyDescent="0.25">
      <c r="A1394" s="84">
        <v>90953</v>
      </c>
      <c r="B1394" s="85" t="s">
        <v>3452</v>
      </c>
      <c r="C1394" s="84" t="s">
        <v>9</v>
      </c>
      <c r="D1394" s="195">
        <v>193.66</v>
      </c>
    </row>
    <row r="1395" spans="1:4" ht="39.6" x14ac:dyDescent="0.25">
      <c r="A1395" s="84">
        <v>90932</v>
      </c>
      <c r="B1395" s="85" t="s">
        <v>3443</v>
      </c>
      <c r="C1395" s="84" t="s">
        <v>9</v>
      </c>
      <c r="D1395" s="195">
        <v>86.96</v>
      </c>
    </row>
    <row r="1396" spans="1:4" ht="39.6" x14ac:dyDescent="0.25">
      <c r="A1396" s="84">
        <v>90942</v>
      </c>
      <c r="B1396" s="85" t="s">
        <v>3447</v>
      </c>
      <c r="C1396" s="84" t="s">
        <v>9</v>
      </c>
      <c r="D1396" s="195">
        <v>93.02</v>
      </c>
    </row>
    <row r="1397" spans="1:4" ht="39.6" x14ac:dyDescent="0.25">
      <c r="A1397" s="84">
        <v>90952</v>
      </c>
      <c r="B1397" s="85" t="s">
        <v>3451</v>
      </c>
      <c r="C1397" s="84" t="s">
        <v>9</v>
      </c>
      <c r="D1397" s="195">
        <v>104.1</v>
      </c>
    </row>
    <row r="1398" spans="1:4" ht="39.6" x14ac:dyDescent="0.25">
      <c r="A1398" s="84">
        <v>90930</v>
      </c>
      <c r="B1398" s="85" t="s">
        <v>3442</v>
      </c>
      <c r="C1398" s="84" t="s">
        <v>9</v>
      </c>
      <c r="D1398" s="195">
        <v>79.400000000000006</v>
      </c>
    </row>
    <row r="1399" spans="1:4" ht="39.6" x14ac:dyDescent="0.25">
      <c r="A1399" s="84">
        <v>90940</v>
      </c>
      <c r="B1399" s="85" t="s">
        <v>3446</v>
      </c>
      <c r="C1399" s="84" t="s">
        <v>9</v>
      </c>
      <c r="D1399" s="195">
        <v>84.79</v>
      </c>
    </row>
    <row r="1400" spans="1:4" ht="39.6" x14ac:dyDescent="0.25">
      <c r="A1400" s="84">
        <v>90950</v>
      </c>
      <c r="B1400" s="85" t="s">
        <v>3450</v>
      </c>
      <c r="C1400" s="84" t="s">
        <v>9</v>
      </c>
      <c r="D1400" s="195">
        <v>94.64</v>
      </c>
    </row>
    <row r="1401" spans="1:4" ht="26.4" x14ac:dyDescent="0.25">
      <c r="A1401" s="84">
        <v>88476</v>
      </c>
      <c r="B1401" s="85" t="s">
        <v>3439</v>
      </c>
      <c r="C1401" s="84" t="s">
        <v>9</v>
      </c>
      <c r="D1401" s="195">
        <v>24.64</v>
      </c>
    </row>
    <row r="1402" spans="1:4" ht="26.4" x14ac:dyDescent="0.25">
      <c r="A1402" s="84">
        <v>88477</v>
      </c>
      <c r="B1402" s="85" t="s">
        <v>3440</v>
      </c>
      <c r="C1402" s="84" t="s">
        <v>9</v>
      </c>
      <c r="D1402" s="195">
        <v>34.43</v>
      </c>
    </row>
    <row r="1403" spans="1:4" ht="26.4" x14ac:dyDescent="0.25">
      <c r="A1403" s="84">
        <v>88478</v>
      </c>
      <c r="B1403" s="85" t="s">
        <v>3441</v>
      </c>
      <c r="C1403" s="84" t="s">
        <v>9</v>
      </c>
      <c r="D1403" s="195">
        <v>42.51</v>
      </c>
    </row>
    <row r="1404" spans="1:4" ht="26.4" x14ac:dyDescent="0.25">
      <c r="A1404" s="84">
        <v>88470</v>
      </c>
      <c r="B1404" s="85" t="s">
        <v>3436</v>
      </c>
      <c r="C1404" s="84" t="s">
        <v>9</v>
      </c>
      <c r="D1404" s="195">
        <v>31.13</v>
      </c>
    </row>
    <row r="1405" spans="1:4" ht="26.4" x14ac:dyDescent="0.25">
      <c r="A1405" s="84">
        <v>88471</v>
      </c>
      <c r="B1405" s="85" t="s">
        <v>3437</v>
      </c>
      <c r="C1405" s="84" t="s">
        <v>9</v>
      </c>
      <c r="D1405" s="195">
        <v>38.94</v>
      </c>
    </row>
    <row r="1406" spans="1:4" ht="26.4" x14ac:dyDescent="0.25">
      <c r="A1406" s="84">
        <v>88472</v>
      </c>
      <c r="B1406" s="85" t="s">
        <v>3438</v>
      </c>
      <c r="C1406" s="84" t="s">
        <v>9</v>
      </c>
      <c r="D1406" s="195">
        <v>45.16</v>
      </c>
    </row>
    <row r="1407" spans="1:4" ht="39.6" x14ac:dyDescent="0.25">
      <c r="A1407" s="84">
        <v>87759</v>
      </c>
      <c r="B1407" s="85" t="s">
        <v>3431</v>
      </c>
      <c r="C1407" s="84" t="s">
        <v>9</v>
      </c>
      <c r="D1407" s="195">
        <v>119.47</v>
      </c>
    </row>
    <row r="1408" spans="1:4" ht="39.6" x14ac:dyDescent="0.25">
      <c r="A1408" s="84">
        <v>87769</v>
      </c>
      <c r="B1408" s="85" t="s">
        <v>3435</v>
      </c>
      <c r="C1408" s="84" t="s">
        <v>9</v>
      </c>
      <c r="D1408" s="195">
        <v>141.9</v>
      </c>
    </row>
    <row r="1409" spans="1:4" ht="39.6" x14ac:dyDescent="0.25">
      <c r="A1409" s="84">
        <v>87739</v>
      </c>
      <c r="B1409" s="85" t="s">
        <v>3423</v>
      </c>
      <c r="C1409" s="84" t="s">
        <v>9</v>
      </c>
      <c r="D1409" s="195">
        <v>93.38</v>
      </c>
    </row>
    <row r="1410" spans="1:4" ht="39.6" x14ac:dyDescent="0.25">
      <c r="A1410" s="84">
        <v>87749</v>
      </c>
      <c r="B1410" s="85" t="s">
        <v>3427</v>
      </c>
      <c r="C1410" s="84" t="s">
        <v>9</v>
      </c>
      <c r="D1410" s="195">
        <v>120.74</v>
      </c>
    </row>
    <row r="1411" spans="1:4" ht="39.6" x14ac:dyDescent="0.25">
      <c r="A1411" s="84">
        <v>87624</v>
      </c>
      <c r="B1411" s="85" t="s">
        <v>7431</v>
      </c>
      <c r="C1411" s="84" t="s">
        <v>9</v>
      </c>
      <c r="D1411" s="195">
        <v>78.989999999999995</v>
      </c>
    </row>
    <row r="1412" spans="1:4" ht="39.6" x14ac:dyDescent="0.25">
      <c r="A1412" s="84">
        <v>87634</v>
      </c>
      <c r="B1412" s="85" t="s">
        <v>3403</v>
      </c>
      <c r="C1412" s="84" t="s">
        <v>9</v>
      </c>
      <c r="D1412" s="195">
        <v>106.33</v>
      </c>
    </row>
    <row r="1413" spans="1:4" ht="39.6" x14ac:dyDescent="0.25">
      <c r="A1413" s="84">
        <v>87644</v>
      </c>
      <c r="B1413" s="85" t="s">
        <v>3407</v>
      </c>
      <c r="C1413" s="84" t="s">
        <v>9</v>
      </c>
      <c r="D1413" s="195">
        <v>128.69999999999999</v>
      </c>
    </row>
    <row r="1414" spans="1:4" ht="39.6" x14ac:dyDescent="0.25">
      <c r="A1414" s="84">
        <v>87684</v>
      </c>
      <c r="B1414" s="85" t="s">
        <v>3411</v>
      </c>
      <c r="C1414" s="84" t="s">
        <v>9</v>
      </c>
      <c r="D1414" s="195">
        <v>124.77</v>
      </c>
    </row>
    <row r="1415" spans="1:4" ht="39.6" x14ac:dyDescent="0.25">
      <c r="A1415" s="84">
        <v>87694</v>
      </c>
      <c r="B1415" s="85" t="s">
        <v>3415</v>
      </c>
      <c r="C1415" s="84" t="s">
        <v>9</v>
      </c>
      <c r="D1415" s="195">
        <v>142.91999999999999</v>
      </c>
    </row>
    <row r="1416" spans="1:4" ht="39.6" x14ac:dyDescent="0.25">
      <c r="A1416" s="84">
        <v>87704</v>
      </c>
      <c r="B1416" s="85" t="s">
        <v>3419</v>
      </c>
      <c r="C1416" s="84" t="s">
        <v>9</v>
      </c>
      <c r="D1416" s="195">
        <v>155.12</v>
      </c>
    </row>
    <row r="1417" spans="1:4" ht="39.6" x14ac:dyDescent="0.25">
      <c r="A1417" s="84">
        <v>87758</v>
      </c>
      <c r="B1417" s="85" t="s">
        <v>3430</v>
      </c>
      <c r="C1417" s="84" t="s">
        <v>9</v>
      </c>
      <c r="D1417" s="195">
        <v>108.86</v>
      </c>
    </row>
    <row r="1418" spans="1:4" ht="39.6" x14ac:dyDescent="0.25">
      <c r="A1418" s="84">
        <v>87768</v>
      </c>
      <c r="B1418" s="85" t="s">
        <v>3434</v>
      </c>
      <c r="C1418" s="84" t="s">
        <v>9</v>
      </c>
      <c r="D1418" s="195">
        <v>128.86000000000001</v>
      </c>
    </row>
    <row r="1419" spans="1:4" ht="39.6" x14ac:dyDescent="0.25">
      <c r="A1419" s="84">
        <v>87738</v>
      </c>
      <c r="B1419" s="85" t="s">
        <v>3422</v>
      </c>
      <c r="C1419" s="84" t="s">
        <v>9</v>
      </c>
      <c r="D1419" s="195">
        <v>85.76</v>
      </c>
    </row>
    <row r="1420" spans="1:4" ht="39.6" x14ac:dyDescent="0.25">
      <c r="A1420" s="84">
        <v>87748</v>
      </c>
      <c r="B1420" s="85" t="s">
        <v>3426</v>
      </c>
      <c r="C1420" s="84" t="s">
        <v>9</v>
      </c>
      <c r="D1420" s="195">
        <v>110.13</v>
      </c>
    </row>
    <row r="1421" spans="1:4" ht="39.6" x14ac:dyDescent="0.25">
      <c r="A1421" s="84">
        <v>87623</v>
      </c>
      <c r="B1421" s="85" t="s">
        <v>3399</v>
      </c>
      <c r="C1421" s="84" t="s">
        <v>9</v>
      </c>
      <c r="D1421" s="195">
        <v>71.37</v>
      </c>
    </row>
    <row r="1422" spans="1:4" ht="39.6" x14ac:dyDescent="0.25">
      <c r="A1422" s="84">
        <v>87633</v>
      </c>
      <c r="B1422" s="85" t="s">
        <v>3402</v>
      </c>
      <c r="C1422" s="84" t="s">
        <v>9</v>
      </c>
      <c r="D1422" s="195">
        <v>95.72</v>
      </c>
    </row>
    <row r="1423" spans="1:4" ht="39.6" x14ac:dyDescent="0.25">
      <c r="A1423" s="84">
        <v>87643</v>
      </c>
      <c r="B1423" s="85" t="s">
        <v>3406</v>
      </c>
      <c r="C1423" s="84" t="s">
        <v>9</v>
      </c>
      <c r="D1423" s="195">
        <v>115.66</v>
      </c>
    </row>
    <row r="1424" spans="1:4" ht="39.6" x14ac:dyDescent="0.25">
      <c r="A1424" s="84">
        <v>87683</v>
      </c>
      <c r="B1424" s="85" t="s">
        <v>3410</v>
      </c>
      <c r="C1424" s="84" t="s">
        <v>9</v>
      </c>
      <c r="D1424" s="195">
        <v>111.73</v>
      </c>
    </row>
    <row r="1425" spans="1:4" ht="39.6" x14ac:dyDescent="0.25">
      <c r="A1425" s="84">
        <v>87703</v>
      </c>
      <c r="B1425" s="85" t="s">
        <v>3418</v>
      </c>
      <c r="C1425" s="84" t="s">
        <v>9</v>
      </c>
      <c r="D1425" s="195">
        <v>138.86000000000001</v>
      </c>
    </row>
    <row r="1426" spans="1:4" ht="39.6" x14ac:dyDescent="0.25">
      <c r="A1426" s="84">
        <v>87693</v>
      </c>
      <c r="B1426" s="85" t="s">
        <v>3414</v>
      </c>
      <c r="C1426" s="84" t="s">
        <v>9</v>
      </c>
      <c r="D1426" s="195">
        <v>127.99</v>
      </c>
    </row>
    <row r="1427" spans="1:4" ht="39.6" x14ac:dyDescent="0.25">
      <c r="A1427" s="84">
        <v>87757</v>
      </c>
      <c r="B1427" s="85" t="s">
        <v>3429</v>
      </c>
      <c r="C1427" s="84" t="s">
        <v>9</v>
      </c>
      <c r="D1427" s="195">
        <v>58.08</v>
      </c>
    </row>
    <row r="1428" spans="1:4" ht="39.6" x14ac:dyDescent="0.25">
      <c r="A1428" s="84">
        <v>87767</v>
      </c>
      <c r="B1428" s="85" t="s">
        <v>3433</v>
      </c>
      <c r="C1428" s="84" t="s">
        <v>9</v>
      </c>
      <c r="D1428" s="195">
        <v>66.41</v>
      </c>
    </row>
    <row r="1429" spans="1:4" ht="39.6" x14ac:dyDescent="0.25">
      <c r="A1429" s="84">
        <v>87737</v>
      </c>
      <c r="B1429" s="85" t="s">
        <v>3421</v>
      </c>
      <c r="C1429" s="84" t="s">
        <v>9</v>
      </c>
      <c r="D1429" s="195">
        <v>49.23</v>
      </c>
    </row>
    <row r="1430" spans="1:4" ht="39.6" x14ac:dyDescent="0.25">
      <c r="A1430" s="84">
        <v>87747</v>
      </c>
      <c r="B1430" s="85" t="s">
        <v>3425</v>
      </c>
      <c r="C1430" s="84" t="s">
        <v>9</v>
      </c>
      <c r="D1430" s="195">
        <v>59.35</v>
      </c>
    </row>
    <row r="1431" spans="1:4" ht="39.6" x14ac:dyDescent="0.25">
      <c r="A1431" s="84">
        <v>87622</v>
      </c>
      <c r="B1431" s="85" t="s">
        <v>3398</v>
      </c>
      <c r="C1431" s="84" t="s">
        <v>9</v>
      </c>
      <c r="D1431" s="195">
        <v>34.840000000000003</v>
      </c>
    </row>
    <row r="1432" spans="1:4" ht="39.6" x14ac:dyDescent="0.25">
      <c r="A1432" s="84">
        <v>87632</v>
      </c>
      <c r="B1432" s="85" t="s">
        <v>3401</v>
      </c>
      <c r="C1432" s="84" t="s">
        <v>9</v>
      </c>
      <c r="D1432" s="195">
        <v>44.94</v>
      </c>
    </row>
    <row r="1433" spans="1:4" ht="39.6" x14ac:dyDescent="0.25">
      <c r="A1433" s="84">
        <v>87642</v>
      </c>
      <c r="B1433" s="85" t="s">
        <v>3405</v>
      </c>
      <c r="C1433" s="84" t="s">
        <v>9</v>
      </c>
      <c r="D1433" s="195">
        <v>53.21</v>
      </c>
    </row>
    <row r="1434" spans="1:4" ht="39.6" x14ac:dyDescent="0.25">
      <c r="A1434" s="84">
        <v>87682</v>
      </c>
      <c r="B1434" s="85" t="s">
        <v>3409</v>
      </c>
      <c r="C1434" s="84" t="s">
        <v>9</v>
      </c>
      <c r="D1434" s="195">
        <v>49.28</v>
      </c>
    </row>
    <row r="1435" spans="1:4" ht="39.6" x14ac:dyDescent="0.25">
      <c r="A1435" s="84">
        <v>87692</v>
      </c>
      <c r="B1435" s="85" t="s">
        <v>3413</v>
      </c>
      <c r="C1435" s="84" t="s">
        <v>9</v>
      </c>
      <c r="D1435" s="195">
        <v>56.46</v>
      </c>
    </row>
    <row r="1436" spans="1:4" ht="39.6" x14ac:dyDescent="0.25">
      <c r="A1436" s="84">
        <v>87702</v>
      </c>
      <c r="B1436" s="85" t="s">
        <v>3417</v>
      </c>
      <c r="C1436" s="84" t="s">
        <v>9</v>
      </c>
      <c r="D1436" s="195">
        <v>60.97</v>
      </c>
    </row>
    <row r="1437" spans="1:4" ht="39.6" x14ac:dyDescent="0.25">
      <c r="A1437" s="84">
        <v>87755</v>
      </c>
      <c r="B1437" s="85" t="s">
        <v>3428</v>
      </c>
      <c r="C1437" s="84" t="s">
        <v>9</v>
      </c>
      <c r="D1437" s="195">
        <v>52.71</v>
      </c>
    </row>
    <row r="1438" spans="1:4" ht="39.6" x14ac:dyDescent="0.25">
      <c r="A1438" s="84">
        <v>87765</v>
      </c>
      <c r="B1438" s="85" t="s">
        <v>3432</v>
      </c>
      <c r="C1438" s="84" t="s">
        <v>9</v>
      </c>
      <c r="D1438" s="195">
        <v>59.81</v>
      </c>
    </row>
    <row r="1439" spans="1:4" ht="39.6" x14ac:dyDescent="0.25">
      <c r="A1439" s="84">
        <v>87735</v>
      </c>
      <c r="B1439" s="85" t="s">
        <v>3420</v>
      </c>
      <c r="C1439" s="84" t="s">
        <v>9</v>
      </c>
      <c r="D1439" s="195">
        <v>45.37</v>
      </c>
    </row>
    <row r="1440" spans="1:4" ht="39.6" x14ac:dyDescent="0.25">
      <c r="A1440" s="84">
        <v>87745</v>
      </c>
      <c r="B1440" s="85" t="s">
        <v>3424</v>
      </c>
      <c r="C1440" s="84" t="s">
        <v>9</v>
      </c>
      <c r="D1440" s="195">
        <v>53.98</v>
      </c>
    </row>
    <row r="1441" spans="1:4" ht="39.6" x14ac:dyDescent="0.25">
      <c r="A1441" s="84">
        <v>87620</v>
      </c>
      <c r="B1441" s="85" t="s">
        <v>3397</v>
      </c>
      <c r="C1441" s="84" t="s">
        <v>9</v>
      </c>
      <c r="D1441" s="195">
        <v>30.98</v>
      </c>
    </row>
    <row r="1442" spans="1:4" ht="39.6" x14ac:dyDescent="0.25">
      <c r="A1442" s="84">
        <v>87630</v>
      </c>
      <c r="B1442" s="85" t="s">
        <v>3400</v>
      </c>
      <c r="C1442" s="84" t="s">
        <v>9</v>
      </c>
      <c r="D1442" s="195">
        <v>39.57</v>
      </c>
    </row>
    <row r="1443" spans="1:4" ht="39.6" x14ac:dyDescent="0.25">
      <c r="A1443" s="84">
        <v>87640</v>
      </c>
      <c r="B1443" s="85" t="s">
        <v>3404</v>
      </c>
      <c r="C1443" s="84" t="s">
        <v>9</v>
      </c>
      <c r="D1443" s="195">
        <v>46.61</v>
      </c>
    </row>
    <row r="1444" spans="1:4" ht="39.6" x14ac:dyDescent="0.25">
      <c r="A1444" s="84">
        <v>87680</v>
      </c>
      <c r="B1444" s="85" t="s">
        <v>3408</v>
      </c>
      <c r="C1444" s="84" t="s">
        <v>9</v>
      </c>
      <c r="D1444" s="195">
        <v>42.68</v>
      </c>
    </row>
    <row r="1445" spans="1:4" ht="39.6" x14ac:dyDescent="0.25">
      <c r="A1445" s="84">
        <v>87690</v>
      </c>
      <c r="B1445" s="85" t="s">
        <v>3412</v>
      </c>
      <c r="C1445" s="84" t="s">
        <v>9</v>
      </c>
      <c r="D1445" s="195">
        <v>48.9</v>
      </c>
    </row>
    <row r="1446" spans="1:4" ht="39.6" x14ac:dyDescent="0.25">
      <c r="A1446" s="84">
        <v>87700</v>
      </c>
      <c r="B1446" s="85" t="s">
        <v>3416</v>
      </c>
      <c r="C1446" s="84" t="s">
        <v>9</v>
      </c>
      <c r="D1446" s="195">
        <v>52.74</v>
      </c>
    </row>
    <row r="1447" spans="1:4" x14ac:dyDescent="0.25">
      <c r="A1447" s="84">
        <v>102803</v>
      </c>
      <c r="B1447" s="85" t="s">
        <v>3454</v>
      </c>
      <c r="C1447" s="84" t="s">
        <v>9</v>
      </c>
      <c r="D1447" s="195">
        <v>2.69</v>
      </c>
    </row>
    <row r="1448" spans="1:4" ht="26.4" x14ac:dyDescent="0.25">
      <c r="A1448" s="84">
        <v>92717</v>
      </c>
      <c r="B1448" s="85" t="s">
        <v>6565</v>
      </c>
      <c r="C1448" s="84" t="s">
        <v>277</v>
      </c>
      <c r="D1448" s="195">
        <v>0.28000000000000003</v>
      </c>
    </row>
    <row r="1449" spans="1:4" ht="26.4" x14ac:dyDescent="0.25">
      <c r="A1449" s="84">
        <v>92716</v>
      </c>
      <c r="B1449" s="85" t="s">
        <v>6543</v>
      </c>
      <c r="C1449" s="84" t="s">
        <v>165</v>
      </c>
      <c r="D1449" s="195">
        <v>99.05</v>
      </c>
    </row>
    <row r="1450" spans="1:4" ht="39.6" x14ac:dyDescent="0.25">
      <c r="A1450" s="84">
        <v>103668</v>
      </c>
      <c r="B1450" s="85" t="s">
        <v>11857</v>
      </c>
      <c r="C1450" s="84" t="s">
        <v>277</v>
      </c>
      <c r="D1450" s="195">
        <v>0</v>
      </c>
    </row>
    <row r="1451" spans="1:4" ht="39.6" x14ac:dyDescent="0.25">
      <c r="A1451" s="84">
        <v>103667</v>
      </c>
      <c r="B1451" s="85" t="s">
        <v>11858</v>
      </c>
      <c r="C1451" s="84" t="s">
        <v>165</v>
      </c>
      <c r="D1451" s="195">
        <v>0</v>
      </c>
    </row>
    <row r="1452" spans="1:4" ht="26.4" x14ac:dyDescent="0.25">
      <c r="A1452" s="84">
        <v>89218</v>
      </c>
      <c r="B1452" s="85" t="s">
        <v>320</v>
      </c>
      <c r="C1452" s="84" t="s">
        <v>277</v>
      </c>
      <c r="D1452" s="195">
        <v>118.5</v>
      </c>
    </row>
    <row r="1453" spans="1:4" ht="26.4" x14ac:dyDescent="0.25">
      <c r="A1453" s="84">
        <v>89843</v>
      </c>
      <c r="B1453" s="85" t="s">
        <v>216</v>
      </c>
      <c r="C1453" s="84" t="s">
        <v>165</v>
      </c>
      <c r="D1453" s="195">
        <v>238.16</v>
      </c>
    </row>
    <row r="1454" spans="1:4" ht="26.4" x14ac:dyDescent="0.25">
      <c r="A1454" s="84">
        <v>87446</v>
      </c>
      <c r="B1454" s="85" t="s">
        <v>6552</v>
      </c>
      <c r="C1454" s="84" t="s">
        <v>277</v>
      </c>
      <c r="D1454" s="195">
        <v>0.5</v>
      </c>
    </row>
    <row r="1455" spans="1:4" ht="26.4" x14ac:dyDescent="0.25">
      <c r="A1455" s="84">
        <v>87445</v>
      </c>
      <c r="B1455" s="85" t="s">
        <v>6530</v>
      </c>
      <c r="C1455" s="84" t="s">
        <v>165</v>
      </c>
      <c r="D1455" s="195">
        <v>5.14</v>
      </c>
    </row>
    <row r="1456" spans="1:4" ht="26.4" x14ac:dyDescent="0.25">
      <c r="A1456" s="84">
        <v>93234</v>
      </c>
      <c r="B1456" s="85" t="s">
        <v>358</v>
      </c>
      <c r="C1456" s="84" t="s">
        <v>277</v>
      </c>
      <c r="D1456" s="195">
        <v>0.45</v>
      </c>
    </row>
    <row r="1457" spans="1:4" ht="26.4" x14ac:dyDescent="0.25">
      <c r="A1457" s="84">
        <v>93233</v>
      </c>
      <c r="B1457" s="85" t="s">
        <v>248</v>
      </c>
      <c r="C1457" s="84" t="s">
        <v>165</v>
      </c>
      <c r="D1457" s="195">
        <v>5.69</v>
      </c>
    </row>
    <row r="1458" spans="1:4" ht="26.4" x14ac:dyDescent="0.25">
      <c r="A1458" s="84">
        <v>102953</v>
      </c>
      <c r="B1458" s="85" t="s">
        <v>11859</v>
      </c>
      <c r="C1458" s="84" t="s">
        <v>277</v>
      </c>
      <c r="D1458" s="195">
        <v>0</v>
      </c>
    </row>
    <row r="1459" spans="1:4" ht="26.4" x14ac:dyDescent="0.25">
      <c r="A1459" s="84">
        <v>102952</v>
      </c>
      <c r="B1459" s="85" t="s">
        <v>11860</v>
      </c>
      <c r="C1459" s="84" t="s">
        <v>165</v>
      </c>
      <c r="D1459" s="195">
        <v>0</v>
      </c>
    </row>
    <row r="1460" spans="1:4" ht="39.6" x14ac:dyDescent="0.25">
      <c r="A1460" s="84">
        <v>88831</v>
      </c>
      <c r="B1460" s="85" t="s">
        <v>6556</v>
      </c>
      <c r="C1460" s="84" t="s">
        <v>277</v>
      </c>
      <c r="D1460" s="195">
        <v>0.37</v>
      </c>
    </row>
    <row r="1461" spans="1:4" ht="39.6" x14ac:dyDescent="0.25">
      <c r="A1461" s="84">
        <v>88830</v>
      </c>
      <c r="B1461" s="85" t="s">
        <v>6534</v>
      </c>
      <c r="C1461" s="84" t="s">
        <v>165</v>
      </c>
      <c r="D1461" s="195">
        <v>1.88</v>
      </c>
    </row>
    <row r="1462" spans="1:4" ht="39.6" x14ac:dyDescent="0.25">
      <c r="A1462" s="84">
        <v>89226</v>
      </c>
      <c r="B1462" s="85" t="s">
        <v>6558</v>
      </c>
      <c r="C1462" s="84" t="s">
        <v>277</v>
      </c>
      <c r="D1462" s="195">
        <v>1.51</v>
      </c>
    </row>
    <row r="1463" spans="1:4" ht="39.6" x14ac:dyDescent="0.25">
      <c r="A1463" s="84">
        <v>89225</v>
      </c>
      <c r="B1463" s="85" t="s">
        <v>6536</v>
      </c>
      <c r="C1463" s="84" t="s">
        <v>165</v>
      </c>
      <c r="D1463" s="195">
        <v>5.23</v>
      </c>
    </row>
    <row r="1464" spans="1:4" ht="26.4" x14ac:dyDescent="0.25">
      <c r="A1464" s="84">
        <v>89279</v>
      </c>
      <c r="B1464" s="85" t="s">
        <v>6559</v>
      </c>
      <c r="C1464" s="84" t="s">
        <v>277</v>
      </c>
      <c r="D1464" s="195">
        <v>1.84</v>
      </c>
    </row>
    <row r="1465" spans="1:4" ht="26.4" x14ac:dyDescent="0.25">
      <c r="A1465" s="84">
        <v>89278</v>
      </c>
      <c r="B1465" s="85" t="s">
        <v>6537</v>
      </c>
      <c r="C1465" s="84" t="s">
        <v>165</v>
      </c>
      <c r="D1465" s="195">
        <v>11.98</v>
      </c>
    </row>
    <row r="1466" spans="1:4" ht="39.6" x14ac:dyDescent="0.25">
      <c r="A1466" s="84">
        <v>90651</v>
      </c>
      <c r="B1466" s="85" t="s">
        <v>333</v>
      </c>
      <c r="C1466" s="84" t="s">
        <v>277</v>
      </c>
      <c r="D1466" s="195">
        <v>1.0900000000000001</v>
      </c>
    </row>
    <row r="1467" spans="1:4" ht="39.6" x14ac:dyDescent="0.25">
      <c r="A1467" s="84">
        <v>90650</v>
      </c>
      <c r="B1467" s="85" t="s">
        <v>224</v>
      </c>
      <c r="C1467" s="84" t="s">
        <v>165</v>
      </c>
      <c r="D1467" s="195">
        <v>11.28</v>
      </c>
    </row>
    <row r="1468" spans="1:4" ht="26.4" x14ac:dyDescent="0.25">
      <c r="A1468" s="84">
        <v>106101</v>
      </c>
      <c r="B1468" s="85" t="s">
        <v>11861</v>
      </c>
      <c r="C1468" s="84" t="s">
        <v>277</v>
      </c>
      <c r="D1468" s="195">
        <v>0</v>
      </c>
    </row>
    <row r="1469" spans="1:4" ht="26.4" x14ac:dyDescent="0.25">
      <c r="A1469" s="84">
        <v>106100</v>
      </c>
      <c r="B1469" s="85" t="s">
        <v>11862</v>
      </c>
      <c r="C1469" s="84" t="s">
        <v>165</v>
      </c>
      <c r="D1469" s="195">
        <v>0</v>
      </c>
    </row>
    <row r="1470" spans="1:4" ht="26.4" x14ac:dyDescent="0.25">
      <c r="A1470" s="84">
        <v>90657</v>
      </c>
      <c r="B1470" s="85" t="s">
        <v>334</v>
      </c>
      <c r="C1470" s="84" t="s">
        <v>277</v>
      </c>
      <c r="D1470" s="195">
        <v>4.55</v>
      </c>
    </row>
    <row r="1471" spans="1:4" ht="26.4" x14ac:dyDescent="0.25">
      <c r="A1471" s="84">
        <v>90656</v>
      </c>
      <c r="B1471" s="85" t="s">
        <v>225</v>
      </c>
      <c r="C1471" s="84" t="s">
        <v>165</v>
      </c>
      <c r="D1471" s="195">
        <v>14.66</v>
      </c>
    </row>
    <row r="1472" spans="1:4" ht="26.4" x14ac:dyDescent="0.25">
      <c r="A1472" s="84">
        <v>90663</v>
      </c>
      <c r="B1472" s="85" t="s">
        <v>335</v>
      </c>
      <c r="C1472" s="84" t="s">
        <v>277</v>
      </c>
      <c r="D1472" s="195">
        <v>4.87</v>
      </c>
    </row>
    <row r="1473" spans="1:4" ht="26.4" x14ac:dyDescent="0.25">
      <c r="A1473" s="84">
        <v>90662</v>
      </c>
      <c r="B1473" s="85" t="s">
        <v>226</v>
      </c>
      <c r="C1473" s="84" t="s">
        <v>165</v>
      </c>
      <c r="D1473" s="195">
        <v>15.27</v>
      </c>
    </row>
    <row r="1474" spans="1:4" ht="39.6" x14ac:dyDescent="0.25">
      <c r="A1474" s="84">
        <v>89022</v>
      </c>
      <c r="B1474" s="85" t="s">
        <v>7842</v>
      </c>
      <c r="C1474" s="84" t="s">
        <v>277</v>
      </c>
      <c r="D1474" s="195">
        <v>0.38</v>
      </c>
    </row>
    <row r="1475" spans="1:4" ht="39.6" x14ac:dyDescent="0.25">
      <c r="A1475" s="84">
        <v>89021</v>
      </c>
      <c r="B1475" s="85" t="s">
        <v>7839</v>
      </c>
      <c r="C1475" s="84" t="s">
        <v>165</v>
      </c>
      <c r="D1475" s="195">
        <v>2.54</v>
      </c>
    </row>
    <row r="1476" spans="1:4" ht="26.4" x14ac:dyDescent="0.25">
      <c r="A1476" s="84">
        <v>90644</v>
      </c>
      <c r="B1476" s="85" t="s">
        <v>332</v>
      </c>
      <c r="C1476" s="84" t="s">
        <v>277</v>
      </c>
      <c r="D1476" s="195">
        <v>6.99</v>
      </c>
    </row>
    <row r="1477" spans="1:4" ht="26.4" x14ac:dyDescent="0.25">
      <c r="A1477" s="84">
        <v>90643</v>
      </c>
      <c r="B1477" s="85" t="s">
        <v>223</v>
      </c>
      <c r="C1477" s="84" t="s">
        <v>165</v>
      </c>
      <c r="D1477" s="195">
        <v>25.61</v>
      </c>
    </row>
    <row r="1478" spans="1:4" ht="26.4" x14ac:dyDescent="0.25">
      <c r="A1478" s="84">
        <v>102811</v>
      </c>
      <c r="B1478" s="85" t="s">
        <v>11863</v>
      </c>
      <c r="C1478" s="84" t="s">
        <v>277</v>
      </c>
      <c r="D1478" s="195">
        <v>0</v>
      </c>
    </row>
    <row r="1479" spans="1:4" ht="26.4" x14ac:dyDescent="0.25">
      <c r="A1479" s="84">
        <v>102810</v>
      </c>
      <c r="B1479" s="85" t="s">
        <v>11864</v>
      </c>
      <c r="C1479" s="84" t="s">
        <v>165</v>
      </c>
      <c r="D1479" s="195">
        <v>0</v>
      </c>
    </row>
    <row r="1480" spans="1:4" ht="26.4" x14ac:dyDescent="0.25">
      <c r="A1480" s="84">
        <v>92146</v>
      </c>
      <c r="B1480" s="85" t="s">
        <v>354</v>
      </c>
      <c r="C1480" s="84" t="s">
        <v>277</v>
      </c>
      <c r="D1480" s="195">
        <v>35.28</v>
      </c>
    </row>
    <row r="1481" spans="1:4" ht="26.4" x14ac:dyDescent="0.25">
      <c r="A1481" s="84">
        <v>92145</v>
      </c>
      <c r="B1481" s="85" t="s">
        <v>244</v>
      </c>
      <c r="C1481" s="84" t="s">
        <v>165</v>
      </c>
      <c r="D1481" s="195">
        <v>83</v>
      </c>
    </row>
    <row r="1482" spans="1:4" ht="26.4" x14ac:dyDescent="0.25">
      <c r="A1482" s="84">
        <v>92139</v>
      </c>
      <c r="B1482" s="85" t="s">
        <v>353</v>
      </c>
      <c r="C1482" s="84" t="s">
        <v>277</v>
      </c>
      <c r="D1482" s="195">
        <v>47.67</v>
      </c>
    </row>
    <row r="1483" spans="1:4" ht="26.4" x14ac:dyDescent="0.25">
      <c r="A1483" s="84">
        <v>92138</v>
      </c>
      <c r="B1483" s="85" t="s">
        <v>243</v>
      </c>
      <c r="C1483" s="84" t="s">
        <v>165</v>
      </c>
      <c r="D1483" s="195">
        <v>99.53</v>
      </c>
    </row>
    <row r="1484" spans="1:4" ht="39.6" x14ac:dyDescent="0.25">
      <c r="A1484" s="84">
        <v>91387</v>
      </c>
      <c r="B1484" s="85" t="s">
        <v>346</v>
      </c>
      <c r="C1484" s="84" t="s">
        <v>277</v>
      </c>
      <c r="D1484" s="195">
        <v>78.03</v>
      </c>
    </row>
    <row r="1485" spans="1:4" ht="39.6" x14ac:dyDescent="0.25">
      <c r="A1485" s="84">
        <v>91386</v>
      </c>
      <c r="B1485" s="85" t="s">
        <v>237</v>
      </c>
      <c r="C1485" s="84" t="s">
        <v>165</v>
      </c>
      <c r="D1485" s="195">
        <v>270.89999999999998</v>
      </c>
    </row>
    <row r="1486" spans="1:4" ht="26.4" x14ac:dyDescent="0.25">
      <c r="A1486" s="84">
        <v>96036</v>
      </c>
      <c r="B1486" s="85" t="s">
        <v>378</v>
      </c>
      <c r="C1486" s="84" t="s">
        <v>277</v>
      </c>
      <c r="D1486" s="195">
        <v>88.1</v>
      </c>
    </row>
    <row r="1487" spans="1:4" ht="67.2" customHeight="1" x14ac:dyDescent="0.25">
      <c r="A1487" s="84">
        <v>96035</v>
      </c>
      <c r="B1487" s="85" t="s">
        <v>268</v>
      </c>
      <c r="C1487" s="84" t="s">
        <v>165</v>
      </c>
      <c r="D1487" s="195">
        <v>287.5</v>
      </c>
    </row>
    <row r="1488" spans="1:4" ht="39.6" x14ac:dyDescent="0.25">
      <c r="A1488" s="84">
        <v>89877</v>
      </c>
      <c r="B1488" s="85" t="s">
        <v>326</v>
      </c>
      <c r="C1488" s="84" t="s">
        <v>277</v>
      </c>
      <c r="D1488" s="195">
        <v>90.62</v>
      </c>
    </row>
    <row r="1489" spans="1:4" ht="39.6" x14ac:dyDescent="0.25">
      <c r="A1489" s="84">
        <v>89876</v>
      </c>
      <c r="B1489" s="85" t="s">
        <v>217</v>
      </c>
      <c r="C1489" s="84" t="s">
        <v>165</v>
      </c>
      <c r="D1489" s="195">
        <v>330.9</v>
      </c>
    </row>
    <row r="1490" spans="1:4" ht="39.6" x14ac:dyDescent="0.25">
      <c r="A1490" s="84">
        <v>89884</v>
      </c>
      <c r="B1490" s="85" t="s">
        <v>327</v>
      </c>
      <c r="C1490" s="84" t="s">
        <v>277</v>
      </c>
      <c r="D1490" s="195">
        <v>94.31</v>
      </c>
    </row>
    <row r="1491" spans="1:4" ht="39.6" x14ac:dyDescent="0.25">
      <c r="A1491" s="84">
        <v>89883</v>
      </c>
      <c r="B1491" s="85" t="s">
        <v>218</v>
      </c>
      <c r="C1491" s="84" t="s">
        <v>165</v>
      </c>
      <c r="D1491" s="195">
        <v>365.31</v>
      </c>
    </row>
    <row r="1492" spans="1:4" ht="39.6" x14ac:dyDescent="0.25">
      <c r="A1492" s="84">
        <v>67827</v>
      </c>
      <c r="B1492" s="85" t="s">
        <v>311</v>
      </c>
      <c r="C1492" s="84" t="s">
        <v>277</v>
      </c>
      <c r="D1492" s="195">
        <v>68.430000000000007</v>
      </c>
    </row>
    <row r="1493" spans="1:4" ht="39.6" x14ac:dyDescent="0.25">
      <c r="A1493" s="84">
        <v>67826</v>
      </c>
      <c r="B1493" s="85" t="s">
        <v>199</v>
      </c>
      <c r="C1493" s="84" t="s">
        <v>165</v>
      </c>
      <c r="D1493" s="195">
        <v>190.52</v>
      </c>
    </row>
    <row r="1494" spans="1:4" ht="39.6" x14ac:dyDescent="0.25">
      <c r="A1494" s="84">
        <v>5961</v>
      </c>
      <c r="B1494" s="85" t="s">
        <v>306</v>
      </c>
      <c r="C1494" s="84" t="s">
        <v>277</v>
      </c>
      <c r="D1494" s="195">
        <v>67.2</v>
      </c>
    </row>
    <row r="1495" spans="1:4" ht="39.6" x14ac:dyDescent="0.25">
      <c r="A1495" s="84">
        <v>5811</v>
      </c>
      <c r="B1495" s="85" t="s">
        <v>171</v>
      </c>
      <c r="C1495" s="84" t="s">
        <v>165</v>
      </c>
      <c r="D1495" s="195">
        <v>207.45</v>
      </c>
    </row>
    <row r="1496" spans="1:4" ht="52.8" x14ac:dyDescent="0.25">
      <c r="A1496" s="84">
        <v>92243</v>
      </c>
      <c r="B1496" s="85" t="s">
        <v>355</v>
      </c>
      <c r="C1496" s="84" t="s">
        <v>277</v>
      </c>
      <c r="D1496" s="195">
        <v>83.43</v>
      </c>
    </row>
    <row r="1497" spans="1:4" ht="52.8" x14ac:dyDescent="0.25">
      <c r="A1497" s="84">
        <v>92242</v>
      </c>
      <c r="B1497" s="85" t="s">
        <v>245</v>
      </c>
      <c r="C1497" s="84" t="s">
        <v>165</v>
      </c>
      <c r="D1497" s="195">
        <v>408.59</v>
      </c>
    </row>
    <row r="1498" spans="1:4" ht="52.8" x14ac:dyDescent="0.25">
      <c r="A1498" s="84">
        <v>91646</v>
      </c>
      <c r="B1498" s="85" t="s">
        <v>350</v>
      </c>
      <c r="C1498" s="84" t="s">
        <v>277</v>
      </c>
      <c r="D1498" s="195">
        <v>100.55</v>
      </c>
    </row>
    <row r="1499" spans="1:4" ht="52.8" x14ac:dyDescent="0.25">
      <c r="A1499" s="84">
        <v>91645</v>
      </c>
      <c r="B1499" s="85" t="s">
        <v>240</v>
      </c>
      <c r="C1499" s="84" t="s">
        <v>165</v>
      </c>
      <c r="D1499" s="195">
        <v>470.35</v>
      </c>
    </row>
    <row r="1500" spans="1:4" ht="52.8" x14ac:dyDescent="0.25">
      <c r="A1500" s="84">
        <v>92107</v>
      </c>
      <c r="B1500" s="85" t="s">
        <v>6562</v>
      </c>
      <c r="C1500" s="84" t="s">
        <v>277</v>
      </c>
      <c r="D1500" s="195">
        <v>97.07</v>
      </c>
    </row>
    <row r="1501" spans="1:4" ht="52.8" x14ac:dyDescent="0.25">
      <c r="A1501" s="84">
        <v>92106</v>
      </c>
      <c r="B1501" s="85" t="s">
        <v>6540</v>
      </c>
      <c r="C1501" s="84" t="s">
        <v>165</v>
      </c>
      <c r="D1501" s="195">
        <v>358.47</v>
      </c>
    </row>
    <row r="1502" spans="1:4" ht="39.6" x14ac:dyDescent="0.25">
      <c r="A1502" s="84">
        <v>5903</v>
      </c>
      <c r="B1502" s="85" t="s">
        <v>297</v>
      </c>
      <c r="C1502" s="84" t="s">
        <v>277</v>
      </c>
      <c r="D1502" s="195">
        <v>77.42</v>
      </c>
    </row>
    <row r="1503" spans="1:4" ht="39.6" x14ac:dyDescent="0.25">
      <c r="A1503" s="84">
        <v>5901</v>
      </c>
      <c r="B1503" s="85" t="s">
        <v>187</v>
      </c>
      <c r="C1503" s="84" t="s">
        <v>165</v>
      </c>
      <c r="D1503" s="195">
        <v>319.70999999999998</v>
      </c>
    </row>
    <row r="1504" spans="1:4" ht="39.6" x14ac:dyDescent="0.25">
      <c r="A1504" s="84">
        <v>6260</v>
      </c>
      <c r="B1504" s="85" t="s">
        <v>307</v>
      </c>
      <c r="C1504" s="84" t="s">
        <v>277</v>
      </c>
      <c r="D1504" s="195">
        <v>64.62</v>
      </c>
    </row>
    <row r="1505" spans="1:4" ht="39.6" x14ac:dyDescent="0.25">
      <c r="A1505" s="84">
        <v>6259</v>
      </c>
      <c r="B1505" s="85" t="s">
        <v>195</v>
      </c>
      <c r="C1505" s="84" t="s">
        <v>165</v>
      </c>
      <c r="D1505" s="195">
        <v>258.13</v>
      </c>
    </row>
    <row r="1506" spans="1:4" ht="39.6" x14ac:dyDescent="0.25">
      <c r="A1506" s="84">
        <v>104705</v>
      </c>
      <c r="B1506" s="85" t="s">
        <v>11865</v>
      </c>
      <c r="C1506" s="84" t="s">
        <v>277</v>
      </c>
      <c r="D1506" s="195">
        <v>0</v>
      </c>
    </row>
    <row r="1507" spans="1:4" ht="39.6" x14ac:dyDescent="0.25">
      <c r="A1507" s="84">
        <v>104704</v>
      </c>
      <c r="B1507" s="85" t="s">
        <v>11866</v>
      </c>
      <c r="C1507" s="84" t="s">
        <v>165</v>
      </c>
      <c r="D1507" s="195">
        <v>0</v>
      </c>
    </row>
    <row r="1508" spans="1:4" ht="52.8" x14ac:dyDescent="0.25">
      <c r="A1508" s="84">
        <v>91395</v>
      </c>
      <c r="B1508" s="85" t="s">
        <v>347</v>
      </c>
      <c r="C1508" s="84" t="s">
        <v>277</v>
      </c>
      <c r="D1508" s="195">
        <v>62.3</v>
      </c>
    </row>
    <row r="1509" spans="1:4" ht="52.8" x14ac:dyDescent="0.25">
      <c r="A1509" s="84">
        <v>73467</v>
      </c>
      <c r="B1509" s="85" t="s">
        <v>202</v>
      </c>
      <c r="C1509" s="84" t="s">
        <v>165</v>
      </c>
      <c r="D1509" s="195">
        <v>250.61</v>
      </c>
    </row>
    <row r="1510" spans="1:4" ht="52.8" x14ac:dyDescent="0.25">
      <c r="A1510" s="84">
        <v>5826</v>
      </c>
      <c r="B1510" s="85" t="s">
        <v>282</v>
      </c>
      <c r="C1510" s="84" t="s">
        <v>277</v>
      </c>
      <c r="D1510" s="195">
        <v>65.2</v>
      </c>
    </row>
    <row r="1511" spans="1:4" ht="52.8" x14ac:dyDescent="0.25">
      <c r="A1511" s="84">
        <v>5824</v>
      </c>
      <c r="B1511" s="85" t="s">
        <v>173</v>
      </c>
      <c r="C1511" s="84" t="s">
        <v>165</v>
      </c>
      <c r="D1511" s="195">
        <v>219.1</v>
      </c>
    </row>
    <row r="1512" spans="1:4" ht="39.6" x14ac:dyDescent="0.25">
      <c r="A1512" s="84">
        <v>5892</v>
      </c>
      <c r="B1512" s="85" t="s">
        <v>295</v>
      </c>
      <c r="C1512" s="84" t="s">
        <v>277</v>
      </c>
      <c r="D1512" s="195">
        <v>60.16</v>
      </c>
    </row>
    <row r="1513" spans="1:4" ht="39.6" x14ac:dyDescent="0.25">
      <c r="A1513" s="84">
        <v>5890</v>
      </c>
      <c r="B1513" s="85" t="s">
        <v>185</v>
      </c>
      <c r="C1513" s="84" t="s">
        <v>165</v>
      </c>
      <c r="D1513" s="195">
        <v>206.26</v>
      </c>
    </row>
    <row r="1514" spans="1:4" ht="39.6" x14ac:dyDescent="0.25">
      <c r="A1514" s="84">
        <v>5896</v>
      </c>
      <c r="B1514" s="85" t="s">
        <v>296</v>
      </c>
      <c r="C1514" s="84" t="s">
        <v>277</v>
      </c>
      <c r="D1514" s="195">
        <v>62.92</v>
      </c>
    </row>
    <row r="1515" spans="1:4" ht="39.6" x14ac:dyDescent="0.25">
      <c r="A1515" s="84">
        <v>5894</v>
      </c>
      <c r="B1515" s="85" t="s">
        <v>186</v>
      </c>
      <c r="C1515" s="84" t="s">
        <v>165</v>
      </c>
      <c r="D1515" s="195">
        <v>214.72</v>
      </c>
    </row>
    <row r="1516" spans="1:4" ht="39.6" x14ac:dyDescent="0.25">
      <c r="A1516" s="84">
        <v>91032</v>
      </c>
      <c r="B1516" s="85" t="s">
        <v>343</v>
      </c>
      <c r="C1516" s="84" t="s">
        <v>277</v>
      </c>
      <c r="D1516" s="195">
        <v>71.099999999999994</v>
      </c>
    </row>
    <row r="1517" spans="1:4" ht="39.6" x14ac:dyDescent="0.25">
      <c r="A1517" s="84">
        <v>91031</v>
      </c>
      <c r="B1517" s="85" t="s">
        <v>234</v>
      </c>
      <c r="C1517" s="84" t="s">
        <v>165</v>
      </c>
      <c r="D1517" s="195">
        <v>261.89</v>
      </c>
    </row>
    <row r="1518" spans="1:4" ht="39.6" x14ac:dyDescent="0.25">
      <c r="A1518" s="84">
        <v>102817</v>
      </c>
      <c r="B1518" s="85" t="s">
        <v>11867</v>
      </c>
      <c r="C1518" s="84" t="s">
        <v>277</v>
      </c>
      <c r="D1518" s="195">
        <v>0</v>
      </c>
    </row>
    <row r="1519" spans="1:4" ht="39.6" x14ac:dyDescent="0.25">
      <c r="A1519" s="84">
        <v>102816</v>
      </c>
      <c r="B1519" s="85" t="s">
        <v>11868</v>
      </c>
      <c r="C1519" s="84" t="s">
        <v>165</v>
      </c>
      <c r="D1519" s="195">
        <v>0</v>
      </c>
    </row>
    <row r="1520" spans="1:4" ht="26.4" x14ac:dyDescent="0.25">
      <c r="A1520" s="84">
        <v>91534</v>
      </c>
      <c r="B1520" s="85" t="s">
        <v>348</v>
      </c>
      <c r="C1520" s="84" t="s">
        <v>277</v>
      </c>
      <c r="D1520" s="195">
        <v>42.68</v>
      </c>
    </row>
    <row r="1521" spans="1:4" ht="26.4" x14ac:dyDescent="0.25">
      <c r="A1521" s="84">
        <v>91533</v>
      </c>
      <c r="B1521" s="85" t="s">
        <v>238</v>
      </c>
      <c r="C1521" s="84" t="s">
        <v>165</v>
      </c>
      <c r="D1521" s="195">
        <v>49.8</v>
      </c>
    </row>
    <row r="1522" spans="1:4" ht="26.4" x14ac:dyDescent="0.25">
      <c r="A1522" s="84">
        <v>95265</v>
      </c>
      <c r="B1522" s="85" t="s">
        <v>370</v>
      </c>
      <c r="C1522" s="84" t="s">
        <v>277</v>
      </c>
      <c r="D1522" s="195">
        <v>0.6</v>
      </c>
    </row>
    <row r="1523" spans="1:4" ht="26.4" x14ac:dyDescent="0.25">
      <c r="A1523" s="84">
        <v>95264</v>
      </c>
      <c r="B1523" s="85" t="s">
        <v>260</v>
      </c>
      <c r="C1523" s="84" t="s">
        <v>165</v>
      </c>
      <c r="D1523" s="195">
        <v>6.03</v>
      </c>
    </row>
    <row r="1524" spans="1:4" ht="26.4" x14ac:dyDescent="0.25">
      <c r="A1524" s="84">
        <v>90973</v>
      </c>
      <c r="B1524" s="85" t="s">
        <v>340</v>
      </c>
      <c r="C1524" s="84" t="s">
        <v>277</v>
      </c>
      <c r="D1524" s="195">
        <v>8.93</v>
      </c>
    </row>
    <row r="1525" spans="1:4" ht="26.4" x14ac:dyDescent="0.25">
      <c r="A1525" s="84">
        <v>90972</v>
      </c>
      <c r="B1525" s="85" t="s">
        <v>231</v>
      </c>
      <c r="C1525" s="84" t="s">
        <v>165</v>
      </c>
      <c r="D1525" s="195">
        <v>77.599999999999994</v>
      </c>
    </row>
    <row r="1526" spans="1:4" ht="26.4" x14ac:dyDescent="0.25">
      <c r="A1526" s="84">
        <v>91001</v>
      </c>
      <c r="B1526" s="85" t="s">
        <v>342</v>
      </c>
      <c r="C1526" s="84" t="s">
        <v>277</v>
      </c>
      <c r="D1526" s="195">
        <v>10.59</v>
      </c>
    </row>
    <row r="1527" spans="1:4" ht="26.4" x14ac:dyDescent="0.25">
      <c r="A1527" s="84">
        <v>90999</v>
      </c>
      <c r="B1527" s="85" t="s">
        <v>233</v>
      </c>
      <c r="C1527" s="84" t="s">
        <v>165</v>
      </c>
      <c r="D1527" s="195">
        <v>102.36</v>
      </c>
    </row>
    <row r="1528" spans="1:4" ht="26.4" x14ac:dyDescent="0.25">
      <c r="A1528" s="84">
        <v>5954</v>
      </c>
      <c r="B1528" s="85" t="s">
        <v>305</v>
      </c>
      <c r="C1528" s="84" t="s">
        <v>277</v>
      </c>
      <c r="D1528" s="195">
        <v>6.67</v>
      </c>
    </row>
    <row r="1529" spans="1:4" ht="26.4" x14ac:dyDescent="0.25">
      <c r="A1529" s="84">
        <v>5953</v>
      </c>
      <c r="B1529" s="85" t="s">
        <v>194</v>
      </c>
      <c r="C1529" s="84" t="s">
        <v>165</v>
      </c>
      <c r="D1529" s="195">
        <v>59.82</v>
      </c>
    </row>
    <row r="1530" spans="1:4" ht="26.4" x14ac:dyDescent="0.25">
      <c r="A1530" s="84">
        <v>90982</v>
      </c>
      <c r="B1530" s="85" t="s">
        <v>341</v>
      </c>
      <c r="C1530" s="84" t="s">
        <v>277</v>
      </c>
      <c r="D1530" s="195">
        <v>22.69</v>
      </c>
    </row>
    <row r="1531" spans="1:4" ht="26.4" x14ac:dyDescent="0.25">
      <c r="A1531" s="84">
        <v>90979</v>
      </c>
      <c r="B1531" s="85" t="s">
        <v>232</v>
      </c>
      <c r="C1531" s="84" t="s">
        <v>165</v>
      </c>
      <c r="D1531" s="195">
        <v>200.39</v>
      </c>
    </row>
    <row r="1532" spans="1:4" ht="26.4" x14ac:dyDescent="0.25">
      <c r="A1532" s="84">
        <v>90965</v>
      </c>
      <c r="B1532" s="85" t="s">
        <v>339</v>
      </c>
      <c r="C1532" s="84" t="s">
        <v>277</v>
      </c>
      <c r="D1532" s="195">
        <v>8.9</v>
      </c>
    </row>
    <row r="1533" spans="1:4" ht="26.4" x14ac:dyDescent="0.25">
      <c r="A1533" s="84">
        <v>90964</v>
      </c>
      <c r="B1533" s="85" t="s">
        <v>230</v>
      </c>
      <c r="C1533" s="84" t="s">
        <v>165</v>
      </c>
      <c r="D1533" s="195">
        <v>32.46</v>
      </c>
    </row>
    <row r="1534" spans="1:4" ht="39.6" x14ac:dyDescent="0.25">
      <c r="A1534" s="84">
        <v>102970</v>
      </c>
      <c r="B1534" s="85" t="s">
        <v>11869</v>
      </c>
      <c r="C1534" s="84" t="s">
        <v>277</v>
      </c>
      <c r="D1534" s="195">
        <v>0</v>
      </c>
    </row>
    <row r="1535" spans="1:4" ht="39.6" x14ac:dyDescent="0.25">
      <c r="A1535" s="84">
        <v>102971</v>
      </c>
      <c r="B1535" s="85" t="s">
        <v>11870</v>
      </c>
      <c r="C1535" s="84" t="s">
        <v>165</v>
      </c>
      <c r="D1535" s="195">
        <v>0</v>
      </c>
    </row>
    <row r="1536" spans="1:4" ht="26.4" x14ac:dyDescent="0.25">
      <c r="A1536" s="84">
        <v>102822</v>
      </c>
      <c r="B1536" s="85" t="s">
        <v>11871</v>
      </c>
      <c r="C1536" s="84" t="s">
        <v>277</v>
      </c>
      <c r="D1536" s="195">
        <v>0</v>
      </c>
    </row>
    <row r="1537" spans="1:4" ht="26.4" x14ac:dyDescent="0.25">
      <c r="A1537" s="84">
        <v>102821</v>
      </c>
      <c r="B1537" s="85" t="s">
        <v>11872</v>
      </c>
      <c r="C1537" s="84" t="s">
        <v>165</v>
      </c>
      <c r="D1537" s="195">
        <v>0</v>
      </c>
    </row>
    <row r="1538" spans="1:4" ht="26.4" x14ac:dyDescent="0.25">
      <c r="A1538" s="84">
        <v>102828</v>
      </c>
      <c r="B1538" s="85" t="s">
        <v>11873</v>
      </c>
      <c r="C1538" s="84" t="s">
        <v>277</v>
      </c>
      <c r="D1538" s="195">
        <v>0</v>
      </c>
    </row>
    <row r="1539" spans="1:4" ht="26.4" x14ac:dyDescent="0.25">
      <c r="A1539" s="84">
        <v>102827</v>
      </c>
      <c r="B1539" s="85" t="s">
        <v>11874</v>
      </c>
      <c r="C1539" s="84" t="s">
        <v>165</v>
      </c>
      <c r="D1539" s="195">
        <v>0</v>
      </c>
    </row>
    <row r="1540" spans="1:4" ht="39.6" x14ac:dyDescent="0.25">
      <c r="A1540" s="84">
        <v>103939</v>
      </c>
      <c r="B1540" s="85" t="s">
        <v>11875</v>
      </c>
      <c r="C1540" s="84" t="s">
        <v>277</v>
      </c>
      <c r="D1540" s="195">
        <v>0</v>
      </c>
    </row>
    <row r="1541" spans="1:4" ht="39.6" x14ac:dyDescent="0.25">
      <c r="A1541" s="84">
        <v>103938</v>
      </c>
      <c r="B1541" s="85" t="s">
        <v>11876</v>
      </c>
      <c r="C1541" s="84" t="s">
        <v>165</v>
      </c>
      <c r="D1541" s="195">
        <v>0</v>
      </c>
    </row>
    <row r="1542" spans="1:4" ht="39.6" x14ac:dyDescent="0.25">
      <c r="A1542" s="84">
        <v>103945</v>
      </c>
      <c r="B1542" s="85" t="s">
        <v>11877</v>
      </c>
      <c r="C1542" s="84" t="s">
        <v>277</v>
      </c>
      <c r="D1542" s="195">
        <v>0</v>
      </c>
    </row>
    <row r="1543" spans="1:4" ht="39.6" x14ac:dyDescent="0.25">
      <c r="A1543" s="84">
        <v>103944</v>
      </c>
      <c r="B1543" s="85" t="s">
        <v>11878</v>
      </c>
      <c r="C1543" s="84" t="s">
        <v>165</v>
      </c>
      <c r="D1543" s="195">
        <v>0</v>
      </c>
    </row>
    <row r="1544" spans="1:4" ht="39.6" x14ac:dyDescent="0.25">
      <c r="A1544" s="84">
        <v>91285</v>
      </c>
      <c r="B1544" s="85" t="s">
        <v>345</v>
      </c>
      <c r="C1544" s="84" t="s">
        <v>277</v>
      </c>
      <c r="D1544" s="195">
        <v>0.49</v>
      </c>
    </row>
    <row r="1545" spans="1:4" ht="39.6" x14ac:dyDescent="0.25">
      <c r="A1545" s="84">
        <v>91283</v>
      </c>
      <c r="B1545" s="85" t="s">
        <v>236</v>
      </c>
      <c r="C1545" s="84" t="s">
        <v>165</v>
      </c>
      <c r="D1545" s="195">
        <v>9.99</v>
      </c>
    </row>
    <row r="1546" spans="1:4" ht="26.4" x14ac:dyDescent="0.25">
      <c r="A1546" s="84">
        <v>95283</v>
      </c>
      <c r="B1546" s="85" t="s">
        <v>6571</v>
      </c>
      <c r="C1546" s="84" t="s">
        <v>277</v>
      </c>
      <c r="D1546" s="195">
        <v>0.87</v>
      </c>
    </row>
    <row r="1547" spans="1:4" ht="26.4" x14ac:dyDescent="0.25">
      <c r="A1547" s="84">
        <v>95282</v>
      </c>
      <c r="B1547" s="85" t="s">
        <v>6549</v>
      </c>
      <c r="C1547" s="84" t="s">
        <v>165</v>
      </c>
      <c r="D1547" s="195">
        <v>10.49</v>
      </c>
    </row>
    <row r="1548" spans="1:4" ht="26.4" x14ac:dyDescent="0.25">
      <c r="A1548" s="84">
        <v>95128</v>
      </c>
      <c r="B1548" s="85" t="s">
        <v>367</v>
      </c>
      <c r="C1548" s="84" t="s">
        <v>277</v>
      </c>
      <c r="D1548" s="195">
        <v>70.239999999999995</v>
      </c>
    </row>
    <row r="1549" spans="1:4" ht="26.4" x14ac:dyDescent="0.25">
      <c r="A1549" s="84">
        <v>95127</v>
      </c>
      <c r="B1549" s="85" t="s">
        <v>256</v>
      </c>
      <c r="C1549" s="84" t="s">
        <v>165</v>
      </c>
      <c r="D1549" s="195">
        <v>239.35</v>
      </c>
    </row>
    <row r="1550" spans="1:4" ht="26.4" x14ac:dyDescent="0.25">
      <c r="A1550" s="84">
        <v>92044</v>
      </c>
      <c r="B1550" s="85" t="s">
        <v>352</v>
      </c>
      <c r="C1550" s="84" t="s">
        <v>277</v>
      </c>
      <c r="D1550" s="195">
        <v>9.4499999999999993</v>
      </c>
    </row>
    <row r="1551" spans="1:4" ht="26.4" x14ac:dyDescent="0.25">
      <c r="A1551" s="84">
        <v>92043</v>
      </c>
      <c r="B1551" s="85" t="s">
        <v>242</v>
      </c>
      <c r="C1551" s="84" t="s">
        <v>165</v>
      </c>
      <c r="D1551" s="195">
        <v>15.98</v>
      </c>
    </row>
    <row r="1552" spans="1:4" x14ac:dyDescent="0.25">
      <c r="A1552" s="84">
        <v>102834</v>
      </c>
      <c r="B1552" s="85" t="s">
        <v>11879</v>
      </c>
      <c r="C1552" s="84" t="s">
        <v>277</v>
      </c>
      <c r="D1552" s="195">
        <v>0</v>
      </c>
    </row>
    <row r="1553" spans="1:4" x14ac:dyDescent="0.25">
      <c r="A1553" s="84">
        <v>102833</v>
      </c>
      <c r="B1553" s="85" t="s">
        <v>11880</v>
      </c>
      <c r="C1553" s="84" t="s">
        <v>165</v>
      </c>
      <c r="D1553" s="195">
        <v>0</v>
      </c>
    </row>
    <row r="1554" spans="1:4" x14ac:dyDescent="0.25">
      <c r="A1554" s="84">
        <v>92119</v>
      </c>
      <c r="B1554" s="85" t="s">
        <v>6564</v>
      </c>
      <c r="C1554" s="84" t="s">
        <v>277</v>
      </c>
      <c r="D1554" s="195">
        <v>0.26</v>
      </c>
    </row>
    <row r="1555" spans="1:4" x14ac:dyDescent="0.25">
      <c r="A1555" s="84">
        <v>92118</v>
      </c>
      <c r="B1555" s="85" t="s">
        <v>6542</v>
      </c>
      <c r="C1555" s="84" t="s">
        <v>165</v>
      </c>
      <c r="D1555" s="195">
        <v>0.41</v>
      </c>
    </row>
    <row r="1556" spans="1:4" x14ac:dyDescent="0.25">
      <c r="A1556" s="84">
        <v>102917</v>
      </c>
      <c r="B1556" s="85" t="s">
        <v>11881</v>
      </c>
      <c r="C1556" s="84" t="s">
        <v>277</v>
      </c>
      <c r="D1556" s="195">
        <v>0</v>
      </c>
    </row>
    <row r="1557" spans="1:4" x14ac:dyDescent="0.25">
      <c r="A1557" s="84">
        <v>102916</v>
      </c>
      <c r="B1557" s="85" t="s">
        <v>11882</v>
      </c>
      <c r="C1557" s="84" t="s">
        <v>165</v>
      </c>
      <c r="D1557" s="195">
        <v>0</v>
      </c>
    </row>
    <row r="1558" spans="1:4" ht="39.6" x14ac:dyDescent="0.25">
      <c r="A1558" s="84">
        <v>95721</v>
      </c>
      <c r="B1558" s="85" t="s">
        <v>373</v>
      </c>
      <c r="C1558" s="84" t="s">
        <v>277</v>
      </c>
      <c r="D1558" s="195">
        <v>121.16</v>
      </c>
    </row>
    <row r="1559" spans="1:4" ht="39.6" x14ac:dyDescent="0.25">
      <c r="A1559" s="84">
        <v>95720</v>
      </c>
      <c r="B1559" s="85" t="s">
        <v>263</v>
      </c>
      <c r="C1559" s="84" t="s">
        <v>165</v>
      </c>
      <c r="D1559" s="195">
        <v>289.64999999999998</v>
      </c>
    </row>
    <row r="1560" spans="1:4" ht="39.6" x14ac:dyDescent="0.25">
      <c r="A1560" s="84">
        <v>104717</v>
      </c>
      <c r="B1560" s="85" t="s">
        <v>10266</v>
      </c>
      <c r="C1560" s="84" t="s">
        <v>277</v>
      </c>
      <c r="D1560" s="195">
        <v>116.32</v>
      </c>
    </row>
    <row r="1561" spans="1:4" ht="39.6" x14ac:dyDescent="0.25">
      <c r="A1561" s="84">
        <v>104716</v>
      </c>
      <c r="B1561" s="85" t="s">
        <v>11883</v>
      </c>
      <c r="C1561" s="84" t="s">
        <v>165</v>
      </c>
      <c r="D1561" s="195">
        <v>280.02</v>
      </c>
    </row>
    <row r="1562" spans="1:4" ht="39.6" x14ac:dyDescent="0.25">
      <c r="A1562" s="84">
        <v>102899</v>
      </c>
      <c r="B1562" s="85" t="s">
        <v>11884</v>
      </c>
      <c r="C1562" s="84" t="s">
        <v>277</v>
      </c>
      <c r="D1562" s="195">
        <v>0</v>
      </c>
    </row>
    <row r="1563" spans="1:4" ht="39.6" x14ac:dyDescent="0.25">
      <c r="A1563" s="84">
        <v>102898</v>
      </c>
      <c r="B1563" s="85" t="s">
        <v>11885</v>
      </c>
      <c r="C1563" s="84" t="s">
        <v>165</v>
      </c>
      <c r="D1563" s="195">
        <v>0</v>
      </c>
    </row>
    <row r="1564" spans="1:4" ht="26.4" x14ac:dyDescent="0.25">
      <c r="A1564" s="84">
        <v>5632</v>
      </c>
      <c r="B1564" s="85" t="s">
        <v>276</v>
      </c>
      <c r="C1564" s="84" t="s">
        <v>277</v>
      </c>
      <c r="D1564" s="195">
        <v>98.77</v>
      </c>
    </row>
    <row r="1565" spans="1:4" ht="26.4" x14ac:dyDescent="0.25">
      <c r="A1565" s="84">
        <v>5631</v>
      </c>
      <c r="B1565" s="85" t="s">
        <v>164</v>
      </c>
      <c r="C1565" s="84" t="s">
        <v>165</v>
      </c>
      <c r="D1565" s="195">
        <v>219.96</v>
      </c>
    </row>
    <row r="1566" spans="1:4" ht="26.4" x14ac:dyDescent="0.25">
      <c r="A1566" s="84">
        <v>88908</v>
      </c>
      <c r="B1566" s="85" t="s">
        <v>317</v>
      </c>
      <c r="C1566" s="84" t="s">
        <v>277</v>
      </c>
      <c r="D1566" s="195">
        <v>106.42</v>
      </c>
    </row>
    <row r="1567" spans="1:4" ht="26.4" x14ac:dyDescent="0.25">
      <c r="A1567" s="84">
        <v>88907</v>
      </c>
      <c r="B1567" s="85" t="s">
        <v>208</v>
      </c>
      <c r="C1567" s="84" t="s">
        <v>165</v>
      </c>
      <c r="D1567" s="195">
        <v>260.33999999999997</v>
      </c>
    </row>
    <row r="1568" spans="1:4" ht="26.4" x14ac:dyDescent="0.25">
      <c r="A1568" s="84">
        <v>5911</v>
      </c>
      <c r="B1568" s="85" t="s">
        <v>298</v>
      </c>
      <c r="C1568" s="84" t="s">
        <v>277</v>
      </c>
      <c r="D1568" s="195">
        <v>32.79</v>
      </c>
    </row>
    <row r="1569" spans="1:4" ht="26.4" x14ac:dyDescent="0.25">
      <c r="A1569" s="84">
        <v>5909</v>
      </c>
      <c r="B1569" s="85" t="s">
        <v>188</v>
      </c>
      <c r="C1569" s="84" t="s">
        <v>165</v>
      </c>
      <c r="D1569" s="195">
        <v>41.37</v>
      </c>
    </row>
    <row r="1570" spans="1:4" ht="39.6" x14ac:dyDescent="0.25">
      <c r="A1570" s="84">
        <v>91486</v>
      </c>
      <c r="B1570" s="85" t="s">
        <v>11886</v>
      </c>
      <c r="C1570" s="84" t="s">
        <v>277</v>
      </c>
      <c r="D1570" s="195">
        <v>74.33</v>
      </c>
    </row>
    <row r="1571" spans="1:4" ht="39.6" x14ac:dyDescent="0.25">
      <c r="A1571" s="84">
        <v>83362</v>
      </c>
      <c r="B1571" s="85" t="s">
        <v>11887</v>
      </c>
      <c r="C1571" s="84" t="s">
        <v>165</v>
      </c>
      <c r="D1571" s="195">
        <v>272.55</v>
      </c>
    </row>
    <row r="1572" spans="1:4" ht="26.4" x14ac:dyDescent="0.25">
      <c r="A1572" s="84">
        <v>102839</v>
      </c>
      <c r="B1572" s="85" t="s">
        <v>11888</v>
      </c>
      <c r="C1572" s="84" t="s">
        <v>277</v>
      </c>
      <c r="D1572" s="195">
        <v>0</v>
      </c>
    </row>
    <row r="1573" spans="1:4" ht="26.4" x14ac:dyDescent="0.25">
      <c r="A1573" s="84">
        <v>102838</v>
      </c>
      <c r="B1573" s="85" t="s">
        <v>11889</v>
      </c>
      <c r="C1573" s="84" t="s">
        <v>165</v>
      </c>
      <c r="D1573" s="195">
        <v>0</v>
      </c>
    </row>
    <row r="1574" spans="1:4" ht="26.4" x14ac:dyDescent="0.25">
      <c r="A1574" s="84">
        <v>89235</v>
      </c>
      <c r="B1574" s="85" t="s">
        <v>321</v>
      </c>
      <c r="C1574" s="84" t="s">
        <v>277</v>
      </c>
      <c r="D1574" s="195">
        <v>179.66</v>
      </c>
    </row>
    <row r="1575" spans="1:4" ht="26.4" x14ac:dyDescent="0.25">
      <c r="A1575" s="84">
        <v>89234</v>
      </c>
      <c r="B1575" s="85" t="s">
        <v>211</v>
      </c>
      <c r="C1575" s="84" t="s">
        <v>165</v>
      </c>
      <c r="D1575" s="195">
        <v>538.61</v>
      </c>
    </row>
    <row r="1576" spans="1:4" ht="26.4" x14ac:dyDescent="0.25">
      <c r="A1576" s="84">
        <v>89243</v>
      </c>
      <c r="B1576" s="85" t="s">
        <v>322</v>
      </c>
      <c r="C1576" s="84" t="s">
        <v>277</v>
      </c>
      <c r="D1576" s="195">
        <v>369.36</v>
      </c>
    </row>
    <row r="1577" spans="1:4" ht="26.4" x14ac:dyDescent="0.25">
      <c r="A1577" s="84">
        <v>89242</v>
      </c>
      <c r="B1577" s="85" t="s">
        <v>212</v>
      </c>
      <c r="C1577" s="84" t="s">
        <v>165</v>
      </c>
      <c r="D1577" s="195">
        <v>1258.79</v>
      </c>
    </row>
    <row r="1578" spans="1:4" ht="52.8" x14ac:dyDescent="0.25">
      <c r="A1578" s="84">
        <v>102935</v>
      </c>
      <c r="B1578" s="85" t="s">
        <v>11890</v>
      </c>
      <c r="C1578" s="84" t="s">
        <v>277</v>
      </c>
      <c r="D1578" s="195">
        <v>0</v>
      </c>
    </row>
    <row r="1579" spans="1:4" ht="52.8" x14ac:dyDescent="0.25">
      <c r="A1579" s="84">
        <v>102934</v>
      </c>
      <c r="B1579" s="85" t="s">
        <v>11891</v>
      </c>
      <c r="C1579" s="84" t="s">
        <v>165</v>
      </c>
      <c r="D1579" s="195">
        <v>0</v>
      </c>
    </row>
    <row r="1580" spans="1:4" ht="26.4" x14ac:dyDescent="0.25">
      <c r="A1580" s="84">
        <v>93416</v>
      </c>
      <c r="B1580" s="85" t="s">
        <v>363</v>
      </c>
      <c r="C1580" s="84" t="s">
        <v>277</v>
      </c>
      <c r="D1580" s="195">
        <v>0.51</v>
      </c>
    </row>
    <row r="1581" spans="1:4" ht="26.4" x14ac:dyDescent="0.25">
      <c r="A1581" s="84">
        <v>93415</v>
      </c>
      <c r="B1581" s="85" t="s">
        <v>252</v>
      </c>
      <c r="C1581" s="84" t="s">
        <v>165</v>
      </c>
      <c r="D1581" s="195">
        <v>12.13</v>
      </c>
    </row>
    <row r="1582" spans="1:4" ht="26.4" x14ac:dyDescent="0.25">
      <c r="A1582" s="84">
        <v>5689</v>
      </c>
      <c r="B1582" s="85" t="s">
        <v>169</v>
      </c>
      <c r="C1582" s="84" t="s">
        <v>165</v>
      </c>
      <c r="D1582" s="195">
        <v>6.32</v>
      </c>
    </row>
    <row r="1583" spans="1:4" ht="26.4" x14ac:dyDescent="0.25">
      <c r="A1583" s="84">
        <v>5690</v>
      </c>
      <c r="B1583" s="85" t="s">
        <v>7841</v>
      </c>
      <c r="C1583" s="84" t="s">
        <v>277</v>
      </c>
      <c r="D1583" s="195">
        <v>4.09</v>
      </c>
    </row>
    <row r="1584" spans="1:4" ht="26.4" x14ac:dyDescent="0.25">
      <c r="A1584" s="84">
        <v>5923</v>
      </c>
      <c r="B1584" s="85" t="s">
        <v>299</v>
      </c>
      <c r="C1584" s="84" t="s">
        <v>277</v>
      </c>
      <c r="D1584" s="195">
        <v>3.21</v>
      </c>
    </row>
    <row r="1585" spans="1:4" ht="26.4" x14ac:dyDescent="0.25">
      <c r="A1585" s="84">
        <v>5921</v>
      </c>
      <c r="B1585" s="85" t="s">
        <v>189</v>
      </c>
      <c r="C1585" s="84" t="s">
        <v>165</v>
      </c>
      <c r="D1585" s="195">
        <v>4.96</v>
      </c>
    </row>
    <row r="1586" spans="1:4" ht="26.4" x14ac:dyDescent="0.25">
      <c r="A1586" s="84">
        <v>95212</v>
      </c>
      <c r="B1586" s="85" t="s">
        <v>6547</v>
      </c>
      <c r="C1586" s="84" t="s">
        <v>165</v>
      </c>
      <c r="D1586" s="195">
        <v>185.19</v>
      </c>
    </row>
    <row r="1587" spans="1:4" ht="26.4" x14ac:dyDescent="0.25">
      <c r="A1587" s="84">
        <v>95213</v>
      </c>
      <c r="B1587" s="85" t="s">
        <v>6569</v>
      </c>
      <c r="C1587" s="84" t="s">
        <v>277</v>
      </c>
      <c r="D1587" s="195">
        <v>117.57</v>
      </c>
    </row>
    <row r="1588" spans="1:4" ht="26.4" x14ac:dyDescent="0.25">
      <c r="A1588" s="84">
        <v>93272</v>
      </c>
      <c r="B1588" s="85" t="s">
        <v>6544</v>
      </c>
      <c r="C1588" s="84" t="s">
        <v>165</v>
      </c>
      <c r="D1588" s="195">
        <v>122.9</v>
      </c>
    </row>
    <row r="1589" spans="1:4" ht="26.4" x14ac:dyDescent="0.25">
      <c r="A1589" s="84">
        <v>93274</v>
      </c>
      <c r="B1589" s="85" t="s">
        <v>6566</v>
      </c>
      <c r="C1589" s="84" t="s">
        <v>277</v>
      </c>
      <c r="D1589" s="195">
        <v>88.1</v>
      </c>
    </row>
    <row r="1590" spans="1:4" ht="26.4" x14ac:dyDescent="0.25">
      <c r="A1590" s="84">
        <v>83766</v>
      </c>
      <c r="B1590" s="85" t="s">
        <v>313</v>
      </c>
      <c r="C1590" s="84" t="s">
        <v>277</v>
      </c>
      <c r="D1590" s="195">
        <v>51.78</v>
      </c>
    </row>
    <row r="1591" spans="1:4" ht="26.4" x14ac:dyDescent="0.25">
      <c r="A1591" s="84">
        <v>83765</v>
      </c>
      <c r="B1591" s="85" t="s">
        <v>204</v>
      </c>
      <c r="C1591" s="84" t="s">
        <v>165</v>
      </c>
      <c r="D1591" s="195">
        <v>110.79</v>
      </c>
    </row>
    <row r="1592" spans="1:4" ht="26.4" x14ac:dyDescent="0.25">
      <c r="A1592" s="84">
        <v>95873</v>
      </c>
      <c r="B1592" s="85" t="s">
        <v>374</v>
      </c>
      <c r="C1592" s="84" t="s">
        <v>277</v>
      </c>
      <c r="D1592" s="195">
        <v>15.27</v>
      </c>
    </row>
    <row r="1593" spans="1:4" ht="26.4" x14ac:dyDescent="0.25">
      <c r="A1593" s="84">
        <v>95872</v>
      </c>
      <c r="B1593" s="85" t="s">
        <v>264</v>
      </c>
      <c r="C1593" s="84" t="s">
        <v>165</v>
      </c>
      <c r="D1593" s="195">
        <v>295.07</v>
      </c>
    </row>
    <row r="1594" spans="1:4" ht="26.4" x14ac:dyDescent="0.25">
      <c r="A1594" s="84">
        <v>104689</v>
      </c>
      <c r="B1594" s="85" t="s">
        <v>11892</v>
      </c>
      <c r="C1594" s="84" t="s">
        <v>277</v>
      </c>
      <c r="D1594" s="195">
        <v>0</v>
      </c>
    </row>
    <row r="1595" spans="1:4" ht="26.4" x14ac:dyDescent="0.25">
      <c r="A1595" s="84">
        <v>104688</v>
      </c>
      <c r="B1595" s="85" t="s">
        <v>11893</v>
      </c>
      <c r="C1595" s="84" t="s">
        <v>165</v>
      </c>
      <c r="D1595" s="195">
        <v>0</v>
      </c>
    </row>
    <row r="1596" spans="1:4" ht="26.4" x14ac:dyDescent="0.25">
      <c r="A1596" s="84">
        <v>73395</v>
      </c>
      <c r="B1596" s="85" t="s">
        <v>312</v>
      </c>
      <c r="C1596" s="84" t="s">
        <v>277</v>
      </c>
      <c r="D1596" s="195">
        <v>10.72</v>
      </c>
    </row>
    <row r="1597" spans="1:4" ht="26.4" x14ac:dyDescent="0.25">
      <c r="A1597" s="84">
        <v>73417</v>
      </c>
      <c r="B1597" s="85" t="s">
        <v>200</v>
      </c>
      <c r="C1597" s="84" t="s">
        <v>165</v>
      </c>
      <c r="D1597" s="195">
        <v>190.95</v>
      </c>
    </row>
    <row r="1598" spans="1:4" ht="26.4" x14ac:dyDescent="0.25">
      <c r="A1598" s="84">
        <v>93428</v>
      </c>
      <c r="B1598" s="85" t="s">
        <v>365</v>
      </c>
      <c r="C1598" s="84" t="s">
        <v>277</v>
      </c>
      <c r="D1598" s="195">
        <v>9.5500000000000007</v>
      </c>
    </row>
    <row r="1599" spans="1:4" ht="26.4" x14ac:dyDescent="0.25">
      <c r="A1599" s="84">
        <v>93427</v>
      </c>
      <c r="B1599" s="85" t="s">
        <v>254</v>
      </c>
      <c r="C1599" s="84" t="s">
        <v>165</v>
      </c>
      <c r="D1599" s="195">
        <v>174.17</v>
      </c>
    </row>
    <row r="1600" spans="1:4" ht="26.4" x14ac:dyDescent="0.25">
      <c r="A1600" s="84">
        <v>93422</v>
      </c>
      <c r="B1600" s="85" t="s">
        <v>364</v>
      </c>
      <c r="C1600" s="84" t="s">
        <v>277</v>
      </c>
      <c r="D1600" s="195">
        <v>6.75</v>
      </c>
    </row>
    <row r="1601" spans="1:4" ht="26.4" x14ac:dyDescent="0.25">
      <c r="A1601" s="84">
        <v>93421</v>
      </c>
      <c r="B1601" s="85" t="s">
        <v>253</v>
      </c>
      <c r="C1601" s="84" t="s">
        <v>165</v>
      </c>
      <c r="D1601" s="195">
        <v>77.45</v>
      </c>
    </row>
    <row r="1602" spans="1:4" ht="26.4" x14ac:dyDescent="0.25">
      <c r="A1602" s="84">
        <v>93282</v>
      </c>
      <c r="B1602" s="85" t="s">
        <v>360</v>
      </c>
      <c r="C1602" s="84" t="s">
        <v>277</v>
      </c>
      <c r="D1602" s="195">
        <v>33.28</v>
      </c>
    </row>
    <row r="1603" spans="1:4" ht="26.4" x14ac:dyDescent="0.25">
      <c r="A1603" s="84">
        <v>93281</v>
      </c>
      <c r="B1603" s="85" t="s">
        <v>249</v>
      </c>
      <c r="C1603" s="84" t="s">
        <v>165</v>
      </c>
      <c r="D1603" s="195">
        <v>34.21</v>
      </c>
    </row>
    <row r="1604" spans="1:4" ht="26.4" x14ac:dyDescent="0.25">
      <c r="A1604" s="84">
        <v>104914</v>
      </c>
      <c r="B1604" s="85" t="s">
        <v>11894</v>
      </c>
      <c r="C1604" s="84" t="s">
        <v>277</v>
      </c>
      <c r="D1604" s="195">
        <v>0</v>
      </c>
    </row>
    <row r="1605" spans="1:4" ht="26.4" x14ac:dyDescent="0.25">
      <c r="A1605" s="84">
        <v>104913</v>
      </c>
      <c r="B1605" s="85" t="s">
        <v>11895</v>
      </c>
      <c r="C1605" s="84" t="s">
        <v>165</v>
      </c>
      <c r="D1605" s="195">
        <v>0</v>
      </c>
    </row>
    <row r="1606" spans="1:4" ht="26.4" x14ac:dyDescent="0.25">
      <c r="A1606" s="84">
        <v>102845</v>
      </c>
      <c r="B1606" s="85" t="s">
        <v>11896</v>
      </c>
      <c r="C1606" s="84" t="s">
        <v>277</v>
      </c>
      <c r="D1606" s="195">
        <v>0</v>
      </c>
    </row>
    <row r="1607" spans="1:4" ht="26.4" x14ac:dyDescent="0.25">
      <c r="A1607" s="84">
        <v>102844</v>
      </c>
      <c r="B1607" s="85" t="s">
        <v>11897</v>
      </c>
      <c r="C1607" s="84" t="s">
        <v>165</v>
      </c>
      <c r="D1607" s="195">
        <v>0</v>
      </c>
    </row>
    <row r="1608" spans="1:4" ht="26.4" x14ac:dyDescent="0.25">
      <c r="A1608" s="84">
        <v>89273</v>
      </c>
      <c r="B1608" s="85" t="s">
        <v>325</v>
      </c>
      <c r="C1608" s="84" t="s">
        <v>277</v>
      </c>
      <c r="D1608" s="195">
        <v>128.88999999999999</v>
      </c>
    </row>
    <row r="1609" spans="1:4" ht="26.4" x14ac:dyDescent="0.25">
      <c r="A1609" s="84">
        <v>89272</v>
      </c>
      <c r="B1609" s="85" t="s">
        <v>215</v>
      </c>
      <c r="C1609" s="84" t="s">
        <v>165</v>
      </c>
      <c r="D1609" s="195">
        <v>240.84</v>
      </c>
    </row>
    <row r="1610" spans="1:4" ht="26.4" x14ac:dyDescent="0.25">
      <c r="A1610" s="84">
        <v>93288</v>
      </c>
      <c r="B1610" s="85" t="s">
        <v>361</v>
      </c>
      <c r="C1610" s="84" t="s">
        <v>277</v>
      </c>
      <c r="D1610" s="195">
        <v>200.39</v>
      </c>
    </row>
    <row r="1611" spans="1:4" ht="26.4" x14ac:dyDescent="0.25">
      <c r="A1611" s="84">
        <v>93287</v>
      </c>
      <c r="B1611" s="85" t="s">
        <v>250</v>
      </c>
      <c r="C1611" s="84" t="s">
        <v>165</v>
      </c>
      <c r="D1611" s="195">
        <v>372.91</v>
      </c>
    </row>
    <row r="1612" spans="1:4" ht="39.6" x14ac:dyDescent="0.25">
      <c r="A1612" s="84">
        <v>104711</v>
      </c>
      <c r="B1612" s="85" t="s">
        <v>11898</v>
      </c>
      <c r="C1612" s="84" t="s">
        <v>277</v>
      </c>
      <c r="D1612" s="195">
        <v>0</v>
      </c>
    </row>
    <row r="1613" spans="1:4" ht="39.6" x14ac:dyDescent="0.25">
      <c r="A1613" s="84">
        <v>104710</v>
      </c>
      <c r="B1613" s="85" t="s">
        <v>11899</v>
      </c>
      <c r="C1613" s="84" t="s">
        <v>165</v>
      </c>
      <c r="D1613" s="195">
        <v>0</v>
      </c>
    </row>
    <row r="1614" spans="1:4" ht="39.6" x14ac:dyDescent="0.25">
      <c r="A1614" s="84">
        <v>104908</v>
      </c>
      <c r="B1614" s="85" t="s">
        <v>11900</v>
      </c>
      <c r="C1614" s="84" t="s">
        <v>277</v>
      </c>
      <c r="D1614" s="195">
        <v>0</v>
      </c>
    </row>
    <row r="1615" spans="1:4" ht="39.6" x14ac:dyDescent="0.25">
      <c r="A1615" s="84">
        <v>104907</v>
      </c>
      <c r="B1615" s="85" t="s">
        <v>11901</v>
      </c>
      <c r="C1615" s="84" t="s">
        <v>165</v>
      </c>
      <c r="D1615" s="195">
        <v>0</v>
      </c>
    </row>
    <row r="1616" spans="1:4" ht="26.4" x14ac:dyDescent="0.25">
      <c r="A1616" s="84">
        <v>102851</v>
      </c>
      <c r="B1616" s="85" t="s">
        <v>11902</v>
      </c>
      <c r="C1616" s="84" t="s">
        <v>277</v>
      </c>
      <c r="D1616" s="195">
        <v>0</v>
      </c>
    </row>
    <row r="1617" spans="1:4" ht="26.4" x14ac:dyDescent="0.25">
      <c r="A1617" s="84">
        <v>102850</v>
      </c>
      <c r="B1617" s="85" t="s">
        <v>11903</v>
      </c>
      <c r="C1617" s="84" t="s">
        <v>165</v>
      </c>
      <c r="D1617" s="195">
        <v>0</v>
      </c>
    </row>
    <row r="1618" spans="1:4" ht="26.4" x14ac:dyDescent="0.25">
      <c r="A1618" s="84">
        <v>102857</v>
      </c>
      <c r="B1618" s="85" t="s">
        <v>11904</v>
      </c>
      <c r="C1618" s="84" t="s">
        <v>277</v>
      </c>
      <c r="D1618" s="195">
        <v>0</v>
      </c>
    </row>
    <row r="1619" spans="1:4" ht="26.4" x14ac:dyDescent="0.25">
      <c r="A1619" s="84">
        <v>102856</v>
      </c>
      <c r="B1619" s="85" t="s">
        <v>11905</v>
      </c>
      <c r="C1619" s="84" t="s">
        <v>165</v>
      </c>
      <c r="D1619" s="195">
        <v>0</v>
      </c>
    </row>
    <row r="1620" spans="1:4" ht="39.6" x14ac:dyDescent="0.25">
      <c r="A1620" s="84">
        <v>93403</v>
      </c>
      <c r="B1620" s="85" t="s">
        <v>362</v>
      </c>
      <c r="C1620" s="84" t="s">
        <v>277</v>
      </c>
      <c r="D1620" s="195">
        <v>72.86</v>
      </c>
    </row>
    <row r="1621" spans="1:4" ht="39.6" x14ac:dyDescent="0.25">
      <c r="A1621" s="84">
        <v>93402</v>
      </c>
      <c r="B1621" s="85" t="s">
        <v>251</v>
      </c>
      <c r="C1621" s="84" t="s">
        <v>165</v>
      </c>
      <c r="D1621" s="195">
        <v>272.83999999999997</v>
      </c>
    </row>
    <row r="1622" spans="1:4" ht="39.6" x14ac:dyDescent="0.25">
      <c r="A1622" s="84">
        <v>5930</v>
      </c>
      <c r="B1622" s="85" t="s">
        <v>300</v>
      </c>
      <c r="C1622" s="84" t="s">
        <v>277</v>
      </c>
      <c r="D1622" s="195">
        <v>75.989999999999995</v>
      </c>
    </row>
    <row r="1623" spans="1:4" ht="39.6" x14ac:dyDescent="0.25">
      <c r="A1623" s="84">
        <v>5928</v>
      </c>
      <c r="B1623" s="85" t="s">
        <v>190</v>
      </c>
      <c r="C1623" s="84" t="s">
        <v>165</v>
      </c>
      <c r="D1623" s="195">
        <v>278.83</v>
      </c>
    </row>
    <row r="1624" spans="1:4" ht="52.8" x14ac:dyDescent="0.25">
      <c r="A1624" s="84">
        <v>105845</v>
      </c>
      <c r="B1624" s="85" t="s">
        <v>11906</v>
      </c>
      <c r="C1624" s="84" t="s">
        <v>277</v>
      </c>
      <c r="D1624" s="195">
        <v>0</v>
      </c>
    </row>
    <row r="1625" spans="1:4" ht="52.8" x14ac:dyDescent="0.25">
      <c r="A1625" s="84">
        <v>105844</v>
      </c>
      <c r="B1625" s="85" t="s">
        <v>11907</v>
      </c>
      <c r="C1625" s="84" t="s">
        <v>165</v>
      </c>
      <c r="D1625" s="195">
        <v>0</v>
      </c>
    </row>
    <row r="1626" spans="1:4" ht="39.6" x14ac:dyDescent="0.25">
      <c r="A1626" s="84">
        <v>91635</v>
      </c>
      <c r="B1626" s="85" t="s">
        <v>349</v>
      </c>
      <c r="C1626" s="84" t="s">
        <v>277</v>
      </c>
      <c r="D1626" s="195">
        <v>67.459999999999994</v>
      </c>
    </row>
    <row r="1627" spans="1:4" ht="39.6" x14ac:dyDescent="0.25">
      <c r="A1627" s="84">
        <v>91634</v>
      </c>
      <c r="B1627" s="85" t="s">
        <v>239</v>
      </c>
      <c r="C1627" s="84" t="s">
        <v>165</v>
      </c>
      <c r="D1627" s="195">
        <v>237.03</v>
      </c>
    </row>
    <row r="1628" spans="1:4" ht="52.8" x14ac:dyDescent="0.25">
      <c r="A1628" s="84">
        <v>105985</v>
      </c>
      <c r="B1628" s="85" t="s">
        <v>11908</v>
      </c>
      <c r="C1628" s="84" t="s">
        <v>277</v>
      </c>
      <c r="D1628" s="195">
        <v>99.22</v>
      </c>
    </row>
    <row r="1629" spans="1:4" ht="52.8" x14ac:dyDescent="0.25">
      <c r="A1629" s="84">
        <v>105984</v>
      </c>
      <c r="B1629" s="85" t="s">
        <v>11909</v>
      </c>
      <c r="C1629" s="84" t="s">
        <v>165</v>
      </c>
      <c r="D1629" s="195">
        <v>324.62</v>
      </c>
    </row>
    <row r="1630" spans="1:4" ht="39.6" x14ac:dyDescent="0.25">
      <c r="A1630" s="84">
        <v>98765</v>
      </c>
      <c r="B1630" s="85" t="s">
        <v>11910</v>
      </c>
      <c r="C1630" s="84" t="s">
        <v>277</v>
      </c>
      <c r="D1630" s="195">
        <v>7.0000000000000007E-2</v>
      </c>
    </row>
    <row r="1631" spans="1:4" ht="39.6" x14ac:dyDescent="0.25">
      <c r="A1631" s="84">
        <v>98764</v>
      </c>
      <c r="B1631" s="85" t="s">
        <v>11911</v>
      </c>
      <c r="C1631" s="84" t="s">
        <v>165</v>
      </c>
      <c r="D1631" s="195">
        <v>5.79</v>
      </c>
    </row>
    <row r="1632" spans="1:4" ht="39.6" x14ac:dyDescent="0.25">
      <c r="A1632" s="84">
        <v>99834</v>
      </c>
      <c r="B1632" s="85" t="s">
        <v>6572</v>
      </c>
      <c r="C1632" s="84" t="s">
        <v>277</v>
      </c>
      <c r="D1632" s="195">
        <v>0.2</v>
      </c>
    </row>
    <row r="1633" spans="1:4" ht="39.6" x14ac:dyDescent="0.25">
      <c r="A1633" s="84">
        <v>99833</v>
      </c>
      <c r="B1633" s="85" t="s">
        <v>6550</v>
      </c>
      <c r="C1633" s="84" t="s">
        <v>165</v>
      </c>
      <c r="D1633" s="195">
        <v>4.51</v>
      </c>
    </row>
    <row r="1634" spans="1:4" ht="26.4" x14ac:dyDescent="0.25">
      <c r="A1634" s="84">
        <v>104521</v>
      </c>
      <c r="B1634" s="85" t="s">
        <v>11912</v>
      </c>
      <c r="C1634" s="84" t="s">
        <v>277</v>
      </c>
      <c r="D1634" s="195">
        <v>0</v>
      </c>
    </row>
    <row r="1635" spans="1:4" ht="26.4" x14ac:dyDescent="0.25">
      <c r="A1635" s="84">
        <v>104520</v>
      </c>
      <c r="B1635" s="85" t="s">
        <v>11913</v>
      </c>
      <c r="C1635" s="84" t="s">
        <v>165</v>
      </c>
      <c r="D1635" s="195">
        <v>0</v>
      </c>
    </row>
    <row r="1636" spans="1:4" ht="26.4" x14ac:dyDescent="0.25">
      <c r="A1636" s="84">
        <v>90687</v>
      </c>
      <c r="B1636" s="85" t="s">
        <v>6561</v>
      </c>
      <c r="C1636" s="84" t="s">
        <v>277</v>
      </c>
      <c r="D1636" s="195">
        <v>85.71</v>
      </c>
    </row>
    <row r="1637" spans="1:4" ht="26.4" x14ac:dyDescent="0.25">
      <c r="A1637" s="84">
        <v>90686</v>
      </c>
      <c r="B1637" s="85" t="s">
        <v>6539</v>
      </c>
      <c r="C1637" s="84" t="s">
        <v>165</v>
      </c>
      <c r="D1637" s="195">
        <v>184.57</v>
      </c>
    </row>
    <row r="1638" spans="1:4" ht="26.4" x14ac:dyDescent="0.25">
      <c r="A1638" s="84">
        <v>5952</v>
      </c>
      <c r="B1638" s="85" t="s">
        <v>304</v>
      </c>
      <c r="C1638" s="84" t="s">
        <v>277</v>
      </c>
      <c r="D1638" s="195">
        <v>30.86</v>
      </c>
    </row>
    <row r="1639" spans="1:4" ht="26.4" x14ac:dyDescent="0.25">
      <c r="A1639" s="84">
        <v>5795</v>
      </c>
      <c r="B1639" s="85" t="s">
        <v>170</v>
      </c>
      <c r="C1639" s="84" t="s">
        <v>165</v>
      </c>
      <c r="D1639" s="195">
        <v>31.36</v>
      </c>
    </row>
    <row r="1640" spans="1:4" ht="26.4" x14ac:dyDescent="0.25">
      <c r="A1640" s="84">
        <v>104657</v>
      </c>
      <c r="B1640" s="85" t="s">
        <v>11914</v>
      </c>
      <c r="C1640" s="84" t="s">
        <v>277</v>
      </c>
      <c r="D1640" s="195">
        <v>0</v>
      </c>
    </row>
    <row r="1641" spans="1:4" ht="26.4" x14ac:dyDescent="0.25">
      <c r="A1641" s="84">
        <v>104656</v>
      </c>
      <c r="B1641" s="85" t="s">
        <v>11915</v>
      </c>
      <c r="C1641" s="84" t="s">
        <v>165</v>
      </c>
      <c r="D1641" s="195">
        <v>0</v>
      </c>
    </row>
    <row r="1642" spans="1:4" ht="26.4" x14ac:dyDescent="0.25">
      <c r="A1642" s="84">
        <v>102274</v>
      </c>
      <c r="B1642" s="85" t="s">
        <v>11916</v>
      </c>
      <c r="C1642" s="84" t="s">
        <v>277</v>
      </c>
      <c r="D1642" s="195">
        <v>31.2</v>
      </c>
    </row>
    <row r="1643" spans="1:4" ht="26.4" x14ac:dyDescent="0.25">
      <c r="A1643" s="84">
        <v>102275</v>
      </c>
      <c r="B1643" s="85" t="s">
        <v>273</v>
      </c>
      <c r="C1643" s="84" t="s">
        <v>165</v>
      </c>
      <c r="D1643" s="195">
        <v>33.659999999999997</v>
      </c>
    </row>
    <row r="1644" spans="1:4" x14ac:dyDescent="0.25">
      <c r="A1644" s="84">
        <v>95259</v>
      </c>
      <c r="B1644" s="85" t="s">
        <v>369</v>
      </c>
      <c r="C1644" s="84" t="s">
        <v>277</v>
      </c>
      <c r="D1644" s="195">
        <v>31.36</v>
      </c>
    </row>
    <row r="1645" spans="1:4" x14ac:dyDescent="0.25">
      <c r="A1645" s="84">
        <v>95258</v>
      </c>
      <c r="B1645" s="85" t="s">
        <v>259</v>
      </c>
      <c r="C1645" s="84" t="s">
        <v>165</v>
      </c>
      <c r="D1645" s="195">
        <v>32.380000000000003</v>
      </c>
    </row>
    <row r="1646" spans="1:4" ht="26.4" x14ac:dyDescent="0.25">
      <c r="A1646" s="84">
        <v>105917</v>
      </c>
      <c r="B1646" s="85" t="s">
        <v>11917</v>
      </c>
      <c r="C1646" s="84" t="s">
        <v>277</v>
      </c>
      <c r="D1646" s="195">
        <v>31.22</v>
      </c>
    </row>
    <row r="1647" spans="1:4" ht="26.4" x14ac:dyDescent="0.25">
      <c r="A1647" s="84">
        <v>105916</v>
      </c>
      <c r="B1647" s="85" t="s">
        <v>11918</v>
      </c>
      <c r="C1647" s="84" t="s">
        <v>165</v>
      </c>
      <c r="D1647" s="195">
        <v>32.08</v>
      </c>
    </row>
    <row r="1648" spans="1:4" ht="52.8" x14ac:dyDescent="0.25">
      <c r="A1648" s="84">
        <v>103794</v>
      </c>
      <c r="B1648" s="85" t="s">
        <v>11919</v>
      </c>
      <c r="C1648" s="84" t="s">
        <v>277</v>
      </c>
      <c r="D1648" s="195">
        <v>0</v>
      </c>
    </row>
    <row r="1649" spans="1:4" ht="52.8" x14ac:dyDescent="0.25">
      <c r="A1649" s="84">
        <v>103793</v>
      </c>
      <c r="B1649" s="85" t="s">
        <v>11920</v>
      </c>
      <c r="C1649" s="84" t="s">
        <v>165</v>
      </c>
      <c r="D1649" s="195">
        <v>0</v>
      </c>
    </row>
    <row r="1650" spans="1:4" ht="26.4" x14ac:dyDescent="0.25">
      <c r="A1650" s="84">
        <v>96156</v>
      </c>
      <c r="B1650" s="85" t="s">
        <v>380</v>
      </c>
      <c r="C1650" s="84" t="s">
        <v>277</v>
      </c>
      <c r="D1650" s="195">
        <v>72.05</v>
      </c>
    </row>
    <row r="1651" spans="1:4" ht="26.4" x14ac:dyDescent="0.25">
      <c r="A1651" s="84">
        <v>96158</v>
      </c>
      <c r="B1651" s="85" t="s">
        <v>270</v>
      </c>
      <c r="C1651" s="84" t="s">
        <v>165</v>
      </c>
      <c r="D1651" s="195">
        <v>147.02000000000001</v>
      </c>
    </row>
    <row r="1652" spans="1:4" ht="26.4" x14ac:dyDescent="0.25">
      <c r="A1652" s="84">
        <v>90693</v>
      </c>
      <c r="B1652" s="85" t="s">
        <v>338</v>
      </c>
      <c r="C1652" s="84" t="s">
        <v>277</v>
      </c>
      <c r="D1652" s="195">
        <v>67.36</v>
      </c>
    </row>
    <row r="1653" spans="1:4" ht="26.4" x14ac:dyDescent="0.25">
      <c r="A1653" s="84">
        <v>90692</v>
      </c>
      <c r="B1653" s="85" t="s">
        <v>229</v>
      </c>
      <c r="C1653" s="84" t="s">
        <v>165</v>
      </c>
      <c r="D1653" s="195">
        <v>137.69</v>
      </c>
    </row>
    <row r="1654" spans="1:4" ht="26.4" x14ac:dyDescent="0.25">
      <c r="A1654" s="84">
        <v>96246</v>
      </c>
      <c r="B1654" s="85" t="s">
        <v>10267</v>
      </c>
      <c r="C1654" s="84" t="s">
        <v>277</v>
      </c>
      <c r="D1654" s="195">
        <v>73.86</v>
      </c>
    </row>
    <row r="1655" spans="1:4" ht="26.4" x14ac:dyDescent="0.25">
      <c r="A1655" s="84">
        <v>96245</v>
      </c>
      <c r="B1655" s="85" t="s">
        <v>10268</v>
      </c>
      <c r="C1655" s="84" t="s">
        <v>165</v>
      </c>
      <c r="D1655" s="195">
        <v>123.96</v>
      </c>
    </row>
    <row r="1656" spans="1:4" ht="26.4" x14ac:dyDescent="0.25">
      <c r="A1656" s="84">
        <v>88404</v>
      </c>
      <c r="B1656" s="85" t="s">
        <v>6555</v>
      </c>
      <c r="C1656" s="84" t="s">
        <v>277</v>
      </c>
      <c r="D1656" s="195">
        <v>0.93</v>
      </c>
    </row>
    <row r="1657" spans="1:4" ht="26.4" x14ac:dyDescent="0.25">
      <c r="A1657" s="84">
        <v>88399</v>
      </c>
      <c r="B1657" s="85" t="s">
        <v>6533</v>
      </c>
      <c r="C1657" s="84" t="s">
        <v>165</v>
      </c>
      <c r="D1657" s="195">
        <v>3.54</v>
      </c>
    </row>
    <row r="1658" spans="1:4" ht="26.4" x14ac:dyDescent="0.25">
      <c r="A1658" s="84">
        <v>88392</v>
      </c>
      <c r="B1658" s="85" t="s">
        <v>6553</v>
      </c>
      <c r="C1658" s="84" t="s">
        <v>277</v>
      </c>
      <c r="D1658" s="195">
        <v>0.98</v>
      </c>
    </row>
    <row r="1659" spans="1:4" ht="26.4" x14ac:dyDescent="0.25">
      <c r="A1659" s="84">
        <v>88386</v>
      </c>
      <c r="B1659" s="85" t="s">
        <v>6531</v>
      </c>
      <c r="C1659" s="84" t="s">
        <v>165</v>
      </c>
      <c r="D1659" s="195">
        <v>4.83</v>
      </c>
    </row>
    <row r="1660" spans="1:4" ht="26.4" x14ac:dyDescent="0.25">
      <c r="A1660" s="84">
        <v>88398</v>
      </c>
      <c r="B1660" s="85" t="s">
        <v>6554</v>
      </c>
      <c r="C1660" s="84" t="s">
        <v>277</v>
      </c>
      <c r="D1660" s="195">
        <v>1.17</v>
      </c>
    </row>
    <row r="1661" spans="1:4" ht="26.4" x14ac:dyDescent="0.25">
      <c r="A1661" s="84">
        <v>88393</v>
      </c>
      <c r="B1661" s="85" t="s">
        <v>6532</v>
      </c>
      <c r="C1661" s="84" t="s">
        <v>165</v>
      </c>
      <c r="D1661" s="195">
        <v>6.66</v>
      </c>
    </row>
    <row r="1662" spans="1:4" ht="39.6" x14ac:dyDescent="0.25">
      <c r="A1662" s="84">
        <v>90638</v>
      </c>
      <c r="B1662" s="85" t="s">
        <v>331</v>
      </c>
      <c r="C1662" s="84" t="s">
        <v>277</v>
      </c>
      <c r="D1662" s="195">
        <v>4.68</v>
      </c>
    </row>
    <row r="1663" spans="1:4" ht="39.6" x14ac:dyDescent="0.25">
      <c r="A1663" s="84">
        <v>90637</v>
      </c>
      <c r="B1663" s="85" t="s">
        <v>222</v>
      </c>
      <c r="C1663" s="84" t="s">
        <v>165</v>
      </c>
      <c r="D1663" s="195">
        <v>14.78</v>
      </c>
    </row>
    <row r="1664" spans="1:4" ht="39.6" x14ac:dyDescent="0.25">
      <c r="A1664" s="84">
        <v>103243</v>
      </c>
      <c r="B1664" s="85" t="s">
        <v>11921</v>
      </c>
      <c r="C1664" s="84" t="s">
        <v>277</v>
      </c>
      <c r="D1664" s="195">
        <v>0</v>
      </c>
    </row>
    <row r="1665" spans="1:4" ht="39.6" x14ac:dyDescent="0.25">
      <c r="A1665" s="84">
        <v>103242</v>
      </c>
      <c r="B1665" s="85" t="s">
        <v>11922</v>
      </c>
      <c r="C1665" s="84" t="s">
        <v>165</v>
      </c>
      <c r="D1665" s="195">
        <v>0</v>
      </c>
    </row>
    <row r="1666" spans="1:4" ht="39.6" x14ac:dyDescent="0.25">
      <c r="A1666" s="84">
        <v>5806</v>
      </c>
      <c r="B1666" s="85" t="s">
        <v>281</v>
      </c>
      <c r="C1666" s="84" t="s">
        <v>277</v>
      </c>
      <c r="D1666" s="195">
        <v>0.3</v>
      </c>
    </row>
    <row r="1667" spans="1:4" ht="39.6" x14ac:dyDescent="0.25">
      <c r="A1667" s="84">
        <v>73536</v>
      </c>
      <c r="B1667" s="85" t="s">
        <v>203</v>
      </c>
      <c r="C1667" s="84" t="s">
        <v>165</v>
      </c>
      <c r="D1667" s="195">
        <v>21.89</v>
      </c>
    </row>
    <row r="1668" spans="1:4" ht="39.6" x14ac:dyDescent="0.25">
      <c r="A1668" s="84">
        <v>7043</v>
      </c>
      <c r="B1668" s="85" t="s">
        <v>309</v>
      </c>
      <c r="C1668" s="84" t="s">
        <v>277</v>
      </c>
      <c r="D1668" s="195">
        <v>0.38</v>
      </c>
    </row>
    <row r="1669" spans="1:4" ht="39.6" x14ac:dyDescent="0.25">
      <c r="A1669" s="84">
        <v>7042</v>
      </c>
      <c r="B1669" s="85" t="s">
        <v>197</v>
      </c>
      <c r="C1669" s="84" t="s">
        <v>165</v>
      </c>
      <c r="D1669" s="195">
        <v>25.89</v>
      </c>
    </row>
    <row r="1670" spans="1:4" ht="26.4" x14ac:dyDescent="0.25">
      <c r="A1670" s="84">
        <v>5934</v>
      </c>
      <c r="B1670" s="85" t="s">
        <v>301</v>
      </c>
      <c r="C1670" s="84" t="s">
        <v>277</v>
      </c>
      <c r="D1670" s="195">
        <v>121.31</v>
      </c>
    </row>
    <row r="1671" spans="1:4" ht="26.4" x14ac:dyDescent="0.25">
      <c r="A1671" s="84">
        <v>5932</v>
      </c>
      <c r="B1671" s="85" t="s">
        <v>191</v>
      </c>
      <c r="C1671" s="84" t="s">
        <v>165</v>
      </c>
      <c r="D1671" s="195">
        <v>291.75</v>
      </c>
    </row>
    <row r="1672" spans="1:4" ht="26.4" x14ac:dyDescent="0.25">
      <c r="A1672" s="84">
        <v>96159</v>
      </c>
      <c r="B1672" s="85" t="s">
        <v>381</v>
      </c>
      <c r="C1672" s="84" t="s">
        <v>277</v>
      </c>
      <c r="D1672" s="195">
        <v>116.68</v>
      </c>
    </row>
    <row r="1673" spans="1:4" ht="26.4" x14ac:dyDescent="0.25">
      <c r="A1673" s="84">
        <v>95133</v>
      </c>
      <c r="B1673" s="85" t="s">
        <v>257</v>
      </c>
      <c r="C1673" s="84" t="s">
        <v>165</v>
      </c>
      <c r="D1673" s="195">
        <v>216.77</v>
      </c>
    </row>
    <row r="1674" spans="1:4" ht="26.4" x14ac:dyDescent="0.25">
      <c r="A1674" s="84">
        <v>102986</v>
      </c>
      <c r="B1674" s="85" t="s">
        <v>11923</v>
      </c>
      <c r="C1674" s="84" t="s">
        <v>277</v>
      </c>
      <c r="D1674" s="195">
        <v>0</v>
      </c>
    </row>
    <row r="1675" spans="1:4" ht="26.4" x14ac:dyDescent="0.25">
      <c r="A1675" s="84">
        <v>102987</v>
      </c>
      <c r="B1675" s="85" t="s">
        <v>11924</v>
      </c>
      <c r="C1675" s="84" t="s">
        <v>165</v>
      </c>
      <c r="D1675" s="195">
        <v>0</v>
      </c>
    </row>
    <row r="1676" spans="1:4" ht="26.4" x14ac:dyDescent="0.25">
      <c r="A1676" s="84">
        <v>92961</v>
      </c>
      <c r="B1676" s="85" t="s">
        <v>356</v>
      </c>
      <c r="C1676" s="84" t="s">
        <v>277</v>
      </c>
      <c r="D1676" s="195">
        <v>5.38</v>
      </c>
    </row>
    <row r="1677" spans="1:4" ht="26.4" x14ac:dyDescent="0.25">
      <c r="A1677" s="84">
        <v>92960</v>
      </c>
      <c r="B1677" s="85" t="s">
        <v>246</v>
      </c>
      <c r="C1677" s="84" t="s">
        <v>165</v>
      </c>
      <c r="D1677" s="195">
        <v>19.329999999999998</v>
      </c>
    </row>
    <row r="1678" spans="1:4" ht="26.4" x14ac:dyDescent="0.25">
      <c r="A1678" s="84">
        <v>102863</v>
      </c>
      <c r="B1678" s="85" t="s">
        <v>11925</v>
      </c>
      <c r="C1678" s="84" t="s">
        <v>277</v>
      </c>
      <c r="D1678" s="195">
        <v>0</v>
      </c>
    </row>
    <row r="1679" spans="1:4" ht="26.4" x14ac:dyDescent="0.25">
      <c r="A1679" s="84">
        <v>102862</v>
      </c>
      <c r="B1679" s="85" t="s">
        <v>11926</v>
      </c>
      <c r="C1679" s="84" t="s">
        <v>165</v>
      </c>
      <c r="D1679" s="195">
        <v>0</v>
      </c>
    </row>
    <row r="1680" spans="1:4" ht="52.8" x14ac:dyDescent="0.25">
      <c r="A1680" s="84">
        <v>93409</v>
      </c>
      <c r="B1680" s="85" t="s">
        <v>11927</v>
      </c>
      <c r="C1680" s="84" t="s">
        <v>277</v>
      </c>
      <c r="D1680" s="195">
        <v>37.340000000000003</v>
      </c>
    </row>
    <row r="1681" spans="1:4" ht="52.8" x14ac:dyDescent="0.25">
      <c r="A1681" s="84">
        <v>93408</v>
      </c>
      <c r="B1681" s="85" t="s">
        <v>11928</v>
      </c>
      <c r="C1681" s="84" t="s">
        <v>165</v>
      </c>
      <c r="D1681" s="195">
        <v>93.21</v>
      </c>
    </row>
    <row r="1682" spans="1:4" x14ac:dyDescent="0.25">
      <c r="A1682" s="84">
        <v>102941</v>
      </c>
      <c r="B1682" s="85" t="s">
        <v>11929</v>
      </c>
      <c r="C1682" s="84" t="s">
        <v>277</v>
      </c>
      <c r="D1682" s="195">
        <v>0</v>
      </c>
    </row>
    <row r="1683" spans="1:4" x14ac:dyDescent="0.25">
      <c r="A1683" s="84">
        <v>102940</v>
      </c>
      <c r="B1683" s="85" t="s">
        <v>11930</v>
      </c>
      <c r="C1683" s="84" t="s">
        <v>165</v>
      </c>
      <c r="D1683" s="195">
        <v>0</v>
      </c>
    </row>
    <row r="1684" spans="1:4" ht="39.6" x14ac:dyDescent="0.25">
      <c r="A1684" s="84">
        <v>103164</v>
      </c>
      <c r="B1684" s="85" t="s">
        <v>11931</v>
      </c>
      <c r="C1684" s="84" t="s">
        <v>277</v>
      </c>
      <c r="D1684" s="195">
        <v>0</v>
      </c>
    </row>
    <row r="1685" spans="1:4" ht="39.6" x14ac:dyDescent="0.25">
      <c r="A1685" s="84">
        <v>103163</v>
      </c>
      <c r="B1685" s="85" t="s">
        <v>11932</v>
      </c>
      <c r="C1685" s="84" t="s">
        <v>165</v>
      </c>
      <c r="D1685" s="195">
        <v>0</v>
      </c>
    </row>
    <row r="1686" spans="1:4" ht="39.6" x14ac:dyDescent="0.25">
      <c r="A1686" s="84">
        <v>103158</v>
      </c>
      <c r="B1686" s="85" t="s">
        <v>11933</v>
      </c>
      <c r="C1686" s="84" t="s">
        <v>277</v>
      </c>
      <c r="D1686" s="195">
        <v>0</v>
      </c>
    </row>
    <row r="1687" spans="1:4" ht="39.6" x14ac:dyDescent="0.25">
      <c r="A1687" s="84">
        <v>103157</v>
      </c>
      <c r="B1687" s="85" t="s">
        <v>11934</v>
      </c>
      <c r="C1687" s="84" t="s">
        <v>165</v>
      </c>
      <c r="D1687" s="195">
        <v>0</v>
      </c>
    </row>
    <row r="1688" spans="1:4" ht="39.6" x14ac:dyDescent="0.25">
      <c r="A1688" s="84">
        <v>103176</v>
      </c>
      <c r="B1688" s="85" t="s">
        <v>11935</v>
      </c>
      <c r="C1688" s="84" t="s">
        <v>277</v>
      </c>
      <c r="D1688" s="195">
        <v>0</v>
      </c>
    </row>
    <row r="1689" spans="1:4" ht="39.6" x14ac:dyDescent="0.25">
      <c r="A1689" s="84">
        <v>103175</v>
      </c>
      <c r="B1689" s="85" t="s">
        <v>11936</v>
      </c>
      <c r="C1689" s="84" t="s">
        <v>165</v>
      </c>
      <c r="D1689" s="195">
        <v>0</v>
      </c>
    </row>
    <row r="1690" spans="1:4" ht="39.6" x14ac:dyDescent="0.25">
      <c r="A1690" s="84">
        <v>103182</v>
      </c>
      <c r="B1690" s="85" t="s">
        <v>11937</v>
      </c>
      <c r="C1690" s="84" t="s">
        <v>277</v>
      </c>
      <c r="D1690" s="195">
        <v>0</v>
      </c>
    </row>
    <row r="1691" spans="1:4" ht="39.6" x14ac:dyDescent="0.25">
      <c r="A1691" s="84">
        <v>103181</v>
      </c>
      <c r="B1691" s="85" t="s">
        <v>11938</v>
      </c>
      <c r="C1691" s="84" t="s">
        <v>165</v>
      </c>
      <c r="D1691" s="195">
        <v>0</v>
      </c>
    </row>
    <row r="1692" spans="1:4" ht="39.6" x14ac:dyDescent="0.25">
      <c r="A1692" s="84">
        <v>103170</v>
      </c>
      <c r="B1692" s="85" t="s">
        <v>11939</v>
      </c>
      <c r="C1692" s="84" t="s">
        <v>277</v>
      </c>
      <c r="D1692" s="195">
        <v>0</v>
      </c>
    </row>
    <row r="1693" spans="1:4" ht="39.6" x14ac:dyDescent="0.25">
      <c r="A1693" s="84">
        <v>103169</v>
      </c>
      <c r="B1693" s="85" t="s">
        <v>11940</v>
      </c>
      <c r="C1693" s="84" t="s">
        <v>165</v>
      </c>
      <c r="D1693" s="195">
        <v>0</v>
      </c>
    </row>
    <row r="1694" spans="1:4" ht="26.4" x14ac:dyDescent="0.25">
      <c r="A1694" s="84">
        <v>102869</v>
      </c>
      <c r="B1694" s="85" t="s">
        <v>11941</v>
      </c>
      <c r="C1694" s="84" t="s">
        <v>277</v>
      </c>
      <c r="D1694" s="195">
        <v>0</v>
      </c>
    </row>
    <row r="1695" spans="1:4" ht="26.4" x14ac:dyDescent="0.25">
      <c r="A1695" s="84">
        <v>102868</v>
      </c>
      <c r="B1695" s="85" t="s">
        <v>11942</v>
      </c>
      <c r="C1695" s="84" t="s">
        <v>165</v>
      </c>
      <c r="D1695" s="195">
        <v>0</v>
      </c>
    </row>
    <row r="1696" spans="1:4" ht="26.4" x14ac:dyDescent="0.25">
      <c r="A1696" s="84">
        <v>92113</v>
      </c>
      <c r="B1696" s="85" t="s">
        <v>6563</v>
      </c>
      <c r="C1696" s="84" t="s">
        <v>277</v>
      </c>
      <c r="D1696" s="195">
        <v>1.0900000000000001</v>
      </c>
    </row>
    <row r="1697" spans="1:4" ht="26.4" x14ac:dyDescent="0.25">
      <c r="A1697" s="84">
        <v>92112</v>
      </c>
      <c r="B1697" s="85" t="s">
        <v>6541</v>
      </c>
      <c r="C1697" s="84" t="s">
        <v>165</v>
      </c>
      <c r="D1697" s="195">
        <v>3.38</v>
      </c>
    </row>
    <row r="1698" spans="1:4" ht="52.8" x14ac:dyDescent="0.25">
      <c r="A1698" s="84">
        <v>90675</v>
      </c>
      <c r="B1698" s="85" t="s">
        <v>336</v>
      </c>
      <c r="C1698" s="84" t="s">
        <v>277</v>
      </c>
      <c r="D1698" s="195">
        <v>342.28</v>
      </c>
    </row>
    <row r="1699" spans="1:4" ht="52.8" x14ac:dyDescent="0.25">
      <c r="A1699" s="84">
        <v>90674</v>
      </c>
      <c r="B1699" s="85" t="s">
        <v>227</v>
      </c>
      <c r="C1699" s="84" t="s">
        <v>165</v>
      </c>
      <c r="D1699" s="195">
        <v>756.78</v>
      </c>
    </row>
    <row r="1700" spans="1:4" ht="52.8" x14ac:dyDescent="0.25">
      <c r="A1700" s="84">
        <v>93225</v>
      </c>
      <c r="B1700" s="85" t="s">
        <v>357</v>
      </c>
      <c r="C1700" s="84" t="s">
        <v>277</v>
      </c>
      <c r="D1700" s="195">
        <v>502.48</v>
      </c>
    </row>
    <row r="1701" spans="1:4" ht="52.8" x14ac:dyDescent="0.25">
      <c r="A1701" s="84">
        <v>93224</v>
      </c>
      <c r="B1701" s="85" t="s">
        <v>247</v>
      </c>
      <c r="C1701" s="84" t="s">
        <v>165</v>
      </c>
      <c r="D1701" s="195">
        <v>1111.21</v>
      </c>
    </row>
    <row r="1702" spans="1:4" ht="26.4" x14ac:dyDescent="0.25">
      <c r="A1702" s="84">
        <v>104696</v>
      </c>
      <c r="B1702" s="85" t="s">
        <v>10269</v>
      </c>
      <c r="C1702" s="84" t="s">
        <v>277</v>
      </c>
      <c r="D1702" s="195">
        <v>43.08</v>
      </c>
    </row>
    <row r="1703" spans="1:4" ht="26.4" x14ac:dyDescent="0.25">
      <c r="A1703" s="84">
        <v>104695</v>
      </c>
      <c r="B1703" s="85" t="s">
        <v>10270</v>
      </c>
      <c r="C1703" s="84" t="s">
        <v>165</v>
      </c>
      <c r="D1703" s="195">
        <v>46.28</v>
      </c>
    </row>
    <row r="1704" spans="1:4" ht="52.8" x14ac:dyDescent="0.25">
      <c r="A1704" s="84">
        <v>90681</v>
      </c>
      <c r="B1704" s="85" t="s">
        <v>337</v>
      </c>
      <c r="C1704" s="84" t="s">
        <v>277</v>
      </c>
      <c r="D1704" s="195">
        <v>180.62</v>
      </c>
    </row>
    <row r="1705" spans="1:4" ht="52.8" x14ac:dyDescent="0.25">
      <c r="A1705" s="84">
        <v>90680</v>
      </c>
      <c r="B1705" s="85" t="s">
        <v>228</v>
      </c>
      <c r="C1705" s="84" t="s">
        <v>165</v>
      </c>
      <c r="D1705" s="195">
        <v>407.6</v>
      </c>
    </row>
    <row r="1706" spans="1:4" ht="39.6" x14ac:dyDescent="0.25">
      <c r="A1706" s="84">
        <v>102875</v>
      </c>
      <c r="B1706" s="85" t="s">
        <v>10271</v>
      </c>
      <c r="C1706" s="84" t="s">
        <v>277</v>
      </c>
      <c r="D1706" s="195">
        <v>480.62</v>
      </c>
    </row>
    <row r="1707" spans="1:4" ht="39.6" x14ac:dyDescent="0.25">
      <c r="A1707" s="84">
        <v>102874</v>
      </c>
      <c r="B1707" s="85" t="s">
        <v>10272</v>
      </c>
      <c r="C1707" s="84" t="s">
        <v>165</v>
      </c>
      <c r="D1707" s="195">
        <v>1030.97</v>
      </c>
    </row>
    <row r="1708" spans="1:4" ht="39.6" x14ac:dyDescent="0.25">
      <c r="A1708" s="84">
        <v>102965</v>
      </c>
      <c r="B1708" s="85" t="s">
        <v>10273</v>
      </c>
      <c r="C1708" s="84" t="s">
        <v>277</v>
      </c>
      <c r="D1708" s="195">
        <v>254.82</v>
      </c>
    </row>
    <row r="1709" spans="1:4" ht="39.6" x14ac:dyDescent="0.25">
      <c r="A1709" s="84">
        <v>102964</v>
      </c>
      <c r="B1709" s="85" t="s">
        <v>10274</v>
      </c>
      <c r="C1709" s="84" t="s">
        <v>165</v>
      </c>
      <c r="D1709" s="195">
        <v>495.8</v>
      </c>
    </row>
    <row r="1710" spans="1:4" ht="26.4" x14ac:dyDescent="0.25">
      <c r="A1710" s="84">
        <v>90626</v>
      </c>
      <c r="B1710" s="85" t="s">
        <v>329</v>
      </c>
      <c r="C1710" s="84" t="s">
        <v>277</v>
      </c>
      <c r="D1710" s="195">
        <v>3.14</v>
      </c>
    </row>
    <row r="1711" spans="1:4" ht="26.4" x14ac:dyDescent="0.25">
      <c r="A1711" s="84">
        <v>90625</v>
      </c>
      <c r="B1711" s="85" t="s">
        <v>220</v>
      </c>
      <c r="C1711" s="84" t="s">
        <v>165</v>
      </c>
      <c r="D1711" s="195">
        <v>9.3000000000000007</v>
      </c>
    </row>
    <row r="1712" spans="1:4" ht="26.4" x14ac:dyDescent="0.25">
      <c r="A1712" s="84">
        <v>102881</v>
      </c>
      <c r="B1712" s="85" t="s">
        <v>10275</v>
      </c>
      <c r="C1712" s="84" t="s">
        <v>277</v>
      </c>
      <c r="D1712" s="195">
        <v>651.55999999999995</v>
      </c>
    </row>
    <row r="1713" spans="1:4" ht="26.4" x14ac:dyDescent="0.25">
      <c r="A1713" s="84">
        <v>102880</v>
      </c>
      <c r="B1713" s="85" t="s">
        <v>10276</v>
      </c>
      <c r="C1713" s="84" t="s">
        <v>165</v>
      </c>
      <c r="D1713" s="195">
        <v>1429.49</v>
      </c>
    </row>
    <row r="1714" spans="1:4" ht="39.6" x14ac:dyDescent="0.25">
      <c r="A1714" s="84">
        <v>103225</v>
      </c>
      <c r="B1714" s="85" t="s">
        <v>10277</v>
      </c>
      <c r="C1714" s="84" t="s">
        <v>277</v>
      </c>
      <c r="D1714" s="195">
        <v>228.36</v>
      </c>
    </row>
    <row r="1715" spans="1:4" ht="39.6" x14ac:dyDescent="0.25">
      <c r="A1715" s="84">
        <v>103224</v>
      </c>
      <c r="B1715" s="85" t="s">
        <v>10278</v>
      </c>
      <c r="C1715" s="84" t="s">
        <v>165</v>
      </c>
      <c r="D1715" s="195">
        <v>446.67</v>
      </c>
    </row>
    <row r="1716" spans="1:4" ht="39.6" x14ac:dyDescent="0.25">
      <c r="A1716" s="84">
        <v>103237</v>
      </c>
      <c r="B1716" s="85" t="s">
        <v>10279</v>
      </c>
      <c r="C1716" s="84" t="s">
        <v>277</v>
      </c>
      <c r="D1716" s="195">
        <v>626.85</v>
      </c>
    </row>
    <row r="1717" spans="1:4" ht="39.6" x14ac:dyDescent="0.25">
      <c r="A1717" s="84">
        <v>103236</v>
      </c>
      <c r="B1717" s="85" t="s">
        <v>10280</v>
      </c>
      <c r="C1717" s="84" t="s">
        <v>165</v>
      </c>
      <c r="D1717" s="195">
        <v>1333.05</v>
      </c>
    </row>
    <row r="1718" spans="1:4" ht="39.6" x14ac:dyDescent="0.25">
      <c r="A1718" s="84">
        <v>103231</v>
      </c>
      <c r="B1718" s="85" t="s">
        <v>10281</v>
      </c>
      <c r="C1718" s="84" t="s">
        <v>277</v>
      </c>
      <c r="D1718" s="195">
        <v>469.65</v>
      </c>
    </row>
    <row r="1719" spans="1:4" ht="39.6" x14ac:dyDescent="0.25">
      <c r="A1719" s="84">
        <v>103230</v>
      </c>
      <c r="B1719" s="85" t="s">
        <v>10282</v>
      </c>
      <c r="C1719" s="84" t="s">
        <v>165</v>
      </c>
      <c r="D1719" s="195">
        <v>977.05</v>
      </c>
    </row>
    <row r="1720" spans="1:4" ht="26.4" x14ac:dyDescent="0.25">
      <c r="A1720" s="84">
        <v>102975</v>
      </c>
      <c r="B1720" s="85" t="s">
        <v>10283</v>
      </c>
      <c r="C1720" s="84" t="s">
        <v>277</v>
      </c>
      <c r="D1720" s="195">
        <v>156.22999999999999</v>
      </c>
    </row>
    <row r="1721" spans="1:4" ht="26.4" x14ac:dyDescent="0.25">
      <c r="A1721" s="84">
        <v>102976</v>
      </c>
      <c r="B1721" s="85" t="s">
        <v>10284</v>
      </c>
      <c r="C1721" s="84" t="s">
        <v>165</v>
      </c>
      <c r="D1721" s="195">
        <v>288.67</v>
      </c>
    </row>
    <row r="1722" spans="1:4" ht="26.4" x14ac:dyDescent="0.25">
      <c r="A1722" s="84">
        <v>90632</v>
      </c>
      <c r="B1722" s="85" t="s">
        <v>330</v>
      </c>
      <c r="C1722" s="84" t="s">
        <v>277</v>
      </c>
      <c r="D1722" s="195">
        <v>108.5</v>
      </c>
    </row>
    <row r="1723" spans="1:4" ht="26.4" x14ac:dyDescent="0.25">
      <c r="A1723" s="84">
        <v>90631</v>
      </c>
      <c r="B1723" s="85" t="s">
        <v>221</v>
      </c>
      <c r="C1723" s="84" t="s">
        <v>165</v>
      </c>
      <c r="D1723" s="195">
        <v>175.6</v>
      </c>
    </row>
    <row r="1724" spans="1:4" ht="26.4" x14ac:dyDescent="0.25">
      <c r="A1724" s="84">
        <v>95709</v>
      </c>
      <c r="B1724" s="85" t="s">
        <v>7843</v>
      </c>
      <c r="C1724" s="84" t="s">
        <v>277</v>
      </c>
      <c r="D1724" s="195">
        <v>109.15</v>
      </c>
    </row>
    <row r="1725" spans="1:4" ht="26.4" x14ac:dyDescent="0.25">
      <c r="A1725" s="84">
        <v>95708</v>
      </c>
      <c r="B1725" s="85" t="s">
        <v>7840</v>
      </c>
      <c r="C1725" s="84" t="s">
        <v>165</v>
      </c>
      <c r="D1725" s="195">
        <v>179.37</v>
      </c>
    </row>
    <row r="1726" spans="1:4" ht="26.4" x14ac:dyDescent="0.25">
      <c r="A1726" s="84">
        <v>91278</v>
      </c>
      <c r="B1726" s="85" t="s">
        <v>344</v>
      </c>
      <c r="C1726" s="84" t="s">
        <v>277</v>
      </c>
      <c r="D1726" s="195">
        <v>0.5</v>
      </c>
    </row>
    <row r="1727" spans="1:4" ht="26.4" x14ac:dyDescent="0.25">
      <c r="A1727" s="84">
        <v>91277</v>
      </c>
      <c r="B1727" s="85" t="s">
        <v>235</v>
      </c>
      <c r="C1727" s="84" t="s">
        <v>165</v>
      </c>
      <c r="D1727" s="195">
        <v>9.92</v>
      </c>
    </row>
    <row r="1728" spans="1:4" x14ac:dyDescent="0.25">
      <c r="A1728" s="84">
        <v>102887</v>
      </c>
      <c r="B1728" s="85" t="s">
        <v>11943</v>
      </c>
      <c r="C1728" s="84" t="s">
        <v>277</v>
      </c>
      <c r="D1728" s="195">
        <v>0</v>
      </c>
    </row>
    <row r="1729" spans="1:4" x14ac:dyDescent="0.25">
      <c r="A1729" s="84">
        <v>102886</v>
      </c>
      <c r="B1729" s="85" t="s">
        <v>11944</v>
      </c>
      <c r="C1729" s="84" t="s">
        <v>165</v>
      </c>
      <c r="D1729" s="195">
        <v>0</v>
      </c>
    </row>
    <row r="1730" spans="1:4" ht="26.4" x14ac:dyDescent="0.25">
      <c r="A1730" s="84">
        <v>95277</v>
      </c>
      <c r="B1730" s="85" t="s">
        <v>6570</v>
      </c>
      <c r="C1730" s="84" t="s">
        <v>277</v>
      </c>
      <c r="D1730" s="195">
        <v>0.72</v>
      </c>
    </row>
    <row r="1731" spans="1:4" ht="26.4" x14ac:dyDescent="0.25">
      <c r="A1731" s="84">
        <v>95276</v>
      </c>
      <c r="B1731" s="85" t="s">
        <v>6548</v>
      </c>
      <c r="C1731" s="84" t="s">
        <v>165</v>
      </c>
      <c r="D1731" s="195">
        <v>3.59</v>
      </c>
    </row>
    <row r="1732" spans="1:4" ht="26.4" x14ac:dyDescent="0.25">
      <c r="A1732" s="84">
        <v>88430</v>
      </c>
      <c r="B1732" s="85" t="s">
        <v>314</v>
      </c>
      <c r="C1732" s="84" t="s">
        <v>277</v>
      </c>
      <c r="D1732" s="195">
        <v>6.09</v>
      </c>
    </row>
    <row r="1733" spans="1:4" ht="26.4" x14ac:dyDescent="0.25">
      <c r="A1733" s="84">
        <v>88418</v>
      </c>
      <c r="B1733" s="85" t="s">
        <v>205</v>
      </c>
      <c r="C1733" s="84" t="s">
        <v>165</v>
      </c>
      <c r="D1733" s="195">
        <v>13.27</v>
      </c>
    </row>
    <row r="1734" spans="1:4" ht="26.4" x14ac:dyDescent="0.25">
      <c r="A1734" s="84">
        <v>88438</v>
      </c>
      <c r="B1734" s="85" t="s">
        <v>315</v>
      </c>
      <c r="C1734" s="84" t="s">
        <v>277</v>
      </c>
      <c r="D1734" s="195">
        <v>8.07</v>
      </c>
    </row>
    <row r="1735" spans="1:4" ht="26.4" x14ac:dyDescent="0.25">
      <c r="A1735" s="84">
        <v>88433</v>
      </c>
      <c r="B1735" s="85" t="s">
        <v>206</v>
      </c>
      <c r="C1735" s="84" t="s">
        <v>165</v>
      </c>
      <c r="D1735" s="195">
        <v>17.27</v>
      </c>
    </row>
    <row r="1736" spans="1:4" ht="39.6" x14ac:dyDescent="0.25">
      <c r="A1736" s="84">
        <v>90669</v>
      </c>
      <c r="B1736" s="85" t="s">
        <v>6560</v>
      </c>
      <c r="C1736" s="84" t="s">
        <v>277</v>
      </c>
      <c r="D1736" s="195">
        <v>8.94</v>
      </c>
    </row>
    <row r="1737" spans="1:4" ht="39.6" x14ac:dyDescent="0.25">
      <c r="A1737" s="84">
        <v>90668</v>
      </c>
      <c r="B1737" s="85" t="s">
        <v>6538</v>
      </c>
      <c r="C1737" s="84" t="s">
        <v>165</v>
      </c>
      <c r="D1737" s="195">
        <v>32.54</v>
      </c>
    </row>
    <row r="1738" spans="1:4" ht="26.4" x14ac:dyDescent="0.25">
      <c r="A1738" s="84">
        <v>102980</v>
      </c>
      <c r="B1738" s="85" t="s">
        <v>11945</v>
      </c>
      <c r="C1738" s="84" t="s">
        <v>277</v>
      </c>
      <c r="D1738" s="195">
        <v>0</v>
      </c>
    </row>
    <row r="1739" spans="1:4" ht="26.4" x14ac:dyDescent="0.25">
      <c r="A1739" s="84">
        <v>102981</v>
      </c>
      <c r="B1739" s="85" t="s">
        <v>11946</v>
      </c>
      <c r="C1739" s="84" t="s">
        <v>165</v>
      </c>
      <c r="D1739" s="195">
        <v>0</v>
      </c>
    </row>
    <row r="1740" spans="1:4" ht="26.4" x14ac:dyDescent="0.25">
      <c r="A1740" s="84">
        <v>5946</v>
      </c>
      <c r="B1740" s="85" t="s">
        <v>303</v>
      </c>
      <c r="C1740" s="84" t="s">
        <v>277</v>
      </c>
      <c r="D1740" s="195">
        <v>107.26</v>
      </c>
    </row>
    <row r="1741" spans="1:4" ht="26.4" x14ac:dyDescent="0.25">
      <c r="A1741" s="84">
        <v>5944</v>
      </c>
      <c r="B1741" s="85" t="s">
        <v>193</v>
      </c>
      <c r="C1741" s="84" t="s">
        <v>165</v>
      </c>
      <c r="D1741" s="195">
        <v>245.55</v>
      </c>
    </row>
    <row r="1742" spans="1:4" ht="26.4" x14ac:dyDescent="0.25">
      <c r="A1742" s="84">
        <v>5942</v>
      </c>
      <c r="B1742" s="85" t="s">
        <v>302</v>
      </c>
      <c r="C1742" s="84" t="s">
        <v>277</v>
      </c>
      <c r="D1742" s="195">
        <v>87.86</v>
      </c>
    </row>
    <row r="1743" spans="1:4" ht="26.4" x14ac:dyDescent="0.25">
      <c r="A1743" s="84">
        <v>5940</v>
      </c>
      <c r="B1743" s="85" t="s">
        <v>192</v>
      </c>
      <c r="C1743" s="84" t="s">
        <v>165</v>
      </c>
      <c r="D1743" s="195">
        <v>182.62</v>
      </c>
    </row>
    <row r="1744" spans="1:4" ht="26.4" x14ac:dyDescent="0.25">
      <c r="A1744" s="84">
        <v>102893</v>
      </c>
      <c r="B1744" s="85" t="s">
        <v>11947</v>
      </c>
      <c r="C1744" s="84" t="s">
        <v>277</v>
      </c>
      <c r="D1744" s="195">
        <v>0</v>
      </c>
    </row>
    <row r="1745" spans="1:4" ht="26.4" x14ac:dyDescent="0.25">
      <c r="A1745" s="84">
        <v>102892</v>
      </c>
      <c r="B1745" s="85" t="s">
        <v>11948</v>
      </c>
      <c r="C1745" s="84" t="s">
        <v>165</v>
      </c>
      <c r="D1745" s="195">
        <v>0</v>
      </c>
    </row>
    <row r="1746" spans="1:4" ht="26.4" x14ac:dyDescent="0.25">
      <c r="A1746" s="84">
        <v>89251</v>
      </c>
      <c r="B1746" s="85" t="s">
        <v>323</v>
      </c>
      <c r="C1746" s="84" t="s">
        <v>277</v>
      </c>
      <c r="D1746" s="195">
        <v>325.89</v>
      </c>
    </row>
    <row r="1747" spans="1:4" ht="26.4" x14ac:dyDescent="0.25">
      <c r="A1747" s="84">
        <v>89250</v>
      </c>
      <c r="B1747" s="85" t="s">
        <v>213</v>
      </c>
      <c r="C1747" s="84" t="s">
        <v>165</v>
      </c>
      <c r="D1747" s="195">
        <v>1091.54</v>
      </c>
    </row>
    <row r="1748" spans="1:4" ht="39.6" x14ac:dyDescent="0.25">
      <c r="A1748" s="84">
        <v>102959</v>
      </c>
      <c r="B1748" s="85" t="s">
        <v>11949</v>
      </c>
      <c r="C1748" s="84" t="s">
        <v>277</v>
      </c>
      <c r="D1748" s="195">
        <v>0</v>
      </c>
    </row>
    <row r="1749" spans="1:4" ht="39.6" x14ac:dyDescent="0.25">
      <c r="A1749" s="84">
        <v>102958</v>
      </c>
      <c r="B1749" s="85" t="s">
        <v>11950</v>
      </c>
      <c r="C1749" s="84" t="s">
        <v>165</v>
      </c>
      <c r="D1749" s="195">
        <v>0</v>
      </c>
    </row>
    <row r="1750" spans="1:4" ht="52.8" x14ac:dyDescent="0.25">
      <c r="A1750" s="84">
        <v>5681</v>
      </c>
      <c r="B1750" s="85" t="s">
        <v>279</v>
      </c>
      <c r="C1750" s="84" t="s">
        <v>277</v>
      </c>
      <c r="D1750" s="195">
        <v>69.290000000000006</v>
      </c>
    </row>
    <row r="1751" spans="1:4" ht="52.8" x14ac:dyDescent="0.25">
      <c r="A1751" s="84">
        <v>5680</v>
      </c>
      <c r="B1751" s="85" t="s">
        <v>167</v>
      </c>
      <c r="C1751" s="84" t="s">
        <v>165</v>
      </c>
      <c r="D1751" s="195">
        <v>142.94999999999999</v>
      </c>
    </row>
    <row r="1752" spans="1:4" ht="52.8" x14ac:dyDescent="0.25">
      <c r="A1752" s="84">
        <v>5877</v>
      </c>
      <c r="B1752" s="85" t="s">
        <v>292</v>
      </c>
      <c r="C1752" s="84" t="s">
        <v>277</v>
      </c>
      <c r="D1752" s="195">
        <v>71.73</v>
      </c>
    </row>
    <row r="1753" spans="1:4" ht="52.8" x14ac:dyDescent="0.25">
      <c r="A1753" s="84">
        <v>5875</v>
      </c>
      <c r="B1753" s="85" t="s">
        <v>182</v>
      </c>
      <c r="C1753" s="84" t="s">
        <v>165</v>
      </c>
      <c r="D1753" s="195">
        <v>143.78</v>
      </c>
    </row>
    <row r="1754" spans="1:4" ht="52.8" x14ac:dyDescent="0.25">
      <c r="A1754" s="84">
        <v>5679</v>
      </c>
      <c r="B1754" s="85" t="s">
        <v>278</v>
      </c>
      <c r="C1754" s="84" t="s">
        <v>277</v>
      </c>
      <c r="D1754" s="195">
        <v>72.87</v>
      </c>
    </row>
    <row r="1755" spans="1:4" ht="52.8" x14ac:dyDescent="0.25">
      <c r="A1755" s="84">
        <v>5678</v>
      </c>
      <c r="B1755" s="85" t="s">
        <v>166</v>
      </c>
      <c r="C1755" s="84" t="s">
        <v>165</v>
      </c>
      <c r="D1755" s="195">
        <v>155.19999999999999</v>
      </c>
    </row>
    <row r="1756" spans="1:4" ht="39.6" x14ac:dyDescent="0.25">
      <c r="A1756" s="84">
        <v>6880</v>
      </c>
      <c r="B1756" s="85" t="s">
        <v>308</v>
      </c>
      <c r="C1756" s="84" t="s">
        <v>277</v>
      </c>
      <c r="D1756" s="195">
        <v>95.97</v>
      </c>
    </row>
    <row r="1757" spans="1:4" ht="39.6" x14ac:dyDescent="0.25">
      <c r="A1757" s="84">
        <v>6879</v>
      </c>
      <c r="B1757" s="85" t="s">
        <v>196</v>
      </c>
      <c r="C1757" s="84" t="s">
        <v>165</v>
      </c>
      <c r="D1757" s="195">
        <v>222.31</v>
      </c>
    </row>
    <row r="1758" spans="1:4" ht="39.6" x14ac:dyDescent="0.25">
      <c r="A1758" s="84">
        <v>96464</v>
      </c>
      <c r="B1758" s="85" t="s">
        <v>10285</v>
      </c>
      <c r="C1758" s="84" t="s">
        <v>277</v>
      </c>
      <c r="D1758" s="195">
        <v>99.87</v>
      </c>
    </row>
    <row r="1759" spans="1:4" ht="39.6" x14ac:dyDescent="0.25">
      <c r="A1759" s="84">
        <v>96463</v>
      </c>
      <c r="B1759" s="85" t="s">
        <v>10286</v>
      </c>
      <c r="C1759" s="84" t="s">
        <v>165</v>
      </c>
      <c r="D1759" s="195">
        <v>229.47</v>
      </c>
    </row>
    <row r="1760" spans="1:4" ht="39.6" x14ac:dyDescent="0.25">
      <c r="A1760" s="84">
        <v>7050</v>
      </c>
      <c r="B1760" s="85" t="s">
        <v>310</v>
      </c>
      <c r="C1760" s="84" t="s">
        <v>277</v>
      </c>
      <c r="D1760" s="195">
        <v>88.86</v>
      </c>
    </row>
    <row r="1761" spans="1:4" ht="39.6" x14ac:dyDescent="0.25">
      <c r="A1761" s="84">
        <v>7049</v>
      </c>
      <c r="B1761" s="85" t="s">
        <v>198</v>
      </c>
      <c r="C1761" s="84" t="s">
        <v>165</v>
      </c>
      <c r="D1761" s="195">
        <v>232.64</v>
      </c>
    </row>
    <row r="1762" spans="1:4" ht="39.6" x14ac:dyDescent="0.25">
      <c r="A1762" s="84">
        <v>95632</v>
      </c>
      <c r="B1762" s="85" t="s">
        <v>372</v>
      </c>
      <c r="C1762" s="84" t="s">
        <v>277</v>
      </c>
      <c r="D1762" s="195">
        <v>93.24</v>
      </c>
    </row>
    <row r="1763" spans="1:4" ht="39.6" x14ac:dyDescent="0.25">
      <c r="A1763" s="84">
        <v>95631</v>
      </c>
      <c r="B1763" s="85" t="s">
        <v>262</v>
      </c>
      <c r="C1763" s="84" t="s">
        <v>165</v>
      </c>
      <c r="D1763" s="195">
        <v>241.42</v>
      </c>
    </row>
    <row r="1764" spans="1:4" ht="39.6" x14ac:dyDescent="0.25">
      <c r="A1764" s="84">
        <v>5685</v>
      </c>
      <c r="B1764" s="85" t="s">
        <v>280</v>
      </c>
      <c r="C1764" s="84" t="s">
        <v>277</v>
      </c>
      <c r="D1764" s="195">
        <v>73.08</v>
      </c>
    </row>
    <row r="1765" spans="1:4" ht="39.6" x14ac:dyDescent="0.25">
      <c r="A1765" s="84">
        <v>5684</v>
      </c>
      <c r="B1765" s="85" t="s">
        <v>168</v>
      </c>
      <c r="C1765" s="84" t="s">
        <v>165</v>
      </c>
      <c r="D1765" s="195">
        <v>169.63</v>
      </c>
    </row>
    <row r="1766" spans="1:4" ht="39.6" x14ac:dyDescent="0.25">
      <c r="A1766" s="84">
        <v>93244</v>
      </c>
      <c r="B1766" s="85" t="s">
        <v>359</v>
      </c>
      <c r="C1766" s="84" t="s">
        <v>277</v>
      </c>
      <c r="D1766" s="195">
        <v>74.760000000000005</v>
      </c>
    </row>
    <row r="1767" spans="1:4" ht="39.6" x14ac:dyDescent="0.25">
      <c r="A1767" s="84">
        <v>73436</v>
      </c>
      <c r="B1767" s="85" t="s">
        <v>201</v>
      </c>
      <c r="C1767" s="84" t="s">
        <v>165</v>
      </c>
      <c r="D1767" s="195">
        <v>172.91</v>
      </c>
    </row>
    <row r="1768" spans="1:4" ht="39.6" x14ac:dyDescent="0.25">
      <c r="A1768" s="84">
        <v>5881</v>
      </c>
      <c r="B1768" s="85" t="s">
        <v>293</v>
      </c>
      <c r="C1768" s="84" t="s">
        <v>277</v>
      </c>
      <c r="D1768" s="195">
        <v>87.98</v>
      </c>
    </row>
    <row r="1769" spans="1:4" ht="39.6" x14ac:dyDescent="0.25">
      <c r="A1769" s="84">
        <v>5879</v>
      </c>
      <c r="B1769" s="85" t="s">
        <v>183</v>
      </c>
      <c r="C1769" s="84" t="s">
        <v>165</v>
      </c>
      <c r="D1769" s="195">
        <v>154.61000000000001</v>
      </c>
    </row>
    <row r="1770" spans="1:4" ht="39.6" x14ac:dyDescent="0.25">
      <c r="A1770" s="84">
        <v>5865</v>
      </c>
      <c r="B1770" s="85" t="s">
        <v>290</v>
      </c>
      <c r="C1770" s="84" t="s">
        <v>277</v>
      </c>
      <c r="D1770" s="195">
        <v>12.26</v>
      </c>
    </row>
    <row r="1771" spans="1:4" ht="39.6" x14ac:dyDescent="0.25">
      <c r="A1771" s="84">
        <v>5863</v>
      </c>
      <c r="B1771" s="85" t="s">
        <v>180</v>
      </c>
      <c r="C1771" s="84" t="s">
        <v>165</v>
      </c>
      <c r="D1771" s="195">
        <v>24.36</v>
      </c>
    </row>
    <row r="1772" spans="1:4" ht="26.4" x14ac:dyDescent="0.25">
      <c r="A1772" s="84">
        <v>5869</v>
      </c>
      <c r="B1772" s="85" t="s">
        <v>291</v>
      </c>
      <c r="C1772" s="84" t="s">
        <v>277</v>
      </c>
      <c r="D1772" s="195">
        <v>82.35</v>
      </c>
    </row>
    <row r="1773" spans="1:4" ht="26.4" x14ac:dyDescent="0.25">
      <c r="A1773" s="84">
        <v>5867</v>
      </c>
      <c r="B1773" s="85" t="s">
        <v>181</v>
      </c>
      <c r="C1773" s="84" t="s">
        <v>165</v>
      </c>
      <c r="D1773" s="195">
        <v>171.97</v>
      </c>
    </row>
    <row r="1774" spans="1:4" ht="26.4" x14ac:dyDescent="0.25">
      <c r="A1774" s="84">
        <v>95271</v>
      </c>
      <c r="B1774" s="85" t="s">
        <v>371</v>
      </c>
      <c r="C1774" s="84" t="s">
        <v>277</v>
      </c>
      <c r="D1774" s="195">
        <v>0.73</v>
      </c>
    </row>
    <row r="1775" spans="1:4" ht="26.4" x14ac:dyDescent="0.25">
      <c r="A1775" s="84">
        <v>95270</v>
      </c>
      <c r="B1775" s="85" t="s">
        <v>261</v>
      </c>
      <c r="C1775" s="84" t="s">
        <v>165</v>
      </c>
      <c r="D1775" s="195">
        <v>10.24</v>
      </c>
    </row>
    <row r="1776" spans="1:4" ht="26.4" x14ac:dyDescent="0.25">
      <c r="A1776" s="84">
        <v>91693</v>
      </c>
      <c r="B1776" s="85" t="s">
        <v>351</v>
      </c>
      <c r="C1776" s="84" t="s">
        <v>277</v>
      </c>
      <c r="D1776" s="195">
        <v>42.03</v>
      </c>
    </row>
    <row r="1777" spans="1:4" ht="26.4" x14ac:dyDescent="0.25">
      <c r="A1777" s="84">
        <v>91692</v>
      </c>
      <c r="B1777" s="85" t="s">
        <v>241</v>
      </c>
      <c r="C1777" s="84" t="s">
        <v>165</v>
      </c>
      <c r="D1777" s="195">
        <v>43.38</v>
      </c>
    </row>
    <row r="1778" spans="1:4" ht="39.6" x14ac:dyDescent="0.25">
      <c r="A1778" s="84">
        <v>102929</v>
      </c>
      <c r="B1778" s="85" t="s">
        <v>11951</v>
      </c>
      <c r="C1778" s="84" t="s">
        <v>277</v>
      </c>
      <c r="D1778" s="195">
        <v>0</v>
      </c>
    </row>
    <row r="1779" spans="1:4" ht="39.6" x14ac:dyDescent="0.25">
      <c r="A1779" s="84">
        <v>102928</v>
      </c>
      <c r="B1779" s="85" t="s">
        <v>11952</v>
      </c>
      <c r="C1779" s="84" t="s">
        <v>165</v>
      </c>
      <c r="D1779" s="195">
        <v>0</v>
      </c>
    </row>
    <row r="1780" spans="1:4" ht="26.4" x14ac:dyDescent="0.25">
      <c r="A1780" s="84">
        <v>95140</v>
      </c>
      <c r="B1780" s="85" t="s">
        <v>368</v>
      </c>
      <c r="C1780" s="84" t="s">
        <v>277</v>
      </c>
      <c r="D1780" s="195">
        <v>0.03</v>
      </c>
    </row>
    <row r="1781" spans="1:4" ht="26.4" x14ac:dyDescent="0.25">
      <c r="A1781" s="84">
        <v>95139</v>
      </c>
      <c r="B1781" s="85" t="s">
        <v>258</v>
      </c>
      <c r="C1781" s="84" t="s">
        <v>165</v>
      </c>
      <c r="D1781" s="195">
        <v>0.04</v>
      </c>
    </row>
    <row r="1782" spans="1:4" ht="26.4" x14ac:dyDescent="0.25">
      <c r="A1782" s="84">
        <v>89027</v>
      </c>
      <c r="B1782" s="85" t="s">
        <v>6557</v>
      </c>
      <c r="C1782" s="84" t="s">
        <v>277</v>
      </c>
      <c r="D1782" s="195">
        <v>5.14</v>
      </c>
    </row>
    <row r="1783" spans="1:4" ht="26.4" x14ac:dyDescent="0.25">
      <c r="A1783" s="84">
        <v>89028</v>
      </c>
      <c r="B1783" s="85" t="s">
        <v>6535</v>
      </c>
      <c r="C1783" s="84" t="s">
        <v>165</v>
      </c>
      <c r="D1783" s="195">
        <v>178.79</v>
      </c>
    </row>
    <row r="1784" spans="1:4" ht="26.4" x14ac:dyDescent="0.25">
      <c r="A1784" s="84">
        <v>7031</v>
      </c>
      <c r="B1784" s="85" t="s">
        <v>6551</v>
      </c>
      <c r="C1784" s="84" t="s">
        <v>277</v>
      </c>
      <c r="D1784" s="195">
        <v>6.33</v>
      </c>
    </row>
    <row r="1785" spans="1:4" ht="26.4" x14ac:dyDescent="0.25">
      <c r="A1785" s="84">
        <v>7030</v>
      </c>
      <c r="B1785" s="85" t="s">
        <v>6529</v>
      </c>
      <c r="C1785" s="84" t="s">
        <v>165</v>
      </c>
      <c r="D1785" s="195">
        <v>265.52</v>
      </c>
    </row>
    <row r="1786" spans="1:4" ht="39.6" x14ac:dyDescent="0.25">
      <c r="A1786" s="84">
        <v>102947</v>
      </c>
      <c r="B1786" s="85" t="s">
        <v>11953</v>
      </c>
      <c r="C1786" s="84" t="s">
        <v>277</v>
      </c>
      <c r="D1786" s="195">
        <v>0</v>
      </c>
    </row>
    <row r="1787" spans="1:4" ht="39.6" x14ac:dyDescent="0.25">
      <c r="A1787" s="84">
        <v>102946</v>
      </c>
      <c r="B1787" s="85" t="s">
        <v>11954</v>
      </c>
      <c r="C1787" s="84" t="s">
        <v>165</v>
      </c>
      <c r="D1787" s="195">
        <v>0</v>
      </c>
    </row>
    <row r="1788" spans="1:4" ht="26.4" x14ac:dyDescent="0.25">
      <c r="A1788" s="84">
        <v>104092</v>
      </c>
      <c r="B1788" s="85" t="s">
        <v>384</v>
      </c>
      <c r="C1788" s="84" t="s">
        <v>277</v>
      </c>
      <c r="D1788" s="195">
        <v>0.03</v>
      </c>
    </row>
    <row r="1789" spans="1:4" ht="26.4" x14ac:dyDescent="0.25">
      <c r="A1789" s="84">
        <v>104091</v>
      </c>
      <c r="B1789" s="85" t="s">
        <v>274</v>
      </c>
      <c r="C1789" s="84" t="s">
        <v>165</v>
      </c>
      <c r="D1789" s="195">
        <v>0.71</v>
      </c>
    </row>
    <row r="1790" spans="1:4" ht="26.4" x14ac:dyDescent="0.25">
      <c r="A1790" s="84">
        <v>104098</v>
      </c>
      <c r="B1790" s="85" t="s">
        <v>385</v>
      </c>
      <c r="C1790" s="84" t="s">
        <v>277</v>
      </c>
      <c r="D1790" s="195">
        <v>0.05</v>
      </c>
    </row>
    <row r="1791" spans="1:4" ht="26.4" x14ac:dyDescent="0.25">
      <c r="A1791" s="84">
        <v>104097</v>
      </c>
      <c r="B1791" s="85" t="s">
        <v>275</v>
      </c>
      <c r="C1791" s="84" t="s">
        <v>165</v>
      </c>
      <c r="D1791" s="195">
        <v>0.99</v>
      </c>
    </row>
    <row r="1792" spans="1:4" ht="26.4" x14ac:dyDescent="0.25">
      <c r="A1792" s="84">
        <v>102905</v>
      </c>
      <c r="B1792" s="85" t="s">
        <v>11955</v>
      </c>
      <c r="C1792" s="84" t="s">
        <v>277</v>
      </c>
      <c r="D1792" s="195">
        <v>0</v>
      </c>
    </row>
    <row r="1793" spans="1:4" ht="26.4" x14ac:dyDescent="0.25">
      <c r="A1793" s="84">
        <v>102904</v>
      </c>
      <c r="B1793" s="85" t="s">
        <v>11956</v>
      </c>
      <c r="C1793" s="84" t="s">
        <v>165</v>
      </c>
      <c r="D1793" s="195">
        <v>0</v>
      </c>
    </row>
    <row r="1794" spans="1:4" ht="26.4" x14ac:dyDescent="0.25">
      <c r="A1794" s="84">
        <v>89031</v>
      </c>
      <c r="B1794" s="85" t="s">
        <v>318</v>
      </c>
      <c r="C1794" s="84" t="s">
        <v>277</v>
      </c>
      <c r="D1794" s="195">
        <v>90.3</v>
      </c>
    </row>
    <row r="1795" spans="1:4" ht="26.4" x14ac:dyDescent="0.25">
      <c r="A1795" s="84">
        <v>89032</v>
      </c>
      <c r="B1795" s="85" t="s">
        <v>209</v>
      </c>
      <c r="C1795" s="84" t="s">
        <v>165</v>
      </c>
      <c r="D1795" s="195">
        <v>212.04</v>
      </c>
    </row>
    <row r="1796" spans="1:4" ht="26.4" x14ac:dyDescent="0.25">
      <c r="A1796" s="84">
        <v>88844</v>
      </c>
      <c r="B1796" s="85" t="s">
        <v>316</v>
      </c>
      <c r="C1796" s="84" t="s">
        <v>277</v>
      </c>
      <c r="D1796" s="195">
        <v>92.56</v>
      </c>
    </row>
    <row r="1797" spans="1:4" ht="26.4" x14ac:dyDescent="0.25">
      <c r="A1797" s="84">
        <v>88843</v>
      </c>
      <c r="B1797" s="85" t="s">
        <v>207</v>
      </c>
      <c r="C1797" s="84" t="s">
        <v>165</v>
      </c>
      <c r="D1797" s="195">
        <v>232.58</v>
      </c>
    </row>
    <row r="1798" spans="1:4" ht="26.4" x14ac:dyDescent="0.25">
      <c r="A1798" s="84">
        <v>5853</v>
      </c>
      <c r="B1798" s="85" t="s">
        <v>288</v>
      </c>
      <c r="C1798" s="84" t="s">
        <v>277</v>
      </c>
      <c r="D1798" s="195">
        <v>104.65</v>
      </c>
    </row>
    <row r="1799" spans="1:4" ht="26.4" x14ac:dyDescent="0.25">
      <c r="A1799" s="84">
        <v>5851</v>
      </c>
      <c r="B1799" s="85" t="s">
        <v>178</v>
      </c>
      <c r="C1799" s="84" t="s">
        <v>165</v>
      </c>
      <c r="D1799" s="195">
        <v>275.08999999999997</v>
      </c>
    </row>
    <row r="1800" spans="1:4" ht="26.4" x14ac:dyDescent="0.25">
      <c r="A1800" s="84">
        <v>5849</v>
      </c>
      <c r="B1800" s="85" t="s">
        <v>287</v>
      </c>
      <c r="C1800" s="84" t="s">
        <v>277</v>
      </c>
      <c r="D1800" s="195">
        <v>104.26</v>
      </c>
    </row>
    <row r="1801" spans="1:4" ht="26.4" x14ac:dyDescent="0.25">
      <c r="A1801" s="84">
        <v>5847</v>
      </c>
      <c r="B1801" s="85" t="s">
        <v>177</v>
      </c>
      <c r="C1801" s="84" t="s">
        <v>165</v>
      </c>
      <c r="D1801" s="195">
        <v>286.58</v>
      </c>
    </row>
    <row r="1802" spans="1:4" ht="26.4" x14ac:dyDescent="0.25">
      <c r="A1802" s="84">
        <v>5857</v>
      </c>
      <c r="B1802" s="85" t="s">
        <v>289</v>
      </c>
      <c r="C1802" s="84" t="s">
        <v>277</v>
      </c>
      <c r="D1802" s="195">
        <v>247.36</v>
      </c>
    </row>
    <row r="1803" spans="1:4" ht="26.4" x14ac:dyDescent="0.25">
      <c r="A1803" s="84">
        <v>5855</v>
      </c>
      <c r="B1803" s="85" t="s">
        <v>179</v>
      </c>
      <c r="C1803" s="84" t="s">
        <v>165</v>
      </c>
      <c r="D1803" s="195">
        <v>716.49</v>
      </c>
    </row>
    <row r="1804" spans="1:4" ht="26.4" x14ac:dyDescent="0.25">
      <c r="A1804" s="84">
        <v>96021</v>
      </c>
      <c r="B1804" s="85" t="s">
        <v>376</v>
      </c>
      <c r="C1804" s="84" t="s">
        <v>277</v>
      </c>
      <c r="D1804" s="195">
        <v>70.17</v>
      </c>
    </row>
    <row r="1805" spans="1:4" ht="26.4" x14ac:dyDescent="0.25">
      <c r="A1805" s="84">
        <v>96020</v>
      </c>
      <c r="B1805" s="85" t="s">
        <v>266</v>
      </c>
      <c r="C1805" s="84" t="s">
        <v>165</v>
      </c>
      <c r="D1805" s="195">
        <v>190.04</v>
      </c>
    </row>
    <row r="1806" spans="1:4" ht="26.4" x14ac:dyDescent="0.25">
      <c r="A1806" s="84">
        <v>96014</v>
      </c>
      <c r="B1806" s="85" t="s">
        <v>375</v>
      </c>
      <c r="C1806" s="84" t="s">
        <v>277</v>
      </c>
      <c r="D1806" s="195">
        <v>70.42</v>
      </c>
    </row>
    <row r="1807" spans="1:4" ht="26.4" x14ac:dyDescent="0.25">
      <c r="A1807" s="84">
        <v>96013</v>
      </c>
      <c r="B1807" s="85" t="s">
        <v>265</v>
      </c>
      <c r="C1807" s="84" t="s">
        <v>165</v>
      </c>
      <c r="D1807" s="195">
        <v>190.51</v>
      </c>
    </row>
    <row r="1808" spans="1:4" ht="26.4" x14ac:dyDescent="0.25">
      <c r="A1808" s="84">
        <v>96029</v>
      </c>
      <c r="B1808" s="85" t="s">
        <v>377</v>
      </c>
      <c r="C1808" s="84" t="s">
        <v>277</v>
      </c>
      <c r="D1808" s="195">
        <v>63.75</v>
      </c>
    </row>
    <row r="1809" spans="1:4" ht="26.4" x14ac:dyDescent="0.25">
      <c r="A1809" s="84">
        <v>96028</v>
      </c>
      <c r="B1809" s="85" t="s">
        <v>267</v>
      </c>
      <c r="C1809" s="84" t="s">
        <v>165</v>
      </c>
      <c r="D1809" s="195">
        <v>149.12</v>
      </c>
    </row>
    <row r="1810" spans="1:4" ht="26.4" x14ac:dyDescent="0.25">
      <c r="A1810" s="84">
        <v>96155</v>
      </c>
      <c r="B1810" s="85" t="s">
        <v>379</v>
      </c>
      <c r="C1810" s="84" t="s">
        <v>277</v>
      </c>
      <c r="D1810" s="195">
        <v>64</v>
      </c>
    </row>
    <row r="1811" spans="1:4" ht="26.4" x14ac:dyDescent="0.25">
      <c r="A1811" s="84">
        <v>96157</v>
      </c>
      <c r="B1811" s="85" t="s">
        <v>269</v>
      </c>
      <c r="C1811" s="84" t="s">
        <v>165</v>
      </c>
      <c r="D1811" s="195">
        <v>149.59</v>
      </c>
    </row>
    <row r="1812" spans="1:4" ht="26.4" x14ac:dyDescent="0.25">
      <c r="A1812" s="84">
        <v>5845</v>
      </c>
      <c r="B1812" s="85" t="s">
        <v>286</v>
      </c>
      <c r="C1812" s="84" t="s">
        <v>277</v>
      </c>
      <c r="D1812" s="195">
        <v>65.98</v>
      </c>
    </row>
    <row r="1813" spans="1:4" ht="26.4" x14ac:dyDescent="0.25">
      <c r="A1813" s="84">
        <v>5843</v>
      </c>
      <c r="B1813" s="85" t="s">
        <v>176</v>
      </c>
      <c r="C1813" s="84" t="s">
        <v>165</v>
      </c>
      <c r="D1813" s="195">
        <v>182.2</v>
      </c>
    </row>
    <row r="1814" spans="1:4" ht="26.4" x14ac:dyDescent="0.25">
      <c r="A1814" s="84">
        <v>89036</v>
      </c>
      <c r="B1814" s="85" t="s">
        <v>319</v>
      </c>
      <c r="C1814" s="84" t="s">
        <v>277</v>
      </c>
      <c r="D1814" s="195">
        <v>59.53</v>
      </c>
    </row>
    <row r="1815" spans="1:4" ht="26.4" x14ac:dyDescent="0.25">
      <c r="A1815" s="84">
        <v>89035</v>
      </c>
      <c r="B1815" s="85" t="s">
        <v>210</v>
      </c>
      <c r="C1815" s="84" t="s">
        <v>165</v>
      </c>
      <c r="D1815" s="195">
        <v>141.25</v>
      </c>
    </row>
    <row r="1816" spans="1:4" x14ac:dyDescent="0.25">
      <c r="A1816" s="84">
        <v>102911</v>
      </c>
      <c r="B1816" s="85" t="s">
        <v>11957</v>
      </c>
      <c r="C1816" s="84" t="s">
        <v>277</v>
      </c>
      <c r="D1816" s="195">
        <v>0</v>
      </c>
    </row>
    <row r="1817" spans="1:4" x14ac:dyDescent="0.25">
      <c r="A1817" s="84">
        <v>102910</v>
      </c>
      <c r="B1817" s="85" t="s">
        <v>11958</v>
      </c>
      <c r="C1817" s="84" t="s">
        <v>165</v>
      </c>
      <c r="D1817" s="195">
        <v>0</v>
      </c>
    </row>
    <row r="1818" spans="1:4" ht="26.4" x14ac:dyDescent="0.25">
      <c r="A1818" s="84">
        <v>93440</v>
      </c>
      <c r="B1818" s="85" t="s">
        <v>6568</v>
      </c>
      <c r="C1818" s="84" t="s">
        <v>277</v>
      </c>
      <c r="D1818" s="195">
        <v>166.5</v>
      </c>
    </row>
    <row r="1819" spans="1:4" ht="26.4" x14ac:dyDescent="0.25">
      <c r="A1819" s="84">
        <v>93439</v>
      </c>
      <c r="B1819" s="85" t="s">
        <v>6546</v>
      </c>
      <c r="C1819" s="84" t="s">
        <v>165</v>
      </c>
      <c r="D1819" s="195">
        <v>287.49</v>
      </c>
    </row>
    <row r="1820" spans="1:4" ht="26.4" x14ac:dyDescent="0.25">
      <c r="A1820" s="84">
        <v>100648</v>
      </c>
      <c r="B1820" s="85" t="s">
        <v>383</v>
      </c>
      <c r="C1820" s="84" t="s">
        <v>277</v>
      </c>
      <c r="D1820" s="195">
        <v>605.42999999999995</v>
      </c>
    </row>
    <row r="1821" spans="1:4" ht="26.4" x14ac:dyDescent="0.25">
      <c r="A1821" s="84">
        <v>100647</v>
      </c>
      <c r="B1821" s="85" t="s">
        <v>272</v>
      </c>
      <c r="C1821" s="84" t="s">
        <v>165</v>
      </c>
      <c r="D1821" s="195">
        <v>6587.6</v>
      </c>
    </row>
    <row r="1822" spans="1:4" ht="26.4" x14ac:dyDescent="0.25">
      <c r="A1822" s="84">
        <v>5829</v>
      </c>
      <c r="B1822" s="85" t="s">
        <v>283</v>
      </c>
      <c r="C1822" s="84" t="s">
        <v>277</v>
      </c>
      <c r="D1822" s="195">
        <v>197.06</v>
      </c>
    </row>
    <row r="1823" spans="1:4" ht="26.4" x14ac:dyDescent="0.25">
      <c r="A1823" s="84">
        <v>5823</v>
      </c>
      <c r="B1823" s="85" t="s">
        <v>172</v>
      </c>
      <c r="C1823" s="84" t="s">
        <v>165</v>
      </c>
      <c r="D1823" s="195">
        <v>255.29</v>
      </c>
    </row>
    <row r="1824" spans="1:4" ht="39.6" x14ac:dyDescent="0.25">
      <c r="A1824" s="84">
        <v>5884</v>
      </c>
      <c r="B1824" s="85" t="s">
        <v>294</v>
      </c>
      <c r="C1824" s="84" t="s">
        <v>277</v>
      </c>
      <c r="D1824" s="195">
        <v>65.72</v>
      </c>
    </row>
    <row r="1825" spans="1:4" ht="39.6" x14ac:dyDescent="0.25">
      <c r="A1825" s="84">
        <v>5882</v>
      </c>
      <c r="B1825" s="85" t="s">
        <v>184</v>
      </c>
      <c r="C1825" s="84" t="s">
        <v>165</v>
      </c>
      <c r="D1825" s="195">
        <v>144.72999999999999</v>
      </c>
    </row>
    <row r="1826" spans="1:4" ht="66" x14ac:dyDescent="0.25">
      <c r="A1826" s="84">
        <v>106095</v>
      </c>
      <c r="B1826" s="85" t="s">
        <v>11959</v>
      </c>
      <c r="C1826" s="84" t="s">
        <v>277</v>
      </c>
      <c r="D1826" s="195">
        <v>115.18</v>
      </c>
    </row>
    <row r="1827" spans="1:4" ht="66" x14ac:dyDescent="0.25">
      <c r="A1827" s="84">
        <v>106094</v>
      </c>
      <c r="B1827" s="85" t="s">
        <v>11960</v>
      </c>
      <c r="C1827" s="84" t="s">
        <v>165</v>
      </c>
      <c r="D1827" s="195">
        <v>338.42</v>
      </c>
    </row>
    <row r="1828" spans="1:4" ht="26.4" x14ac:dyDescent="0.25">
      <c r="A1828" s="84">
        <v>100642</v>
      </c>
      <c r="B1828" s="85" t="s">
        <v>382</v>
      </c>
      <c r="C1828" s="84" t="s">
        <v>277</v>
      </c>
      <c r="D1828" s="195">
        <v>310.7</v>
      </c>
    </row>
    <row r="1829" spans="1:4" ht="26.4" x14ac:dyDescent="0.25">
      <c r="A1829" s="84">
        <v>100641</v>
      </c>
      <c r="B1829" s="85" t="s">
        <v>271</v>
      </c>
      <c r="C1829" s="84" t="s">
        <v>165</v>
      </c>
      <c r="D1829" s="195">
        <v>4817.7700000000004</v>
      </c>
    </row>
    <row r="1830" spans="1:4" ht="26.4" x14ac:dyDescent="0.25">
      <c r="A1830" s="84">
        <v>93434</v>
      </c>
      <c r="B1830" s="85" t="s">
        <v>6567</v>
      </c>
      <c r="C1830" s="84" t="s">
        <v>277</v>
      </c>
      <c r="D1830" s="195">
        <v>368.76</v>
      </c>
    </row>
    <row r="1831" spans="1:4" ht="26.4" x14ac:dyDescent="0.25">
      <c r="A1831" s="84">
        <v>93433</v>
      </c>
      <c r="B1831" s="85" t="s">
        <v>6545</v>
      </c>
      <c r="C1831" s="84" t="s">
        <v>165</v>
      </c>
      <c r="D1831" s="195">
        <v>2701.41</v>
      </c>
    </row>
    <row r="1832" spans="1:4" ht="26.4" x14ac:dyDescent="0.25">
      <c r="A1832" s="84">
        <v>95122</v>
      </c>
      <c r="B1832" s="85" t="s">
        <v>366</v>
      </c>
      <c r="C1832" s="84" t="s">
        <v>277</v>
      </c>
      <c r="D1832" s="195">
        <v>252.83</v>
      </c>
    </row>
    <row r="1833" spans="1:4" ht="26.4" x14ac:dyDescent="0.25">
      <c r="A1833" s="84">
        <v>95121</v>
      </c>
      <c r="B1833" s="85" t="s">
        <v>255</v>
      </c>
      <c r="C1833" s="84" t="s">
        <v>165</v>
      </c>
      <c r="D1833" s="195">
        <v>395.64</v>
      </c>
    </row>
    <row r="1834" spans="1:4" ht="26.4" x14ac:dyDescent="0.25">
      <c r="A1834" s="84">
        <v>103662</v>
      </c>
      <c r="B1834" s="85" t="s">
        <v>11961</v>
      </c>
      <c r="C1834" s="84" t="s">
        <v>277</v>
      </c>
      <c r="D1834" s="195">
        <v>0</v>
      </c>
    </row>
    <row r="1835" spans="1:4" ht="26.4" x14ac:dyDescent="0.25">
      <c r="A1835" s="84">
        <v>103661</v>
      </c>
      <c r="B1835" s="85" t="s">
        <v>11962</v>
      </c>
      <c r="C1835" s="84" t="s">
        <v>165</v>
      </c>
      <c r="D1835" s="195">
        <v>0</v>
      </c>
    </row>
    <row r="1836" spans="1:4" ht="26.4" x14ac:dyDescent="0.25">
      <c r="A1836" s="84">
        <v>5841</v>
      </c>
      <c r="B1836" s="85" t="s">
        <v>285</v>
      </c>
      <c r="C1836" s="84" t="s">
        <v>277</v>
      </c>
      <c r="D1836" s="195">
        <v>4.6900000000000004</v>
      </c>
    </row>
    <row r="1837" spans="1:4" ht="26.4" x14ac:dyDescent="0.25">
      <c r="A1837" s="84">
        <v>5839</v>
      </c>
      <c r="B1837" s="85" t="s">
        <v>175</v>
      </c>
      <c r="C1837" s="84" t="s">
        <v>165</v>
      </c>
      <c r="D1837" s="195">
        <v>9.33</v>
      </c>
    </row>
    <row r="1838" spans="1:4" ht="26.4" x14ac:dyDescent="0.25">
      <c r="A1838" s="84">
        <v>90587</v>
      </c>
      <c r="B1838" s="85" t="s">
        <v>328</v>
      </c>
      <c r="C1838" s="84" t="s">
        <v>277</v>
      </c>
      <c r="D1838" s="195">
        <v>0.56000000000000005</v>
      </c>
    </row>
    <row r="1839" spans="1:4" ht="26.4" x14ac:dyDescent="0.25">
      <c r="A1839" s="84">
        <v>90586</v>
      </c>
      <c r="B1839" s="85" t="s">
        <v>219</v>
      </c>
      <c r="C1839" s="84" t="s">
        <v>165</v>
      </c>
      <c r="D1839" s="195">
        <v>1.41</v>
      </c>
    </row>
    <row r="1840" spans="1:4" ht="26.4" x14ac:dyDescent="0.25">
      <c r="A1840" s="84">
        <v>5837</v>
      </c>
      <c r="B1840" s="85" t="s">
        <v>284</v>
      </c>
      <c r="C1840" s="84" t="s">
        <v>277</v>
      </c>
      <c r="D1840" s="195">
        <v>143.07</v>
      </c>
    </row>
    <row r="1841" spans="1:4" ht="26.4" x14ac:dyDescent="0.25">
      <c r="A1841" s="84">
        <v>5835</v>
      </c>
      <c r="B1841" s="85" t="s">
        <v>174</v>
      </c>
      <c r="C1841" s="84" t="s">
        <v>165</v>
      </c>
      <c r="D1841" s="195">
        <v>356.27</v>
      </c>
    </row>
    <row r="1842" spans="1:4" ht="26.4" x14ac:dyDescent="0.25">
      <c r="A1842" s="84">
        <v>89257</v>
      </c>
      <c r="B1842" s="85" t="s">
        <v>214</v>
      </c>
      <c r="C1842" s="84" t="s">
        <v>165</v>
      </c>
      <c r="D1842" s="195">
        <v>310.44</v>
      </c>
    </row>
    <row r="1843" spans="1:4" ht="26.4" x14ac:dyDescent="0.25">
      <c r="A1843" s="84">
        <v>89258</v>
      </c>
      <c r="B1843" s="85" t="s">
        <v>324</v>
      </c>
      <c r="C1843" s="84" t="s">
        <v>277</v>
      </c>
      <c r="D1843" s="195">
        <v>124.05</v>
      </c>
    </row>
    <row r="1844" spans="1:4" ht="26.4" x14ac:dyDescent="0.25">
      <c r="A1844" s="84">
        <v>97621</v>
      </c>
      <c r="B1844" s="85" t="s">
        <v>7489</v>
      </c>
      <c r="C1844" s="84" t="s">
        <v>28</v>
      </c>
      <c r="D1844" s="195">
        <v>143.96</v>
      </c>
    </row>
    <row r="1845" spans="1:4" ht="26.4" x14ac:dyDescent="0.25">
      <c r="A1845" s="84">
        <v>97622</v>
      </c>
      <c r="B1845" s="85" t="s">
        <v>7490</v>
      </c>
      <c r="C1845" s="84" t="s">
        <v>28</v>
      </c>
      <c r="D1845" s="195">
        <v>70.16</v>
      </c>
    </row>
    <row r="1846" spans="1:4" ht="26.4" x14ac:dyDescent="0.25">
      <c r="A1846" s="84">
        <v>97623</v>
      </c>
      <c r="B1846" s="85" t="s">
        <v>7491</v>
      </c>
      <c r="C1846" s="84" t="s">
        <v>28</v>
      </c>
      <c r="D1846" s="195">
        <v>214.93</v>
      </c>
    </row>
    <row r="1847" spans="1:4" ht="26.4" x14ac:dyDescent="0.25">
      <c r="A1847" s="84">
        <v>97624</v>
      </c>
      <c r="B1847" s="85" t="s">
        <v>7492</v>
      </c>
      <c r="C1847" s="84" t="s">
        <v>28</v>
      </c>
      <c r="D1847" s="195">
        <v>131.91</v>
      </c>
    </row>
    <row r="1848" spans="1:4" ht="26.4" x14ac:dyDescent="0.25">
      <c r="A1848" s="84">
        <v>97625</v>
      </c>
      <c r="B1848" s="85" t="s">
        <v>7493</v>
      </c>
      <c r="C1848" s="84" t="s">
        <v>28</v>
      </c>
      <c r="D1848" s="195">
        <v>56.06</v>
      </c>
    </row>
    <row r="1849" spans="1:4" ht="26.4" x14ac:dyDescent="0.25">
      <c r="A1849" s="84">
        <v>104791</v>
      </c>
      <c r="B1849" s="85" t="s">
        <v>7535</v>
      </c>
      <c r="C1849" s="84" t="s">
        <v>9</v>
      </c>
      <c r="D1849" s="195">
        <v>7.55</v>
      </c>
    </row>
    <row r="1850" spans="1:4" ht="26.4" x14ac:dyDescent="0.25">
      <c r="A1850" s="84">
        <v>97631</v>
      </c>
      <c r="B1850" s="85" t="s">
        <v>7498</v>
      </c>
      <c r="C1850" s="84" t="s">
        <v>9</v>
      </c>
      <c r="D1850" s="195">
        <v>14.06</v>
      </c>
    </row>
    <row r="1851" spans="1:4" ht="39.6" x14ac:dyDescent="0.25">
      <c r="A1851" s="84">
        <v>97630</v>
      </c>
      <c r="B1851" s="85" t="s">
        <v>11963</v>
      </c>
      <c r="C1851" s="84" t="s">
        <v>28</v>
      </c>
      <c r="D1851" s="195">
        <v>0</v>
      </c>
    </row>
    <row r="1852" spans="1:4" ht="26.4" x14ac:dyDescent="0.25">
      <c r="A1852" s="84">
        <v>104796</v>
      </c>
      <c r="B1852" s="85" t="s">
        <v>7540</v>
      </c>
      <c r="C1852" s="84" t="s">
        <v>27</v>
      </c>
      <c r="D1852" s="195">
        <v>15.99</v>
      </c>
    </row>
    <row r="1853" spans="1:4" ht="26.4" x14ac:dyDescent="0.25">
      <c r="A1853" s="84">
        <v>97628</v>
      </c>
      <c r="B1853" s="85" t="s">
        <v>7496</v>
      </c>
      <c r="C1853" s="84" t="s">
        <v>28</v>
      </c>
      <c r="D1853" s="195">
        <v>328.41</v>
      </c>
    </row>
    <row r="1854" spans="1:4" ht="26.4" x14ac:dyDescent="0.25">
      <c r="A1854" s="84">
        <v>97629</v>
      </c>
      <c r="B1854" s="85" t="s">
        <v>7497</v>
      </c>
      <c r="C1854" s="84" t="s">
        <v>28</v>
      </c>
      <c r="D1854" s="195">
        <v>106.04</v>
      </c>
    </row>
    <row r="1855" spans="1:4" ht="26.4" x14ac:dyDescent="0.25">
      <c r="A1855" s="84">
        <v>97626</v>
      </c>
      <c r="B1855" s="85" t="s">
        <v>7494</v>
      </c>
      <c r="C1855" s="84" t="s">
        <v>28</v>
      </c>
      <c r="D1855" s="195">
        <v>705.14</v>
      </c>
    </row>
    <row r="1856" spans="1:4" ht="26.4" x14ac:dyDescent="0.25">
      <c r="A1856" s="84">
        <v>97627</v>
      </c>
      <c r="B1856" s="85" t="s">
        <v>7495</v>
      </c>
      <c r="C1856" s="84" t="s">
        <v>28</v>
      </c>
      <c r="D1856" s="195">
        <v>227.68</v>
      </c>
    </row>
    <row r="1857" spans="1:4" ht="26.4" x14ac:dyDescent="0.25">
      <c r="A1857" s="84">
        <v>104789</v>
      </c>
      <c r="B1857" s="85" t="s">
        <v>7533</v>
      </c>
      <c r="C1857" s="84" t="s">
        <v>28</v>
      </c>
      <c r="D1857" s="195">
        <v>246.93</v>
      </c>
    </row>
    <row r="1858" spans="1:4" ht="26.4" x14ac:dyDescent="0.25">
      <c r="A1858" s="84">
        <v>104790</v>
      </c>
      <c r="B1858" s="85" t="s">
        <v>7534</v>
      </c>
      <c r="C1858" s="84" t="s">
        <v>28</v>
      </c>
      <c r="D1858" s="195">
        <v>121.42</v>
      </c>
    </row>
    <row r="1859" spans="1:4" ht="26.4" x14ac:dyDescent="0.25">
      <c r="A1859" s="84">
        <v>97633</v>
      </c>
      <c r="B1859" s="85" t="s">
        <v>7500</v>
      </c>
      <c r="C1859" s="84" t="s">
        <v>9</v>
      </c>
      <c r="D1859" s="195">
        <v>28.1</v>
      </c>
    </row>
    <row r="1860" spans="1:4" ht="26.4" x14ac:dyDescent="0.25">
      <c r="A1860" s="84">
        <v>97634</v>
      </c>
      <c r="B1860" s="85" t="s">
        <v>7501</v>
      </c>
      <c r="C1860" s="84" t="s">
        <v>9</v>
      </c>
      <c r="D1860" s="195">
        <v>8.4600000000000009</v>
      </c>
    </row>
    <row r="1861" spans="1:4" ht="26.4" x14ac:dyDescent="0.25">
      <c r="A1861" s="84">
        <v>97632</v>
      </c>
      <c r="B1861" s="85" t="s">
        <v>7499</v>
      </c>
      <c r="C1861" s="84" t="s">
        <v>27</v>
      </c>
      <c r="D1861" s="195">
        <v>3.21</v>
      </c>
    </row>
    <row r="1862" spans="1:4" ht="26.4" x14ac:dyDescent="0.25">
      <c r="A1862" s="84">
        <v>97636</v>
      </c>
      <c r="B1862" s="85" t="s">
        <v>7503</v>
      </c>
      <c r="C1862" s="84" t="s">
        <v>9</v>
      </c>
      <c r="D1862" s="195">
        <v>24.42</v>
      </c>
    </row>
    <row r="1863" spans="1:4" ht="26.4" x14ac:dyDescent="0.25">
      <c r="A1863" s="84">
        <v>104797</v>
      </c>
      <c r="B1863" s="85" t="s">
        <v>7541</v>
      </c>
      <c r="C1863" s="84" t="s">
        <v>27</v>
      </c>
      <c r="D1863" s="195">
        <v>20</v>
      </c>
    </row>
    <row r="1864" spans="1:4" ht="26.4" x14ac:dyDescent="0.25">
      <c r="A1864" s="84">
        <v>104803</v>
      </c>
      <c r="B1864" s="85" t="s">
        <v>7547</v>
      </c>
      <c r="C1864" s="84" t="s">
        <v>27</v>
      </c>
      <c r="D1864" s="195">
        <v>5.9</v>
      </c>
    </row>
    <row r="1865" spans="1:4" ht="26.4" x14ac:dyDescent="0.25">
      <c r="A1865" s="84">
        <v>97664</v>
      </c>
      <c r="B1865" s="85" t="s">
        <v>7530</v>
      </c>
      <c r="C1865" s="84" t="s">
        <v>11</v>
      </c>
      <c r="D1865" s="195">
        <v>1.93</v>
      </c>
    </row>
    <row r="1866" spans="1:4" ht="39.6" x14ac:dyDescent="0.25">
      <c r="A1866" s="84">
        <v>104801</v>
      </c>
      <c r="B1866" s="85" t="s">
        <v>7545</v>
      </c>
      <c r="C1866" s="84" t="s">
        <v>9</v>
      </c>
      <c r="D1866" s="195">
        <v>18.329999999999998</v>
      </c>
    </row>
    <row r="1867" spans="1:4" ht="26.4" x14ac:dyDescent="0.25">
      <c r="A1867" s="84">
        <v>97661</v>
      </c>
      <c r="B1867" s="85" t="s">
        <v>7527</v>
      </c>
      <c r="C1867" s="84" t="s">
        <v>27</v>
      </c>
      <c r="D1867" s="195">
        <v>0.94</v>
      </c>
    </row>
    <row r="1868" spans="1:4" ht="26.4" x14ac:dyDescent="0.25">
      <c r="A1868" s="84">
        <v>104794</v>
      </c>
      <c r="B1868" s="85" t="s">
        <v>7538</v>
      </c>
      <c r="C1868" s="84" t="s">
        <v>27</v>
      </c>
      <c r="D1868" s="195">
        <v>1.29</v>
      </c>
    </row>
    <row r="1869" spans="1:4" ht="26.4" x14ac:dyDescent="0.25">
      <c r="A1869" s="84">
        <v>104795</v>
      </c>
      <c r="B1869" s="85" t="s">
        <v>7539</v>
      </c>
      <c r="C1869" s="84" t="s">
        <v>27</v>
      </c>
      <c r="D1869" s="195">
        <v>1.8</v>
      </c>
    </row>
    <row r="1870" spans="1:4" ht="26.4" x14ac:dyDescent="0.25">
      <c r="A1870" s="84">
        <v>104792</v>
      </c>
      <c r="B1870" s="85" t="s">
        <v>7536</v>
      </c>
      <c r="C1870" s="84" t="s">
        <v>27</v>
      </c>
      <c r="D1870" s="195">
        <v>0.52</v>
      </c>
    </row>
    <row r="1871" spans="1:4" ht="26.4" x14ac:dyDescent="0.25">
      <c r="A1871" s="84">
        <v>104793</v>
      </c>
      <c r="B1871" s="85" t="s">
        <v>7537</v>
      </c>
      <c r="C1871" s="84" t="s">
        <v>27</v>
      </c>
      <c r="D1871" s="195">
        <v>0.72</v>
      </c>
    </row>
    <row r="1872" spans="1:4" ht="26.4" x14ac:dyDescent="0.25">
      <c r="A1872" s="84">
        <v>104800</v>
      </c>
      <c r="B1872" s="85" t="s">
        <v>7544</v>
      </c>
      <c r="C1872" s="84" t="s">
        <v>27</v>
      </c>
      <c r="D1872" s="195">
        <v>11.31</v>
      </c>
    </row>
    <row r="1873" spans="1:4" ht="26.4" x14ac:dyDescent="0.25">
      <c r="A1873" s="84">
        <v>97638</v>
      </c>
      <c r="B1873" s="85" t="s">
        <v>7505</v>
      </c>
      <c r="C1873" s="84" t="s">
        <v>9</v>
      </c>
      <c r="D1873" s="195">
        <v>10.93</v>
      </c>
    </row>
    <row r="1874" spans="1:4" ht="26.4" x14ac:dyDescent="0.25">
      <c r="A1874" s="84">
        <v>97641</v>
      </c>
      <c r="B1874" s="85" t="s">
        <v>7508</v>
      </c>
      <c r="C1874" s="84" t="s">
        <v>9</v>
      </c>
      <c r="D1874" s="195">
        <v>3.4</v>
      </c>
    </row>
    <row r="1875" spans="1:4" ht="26.4" x14ac:dyDescent="0.25">
      <c r="A1875" s="84">
        <v>97640</v>
      </c>
      <c r="B1875" s="85" t="s">
        <v>7507</v>
      </c>
      <c r="C1875" s="84" t="s">
        <v>9</v>
      </c>
      <c r="D1875" s="195">
        <v>2.5499999999999998</v>
      </c>
    </row>
    <row r="1876" spans="1:4" ht="26.4" x14ac:dyDescent="0.25">
      <c r="A1876" s="84">
        <v>97660</v>
      </c>
      <c r="B1876" s="85" t="s">
        <v>7526</v>
      </c>
      <c r="C1876" s="84" t="s">
        <v>11</v>
      </c>
      <c r="D1876" s="195">
        <v>0.88</v>
      </c>
    </row>
    <row r="1877" spans="1:4" x14ac:dyDescent="0.25">
      <c r="A1877" s="84">
        <v>97645</v>
      </c>
      <c r="B1877" s="85" t="s">
        <v>7512</v>
      </c>
      <c r="C1877" s="84" t="s">
        <v>9</v>
      </c>
      <c r="D1877" s="195">
        <v>30.28</v>
      </c>
    </row>
    <row r="1878" spans="1:4" x14ac:dyDescent="0.25">
      <c r="A1878" s="84">
        <v>97663</v>
      </c>
      <c r="B1878" s="85" t="s">
        <v>7529</v>
      </c>
      <c r="C1878" s="84" t="s">
        <v>11</v>
      </c>
      <c r="D1878" s="195">
        <v>15.55</v>
      </c>
    </row>
    <row r="1879" spans="1:4" x14ac:dyDescent="0.25">
      <c r="A1879" s="84">
        <v>97665</v>
      </c>
      <c r="B1879" s="85" t="s">
        <v>7531</v>
      </c>
      <c r="C1879" s="84" t="s">
        <v>11</v>
      </c>
      <c r="D1879" s="195">
        <v>2.4</v>
      </c>
    </row>
    <row r="1880" spans="1:4" ht="26.4" x14ac:dyDescent="0.25">
      <c r="A1880" s="84">
        <v>97666</v>
      </c>
      <c r="B1880" s="85" t="s">
        <v>7532</v>
      </c>
      <c r="C1880" s="84" t="s">
        <v>11</v>
      </c>
      <c r="D1880" s="195">
        <v>11.33</v>
      </c>
    </row>
    <row r="1881" spans="1:4" ht="26.4" x14ac:dyDescent="0.25">
      <c r="A1881" s="84">
        <v>97635</v>
      </c>
      <c r="B1881" s="85" t="s">
        <v>7502</v>
      </c>
      <c r="C1881" s="84" t="s">
        <v>9</v>
      </c>
      <c r="D1881" s="195">
        <v>19.47</v>
      </c>
    </row>
    <row r="1882" spans="1:4" ht="26.4" x14ac:dyDescent="0.25">
      <c r="A1882" s="84">
        <v>97643</v>
      </c>
      <c r="B1882" s="85" t="s">
        <v>7510</v>
      </c>
      <c r="C1882" s="84" t="s">
        <v>9</v>
      </c>
      <c r="D1882" s="195">
        <v>32.21</v>
      </c>
    </row>
    <row r="1883" spans="1:4" ht="26.4" x14ac:dyDescent="0.25">
      <c r="A1883" s="84">
        <v>104799</v>
      </c>
      <c r="B1883" s="85" t="s">
        <v>7543</v>
      </c>
      <c r="C1883" s="84" t="s">
        <v>9</v>
      </c>
      <c r="D1883" s="195">
        <v>14.07</v>
      </c>
    </row>
    <row r="1884" spans="1:4" ht="26.4" x14ac:dyDescent="0.25">
      <c r="A1884" s="84">
        <v>97639</v>
      </c>
      <c r="B1884" s="85" t="s">
        <v>7506</v>
      </c>
      <c r="C1884" s="84" t="s">
        <v>9</v>
      </c>
      <c r="D1884" s="195">
        <v>25.33</v>
      </c>
    </row>
    <row r="1885" spans="1:4" x14ac:dyDescent="0.25">
      <c r="A1885" s="84">
        <v>97644</v>
      </c>
      <c r="B1885" s="85" t="s">
        <v>7511</v>
      </c>
      <c r="C1885" s="84" t="s">
        <v>9</v>
      </c>
      <c r="D1885" s="195">
        <v>11.73</v>
      </c>
    </row>
    <row r="1886" spans="1:4" ht="26.4" x14ac:dyDescent="0.25">
      <c r="A1886" s="84">
        <v>97648</v>
      </c>
      <c r="B1886" s="85" t="s">
        <v>7514</v>
      </c>
      <c r="C1886" s="84" t="s">
        <v>9</v>
      </c>
      <c r="D1886" s="195">
        <v>2.6</v>
      </c>
    </row>
    <row r="1887" spans="1:4" ht="26.4" x14ac:dyDescent="0.25">
      <c r="A1887" s="84">
        <v>104798</v>
      </c>
      <c r="B1887" s="85" t="s">
        <v>7542</v>
      </c>
      <c r="C1887" s="84" t="s">
        <v>11</v>
      </c>
      <c r="D1887" s="195">
        <v>17.920000000000002</v>
      </c>
    </row>
    <row r="1888" spans="1:4" ht="26.4" x14ac:dyDescent="0.25">
      <c r="A1888" s="84">
        <v>97637</v>
      </c>
      <c r="B1888" s="85" t="s">
        <v>7504</v>
      </c>
      <c r="C1888" s="84" t="s">
        <v>9</v>
      </c>
      <c r="D1888" s="195">
        <v>3.75</v>
      </c>
    </row>
    <row r="1889" spans="1:4" ht="39.6" x14ac:dyDescent="0.25">
      <c r="A1889" s="84">
        <v>104802</v>
      </c>
      <c r="B1889" s="85" t="s">
        <v>7546</v>
      </c>
      <c r="C1889" s="84" t="s">
        <v>9</v>
      </c>
      <c r="D1889" s="195">
        <v>12.2</v>
      </c>
    </row>
    <row r="1890" spans="1:4" ht="26.4" x14ac:dyDescent="0.25">
      <c r="A1890" s="84">
        <v>97647</v>
      </c>
      <c r="B1890" s="85" t="s">
        <v>7513</v>
      </c>
      <c r="C1890" s="84" t="s">
        <v>9</v>
      </c>
      <c r="D1890" s="195">
        <v>4.5199999999999996</v>
      </c>
    </row>
    <row r="1891" spans="1:4" ht="26.4" x14ac:dyDescent="0.25">
      <c r="A1891" s="84">
        <v>97649</v>
      </c>
      <c r="B1891" s="85" t="s">
        <v>7515</v>
      </c>
      <c r="C1891" s="84" t="s">
        <v>9</v>
      </c>
      <c r="D1891" s="195">
        <v>5.63</v>
      </c>
    </row>
    <row r="1892" spans="1:4" ht="26.4" x14ac:dyDescent="0.25">
      <c r="A1892" s="84">
        <v>97652</v>
      </c>
      <c r="B1892" s="85" t="s">
        <v>7518</v>
      </c>
      <c r="C1892" s="84" t="s">
        <v>11</v>
      </c>
      <c r="D1892" s="195">
        <v>241.12</v>
      </c>
    </row>
    <row r="1893" spans="1:4" ht="26.4" x14ac:dyDescent="0.25">
      <c r="A1893" s="84">
        <v>97654</v>
      </c>
      <c r="B1893" s="85" t="s">
        <v>7520</v>
      </c>
      <c r="C1893" s="84" t="s">
        <v>11</v>
      </c>
      <c r="D1893" s="195">
        <v>206.32</v>
      </c>
    </row>
    <row r="1894" spans="1:4" ht="26.4" x14ac:dyDescent="0.25">
      <c r="A1894" s="84">
        <v>97651</v>
      </c>
      <c r="B1894" s="85" t="s">
        <v>7517</v>
      </c>
      <c r="C1894" s="84" t="s">
        <v>11</v>
      </c>
      <c r="D1894" s="195">
        <v>106.37</v>
      </c>
    </row>
    <row r="1895" spans="1:4" ht="26.4" x14ac:dyDescent="0.25">
      <c r="A1895" s="84">
        <v>97653</v>
      </c>
      <c r="B1895" s="85" t="s">
        <v>7519</v>
      </c>
      <c r="C1895" s="84" t="s">
        <v>11</v>
      </c>
      <c r="D1895" s="195">
        <v>162.21</v>
      </c>
    </row>
    <row r="1896" spans="1:4" ht="26.4" x14ac:dyDescent="0.25">
      <c r="A1896" s="84">
        <v>97657</v>
      </c>
      <c r="B1896" s="85" t="s">
        <v>7523</v>
      </c>
      <c r="C1896" s="84" t="s">
        <v>11</v>
      </c>
      <c r="D1896" s="195">
        <v>747.39</v>
      </c>
    </row>
    <row r="1897" spans="1:4" ht="26.4" x14ac:dyDescent="0.25">
      <c r="A1897" s="84">
        <v>97659</v>
      </c>
      <c r="B1897" s="85" t="s">
        <v>7525</v>
      </c>
      <c r="C1897" s="84" t="s">
        <v>11</v>
      </c>
      <c r="D1897" s="195">
        <v>348.79</v>
      </c>
    </row>
    <row r="1898" spans="1:4" ht="26.4" x14ac:dyDescent="0.25">
      <c r="A1898" s="84">
        <v>97656</v>
      </c>
      <c r="B1898" s="85" t="s">
        <v>7522</v>
      </c>
      <c r="C1898" s="84" t="s">
        <v>11</v>
      </c>
      <c r="D1898" s="195">
        <v>377.07</v>
      </c>
    </row>
    <row r="1899" spans="1:4" ht="26.4" x14ac:dyDescent="0.25">
      <c r="A1899" s="84">
        <v>97658</v>
      </c>
      <c r="B1899" s="85" t="s">
        <v>7524</v>
      </c>
      <c r="C1899" s="84" t="s">
        <v>11</v>
      </c>
      <c r="D1899" s="195">
        <v>249.97</v>
      </c>
    </row>
    <row r="1900" spans="1:4" ht="26.4" x14ac:dyDescent="0.25">
      <c r="A1900" s="84">
        <v>97650</v>
      </c>
      <c r="B1900" s="85" t="s">
        <v>7516</v>
      </c>
      <c r="C1900" s="84" t="s">
        <v>9</v>
      </c>
      <c r="D1900" s="195">
        <v>9.76</v>
      </c>
    </row>
    <row r="1901" spans="1:4" ht="26.4" x14ac:dyDescent="0.25">
      <c r="A1901" s="84">
        <v>97642</v>
      </c>
      <c r="B1901" s="85" t="s">
        <v>7509</v>
      </c>
      <c r="C1901" s="84" t="s">
        <v>9</v>
      </c>
      <c r="D1901" s="195">
        <v>3.65</v>
      </c>
    </row>
    <row r="1902" spans="1:4" ht="26.4" x14ac:dyDescent="0.25">
      <c r="A1902" s="84">
        <v>97655</v>
      </c>
      <c r="B1902" s="85" t="s">
        <v>7521</v>
      </c>
      <c r="C1902" s="84" t="s">
        <v>9</v>
      </c>
      <c r="D1902" s="195">
        <v>40.54</v>
      </c>
    </row>
    <row r="1903" spans="1:4" ht="26.4" x14ac:dyDescent="0.25">
      <c r="A1903" s="84">
        <v>97662</v>
      </c>
      <c r="B1903" s="85" t="s">
        <v>7528</v>
      </c>
      <c r="C1903" s="84" t="s">
        <v>27</v>
      </c>
      <c r="D1903" s="195">
        <v>0.62</v>
      </c>
    </row>
    <row r="1904" spans="1:4" ht="26.4" x14ac:dyDescent="0.25">
      <c r="A1904" s="84">
        <v>97646</v>
      </c>
      <c r="B1904" s="85" t="s">
        <v>11964</v>
      </c>
      <c r="C1904" s="84" t="s">
        <v>9</v>
      </c>
      <c r="D1904" s="195">
        <v>0</v>
      </c>
    </row>
    <row r="1905" spans="1:4" ht="26.4" x14ac:dyDescent="0.25">
      <c r="A1905" s="84">
        <v>92712</v>
      </c>
      <c r="B1905" s="85" t="s">
        <v>6629</v>
      </c>
      <c r="C1905" s="84" t="s">
        <v>18</v>
      </c>
      <c r="D1905" s="195">
        <v>0.23</v>
      </c>
    </row>
    <row r="1906" spans="1:4" ht="26.4" x14ac:dyDescent="0.25">
      <c r="A1906" s="84">
        <v>92713</v>
      </c>
      <c r="B1906" s="85" t="s">
        <v>6630</v>
      </c>
      <c r="C1906" s="84" t="s">
        <v>18</v>
      </c>
      <c r="D1906" s="195">
        <v>0.05</v>
      </c>
    </row>
    <row r="1907" spans="1:4" ht="26.4" x14ac:dyDescent="0.25">
      <c r="A1907" s="84">
        <v>92714</v>
      </c>
      <c r="B1907" s="85" t="s">
        <v>6631</v>
      </c>
      <c r="C1907" s="84" t="s">
        <v>18</v>
      </c>
      <c r="D1907" s="195">
        <v>0.28000000000000003</v>
      </c>
    </row>
    <row r="1908" spans="1:4" ht="26.4" x14ac:dyDescent="0.25">
      <c r="A1908" s="84">
        <v>92715</v>
      </c>
      <c r="B1908" s="85" t="s">
        <v>6632</v>
      </c>
      <c r="C1908" s="84" t="s">
        <v>18</v>
      </c>
      <c r="D1908" s="195">
        <v>98.49</v>
      </c>
    </row>
    <row r="1909" spans="1:4" ht="39.6" x14ac:dyDescent="0.25">
      <c r="A1909" s="84">
        <v>103663</v>
      </c>
      <c r="B1909" s="85" t="s">
        <v>11965</v>
      </c>
      <c r="C1909" s="84" t="s">
        <v>18</v>
      </c>
      <c r="D1909" s="195">
        <v>0</v>
      </c>
    </row>
    <row r="1910" spans="1:4" ht="39.6" x14ac:dyDescent="0.25">
      <c r="A1910" s="84">
        <v>104390</v>
      </c>
      <c r="B1910" s="85" t="s">
        <v>11966</v>
      </c>
      <c r="C1910" s="84" t="s">
        <v>18</v>
      </c>
      <c r="D1910" s="195">
        <v>0</v>
      </c>
    </row>
    <row r="1911" spans="1:4" ht="26.4" x14ac:dyDescent="0.25">
      <c r="A1911" s="84">
        <v>103664</v>
      </c>
      <c r="B1911" s="85" t="s">
        <v>11967</v>
      </c>
      <c r="C1911" s="84" t="s">
        <v>18</v>
      </c>
      <c r="D1911" s="195">
        <v>0</v>
      </c>
    </row>
    <row r="1912" spans="1:4" ht="39.6" x14ac:dyDescent="0.25">
      <c r="A1912" s="84">
        <v>104451</v>
      </c>
      <c r="B1912" s="85" t="s">
        <v>11968</v>
      </c>
      <c r="C1912" s="84" t="s">
        <v>18</v>
      </c>
      <c r="D1912" s="195">
        <v>0</v>
      </c>
    </row>
    <row r="1913" spans="1:4" ht="39.6" x14ac:dyDescent="0.25">
      <c r="A1913" s="84">
        <v>103666</v>
      </c>
      <c r="B1913" s="85" t="s">
        <v>6674</v>
      </c>
      <c r="C1913" s="84" t="s">
        <v>18</v>
      </c>
      <c r="D1913" s="195">
        <v>134.03</v>
      </c>
    </row>
    <row r="1914" spans="1:4" ht="26.4" x14ac:dyDescent="0.25">
      <c r="A1914" s="84">
        <v>89212</v>
      </c>
      <c r="B1914" s="85" t="s">
        <v>529</v>
      </c>
      <c r="C1914" s="84" t="s">
        <v>18</v>
      </c>
      <c r="D1914" s="195">
        <v>29.76</v>
      </c>
    </row>
    <row r="1915" spans="1:4" ht="26.4" x14ac:dyDescent="0.25">
      <c r="A1915" s="84">
        <v>89213</v>
      </c>
      <c r="B1915" s="85" t="s">
        <v>530</v>
      </c>
      <c r="C1915" s="84" t="s">
        <v>18</v>
      </c>
      <c r="D1915" s="195">
        <v>9.18</v>
      </c>
    </row>
    <row r="1916" spans="1:4" ht="26.4" x14ac:dyDescent="0.25">
      <c r="A1916" s="84">
        <v>89214</v>
      </c>
      <c r="B1916" s="85" t="s">
        <v>531</v>
      </c>
      <c r="C1916" s="84" t="s">
        <v>18</v>
      </c>
      <c r="D1916" s="195">
        <v>27.94</v>
      </c>
    </row>
    <row r="1917" spans="1:4" ht="26.4" x14ac:dyDescent="0.25">
      <c r="A1917" s="84">
        <v>89215</v>
      </c>
      <c r="B1917" s="85" t="s">
        <v>532</v>
      </c>
      <c r="C1917" s="84" t="s">
        <v>18</v>
      </c>
      <c r="D1917" s="195">
        <v>91.72</v>
      </c>
    </row>
    <row r="1918" spans="1:4" ht="26.4" x14ac:dyDescent="0.25">
      <c r="A1918" s="84">
        <v>87441</v>
      </c>
      <c r="B1918" s="85" t="s">
        <v>6577</v>
      </c>
      <c r="C1918" s="84" t="s">
        <v>18</v>
      </c>
      <c r="D1918" s="195">
        <v>0.41</v>
      </c>
    </row>
    <row r="1919" spans="1:4" ht="26.4" x14ac:dyDescent="0.25">
      <c r="A1919" s="84">
        <v>87442</v>
      </c>
      <c r="B1919" s="85" t="s">
        <v>6578</v>
      </c>
      <c r="C1919" s="84" t="s">
        <v>18</v>
      </c>
      <c r="D1919" s="195">
        <v>0.09</v>
      </c>
    </row>
    <row r="1920" spans="1:4" ht="26.4" x14ac:dyDescent="0.25">
      <c r="A1920" s="84">
        <v>87443</v>
      </c>
      <c r="B1920" s="85" t="s">
        <v>6579</v>
      </c>
      <c r="C1920" s="84" t="s">
        <v>18</v>
      </c>
      <c r="D1920" s="195">
        <v>0.51</v>
      </c>
    </row>
    <row r="1921" spans="1:4" ht="26.4" x14ac:dyDescent="0.25">
      <c r="A1921" s="84">
        <v>87444</v>
      </c>
      <c r="B1921" s="85" t="s">
        <v>6580</v>
      </c>
      <c r="C1921" s="84" t="s">
        <v>18</v>
      </c>
      <c r="D1921" s="195">
        <v>4.13</v>
      </c>
    </row>
    <row r="1922" spans="1:4" ht="26.4" x14ac:dyDescent="0.25">
      <c r="A1922" s="84">
        <v>93229</v>
      </c>
      <c r="B1922" s="85" t="s">
        <v>721</v>
      </c>
      <c r="C1922" s="84" t="s">
        <v>18</v>
      </c>
      <c r="D1922" s="195">
        <v>0.37</v>
      </c>
    </row>
    <row r="1923" spans="1:4" ht="26.4" x14ac:dyDescent="0.25">
      <c r="A1923" s="84">
        <v>93230</v>
      </c>
      <c r="B1923" s="85" t="s">
        <v>722</v>
      </c>
      <c r="C1923" s="84" t="s">
        <v>18</v>
      </c>
      <c r="D1923" s="195">
        <v>0.08</v>
      </c>
    </row>
    <row r="1924" spans="1:4" ht="26.4" x14ac:dyDescent="0.25">
      <c r="A1924" s="84">
        <v>93231</v>
      </c>
      <c r="B1924" s="85" t="s">
        <v>723</v>
      </c>
      <c r="C1924" s="84" t="s">
        <v>18</v>
      </c>
      <c r="D1924" s="195">
        <v>0.47</v>
      </c>
    </row>
    <row r="1925" spans="1:4" ht="39.6" x14ac:dyDescent="0.25">
      <c r="A1925" s="84">
        <v>93232</v>
      </c>
      <c r="B1925" s="85" t="s">
        <v>724</v>
      </c>
      <c r="C1925" s="84" t="s">
        <v>18</v>
      </c>
      <c r="D1925" s="195">
        <v>4.7699999999999996</v>
      </c>
    </row>
    <row r="1926" spans="1:4" ht="26.4" x14ac:dyDescent="0.25">
      <c r="A1926" s="84">
        <v>102948</v>
      </c>
      <c r="B1926" s="85" t="s">
        <v>11969</v>
      </c>
      <c r="C1926" s="84" t="s">
        <v>18</v>
      </c>
      <c r="D1926" s="195">
        <v>0</v>
      </c>
    </row>
    <row r="1927" spans="1:4" ht="26.4" x14ac:dyDescent="0.25">
      <c r="A1927" s="84">
        <v>102949</v>
      </c>
      <c r="B1927" s="85" t="s">
        <v>11970</v>
      </c>
      <c r="C1927" s="84" t="s">
        <v>18</v>
      </c>
      <c r="D1927" s="195">
        <v>0</v>
      </c>
    </row>
    <row r="1928" spans="1:4" ht="26.4" x14ac:dyDescent="0.25">
      <c r="A1928" s="84">
        <v>102950</v>
      </c>
      <c r="B1928" s="85" t="s">
        <v>11971</v>
      </c>
      <c r="C1928" s="84" t="s">
        <v>18</v>
      </c>
      <c r="D1928" s="195">
        <v>0</v>
      </c>
    </row>
    <row r="1929" spans="1:4" ht="39.6" x14ac:dyDescent="0.25">
      <c r="A1929" s="84">
        <v>102951</v>
      </c>
      <c r="B1929" s="85" t="s">
        <v>6662</v>
      </c>
      <c r="C1929" s="84" t="s">
        <v>18</v>
      </c>
      <c r="D1929" s="195">
        <v>0.59</v>
      </c>
    </row>
    <row r="1930" spans="1:4" ht="39.6" x14ac:dyDescent="0.25">
      <c r="A1930" s="84">
        <v>88826</v>
      </c>
      <c r="B1930" s="85" t="s">
        <v>6593</v>
      </c>
      <c r="C1930" s="84" t="s">
        <v>18</v>
      </c>
      <c r="D1930" s="195">
        <v>0.3</v>
      </c>
    </row>
    <row r="1931" spans="1:4" ht="26.4" x14ac:dyDescent="0.25">
      <c r="A1931" s="84">
        <v>88827</v>
      </c>
      <c r="B1931" s="85" t="s">
        <v>6594</v>
      </c>
      <c r="C1931" s="84" t="s">
        <v>18</v>
      </c>
      <c r="D1931" s="195">
        <v>7.0000000000000007E-2</v>
      </c>
    </row>
    <row r="1932" spans="1:4" ht="39.6" x14ac:dyDescent="0.25">
      <c r="A1932" s="84">
        <v>88828</v>
      </c>
      <c r="B1932" s="85" t="s">
        <v>6595</v>
      </c>
      <c r="C1932" s="84" t="s">
        <v>18</v>
      </c>
      <c r="D1932" s="195">
        <v>0.33</v>
      </c>
    </row>
    <row r="1933" spans="1:4" ht="39.6" x14ac:dyDescent="0.25">
      <c r="A1933" s="84">
        <v>88829</v>
      </c>
      <c r="B1933" s="85" t="s">
        <v>6596</v>
      </c>
      <c r="C1933" s="84" t="s">
        <v>18</v>
      </c>
      <c r="D1933" s="195">
        <v>1.18</v>
      </c>
    </row>
    <row r="1934" spans="1:4" ht="39.6" x14ac:dyDescent="0.25">
      <c r="A1934" s="84">
        <v>89221</v>
      </c>
      <c r="B1934" s="85" t="s">
        <v>6601</v>
      </c>
      <c r="C1934" s="84" t="s">
        <v>18</v>
      </c>
      <c r="D1934" s="195">
        <v>1.23</v>
      </c>
    </row>
    <row r="1935" spans="1:4" ht="26.4" x14ac:dyDescent="0.25">
      <c r="A1935" s="84">
        <v>89222</v>
      </c>
      <c r="B1935" s="85" t="s">
        <v>6602</v>
      </c>
      <c r="C1935" s="84" t="s">
        <v>18</v>
      </c>
      <c r="D1935" s="195">
        <v>0.28000000000000003</v>
      </c>
    </row>
    <row r="1936" spans="1:4" ht="39.6" x14ac:dyDescent="0.25">
      <c r="A1936" s="84">
        <v>89223</v>
      </c>
      <c r="B1936" s="85" t="s">
        <v>6603</v>
      </c>
      <c r="C1936" s="84" t="s">
        <v>18</v>
      </c>
      <c r="D1936" s="195">
        <v>1.35</v>
      </c>
    </row>
    <row r="1937" spans="1:4" ht="39.6" x14ac:dyDescent="0.25">
      <c r="A1937" s="84">
        <v>89224</v>
      </c>
      <c r="B1937" s="85" t="s">
        <v>6604</v>
      </c>
      <c r="C1937" s="84" t="s">
        <v>18</v>
      </c>
      <c r="D1937" s="195">
        <v>2.37</v>
      </c>
    </row>
    <row r="1938" spans="1:4" ht="26.4" x14ac:dyDescent="0.25">
      <c r="A1938" s="84">
        <v>89274</v>
      </c>
      <c r="B1938" s="85" t="s">
        <v>6605</v>
      </c>
      <c r="C1938" s="84" t="s">
        <v>18</v>
      </c>
      <c r="D1938" s="195">
        <v>1.5</v>
      </c>
    </row>
    <row r="1939" spans="1:4" ht="26.4" x14ac:dyDescent="0.25">
      <c r="A1939" s="84">
        <v>89275</v>
      </c>
      <c r="B1939" s="85" t="s">
        <v>6606</v>
      </c>
      <c r="C1939" s="84" t="s">
        <v>18</v>
      </c>
      <c r="D1939" s="195">
        <v>0.34</v>
      </c>
    </row>
    <row r="1940" spans="1:4" ht="26.4" x14ac:dyDescent="0.25">
      <c r="A1940" s="84">
        <v>89276</v>
      </c>
      <c r="B1940" s="85" t="s">
        <v>6607</v>
      </c>
      <c r="C1940" s="84" t="s">
        <v>18</v>
      </c>
      <c r="D1940" s="195">
        <v>1.87</v>
      </c>
    </row>
    <row r="1941" spans="1:4" ht="39.6" x14ac:dyDescent="0.25">
      <c r="A1941" s="84">
        <v>89277</v>
      </c>
      <c r="B1941" s="85" t="s">
        <v>6608</v>
      </c>
      <c r="C1941" s="84" t="s">
        <v>18</v>
      </c>
      <c r="D1941" s="195">
        <v>8.27</v>
      </c>
    </row>
    <row r="1942" spans="1:4" ht="39.6" x14ac:dyDescent="0.25">
      <c r="A1942" s="84">
        <v>90646</v>
      </c>
      <c r="B1942" s="85" t="s">
        <v>596</v>
      </c>
      <c r="C1942" s="84" t="s">
        <v>18</v>
      </c>
      <c r="D1942" s="195">
        <v>0.89</v>
      </c>
    </row>
    <row r="1943" spans="1:4" ht="39.6" x14ac:dyDescent="0.25">
      <c r="A1943" s="84">
        <v>90647</v>
      </c>
      <c r="B1943" s="85" t="s">
        <v>597</v>
      </c>
      <c r="C1943" s="84" t="s">
        <v>18</v>
      </c>
      <c r="D1943" s="195">
        <v>0.2</v>
      </c>
    </row>
    <row r="1944" spans="1:4" ht="39.6" x14ac:dyDescent="0.25">
      <c r="A1944" s="84">
        <v>90648</v>
      </c>
      <c r="B1944" s="85" t="s">
        <v>598</v>
      </c>
      <c r="C1944" s="84" t="s">
        <v>18</v>
      </c>
      <c r="D1944" s="195">
        <v>0.97</v>
      </c>
    </row>
    <row r="1945" spans="1:4" ht="39.6" x14ac:dyDescent="0.25">
      <c r="A1945" s="84">
        <v>90649</v>
      </c>
      <c r="B1945" s="85" t="s">
        <v>599</v>
      </c>
      <c r="C1945" s="84" t="s">
        <v>18</v>
      </c>
      <c r="D1945" s="195">
        <v>9.2200000000000006</v>
      </c>
    </row>
    <row r="1946" spans="1:4" ht="26.4" x14ac:dyDescent="0.25">
      <c r="A1946" s="84">
        <v>106096</v>
      </c>
      <c r="B1946" s="85" t="s">
        <v>11972</v>
      </c>
      <c r="C1946" s="84" t="s">
        <v>18</v>
      </c>
      <c r="D1946" s="195">
        <v>0</v>
      </c>
    </row>
    <row r="1947" spans="1:4" x14ac:dyDescent="0.25">
      <c r="A1947" s="84">
        <v>106097</v>
      </c>
      <c r="B1947" s="85" t="s">
        <v>11973</v>
      </c>
      <c r="C1947" s="84" t="s">
        <v>18</v>
      </c>
      <c r="D1947" s="195">
        <v>0</v>
      </c>
    </row>
    <row r="1948" spans="1:4" ht="26.4" x14ac:dyDescent="0.25">
      <c r="A1948" s="84">
        <v>106098</v>
      </c>
      <c r="B1948" s="85" t="s">
        <v>11974</v>
      </c>
      <c r="C1948" s="84" t="s">
        <v>18</v>
      </c>
      <c r="D1948" s="195">
        <v>0</v>
      </c>
    </row>
    <row r="1949" spans="1:4" ht="26.4" x14ac:dyDescent="0.25">
      <c r="A1949" s="84">
        <v>106099</v>
      </c>
      <c r="B1949" s="85" t="s">
        <v>11975</v>
      </c>
      <c r="C1949" s="84" t="s">
        <v>18</v>
      </c>
      <c r="D1949" s="195">
        <v>0.99</v>
      </c>
    </row>
    <row r="1950" spans="1:4" ht="26.4" x14ac:dyDescent="0.25">
      <c r="A1950" s="84">
        <v>90652</v>
      </c>
      <c r="B1950" s="85" t="s">
        <v>600</v>
      </c>
      <c r="C1950" s="84" t="s">
        <v>18</v>
      </c>
      <c r="D1950" s="195">
        <v>3.7</v>
      </c>
    </row>
    <row r="1951" spans="1:4" ht="26.4" x14ac:dyDescent="0.25">
      <c r="A1951" s="84">
        <v>90653</v>
      </c>
      <c r="B1951" s="85" t="s">
        <v>601</v>
      </c>
      <c r="C1951" s="84" t="s">
        <v>18</v>
      </c>
      <c r="D1951" s="195">
        <v>0.85</v>
      </c>
    </row>
    <row r="1952" spans="1:4" ht="26.4" x14ac:dyDescent="0.25">
      <c r="A1952" s="84">
        <v>90654</v>
      </c>
      <c r="B1952" s="85" t="s">
        <v>602</v>
      </c>
      <c r="C1952" s="84" t="s">
        <v>18</v>
      </c>
      <c r="D1952" s="195">
        <v>4.04</v>
      </c>
    </row>
    <row r="1953" spans="1:4" ht="26.4" x14ac:dyDescent="0.25">
      <c r="A1953" s="84">
        <v>90655</v>
      </c>
      <c r="B1953" s="85" t="s">
        <v>603</v>
      </c>
      <c r="C1953" s="84" t="s">
        <v>18</v>
      </c>
      <c r="D1953" s="195">
        <v>6.07</v>
      </c>
    </row>
    <row r="1954" spans="1:4" ht="26.4" x14ac:dyDescent="0.25">
      <c r="A1954" s="84">
        <v>90658</v>
      </c>
      <c r="B1954" s="85" t="s">
        <v>604</v>
      </c>
      <c r="C1954" s="84" t="s">
        <v>18</v>
      </c>
      <c r="D1954" s="195">
        <v>3.96</v>
      </c>
    </row>
    <row r="1955" spans="1:4" ht="26.4" x14ac:dyDescent="0.25">
      <c r="A1955" s="84">
        <v>90659</v>
      </c>
      <c r="B1955" s="85" t="s">
        <v>605</v>
      </c>
      <c r="C1955" s="84" t="s">
        <v>18</v>
      </c>
      <c r="D1955" s="195">
        <v>0.91</v>
      </c>
    </row>
    <row r="1956" spans="1:4" ht="26.4" x14ac:dyDescent="0.25">
      <c r="A1956" s="84">
        <v>90660</v>
      </c>
      <c r="B1956" s="85" t="s">
        <v>606</v>
      </c>
      <c r="C1956" s="84" t="s">
        <v>18</v>
      </c>
      <c r="D1956" s="195">
        <v>4.33</v>
      </c>
    </row>
    <row r="1957" spans="1:4" ht="26.4" x14ac:dyDescent="0.25">
      <c r="A1957" s="84">
        <v>90661</v>
      </c>
      <c r="B1957" s="85" t="s">
        <v>607</v>
      </c>
      <c r="C1957" s="84" t="s">
        <v>18</v>
      </c>
      <c r="D1957" s="195">
        <v>6.07</v>
      </c>
    </row>
    <row r="1958" spans="1:4" ht="39.6" x14ac:dyDescent="0.25">
      <c r="A1958" s="84">
        <v>89019</v>
      </c>
      <c r="B1958" s="85" t="s">
        <v>7849</v>
      </c>
      <c r="C1958" s="84" t="s">
        <v>18</v>
      </c>
      <c r="D1958" s="195">
        <v>0.31</v>
      </c>
    </row>
    <row r="1959" spans="1:4" ht="39.6" x14ac:dyDescent="0.25">
      <c r="A1959" s="84">
        <v>89020</v>
      </c>
      <c r="B1959" s="85" t="s">
        <v>7850</v>
      </c>
      <c r="C1959" s="84" t="s">
        <v>18</v>
      </c>
      <c r="D1959" s="195">
        <v>7.0000000000000007E-2</v>
      </c>
    </row>
    <row r="1960" spans="1:4" ht="39.6" x14ac:dyDescent="0.25">
      <c r="A1960" s="84">
        <v>5800</v>
      </c>
      <c r="B1960" s="85" t="s">
        <v>7845</v>
      </c>
      <c r="C1960" s="84" t="s">
        <v>18</v>
      </c>
      <c r="D1960" s="195">
        <v>0.34</v>
      </c>
    </row>
    <row r="1961" spans="1:4" ht="39.6" x14ac:dyDescent="0.25">
      <c r="A1961" s="84">
        <v>53866</v>
      </c>
      <c r="B1961" s="85" t="s">
        <v>7846</v>
      </c>
      <c r="C1961" s="84" t="s">
        <v>18</v>
      </c>
      <c r="D1961" s="195">
        <v>1.82</v>
      </c>
    </row>
    <row r="1962" spans="1:4" ht="26.4" x14ac:dyDescent="0.25">
      <c r="A1962" s="84">
        <v>90639</v>
      </c>
      <c r="B1962" s="85" t="s">
        <v>592</v>
      </c>
      <c r="C1962" s="84" t="s">
        <v>18</v>
      </c>
      <c r="D1962" s="195">
        <v>5.68</v>
      </c>
    </row>
    <row r="1963" spans="1:4" ht="26.4" x14ac:dyDescent="0.25">
      <c r="A1963" s="84">
        <v>90640</v>
      </c>
      <c r="B1963" s="85" t="s">
        <v>593</v>
      </c>
      <c r="C1963" s="84" t="s">
        <v>18</v>
      </c>
      <c r="D1963" s="195">
        <v>1.31</v>
      </c>
    </row>
    <row r="1964" spans="1:4" ht="26.4" x14ac:dyDescent="0.25">
      <c r="A1964" s="84">
        <v>90641</v>
      </c>
      <c r="B1964" s="85" t="s">
        <v>594</v>
      </c>
      <c r="C1964" s="84" t="s">
        <v>18</v>
      </c>
      <c r="D1964" s="195">
        <v>6.21</v>
      </c>
    </row>
    <row r="1965" spans="1:4" ht="26.4" x14ac:dyDescent="0.25">
      <c r="A1965" s="84">
        <v>90642</v>
      </c>
      <c r="B1965" s="85" t="s">
        <v>595</v>
      </c>
      <c r="C1965" s="84" t="s">
        <v>18</v>
      </c>
      <c r="D1965" s="195">
        <v>12.41</v>
      </c>
    </row>
    <row r="1966" spans="1:4" ht="26.4" x14ac:dyDescent="0.25">
      <c r="A1966" s="84">
        <v>102806</v>
      </c>
      <c r="B1966" s="85" t="s">
        <v>11976</v>
      </c>
      <c r="C1966" s="84" t="s">
        <v>18</v>
      </c>
      <c r="D1966" s="195">
        <v>0</v>
      </c>
    </row>
    <row r="1967" spans="1:4" x14ac:dyDescent="0.25">
      <c r="A1967" s="84">
        <v>102807</v>
      </c>
      <c r="B1967" s="85" t="s">
        <v>11977</v>
      </c>
      <c r="C1967" s="84" t="s">
        <v>18</v>
      </c>
      <c r="D1967" s="195">
        <v>0</v>
      </c>
    </row>
    <row r="1968" spans="1:4" ht="26.4" x14ac:dyDescent="0.25">
      <c r="A1968" s="84">
        <v>102808</v>
      </c>
      <c r="B1968" s="85" t="s">
        <v>11978</v>
      </c>
      <c r="C1968" s="84" t="s">
        <v>18</v>
      </c>
      <c r="D1968" s="195">
        <v>0</v>
      </c>
    </row>
    <row r="1969" spans="1:4" ht="26.4" x14ac:dyDescent="0.25">
      <c r="A1969" s="84">
        <v>102809</v>
      </c>
      <c r="B1969" s="85" t="s">
        <v>6653</v>
      </c>
      <c r="C1969" s="84" t="s">
        <v>18</v>
      </c>
      <c r="D1969" s="195">
        <v>16.27</v>
      </c>
    </row>
    <row r="1970" spans="1:4" ht="26.4" x14ac:dyDescent="0.25">
      <c r="A1970" s="84">
        <v>92140</v>
      </c>
      <c r="B1970" s="85" t="s">
        <v>704</v>
      </c>
      <c r="C1970" s="84" t="s">
        <v>18</v>
      </c>
      <c r="D1970" s="195">
        <v>5</v>
      </c>
    </row>
    <row r="1971" spans="1:4" ht="26.4" x14ac:dyDescent="0.25">
      <c r="A1971" s="84">
        <v>92142</v>
      </c>
      <c r="B1971" s="85" t="s">
        <v>706</v>
      </c>
      <c r="C1971" s="84" t="s">
        <v>18</v>
      </c>
      <c r="D1971" s="195">
        <v>0.62</v>
      </c>
    </row>
    <row r="1972" spans="1:4" ht="26.4" x14ac:dyDescent="0.25">
      <c r="A1972" s="84">
        <v>92141</v>
      </c>
      <c r="B1972" s="85" t="s">
        <v>705</v>
      </c>
      <c r="C1972" s="84" t="s">
        <v>18</v>
      </c>
      <c r="D1972" s="195">
        <v>1.54</v>
      </c>
    </row>
    <row r="1973" spans="1:4" ht="26.4" x14ac:dyDescent="0.25">
      <c r="A1973" s="84">
        <v>92143</v>
      </c>
      <c r="B1973" s="85" t="s">
        <v>707</v>
      </c>
      <c r="C1973" s="84" t="s">
        <v>18</v>
      </c>
      <c r="D1973" s="195">
        <v>6.25</v>
      </c>
    </row>
    <row r="1974" spans="1:4" ht="26.4" x14ac:dyDescent="0.25">
      <c r="A1974" s="84">
        <v>92144</v>
      </c>
      <c r="B1974" s="85" t="s">
        <v>708</v>
      </c>
      <c r="C1974" s="84" t="s">
        <v>18</v>
      </c>
      <c r="D1974" s="195">
        <v>41.47</v>
      </c>
    </row>
    <row r="1975" spans="1:4" ht="26.4" x14ac:dyDescent="0.25">
      <c r="A1975" s="84">
        <v>92133</v>
      </c>
      <c r="B1975" s="85" t="s">
        <v>699</v>
      </c>
      <c r="C1975" s="84" t="s">
        <v>18</v>
      </c>
      <c r="D1975" s="195">
        <v>13.65</v>
      </c>
    </row>
    <row r="1976" spans="1:4" ht="26.4" x14ac:dyDescent="0.25">
      <c r="A1976" s="84">
        <v>92135</v>
      </c>
      <c r="B1976" s="85" t="s">
        <v>701</v>
      </c>
      <c r="C1976" s="84" t="s">
        <v>18</v>
      </c>
      <c r="D1976" s="195">
        <v>1.7</v>
      </c>
    </row>
    <row r="1977" spans="1:4" ht="26.4" x14ac:dyDescent="0.25">
      <c r="A1977" s="84">
        <v>92134</v>
      </c>
      <c r="B1977" s="85" t="s">
        <v>700</v>
      </c>
      <c r="C1977" s="84" t="s">
        <v>18</v>
      </c>
      <c r="D1977" s="195">
        <v>4.2</v>
      </c>
    </row>
    <row r="1978" spans="1:4" ht="26.4" x14ac:dyDescent="0.25">
      <c r="A1978" s="84">
        <v>92136</v>
      </c>
      <c r="B1978" s="85" t="s">
        <v>702</v>
      </c>
      <c r="C1978" s="84" t="s">
        <v>18</v>
      </c>
      <c r="D1978" s="195">
        <v>17.059999999999999</v>
      </c>
    </row>
    <row r="1979" spans="1:4" ht="26.4" x14ac:dyDescent="0.25">
      <c r="A1979" s="84">
        <v>92137</v>
      </c>
      <c r="B1979" s="85" t="s">
        <v>703</v>
      </c>
      <c r="C1979" s="84" t="s">
        <v>18</v>
      </c>
      <c r="D1979" s="195">
        <v>34.799999999999997</v>
      </c>
    </row>
    <row r="1980" spans="1:4" ht="39.6" x14ac:dyDescent="0.25">
      <c r="A1980" s="84">
        <v>91380</v>
      </c>
      <c r="B1980" s="85" t="s">
        <v>664</v>
      </c>
      <c r="C1980" s="84" t="s">
        <v>18</v>
      </c>
      <c r="D1980" s="195">
        <v>29.29</v>
      </c>
    </row>
    <row r="1981" spans="1:4" ht="39.6" x14ac:dyDescent="0.25">
      <c r="A1981" s="84">
        <v>91382</v>
      </c>
      <c r="B1981" s="85" t="s">
        <v>666</v>
      </c>
      <c r="C1981" s="84" t="s">
        <v>18</v>
      </c>
      <c r="D1981" s="195">
        <v>4.55</v>
      </c>
    </row>
    <row r="1982" spans="1:4" ht="39.6" x14ac:dyDescent="0.25">
      <c r="A1982" s="84">
        <v>91381</v>
      </c>
      <c r="B1982" s="85" t="s">
        <v>665</v>
      </c>
      <c r="C1982" s="84" t="s">
        <v>18</v>
      </c>
      <c r="D1982" s="195">
        <v>11.27</v>
      </c>
    </row>
    <row r="1983" spans="1:4" ht="39.6" x14ac:dyDescent="0.25">
      <c r="A1983" s="84">
        <v>91383</v>
      </c>
      <c r="B1983" s="85" t="s">
        <v>667</v>
      </c>
      <c r="C1983" s="84" t="s">
        <v>18</v>
      </c>
      <c r="D1983" s="195">
        <v>52.81</v>
      </c>
    </row>
    <row r="1984" spans="1:4" ht="39.6" x14ac:dyDescent="0.25">
      <c r="A1984" s="84">
        <v>91384</v>
      </c>
      <c r="B1984" s="85" t="s">
        <v>668</v>
      </c>
      <c r="C1984" s="84" t="s">
        <v>18</v>
      </c>
      <c r="D1984" s="195">
        <v>140.06</v>
      </c>
    </row>
    <row r="1985" spans="1:4" ht="39.6" x14ac:dyDescent="0.25">
      <c r="A1985" s="84">
        <v>96030</v>
      </c>
      <c r="B1985" s="85" t="s">
        <v>805</v>
      </c>
      <c r="C1985" s="84" t="s">
        <v>18</v>
      </c>
      <c r="D1985" s="195">
        <v>37.130000000000003</v>
      </c>
    </row>
    <row r="1986" spans="1:4" ht="39.6" x14ac:dyDescent="0.25">
      <c r="A1986" s="84">
        <v>96032</v>
      </c>
      <c r="B1986" s="85" t="s">
        <v>807</v>
      </c>
      <c r="C1986" s="84" t="s">
        <v>18</v>
      </c>
      <c r="D1986" s="195">
        <v>5.17</v>
      </c>
    </row>
    <row r="1987" spans="1:4" ht="26.4" x14ac:dyDescent="0.25">
      <c r="A1987" s="84">
        <v>96031</v>
      </c>
      <c r="B1987" s="85" t="s">
        <v>806</v>
      </c>
      <c r="C1987" s="84" t="s">
        <v>18</v>
      </c>
      <c r="D1987" s="195">
        <v>12.88</v>
      </c>
    </row>
    <row r="1988" spans="1:4" ht="39.6" x14ac:dyDescent="0.25">
      <c r="A1988" s="84">
        <v>96033</v>
      </c>
      <c r="B1988" s="85" t="s">
        <v>808</v>
      </c>
      <c r="C1988" s="84" t="s">
        <v>18</v>
      </c>
      <c r="D1988" s="195">
        <v>59.34</v>
      </c>
    </row>
    <row r="1989" spans="1:4" ht="39.6" x14ac:dyDescent="0.25">
      <c r="A1989" s="84">
        <v>96034</v>
      </c>
      <c r="B1989" s="85" t="s">
        <v>809</v>
      </c>
      <c r="C1989" s="84" t="s">
        <v>18</v>
      </c>
      <c r="D1989" s="195">
        <v>140.06</v>
      </c>
    </row>
    <row r="1990" spans="1:4" ht="39.6" x14ac:dyDescent="0.25">
      <c r="A1990" s="84">
        <v>89870</v>
      </c>
      <c r="B1990" s="85" t="s">
        <v>566</v>
      </c>
      <c r="C1990" s="84" t="s">
        <v>18</v>
      </c>
      <c r="D1990" s="195">
        <v>38.61</v>
      </c>
    </row>
    <row r="1991" spans="1:4" ht="39.6" x14ac:dyDescent="0.25">
      <c r="A1991" s="84">
        <v>89872</v>
      </c>
      <c r="B1991" s="85" t="s">
        <v>568</v>
      </c>
      <c r="C1991" s="84" t="s">
        <v>18</v>
      </c>
      <c r="D1991" s="195">
        <v>5.49</v>
      </c>
    </row>
    <row r="1992" spans="1:4" ht="39.6" x14ac:dyDescent="0.25">
      <c r="A1992" s="84">
        <v>89871</v>
      </c>
      <c r="B1992" s="85" t="s">
        <v>567</v>
      </c>
      <c r="C1992" s="84" t="s">
        <v>18</v>
      </c>
      <c r="D1992" s="195">
        <v>13.6</v>
      </c>
    </row>
    <row r="1993" spans="1:4" ht="39.6" x14ac:dyDescent="0.25">
      <c r="A1993" s="84">
        <v>89873</v>
      </c>
      <c r="B1993" s="85" t="s">
        <v>569</v>
      </c>
      <c r="C1993" s="84" t="s">
        <v>18</v>
      </c>
      <c r="D1993" s="195">
        <v>66.12</v>
      </c>
    </row>
    <row r="1994" spans="1:4" ht="39.6" x14ac:dyDescent="0.25">
      <c r="A1994" s="84">
        <v>89874</v>
      </c>
      <c r="B1994" s="85" t="s">
        <v>570</v>
      </c>
      <c r="C1994" s="84" t="s">
        <v>18</v>
      </c>
      <c r="D1994" s="195">
        <v>174.16</v>
      </c>
    </row>
    <row r="1995" spans="1:4" ht="39.6" x14ac:dyDescent="0.25">
      <c r="A1995" s="84">
        <v>89878</v>
      </c>
      <c r="B1995" s="85" t="s">
        <v>571</v>
      </c>
      <c r="C1995" s="84" t="s">
        <v>18</v>
      </c>
      <c r="D1995" s="195">
        <v>41.31</v>
      </c>
    </row>
    <row r="1996" spans="1:4" ht="39.6" x14ac:dyDescent="0.25">
      <c r="A1996" s="84">
        <v>89880</v>
      </c>
      <c r="B1996" s="85" t="s">
        <v>573</v>
      </c>
      <c r="C1996" s="84" t="s">
        <v>18</v>
      </c>
      <c r="D1996" s="195">
        <v>5.78</v>
      </c>
    </row>
    <row r="1997" spans="1:4" ht="39.6" x14ac:dyDescent="0.25">
      <c r="A1997" s="84">
        <v>89879</v>
      </c>
      <c r="B1997" s="85" t="s">
        <v>572</v>
      </c>
      <c r="C1997" s="84" t="s">
        <v>18</v>
      </c>
      <c r="D1997" s="195">
        <v>14.3</v>
      </c>
    </row>
    <row r="1998" spans="1:4" ht="39.6" x14ac:dyDescent="0.25">
      <c r="A1998" s="84">
        <v>89881</v>
      </c>
      <c r="B1998" s="85" t="s">
        <v>574</v>
      </c>
      <c r="C1998" s="84" t="s">
        <v>18</v>
      </c>
      <c r="D1998" s="195">
        <v>70.06</v>
      </c>
    </row>
    <row r="1999" spans="1:4" ht="39.6" x14ac:dyDescent="0.25">
      <c r="A1999" s="84">
        <v>89882</v>
      </c>
      <c r="B1999" s="85" t="s">
        <v>575</v>
      </c>
      <c r="C1999" s="84" t="s">
        <v>18</v>
      </c>
      <c r="D1999" s="195">
        <v>200.94</v>
      </c>
    </row>
    <row r="2000" spans="1:4" ht="39.6" x14ac:dyDescent="0.25">
      <c r="A2000" s="84">
        <v>7058</v>
      </c>
      <c r="B2000" s="85" t="s">
        <v>438</v>
      </c>
      <c r="C2000" s="84" t="s">
        <v>18</v>
      </c>
      <c r="D2000" s="195">
        <v>23.03</v>
      </c>
    </row>
    <row r="2001" spans="1:4" ht="39.6" x14ac:dyDescent="0.25">
      <c r="A2001" s="84">
        <v>91402</v>
      </c>
      <c r="B2001" s="85" t="s">
        <v>675</v>
      </c>
      <c r="C2001" s="84" t="s">
        <v>18</v>
      </c>
      <c r="D2001" s="195">
        <v>3.59</v>
      </c>
    </row>
    <row r="2002" spans="1:4" ht="39.6" x14ac:dyDescent="0.25">
      <c r="A2002" s="84">
        <v>7059</v>
      </c>
      <c r="B2002" s="85" t="s">
        <v>439</v>
      </c>
      <c r="C2002" s="84" t="s">
        <v>18</v>
      </c>
      <c r="D2002" s="195">
        <v>8.89</v>
      </c>
    </row>
    <row r="2003" spans="1:4" ht="39.6" x14ac:dyDescent="0.25">
      <c r="A2003" s="84">
        <v>7060</v>
      </c>
      <c r="B2003" s="85" t="s">
        <v>440</v>
      </c>
      <c r="C2003" s="84" t="s">
        <v>18</v>
      </c>
      <c r="D2003" s="195">
        <v>41.6</v>
      </c>
    </row>
    <row r="2004" spans="1:4" ht="39.6" x14ac:dyDescent="0.25">
      <c r="A2004" s="84">
        <v>7061</v>
      </c>
      <c r="B2004" s="85" t="s">
        <v>441</v>
      </c>
      <c r="C2004" s="84" t="s">
        <v>18</v>
      </c>
      <c r="D2004" s="195">
        <v>80.489999999999995</v>
      </c>
    </row>
    <row r="2005" spans="1:4" ht="39.6" x14ac:dyDescent="0.25">
      <c r="A2005" s="84">
        <v>91367</v>
      </c>
      <c r="B2005" s="85" t="s">
        <v>658</v>
      </c>
      <c r="C2005" s="84" t="s">
        <v>18</v>
      </c>
      <c r="D2005" s="195">
        <v>22.25</v>
      </c>
    </row>
    <row r="2006" spans="1:4" ht="39.6" x14ac:dyDescent="0.25">
      <c r="A2006" s="84">
        <v>91369</v>
      </c>
      <c r="B2006" s="85" t="s">
        <v>660</v>
      </c>
      <c r="C2006" s="84" t="s">
        <v>18</v>
      </c>
      <c r="D2006" s="195">
        <v>3.46</v>
      </c>
    </row>
    <row r="2007" spans="1:4" ht="39.6" x14ac:dyDescent="0.25">
      <c r="A2007" s="84">
        <v>91368</v>
      </c>
      <c r="B2007" s="85" t="s">
        <v>659</v>
      </c>
      <c r="C2007" s="84" t="s">
        <v>18</v>
      </c>
      <c r="D2007" s="195">
        <v>8.57</v>
      </c>
    </row>
    <row r="2008" spans="1:4" ht="39.6" x14ac:dyDescent="0.25">
      <c r="A2008" s="84">
        <v>5695</v>
      </c>
      <c r="B2008" s="85" t="s">
        <v>397</v>
      </c>
      <c r="C2008" s="84" t="s">
        <v>18</v>
      </c>
      <c r="D2008" s="195">
        <v>40.200000000000003</v>
      </c>
    </row>
    <row r="2009" spans="1:4" ht="39.6" x14ac:dyDescent="0.25">
      <c r="A2009" s="84">
        <v>53792</v>
      </c>
      <c r="B2009" s="85" t="s">
        <v>448</v>
      </c>
      <c r="C2009" s="84" t="s">
        <v>18</v>
      </c>
      <c r="D2009" s="195">
        <v>100.05</v>
      </c>
    </row>
    <row r="2010" spans="1:4" ht="52.8" x14ac:dyDescent="0.25">
      <c r="A2010" s="84">
        <v>92237</v>
      </c>
      <c r="B2010" s="85" t="s">
        <v>709</v>
      </c>
      <c r="C2010" s="84" t="s">
        <v>18</v>
      </c>
      <c r="D2010" s="195">
        <v>29.23</v>
      </c>
    </row>
    <row r="2011" spans="1:4" ht="52.8" x14ac:dyDescent="0.25">
      <c r="A2011" s="84">
        <v>92239</v>
      </c>
      <c r="B2011" s="85" t="s">
        <v>711</v>
      </c>
      <c r="C2011" s="84" t="s">
        <v>18</v>
      </c>
      <c r="D2011" s="195">
        <v>4.75</v>
      </c>
    </row>
    <row r="2012" spans="1:4" ht="52.8" x14ac:dyDescent="0.25">
      <c r="A2012" s="84">
        <v>92238</v>
      </c>
      <c r="B2012" s="85" t="s">
        <v>710</v>
      </c>
      <c r="C2012" s="84" t="s">
        <v>18</v>
      </c>
      <c r="D2012" s="195">
        <v>11.76</v>
      </c>
    </row>
    <row r="2013" spans="1:4" ht="52.8" x14ac:dyDescent="0.25">
      <c r="A2013" s="84">
        <v>92240</v>
      </c>
      <c r="B2013" s="85" t="s">
        <v>712</v>
      </c>
      <c r="C2013" s="84" t="s">
        <v>18</v>
      </c>
      <c r="D2013" s="195">
        <v>52.42</v>
      </c>
    </row>
    <row r="2014" spans="1:4" ht="52.8" x14ac:dyDescent="0.25">
      <c r="A2014" s="84">
        <v>92241</v>
      </c>
      <c r="B2014" s="85" t="s">
        <v>713</v>
      </c>
      <c r="C2014" s="84" t="s">
        <v>18</v>
      </c>
      <c r="D2014" s="195">
        <v>272.74</v>
      </c>
    </row>
    <row r="2015" spans="1:4" ht="52.8" x14ac:dyDescent="0.25">
      <c r="A2015" s="84">
        <v>91640</v>
      </c>
      <c r="B2015" s="85" t="s">
        <v>687</v>
      </c>
      <c r="C2015" s="84" t="s">
        <v>18</v>
      </c>
      <c r="D2015" s="195">
        <v>40.130000000000003</v>
      </c>
    </row>
    <row r="2016" spans="1:4" ht="52.8" x14ac:dyDescent="0.25">
      <c r="A2016" s="84">
        <v>91642</v>
      </c>
      <c r="B2016" s="85" t="s">
        <v>689</v>
      </c>
      <c r="C2016" s="84" t="s">
        <v>18</v>
      </c>
      <c r="D2016" s="195">
        <v>6.54</v>
      </c>
    </row>
    <row r="2017" spans="1:4" ht="52.8" x14ac:dyDescent="0.25">
      <c r="A2017" s="84">
        <v>91641</v>
      </c>
      <c r="B2017" s="85" t="s">
        <v>688</v>
      </c>
      <c r="C2017" s="84" t="s">
        <v>18</v>
      </c>
      <c r="D2017" s="195">
        <v>16.190000000000001</v>
      </c>
    </row>
    <row r="2018" spans="1:4" ht="52.8" x14ac:dyDescent="0.25">
      <c r="A2018" s="84">
        <v>91643</v>
      </c>
      <c r="B2018" s="85" t="s">
        <v>690</v>
      </c>
      <c r="C2018" s="84" t="s">
        <v>18</v>
      </c>
      <c r="D2018" s="195">
        <v>72.3</v>
      </c>
    </row>
    <row r="2019" spans="1:4" ht="52.8" x14ac:dyDescent="0.25">
      <c r="A2019" s="84">
        <v>91644</v>
      </c>
      <c r="B2019" s="85" t="s">
        <v>691</v>
      </c>
      <c r="C2019" s="84" t="s">
        <v>18</v>
      </c>
      <c r="D2019" s="195">
        <v>297.5</v>
      </c>
    </row>
    <row r="2020" spans="1:4" ht="52.8" x14ac:dyDescent="0.25">
      <c r="A2020" s="84">
        <v>92105</v>
      </c>
      <c r="B2020" s="85" t="s">
        <v>6621</v>
      </c>
      <c r="C2020" s="84" t="s">
        <v>18</v>
      </c>
      <c r="D2020" s="195">
        <v>190.06</v>
      </c>
    </row>
    <row r="2021" spans="1:4" ht="52.8" x14ac:dyDescent="0.25">
      <c r="A2021" s="84">
        <v>92101</v>
      </c>
      <c r="B2021" s="85" t="s">
        <v>6617</v>
      </c>
      <c r="C2021" s="84" t="s">
        <v>18</v>
      </c>
      <c r="D2021" s="195">
        <v>45.13</v>
      </c>
    </row>
    <row r="2022" spans="1:4" ht="52.8" x14ac:dyDescent="0.25">
      <c r="A2022" s="84">
        <v>92103</v>
      </c>
      <c r="B2022" s="85" t="s">
        <v>6619</v>
      </c>
      <c r="C2022" s="84" t="s">
        <v>18</v>
      </c>
      <c r="D2022" s="195">
        <v>5.74</v>
      </c>
    </row>
    <row r="2023" spans="1:4" ht="52.8" x14ac:dyDescent="0.25">
      <c r="A2023" s="84">
        <v>92102</v>
      </c>
      <c r="B2023" s="85" t="s">
        <v>6618</v>
      </c>
      <c r="C2023" s="84" t="s">
        <v>18</v>
      </c>
      <c r="D2023" s="195">
        <v>14.18</v>
      </c>
    </row>
    <row r="2024" spans="1:4" ht="52.8" x14ac:dyDescent="0.25">
      <c r="A2024" s="84">
        <v>92104</v>
      </c>
      <c r="B2024" s="85" t="s">
        <v>6620</v>
      </c>
      <c r="C2024" s="84" t="s">
        <v>18</v>
      </c>
      <c r="D2024" s="195">
        <v>71.34</v>
      </c>
    </row>
    <row r="2025" spans="1:4" ht="39.6" x14ac:dyDescent="0.25">
      <c r="A2025" s="84">
        <v>91396</v>
      </c>
      <c r="B2025" s="85" t="s">
        <v>672</v>
      </c>
      <c r="C2025" s="84" t="s">
        <v>18</v>
      </c>
      <c r="D2025" s="195">
        <v>29.43</v>
      </c>
    </row>
    <row r="2026" spans="1:4" ht="39.6" x14ac:dyDescent="0.25">
      <c r="A2026" s="84">
        <v>91398</v>
      </c>
      <c r="B2026" s="85" t="s">
        <v>674</v>
      </c>
      <c r="C2026" s="84" t="s">
        <v>18</v>
      </c>
      <c r="D2026" s="195">
        <v>4.59</v>
      </c>
    </row>
    <row r="2027" spans="1:4" ht="39.6" x14ac:dyDescent="0.25">
      <c r="A2027" s="84">
        <v>91397</v>
      </c>
      <c r="B2027" s="85" t="s">
        <v>673</v>
      </c>
      <c r="C2027" s="84" t="s">
        <v>18</v>
      </c>
      <c r="D2027" s="195">
        <v>11.38</v>
      </c>
    </row>
    <row r="2028" spans="1:4" ht="39.6" x14ac:dyDescent="0.25">
      <c r="A2028" s="84">
        <v>5763</v>
      </c>
      <c r="B2028" s="85" t="s">
        <v>421</v>
      </c>
      <c r="C2028" s="84" t="s">
        <v>18</v>
      </c>
      <c r="D2028" s="195">
        <v>52.23</v>
      </c>
    </row>
    <row r="2029" spans="1:4" ht="39.6" x14ac:dyDescent="0.25">
      <c r="A2029" s="84">
        <v>53831</v>
      </c>
      <c r="B2029" s="85" t="s">
        <v>459</v>
      </c>
      <c r="C2029" s="84" t="s">
        <v>18</v>
      </c>
      <c r="D2029" s="195">
        <v>190.06</v>
      </c>
    </row>
    <row r="2030" spans="1:4" ht="39.6" x14ac:dyDescent="0.25">
      <c r="A2030" s="84">
        <v>91359</v>
      </c>
      <c r="B2030" s="85" t="s">
        <v>655</v>
      </c>
      <c r="C2030" s="84" t="s">
        <v>18</v>
      </c>
      <c r="D2030" s="195">
        <v>21.21</v>
      </c>
    </row>
    <row r="2031" spans="1:4" ht="39.6" x14ac:dyDescent="0.25">
      <c r="A2031" s="84">
        <v>91361</v>
      </c>
      <c r="B2031" s="85" t="s">
        <v>657</v>
      </c>
      <c r="C2031" s="84" t="s">
        <v>18</v>
      </c>
      <c r="D2031" s="195">
        <v>3.27</v>
      </c>
    </row>
    <row r="2032" spans="1:4" ht="39.6" x14ac:dyDescent="0.25">
      <c r="A2032" s="84">
        <v>91360</v>
      </c>
      <c r="B2032" s="85" t="s">
        <v>656</v>
      </c>
      <c r="C2032" s="84" t="s">
        <v>18</v>
      </c>
      <c r="D2032" s="195">
        <v>8.1199999999999992</v>
      </c>
    </row>
    <row r="2033" spans="1:4" ht="39.6" x14ac:dyDescent="0.25">
      <c r="A2033" s="84">
        <v>53882</v>
      </c>
      <c r="B2033" s="85" t="s">
        <v>468</v>
      </c>
      <c r="C2033" s="84" t="s">
        <v>18</v>
      </c>
      <c r="D2033" s="195">
        <v>37.31</v>
      </c>
    </row>
    <row r="2034" spans="1:4" ht="39.6" x14ac:dyDescent="0.25">
      <c r="A2034" s="84">
        <v>5747</v>
      </c>
      <c r="B2034" s="85" t="s">
        <v>418</v>
      </c>
      <c r="C2034" s="84" t="s">
        <v>18</v>
      </c>
      <c r="D2034" s="195">
        <v>156.19999999999999</v>
      </c>
    </row>
    <row r="2035" spans="1:4" ht="39.6" x14ac:dyDescent="0.25">
      <c r="A2035" s="84">
        <v>104699</v>
      </c>
      <c r="B2035" s="85" t="s">
        <v>11979</v>
      </c>
      <c r="C2035" s="84" t="s">
        <v>18</v>
      </c>
      <c r="D2035" s="195">
        <v>0</v>
      </c>
    </row>
    <row r="2036" spans="1:4" ht="39.6" x14ac:dyDescent="0.25">
      <c r="A2036" s="84">
        <v>104702</v>
      </c>
      <c r="B2036" s="85" t="s">
        <v>11980</v>
      </c>
      <c r="C2036" s="84" t="s">
        <v>18</v>
      </c>
      <c r="D2036" s="195">
        <v>0</v>
      </c>
    </row>
    <row r="2037" spans="1:4" ht="39.6" x14ac:dyDescent="0.25">
      <c r="A2037" s="84">
        <v>104700</v>
      </c>
      <c r="B2037" s="85" t="s">
        <v>11981</v>
      </c>
      <c r="C2037" s="84" t="s">
        <v>18</v>
      </c>
      <c r="D2037" s="195">
        <v>0</v>
      </c>
    </row>
    <row r="2038" spans="1:4" ht="39.6" x14ac:dyDescent="0.25">
      <c r="A2038" s="84">
        <v>104701</v>
      </c>
      <c r="B2038" s="85" t="s">
        <v>11982</v>
      </c>
      <c r="C2038" s="84" t="s">
        <v>18</v>
      </c>
      <c r="D2038" s="195">
        <v>0</v>
      </c>
    </row>
    <row r="2039" spans="1:4" ht="39.6" x14ac:dyDescent="0.25">
      <c r="A2039" s="84">
        <v>104703</v>
      </c>
      <c r="B2039" s="85" t="s">
        <v>6679</v>
      </c>
      <c r="C2039" s="84" t="s">
        <v>18</v>
      </c>
      <c r="D2039" s="195">
        <v>91.36</v>
      </c>
    </row>
    <row r="2040" spans="1:4" ht="52.8" x14ac:dyDescent="0.25">
      <c r="A2040" s="84">
        <v>91390</v>
      </c>
      <c r="B2040" s="85" t="s">
        <v>669</v>
      </c>
      <c r="C2040" s="84" t="s">
        <v>18</v>
      </c>
      <c r="D2040" s="195">
        <v>19.420000000000002</v>
      </c>
    </row>
    <row r="2041" spans="1:4" ht="52.8" x14ac:dyDescent="0.25">
      <c r="A2041" s="84">
        <v>91392</v>
      </c>
      <c r="B2041" s="85" t="s">
        <v>671</v>
      </c>
      <c r="C2041" s="84" t="s">
        <v>18</v>
      </c>
      <c r="D2041" s="195">
        <v>3.12</v>
      </c>
    </row>
    <row r="2042" spans="1:4" ht="52.8" x14ac:dyDescent="0.25">
      <c r="A2042" s="84">
        <v>91391</v>
      </c>
      <c r="B2042" s="85" t="s">
        <v>670</v>
      </c>
      <c r="C2042" s="84" t="s">
        <v>18</v>
      </c>
      <c r="D2042" s="195">
        <v>7.74</v>
      </c>
    </row>
    <row r="2043" spans="1:4" ht="52.8" x14ac:dyDescent="0.25">
      <c r="A2043" s="84">
        <v>73335</v>
      </c>
      <c r="B2043" s="85" t="s">
        <v>476</v>
      </c>
      <c r="C2043" s="84" t="s">
        <v>18</v>
      </c>
      <c r="D2043" s="195">
        <v>35.42</v>
      </c>
    </row>
    <row r="2044" spans="1:4" ht="52.8" x14ac:dyDescent="0.25">
      <c r="A2044" s="84">
        <v>73340</v>
      </c>
      <c r="B2044" s="85" t="s">
        <v>477</v>
      </c>
      <c r="C2044" s="84" t="s">
        <v>18</v>
      </c>
      <c r="D2044" s="195">
        <v>152.88999999999999</v>
      </c>
    </row>
    <row r="2045" spans="1:4" ht="52.8" x14ac:dyDescent="0.25">
      <c r="A2045" s="84">
        <v>89264</v>
      </c>
      <c r="B2045" s="85" t="s">
        <v>556</v>
      </c>
      <c r="C2045" s="84" t="s">
        <v>18</v>
      </c>
      <c r="D2045" s="195">
        <v>21.28</v>
      </c>
    </row>
    <row r="2046" spans="1:4" ht="52.8" x14ac:dyDescent="0.25">
      <c r="A2046" s="84">
        <v>89266</v>
      </c>
      <c r="B2046" s="85" t="s">
        <v>558</v>
      </c>
      <c r="C2046" s="84" t="s">
        <v>18</v>
      </c>
      <c r="D2046" s="195">
        <v>3.42</v>
      </c>
    </row>
    <row r="2047" spans="1:4" ht="52.8" x14ac:dyDescent="0.25">
      <c r="A2047" s="84">
        <v>89265</v>
      </c>
      <c r="B2047" s="85" t="s">
        <v>557</v>
      </c>
      <c r="C2047" s="84" t="s">
        <v>18</v>
      </c>
      <c r="D2047" s="195">
        <v>8.48</v>
      </c>
    </row>
    <row r="2048" spans="1:4" ht="52.8" x14ac:dyDescent="0.25">
      <c r="A2048" s="84">
        <v>5705</v>
      </c>
      <c r="B2048" s="85" t="s">
        <v>399</v>
      </c>
      <c r="C2048" s="84" t="s">
        <v>18</v>
      </c>
      <c r="D2048" s="195">
        <v>38.840000000000003</v>
      </c>
    </row>
    <row r="2049" spans="1:4" ht="52.8" x14ac:dyDescent="0.25">
      <c r="A2049" s="84">
        <v>53797</v>
      </c>
      <c r="B2049" s="85" t="s">
        <v>450</v>
      </c>
      <c r="C2049" s="84" t="s">
        <v>18</v>
      </c>
      <c r="D2049" s="195">
        <v>115.06</v>
      </c>
    </row>
    <row r="2050" spans="1:4" ht="39.6" x14ac:dyDescent="0.25">
      <c r="A2050" s="84">
        <v>91354</v>
      </c>
      <c r="B2050" s="85" t="s">
        <v>652</v>
      </c>
      <c r="C2050" s="84" t="s">
        <v>18</v>
      </c>
      <c r="D2050" s="195">
        <v>17.850000000000001</v>
      </c>
    </row>
    <row r="2051" spans="1:4" ht="39.6" x14ac:dyDescent="0.25">
      <c r="A2051" s="84">
        <v>91356</v>
      </c>
      <c r="B2051" s="85" t="s">
        <v>654</v>
      </c>
      <c r="C2051" s="84" t="s">
        <v>18</v>
      </c>
      <c r="D2051" s="195">
        <v>2.96</v>
      </c>
    </row>
    <row r="2052" spans="1:4" ht="39.6" x14ac:dyDescent="0.25">
      <c r="A2052" s="84">
        <v>91355</v>
      </c>
      <c r="B2052" s="85" t="s">
        <v>653</v>
      </c>
      <c r="C2052" s="84" t="s">
        <v>18</v>
      </c>
      <c r="D2052" s="195">
        <v>7.33</v>
      </c>
    </row>
    <row r="2053" spans="1:4" ht="39.6" x14ac:dyDescent="0.25">
      <c r="A2053" s="84">
        <v>5751</v>
      </c>
      <c r="B2053" s="85" t="s">
        <v>419</v>
      </c>
      <c r="C2053" s="84" t="s">
        <v>18</v>
      </c>
      <c r="D2053" s="195">
        <v>33.46</v>
      </c>
    </row>
    <row r="2054" spans="1:4" ht="39.6" x14ac:dyDescent="0.25">
      <c r="A2054" s="84">
        <v>53827</v>
      </c>
      <c r="B2054" s="85" t="s">
        <v>457</v>
      </c>
      <c r="C2054" s="84" t="s">
        <v>18</v>
      </c>
      <c r="D2054" s="195">
        <v>112.64</v>
      </c>
    </row>
    <row r="2055" spans="1:4" ht="39.6" x14ac:dyDescent="0.25">
      <c r="A2055" s="84">
        <v>91375</v>
      </c>
      <c r="B2055" s="85" t="s">
        <v>661</v>
      </c>
      <c r="C2055" s="84" t="s">
        <v>18</v>
      </c>
      <c r="D2055" s="195">
        <v>19.600000000000001</v>
      </c>
    </row>
    <row r="2056" spans="1:4" ht="39.6" x14ac:dyDescent="0.25">
      <c r="A2056" s="84">
        <v>91377</v>
      </c>
      <c r="B2056" s="85" t="s">
        <v>663</v>
      </c>
      <c r="C2056" s="84" t="s">
        <v>18</v>
      </c>
      <c r="D2056" s="195">
        <v>3.25</v>
      </c>
    </row>
    <row r="2057" spans="1:4" ht="39.6" x14ac:dyDescent="0.25">
      <c r="A2057" s="84">
        <v>91376</v>
      </c>
      <c r="B2057" s="85" t="s">
        <v>662</v>
      </c>
      <c r="C2057" s="84" t="s">
        <v>18</v>
      </c>
      <c r="D2057" s="195">
        <v>8.0500000000000007</v>
      </c>
    </row>
    <row r="2058" spans="1:4" ht="39.6" x14ac:dyDescent="0.25">
      <c r="A2058" s="84">
        <v>5754</v>
      </c>
      <c r="B2058" s="85" t="s">
        <v>420</v>
      </c>
      <c r="C2058" s="84" t="s">
        <v>18</v>
      </c>
      <c r="D2058" s="195">
        <v>36.74</v>
      </c>
    </row>
    <row r="2059" spans="1:4" ht="39.6" x14ac:dyDescent="0.25">
      <c r="A2059" s="84">
        <v>53829</v>
      </c>
      <c r="B2059" s="85" t="s">
        <v>458</v>
      </c>
      <c r="C2059" s="84" t="s">
        <v>18</v>
      </c>
      <c r="D2059" s="195">
        <v>115.06</v>
      </c>
    </row>
    <row r="2060" spans="1:4" ht="39.6" x14ac:dyDescent="0.25">
      <c r="A2060" s="84">
        <v>91026</v>
      </c>
      <c r="B2060" s="85" t="s">
        <v>639</v>
      </c>
      <c r="C2060" s="84" t="s">
        <v>18</v>
      </c>
      <c r="D2060" s="195">
        <v>24.99</v>
      </c>
    </row>
    <row r="2061" spans="1:4" ht="39.6" x14ac:dyDescent="0.25">
      <c r="A2061" s="84">
        <v>91028</v>
      </c>
      <c r="B2061" s="85" t="s">
        <v>641</v>
      </c>
      <c r="C2061" s="84" t="s">
        <v>18</v>
      </c>
      <c r="D2061" s="195">
        <v>4.05</v>
      </c>
    </row>
    <row r="2062" spans="1:4" ht="39.6" x14ac:dyDescent="0.25">
      <c r="A2062" s="84">
        <v>91027</v>
      </c>
      <c r="B2062" s="85" t="s">
        <v>640</v>
      </c>
      <c r="C2062" s="84" t="s">
        <v>18</v>
      </c>
      <c r="D2062" s="195">
        <v>10.039999999999999</v>
      </c>
    </row>
    <row r="2063" spans="1:4" ht="39.6" x14ac:dyDescent="0.25">
      <c r="A2063" s="84">
        <v>91029</v>
      </c>
      <c r="B2063" s="85" t="s">
        <v>642</v>
      </c>
      <c r="C2063" s="84" t="s">
        <v>18</v>
      </c>
      <c r="D2063" s="195">
        <v>45.88</v>
      </c>
    </row>
    <row r="2064" spans="1:4" ht="39.6" x14ac:dyDescent="0.25">
      <c r="A2064" s="84">
        <v>91030</v>
      </c>
      <c r="B2064" s="85" t="s">
        <v>643</v>
      </c>
      <c r="C2064" s="84" t="s">
        <v>18</v>
      </c>
      <c r="D2064" s="195">
        <v>144.91</v>
      </c>
    </row>
    <row r="2065" spans="1:4" ht="39.6" x14ac:dyDescent="0.25">
      <c r="A2065" s="84">
        <v>102812</v>
      </c>
      <c r="B2065" s="85" t="s">
        <v>11983</v>
      </c>
      <c r="C2065" s="84" t="s">
        <v>18</v>
      </c>
      <c r="D2065" s="195">
        <v>0</v>
      </c>
    </row>
    <row r="2066" spans="1:4" ht="39.6" x14ac:dyDescent="0.25">
      <c r="A2066" s="84">
        <v>102813</v>
      </c>
      <c r="B2066" s="85" t="s">
        <v>11984</v>
      </c>
      <c r="C2066" s="84" t="s">
        <v>18</v>
      </c>
      <c r="D2066" s="195">
        <v>0</v>
      </c>
    </row>
    <row r="2067" spans="1:4" ht="39.6" x14ac:dyDescent="0.25">
      <c r="A2067" s="84">
        <v>102814</v>
      </c>
      <c r="B2067" s="85" t="s">
        <v>11985</v>
      </c>
      <c r="C2067" s="84" t="s">
        <v>18</v>
      </c>
      <c r="D2067" s="195">
        <v>0</v>
      </c>
    </row>
    <row r="2068" spans="1:4" ht="39.6" x14ac:dyDescent="0.25">
      <c r="A2068" s="84">
        <v>102815</v>
      </c>
      <c r="B2068" s="85" t="s">
        <v>831</v>
      </c>
      <c r="C2068" s="84" t="s">
        <v>18</v>
      </c>
      <c r="D2068" s="195">
        <v>3.23</v>
      </c>
    </row>
    <row r="2069" spans="1:4" ht="26.4" x14ac:dyDescent="0.25">
      <c r="A2069" s="84">
        <v>91529</v>
      </c>
      <c r="B2069" s="85" t="s">
        <v>678</v>
      </c>
      <c r="C2069" s="84" t="s">
        <v>18</v>
      </c>
      <c r="D2069" s="195">
        <v>0.59</v>
      </c>
    </row>
    <row r="2070" spans="1:4" ht="26.4" x14ac:dyDescent="0.25">
      <c r="A2070" s="84">
        <v>91530</v>
      </c>
      <c r="B2070" s="85" t="s">
        <v>679</v>
      </c>
      <c r="C2070" s="84" t="s">
        <v>18</v>
      </c>
      <c r="D2070" s="195">
        <v>0.16</v>
      </c>
    </row>
    <row r="2071" spans="1:4" ht="26.4" x14ac:dyDescent="0.25">
      <c r="A2071" s="84">
        <v>91531</v>
      </c>
      <c r="B2071" s="85" t="s">
        <v>680</v>
      </c>
      <c r="C2071" s="84" t="s">
        <v>18</v>
      </c>
      <c r="D2071" s="195">
        <v>0.74</v>
      </c>
    </row>
    <row r="2072" spans="1:4" ht="26.4" x14ac:dyDescent="0.25">
      <c r="A2072" s="84">
        <v>91532</v>
      </c>
      <c r="B2072" s="85" t="s">
        <v>681</v>
      </c>
      <c r="C2072" s="84" t="s">
        <v>18</v>
      </c>
      <c r="D2072" s="195">
        <v>6.38</v>
      </c>
    </row>
    <row r="2073" spans="1:4" ht="26.4" x14ac:dyDescent="0.25">
      <c r="A2073" s="84">
        <v>95260</v>
      </c>
      <c r="B2073" s="85" t="s">
        <v>774</v>
      </c>
      <c r="C2073" s="84" t="s">
        <v>18</v>
      </c>
      <c r="D2073" s="195">
        <v>0.48</v>
      </c>
    </row>
    <row r="2074" spans="1:4" ht="26.4" x14ac:dyDescent="0.25">
      <c r="A2074" s="84">
        <v>95261</v>
      </c>
      <c r="B2074" s="85" t="s">
        <v>775</v>
      </c>
      <c r="C2074" s="84" t="s">
        <v>18</v>
      </c>
      <c r="D2074" s="195">
        <v>0.12</v>
      </c>
    </row>
    <row r="2075" spans="1:4" ht="26.4" x14ac:dyDescent="0.25">
      <c r="A2075" s="84">
        <v>95262</v>
      </c>
      <c r="B2075" s="85" t="s">
        <v>776</v>
      </c>
      <c r="C2075" s="84" t="s">
        <v>18</v>
      </c>
      <c r="D2075" s="195">
        <v>0.6</v>
      </c>
    </row>
    <row r="2076" spans="1:4" ht="26.4" x14ac:dyDescent="0.25">
      <c r="A2076" s="84">
        <v>95263</v>
      </c>
      <c r="B2076" s="85" t="s">
        <v>777</v>
      </c>
      <c r="C2076" s="84" t="s">
        <v>18</v>
      </c>
      <c r="D2076" s="195">
        <v>4.83</v>
      </c>
    </row>
    <row r="2077" spans="1:4" ht="26.4" x14ac:dyDescent="0.25">
      <c r="A2077" s="84">
        <v>90968</v>
      </c>
      <c r="B2077" s="85" t="s">
        <v>626</v>
      </c>
      <c r="C2077" s="84" t="s">
        <v>18</v>
      </c>
      <c r="D2077" s="195">
        <v>7.04</v>
      </c>
    </row>
    <row r="2078" spans="1:4" ht="26.4" x14ac:dyDescent="0.25">
      <c r="A2078" s="84">
        <v>90969</v>
      </c>
      <c r="B2078" s="85" t="s">
        <v>627</v>
      </c>
      <c r="C2078" s="84" t="s">
        <v>18</v>
      </c>
      <c r="D2078" s="195">
        <v>1.89</v>
      </c>
    </row>
    <row r="2079" spans="1:4" ht="26.4" x14ac:dyDescent="0.25">
      <c r="A2079" s="84">
        <v>90970</v>
      </c>
      <c r="B2079" s="85" t="s">
        <v>628</v>
      </c>
      <c r="C2079" s="84" t="s">
        <v>18</v>
      </c>
      <c r="D2079" s="195">
        <v>8.81</v>
      </c>
    </row>
    <row r="2080" spans="1:4" ht="26.4" x14ac:dyDescent="0.25">
      <c r="A2080" s="84">
        <v>90971</v>
      </c>
      <c r="B2080" s="85" t="s">
        <v>629</v>
      </c>
      <c r="C2080" s="84" t="s">
        <v>18</v>
      </c>
      <c r="D2080" s="195">
        <v>59.86</v>
      </c>
    </row>
    <row r="2081" spans="1:4" ht="26.4" x14ac:dyDescent="0.25">
      <c r="A2081" s="84">
        <v>90992</v>
      </c>
      <c r="B2081" s="85" t="s">
        <v>634</v>
      </c>
      <c r="C2081" s="84" t="s">
        <v>18</v>
      </c>
      <c r="D2081" s="195">
        <v>8.35</v>
      </c>
    </row>
    <row r="2082" spans="1:4" ht="26.4" x14ac:dyDescent="0.25">
      <c r="A2082" s="84">
        <v>90993</v>
      </c>
      <c r="B2082" s="85" t="s">
        <v>635</v>
      </c>
      <c r="C2082" s="84" t="s">
        <v>18</v>
      </c>
      <c r="D2082" s="195">
        <v>2.2400000000000002</v>
      </c>
    </row>
    <row r="2083" spans="1:4" ht="26.4" x14ac:dyDescent="0.25">
      <c r="A2083" s="84">
        <v>90994</v>
      </c>
      <c r="B2083" s="85" t="s">
        <v>636</v>
      </c>
      <c r="C2083" s="84" t="s">
        <v>18</v>
      </c>
      <c r="D2083" s="195">
        <v>10.45</v>
      </c>
    </row>
    <row r="2084" spans="1:4" ht="26.4" x14ac:dyDescent="0.25">
      <c r="A2084" s="84">
        <v>90995</v>
      </c>
      <c r="B2084" s="85" t="s">
        <v>637</v>
      </c>
      <c r="C2084" s="84" t="s">
        <v>18</v>
      </c>
      <c r="D2084" s="195">
        <v>81.319999999999993</v>
      </c>
    </row>
    <row r="2085" spans="1:4" ht="26.4" x14ac:dyDescent="0.25">
      <c r="A2085" s="84">
        <v>90957</v>
      </c>
      <c r="B2085" s="85" t="s">
        <v>620</v>
      </c>
      <c r="C2085" s="84" t="s">
        <v>18</v>
      </c>
      <c r="D2085" s="195">
        <v>5.26</v>
      </c>
    </row>
    <row r="2086" spans="1:4" ht="26.4" x14ac:dyDescent="0.25">
      <c r="A2086" s="84">
        <v>90958</v>
      </c>
      <c r="B2086" s="85" t="s">
        <v>621</v>
      </c>
      <c r="C2086" s="84" t="s">
        <v>18</v>
      </c>
      <c r="D2086" s="195">
        <v>1.41</v>
      </c>
    </row>
    <row r="2087" spans="1:4" ht="26.4" x14ac:dyDescent="0.25">
      <c r="A2087" s="84">
        <v>5797</v>
      </c>
      <c r="B2087" s="85" t="s">
        <v>426</v>
      </c>
      <c r="C2087" s="84" t="s">
        <v>18</v>
      </c>
      <c r="D2087" s="195">
        <v>6.58</v>
      </c>
    </row>
    <row r="2088" spans="1:4" ht="26.4" x14ac:dyDescent="0.25">
      <c r="A2088" s="84">
        <v>53865</v>
      </c>
      <c r="B2088" s="85" t="s">
        <v>467</v>
      </c>
      <c r="C2088" s="84" t="s">
        <v>18</v>
      </c>
      <c r="D2088" s="195">
        <v>46.57</v>
      </c>
    </row>
    <row r="2089" spans="1:4" ht="26.4" x14ac:dyDescent="0.25">
      <c r="A2089" s="84">
        <v>90975</v>
      </c>
      <c r="B2089" s="85" t="s">
        <v>630</v>
      </c>
      <c r="C2089" s="84" t="s">
        <v>18</v>
      </c>
      <c r="D2089" s="195">
        <v>17.89</v>
      </c>
    </row>
    <row r="2090" spans="1:4" ht="26.4" x14ac:dyDescent="0.25">
      <c r="A2090" s="84">
        <v>90976</v>
      </c>
      <c r="B2090" s="85" t="s">
        <v>631</v>
      </c>
      <c r="C2090" s="84" t="s">
        <v>18</v>
      </c>
      <c r="D2090" s="195">
        <v>4.8</v>
      </c>
    </row>
    <row r="2091" spans="1:4" ht="26.4" x14ac:dyDescent="0.25">
      <c r="A2091" s="84">
        <v>90977</v>
      </c>
      <c r="B2091" s="85" t="s">
        <v>632</v>
      </c>
      <c r="C2091" s="84" t="s">
        <v>18</v>
      </c>
      <c r="D2091" s="195">
        <v>22.39</v>
      </c>
    </row>
    <row r="2092" spans="1:4" ht="26.4" x14ac:dyDescent="0.25">
      <c r="A2092" s="84">
        <v>90978</v>
      </c>
      <c r="B2092" s="85" t="s">
        <v>633</v>
      </c>
      <c r="C2092" s="84" t="s">
        <v>18</v>
      </c>
      <c r="D2092" s="195">
        <v>155.31</v>
      </c>
    </row>
    <row r="2093" spans="1:4" ht="26.4" x14ac:dyDescent="0.25">
      <c r="A2093" s="84">
        <v>90960</v>
      </c>
      <c r="B2093" s="85" t="s">
        <v>622</v>
      </c>
      <c r="C2093" s="84" t="s">
        <v>18</v>
      </c>
      <c r="D2093" s="195">
        <v>7.02</v>
      </c>
    </row>
    <row r="2094" spans="1:4" ht="26.4" x14ac:dyDescent="0.25">
      <c r="A2094" s="84">
        <v>90961</v>
      </c>
      <c r="B2094" s="85" t="s">
        <v>623</v>
      </c>
      <c r="C2094" s="84" t="s">
        <v>18</v>
      </c>
      <c r="D2094" s="195">
        <v>1.88</v>
      </c>
    </row>
    <row r="2095" spans="1:4" ht="26.4" x14ac:dyDescent="0.25">
      <c r="A2095" s="84">
        <v>90962</v>
      </c>
      <c r="B2095" s="85" t="s">
        <v>624</v>
      </c>
      <c r="C2095" s="84" t="s">
        <v>18</v>
      </c>
      <c r="D2095" s="195">
        <v>8.7899999999999991</v>
      </c>
    </row>
    <row r="2096" spans="1:4" ht="26.4" x14ac:dyDescent="0.25">
      <c r="A2096" s="84">
        <v>90963</v>
      </c>
      <c r="B2096" s="85" t="s">
        <v>625</v>
      </c>
      <c r="C2096" s="84" t="s">
        <v>18</v>
      </c>
      <c r="D2096" s="195">
        <v>14.77</v>
      </c>
    </row>
    <row r="2097" spans="1:4" ht="39.6" x14ac:dyDescent="0.25">
      <c r="A2097" s="84">
        <v>102966</v>
      </c>
      <c r="B2097" s="85" t="s">
        <v>11986</v>
      </c>
      <c r="C2097" s="84" t="s">
        <v>18</v>
      </c>
      <c r="D2097" s="195">
        <v>0</v>
      </c>
    </row>
    <row r="2098" spans="1:4" ht="39.6" x14ac:dyDescent="0.25">
      <c r="A2098" s="84">
        <v>102967</v>
      </c>
      <c r="B2098" s="85" t="s">
        <v>11987</v>
      </c>
      <c r="C2098" s="84" t="s">
        <v>18</v>
      </c>
      <c r="D2098" s="195">
        <v>0</v>
      </c>
    </row>
    <row r="2099" spans="1:4" ht="39.6" x14ac:dyDescent="0.25">
      <c r="A2099" s="84">
        <v>102968</v>
      </c>
      <c r="B2099" s="85" t="s">
        <v>11988</v>
      </c>
      <c r="C2099" s="84" t="s">
        <v>18</v>
      </c>
      <c r="D2099" s="195">
        <v>0</v>
      </c>
    </row>
    <row r="2100" spans="1:4" ht="39.6" x14ac:dyDescent="0.25">
      <c r="A2100" s="84">
        <v>102969</v>
      </c>
      <c r="B2100" s="85" t="s">
        <v>6663</v>
      </c>
      <c r="C2100" s="84" t="s">
        <v>18</v>
      </c>
      <c r="D2100" s="195">
        <v>0.14000000000000001</v>
      </c>
    </row>
    <row r="2101" spans="1:4" ht="26.4" x14ac:dyDescent="0.25">
      <c r="A2101" s="84">
        <v>102818</v>
      </c>
      <c r="B2101" s="85" t="s">
        <v>11989</v>
      </c>
      <c r="C2101" s="84" t="s">
        <v>18</v>
      </c>
      <c r="D2101" s="195">
        <v>0</v>
      </c>
    </row>
    <row r="2102" spans="1:4" ht="26.4" x14ac:dyDescent="0.25">
      <c r="A2102" s="84">
        <v>102819</v>
      </c>
      <c r="B2102" s="85" t="s">
        <v>11990</v>
      </c>
      <c r="C2102" s="84" t="s">
        <v>18</v>
      </c>
      <c r="D2102" s="195">
        <v>0</v>
      </c>
    </row>
    <row r="2103" spans="1:4" ht="26.4" x14ac:dyDescent="0.25">
      <c r="A2103" s="84">
        <v>102820</v>
      </c>
      <c r="B2103" s="85" t="s">
        <v>11991</v>
      </c>
      <c r="C2103" s="84" t="s">
        <v>18</v>
      </c>
      <c r="D2103" s="195">
        <v>0</v>
      </c>
    </row>
    <row r="2104" spans="1:4" ht="39.6" x14ac:dyDescent="0.25">
      <c r="A2104" s="84">
        <v>102832</v>
      </c>
      <c r="B2104" s="85" t="s">
        <v>11992</v>
      </c>
      <c r="C2104" s="84" t="s">
        <v>18</v>
      </c>
      <c r="D2104" s="195">
        <v>8.07</v>
      </c>
    </row>
    <row r="2105" spans="1:4" ht="26.4" x14ac:dyDescent="0.25">
      <c r="A2105" s="84">
        <v>102823</v>
      </c>
      <c r="B2105" s="85" t="s">
        <v>11993</v>
      </c>
      <c r="C2105" s="84" t="s">
        <v>18</v>
      </c>
      <c r="D2105" s="195">
        <v>0</v>
      </c>
    </row>
    <row r="2106" spans="1:4" ht="26.4" x14ac:dyDescent="0.25">
      <c r="A2106" s="84">
        <v>102824</v>
      </c>
      <c r="B2106" s="85" t="s">
        <v>11994</v>
      </c>
      <c r="C2106" s="84" t="s">
        <v>18</v>
      </c>
      <c r="D2106" s="195">
        <v>0</v>
      </c>
    </row>
    <row r="2107" spans="1:4" ht="26.4" x14ac:dyDescent="0.25">
      <c r="A2107" s="84">
        <v>102825</v>
      </c>
      <c r="B2107" s="85" t="s">
        <v>11995</v>
      </c>
      <c r="C2107" s="84" t="s">
        <v>18</v>
      </c>
      <c r="D2107" s="195">
        <v>0</v>
      </c>
    </row>
    <row r="2108" spans="1:4" ht="26.4" x14ac:dyDescent="0.25">
      <c r="A2108" s="84">
        <v>102826</v>
      </c>
      <c r="B2108" s="85" t="s">
        <v>6654</v>
      </c>
      <c r="C2108" s="84" t="s">
        <v>18</v>
      </c>
      <c r="D2108" s="195">
        <v>6.06</v>
      </c>
    </row>
    <row r="2109" spans="1:4" ht="39.6" x14ac:dyDescent="0.25">
      <c r="A2109" s="84">
        <v>103934</v>
      </c>
      <c r="B2109" s="85" t="s">
        <v>11996</v>
      </c>
      <c r="C2109" s="84" t="s">
        <v>18</v>
      </c>
      <c r="D2109" s="195">
        <v>0</v>
      </c>
    </row>
    <row r="2110" spans="1:4" ht="39.6" x14ac:dyDescent="0.25">
      <c r="A2110" s="84">
        <v>103935</v>
      </c>
      <c r="B2110" s="85" t="s">
        <v>11997</v>
      </c>
      <c r="C2110" s="84" t="s">
        <v>18</v>
      </c>
      <c r="D2110" s="195">
        <v>0</v>
      </c>
    </row>
    <row r="2111" spans="1:4" ht="39.6" x14ac:dyDescent="0.25">
      <c r="A2111" s="84">
        <v>103936</v>
      </c>
      <c r="B2111" s="85" t="s">
        <v>11998</v>
      </c>
      <c r="C2111" s="84" t="s">
        <v>18</v>
      </c>
      <c r="D2111" s="195">
        <v>0</v>
      </c>
    </row>
    <row r="2112" spans="1:4" ht="39.6" x14ac:dyDescent="0.25">
      <c r="A2112" s="84">
        <v>103937</v>
      </c>
      <c r="B2112" s="85" t="s">
        <v>11999</v>
      </c>
      <c r="C2112" s="84" t="s">
        <v>18</v>
      </c>
      <c r="D2112" s="195">
        <v>1.45</v>
      </c>
    </row>
    <row r="2113" spans="1:4" ht="39.6" x14ac:dyDescent="0.25">
      <c r="A2113" s="84">
        <v>103940</v>
      </c>
      <c r="B2113" s="85" t="s">
        <v>12000</v>
      </c>
      <c r="C2113" s="84" t="s">
        <v>18</v>
      </c>
      <c r="D2113" s="195">
        <v>0</v>
      </c>
    </row>
    <row r="2114" spans="1:4" ht="39.6" x14ac:dyDescent="0.25">
      <c r="A2114" s="84">
        <v>103941</v>
      </c>
      <c r="B2114" s="85" t="s">
        <v>12001</v>
      </c>
      <c r="C2114" s="84" t="s">
        <v>18</v>
      </c>
      <c r="D2114" s="195">
        <v>0</v>
      </c>
    </row>
    <row r="2115" spans="1:4" ht="39.6" x14ac:dyDescent="0.25">
      <c r="A2115" s="84">
        <v>103942</v>
      </c>
      <c r="B2115" s="85" t="s">
        <v>12002</v>
      </c>
      <c r="C2115" s="84" t="s">
        <v>18</v>
      </c>
      <c r="D2115" s="195">
        <v>0</v>
      </c>
    </row>
    <row r="2116" spans="1:4" ht="39.6" x14ac:dyDescent="0.25">
      <c r="A2116" s="84">
        <v>103943</v>
      </c>
      <c r="B2116" s="85" t="s">
        <v>12003</v>
      </c>
      <c r="C2116" s="84" t="s">
        <v>18</v>
      </c>
      <c r="D2116" s="195">
        <v>1.45</v>
      </c>
    </row>
    <row r="2117" spans="1:4" ht="39.6" x14ac:dyDescent="0.25">
      <c r="A2117" s="84">
        <v>91279</v>
      </c>
      <c r="B2117" s="85" t="s">
        <v>648</v>
      </c>
      <c r="C2117" s="84" t="s">
        <v>18</v>
      </c>
      <c r="D2117" s="195">
        <v>0.4</v>
      </c>
    </row>
    <row r="2118" spans="1:4" ht="39.6" x14ac:dyDescent="0.25">
      <c r="A2118" s="84">
        <v>91280</v>
      </c>
      <c r="B2118" s="85" t="s">
        <v>649</v>
      </c>
      <c r="C2118" s="84" t="s">
        <v>18</v>
      </c>
      <c r="D2118" s="195">
        <v>0.09</v>
      </c>
    </row>
    <row r="2119" spans="1:4" ht="39.6" x14ac:dyDescent="0.25">
      <c r="A2119" s="84">
        <v>91281</v>
      </c>
      <c r="B2119" s="85" t="s">
        <v>650</v>
      </c>
      <c r="C2119" s="84" t="s">
        <v>18</v>
      </c>
      <c r="D2119" s="195">
        <v>0.51</v>
      </c>
    </row>
    <row r="2120" spans="1:4" ht="39.6" x14ac:dyDescent="0.25">
      <c r="A2120" s="84">
        <v>91282</v>
      </c>
      <c r="B2120" s="85" t="s">
        <v>651</v>
      </c>
      <c r="C2120" s="84" t="s">
        <v>18</v>
      </c>
      <c r="D2120" s="195">
        <v>8.99</v>
      </c>
    </row>
    <row r="2121" spans="1:4" ht="26.4" x14ac:dyDescent="0.25">
      <c r="A2121" s="84">
        <v>95278</v>
      </c>
      <c r="B2121" s="85" t="s">
        <v>6646</v>
      </c>
      <c r="C2121" s="84" t="s">
        <v>18</v>
      </c>
      <c r="D2121" s="195">
        <v>0.72</v>
      </c>
    </row>
    <row r="2122" spans="1:4" ht="26.4" x14ac:dyDescent="0.25">
      <c r="A2122" s="84">
        <v>95279</v>
      </c>
      <c r="B2122" s="85" t="s">
        <v>6647</v>
      </c>
      <c r="C2122" s="84" t="s">
        <v>18</v>
      </c>
      <c r="D2122" s="195">
        <v>0.15</v>
      </c>
    </row>
    <row r="2123" spans="1:4" ht="26.4" x14ac:dyDescent="0.25">
      <c r="A2123" s="84">
        <v>95280</v>
      </c>
      <c r="B2123" s="85" t="s">
        <v>6648</v>
      </c>
      <c r="C2123" s="84" t="s">
        <v>18</v>
      </c>
      <c r="D2123" s="195">
        <v>0.7</v>
      </c>
    </row>
    <row r="2124" spans="1:4" ht="26.4" x14ac:dyDescent="0.25">
      <c r="A2124" s="84">
        <v>95281</v>
      </c>
      <c r="B2124" s="85" t="s">
        <v>12004</v>
      </c>
      <c r="C2124" s="84" t="s">
        <v>18</v>
      </c>
      <c r="D2124" s="195">
        <v>8.92</v>
      </c>
    </row>
    <row r="2125" spans="1:4" ht="26.4" x14ac:dyDescent="0.25">
      <c r="A2125" s="84">
        <v>95124</v>
      </c>
      <c r="B2125" s="85" t="s">
        <v>762</v>
      </c>
      <c r="C2125" s="84" t="s">
        <v>18</v>
      </c>
      <c r="D2125" s="195">
        <v>6.67</v>
      </c>
    </row>
    <row r="2126" spans="1:4" ht="26.4" x14ac:dyDescent="0.25">
      <c r="A2126" s="84">
        <v>95123</v>
      </c>
      <c r="B2126" s="85" t="s">
        <v>761</v>
      </c>
      <c r="C2126" s="84" t="s">
        <v>18</v>
      </c>
      <c r="D2126" s="195">
        <v>21.64</v>
      </c>
    </row>
    <row r="2127" spans="1:4" ht="26.4" x14ac:dyDescent="0.25">
      <c r="A2127" s="84">
        <v>95125</v>
      </c>
      <c r="B2127" s="85" t="s">
        <v>763</v>
      </c>
      <c r="C2127" s="84" t="s">
        <v>18</v>
      </c>
      <c r="D2127" s="195">
        <v>23.67</v>
      </c>
    </row>
    <row r="2128" spans="1:4" ht="26.4" x14ac:dyDescent="0.25">
      <c r="A2128" s="84">
        <v>95126</v>
      </c>
      <c r="B2128" s="85" t="s">
        <v>7853</v>
      </c>
      <c r="C2128" s="84" t="s">
        <v>18</v>
      </c>
      <c r="D2128" s="195">
        <v>145.44</v>
      </c>
    </row>
    <row r="2129" spans="1:4" ht="26.4" x14ac:dyDescent="0.25">
      <c r="A2129" s="84">
        <v>92040</v>
      </c>
      <c r="B2129" s="85" t="s">
        <v>696</v>
      </c>
      <c r="C2129" s="84" t="s">
        <v>18</v>
      </c>
      <c r="D2129" s="195">
        <v>7.84</v>
      </c>
    </row>
    <row r="2130" spans="1:4" ht="26.4" x14ac:dyDescent="0.25">
      <c r="A2130" s="84">
        <v>92041</v>
      </c>
      <c r="B2130" s="85" t="s">
        <v>697</v>
      </c>
      <c r="C2130" s="84" t="s">
        <v>18</v>
      </c>
      <c r="D2130" s="195">
        <v>1.61</v>
      </c>
    </row>
    <row r="2131" spans="1:4" ht="26.4" x14ac:dyDescent="0.25">
      <c r="A2131" s="84">
        <v>92042</v>
      </c>
      <c r="B2131" s="85" t="s">
        <v>698</v>
      </c>
      <c r="C2131" s="84" t="s">
        <v>18</v>
      </c>
      <c r="D2131" s="195">
        <v>6.53</v>
      </c>
    </row>
    <row r="2132" spans="1:4" x14ac:dyDescent="0.25">
      <c r="A2132" s="84">
        <v>102829</v>
      </c>
      <c r="B2132" s="85" t="s">
        <v>12005</v>
      </c>
      <c r="C2132" s="84" t="s">
        <v>18</v>
      </c>
      <c r="D2132" s="195">
        <v>0</v>
      </c>
    </row>
    <row r="2133" spans="1:4" x14ac:dyDescent="0.25">
      <c r="A2133" s="84">
        <v>102830</v>
      </c>
      <c r="B2133" s="85" t="s">
        <v>12006</v>
      </c>
      <c r="C2133" s="84" t="s">
        <v>18</v>
      </c>
      <c r="D2133" s="195">
        <v>0</v>
      </c>
    </row>
    <row r="2134" spans="1:4" x14ac:dyDescent="0.25">
      <c r="A2134" s="84">
        <v>102831</v>
      </c>
      <c r="B2134" s="85" t="s">
        <v>12007</v>
      </c>
      <c r="C2134" s="84" t="s">
        <v>18</v>
      </c>
      <c r="D2134" s="195">
        <v>0</v>
      </c>
    </row>
    <row r="2135" spans="1:4" x14ac:dyDescent="0.25">
      <c r="A2135" s="84">
        <v>92114</v>
      </c>
      <c r="B2135" s="85" t="s">
        <v>6626</v>
      </c>
      <c r="C2135" s="84" t="s">
        <v>18</v>
      </c>
      <c r="D2135" s="195">
        <v>0.22</v>
      </c>
    </row>
    <row r="2136" spans="1:4" x14ac:dyDescent="0.25">
      <c r="A2136" s="84">
        <v>92115</v>
      </c>
      <c r="B2136" s="85" t="s">
        <v>6627</v>
      </c>
      <c r="C2136" s="84" t="s">
        <v>18</v>
      </c>
      <c r="D2136" s="195">
        <v>0.04</v>
      </c>
    </row>
    <row r="2137" spans="1:4" x14ac:dyDescent="0.25">
      <c r="A2137" s="84">
        <v>92116</v>
      </c>
      <c r="B2137" s="85" t="s">
        <v>6628</v>
      </c>
      <c r="C2137" s="84" t="s">
        <v>18</v>
      </c>
      <c r="D2137" s="195">
        <v>0.15</v>
      </c>
    </row>
    <row r="2138" spans="1:4" x14ac:dyDescent="0.25">
      <c r="A2138" s="84">
        <v>102912</v>
      </c>
      <c r="B2138" s="85" t="s">
        <v>12008</v>
      </c>
      <c r="C2138" s="84" t="s">
        <v>18</v>
      </c>
      <c r="D2138" s="195">
        <v>0</v>
      </c>
    </row>
    <row r="2139" spans="1:4" x14ac:dyDescent="0.25">
      <c r="A2139" s="84">
        <v>102913</v>
      </c>
      <c r="B2139" s="85" t="s">
        <v>12009</v>
      </c>
      <c r="C2139" s="84" t="s">
        <v>18</v>
      </c>
      <c r="D2139" s="195">
        <v>0</v>
      </c>
    </row>
    <row r="2140" spans="1:4" x14ac:dyDescent="0.25">
      <c r="A2140" s="84">
        <v>102914</v>
      </c>
      <c r="B2140" s="85" t="s">
        <v>12010</v>
      </c>
      <c r="C2140" s="84" t="s">
        <v>18</v>
      </c>
      <c r="D2140" s="195">
        <v>0</v>
      </c>
    </row>
    <row r="2141" spans="1:4" ht="26.4" x14ac:dyDescent="0.25">
      <c r="A2141" s="84">
        <v>102915</v>
      </c>
      <c r="B2141" s="85" t="s">
        <v>6658</v>
      </c>
      <c r="C2141" s="84" t="s">
        <v>18</v>
      </c>
      <c r="D2141" s="195">
        <v>0.59</v>
      </c>
    </row>
    <row r="2142" spans="1:4" ht="39.6" x14ac:dyDescent="0.25">
      <c r="A2142" s="84">
        <v>95716</v>
      </c>
      <c r="B2142" s="85" t="s">
        <v>785</v>
      </c>
      <c r="C2142" s="84" t="s">
        <v>18</v>
      </c>
      <c r="D2142" s="195">
        <v>63.74</v>
      </c>
    </row>
    <row r="2143" spans="1:4" ht="39.6" x14ac:dyDescent="0.25">
      <c r="A2143" s="84">
        <v>95717</v>
      </c>
      <c r="B2143" s="85" t="s">
        <v>786</v>
      </c>
      <c r="C2143" s="84" t="s">
        <v>18</v>
      </c>
      <c r="D2143" s="195">
        <v>16.84</v>
      </c>
    </row>
    <row r="2144" spans="1:4" ht="39.6" x14ac:dyDescent="0.25">
      <c r="A2144" s="84">
        <v>95718</v>
      </c>
      <c r="B2144" s="85" t="s">
        <v>787</v>
      </c>
      <c r="C2144" s="84" t="s">
        <v>18</v>
      </c>
      <c r="D2144" s="195">
        <v>79.67</v>
      </c>
    </row>
    <row r="2145" spans="1:4" ht="52.8" x14ac:dyDescent="0.25">
      <c r="A2145" s="84">
        <v>95719</v>
      </c>
      <c r="B2145" s="85" t="s">
        <v>788</v>
      </c>
      <c r="C2145" s="84" t="s">
        <v>18</v>
      </c>
      <c r="D2145" s="195">
        <v>88.82</v>
      </c>
    </row>
    <row r="2146" spans="1:4" ht="39.6" x14ac:dyDescent="0.25">
      <c r="A2146" s="84">
        <v>104712</v>
      </c>
      <c r="B2146" s="85" t="s">
        <v>10287</v>
      </c>
      <c r="C2146" s="84" t="s">
        <v>18</v>
      </c>
      <c r="D2146" s="195">
        <v>59.91</v>
      </c>
    </row>
    <row r="2147" spans="1:4" ht="39.6" x14ac:dyDescent="0.25">
      <c r="A2147" s="84">
        <v>104713</v>
      </c>
      <c r="B2147" s="85" t="s">
        <v>10288</v>
      </c>
      <c r="C2147" s="84" t="s">
        <v>18</v>
      </c>
      <c r="D2147" s="195">
        <v>15.83</v>
      </c>
    </row>
    <row r="2148" spans="1:4" ht="39.6" x14ac:dyDescent="0.25">
      <c r="A2148" s="84">
        <v>104714</v>
      </c>
      <c r="B2148" s="85" t="s">
        <v>10289</v>
      </c>
      <c r="C2148" s="84" t="s">
        <v>18</v>
      </c>
      <c r="D2148" s="195">
        <v>74.88</v>
      </c>
    </row>
    <row r="2149" spans="1:4" ht="39.6" x14ac:dyDescent="0.25">
      <c r="A2149" s="84">
        <v>104715</v>
      </c>
      <c r="B2149" s="85" t="s">
        <v>12011</v>
      </c>
      <c r="C2149" s="84" t="s">
        <v>18</v>
      </c>
      <c r="D2149" s="195">
        <v>88.82</v>
      </c>
    </row>
    <row r="2150" spans="1:4" ht="39.6" x14ac:dyDescent="0.25">
      <c r="A2150" s="84">
        <v>102894</v>
      </c>
      <c r="B2150" s="85" t="s">
        <v>12012</v>
      </c>
      <c r="C2150" s="84" t="s">
        <v>18</v>
      </c>
      <c r="D2150" s="195">
        <v>0</v>
      </c>
    </row>
    <row r="2151" spans="1:4" ht="39.6" x14ac:dyDescent="0.25">
      <c r="A2151" s="84">
        <v>104161</v>
      </c>
      <c r="B2151" s="85" t="s">
        <v>12013</v>
      </c>
      <c r="C2151" s="84" t="s">
        <v>18</v>
      </c>
      <c r="D2151" s="195">
        <v>0</v>
      </c>
    </row>
    <row r="2152" spans="1:4" ht="39.6" x14ac:dyDescent="0.25">
      <c r="A2152" s="84">
        <v>102896</v>
      </c>
      <c r="B2152" s="85" t="s">
        <v>12014</v>
      </c>
      <c r="C2152" s="84" t="s">
        <v>18</v>
      </c>
      <c r="D2152" s="195">
        <v>0</v>
      </c>
    </row>
    <row r="2153" spans="1:4" ht="39.6" x14ac:dyDescent="0.25">
      <c r="A2153" s="84">
        <v>102897</v>
      </c>
      <c r="B2153" s="85" t="s">
        <v>838</v>
      </c>
      <c r="C2153" s="84" t="s">
        <v>18</v>
      </c>
      <c r="D2153" s="195">
        <v>88.82</v>
      </c>
    </row>
    <row r="2154" spans="1:4" ht="26.4" x14ac:dyDescent="0.25">
      <c r="A2154" s="84">
        <v>5627</v>
      </c>
      <c r="B2154" s="85" t="s">
        <v>387</v>
      </c>
      <c r="C2154" s="84" t="s">
        <v>18</v>
      </c>
      <c r="D2154" s="195">
        <v>46.03</v>
      </c>
    </row>
    <row r="2155" spans="1:4" ht="26.4" x14ac:dyDescent="0.25">
      <c r="A2155" s="84">
        <v>5628</v>
      </c>
      <c r="B2155" s="85" t="s">
        <v>388</v>
      </c>
      <c r="C2155" s="84" t="s">
        <v>18</v>
      </c>
      <c r="D2155" s="195">
        <v>12.16</v>
      </c>
    </row>
    <row r="2156" spans="1:4" ht="26.4" x14ac:dyDescent="0.25">
      <c r="A2156" s="84">
        <v>5629</v>
      </c>
      <c r="B2156" s="85" t="s">
        <v>389</v>
      </c>
      <c r="C2156" s="84" t="s">
        <v>18</v>
      </c>
      <c r="D2156" s="195">
        <v>57.54</v>
      </c>
    </row>
    <row r="2157" spans="1:4" ht="26.4" x14ac:dyDescent="0.25">
      <c r="A2157" s="84">
        <v>5630</v>
      </c>
      <c r="B2157" s="85" t="s">
        <v>390</v>
      </c>
      <c r="C2157" s="84" t="s">
        <v>18</v>
      </c>
      <c r="D2157" s="195">
        <v>63.65</v>
      </c>
    </row>
    <row r="2158" spans="1:4" ht="26.4" x14ac:dyDescent="0.25">
      <c r="A2158" s="84">
        <v>88900</v>
      </c>
      <c r="B2158" s="85" t="s">
        <v>505</v>
      </c>
      <c r="C2158" s="84" t="s">
        <v>18</v>
      </c>
      <c r="D2158" s="195">
        <v>52.08</v>
      </c>
    </row>
    <row r="2159" spans="1:4" ht="26.4" x14ac:dyDescent="0.25">
      <c r="A2159" s="84">
        <v>88902</v>
      </c>
      <c r="B2159" s="85" t="s">
        <v>506</v>
      </c>
      <c r="C2159" s="84" t="s">
        <v>18</v>
      </c>
      <c r="D2159" s="195">
        <v>13.76</v>
      </c>
    </row>
    <row r="2160" spans="1:4" ht="26.4" x14ac:dyDescent="0.25">
      <c r="A2160" s="84">
        <v>88903</v>
      </c>
      <c r="B2160" s="85" t="s">
        <v>507</v>
      </c>
      <c r="C2160" s="84" t="s">
        <v>18</v>
      </c>
      <c r="D2160" s="195">
        <v>65.099999999999994</v>
      </c>
    </row>
    <row r="2161" spans="1:4" ht="26.4" x14ac:dyDescent="0.25">
      <c r="A2161" s="84">
        <v>88904</v>
      </c>
      <c r="B2161" s="85" t="s">
        <v>508</v>
      </c>
      <c r="C2161" s="84" t="s">
        <v>18</v>
      </c>
      <c r="D2161" s="195">
        <v>88.82</v>
      </c>
    </row>
    <row r="2162" spans="1:4" ht="26.4" x14ac:dyDescent="0.25">
      <c r="A2162" s="84">
        <v>88569</v>
      </c>
      <c r="B2162" s="85" t="s">
        <v>491</v>
      </c>
      <c r="C2162" s="84" t="s">
        <v>18</v>
      </c>
      <c r="D2162" s="195">
        <v>4.49</v>
      </c>
    </row>
    <row r="2163" spans="1:4" ht="26.4" x14ac:dyDescent="0.25">
      <c r="A2163" s="84">
        <v>88570</v>
      </c>
      <c r="B2163" s="85" t="s">
        <v>492</v>
      </c>
      <c r="C2163" s="84" t="s">
        <v>18</v>
      </c>
      <c r="D2163" s="195">
        <v>1.55</v>
      </c>
    </row>
    <row r="2164" spans="1:4" ht="26.4" x14ac:dyDescent="0.25">
      <c r="A2164" s="84">
        <v>5765</v>
      </c>
      <c r="B2164" s="85" t="s">
        <v>422</v>
      </c>
      <c r="C2164" s="84" t="s">
        <v>18</v>
      </c>
      <c r="D2164" s="195">
        <v>5.61</v>
      </c>
    </row>
    <row r="2165" spans="1:4" ht="26.4" x14ac:dyDescent="0.25">
      <c r="A2165" s="84">
        <v>5766</v>
      </c>
      <c r="B2165" s="85" t="s">
        <v>423</v>
      </c>
      <c r="C2165" s="84" t="s">
        <v>18</v>
      </c>
      <c r="D2165" s="195">
        <v>2.97</v>
      </c>
    </row>
    <row r="2166" spans="1:4" ht="39.6" x14ac:dyDescent="0.25">
      <c r="A2166" s="84">
        <v>91468</v>
      </c>
      <c r="B2166" s="85" t="s">
        <v>12015</v>
      </c>
      <c r="C2166" s="84" t="s">
        <v>18</v>
      </c>
      <c r="D2166" s="195">
        <v>27.38</v>
      </c>
    </row>
    <row r="2167" spans="1:4" ht="52.8" x14ac:dyDescent="0.25">
      <c r="A2167" s="84">
        <v>91484</v>
      </c>
      <c r="B2167" s="85" t="s">
        <v>12016</v>
      </c>
      <c r="C2167" s="84" t="s">
        <v>18</v>
      </c>
      <c r="D2167" s="195">
        <v>4.3</v>
      </c>
    </row>
    <row r="2168" spans="1:4" ht="39.6" x14ac:dyDescent="0.25">
      <c r="A2168" s="84">
        <v>91469</v>
      </c>
      <c r="B2168" s="85" t="s">
        <v>12017</v>
      </c>
      <c r="C2168" s="84" t="s">
        <v>18</v>
      </c>
      <c r="D2168" s="195">
        <v>10.63</v>
      </c>
    </row>
    <row r="2169" spans="1:4" ht="39.6" x14ac:dyDescent="0.25">
      <c r="A2169" s="84">
        <v>83361</v>
      </c>
      <c r="B2169" s="85" t="s">
        <v>12018</v>
      </c>
      <c r="C2169" s="84" t="s">
        <v>18</v>
      </c>
      <c r="D2169" s="195">
        <v>45.33</v>
      </c>
    </row>
    <row r="2170" spans="1:4" ht="52.8" x14ac:dyDescent="0.25">
      <c r="A2170" s="84">
        <v>91485</v>
      </c>
      <c r="B2170" s="85" t="s">
        <v>12019</v>
      </c>
      <c r="C2170" s="84" t="s">
        <v>18</v>
      </c>
      <c r="D2170" s="195">
        <v>152.88999999999999</v>
      </c>
    </row>
    <row r="2171" spans="1:4" ht="26.4" x14ac:dyDescent="0.25">
      <c r="A2171" s="84">
        <v>102835</v>
      </c>
      <c r="B2171" s="85" t="s">
        <v>12020</v>
      </c>
      <c r="C2171" s="84" t="s">
        <v>18</v>
      </c>
      <c r="D2171" s="195">
        <v>0</v>
      </c>
    </row>
    <row r="2172" spans="1:4" ht="26.4" x14ac:dyDescent="0.25">
      <c r="A2172" s="84">
        <v>102836</v>
      </c>
      <c r="B2172" s="85" t="s">
        <v>12021</v>
      </c>
      <c r="C2172" s="84" t="s">
        <v>18</v>
      </c>
      <c r="D2172" s="195">
        <v>0</v>
      </c>
    </row>
    <row r="2173" spans="1:4" ht="26.4" x14ac:dyDescent="0.25">
      <c r="A2173" s="84">
        <v>102837</v>
      </c>
      <c r="B2173" s="85" t="s">
        <v>12022</v>
      </c>
      <c r="C2173" s="84" t="s">
        <v>18</v>
      </c>
      <c r="D2173" s="195">
        <v>0</v>
      </c>
    </row>
    <row r="2174" spans="1:4" ht="26.4" x14ac:dyDescent="0.25">
      <c r="A2174" s="84">
        <v>89230</v>
      </c>
      <c r="B2174" s="85" t="s">
        <v>535</v>
      </c>
      <c r="C2174" s="84" t="s">
        <v>18</v>
      </c>
      <c r="D2174" s="195">
        <v>108.69</v>
      </c>
    </row>
    <row r="2175" spans="1:4" ht="26.4" x14ac:dyDescent="0.25">
      <c r="A2175" s="84">
        <v>89231</v>
      </c>
      <c r="B2175" s="85" t="s">
        <v>536</v>
      </c>
      <c r="C2175" s="84" t="s">
        <v>18</v>
      </c>
      <c r="D2175" s="195">
        <v>33.28</v>
      </c>
    </row>
    <row r="2176" spans="1:4" ht="26.4" x14ac:dyDescent="0.25">
      <c r="A2176" s="84">
        <v>89232</v>
      </c>
      <c r="B2176" s="85" t="s">
        <v>537</v>
      </c>
      <c r="C2176" s="84" t="s">
        <v>18</v>
      </c>
      <c r="D2176" s="195">
        <v>193.89</v>
      </c>
    </row>
    <row r="2177" spans="1:4" ht="26.4" x14ac:dyDescent="0.25">
      <c r="A2177" s="84">
        <v>89233</v>
      </c>
      <c r="B2177" s="85" t="s">
        <v>538</v>
      </c>
      <c r="C2177" s="84" t="s">
        <v>18</v>
      </c>
      <c r="D2177" s="195">
        <v>165.06</v>
      </c>
    </row>
    <row r="2178" spans="1:4" ht="26.4" x14ac:dyDescent="0.25">
      <c r="A2178" s="84">
        <v>89236</v>
      </c>
      <c r="B2178" s="85" t="s">
        <v>539</v>
      </c>
      <c r="C2178" s="84" t="s">
        <v>18</v>
      </c>
      <c r="D2178" s="195">
        <v>253.92</v>
      </c>
    </row>
    <row r="2179" spans="1:4" ht="26.4" x14ac:dyDescent="0.25">
      <c r="A2179" s="84">
        <v>89237</v>
      </c>
      <c r="B2179" s="85" t="s">
        <v>540</v>
      </c>
      <c r="C2179" s="84" t="s">
        <v>18</v>
      </c>
      <c r="D2179" s="195">
        <v>77.75</v>
      </c>
    </row>
    <row r="2180" spans="1:4" ht="26.4" x14ac:dyDescent="0.25">
      <c r="A2180" s="84">
        <v>89238</v>
      </c>
      <c r="B2180" s="85" t="s">
        <v>541</v>
      </c>
      <c r="C2180" s="84" t="s">
        <v>18</v>
      </c>
      <c r="D2180" s="195">
        <v>452.92</v>
      </c>
    </row>
    <row r="2181" spans="1:4" ht="26.4" x14ac:dyDescent="0.25">
      <c r="A2181" s="84">
        <v>89239</v>
      </c>
      <c r="B2181" s="85" t="s">
        <v>542</v>
      </c>
      <c r="C2181" s="84" t="s">
        <v>18</v>
      </c>
      <c r="D2181" s="195">
        <v>436.51</v>
      </c>
    </row>
    <row r="2182" spans="1:4" ht="52.8" x14ac:dyDescent="0.25">
      <c r="A2182" s="84">
        <v>102930</v>
      </c>
      <c r="B2182" s="85" t="s">
        <v>12023</v>
      </c>
      <c r="C2182" s="84" t="s">
        <v>18</v>
      </c>
      <c r="D2182" s="195">
        <v>0</v>
      </c>
    </row>
    <row r="2183" spans="1:4" ht="52.8" x14ac:dyDescent="0.25">
      <c r="A2183" s="84">
        <v>102931</v>
      </c>
      <c r="B2183" s="85" t="s">
        <v>12024</v>
      </c>
      <c r="C2183" s="84" t="s">
        <v>18</v>
      </c>
      <c r="D2183" s="195">
        <v>0</v>
      </c>
    </row>
    <row r="2184" spans="1:4" ht="52.8" x14ac:dyDescent="0.25">
      <c r="A2184" s="84">
        <v>102932</v>
      </c>
      <c r="B2184" s="85" t="s">
        <v>12025</v>
      </c>
      <c r="C2184" s="84" t="s">
        <v>18</v>
      </c>
      <c r="D2184" s="195">
        <v>0</v>
      </c>
    </row>
    <row r="2185" spans="1:4" ht="52.8" x14ac:dyDescent="0.25">
      <c r="A2185" s="84">
        <v>102933</v>
      </c>
      <c r="B2185" s="85" t="s">
        <v>839</v>
      </c>
      <c r="C2185" s="84" t="s">
        <v>18</v>
      </c>
      <c r="D2185" s="195">
        <v>0.89</v>
      </c>
    </row>
    <row r="2186" spans="1:4" ht="26.4" x14ac:dyDescent="0.25">
      <c r="A2186" s="84">
        <v>93411</v>
      </c>
      <c r="B2186" s="85" t="s">
        <v>742</v>
      </c>
      <c r="C2186" s="84" t="s">
        <v>18</v>
      </c>
      <c r="D2186" s="195">
        <v>0.38</v>
      </c>
    </row>
    <row r="2187" spans="1:4" ht="26.4" x14ac:dyDescent="0.25">
      <c r="A2187" s="84">
        <v>93412</v>
      </c>
      <c r="B2187" s="85" t="s">
        <v>743</v>
      </c>
      <c r="C2187" s="84" t="s">
        <v>18</v>
      </c>
      <c r="D2187" s="195">
        <v>0.13</v>
      </c>
    </row>
    <row r="2188" spans="1:4" ht="26.4" x14ac:dyDescent="0.25">
      <c r="A2188" s="84">
        <v>93413</v>
      </c>
      <c r="B2188" s="85" t="s">
        <v>744</v>
      </c>
      <c r="C2188" s="84" t="s">
        <v>18</v>
      </c>
      <c r="D2188" s="195">
        <v>0.34</v>
      </c>
    </row>
    <row r="2189" spans="1:4" ht="26.4" x14ac:dyDescent="0.25">
      <c r="A2189" s="84">
        <v>93414</v>
      </c>
      <c r="B2189" s="85" t="s">
        <v>745</v>
      </c>
      <c r="C2189" s="84" t="s">
        <v>18</v>
      </c>
      <c r="D2189" s="195">
        <v>11.28</v>
      </c>
    </row>
    <row r="2190" spans="1:4" ht="26.4" x14ac:dyDescent="0.25">
      <c r="A2190" s="84">
        <v>88855</v>
      </c>
      <c r="B2190" s="85" t="s">
        <v>7847</v>
      </c>
      <c r="C2190" s="84" t="s">
        <v>18</v>
      </c>
      <c r="D2190" s="195">
        <v>3.21</v>
      </c>
    </row>
    <row r="2191" spans="1:4" ht="26.4" x14ac:dyDescent="0.25">
      <c r="A2191" s="84">
        <v>88856</v>
      </c>
      <c r="B2191" s="85" t="s">
        <v>7848</v>
      </c>
      <c r="C2191" s="84" t="s">
        <v>18</v>
      </c>
      <c r="D2191" s="195">
        <v>0.88</v>
      </c>
    </row>
    <row r="2192" spans="1:4" ht="26.4" x14ac:dyDescent="0.25">
      <c r="A2192" s="84">
        <v>5658</v>
      </c>
      <c r="B2192" s="85" t="s">
        <v>7844</v>
      </c>
      <c r="C2192" s="84" t="s">
        <v>18</v>
      </c>
      <c r="D2192" s="195">
        <v>2.23</v>
      </c>
    </row>
    <row r="2193" spans="1:4" ht="26.4" x14ac:dyDescent="0.25">
      <c r="A2193" s="84">
        <v>53840</v>
      </c>
      <c r="B2193" s="85" t="s">
        <v>460</v>
      </c>
      <c r="C2193" s="84" t="s">
        <v>18</v>
      </c>
      <c r="D2193" s="195">
        <v>2.52</v>
      </c>
    </row>
    <row r="2194" spans="1:4" ht="26.4" x14ac:dyDescent="0.25">
      <c r="A2194" s="84">
        <v>87026</v>
      </c>
      <c r="B2194" s="85" t="s">
        <v>482</v>
      </c>
      <c r="C2194" s="84" t="s">
        <v>18</v>
      </c>
      <c r="D2194" s="195">
        <v>0.69</v>
      </c>
    </row>
    <row r="2195" spans="1:4" ht="26.4" x14ac:dyDescent="0.25">
      <c r="A2195" s="84">
        <v>53841</v>
      </c>
      <c r="B2195" s="85" t="s">
        <v>461</v>
      </c>
      <c r="C2195" s="84" t="s">
        <v>18</v>
      </c>
      <c r="D2195" s="195">
        <v>1.75</v>
      </c>
    </row>
    <row r="2196" spans="1:4" ht="26.4" x14ac:dyDescent="0.25">
      <c r="A2196" s="84">
        <v>95209</v>
      </c>
      <c r="B2196" s="85" t="s">
        <v>12026</v>
      </c>
      <c r="C2196" s="84" t="s">
        <v>18</v>
      </c>
      <c r="D2196" s="195">
        <v>12.42</v>
      </c>
    </row>
    <row r="2197" spans="1:4" ht="26.4" x14ac:dyDescent="0.25">
      <c r="A2197" s="84">
        <v>95210</v>
      </c>
      <c r="B2197" s="85" t="s">
        <v>12027</v>
      </c>
      <c r="C2197" s="84" t="s">
        <v>18</v>
      </c>
      <c r="D2197" s="195">
        <v>58.74</v>
      </c>
    </row>
    <row r="2198" spans="1:4" ht="26.4" x14ac:dyDescent="0.25">
      <c r="A2198" s="84">
        <v>95211</v>
      </c>
      <c r="B2198" s="85" t="s">
        <v>12028</v>
      </c>
      <c r="C2198" s="84" t="s">
        <v>18</v>
      </c>
      <c r="D2198" s="195">
        <v>8.8800000000000008</v>
      </c>
    </row>
    <row r="2199" spans="1:4" ht="26.4" x14ac:dyDescent="0.25">
      <c r="A2199" s="84">
        <v>93267</v>
      </c>
      <c r="B2199" s="85" t="s">
        <v>12029</v>
      </c>
      <c r="C2199" s="84" t="s">
        <v>18</v>
      </c>
      <c r="D2199" s="195">
        <v>26.66</v>
      </c>
    </row>
    <row r="2200" spans="1:4" ht="26.4" x14ac:dyDescent="0.25">
      <c r="A2200" s="84">
        <v>93269</v>
      </c>
      <c r="B2200" s="85" t="s">
        <v>12030</v>
      </c>
      <c r="C2200" s="84" t="s">
        <v>18</v>
      </c>
      <c r="D2200" s="195">
        <v>10</v>
      </c>
    </row>
    <row r="2201" spans="1:4" ht="26.4" x14ac:dyDescent="0.25">
      <c r="A2201" s="84">
        <v>93270</v>
      </c>
      <c r="B2201" s="85" t="s">
        <v>12031</v>
      </c>
      <c r="C2201" s="84" t="s">
        <v>18</v>
      </c>
      <c r="D2201" s="195">
        <v>25.92</v>
      </c>
    </row>
    <row r="2202" spans="1:4" ht="26.4" x14ac:dyDescent="0.25">
      <c r="A2202" s="84">
        <v>93271</v>
      </c>
      <c r="B2202" s="85" t="s">
        <v>12032</v>
      </c>
      <c r="C2202" s="84" t="s">
        <v>18</v>
      </c>
      <c r="D2202" s="195">
        <v>8.8800000000000008</v>
      </c>
    </row>
    <row r="2203" spans="1:4" ht="26.4" x14ac:dyDescent="0.25">
      <c r="A2203" s="84">
        <v>95208</v>
      </c>
      <c r="B2203" s="85" t="s">
        <v>12033</v>
      </c>
      <c r="C2203" s="84" t="s">
        <v>18</v>
      </c>
      <c r="D2203" s="195">
        <v>53.71</v>
      </c>
    </row>
    <row r="2204" spans="1:4" ht="26.4" x14ac:dyDescent="0.25">
      <c r="A2204" s="84">
        <v>83761</v>
      </c>
      <c r="B2204" s="85" t="s">
        <v>478</v>
      </c>
      <c r="C2204" s="84" t="s">
        <v>18</v>
      </c>
      <c r="D2204" s="195">
        <v>10.57</v>
      </c>
    </row>
    <row r="2205" spans="1:4" ht="26.4" x14ac:dyDescent="0.25">
      <c r="A2205" s="84">
        <v>83764</v>
      </c>
      <c r="B2205" s="85" t="s">
        <v>481</v>
      </c>
      <c r="C2205" s="84" t="s">
        <v>18</v>
      </c>
      <c r="D2205" s="195">
        <v>3.72</v>
      </c>
    </row>
    <row r="2206" spans="1:4" ht="26.4" x14ac:dyDescent="0.25">
      <c r="A2206" s="84">
        <v>83762</v>
      </c>
      <c r="B2206" s="85" t="s">
        <v>479</v>
      </c>
      <c r="C2206" s="84" t="s">
        <v>18</v>
      </c>
      <c r="D2206" s="195">
        <v>9.43</v>
      </c>
    </row>
    <row r="2207" spans="1:4" ht="26.4" x14ac:dyDescent="0.25">
      <c r="A2207" s="84">
        <v>83763</v>
      </c>
      <c r="B2207" s="85" t="s">
        <v>480</v>
      </c>
      <c r="C2207" s="84" t="s">
        <v>18</v>
      </c>
      <c r="D2207" s="195">
        <v>49.58</v>
      </c>
    </row>
    <row r="2208" spans="1:4" ht="26.4" x14ac:dyDescent="0.25">
      <c r="A2208" s="84">
        <v>95874</v>
      </c>
      <c r="B2208" s="85" t="s">
        <v>792</v>
      </c>
      <c r="C2208" s="84" t="s">
        <v>18</v>
      </c>
      <c r="D2208" s="195">
        <v>11.29</v>
      </c>
    </row>
    <row r="2209" spans="1:4" ht="26.4" x14ac:dyDescent="0.25">
      <c r="A2209" s="84">
        <v>95869</v>
      </c>
      <c r="B2209" s="85" t="s">
        <v>789</v>
      </c>
      <c r="C2209" s="84" t="s">
        <v>18</v>
      </c>
      <c r="D2209" s="195">
        <v>3.98</v>
      </c>
    </row>
    <row r="2210" spans="1:4" ht="26.4" x14ac:dyDescent="0.25">
      <c r="A2210" s="84">
        <v>95870</v>
      </c>
      <c r="B2210" s="85" t="s">
        <v>790</v>
      </c>
      <c r="C2210" s="84" t="s">
        <v>18</v>
      </c>
      <c r="D2210" s="195">
        <v>10.07</v>
      </c>
    </row>
    <row r="2211" spans="1:4" ht="26.4" x14ac:dyDescent="0.25">
      <c r="A2211" s="84">
        <v>95871</v>
      </c>
      <c r="B2211" s="85" t="s">
        <v>791</v>
      </c>
      <c r="C2211" s="84" t="s">
        <v>18</v>
      </c>
      <c r="D2211" s="195">
        <v>269.73</v>
      </c>
    </row>
    <row r="2212" spans="1:4" ht="26.4" x14ac:dyDescent="0.25">
      <c r="A2212" s="84">
        <v>104684</v>
      </c>
      <c r="B2212" s="85" t="s">
        <v>12034</v>
      </c>
      <c r="C2212" s="84" t="s">
        <v>18</v>
      </c>
      <c r="D2212" s="195">
        <v>0</v>
      </c>
    </row>
    <row r="2213" spans="1:4" ht="26.4" x14ac:dyDescent="0.25">
      <c r="A2213" s="84">
        <v>104685</v>
      </c>
      <c r="B2213" s="85" t="s">
        <v>12035</v>
      </c>
      <c r="C2213" s="84" t="s">
        <v>18</v>
      </c>
      <c r="D2213" s="195">
        <v>0</v>
      </c>
    </row>
    <row r="2214" spans="1:4" ht="26.4" x14ac:dyDescent="0.25">
      <c r="A2214" s="84">
        <v>104686</v>
      </c>
      <c r="B2214" s="85" t="s">
        <v>12036</v>
      </c>
      <c r="C2214" s="84" t="s">
        <v>18</v>
      </c>
      <c r="D2214" s="195">
        <v>0</v>
      </c>
    </row>
    <row r="2215" spans="1:4" ht="39.6" x14ac:dyDescent="0.25">
      <c r="A2215" s="84">
        <v>104687</v>
      </c>
      <c r="B2215" s="85" t="s">
        <v>6677</v>
      </c>
      <c r="C2215" s="84" t="s">
        <v>18</v>
      </c>
      <c r="D2215" s="195">
        <v>443.95</v>
      </c>
    </row>
    <row r="2216" spans="1:4" ht="26.4" x14ac:dyDescent="0.25">
      <c r="A2216" s="84">
        <v>73303</v>
      </c>
      <c r="B2216" s="85" t="s">
        <v>470</v>
      </c>
      <c r="C2216" s="84" t="s">
        <v>18</v>
      </c>
      <c r="D2216" s="195">
        <v>7.93</v>
      </c>
    </row>
    <row r="2217" spans="1:4" ht="26.4" x14ac:dyDescent="0.25">
      <c r="A2217" s="84">
        <v>93235</v>
      </c>
      <c r="B2217" s="85" t="s">
        <v>725</v>
      </c>
      <c r="C2217" s="84" t="s">
        <v>18</v>
      </c>
      <c r="D2217" s="195">
        <v>2.79</v>
      </c>
    </row>
    <row r="2218" spans="1:4" ht="26.4" x14ac:dyDescent="0.25">
      <c r="A2218" s="84">
        <v>73307</v>
      </c>
      <c r="B2218" s="85" t="s">
        <v>471</v>
      </c>
      <c r="C2218" s="84" t="s">
        <v>18</v>
      </c>
      <c r="D2218" s="195">
        <v>7.08</v>
      </c>
    </row>
    <row r="2219" spans="1:4" ht="26.4" x14ac:dyDescent="0.25">
      <c r="A2219" s="84">
        <v>73311</v>
      </c>
      <c r="B2219" s="85" t="s">
        <v>473</v>
      </c>
      <c r="C2219" s="84" t="s">
        <v>18</v>
      </c>
      <c r="D2219" s="195">
        <v>175.94</v>
      </c>
    </row>
    <row r="2220" spans="1:4" ht="26.4" x14ac:dyDescent="0.25">
      <c r="A2220" s="84">
        <v>93423</v>
      </c>
      <c r="B2220" s="85" t="s">
        <v>750</v>
      </c>
      <c r="C2220" s="84" t="s">
        <v>18</v>
      </c>
      <c r="D2220" s="195">
        <v>7.06</v>
      </c>
    </row>
    <row r="2221" spans="1:4" ht="26.4" x14ac:dyDescent="0.25">
      <c r="A2221" s="84">
        <v>93424</v>
      </c>
      <c r="B2221" s="85" t="s">
        <v>751</v>
      </c>
      <c r="C2221" s="84" t="s">
        <v>18</v>
      </c>
      <c r="D2221" s="195">
        <v>2.4900000000000002</v>
      </c>
    </row>
    <row r="2222" spans="1:4" ht="26.4" x14ac:dyDescent="0.25">
      <c r="A2222" s="84">
        <v>93425</v>
      </c>
      <c r="B2222" s="85" t="s">
        <v>752</v>
      </c>
      <c r="C2222" s="84" t="s">
        <v>18</v>
      </c>
      <c r="D2222" s="195">
        <v>6.3</v>
      </c>
    </row>
    <row r="2223" spans="1:4" ht="26.4" x14ac:dyDescent="0.25">
      <c r="A2223" s="84">
        <v>93426</v>
      </c>
      <c r="B2223" s="85" t="s">
        <v>753</v>
      </c>
      <c r="C2223" s="84" t="s">
        <v>18</v>
      </c>
      <c r="D2223" s="195">
        <v>158.32</v>
      </c>
    </row>
    <row r="2224" spans="1:4" ht="26.4" x14ac:dyDescent="0.25">
      <c r="A2224" s="84">
        <v>93417</v>
      </c>
      <c r="B2224" s="85" t="s">
        <v>746</v>
      </c>
      <c r="C2224" s="84" t="s">
        <v>18</v>
      </c>
      <c r="D2224" s="195">
        <v>4.99</v>
      </c>
    </row>
    <row r="2225" spans="1:4" ht="26.4" x14ac:dyDescent="0.25">
      <c r="A2225" s="84">
        <v>93418</v>
      </c>
      <c r="B2225" s="85" t="s">
        <v>747</v>
      </c>
      <c r="C2225" s="84" t="s">
        <v>18</v>
      </c>
      <c r="D2225" s="195">
        <v>1.76</v>
      </c>
    </row>
    <row r="2226" spans="1:4" ht="26.4" x14ac:dyDescent="0.25">
      <c r="A2226" s="84">
        <v>93419</v>
      </c>
      <c r="B2226" s="85" t="s">
        <v>748</v>
      </c>
      <c r="C2226" s="84" t="s">
        <v>18</v>
      </c>
      <c r="D2226" s="195">
        <v>4.45</v>
      </c>
    </row>
    <row r="2227" spans="1:4" ht="26.4" x14ac:dyDescent="0.25">
      <c r="A2227" s="84">
        <v>93420</v>
      </c>
      <c r="B2227" s="85" t="s">
        <v>749</v>
      </c>
      <c r="C2227" s="84" t="s">
        <v>18</v>
      </c>
      <c r="D2227" s="195">
        <v>66.25</v>
      </c>
    </row>
    <row r="2228" spans="1:4" ht="26.4" x14ac:dyDescent="0.25">
      <c r="A2228" s="84">
        <v>93277</v>
      </c>
      <c r="B2228" s="85" t="s">
        <v>729</v>
      </c>
      <c r="C2228" s="84" t="s">
        <v>18</v>
      </c>
      <c r="D2228" s="195">
        <v>0.2</v>
      </c>
    </row>
    <row r="2229" spans="1:4" ht="26.4" x14ac:dyDescent="0.25">
      <c r="A2229" s="84">
        <v>93278</v>
      </c>
      <c r="B2229" s="85" t="s">
        <v>730</v>
      </c>
      <c r="C2229" s="84" t="s">
        <v>18</v>
      </c>
      <c r="D2229" s="195">
        <v>0.04</v>
      </c>
    </row>
    <row r="2230" spans="1:4" ht="26.4" x14ac:dyDescent="0.25">
      <c r="A2230" s="84">
        <v>93279</v>
      </c>
      <c r="B2230" s="85" t="s">
        <v>731</v>
      </c>
      <c r="C2230" s="84" t="s">
        <v>18</v>
      </c>
      <c r="D2230" s="195">
        <v>0.19</v>
      </c>
    </row>
    <row r="2231" spans="1:4" ht="26.4" x14ac:dyDescent="0.25">
      <c r="A2231" s="84">
        <v>93280</v>
      </c>
      <c r="B2231" s="85" t="s">
        <v>732</v>
      </c>
      <c r="C2231" s="84" t="s">
        <v>18</v>
      </c>
      <c r="D2231" s="195">
        <v>0.74</v>
      </c>
    </row>
    <row r="2232" spans="1:4" ht="26.4" x14ac:dyDescent="0.25">
      <c r="A2232" s="84">
        <v>104909</v>
      </c>
      <c r="B2232" s="85" t="s">
        <v>12037</v>
      </c>
      <c r="C2232" s="84" t="s">
        <v>18</v>
      </c>
      <c r="D2232" s="195">
        <v>0</v>
      </c>
    </row>
    <row r="2233" spans="1:4" ht="26.4" x14ac:dyDescent="0.25">
      <c r="A2233" s="84">
        <v>104910</v>
      </c>
      <c r="B2233" s="85" t="s">
        <v>12038</v>
      </c>
      <c r="C2233" s="84" t="s">
        <v>18</v>
      </c>
      <c r="D2233" s="195">
        <v>0</v>
      </c>
    </row>
    <row r="2234" spans="1:4" ht="26.4" x14ac:dyDescent="0.25">
      <c r="A2234" s="84">
        <v>104911</v>
      </c>
      <c r="B2234" s="85" t="s">
        <v>12039</v>
      </c>
      <c r="C2234" s="84" t="s">
        <v>18</v>
      </c>
      <c r="D2234" s="195">
        <v>0</v>
      </c>
    </row>
    <row r="2235" spans="1:4" ht="26.4" x14ac:dyDescent="0.25">
      <c r="A2235" s="84">
        <v>104912</v>
      </c>
      <c r="B2235" s="85" t="s">
        <v>6682</v>
      </c>
      <c r="C2235" s="84" t="s">
        <v>18</v>
      </c>
      <c r="D2235" s="195">
        <v>36.33</v>
      </c>
    </row>
    <row r="2236" spans="1:4" ht="26.4" x14ac:dyDescent="0.25">
      <c r="A2236" s="84">
        <v>102840</v>
      </c>
      <c r="B2236" s="85" t="s">
        <v>12040</v>
      </c>
      <c r="C2236" s="84" t="s">
        <v>18</v>
      </c>
      <c r="D2236" s="195">
        <v>0</v>
      </c>
    </row>
    <row r="2237" spans="1:4" ht="26.4" x14ac:dyDescent="0.25">
      <c r="A2237" s="84">
        <v>102841</v>
      </c>
      <c r="B2237" s="85" t="s">
        <v>12041</v>
      </c>
      <c r="C2237" s="84" t="s">
        <v>18</v>
      </c>
      <c r="D2237" s="195">
        <v>0</v>
      </c>
    </row>
    <row r="2238" spans="1:4" ht="26.4" x14ac:dyDescent="0.25">
      <c r="A2238" s="84">
        <v>102842</v>
      </c>
      <c r="B2238" s="85" t="s">
        <v>12042</v>
      </c>
      <c r="C2238" s="84" t="s">
        <v>18</v>
      </c>
      <c r="D2238" s="195">
        <v>0</v>
      </c>
    </row>
    <row r="2239" spans="1:4" ht="39.6" x14ac:dyDescent="0.25">
      <c r="A2239" s="84">
        <v>102843</v>
      </c>
      <c r="B2239" s="85" t="s">
        <v>832</v>
      </c>
      <c r="C2239" s="84" t="s">
        <v>18</v>
      </c>
      <c r="D2239" s="195">
        <v>132.97</v>
      </c>
    </row>
    <row r="2240" spans="1:4" ht="39.6" x14ac:dyDescent="0.25">
      <c r="A2240" s="84">
        <v>89267</v>
      </c>
      <c r="B2240" s="85" t="s">
        <v>559</v>
      </c>
      <c r="C2240" s="84" t="s">
        <v>18</v>
      </c>
      <c r="D2240" s="195">
        <v>51.81</v>
      </c>
    </row>
    <row r="2241" spans="1:4" ht="39.6" x14ac:dyDescent="0.25">
      <c r="A2241" s="84">
        <v>89269</v>
      </c>
      <c r="B2241" s="85" t="s">
        <v>561</v>
      </c>
      <c r="C2241" s="84" t="s">
        <v>18</v>
      </c>
      <c r="D2241" s="195">
        <v>7.38</v>
      </c>
    </row>
    <row r="2242" spans="1:4" ht="26.4" x14ac:dyDescent="0.25">
      <c r="A2242" s="84">
        <v>89268</v>
      </c>
      <c r="B2242" s="85" t="s">
        <v>560</v>
      </c>
      <c r="C2242" s="84" t="s">
        <v>18</v>
      </c>
      <c r="D2242" s="195">
        <v>18.260000000000002</v>
      </c>
    </row>
    <row r="2243" spans="1:4" ht="39.6" x14ac:dyDescent="0.25">
      <c r="A2243" s="84">
        <v>89270</v>
      </c>
      <c r="B2243" s="85" t="s">
        <v>562</v>
      </c>
      <c r="C2243" s="84" t="s">
        <v>18</v>
      </c>
      <c r="D2243" s="195">
        <v>83.29</v>
      </c>
    </row>
    <row r="2244" spans="1:4" ht="39.6" x14ac:dyDescent="0.25">
      <c r="A2244" s="84">
        <v>89271</v>
      </c>
      <c r="B2244" s="85" t="s">
        <v>563</v>
      </c>
      <c r="C2244" s="84" t="s">
        <v>18</v>
      </c>
      <c r="D2244" s="195">
        <v>28.66</v>
      </c>
    </row>
    <row r="2245" spans="1:4" ht="26.4" x14ac:dyDescent="0.25">
      <c r="A2245" s="84">
        <v>93283</v>
      </c>
      <c r="B2245" s="85" t="s">
        <v>733</v>
      </c>
      <c r="C2245" s="84" t="s">
        <v>18</v>
      </c>
      <c r="D2245" s="195">
        <v>99.64</v>
      </c>
    </row>
    <row r="2246" spans="1:4" ht="26.4" x14ac:dyDescent="0.25">
      <c r="A2246" s="84">
        <v>93296</v>
      </c>
      <c r="B2246" s="85" t="s">
        <v>737</v>
      </c>
      <c r="C2246" s="84" t="s">
        <v>18</v>
      </c>
      <c r="D2246" s="195">
        <v>14.19</v>
      </c>
    </row>
    <row r="2247" spans="1:4" ht="26.4" x14ac:dyDescent="0.25">
      <c r="A2247" s="84">
        <v>93284</v>
      </c>
      <c r="B2247" s="85" t="s">
        <v>734</v>
      </c>
      <c r="C2247" s="84" t="s">
        <v>18</v>
      </c>
      <c r="D2247" s="195">
        <v>35.119999999999997</v>
      </c>
    </row>
    <row r="2248" spans="1:4" ht="26.4" x14ac:dyDescent="0.25">
      <c r="A2248" s="84">
        <v>93285</v>
      </c>
      <c r="B2248" s="85" t="s">
        <v>735</v>
      </c>
      <c r="C2248" s="84" t="s">
        <v>18</v>
      </c>
      <c r="D2248" s="195">
        <v>160.16999999999999</v>
      </c>
    </row>
    <row r="2249" spans="1:4" ht="26.4" x14ac:dyDescent="0.25">
      <c r="A2249" s="84">
        <v>93286</v>
      </c>
      <c r="B2249" s="85" t="s">
        <v>736</v>
      </c>
      <c r="C2249" s="84" t="s">
        <v>18</v>
      </c>
      <c r="D2249" s="195">
        <v>12.35</v>
      </c>
    </row>
    <row r="2250" spans="1:4" ht="39.6" x14ac:dyDescent="0.25">
      <c r="A2250" s="84">
        <v>104706</v>
      </c>
      <c r="B2250" s="85" t="s">
        <v>12043</v>
      </c>
      <c r="C2250" s="84" t="s">
        <v>18</v>
      </c>
      <c r="D2250" s="195">
        <v>0</v>
      </c>
    </row>
    <row r="2251" spans="1:4" ht="39.6" x14ac:dyDescent="0.25">
      <c r="A2251" s="84">
        <v>104707</v>
      </c>
      <c r="B2251" s="85" t="s">
        <v>12044</v>
      </c>
      <c r="C2251" s="84" t="s">
        <v>18</v>
      </c>
      <c r="D2251" s="195">
        <v>0</v>
      </c>
    </row>
    <row r="2252" spans="1:4" ht="39.6" x14ac:dyDescent="0.25">
      <c r="A2252" s="84">
        <v>104708</v>
      </c>
      <c r="B2252" s="85" t="s">
        <v>12045</v>
      </c>
      <c r="C2252" s="84" t="s">
        <v>18</v>
      </c>
      <c r="D2252" s="195">
        <v>0</v>
      </c>
    </row>
    <row r="2253" spans="1:4" ht="52.8" x14ac:dyDescent="0.25">
      <c r="A2253" s="84">
        <v>104709</v>
      </c>
      <c r="B2253" s="85" t="s">
        <v>6680</v>
      </c>
      <c r="C2253" s="84" t="s">
        <v>18</v>
      </c>
      <c r="D2253" s="195">
        <v>1155.4000000000001</v>
      </c>
    </row>
    <row r="2254" spans="1:4" ht="39.6" x14ac:dyDescent="0.25">
      <c r="A2254" s="84">
        <v>104903</v>
      </c>
      <c r="B2254" s="85" t="s">
        <v>12046</v>
      </c>
      <c r="C2254" s="84" t="s">
        <v>18</v>
      </c>
      <c r="D2254" s="195">
        <v>0</v>
      </c>
    </row>
    <row r="2255" spans="1:4" ht="39.6" x14ac:dyDescent="0.25">
      <c r="A2255" s="84">
        <v>104904</v>
      </c>
      <c r="B2255" s="85" t="s">
        <v>12047</v>
      </c>
      <c r="C2255" s="84" t="s">
        <v>18</v>
      </c>
      <c r="D2255" s="195">
        <v>0</v>
      </c>
    </row>
    <row r="2256" spans="1:4" ht="39.6" x14ac:dyDescent="0.25">
      <c r="A2256" s="84">
        <v>104905</v>
      </c>
      <c r="B2256" s="85" t="s">
        <v>12048</v>
      </c>
      <c r="C2256" s="84" t="s">
        <v>18</v>
      </c>
      <c r="D2256" s="195">
        <v>0</v>
      </c>
    </row>
    <row r="2257" spans="1:4" ht="39.6" x14ac:dyDescent="0.25">
      <c r="A2257" s="84">
        <v>104906</v>
      </c>
      <c r="B2257" s="85" t="s">
        <v>6681</v>
      </c>
      <c r="C2257" s="84" t="s">
        <v>18</v>
      </c>
      <c r="D2257" s="195">
        <v>97.51</v>
      </c>
    </row>
    <row r="2258" spans="1:4" ht="26.4" x14ac:dyDescent="0.25">
      <c r="A2258" s="84">
        <v>102846</v>
      </c>
      <c r="B2258" s="85" t="s">
        <v>12049</v>
      </c>
      <c r="C2258" s="84" t="s">
        <v>18</v>
      </c>
      <c r="D2258" s="195">
        <v>0</v>
      </c>
    </row>
    <row r="2259" spans="1:4" ht="26.4" x14ac:dyDescent="0.25">
      <c r="A2259" s="84">
        <v>102847</v>
      </c>
      <c r="B2259" s="85" t="s">
        <v>12050</v>
      </c>
      <c r="C2259" s="84" t="s">
        <v>18</v>
      </c>
      <c r="D2259" s="195">
        <v>0</v>
      </c>
    </row>
    <row r="2260" spans="1:4" ht="26.4" x14ac:dyDescent="0.25">
      <c r="A2260" s="84">
        <v>102848</v>
      </c>
      <c r="B2260" s="85" t="s">
        <v>12051</v>
      </c>
      <c r="C2260" s="84" t="s">
        <v>18</v>
      </c>
      <c r="D2260" s="195">
        <v>0</v>
      </c>
    </row>
    <row r="2261" spans="1:4" ht="26.4" x14ac:dyDescent="0.25">
      <c r="A2261" s="84">
        <v>102849</v>
      </c>
      <c r="B2261" s="85" t="s">
        <v>833</v>
      </c>
      <c r="C2261" s="84" t="s">
        <v>18</v>
      </c>
      <c r="D2261" s="195">
        <v>65.010000000000005</v>
      </c>
    </row>
    <row r="2262" spans="1:4" ht="26.4" x14ac:dyDescent="0.25">
      <c r="A2262" s="84">
        <v>102852</v>
      </c>
      <c r="B2262" s="85" t="s">
        <v>12052</v>
      </c>
      <c r="C2262" s="84" t="s">
        <v>18</v>
      </c>
      <c r="D2262" s="195">
        <v>0</v>
      </c>
    </row>
    <row r="2263" spans="1:4" ht="26.4" x14ac:dyDescent="0.25">
      <c r="A2263" s="84">
        <v>102853</v>
      </c>
      <c r="B2263" s="85" t="s">
        <v>12053</v>
      </c>
      <c r="C2263" s="84" t="s">
        <v>18</v>
      </c>
      <c r="D2263" s="195">
        <v>0</v>
      </c>
    </row>
    <row r="2264" spans="1:4" ht="26.4" x14ac:dyDescent="0.25">
      <c r="A2264" s="84">
        <v>102854</v>
      </c>
      <c r="B2264" s="85" t="s">
        <v>12054</v>
      </c>
      <c r="C2264" s="84" t="s">
        <v>18</v>
      </c>
      <c r="D2264" s="195">
        <v>0</v>
      </c>
    </row>
    <row r="2265" spans="1:4" ht="26.4" x14ac:dyDescent="0.25">
      <c r="A2265" s="84">
        <v>102855</v>
      </c>
      <c r="B2265" s="85" t="s">
        <v>834</v>
      </c>
      <c r="C2265" s="84" t="s">
        <v>18</v>
      </c>
      <c r="D2265" s="195">
        <v>65.010000000000005</v>
      </c>
    </row>
    <row r="2266" spans="1:4" ht="39.6" x14ac:dyDescent="0.25">
      <c r="A2266" s="84">
        <v>93397</v>
      </c>
      <c r="B2266" s="85" t="s">
        <v>738</v>
      </c>
      <c r="C2266" s="84" t="s">
        <v>18</v>
      </c>
      <c r="D2266" s="195">
        <v>25.23</v>
      </c>
    </row>
    <row r="2267" spans="1:4" ht="52.8" x14ac:dyDescent="0.25">
      <c r="A2267" s="84">
        <v>93399</v>
      </c>
      <c r="B2267" s="85" t="s">
        <v>7852</v>
      </c>
      <c r="C2267" s="84" t="s">
        <v>18</v>
      </c>
      <c r="D2267" s="195">
        <v>3.84</v>
      </c>
    </row>
    <row r="2268" spans="1:4" ht="39.6" x14ac:dyDescent="0.25">
      <c r="A2268" s="84">
        <v>93398</v>
      </c>
      <c r="B2268" s="85" t="s">
        <v>739</v>
      </c>
      <c r="C2268" s="84" t="s">
        <v>18</v>
      </c>
      <c r="D2268" s="195">
        <v>9.52</v>
      </c>
    </row>
    <row r="2269" spans="1:4" ht="39.6" x14ac:dyDescent="0.25">
      <c r="A2269" s="84">
        <v>93400</v>
      </c>
      <c r="B2269" s="85" t="s">
        <v>740</v>
      </c>
      <c r="C2269" s="84" t="s">
        <v>18</v>
      </c>
      <c r="D2269" s="195">
        <v>43.78</v>
      </c>
    </row>
    <row r="2270" spans="1:4" ht="52.8" x14ac:dyDescent="0.25">
      <c r="A2270" s="84">
        <v>93401</v>
      </c>
      <c r="B2270" s="85" t="s">
        <v>741</v>
      </c>
      <c r="C2270" s="84" t="s">
        <v>18</v>
      </c>
      <c r="D2270" s="195">
        <v>156.19999999999999</v>
      </c>
    </row>
    <row r="2271" spans="1:4" ht="39.6" x14ac:dyDescent="0.25">
      <c r="A2271" s="84">
        <v>89259</v>
      </c>
      <c r="B2271" s="85" t="s">
        <v>553</v>
      </c>
      <c r="C2271" s="84" t="s">
        <v>18</v>
      </c>
      <c r="D2271" s="195">
        <v>27.52</v>
      </c>
    </row>
    <row r="2272" spans="1:4" ht="52.8" x14ac:dyDescent="0.25">
      <c r="A2272" s="84">
        <v>91466</v>
      </c>
      <c r="B2272" s="85" t="s">
        <v>676</v>
      </c>
      <c r="C2272" s="84" t="s">
        <v>18</v>
      </c>
      <c r="D2272" s="195">
        <v>4.08</v>
      </c>
    </row>
    <row r="2273" spans="1:4" ht="39.6" x14ac:dyDescent="0.25">
      <c r="A2273" s="84">
        <v>89260</v>
      </c>
      <c r="B2273" s="85" t="s">
        <v>554</v>
      </c>
      <c r="C2273" s="84" t="s">
        <v>18</v>
      </c>
      <c r="D2273" s="195">
        <v>10.119999999999999</v>
      </c>
    </row>
    <row r="2274" spans="1:4" ht="39.6" x14ac:dyDescent="0.25">
      <c r="A2274" s="84">
        <v>89262</v>
      </c>
      <c r="B2274" s="85" t="s">
        <v>555</v>
      </c>
      <c r="C2274" s="84" t="s">
        <v>18</v>
      </c>
      <c r="D2274" s="195">
        <v>46.64</v>
      </c>
    </row>
    <row r="2275" spans="1:4" ht="52.8" x14ac:dyDescent="0.25">
      <c r="A2275" s="84">
        <v>91467</v>
      </c>
      <c r="B2275" s="85" t="s">
        <v>677</v>
      </c>
      <c r="C2275" s="84" t="s">
        <v>18</v>
      </c>
      <c r="D2275" s="195">
        <v>156.19999999999999</v>
      </c>
    </row>
    <row r="2276" spans="1:4" ht="52.8" x14ac:dyDescent="0.25">
      <c r="A2276" s="84">
        <v>105839</v>
      </c>
      <c r="B2276" s="85" t="s">
        <v>12055</v>
      </c>
      <c r="C2276" s="84" t="s">
        <v>18</v>
      </c>
      <c r="D2276" s="195">
        <v>0</v>
      </c>
    </row>
    <row r="2277" spans="1:4" ht="52.8" x14ac:dyDescent="0.25">
      <c r="A2277" s="84">
        <v>105842</v>
      </c>
      <c r="B2277" s="85" t="s">
        <v>12056</v>
      </c>
      <c r="C2277" s="84" t="s">
        <v>18</v>
      </c>
      <c r="D2277" s="195">
        <v>0</v>
      </c>
    </row>
    <row r="2278" spans="1:4" ht="52.8" x14ac:dyDescent="0.25">
      <c r="A2278" s="84">
        <v>105840</v>
      </c>
      <c r="B2278" s="85" t="s">
        <v>12057</v>
      </c>
      <c r="C2278" s="84" t="s">
        <v>18</v>
      </c>
      <c r="D2278" s="195">
        <v>0</v>
      </c>
    </row>
    <row r="2279" spans="1:4" ht="52.8" x14ac:dyDescent="0.25">
      <c r="A2279" s="84">
        <v>105841</v>
      </c>
      <c r="B2279" s="85" t="s">
        <v>12058</v>
      </c>
      <c r="C2279" s="84" t="s">
        <v>18</v>
      </c>
      <c r="D2279" s="195">
        <v>0</v>
      </c>
    </row>
    <row r="2280" spans="1:4" ht="52.8" x14ac:dyDescent="0.25">
      <c r="A2280" s="84">
        <v>105843</v>
      </c>
      <c r="B2280" s="85" t="s">
        <v>12059</v>
      </c>
      <c r="C2280" s="84" t="s">
        <v>18</v>
      </c>
      <c r="D2280" s="195">
        <v>82.2</v>
      </c>
    </row>
    <row r="2281" spans="1:4" ht="39.6" x14ac:dyDescent="0.25">
      <c r="A2281" s="84">
        <v>91629</v>
      </c>
      <c r="B2281" s="85" t="s">
        <v>682</v>
      </c>
      <c r="C2281" s="84" t="s">
        <v>18</v>
      </c>
      <c r="D2281" s="195">
        <v>21.8</v>
      </c>
    </row>
    <row r="2282" spans="1:4" ht="52.8" x14ac:dyDescent="0.25">
      <c r="A2282" s="84">
        <v>91631</v>
      </c>
      <c r="B2282" s="85" t="s">
        <v>684</v>
      </c>
      <c r="C2282" s="84" t="s">
        <v>18</v>
      </c>
      <c r="D2282" s="195">
        <v>3.27</v>
      </c>
    </row>
    <row r="2283" spans="1:4" ht="39.6" x14ac:dyDescent="0.25">
      <c r="A2283" s="84">
        <v>91630</v>
      </c>
      <c r="B2283" s="85" t="s">
        <v>683</v>
      </c>
      <c r="C2283" s="84" t="s">
        <v>18</v>
      </c>
      <c r="D2283" s="195">
        <v>8.1199999999999992</v>
      </c>
    </row>
    <row r="2284" spans="1:4" ht="39.6" x14ac:dyDescent="0.25">
      <c r="A2284" s="84">
        <v>91632</v>
      </c>
      <c r="B2284" s="85" t="s">
        <v>685</v>
      </c>
      <c r="C2284" s="84" t="s">
        <v>18</v>
      </c>
      <c r="D2284" s="195">
        <v>37.369999999999997</v>
      </c>
    </row>
    <row r="2285" spans="1:4" ht="52.8" x14ac:dyDescent="0.25">
      <c r="A2285" s="84">
        <v>91633</v>
      </c>
      <c r="B2285" s="85" t="s">
        <v>686</v>
      </c>
      <c r="C2285" s="84" t="s">
        <v>18</v>
      </c>
      <c r="D2285" s="195">
        <v>132.19999999999999</v>
      </c>
    </row>
    <row r="2286" spans="1:4" ht="52.8" x14ac:dyDescent="0.25">
      <c r="A2286" s="84">
        <v>105979</v>
      </c>
      <c r="B2286" s="85" t="s">
        <v>12060</v>
      </c>
      <c r="C2286" s="84" t="s">
        <v>18</v>
      </c>
      <c r="D2286" s="195">
        <v>43.88</v>
      </c>
    </row>
    <row r="2287" spans="1:4" ht="52.8" x14ac:dyDescent="0.25">
      <c r="A2287" s="84">
        <v>105982</v>
      </c>
      <c r="B2287" s="85" t="s">
        <v>12061</v>
      </c>
      <c r="C2287" s="84" t="s">
        <v>18</v>
      </c>
      <c r="D2287" s="195">
        <v>6.07</v>
      </c>
    </row>
    <row r="2288" spans="1:4" ht="52.8" x14ac:dyDescent="0.25">
      <c r="A2288" s="84">
        <v>105980</v>
      </c>
      <c r="B2288" s="85" t="s">
        <v>12062</v>
      </c>
      <c r="C2288" s="84" t="s">
        <v>18</v>
      </c>
      <c r="D2288" s="195">
        <v>15</v>
      </c>
    </row>
    <row r="2289" spans="1:4" ht="52.8" x14ac:dyDescent="0.25">
      <c r="A2289" s="84">
        <v>105981</v>
      </c>
      <c r="B2289" s="85" t="s">
        <v>12063</v>
      </c>
      <c r="C2289" s="84" t="s">
        <v>18</v>
      </c>
      <c r="D2289" s="195">
        <v>69.5</v>
      </c>
    </row>
    <row r="2290" spans="1:4" ht="52.8" x14ac:dyDescent="0.25">
      <c r="A2290" s="84">
        <v>105983</v>
      </c>
      <c r="B2290" s="85" t="s">
        <v>12064</v>
      </c>
      <c r="C2290" s="84" t="s">
        <v>18</v>
      </c>
      <c r="D2290" s="195">
        <v>155.9</v>
      </c>
    </row>
    <row r="2291" spans="1:4" ht="39.6" x14ac:dyDescent="0.25">
      <c r="A2291" s="84">
        <v>98760</v>
      </c>
      <c r="B2291" s="85" t="s">
        <v>12065</v>
      </c>
      <c r="C2291" s="84" t="s">
        <v>18</v>
      </c>
      <c r="D2291" s="195">
        <v>0.06</v>
      </c>
    </row>
    <row r="2292" spans="1:4" ht="39.6" x14ac:dyDescent="0.25">
      <c r="A2292" s="84">
        <v>98761</v>
      </c>
      <c r="B2292" s="85" t="s">
        <v>12066</v>
      </c>
      <c r="C2292" s="84" t="s">
        <v>18</v>
      </c>
      <c r="D2292" s="195">
        <v>0.01</v>
      </c>
    </row>
    <row r="2293" spans="1:4" ht="39.6" x14ac:dyDescent="0.25">
      <c r="A2293" s="84">
        <v>98762</v>
      </c>
      <c r="B2293" s="85" t="s">
        <v>12067</v>
      </c>
      <c r="C2293" s="84" t="s">
        <v>18</v>
      </c>
      <c r="D2293" s="195">
        <v>7.0000000000000007E-2</v>
      </c>
    </row>
    <row r="2294" spans="1:4" ht="39.6" x14ac:dyDescent="0.25">
      <c r="A2294" s="84">
        <v>98763</v>
      </c>
      <c r="B2294" s="85" t="s">
        <v>12068</v>
      </c>
      <c r="C2294" s="84" t="s">
        <v>18</v>
      </c>
      <c r="D2294" s="195">
        <v>5.65</v>
      </c>
    </row>
    <row r="2295" spans="1:4" ht="39.6" x14ac:dyDescent="0.25">
      <c r="A2295" s="84">
        <v>99829</v>
      </c>
      <c r="B2295" s="85" t="s">
        <v>6649</v>
      </c>
      <c r="C2295" s="84" t="s">
        <v>18</v>
      </c>
      <c r="D2295" s="195">
        <v>0.17</v>
      </c>
    </row>
    <row r="2296" spans="1:4" ht="39.6" x14ac:dyDescent="0.25">
      <c r="A2296" s="84">
        <v>99830</v>
      </c>
      <c r="B2296" s="85" t="s">
        <v>6650</v>
      </c>
      <c r="C2296" s="84" t="s">
        <v>18</v>
      </c>
      <c r="D2296" s="195">
        <v>0.03</v>
      </c>
    </row>
    <row r="2297" spans="1:4" ht="39.6" x14ac:dyDescent="0.25">
      <c r="A2297" s="84">
        <v>99831</v>
      </c>
      <c r="B2297" s="85" t="s">
        <v>6651</v>
      </c>
      <c r="C2297" s="84" t="s">
        <v>18</v>
      </c>
      <c r="D2297" s="195">
        <v>0.12</v>
      </c>
    </row>
    <row r="2298" spans="1:4" ht="39.6" x14ac:dyDescent="0.25">
      <c r="A2298" s="84">
        <v>99832</v>
      </c>
      <c r="B2298" s="85" t="s">
        <v>6652</v>
      </c>
      <c r="C2298" s="84" t="s">
        <v>18</v>
      </c>
      <c r="D2298" s="195">
        <v>4.1900000000000004</v>
      </c>
    </row>
    <row r="2299" spans="1:4" ht="26.4" x14ac:dyDescent="0.25">
      <c r="A2299" s="84">
        <v>104516</v>
      </c>
      <c r="B2299" s="85" t="s">
        <v>12069</v>
      </c>
      <c r="C2299" s="84" t="s">
        <v>18</v>
      </c>
      <c r="D2299" s="195">
        <v>0</v>
      </c>
    </row>
    <row r="2300" spans="1:4" ht="26.4" x14ac:dyDescent="0.25">
      <c r="A2300" s="84">
        <v>104517</v>
      </c>
      <c r="B2300" s="85" t="s">
        <v>12070</v>
      </c>
      <c r="C2300" s="84" t="s">
        <v>18</v>
      </c>
      <c r="D2300" s="195">
        <v>0</v>
      </c>
    </row>
    <row r="2301" spans="1:4" ht="26.4" x14ac:dyDescent="0.25">
      <c r="A2301" s="84">
        <v>104518</v>
      </c>
      <c r="B2301" s="85" t="s">
        <v>12071</v>
      </c>
      <c r="C2301" s="84" t="s">
        <v>18</v>
      </c>
      <c r="D2301" s="195">
        <v>0</v>
      </c>
    </row>
    <row r="2302" spans="1:4" ht="26.4" x14ac:dyDescent="0.25">
      <c r="A2302" s="84">
        <v>104519</v>
      </c>
      <c r="B2302" s="85" t="s">
        <v>6675</v>
      </c>
      <c r="C2302" s="84" t="s">
        <v>18</v>
      </c>
      <c r="D2302" s="195">
        <v>0.6</v>
      </c>
    </row>
    <row r="2303" spans="1:4" ht="26.4" x14ac:dyDescent="0.25">
      <c r="A2303" s="84">
        <v>90682</v>
      </c>
      <c r="B2303" s="85" t="s">
        <v>6613</v>
      </c>
      <c r="C2303" s="84" t="s">
        <v>18</v>
      </c>
      <c r="D2303" s="195">
        <v>39</v>
      </c>
    </row>
    <row r="2304" spans="1:4" ht="26.4" x14ac:dyDescent="0.25">
      <c r="A2304" s="84">
        <v>90683</v>
      </c>
      <c r="B2304" s="85" t="s">
        <v>6614</v>
      </c>
      <c r="C2304" s="84" t="s">
        <v>18</v>
      </c>
      <c r="D2304" s="195">
        <v>9.02</v>
      </c>
    </row>
    <row r="2305" spans="1:4" ht="26.4" x14ac:dyDescent="0.25">
      <c r="A2305" s="84">
        <v>90684</v>
      </c>
      <c r="B2305" s="85" t="s">
        <v>6615</v>
      </c>
      <c r="C2305" s="84" t="s">
        <v>18</v>
      </c>
      <c r="D2305" s="195">
        <v>42.66</v>
      </c>
    </row>
    <row r="2306" spans="1:4" ht="26.4" x14ac:dyDescent="0.25">
      <c r="A2306" s="84">
        <v>90685</v>
      </c>
      <c r="B2306" s="85" t="s">
        <v>6616</v>
      </c>
      <c r="C2306" s="84" t="s">
        <v>18</v>
      </c>
      <c r="D2306" s="195">
        <v>56.2</v>
      </c>
    </row>
    <row r="2307" spans="1:4" ht="26.4" x14ac:dyDescent="0.25">
      <c r="A2307" s="84">
        <v>95114</v>
      </c>
      <c r="B2307" s="85" t="s">
        <v>754</v>
      </c>
      <c r="C2307" s="84" t="s">
        <v>18</v>
      </c>
      <c r="D2307" s="195">
        <v>0.4</v>
      </c>
    </row>
    <row r="2308" spans="1:4" ht="26.4" x14ac:dyDescent="0.25">
      <c r="A2308" s="84">
        <v>95115</v>
      </c>
      <c r="B2308" s="85" t="s">
        <v>755</v>
      </c>
      <c r="C2308" s="84" t="s">
        <v>18</v>
      </c>
      <c r="D2308" s="195">
        <v>0.09</v>
      </c>
    </row>
    <row r="2309" spans="1:4" ht="26.4" x14ac:dyDescent="0.25">
      <c r="A2309" s="84">
        <v>53863</v>
      </c>
      <c r="B2309" s="85" t="s">
        <v>466</v>
      </c>
      <c r="C2309" s="84" t="s">
        <v>18</v>
      </c>
      <c r="D2309" s="195">
        <v>0.5</v>
      </c>
    </row>
    <row r="2310" spans="1:4" ht="26.4" x14ac:dyDescent="0.25">
      <c r="A2310" s="84">
        <v>104652</v>
      </c>
      <c r="B2310" s="85" t="s">
        <v>12072</v>
      </c>
      <c r="C2310" s="84" t="s">
        <v>18</v>
      </c>
      <c r="D2310" s="195">
        <v>0</v>
      </c>
    </row>
    <row r="2311" spans="1:4" ht="26.4" x14ac:dyDescent="0.25">
      <c r="A2311" s="84">
        <v>104653</v>
      </c>
      <c r="B2311" s="85" t="s">
        <v>12073</v>
      </c>
      <c r="C2311" s="84" t="s">
        <v>18</v>
      </c>
      <c r="D2311" s="195">
        <v>0</v>
      </c>
    </row>
    <row r="2312" spans="1:4" ht="26.4" x14ac:dyDescent="0.25">
      <c r="A2312" s="84">
        <v>104654</v>
      </c>
      <c r="B2312" s="85" t="s">
        <v>12074</v>
      </c>
      <c r="C2312" s="84" t="s">
        <v>18</v>
      </c>
      <c r="D2312" s="195">
        <v>0</v>
      </c>
    </row>
    <row r="2313" spans="1:4" ht="26.4" x14ac:dyDescent="0.25">
      <c r="A2313" s="84">
        <v>104655</v>
      </c>
      <c r="B2313" s="85" t="s">
        <v>6676</v>
      </c>
      <c r="C2313" s="84" t="s">
        <v>18</v>
      </c>
      <c r="D2313" s="195">
        <v>0.64</v>
      </c>
    </row>
    <row r="2314" spans="1:4" ht="26.4" x14ac:dyDescent="0.25">
      <c r="A2314" s="84">
        <v>102270</v>
      </c>
      <c r="B2314" s="85" t="s">
        <v>827</v>
      </c>
      <c r="C2314" s="84" t="s">
        <v>18</v>
      </c>
      <c r="D2314" s="195">
        <v>0.68</v>
      </c>
    </row>
    <row r="2315" spans="1:4" ht="26.4" x14ac:dyDescent="0.25">
      <c r="A2315" s="84">
        <v>102271</v>
      </c>
      <c r="B2315" s="85" t="s">
        <v>828</v>
      </c>
      <c r="C2315" s="84" t="s">
        <v>18</v>
      </c>
      <c r="D2315" s="195">
        <v>0.15</v>
      </c>
    </row>
    <row r="2316" spans="1:4" ht="26.4" x14ac:dyDescent="0.25">
      <c r="A2316" s="84">
        <v>102272</v>
      </c>
      <c r="B2316" s="85" t="s">
        <v>829</v>
      </c>
      <c r="C2316" s="84" t="s">
        <v>18</v>
      </c>
      <c r="D2316" s="195">
        <v>0.85</v>
      </c>
    </row>
    <row r="2317" spans="1:4" ht="26.4" x14ac:dyDescent="0.25">
      <c r="A2317" s="84">
        <v>102273</v>
      </c>
      <c r="B2317" s="85" t="s">
        <v>830</v>
      </c>
      <c r="C2317" s="84" t="s">
        <v>18</v>
      </c>
      <c r="D2317" s="195">
        <v>1.61</v>
      </c>
    </row>
    <row r="2318" spans="1:4" x14ac:dyDescent="0.25">
      <c r="A2318" s="84">
        <v>95255</v>
      </c>
      <c r="B2318" s="85" t="s">
        <v>771</v>
      </c>
      <c r="C2318" s="84" t="s">
        <v>18</v>
      </c>
      <c r="D2318" s="195">
        <v>0.81</v>
      </c>
    </row>
    <row r="2319" spans="1:4" x14ac:dyDescent="0.25">
      <c r="A2319" s="84">
        <v>95256</v>
      </c>
      <c r="B2319" s="85" t="s">
        <v>772</v>
      </c>
      <c r="C2319" s="84" t="s">
        <v>18</v>
      </c>
      <c r="D2319" s="195">
        <v>0.18</v>
      </c>
    </row>
    <row r="2320" spans="1:4" x14ac:dyDescent="0.25">
      <c r="A2320" s="84">
        <v>95257</v>
      </c>
      <c r="B2320" s="85" t="s">
        <v>773</v>
      </c>
      <c r="C2320" s="84" t="s">
        <v>18</v>
      </c>
      <c r="D2320" s="195">
        <v>1.02</v>
      </c>
    </row>
    <row r="2321" spans="1:4" ht="26.4" x14ac:dyDescent="0.25">
      <c r="A2321" s="84">
        <v>105913</v>
      </c>
      <c r="B2321" s="85" t="s">
        <v>12075</v>
      </c>
      <c r="C2321" s="84" t="s">
        <v>18</v>
      </c>
      <c r="D2321" s="195">
        <v>0.69</v>
      </c>
    </row>
    <row r="2322" spans="1:4" ht="26.4" x14ac:dyDescent="0.25">
      <c r="A2322" s="84">
        <v>105914</v>
      </c>
      <c r="B2322" s="85" t="s">
        <v>12076</v>
      </c>
      <c r="C2322" s="84" t="s">
        <v>18</v>
      </c>
      <c r="D2322" s="195">
        <v>0.16</v>
      </c>
    </row>
    <row r="2323" spans="1:4" ht="26.4" x14ac:dyDescent="0.25">
      <c r="A2323" s="84">
        <v>105915</v>
      </c>
      <c r="B2323" s="85" t="s">
        <v>12077</v>
      </c>
      <c r="C2323" s="84" t="s">
        <v>18</v>
      </c>
      <c r="D2323" s="195">
        <v>0.86</v>
      </c>
    </row>
    <row r="2324" spans="1:4" ht="52.8" x14ac:dyDescent="0.25">
      <c r="A2324" s="84">
        <v>103792</v>
      </c>
      <c r="B2324" s="85" t="s">
        <v>7859</v>
      </c>
      <c r="C2324" s="84" t="s">
        <v>18</v>
      </c>
      <c r="D2324" s="195">
        <v>4.4400000000000004</v>
      </c>
    </row>
    <row r="2325" spans="1:4" ht="52.8" x14ac:dyDescent="0.25">
      <c r="A2325" s="84">
        <v>103789</v>
      </c>
      <c r="B2325" s="85" t="s">
        <v>12078</v>
      </c>
      <c r="C2325" s="84" t="s">
        <v>18</v>
      </c>
      <c r="D2325" s="195">
        <v>0</v>
      </c>
    </row>
    <row r="2326" spans="1:4" ht="52.8" x14ac:dyDescent="0.25">
      <c r="A2326" s="84">
        <v>103790</v>
      </c>
      <c r="B2326" s="85" t="s">
        <v>12079</v>
      </c>
      <c r="C2326" s="84" t="s">
        <v>18</v>
      </c>
      <c r="D2326" s="195">
        <v>0</v>
      </c>
    </row>
    <row r="2327" spans="1:4" ht="52.8" x14ac:dyDescent="0.25">
      <c r="A2327" s="84">
        <v>103791</v>
      </c>
      <c r="B2327" s="85" t="s">
        <v>12080</v>
      </c>
      <c r="C2327" s="84" t="s">
        <v>18</v>
      </c>
      <c r="D2327" s="195">
        <v>0</v>
      </c>
    </row>
    <row r="2328" spans="1:4" ht="26.4" x14ac:dyDescent="0.25">
      <c r="A2328" s="84">
        <v>96054</v>
      </c>
      <c r="B2328" s="85" t="s">
        <v>811</v>
      </c>
      <c r="C2328" s="84" t="s">
        <v>18</v>
      </c>
      <c r="D2328" s="195">
        <v>28.49</v>
      </c>
    </row>
    <row r="2329" spans="1:4" ht="26.4" x14ac:dyDescent="0.25">
      <c r="A2329" s="84">
        <v>96060</v>
      </c>
      <c r="B2329" s="85" t="s">
        <v>815</v>
      </c>
      <c r="C2329" s="84" t="s">
        <v>18</v>
      </c>
      <c r="D2329" s="195">
        <v>5.87</v>
      </c>
    </row>
    <row r="2330" spans="1:4" ht="26.4" x14ac:dyDescent="0.25">
      <c r="A2330" s="84">
        <v>96061</v>
      </c>
      <c r="B2330" s="85" t="s">
        <v>816</v>
      </c>
      <c r="C2330" s="84" t="s">
        <v>18</v>
      </c>
      <c r="D2330" s="195">
        <v>35.61</v>
      </c>
    </row>
    <row r="2331" spans="1:4" ht="26.4" x14ac:dyDescent="0.25">
      <c r="A2331" s="84">
        <v>96062</v>
      </c>
      <c r="B2331" s="85" t="s">
        <v>817</v>
      </c>
      <c r="C2331" s="84" t="s">
        <v>18</v>
      </c>
      <c r="D2331" s="195">
        <v>39.36</v>
      </c>
    </row>
    <row r="2332" spans="1:4" ht="26.4" x14ac:dyDescent="0.25">
      <c r="A2332" s="84">
        <v>90688</v>
      </c>
      <c r="B2332" s="85" t="s">
        <v>616</v>
      </c>
      <c r="C2332" s="84" t="s">
        <v>18</v>
      </c>
      <c r="D2332" s="195">
        <v>24.78</v>
      </c>
    </row>
    <row r="2333" spans="1:4" ht="26.4" x14ac:dyDescent="0.25">
      <c r="A2333" s="84">
        <v>90689</v>
      </c>
      <c r="B2333" s="85" t="s">
        <v>617</v>
      </c>
      <c r="C2333" s="84" t="s">
        <v>18</v>
      </c>
      <c r="D2333" s="195">
        <v>4.8899999999999997</v>
      </c>
    </row>
    <row r="2334" spans="1:4" ht="26.4" x14ac:dyDescent="0.25">
      <c r="A2334" s="84">
        <v>90690</v>
      </c>
      <c r="B2334" s="85" t="s">
        <v>618</v>
      </c>
      <c r="C2334" s="84" t="s">
        <v>18</v>
      </c>
      <c r="D2334" s="195">
        <v>30.97</v>
      </c>
    </row>
    <row r="2335" spans="1:4" ht="26.4" x14ac:dyDescent="0.25">
      <c r="A2335" s="84">
        <v>90691</v>
      </c>
      <c r="B2335" s="85" t="s">
        <v>619</v>
      </c>
      <c r="C2335" s="84" t="s">
        <v>18</v>
      </c>
      <c r="D2335" s="195">
        <v>39.36</v>
      </c>
    </row>
    <row r="2336" spans="1:4" ht="26.4" x14ac:dyDescent="0.25">
      <c r="A2336" s="84">
        <v>96241</v>
      </c>
      <c r="B2336" s="85" t="s">
        <v>10290</v>
      </c>
      <c r="C2336" s="84" t="s">
        <v>18</v>
      </c>
      <c r="D2336" s="195">
        <v>26.33</v>
      </c>
    </row>
    <row r="2337" spans="1:4" ht="26.4" x14ac:dyDescent="0.25">
      <c r="A2337" s="84">
        <v>96242</v>
      </c>
      <c r="B2337" s="85" t="s">
        <v>10291</v>
      </c>
      <c r="C2337" s="84" t="s">
        <v>18</v>
      </c>
      <c r="D2337" s="195">
        <v>6.95</v>
      </c>
    </row>
    <row r="2338" spans="1:4" ht="26.4" x14ac:dyDescent="0.25">
      <c r="A2338" s="84">
        <v>96243</v>
      </c>
      <c r="B2338" s="85" t="s">
        <v>10292</v>
      </c>
      <c r="C2338" s="84" t="s">
        <v>18</v>
      </c>
      <c r="D2338" s="195">
        <v>32.909999999999997</v>
      </c>
    </row>
    <row r="2339" spans="1:4" ht="26.4" x14ac:dyDescent="0.25">
      <c r="A2339" s="84">
        <v>96244</v>
      </c>
      <c r="B2339" s="85" t="s">
        <v>10293</v>
      </c>
      <c r="C2339" s="84" t="s">
        <v>18</v>
      </c>
      <c r="D2339" s="195">
        <v>17.190000000000001</v>
      </c>
    </row>
    <row r="2340" spans="1:4" ht="26.4" x14ac:dyDescent="0.25">
      <c r="A2340" s="84">
        <v>88400</v>
      </c>
      <c r="B2340" s="85" t="s">
        <v>6589</v>
      </c>
      <c r="C2340" s="84" t="s">
        <v>18</v>
      </c>
      <c r="D2340" s="195">
        <v>0.76</v>
      </c>
    </row>
    <row r="2341" spans="1:4" ht="26.4" x14ac:dyDescent="0.25">
      <c r="A2341" s="84">
        <v>88401</v>
      </c>
      <c r="B2341" s="85" t="s">
        <v>6590</v>
      </c>
      <c r="C2341" s="84" t="s">
        <v>18</v>
      </c>
      <c r="D2341" s="195">
        <v>0.17</v>
      </c>
    </row>
    <row r="2342" spans="1:4" ht="26.4" x14ac:dyDescent="0.25">
      <c r="A2342" s="84">
        <v>88402</v>
      </c>
      <c r="B2342" s="85" t="s">
        <v>6591</v>
      </c>
      <c r="C2342" s="84" t="s">
        <v>18</v>
      </c>
      <c r="D2342" s="195">
        <v>0.83</v>
      </c>
    </row>
    <row r="2343" spans="1:4" ht="26.4" x14ac:dyDescent="0.25">
      <c r="A2343" s="84">
        <v>88403</v>
      </c>
      <c r="B2343" s="85" t="s">
        <v>6592</v>
      </c>
      <c r="C2343" s="84" t="s">
        <v>18</v>
      </c>
      <c r="D2343" s="195">
        <v>1.78</v>
      </c>
    </row>
    <row r="2344" spans="1:4" ht="26.4" x14ac:dyDescent="0.25">
      <c r="A2344" s="84">
        <v>88387</v>
      </c>
      <c r="B2344" s="85" t="s">
        <v>6581</v>
      </c>
      <c r="C2344" s="84" t="s">
        <v>18</v>
      </c>
      <c r="D2344" s="195">
        <v>0.8</v>
      </c>
    </row>
    <row r="2345" spans="1:4" ht="26.4" x14ac:dyDescent="0.25">
      <c r="A2345" s="84">
        <v>88389</v>
      </c>
      <c r="B2345" s="85" t="s">
        <v>6582</v>
      </c>
      <c r="C2345" s="84" t="s">
        <v>18</v>
      </c>
      <c r="D2345" s="195">
        <v>0.18</v>
      </c>
    </row>
    <row r="2346" spans="1:4" ht="26.4" x14ac:dyDescent="0.25">
      <c r="A2346" s="84">
        <v>88390</v>
      </c>
      <c r="B2346" s="85" t="s">
        <v>6583</v>
      </c>
      <c r="C2346" s="84" t="s">
        <v>18</v>
      </c>
      <c r="D2346" s="195">
        <v>0.88</v>
      </c>
    </row>
    <row r="2347" spans="1:4" ht="26.4" x14ac:dyDescent="0.25">
      <c r="A2347" s="84">
        <v>88391</v>
      </c>
      <c r="B2347" s="85" t="s">
        <v>6584</v>
      </c>
      <c r="C2347" s="84" t="s">
        <v>18</v>
      </c>
      <c r="D2347" s="195">
        <v>2.97</v>
      </c>
    </row>
    <row r="2348" spans="1:4" ht="26.4" x14ac:dyDescent="0.25">
      <c r="A2348" s="84">
        <v>88394</v>
      </c>
      <c r="B2348" s="85" t="s">
        <v>6585</v>
      </c>
      <c r="C2348" s="84" t="s">
        <v>18</v>
      </c>
      <c r="D2348" s="195">
        <v>0.95</v>
      </c>
    </row>
    <row r="2349" spans="1:4" ht="26.4" x14ac:dyDescent="0.25">
      <c r="A2349" s="84">
        <v>88395</v>
      </c>
      <c r="B2349" s="85" t="s">
        <v>6586</v>
      </c>
      <c r="C2349" s="84" t="s">
        <v>18</v>
      </c>
      <c r="D2349" s="195">
        <v>0.22</v>
      </c>
    </row>
    <row r="2350" spans="1:4" ht="26.4" x14ac:dyDescent="0.25">
      <c r="A2350" s="84">
        <v>88396</v>
      </c>
      <c r="B2350" s="85" t="s">
        <v>6587</v>
      </c>
      <c r="C2350" s="84" t="s">
        <v>18</v>
      </c>
      <c r="D2350" s="195">
        <v>1.04</v>
      </c>
    </row>
    <row r="2351" spans="1:4" ht="26.4" x14ac:dyDescent="0.25">
      <c r="A2351" s="84">
        <v>88397</v>
      </c>
      <c r="B2351" s="85" t="s">
        <v>6588</v>
      </c>
      <c r="C2351" s="84" t="s">
        <v>18</v>
      </c>
      <c r="D2351" s="195">
        <v>4.45</v>
      </c>
    </row>
    <row r="2352" spans="1:4" ht="39.6" x14ac:dyDescent="0.25">
      <c r="A2352" s="84">
        <v>90633</v>
      </c>
      <c r="B2352" s="85" t="s">
        <v>588</v>
      </c>
      <c r="C2352" s="84" t="s">
        <v>18</v>
      </c>
      <c r="D2352" s="195">
        <v>3.8</v>
      </c>
    </row>
    <row r="2353" spans="1:4" ht="39.6" x14ac:dyDescent="0.25">
      <c r="A2353" s="84">
        <v>90634</v>
      </c>
      <c r="B2353" s="85" t="s">
        <v>589</v>
      </c>
      <c r="C2353" s="84" t="s">
        <v>18</v>
      </c>
      <c r="D2353" s="195">
        <v>0.88</v>
      </c>
    </row>
    <row r="2354" spans="1:4" ht="39.6" x14ac:dyDescent="0.25">
      <c r="A2354" s="84">
        <v>90635</v>
      </c>
      <c r="B2354" s="85" t="s">
        <v>590</v>
      </c>
      <c r="C2354" s="84" t="s">
        <v>18</v>
      </c>
      <c r="D2354" s="195">
        <v>4.16</v>
      </c>
    </row>
    <row r="2355" spans="1:4" ht="39.6" x14ac:dyDescent="0.25">
      <c r="A2355" s="84">
        <v>90636</v>
      </c>
      <c r="B2355" s="85" t="s">
        <v>591</v>
      </c>
      <c r="C2355" s="84" t="s">
        <v>18</v>
      </c>
      <c r="D2355" s="195">
        <v>5.94</v>
      </c>
    </row>
    <row r="2356" spans="1:4" ht="39.6" x14ac:dyDescent="0.25">
      <c r="A2356" s="84">
        <v>103238</v>
      </c>
      <c r="B2356" s="85" t="s">
        <v>12081</v>
      </c>
      <c r="C2356" s="84" t="s">
        <v>18</v>
      </c>
      <c r="D2356" s="195">
        <v>0</v>
      </c>
    </row>
    <row r="2357" spans="1:4" ht="39.6" x14ac:dyDescent="0.25">
      <c r="A2357" s="84">
        <v>103239</v>
      </c>
      <c r="B2357" s="85" t="s">
        <v>12082</v>
      </c>
      <c r="C2357" s="84" t="s">
        <v>18</v>
      </c>
      <c r="D2357" s="195">
        <v>0</v>
      </c>
    </row>
    <row r="2358" spans="1:4" ht="39.6" x14ac:dyDescent="0.25">
      <c r="A2358" s="84">
        <v>103240</v>
      </c>
      <c r="B2358" s="85" t="s">
        <v>12083</v>
      </c>
      <c r="C2358" s="84" t="s">
        <v>18</v>
      </c>
      <c r="D2358" s="195">
        <v>0</v>
      </c>
    </row>
    <row r="2359" spans="1:4" ht="39.6" x14ac:dyDescent="0.25">
      <c r="A2359" s="84">
        <v>103241</v>
      </c>
      <c r="B2359" s="85" t="s">
        <v>6672</v>
      </c>
      <c r="C2359" s="84" t="s">
        <v>18</v>
      </c>
      <c r="D2359" s="195">
        <v>11.14</v>
      </c>
    </row>
    <row r="2360" spans="1:4" ht="39.6" x14ac:dyDescent="0.25">
      <c r="A2360" s="84">
        <v>88853</v>
      </c>
      <c r="B2360" s="85" t="s">
        <v>499</v>
      </c>
      <c r="C2360" s="84" t="s">
        <v>18</v>
      </c>
      <c r="D2360" s="195">
        <v>0.25</v>
      </c>
    </row>
    <row r="2361" spans="1:4" ht="39.6" x14ac:dyDescent="0.25">
      <c r="A2361" s="84">
        <v>88854</v>
      </c>
      <c r="B2361" s="85" t="s">
        <v>500</v>
      </c>
      <c r="C2361" s="84" t="s">
        <v>18</v>
      </c>
      <c r="D2361" s="195">
        <v>0.05</v>
      </c>
    </row>
    <row r="2362" spans="1:4" ht="39.6" x14ac:dyDescent="0.25">
      <c r="A2362" s="84">
        <v>5692</v>
      </c>
      <c r="B2362" s="85" t="s">
        <v>395</v>
      </c>
      <c r="C2362" s="84" t="s">
        <v>18</v>
      </c>
      <c r="D2362" s="195">
        <v>0.27</v>
      </c>
    </row>
    <row r="2363" spans="1:4" ht="39.6" x14ac:dyDescent="0.25">
      <c r="A2363" s="84">
        <v>5693</v>
      </c>
      <c r="B2363" s="85" t="s">
        <v>396</v>
      </c>
      <c r="C2363" s="84" t="s">
        <v>18</v>
      </c>
      <c r="D2363" s="195">
        <v>21.32</v>
      </c>
    </row>
    <row r="2364" spans="1:4" ht="39.6" x14ac:dyDescent="0.25">
      <c r="A2364" s="84">
        <v>7044</v>
      </c>
      <c r="B2364" s="85" t="s">
        <v>430</v>
      </c>
      <c r="C2364" s="84" t="s">
        <v>18</v>
      </c>
      <c r="D2364" s="195">
        <v>0.31</v>
      </c>
    </row>
    <row r="2365" spans="1:4" ht="39.6" x14ac:dyDescent="0.25">
      <c r="A2365" s="84">
        <v>7045</v>
      </c>
      <c r="B2365" s="85" t="s">
        <v>431</v>
      </c>
      <c r="C2365" s="84" t="s">
        <v>18</v>
      </c>
      <c r="D2365" s="195">
        <v>7.0000000000000007E-2</v>
      </c>
    </row>
    <row r="2366" spans="1:4" ht="39.6" x14ac:dyDescent="0.25">
      <c r="A2366" s="84">
        <v>7046</v>
      </c>
      <c r="B2366" s="85" t="s">
        <v>432</v>
      </c>
      <c r="C2366" s="84" t="s">
        <v>18</v>
      </c>
      <c r="D2366" s="195">
        <v>0.34</v>
      </c>
    </row>
    <row r="2367" spans="1:4" ht="39.6" x14ac:dyDescent="0.25">
      <c r="A2367" s="84">
        <v>7047</v>
      </c>
      <c r="B2367" s="85" t="s">
        <v>433</v>
      </c>
      <c r="C2367" s="84" t="s">
        <v>18</v>
      </c>
      <c r="D2367" s="195">
        <v>25.17</v>
      </c>
    </row>
    <row r="2368" spans="1:4" ht="26.4" x14ac:dyDescent="0.25">
      <c r="A2368" s="84">
        <v>89228</v>
      </c>
      <c r="B2368" s="85" t="s">
        <v>533</v>
      </c>
      <c r="C2368" s="84" t="s">
        <v>18</v>
      </c>
      <c r="D2368" s="195">
        <v>54.6</v>
      </c>
    </row>
    <row r="2369" spans="1:4" ht="26.4" x14ac:dyDescent="0.25">
      <c r="A2369" s="84">
        <v>89229</v>
      </c>
      <c r="B2369" s="85" t="s">
        <v>534</v>
      </c>
      <c r="C2369" s="84" t="s">
        <v>18</v>
      </c>
      <c r="D2369" s="195">
        <v>19.239999999999998</v>
      </c>
    </row>
    <row r="2370" spans="1:4" ht="26.4" x14ac:dyDescent="0.25">
      <c r="A2370" s="84">
        <v>5779</v>
      </c>
      <c r="B2370" s="85" t="s">
        <v>424</v>
      </c>
      <c r="C2370" s="84" t="s">
        <v>18</v>
      </c>
      <c r="D2370" s="195">
        <v>87.76</v>
      </c>
    </row>
    <row r="2371" spans="1:4" ht="39.6" x14ac:dyDescent="0.25">
      <c r="A2371" s="84">
        <v>53849</v>
      </c>
      <c r="B2371" s="85" t="s">
        <v>462</v>
      </c>
      <c r="C2371" s="84" t="s">
        <v>18</v>
      </c>
      <c r="D2371" s="195">
        <v>82.68</v>
      </c>
    </row>
    <row r="2372" spans="1:4" ht="26.4" x14ac:dyDescent="0.25">
      <c r="A2372" s="84">
        <v>95129</v>
      </c>
      <c r="B2372" s="85" t="s">
        <v>764</v>
      </c>
      <c r="C2372" s="84" t="s">
        <v>18</v>
      </c>
      <c r="D2372" s="195">
        <v>57.97</v>
      </c>
    </row>
    <row r="2373" spans="1:4" ht="26.4" x14ac:dyDescent="0.25">
      <c r="A2373" s="84">
        <v>95130</v>
      </c>
      <c r="B2373" s="85" t="s">
        <v>765</v>
      </c>
      <c r="C2373" s="84" t="s">
        <v>18</v>
      </c>
      <c r="D2373" s="195">
        <v>21.02</v>
      </c>
    </row>
    <row r="2374" spans="1:4" ht="26.4" x14ac:dyDescent="0.25">
      <c r="A2374" s="84">
        <v>95131</v>
      </c>
      <c r="B2374" s="85" t="s">
        <v>766</v>
      </c>
      <c r="C2374" s="84" t="s">
        <v>18</v>
      </c>
      <c r="D2374" s="195">
        <v>68.239999999999995</v>
      </c>
    </row>
    <row r="2375" spans="1:4" ht="26.4" x14ac:dyDescent="0.25">
      <c r="A2375" s="84">
        <v>95132</v>
      </c>
      <c r="B2375" s="85" t="s">
        <v>767</v>
      </c>
      <c r="C2375" s="84" t="s">
        <v>18</v>
      </c>
      <c r="D2375" s="195">
        <v>31.85</v>
      </c>
    </row>
    <row r="2376" spans="1:4" ht="26.4" x14ac:dyDescent="0.25">
      <c r="A2376" s="84">
        <v>102982</v>
      </c>
      <c r="B2376" s="85" t="s">
        <v>12084</v>
      </c>
      <c r="C2376" s="84" t="s">
        <v>18</v>
      </c>
      <c r="D2376" s="195">
        <v>0</v>
      </c>
    </row>
    <row r="2377" spans="1:4" ht="26.4" x14ac:dyDescent="0.25">
      <c r="A2377" s="84">
        <v>102983</v>
      </c>
      <c r="B2377" s="85" t="s">
        <v>12085</v>
      </c>
      <c r="C2377" s="84" t="s">
        <v>18</v>
      </c>
      <c r="D2377" s="195">
        <v>0</v>
      </c>
    </row>
    <row r="2378" spans="1:4" ht="26.4" x14ac:dyDescent="0.25">
      <c r="A2378" s="84">
        <v>102984</v>
      </c>
      <c r="B2378" s="85" t="s">
        <v>12086</v>
      </c>
      <c r="C2378" s="84" t="s">
        <v>18</v>
      </c>
      <c r="D2378" s="195">
        <v>0</v>
      </c>
    </row>
    <row r="2379" spans="1:4" ht="26.4" x14ac:dyDescent="0.25">
      <c r="A2379" s="84">
        <v>102985</v>
      </c>
      <c r="B2379" s="85" t="s">
        <v>841</v>
      </c>
      <c r="C2379" s="84" t="s">
        <v>18</v>
      </c>
      <c r="D2379" s="195">
        <v>14.77</v>
      </c>
    </row>
    <row r="2380" spans="1:4" ht="26.4" x14ac:dyDescent="0.25">
      <c r="A2380" s="84">
        <v>92956</v>
      </c>
      <c r="B2380" s="85" t="s">
        <v>714</v>
      </c>
      <c r="C2380" s="84" t="s">
        <v>18</v>
      </c>
      <c r="D2380" s="195">
        <v>4.37</v>
      </c>
    </row>
    <row r="2381" spans="1:4" ht="26.4" x14ac:dyDescent="0.25">
      <c r="A2381" s="84">
        <v>92957</v>
      </c>
      <c r="B2381" s="85" t="s">
        <v>715</v>
      </c>
      <c r="C2381" s="84" t="s">
        <v>18</v>
      </c>
      <c r="D2381" s="195">
        <v>1.01</v>
      </c>
    </row>
    <row r="2382" spans="1:4" ht="26.4" x14ac:dyDescent="0.25">
      <c r="A2382" s="84">
        <v>92958</v>
      </c>
      <c r="B2382" s="85" t="s">
        <v>716</v>
      </c>
      <c r="C2382" s="84" t="s">
        <v>18</v>
      </c>
      <c r="D2382" s="195">
        <v>4.79</v>
      </c>
    </row>
    <row r="2383" spans="1:4" ht="26.4" x14ac:dyDescent="0.25">
      <c r="A2383" s="84">
        <v>92959</v>
      </c>
      <c r="B2383" s="85" t="s">
        <v>717</v>
      </c>
      <c r="C2383" s="84" t="s">
        <v>18</v>
      </c>
      <c r="D2383" s="195">
        <v>9.16</v>
      </c>
    </row>
    <row r="2384" spans="1:4" ht="26.4" x14ac:dyDescent="0.25">
      <c r="A2384" s="84">
        <v>102858</v>
      </c>
      <c r="B2384" s="85" t="s">
        <v>12087</v>
      </c>
      <c r="C2384" s="84" t="s">
        <v>18</v>
      </c>
      <c r="D2384" s="195">
        <v>0</v>
      </c>
    </row>
    <row r="2385" spans="1:4" ht="26.4" x14ac:dyDescent="0.25">
      <c r="A2385" s="84">
        <v>102859</v>
      </c>
      <c r="B2385" s="85" t="s">
        <v>12088</v>
      </c>
      <c r="C2385" s="84" t="s">
        <v>18</v>
      </c>
      <c r="D2385" s="195">
        <v>0</v>
      </c>
    </row>
    <row r="2386" spans="1:4" ht="26.4" x14ac:dyDescent="0.25">
      <c r="A2386" s="84">
        <v>102860</v>
      </c>
      <c r="B2386" s="85" t="s">
        <v>12089</v>
      </c>
      <c r="C2386" s="84" t="s">
        <v>18</v>
      </c>
      <c r="D2386" s="195">
        <v>0</v>
      </c>
    </row>
    <row r="2387" spans="1:4" ht="26.4" x14ac:dyDescent="0.25">
      <c r="A2387" s="84">
        <v>102861</v>
      </c>
      <c r="B2387" s="85" t="s">
        <v>6655</v>
      </c>
      <c r="C2387" s="84" t="s">
        <v>18</v>
      </c>
      <c r="D2387" s="195">
        <v>1.18</v>
      </c>
    </row>
    <row r="2388" spans="1:4" ht="52.8" x14ac:dyDescent="0.25">
      <c r="A2388" s="84">
        <v>93404</v>
      </c>
      <c r="B2388" s="85" t="s">
        <v>12090</v>
      </c>
      <c r="C2388" s="84" t="s">
        <v>18</v>
      </c>
      <c r="D2388" s="195">
        <v>7.75</v>
      </c>
    </row>
    <row r="2389" spans="1:4" ht="52.8" x14ac:dyDescent="0.25">
      <c r="A2389" s="84">
        <v>93405</v>
      </c>
      <c r="B2389" s="85" t="s">
        <v>12091</v>
      </c>
      <c r="C2389" s="84" t="s">
        <v>18</v>
      </c>
      <c r="D2389" s="195">
        <v>1.98</v>
      </c>
    </row>
    <row r="2390" spans="1:4" ht="52.8" x14ac:dyDescent="0.25">
      <c r="A2390" s="84">
        <v>93406</v>
      </c>
      <c r="B2390" s="85" t="s">
        <v>12092</v>
      </c>
      <c r="C2390" s="84" t="s">
        <v>18</v>
      </c>
      <c r="D2390" s="195">
        <v>9.3000000000000007</v>
      </c>
    </row>
    <row r="2391" spans="1:4" ht="52.8" x14ac:dyDescent="0.25">
      <c r="A2391" s="84">
        <v>93407</v>
      </c>
      <c r="B2391" s="85" t="s">
        <v>12093</v>
      </c>
      <c r="C2391" s="84" t="s">
        <v>18</v>
      </c>
      <c r="D2391" s="195">
        <v>46.57</v>
      </c>
    </row>
    <row r="2392" spans="1:4" ht="26.4" x14ac:dyDescent="0.25">
      <c r="A2392" s="84">
        <v>102936</v>
      </c>
      <c r="B2392" s="85" t="s">
        <v>12094</v>
      </c>
      <c r="C2392" s="84" t="s">
        <v>18</v>
      </c>
      <c r="D2392" s="195">
        <v>0</v>
      </c>
    </row>
    <row r="2393" spans="1:4" x14ac:dyDescent="0.25">
      <c r="A2393" s="84">
        <v>102937</v>
      </c>
      <c r="B2393" s="85" t="s">
        <v>12095</v>
      </c>
      <c r="C2393" s="84" t="s">
        <v>18</v>
      </c>
      <c r="D2393" s="195">
        <v>0</v>
      </c>
    </row>
    <row r="2394" spans="1:4" x14ac:dyDescent="0.25">
      <c r="A2394" s="84">
        <v>102938</v>
      </c>
      <c r="B2394" s="85" t="s">
        <v>12096</v>
      </c>
      <c r="C2394" s="84" t="s">
        <v>18</v>
      </c>
      <c r="D2394" s="195">
        <v>0</v>
      </c>
    </row>
    <row r="2395" spans="1:4" ht="26.4" x14ac:dyDescent="0.25">
      <c r="A2395" s="84">
        <v>102939</v>
      </c>
      <c r="B2395" s="85" t="s">
        <v>6660</v>
      </c>
      <c r="C2395" s="84" t="s">
        <v>18</v>
      </c>
      <c r="D2395" s="195">
        <v>8.8800000000000008</v>
      </c>
    </row>
    <row r="2396" spans="1:4" ht="39.6" x14ac:dyDescent="0.25">
      <c r="A2396" s="84">
        <v>103159</v>
      </c>
      <c r="B2396" s="85" t="s">
        <v>12097</v>
      </c>
      <c r="C2396" s="84" t="s">
        <v>18</v>
      </c>
      <c r="D2396" s="195">
        <v>0</v>
      </c>
    </row>
    <row r="2397" spans="1:4" ht="39.6" x14ac:dyDescent="0.25">
      <c r="A2397" s="84">
        <v>103160</v>
      </c>
      <c r="B2397" s="85" t="s">
        <v>12098</v>
      </c>
      <c r="C2397" s="84" t="s">
        <v>18</v>
      </c>
      <c r="D2397" s="195">
        <v>0</v>
      </c>
    </row>
    <row r="2398" spans="1:4" ht="39.6" x14ac:dyDescent="0.25">
      <c r="A2398" s="84">
        <v>103161</v>
      </c>
      <c r="B2398" s="85" t="s">
        <v>12099</v>
      </c>
      <c r="C2398" s="84" t="s">
        <v>18</v>
      </c>
      <c r="D2398" s="195">
        <v>0</v>
      </c>
    </row>
    <row r="2399" spans="1:4" ht="39.6" x14ac:dyDescent="0.25">
      <c r="A2399" s="84">
        <v>103162</v>
      </c>
      <c r="B2399" s="85" t="s">
        <v>6665</v>
      </c>
      <c r="C2399" s="84" t="s">
        <v>18</v>
      </c>
      <c r="D2399" s="195">
        <v>0.63</v>
      </c>
    </row>
    <row r="2400" spans="1:4" ht="39.6" x14ac:dyDescent="0.25">
      <c r="A2400" s="84">
        <v>103153</v>
      </c>
      <c r="B2400" s="85" t="s">
        <v>12100</v>
      </c>
      <c r="C2400" s="84" t="s">
        <v>18</v>
      </c>
      <c r="D2400" s="195">
        <v>0</v>
      </c>
    </row>
    <row r="2401" spans="1:4" ht="39.6" x14ac:dyDescent="0.25">
      <c r="A2401" s="84">
        <v>103154</v>
      </c>
      <c r="B2401" s="85" t="s">
        <v>12101</v>
      </c>
      <c r="C2401" s="84" t="s">
        <v>18</v>
      </c>
      <c r="D2401" s="195">
        <v>0</v>
      </c>
    </row>
    <row r="2402" spans="1:4" ht="39.6" x14ac:dyDescent="0.25">
      <c r="A2402" s="84">
        <v>103155</v>
      </c>
      <c r="B2402" s="85" t="s">
        <v>12102</v>
      </c>
      <c r="C2402" s="84" t="s">
        <v>18</v>
      </c>
      <c r="D2402" s="195">
        <v>0</v>
      </c>
    </row>
    <row r="2403" spans="1:4" ht="39.6" x14ac:dyDescent="0.25">
      <c r="A2403" s="84">
        <v>103156</v>
      </c>
      <c r="B2403" s="85" t="s">
        <v>6664</v>
      </c>
      <c r="C2403" s="84" t="s">
        <v>18</v>
      </c>
      <c r="D2403" s="195">
        <v>2.2599999999999998</v>
      </c>
    </row>
    <row r="2404" spans="1:4" ht="39.6" x14ac:dyDescent="0.25">
      <c r="A2404" s="84">
        <v>103171</v>
      </c>
      <c r="B2404" s="85" t="s">
        <v>12103</v>
      </c>
      <c r="C2404" s="84" t="s">
        <v>18</v>
      </c>
      <c r="D2404" s="195">
        <v>0</v>
      </c>
    </row>
    <row r="2405" spans="1:4" ht="39.6" x14ac:dyDescent="0.25">
      <c r="A2405" s="84">
        <v>103172</v>
      </c>
      <c r="B2405" s="85" t="s">
        <v>12104</v>
      </c>
      <c r="C2405" s="84" t="s">
        <v>18</v>
      </c>
      <c r="D2405" s="195">
        <v>0</v>
      </c>
    </row>
    <row r="2406" spans="1:4" ht="39.6" x14ac:dyDescent="0.25">
      <c r="A2406" s="84">
        <v>103173</v>
      </c>
      <c r="B2406" s="85" t="s">
        <v>12105</v>
      </c>
      <c r="C2406" s="84" t="s">
        <v>18</v>
      </c>
      <c r="D2406" s="195">
        <v>0</v>
      </c>
    </row>
    <row r="2407" spans="1:4" ht="39.6" x14ac:dyDescent="0.25">
      <c r="A2407" s="84">
        <v>103174</v>
      </c>
      <c r="B2407" s="85" t="s">
        <v>6667</v>
      </c>
      <c r="C2407" s="84" t="s">
        <v>18</v>
      </c>
      <c r="D2407" s="195">
        <v>1.8</v>
      </c>
    </row>
    <row r="2408" spans="1:4" ht="39.6" x14ac:dyDescent="0.25">
      <c r="A2408" s="84">
        <v>103177</v>
      </c>
      <c r="B2408" s="85" t="s">
        <v>12106</v>
      </c>
      <c r="C2408" s="84" t="s">
        <v>18</v>
      </c>
      <c r="D2408" s="195">
        <v>0</v>
      </c>
    </row>
    <row r="2409" spans="1:4" ht="39.6" x14ac:dyDescent="0.25">
      <c r="A2409" s="84">
        <v>103178</v>
      </c>
      <c r="B2409" s="85" t="s">
        <v>12107</v>
      </c>
      <c r="C2409" s="84" t="s">
        <v>18</v>
      </c>
      <c r="D2409" s="195">
        <v>0</v>
      </c>
    </row>
    <row r="2410" spans="1:4" ht="39.6" x14ac:dyDescent="0.25">
      <c r="A2410" s="84">
        <v>103179</v>
      </c>
      <c r="B2410" s="85" t="s">
        <v>12108</v>
      </c>
      <c r="C2410" s="84" t="s">
        <v>18</v>
      </c>
      <c r="D2410" s="195">
        <v>0</v>
      </c>
    </row>
    <row r="2411" spans="1:4" ht="39.6" x14ac:dyDescent="0.25">
      <c r="A2411" s="84">
        <v>103180</v>
      </c>
      <c r="B2411" s="85" t="s">
        <v>6668</v>
      </c>
      <c r="C2411" s="84" t="s">
        <v>18</v>
      </c>
      <c r="D2411" s="195">
        <v>4.1500000000000004</v>
      </c>
    </row>
    <row r="2412" spans="1:4" ht="39.6" x14ac:dyDescent="0.25">
      <c r="A2412" s="84">
        <v>103165</v>
      </c>
      <c r="B2412" s="85" t="s">
        <v>12109</v>
      </c>
      <c r="C2412" s="84" t="s">
        <v>18</v>
      </c>
      <c r="D2412" s="195">
        <v>0</v>
      </c>
    </row>
    <row r="2413" spans="1:4" ht="39.6" x14ac:dyDescent="0.25">
      <c r="A2413" s="84">
        <v>103166</v>
      </c>
      <c r="B2413" s="85" t="s">
        <v>12110</v>
      </c>
      <c r="C2413" s="84" t="s">
        <v>18</v>
      </c>
      <c r="D2413" s="195">
        <v>0</v>
      </c>
    </row>
    <row r="2414" spans="1:4" ht="39.6" x14ac:dyDescent="0.25">
      <c r="A2414" s="84">
        <v>103167</v>
      </c>
      <c r="B2414" s="85" t="s">
        <v>12111</v>
      </c>
      <c r="C2414" s="84" t="s">
        <v>18</v>
      </c>
      <c r="D2414" s="195">
        <v>0</v>
      </c>
    </row>
    <row r="2415" spans="1:4" ht="39.6" x14ac:dyDescent="0.25">
      <c r="A2415" s="84">
        <v>103168</v>
      </c>
      <c r="B2415" s="85" t="s">
        <v>6666</v>
      </c>
      <c r="C2415" s="84" t="s">
        <v>18</v>
      </c>
      <c r="D2415" s="195">
        <v>0.72</v>
      </c>
    </row>
    <row r="2416" spans="1:4" ht="26.4" x14ac:dyDescent="0.25">
      <c r="A2416" s="84">
        <v>102864</v>
      </c>
      <c r="B2416" s="85" t="s">
        <v>12112</v>
      </c>
      <c r="C2416" s="84" t="s">
        <v>18</v>
      </c>
      <c r="D2416" s="195">
        <v>0</v>
      </c>
    </row>
    <row r="2417" spans="1:4" ht="26.4" x14ac:dyDescent="0.25">
      <c r="A2417" s="84">
        <v>102865</v>
      </c>
      <c r="B2417" s="85" t="s">
        <v>12113</v>
      </c>
      <c r="C2417" s="84" t="s">
        <v>18</v>
      </c>
      <c r="D2417" s="195">
        <v>0</v>
      </c>
    </row>
    <row r="2418" spans="1:4" ht="26.4" x14ac:dyDescent="0.25">
      <c r="A2418" s="84">
        <v>102866</v>
      </c>
      <c r="B2418" s="85" t="s">
        <v>12114</v>
      </c>
      <c r="C2418" s="84" t="s">
        <v>18</v>
      </c>
      <c r="D2418" s="195">
        <v>0</v>
      </c>
    </row>
    <row r="2419" spans="1:4" ht="26.4" x14ac:dyDescent="0.25">
      <c r="A2419" s="84">
        <v>102867</v>
      </c>
      <c r="B2419" s="85" t="s">
        <v>6656</v>
      </c>
      <c r="C2419" s="84" t="s">
        <v>18</v>
      </c>
      <c r="D2419" s="195">
        <v>0.64</v>
      </c>
    </row>
    <row r="2420" spans="1:4" ht="26.4" x14ac:dyDescent="0.25">
      <c r="A2420" s="84">
        <v>92108</v>
      </c>
      <c r="B2420" s="85" t="s">
        <v>6622</v>
      </c>
      <c r="C2420" s="84" t="s">
        <v>18</v>
      </c>
      <c r="D2420" s="195">
        <v>0.89</v>
      </c>
    </row>
    <row r="2421" spans="1:4" ht="26.4" x14ac:dyDescent="0.25">
      <c r="A2421" s="84">
        <v>92109</v>
      </c>
      <c r="B2421" s="85" t="s">
        <v>6623</v>
      </c>
      <c r="C2421" s="84" t="s">
        <v>18</v>
      </c>
      <c r="D2421" s="195">
        <v>0.2</v>
      </c>
    </row>
    <row r="2422" spans="1:4" ht="26.4" x14ac:dyDescent="0.25">
      <c r="A2422" s="84">
        <v>92110</v>
      </c>
      <c r="B2422" s="85" t="s">
        <v>6624</v>
      </c>
      <c r="C2422" s="84" t="s">
        <v>18</v>
      </c>
      <c r="D2422" s="195">
        <v>1.1100000000000001</v>
      </c>
    </row>
    <row r="2423" spans="1:4" ht="26.4" x14ac:dyDescent="0.25">
      <c r="A2423" s="84">
        <v>92111</v>
      </c>
      <c r="B2423" s="85" t="s">
        <v>6625</v>
      </c>
      <c r="C2423" s="84" t="s">
        <v>18</v>
      </c>
      <c r="D2423" s="195">
        <v>1.18</v>
      </c>
    </row>
    <row r="2424" spans="1:4" ht="52.8" x14ac:dyDescent="0.25">
      <c r="A2424" s="84">
        <v>90670</v>
      </c>
      <c r="B2424" s="85" t="s">
        <v>608</v>
      </c>
      <c r="C2424" s="84" t="s">
        <v>18</v>
      </c>
      <c r="D2424" s="195">
        <v>236.82</v>
      </c>
    </row>
    <row r="2425" spans="1:4" ht="52.8" x14ac:dyDescent="0.25">
      <c r="A2425" s="84">
        <v>90671</v>
      </c>
      <c r="B2425" s="85" t="s">
        <v>609</v>
      </c>
      <c r="C2425" s="84" t="s">
        <v>18</v>
      </c>
      <c r="D2425" s="195">
        <v>63.53</v>
      </c>
    </row>
    <row r="2426" spans="1:4" ht="52.8" x14ac:dyDescent="0.25">
      <c r="A2426" s="84">
        <v>90672</v>
      </c>
      <c r="B2426" s="85" t="s">
        <v>610</v>
      </c>
      <c r="C2426" s="84" t="s">
        <v>18</v>
      </c>
      <c r="D2426" s="195">
        <v>296.36</v>
      </c>
    </row>
    <row r="2427" spans="1:4" ht="52.8" x14ac:dyDescent="0.25">
      <c r="A2427" s="84">
        <v>90673</v>
      </c>
      <c r="B2427" s="85" t="s">
        <v>611</v>
      </c>
      <c r="C2427" s="84" t="s">
        <v>18</v>
      </c>
      <c r="D2427" s="195">
        <v>118.14</v>
      </c>
    </row>
    <row r="2428" spans="1:4" ht="52.8" x14ac:dyDescent="0.25">
      <c r="A2428" s="84">
        <v>93220</v>
      </c>
      <c r="B2428" s="85" t="s">
        <v>718</v>
      </c>
      <c r="C2428" s="84" t="s">
        <v>18</v>
      </c>
      <c r="D2428" s="195">
        <v>363.13</v>
      </c>
    </row>
    <row r="2429" spans="1:4" ht="52.8" x14ac:dyDescent="0.25">
      <c r="A2429" s="84">
        <v>93221</v>
      </c>
      <c r="B2429" s="85" t="s">
        <v>719</v>
      </c>
      <c r="C2429" s="84" t="s">
        <v>18</v>
      </c>
      <c r="D2429" s="195">
        <v>97.42</v>
      </c>
    </row>
    <row r="2430" spans="1:4" ht="52.8" x14ac:dyDescent="0.25">
      <c r="A2430" s="84">
        <v>93222</v>
      </c>
      <c r="B2430" s="85" t="s">
        <v>720</v>
      </c>
      <c r="C2430" s="84" t="s">
        <v>18</v>
      </c>
      <c r="D2430" s="195">
        <v>454.42</v>
      </c>
    </row>
    <row r="2431" spans="1:4" ht="52.8" x14ac:dyDescent="0.25">
      <c r="A2431" s="84">
        <v>93223</v>
      </c>
      <c r="B2431" s="85" t="s">
        <v>7851</v>
      </c>
      <c r="C2431" s="84" t="s">
        <v>18</v>
      </c>
      <c r="D2431" s="195">
        <v>154.31</v>
      </c>
    </row>
    <row r="2432" spans="1:4" ht="26.4" x14ac:dyDescent="0.25">
      <c r="A2432" s="84">
        <v>104691</v>
      </c>
      <c r="B2432" s="85" t="s">
        <v>10294</v>
      </c>
      <c r="C2432" s="84" t="s">
        <v>18</v>
      </c>
      <c r="D2432" s="195">
        <v>0.94</v>
      </c>
    </row>
    <row r="2433" spans="1:4" ht="26.4" x14ac:dyDescent="0.25">
      <c r="A2433" s="84">
        <v>104692</v>
      </c>
      <c r="B2433" s="85" t="s">
        <v>10295</v>
      </c>
      <c r="C2433" s="84" t="s">
        <v>18</v>
      </c>
      <c r="D2433" s="195">
        <v>0.21</v>
      </c>
    </row>
    <row r="2434" spans="1:4" ht="26.4" x14ac:dyDescent="0.25">
      <c r="A2434" s="84">
        <v>104693</v>
      </c>
      <c r="B2434" s="85" t="s">
        <v>10296</v>
      </c>
      <c r="C2434" s="84" t="s">
        <v>18</v>
      </c>
      <c r="D2434" s="195">
        <v>1.18</v>
      </c>
    </row>
    <row r="2435" spans="1:4" ht="26.4" x14ac:dyDescent="0.25">
      <c r="A2435" s="84">
        <v>104694</v>
      </c>
      <c r="B2435" s="85" t="s">
        <v>6678</v>
      </c>
      <c r="C2435" s="84" t="s">
        <v>18</v>
      </c>
      <c r="D2435" s="195">
        <v>2.02</v>
      </c>
    </row>
    <row r="2436" spans="1:4" ht="52.8" x14ac:dyDescent="0.25">
      <c r="A2436" s="84">
        <v>90676</v>
      </c>
      <c r="B2436" s="85" t="s">
        <v>612</v>
      </c>
      <c r="C2436" s="84" t="s">
        <v>18</v>
      </c>
      <c r="D2436" s="195">
        <v>97.3</v>
      </c>
    </row>
    <row r="2437" spans="1:4" ht="52.8" x14ac:dyDescent="0.25">
      <c r="A2437" s="84">
        <v>91021</v>
      </c>
      <c r="B2437" s="85" t="s">
        <v>638</v>
      </c>
      <c r="C2437" s="84" t="s">
        <v>18</v>
      </c>
      <c r="D2437" s="195">
        <v>11.93</v>
      </c>
    </row>
    <row r="2438" spans="1:4" ht="52.8" x14ac:dyDescent="0.25">
      <c r="A2438" s="84">
        <v>90677</v>
      </c>
      <c r="B2438" s="85" t="s">
        <v>613</v>
      </c>
      <c r="C2438" s="84" t="s">
        <v>18</v>
      </c>
      <c r="D2438" s="195">
        <v>29.46</v>
      </c>
    </row>
    <row r="2439" spans="1:4" ht="52.8" x14ac:dyDescent="0.25">
      <c r="A2439" s="84">
        <v>90678</v>
      </c>
      <c r="B2439" s="85" t="s">
        <v>614</v>
      </c>
      <c r="C2439" s="84" t="s">
        <v>18</v>
      </c>
      <c r="D2439" s="195">
        <v>136.38</v>
      </c>
    </row>
    <row r="2440" spans="1:4" ht="52.8" x14ac:dyDescent="0.25">
      <c r="A2440" s="84">
        <v>90679</v>
      </c>
      <c r="B2440" s="85" t="s">
        <v>615</v>
      </c>
      <c r="C2440" s="84" t="s">
        <v>18</v>
      </c>
      <c r="D2440" s="195">
        <v>90.6</v>
      </c>
    </row>
    <row r="2441" spans="1:4" ht="39.6" x14ac:dyDescent="0.25">
      <c r="A2441" s="84">
        <v>102870</v>
      </c>
      <c r="B2441" s="85" t="s">
        <v>10297</v>
      </c>
      <c r="C2441" s="84" t="s">
        <v>18</v>
      </c>
      <c r="D2441" s="195">
        <v>345.38</v>
      </c>
    </row>
    <row r="2442" spans="1:4" ht="39.6" x14ac:dyDescent="0.25">
      <c r="A2442" s="84">
        <v>102871</v>
      </c>
      <c r="B2442" s="85" t="s">
        <v>10298</v>
      </c>
      <c r="C2442" s="84" t="s">
        <v>18</v>
      </c>
      <c r="D2442" s="195">
        <v>93.31</v>
      </c>
    </row>
    <row r="2443" spans="1:4" ht="39.6" x14ac:dyDescent="0.25">
      <c r="A2443" s="84">
        <v>102872</v>
      </c>
      <c r="B2443" s="85" t="s">
        <v>10299</v>
      </c>
      <c r="C2443" s="84" t="s">
        <v>18</v>
      </c>
      <c r="D2443" s="195">
        <v>432.21</v>
      </c>
    </row>
    <row r="2444" spans="1:4" ht="39.6" x14ac:dyDescent="0.25">
      <c r="A2444" s="84">
        <v>102873</v>
      </c>
      <c r="B2444" s="85" t="s">
        <v>835</v>
      </c>
      <c r="C2444" s="84" t="s">
        <v>18</v>
      </c>
      <c r="D2444" s="195">
        <v>118.14</v>
      </c>
    </row>
    <row r="2445" spans="1:4" ht="39.6" x14ac:dyDescent="0.25">
      <c r="A2445" s="84">
        <v>102960</v>
      </c>
      <c r="B2445" s="85" t="s">
        <v>10300</v>
      </c>
      <c r="C2445" s="84" t="s">
        <v>18</v>
      </c>
      <c r="D2445" s="195">
        <v>167.61</v>
      </c>
    </row>
    <row r="2446" spans="1:4" ht="39.6" x14ac:dyDescent="0.25">
      <c r="A2446" s="84">
        <v>102961</v>
      </c>
      <c r="B2446" s="85" t="s">
        <v>10301</v>
      </c>
      <c r="C2446" s="84" t="s">
        <v>18</v>
      </c>
      <c r="D2446" s="195">
        <v>45.28</v>
      </c>
    </row>
    <row r="2447" spans="1:4" ht="39.6" x14ac:dyDescent="0.25">
      <c r="A2447" s="84">
        <v>102962</v>
      </c>
      <c r="B2447" s="85" t="s">
        <v>10302</v>
      </c>
      <c r="C2447" s="84" t="s">
        <v>18</v>
      </c>
      <c r="D2447" s="195">
        <v>157.24</v>
      </c>
    </row>
    <row r="2448" spans="1:4" ht="39.6" x14ac:dyDescent="0.25">
      <c r="A2448" s="84">
        <v>102963</v>
      </c>
      <c r="B2448" s="85" t="s">
        <v>840</v>
      </c>
      <c r="C2448" s="84" t="s">
        <v>18</v>
      </c>
      <c r="D2448" s="195">
        <v>83.74</v>
      </c>
    </row>
    <row r="2449" spans="1:4" ht="26.4" x14ac:dyDescent="0.25">
      <c r="A2449" s="84">
        <v>90621</v>
      </c>
      <c r="B2449" s="85" t="s">
        <v>580</v>
      </c>
      <c r="C2449" s="84" t="s">
        <v>18</v>
      </c>
      <c r="D2449" s="195">
        <v>2.5499999999999998</v>
      </c>
    </row>
    <row r="2450" spans="1:4" ht="26.4" x14ac:dyDescent="0.25">
      <c r="A2450" s="84">
        <v>90622</v>
      </c>
      <c r="B2450" s="85" t="s">
        <v>581</v>
      </c>
      <c r="C2450" s="84" t="s">
        <v>18</v>
      </c>
      <c r="D2450" s="195">
        <v>0.59</v>
      </c>
    </row>
    <row r="2451" spans="1:4" ht="26.4" x14ac:dyDescent="0.25">
      <c r="A2451" s="84">
        <v>90623</v>
      </c>
      <c r="B2451" s="85" t="s">
        <v>582</v>
      </c>
      <c r="C2451" s="84" t="s">
        <v>18</v>
      </c>
      <c r="D2451" s="195">
        <v>3.19</v>
      </c>
    </row>
    <row r="2452" spans="1:4" ht="26.4" x14ac:dyDescent="0.25">
      <c r="A2452" s="84">
        <v>90624</v>
      </c>
      <c r="B2452" s="85" t="s">
        <v>583</v>
      </c>
      <c r="C2452" s="84" t="s">
        <v>18</v>
      </c>
      <c r="D2452" s="195">
        <v>2.97</v>
      </c>
    </row>
    <row r="2453" spans="1:4" ht="26.4" x14ac:dyDescent="0.25">
      <c r="A2453" s="84">
        <v>102876</v>
      </c>
      <c r="B2453" s="85" t="s">
        <v>10303</v>
      </c>
      <c r="C2453" s="84" t="s">
        <v>18</v>
      </c>
      <c r="D2453" s="195">
        <v>479.96</v>
      </c>
    </row>
    <row r="2454" spans="1:4" ht="26.4" x14ac:dyDescent="0.25">
      <c r="A2454" s="84">
        <v>102877</v>
      </c>
      <c r="B2454" s="85" t="s">
        <v>10304</v>
      </c>
      <c r="C2454" s="84" t="s">
        <v>18</v>
      </c>
      <c r="D2454" s="195">
        <v>129.66999999999999</v>
      </c>
    </row>
    <row r="2455" spans="1:4" ht="26.4" x14ac:dyDescent="0.25">
      <c r="A2455" s="84">
        <v>102878</v>
      </c>
      <c r="B2455" s="85" t="s">
        <v>10305</v>
      </c>
      <c r="C2455" s="84" t="s">
        <v>18</v>
      </c>
      <c r="D2455" s="195">
        <v>600.63</v>
      </c>
    </row>
    <row r="2456" spans="1:4" ht="26.4" x14ac:dyDescent="0.25">
      <c r="A2456" s="84">
        <v>102879</v>
      </c>
      <c r="B2456" s="85" t="s">
        <v>836</v>
      </c>
      <c r="C2456" s="84" t="s">
        <v>18</v>
      </c>
      <c r="D2456" s="195">
        <v>177.3</v>
      </c>
    </row>
    <row r="2457" spans="1:4" ht="39.6" x14ac:dyDescent="0.25">
      <c r="A2457" s="84">
        <v>103220</v>
      </c>
      <c r="B2457" s="85" t="s">
        <v>10306</v>
      </c>
      <c r="C2457" s="84" t="s">
        <v>18</v>
      </c>
      <c r="D2457" s="195">
        <v>146.78</v>
      </c>
    </row>
    <row r="2458" spans="1:4" ht="39.6" x14ac:dyDescent="0.25">
      <c r="A2458" s="84">
        <v>103221</v>
      </c>
      <c r="B2458" s="85" t="s">
        <v>10307</v>
      </c>
      <c r="C2458" s="84" t="s">
        <v>18</v>
      </c>
      <c r="D2458" s="195">
        <v>39.65</v>
      </c>
    </row>
    <row r="2459" spans="1:4" ht="39.6" x14ac:dyDescent="0.25">
      <c r="A2459" s="84">
        <v>103222</v>
      </c>
      <c r="B2459" s="85" t="s">
        <v>10308</v>
      </c>
      <c r="C2459" s="84" t="s">
        <v>18</v>
      </c>
      <c r="D2459" s="195">
        <v>183.68</v>
      </c>
    </row>
    <row r="2460" spans="1:4" ht="39.6" x14ac:dyDescent="0.25">
      <c r="A2460" s="84">
        <v>103223</v>
      </c>
      <c r="B2460" s="85" t="s">
        <v>6669</v>
      </c>
      <c r="C2460" s="84" t="s">
        <v>18</v>
      </c>
      <c r="D2460" s="195">
        <v>34.630000000000003</v>
      </c>
    </row>
    <row r="2461" spans="1:4" ht="39.6" x14ac:dyDescent="0.25">
      <c r="A2461" s="84">
        <v>103232</v>
      </c>
      <c r="B2461" s="85" t="s">
        <v>10309</v>
      </c>
      <c r="C2461" s="84" t="s">
        <v>18</v>
      </c>
      <c r="D2461" s="195">
        <v>460.51</v>
      </c>
    </row>
    <row r="2462" spans="1:4" ht="39.6" x14ac:dyDescent="0.25">
      <c r="A2462" s="84">
        <v>103233</v>
      </c>
      <c r="B2462" s="85" t="s">
        <v>10310</v>
      </c>
      <c r="C2462" s="84" t="s">
        <v>18</v>
      </c>
      <c r="D2462" s="195">
        <v>124.41</v>
      </c>
    </row>
    <row r="2463" spans="1:4" ht="39.6" x14ac:dyDescent="0.25">
      <c r="A2463" s="84">
        <v>103234</v>
      </c>
      <c r="B2463" s="85" t="s">
        <v>10311</v>
      </c>
      <c r="C2463" s="84" t="s">
        <v>18</v>
      </c>
      <c r="D2463" s="195">
        <v>604.79999999999995</v>
      </c>
    </row>
    <row r="2464" spans="1:4" ht="39.6" x14ac:dyDescent="0.25">
      <c r="A2464" s="84">
        <v>103235</v>
      </c>
      <c r="B2464" s="85" t="s">
        <v>6671</v>
      </c>
      <c r="C2464" s="84" t="s">
        <v>18</v>
      </c>
      <c r="D2464" s="195">
        <v>101.4</v>
      </c>
    </row>
    <row r="2465" spans="1:4" ht="39.6" x14ac:dyDescent="0.25">
      <c r="A2465" s="84">
        <v>103228</v>
      </c>
      <c r="B2465" s="85" t="s">
        <v>10312</v>
      </c>
      <c r="C2465" s="84" t="s">
        <v>18</v>
      </c>
      <c r="D2465" s="195">
        <v>421.41</v>
      </c>
    </row>
    <row r="2466" spans="1:4" ht="39.6" x14ac:dyDescent="0.25">
      <c r="A2466" s="84">
        <v>103226</v>
      </c>
      <c r="B2466" s="85" t="s">
        <v>10313</v>
      </c>
      <c r="C2466" s="84" t="s">
        <v>18</v>
      </c>
      <c r="D2466" s="195">
        <v>336.75</v>
      </c>
    </row>
    <row r="2467" spans="1:4" ht="39.6" x14ac:dyDescent="0.25">
      <c r="A2467" s="84">
        <v>103227</v>
      </c>
      <c r="B2467" s="85" t="s">
        <v>10314</v>
      </c>
      <c r="C2467" s="84" t="s">
        <v>18</v>
      </c>
      <c r="D2467" s="195">
        <v>90.97</v>
      </c>
    </row>
    <row r="2468" spans="1:4" ht="39.6" x14ac:dyDescent="0.25">
      <c r="A2468" s="84">
        <v>103229</v>
      </c>
      <c r="B2468" s="85" t="s">
        <v>6670</v>
      </c>
      <c r="C2468" s="84" t="s">
        <v>18</v>
      </c>
      <c r="D2468" s="195">
        <v>85.99</v>
      </c>
    </row>
    <row r="2469" spans="1:4" ht="26.4" x14ac:dyDescent="0.25">
      <c r="A2469" s="84">
        <v>102972</v>
      </c>
      <c r="B2469" s="85" t="s">
        <v>10315</v>
      </c>
      <c r="C2469" s="84" t="s">
        <v>18</v>
      </c>
      <c r="D2469" s="195">
        <v>89.46</v>
      </c>
    </row>
    <row r="2470" spans="1:4" ht="26.4" x14ac:dyDescent="0.25">
      <c r="A2470" s="84">
        <v>102973</v>
      </c>
      <c r="B2470" s="85" t="s">
        <v>10316</v>
      </c>
      <c r="C2470" s="84" t="s">
        <v>18</v>
      </c>
      <c r="D2470" s="195">
        <v>24.84</v>
      </c>
    </row>
    <row r="2471" spans="1:4" ht="26.4" x14ac:dyDescent="0.25">
      <c r="A2471" s="84">
        <v>102974</v>
      </c>
      <c r="B2471" s="85" t="s">
        <v>10317</v>
      </c>
      <c r="C2471" s="84" t="s">
        <v>18</v>
      </c>
      <c r="D2471" s="195">
        <v>83.92</v>
      </c>
    </row>
    <row r="2472" spans="1:4" ht="26.4" x14ac:dyDescent="0.25">
      <c r="A2472" s="84">
        <v>96301</v>
      </c>
      <c r="B2472" s="85" t="s">
        <v>818</v>
      </c>
      <c r="C2472" s="84" t="s">
        <v>18</v>
      </c>
      <c r="D2472" s="195">
        <v>48.52</v>
      </c>
    </row>
    <row r="2473" spans="1:4" ht="26.4" x14ac:dyDescent="0.25">
      <c r="A2473" s="84">
        <v>90627</v>
      </c>
      <c r="B2473" s="85" t="s">
        <v>584</v>
      </c>
      <c r="C2473" s="84" t="s">
        <v>18</v>
      </c>
      <c r="D2473" s="195">
        <v>52.49</v>
      </c>
    </row>
    <row r="2474" spans="1:4" ht="26.4" x14ac:dyDescent="0.25">
      <c r="A2474" s="84">
        <v>90628</v>
      </c>
      <c r="B2474" s="85" t="s">
        <v>585</v>
      </c>
      <c r="C2474" s="84" t="s">
        <v>18</v>
      </c>
      <c r="D2474" s="195">
        <v>14.08</v>
      </c>
    </row>
    <row r="2475" spans="1:4" ht="26.4" x14ac:dyDescent="0.25">
      <c r="A2475" s="84">
        <v>90629</v>
      </c>
      <c r="B2475" s="85" t="s">
        <v>586</v>
      </c>
      <c r="C2475" s="84" t="s">
        <v>18</v>
      </c>
      <c r="D2475" s="195">
        <v>65.69</v>
      </c>
    </row>
    <row r="2476" spans="1:4" ht="26.4" x14ac:dyDescent="0.25">
      <c r="A2476" s="84">
        <v>90630</v>
      </c>
      <c r="B2476" s="85" t="s">
        <v>587</v>
      </c>
      <c r="C2476" s="84" t="s">
        <v>18</v>
      </c>
      <c r="D2476" s="195">
        <v>1.41</v>
      </c>
    </row>
    <row r="2477" spans="1:4" ht="26.4" x14ac:dyDescent="0.25">
      <c r="A2477" s="84">
        <v>95704</v>
      </c>
      <c r="B2477" s="85" t="s">
        <v>7855</v>
      </c>
      <c r="C2477" s="84" t="s">
        <v>18</v>
      </c>
      <c r="D2477" s="195">
        <v>53</v>
      </c>
    </row>
    <row r="2478" spans="1:4" ht="26.4" x14ac:dyDescent="0.25">
      <c r="A2478" s="84">
        <v>95705</v>
      </c>
      <c r="B2478" s="85" t="s">
        <v>7856</v>
      </c>
      <c r="C2478" s="84" t="s">
        <v>18</v>
      </c>
      <c r="D2478" s="195">
        <v>14.22</v>
      </c>
    </row>
    <row r="2479" spans="1:4" ht="26.4" x14ac:dyDescent="0.25">
      <c r="A2479" s="84">
        <v>95706</v>
      </c>
      <c r="B2479" s="85" t="s">
        <v>7857</v>
      </c>
      <c r="C2479" s="84" t="s">
        <v>18</v>
      </c>
      <c r="D2479" s="195">
        <v>66.33</v>
      </c>
    </row>
    <row r="2480" spans="1:4" ht="26.4" x14ac:dyDescent="0.25">
      <c r="A2480" s="84">
        <v>95707</v>
      </c>
      <c r="B2480" s="85" t="s">
        <v>7858</v>
      </c>
      <c r="C2480" s="84" t="s">
        <v>18</v>
      </c>
      <c r="D2480" s="195">
        <v>3.89</v>
      </c>
    </row>
    <row r="2481" spans="1:4" ht="26.4" x14ac:dyDescent="0.25">
      <c r="A2481" s="84">
        <v>91273</v>
      </c>
      <c r="B2481" s="85" t="s">
        <v>644</v>
      </c>
      <c r="C2481" s="84" t="s">
        <v>18</v>
      </c>
      <c r="D2481" s="195">
        <v>0.4</v>
      </c>
    </row>
    <row r="2482" spans="1:4" ht="26.4" x14ac:dyDescent="0.25">
      <c r="A2482" s="84">
        <v>91274</v>
      </c>
      <c r="B2482" s="85" t="s">
        <v>645</v>
      </c>
      <c r="C2482" s="84" t="s">
        <v>18</v>
      </c>
      <c r="D2482" s="195">
        <v>0.1</v>
      </c>
    </row>
    <row r="2483" spans="1:4" ht="26.4" x14ac:dyDescent="0.25">
      <c r="A2483" s="84">
        <v>91275</v>
      </c>
      <c r="B2483" s="85" t="s">
        <v>646</v>
      </c>
      <c r="C2483" s="84" t="s">
        <v>18</v>
      </c>
      <c r="D2483" s="195">
        <v>0.5</v>
      </c>
    </row>
    <row r="2484" spans="1:4" ht="39.6" x14ac:dyDescent="0.25">
      <c r="A2484" s="84">
        <v>91276</v>
      </c>
      <c r="B2484" s="85" t="s">
        <v>647</v>
      </c>
      <c r="C2484" s="84" t="s">
        <v>18</v>
      </c>
      <c r="D2484" s="195">
        <v>8.92</v>
      </c>
    </row>
    <row r="2485" spans="1:4" x14ac:dyDescent="0.25">
      <c r="A2485" s="84">
        <v>102882</v>
      </c>
      <c r="B2485" s="85" t="s">
        <v>12115</v>
      </c>
      <c r="C2485" s="84" t="s">
        <v>18</v>
      </c>
      <c r="D2485" s="195">
        <v>0</v>
      </c>
    </row>
    <row r="2486" spans="1:4" x14ac:dyDescent="0.25">
      <c r="A2486" s="84">
        <v>102883</v>
      </c>
      <c r="B2486" s="85" t="s">
        <v>12116</v>
      </c>
      <c r="C2486" s="84" t="s">
        <v>18</v>
      </c>
      <c r="D2486" s="195">
        <v>0</v>
      </c>
    </row>
    <row r="2487" spans="1:4" x14ac:dyDescent="0.25">
      <c r="A2487" s="84">
        <v>102884</v>
      </c>
      <c r="B2487" s="85" t="s">
        <v>12117</v>
      </c>
      <c r="C2487" s="84" t="s">
        <v>18</v>
      </c>
      <c r="D2487" s="195">
        <v>0</v>
      </c>
    </row>
    <row r="2488" spans="1:4" x14ac:dyDescent="0.25">
      <c r="A2488" s="84">
        <v>102885</v>
      </c>
      <c r="B2488" s="85" t="s">
        <v>837</v>
      </c>
      <c r="C2488" s="84" t="s">
        <v>18</v>
      </c>
      <c r="D2488" s="195">
        <v>1.21</v>
      </c>
    </row>
    <row r="2489" spans="1:4" ht="26.4" x14ac:dyDescent="0.25">
      <c r="A2489" s="84">
        <v>95272</v>
      </c>
      <c r="B2489" s="85" t="s">
        <v>6642</v>
      </c>
      <c r="C2489" s="84" t="s">
        <v>18</v>
      </c>
      <c r="D2489" s="195">
        <v>0.59</v>
      </c>
    </row>
    <row r="2490" spans="1:4" ht="26.4" x14ac:dyDescent="0.25">
      <c r="A2490" s="84">
        <v>95273</v>
      </c>
      <c r="B2490" s="85" t="s">
        <v>6643</v>
      </c>
      <c r="C2490" s="84" t="s">
        <v>18</v>
      </c>
      <c r="D2490" s="195">
        <v>0.13</v>
      </c>
    </row>
    <row r="2491" spans="1:4" ht="26.4" x14ac:dyDescent="0.25">
      <c r="A2491" s="84">
        <v>95274</v>
      </c>
      <c r="B2491" s="85" t="s">
        <v>6644</v>
      </c>
      <c r="C2491" s="84" t="s">
        <v>18</v>
      </c>
      <c r="D2491" s="195">
        <v>0.46</v>
      </c>
    </row>
    <row r="2492" spans="1:4" ht="26.4" x14ac:dyDescent="0.25">
      <c r="A2492" s="84">
        <v>95275</v>
      </c>
      <c r="B2492" s="85" t="s">
        <v>6645</v>
      </c>
      <c r="C2492" s="84" t="s">
        <v>18</v>
      </c>
      <c r="D2492" s="195">
        <v>2.41</v>
      </c>
    </row>
    <row r="2493" spans="1:4" ht="26.4" x14ac:dyDescent="0.25">
      <c r="A2493" s="84">
        <v>88419</v>
      </c>
      <c r="B2493" s="85" t="s">
        <v>483</v>
      </c>
      <c r="C2493" s="84" t="s">
        <v>18</v>
      </c>
      <c r="D2493" s="195">
        <v>4.95</v>
      </c>
    </row>
    <row r="2494" spans="1:4" ht="26.4" x14ac:dyDescent="0.25">
      <c r="A2494" s="84">
        <v>88422</v>
      </c>
      <c r="B2494" s="85" t="s">
        <v>484</v>
      </c>
      <c r="C2494" s="84" t="s">
        <v>18</v>
      </c>
      <c r="D2494" s="195">
        <v>1.1399999999999999</v>
      </c>
    </row>
    <row r="2495" spans="1:4" ht="26.4" x14ac:dyDescent="0.25">
      <c r="A2495" s="84">
        <v>88425</v>
      </c>
      <c r="B2495" s="85" t="s">
        <v>485</v>
      </c>
      <c r="C2495" s="84" t="s">
        <v>18</v>
      </c>
      <c r="D2495" s="195">
        <v>6.18</v>
      </c>
    </row>
    <row r="2496" spans="1:4" ht="26.4" x14ac:dyDescent="0.25">
      <c r="A2496" s="84">
        <v>88427</v>
      </c>
      <c r="B2496" s="85" t="s">
        <v>486</v>
      </c>
      <c r="C2496" s="84" t="s">
        <v>18</v>
      </c>
      <c r="D2496" s="195">
        <v>1</v>
      </c>
    </row>
    <row r="2497" spans="1:4" ht="26.4" x14ac:dyDescent="0.25">
      <c r="A2497" s="84">
        <v>88434</v>
      </c>
      <c r="B2497" s="85" t="s">
        <v>487</v>
      </c>
      <c r="C2497" s="84" t="s">
        <v>18</v>
      </c>
      <c r="D2497" s="195">
        <v>6.56</v>
      </c>
    </row>
    <row r="2498" spans="1:4" ht="26.4" x14ac:dyDescent="0.25">
      <c r="A2498" s="84">
        <v>88435</v>
      </c>
      <c r="B2498" s="85" t="s">
        <v>488</v>
      </c>
      <c r="C2498" s="84" t="s">
        <v>18</v>
      </c>
      <c r="D2498" s="195">
        <v>1.51</v>
      </c>
    </row>
    <row r="2499" spans="1:4" ht="26.4" x14ac:dyDescent="0.25">
      <c r="A2499" s="84">
        <v>88436</v>
      </c>
      <c r="B2499" s="85" t="s">
        <v>489</v>
      </c>
      <c r="C2499" s="84" t="s">
        <v>18</v>
      </c>
      <c r="D2499" s="195">
        <v>8.1999999999999993</v>
      </c>
    </row>
    <row r="2500" spans="1:4" ht="26.4" x14ac:dyDescent="0.25">
      <c r="A2500" s="84">
        <v>88437</v>
      </c>
      <c r="B2500" s="85" t="s">
        <v>490</v>
      </c>
      <c r="C2500" s="84" t="s">
        <v>18</v>
      </c>
      <c r="D2500" s="195">
        <v>1</v>
      </c>
    </row>
    <row r="2501" spans="1:4" ht="39.6" x14ac:dyDescent="0.25">
      <c r="A2501" s="84">
        <v>90664</v>
      </c>
      <c r="B2501" s="85" t="s">
        <v>6609</v>
      </c>
      <c r="C2501" s="84" t="s">
        <v>18</v>
      </c>
      <c r="D2501" s="195">
        <v>7.06</v>
      </c>
    </row>
    <row r="2502" spans="1:4" ht="39.6" x14ac:dyDescent="0.25">
      <c r="A2502" s="84">
        <v>90665</v>
      </c>
      <c r="B2502" s="85" t="s">
        <v>6610</v>
      </c>
      <c r="C2502" s="84" t="s">
        <v>18</v>
      </c>
      <c r="D2502" s="195">
        <v>1.88</v>
      </c>
    </row>
    <row r="2503" spans="1:4" ht="39.6" x14ac:dyDescent="0.25">
      <c r="A2503" s="84">
        <v>90666</v>
      </c>
      <c r="B2503" s="85" t="s">
        <v>6611</v>
      </c>
      <c r="C2503" s="84" t="s">
        <v>18</v>
      </c>
      <c r="D2503" s="195">
        <v>8.83</v>
      </c>
    </row>
    <row r="2504" spans="1:4" ht="39.6" x14ac:dyDescent="0.25">
      <c r="A2504" s="84">
        <v>90667</v>
      </c>
      <c r="B2504" s="85" t="s">
        <v>6612</v>
      </c>
      <c r="C2504" s="84" t="s">
        <v>18</v>
      </c>
      <c r="D2504" s="195">
        <v>14.77</v>
      </c>
    </row>
    <row r="2505" spans="1:4" ht="26.4" x14ac:dyDescent="0.25">
      <c r="A2505" s="84">
        <v>102977</v>
      </c>
      <c r="B2505" s="85" t="s">
        <v>12118</v>
      </c>
      <c r="C2505" s="84" t="s">
        <v>18</v>
      </c>
      <c r="D2505" s="195">
        <v>0</v>
      </c>
    </row>
    <row r="2506" spans="1:4" ht="26.4" x14ac:dyDescent="0.25">
      <c r="A2506" s="84">
        <v>102978</v>
      </c>
      <c r="B2506" s="85" t="s">
        <v>12119</v>
      </c>
      <c r="C2506" s="84" t="s">
        <v>18</v>
      </c>
      <c r="D2506" s="195">
        <v>0</v>
      </c>
    </row>
    <row r="2507" spans="1:4" ht="26.4" x14ac:dyDescent="0.25">
      <c r="A2507" s="84">
        <v>102979</v>
      </c>
      <c r="B2507" s="85" t="s">
        <v>12120</v>
      </c>
      <c r="C2507" s="84" t="s">
        <v>18</v>
      </c>
      <c r="D2507" s="195">
        <v>0</v>
      </c>
    </row>
    <row r="2508" spans="1:4" ht="26.4" x14ac:dyDescent="0.25">
      <c r="A2508" s="84">
        <v>95217</v>
      </c>
      <c r="B2508" s="85" t="s">
        <v>6641</v>
      </c>
      <c r="C2508" s="84" t="s">
        <v>18</v>
      </c>
      <c r="D2508" s="195">
        <v>0.59</v>
      </c>
    </row>
    <row r="2509" spans="1:4" ht="26.4" x14ac:dyDescent="0.25">
      <c r="A2509" s="84">
        <v>89130</v>
      </c>
      <c r="B2509" s="85" t="s">
        <v>525</v>
      </c>
      <c r="C2509" s="84" t="s">
        <v>18</v>
      </c>
      <c r="D2509" s="195">
        <v>55.03</v>
      </c>
    </row>
    <row r="2510" spans="1:4" ht="26.4" x14ac:dyDescent="0.25">
      <c r="A2510" s="84">
        <v>89131</v>
      </c>
      <c r="B2510" s="85" t="s">
        <v>526</v>
      </c>
      <c r="C2510" s="84" t="s">
        <v>18</v>
      </c>
      <c r="D2510" s="195">
        <v>14.54</v>
      </c>
    </row>
    <row r="2511" spans="1:4" ht="26.4" x14ac:dyDescent="0.25">
      <c r="A2511" s="84">
        <v>53861</v>
      </c>
      <c r="B2511" s="85" t="s">
        <v>465</v>
      </c>
      <c r="C2511" s="84" t="s">
        <v>18</v>
      </c>
      <c r="D2511" s="195">
        <v>68.790000000000006</v>
      </c>
    </row>
    <row r="2512" spans="1:4" ht="26.4" x14ac:dyDescent="0.25">
      <c r="A2512" s="84">
        <v>5787</v>
      </c>
      <c r="B2512" s="85" t="s">
        <v>425</v>
      </c>
      <c r="C2512" s="84" t="s">
        <v>18</v>
      </c>
      <c r="D2512" s="195">
        <v>69.5</v>
      </c>
    </row>
    <row r="2513" spans="1:4" ht="26.4" x14ac:dyDescent="0.25">
      <c r="A2513" s="84">
        <v>89128</v>
      </c>
      <c r="B2513" s="85" t="s">
        <v>523</v>
      </c>
      <c r="C2513" s="84" t="s">
        <v>18</v>
      </c>
      <c r="D2513" s="195">
        <v>39.69</v>
      </c>
    </row>
    <row r="2514" spans="1:4" ht="26.4" x14ac:dyDescent="0.25">
      <c r="A2514" s="84">
        <v>89129</v>
      </c>
      <c r="B2514" s="85" t="s">
        <v>524</v>
      </c>
      <c r="C2514" s="84" t="s">
        <v>18</v>
      </c>
      <c r="D2514" s="195">
        <v>10.48</v>
      </c>
    </row>
    <row r="2515" spans="1:4" ht="26.4" x14ac:dyDescent="0.25">
      <c r="A2515" s="84">
        <v>53857</v>
      </c>
      <c r="B2515" s="85" t="s">
        <v>463</v>
      </c>
      <c r="C2515" s="84" t="s">
        <v>18</v>
      </c>
      <c r="D2515" s="195">
        <v>49.61</v>
      </c>
    </row>
    <row r="2516" spans="1:4" ht="39.6" x14ac:dyDescent="0.25">
      <c r="A2516" s="84">
        <v>53858</v>
      </c>
      <c r="B2516" s="85" t="s">
        <v>464</v>
      </c>
      <c r="C2516" s="84" t="s">
        <v>18</v>
      </c>
      <c r="D2516" s="195">
        <v>45.15</v>
      </c>
    </row>
    <row r="2517" spans="1:4" ht="26.4" x14ac:dyDescent="0.25">
      <c r="A2517" s="84">
        <v>102888</v>
      </c>
      <c r="B2517" s="85" t="s">
        <v>12121</v>
      </c>
      <c r="C2517" s="84" t="s">
        <v>18</v>
      </c>
      <c r="D2517" s="195">
        <v>0</v>
      </c>
    </row>
    <row r="2518" spans="1:4" ht="26.4" x14ac:dyDescent="0.25">
      <c r="A2518" s="84">
        <v>102889</v>
      </c>
      <c r="B2518" s="85" t="s">
        <v>12122</v>
      </c>
      <c r="C2518" s="84" t="s">
        <v>18</v>
      </c>
      <c r="D2518" s="195">
        <v>0</v>
      </c>
    </row>
    <row r="2519" spans="1:4" ht="26.4" x14ac:dyDescent="0.25">
      <c r="A2519" s="84">
        <v>102890</v>
      </c>
      <c r="B2519" s="85" t="s">
        <v>12123</v>
      </c>
      <c r="C2519" s="84" t="s">
        <v>18</v>
      </c>
      <c r="D2519" s="195">
        <v>0</v>
      </c>
    </row>
    <row r="2520" spans="1:4" ht="26.4" x14ac:dyDescent="0.25">
      <c r="A2520" s="84">
        <v>102891</v>
      </c>
      <c r="B2520" s="85" t="s">
        <v>12124</v>
      </c>
      <c r="C2520" s="84" t="s">
        <v>18</v>
      </c>
      <c r="D2520" s="195">
        <v>1.21</v>
      </c>
    </row>
    <row r="2521" spans="1:4" ht="26.4" x14ac:dyDescent="0.25">
      <c r="A2521" s="84">
        <v>89246</v>
      </c>
      <c r="B2521" s="85" t="s">
        <v>545</v>
      </c>
      <c r="C2521" s="84" t="s">
        <v>18</v>
      </c>
      <c r="D2521" s="195">
        <v>220.64</v>
      </c>
    </row>
    <row r="2522" spans="1:4" ht="26.4" x14ac:dyDescent="0.25">
      <c r="A2522" s="84">
        <v>89247</v>
      </c>
      <c r="B2522" s="85" t="s">
        <v>546</v>
      </c>
      <c r="C2522" s="84" t="s">
        <v>18</v>
      </c>
      <c r="D2522" s="195">
        <v>67.56</v>
      </c>
    </row>
    <row r="2523" spans="1:4" ht="26.4" x14ac:dyDescent="0.25">
      <c r="A2523" s="84">
        <v>89248</v>
      </c>
      <c r="B2523" s="85" t="s">
        <v>547</v>
      </c>
      <c r="C2523" s="84" t="s">
        <v>18</v>
      </c>
      <c r="D2523" s="195">
        <v>393.56</v>
      </c>
    </row>
    <row r="2524" spans="1:4" ht="26.4" x14ac:dyDescent="0.25">
      <c r="A2524" s="84">
        <v>89249</v>
      </c>
      <c r="B2524" s="85" t="s">
        <v>548</v>
      </c>
      <c r="C2524" s="84" t="s">
        <v>18</v>
      </c>
      <c r="D2524" s="195">
        <v>372.09</v>
      </c>
    </row>
    <row r="2525" spans="1:4" ht="39.6" x14ac:dyDescent="0.25">
      <c r="A2525" s="84">
        <v>102954</v>
      </c>
      <c r="B2525" s="85" t="s">
        <v>12125</v>
      </c>
      <c r="C2525" s="84" t="s">
        <v>18</v>
      </c>
      <c r="D2525" s="195">
        <v>0</v>
      </c>
    </row>
    <row r="2526" spans="1:4" ht="39.6" x14ac:dyDescent="0.25">
      <c r="A2526" s="84">
        <v>104727</v>
      </c>
      <c r="B2526" s="85" t="s">
        <v>12126</v>
      </c>
      <c r="C2526" s="84" t="s">
        <v>18</v>
      </c>
      <c r="D2526" s="195">
        <v>0</v>
      </c>
    </row>
    <row r="2527" spans="1:4" ht="39.6" x14ac:dyDescent="0.25">
      <c r="A2527" s="84">
        <v>102956</v>
      </c>
      <c r="B2527" s="85" t="s">
        <v>12127</v>
      </c>
      <c r="C2527" s="84" t="s">
        <v>18</v>
      </c>
      <c r="D2527" s="195">
        <v>0</v>
      </c>
    </row>
    <row r="2528" spans="1:4" ht="39.6" x14ac:dyDescent="0.25">
      <c r="A2528" s="84">
        <v>102957</v>
      </c>
      <c r="B2528" s="85" t="s">
        <v>12128</v>
      </c>
      <c r="C2528" s="84" t="s">
        <v>18</v>
      </c>
      <c r="D2528" s="195">
        <v>38.82</v>
      </c>
    </row>
    <row r="2529" spans="1:4" ht="52.8" x14ac:dyDescent="0.25">
      <c r="A2529" s="84">
        <v>88859</v>
      </c>
      <c r="B2529" s="85" t="s">
        <v>503</v>
      </c>
      <c r="C2529" s="84" t="s">
        <v>18</v>
      </c>
      <c r="D2529" s="195">
        <v>22.71</v>
      </c>
    </row>
    <row r="2530" spans="1:4" ht="52.8" x14ac:dyDescent="0.25">
      <c r="A2530" s="84">
        <v>88860</v>
      </c>
      <c r="B2530" s="85" t="s">
        <v>504</v>
      </c>
      <c r="C2530" s="84" t="s">
        <v>18</v>
      </c>
      <c r="D2530" s="195">
        <v>6</v>
      </c>
    </row>
    <row r="2531" spans="1:4" ht="52.8" x14ac:dyDescent="0.25">
      <c r="A2531" s="84">
        <v>5667</v>
      </c>
      <c r="B2531" s="85" t="s">
        <v>392</v>
      </c>
      <c r="C2531" s="84" t="s">
        <v>18</v>
      </c>
      <c r="D2531" s="195">
        <v>28.39</v>
      </c>
    </row>
    <row r="2532" spans="1:4" ht="52.8" x14ac:dyDescent="0.25">
      <c r="A2532" s="84">
        <v>5668</v>
      </c>
      <c r="B2532" s="85" t="s">
        <v>393</v>
      </c>
      <c r="C2532" s="84" t="s">
        <v>18</v>
      </c>
      <c r="D2532" s="195">
        <v>45.27</v>
      </c>
    </row>
    <row r="2533" spans="1:4" ht="52.8" x14ac:dyDescent="0.25">
      <c r="A2533" s="84">
        <v>89011</v>
      </c>
      <c r="B2533" s="85" t="s">
        <v>511</v>
      </c>
      <c r="C2533" s="84" t="s">
        <v>18</v>
      </c>
      <c r="D2533" s="195">
        <v>24.64</v>
      </c>
    </row>
    <row r="2534" spans="1:4" ht="52.8" x14ac:dyDescent="0.25">
      <c r="A2534" s="84">
        <v>89012</v>
      </c>
      <c r="B2534" s="85" t="s">
        <v>512</v>
      </c>
      <c r="C2534" s="84" t="s">
        <v>18</v>
      </c>
      <c r="D2534" s="195">
        <v>6.51</v>
      </c>
    </row>
    <row r="2535" spans="1:4" ht="52.8" x14ac:dyDescent="0.25">
      <c r="A2535" s="84">
        <v>5735</v>
      </c>
      <c r="B2535" s="85" t="s">
        <v>412</v>
      </c>
      <c r="C2535" s="84" t="s">
        <v>18</v>
      </c>
      <c r="D2535" s="195">
        <v>30.8</v>
      </c>
    </row>
    <row r="2536" spans="1:4" ht="52.8" x14ac:dyDescent="0.25">
      <c r="A2536" s="84">
        <v>5736</v>
      </c>
      <c r="B2536" s="85" t="s">
        <v>413</v>
      </c>
      <c r="C2536" s="84" t="s">
        <v>18</v>
      </c>
      <c r="D2536" s="195">
        <v>41.25</v>
      </c>
    </row>
    <row r="2537" spans="1:4" ht="52.8" x14ac:dyDescent="0.25">
      <c r="A2537" s="84">
        <v>88857</v>
      </c>
      <c r="B2537" s="85" t="s">
        <v>501</v>
      </c>
      <c r="C2537" s="84" t="s">
        <v>18</v>
      </c>
      <c r="D2537" s="195">
        <v>25.54</v>
      </c>
    </row>
    <row r="2538" spans="1:4" ht="52.8" x14ac:dyDescent="0.25">
      <c r="A2538" s="84">
        <v>88858</v>
      </c>
      <c r="B2538" s="85" t="s">
        <v>502</v>
      </c>
      <c r="C2538" s="84" t="s">
        <v>18</v>
      </c>
      <c r="D2538" s="195">
        <v>6.75</v>
      </c>
    </row>
    <row r="2539" spans="1:4" ht="52.8" x14ac:dyDescent="0.25">
      <c r="A2539" s="84">
        <v>5664</v>
      </c>
      <c r="B2539" s="85" t="s">
        <v>391</v>
      </c>
      <c r="C2539" s="84" t="s">
        <v>18</v>
      </c>
      <c r="D2539" s="195">
        <v>31.92</v>
      </c>
    </row>
    <row r="2540" spans="1:4" ht="52.8" x14ac:dyDescent="0.25">
      <c r="A2540" s="84">
        <v>53786</v>
      </c>
      <c r="B2540" s="85" t="s">
        <v>446</v>
      </c>
      <c r="C2540" s="84" t="s">
        <v>18</v>
      </c>
      <c r="D2540" s="195">
        <v>50.41</v>
      </c>
    </row>
    <row r="2541" spans="1:4" ht="39.6" x14ac:dyDescent="0.25">
      <c r="A2541" s="84">
        <v>7038</v>
      </c>
      <c r="B2541" s="85" t="s">
        <v>427</v>
      </c>
      <c r="C2541" s="84" t="s">
        <v>18</v>
      </c>
      <c r="D2541" s="195">
        <v>50.1</v>
      </c>
    </row>
    <row r="2542" spans="1:4" ht="26.4" x14ac:dyDescent="0.25">
      <c r="A2542" s="84">
        <v>7039</v>
      </c>
      <c r="B2542" s="85" t="s">
        <v>428</v>
      </c>
      <c r="C2542" s="84" t="s">
        <v>18</v>
      </c>
      <c r="D2542" s="195">
        <v>13.44</v>
      </c>
    </row>
    <row r="2543" spans="1:4" ht="39.6" x14ac:dyDescent="0.25">
      <c r="A2543" s="84">
        <v>7040</v>
      </c>
      <c r="B2543" s="85" t="s">
        <v>429</v>
      </c>
      <c r="C2543" s="84" t="s">
        <v>18</v>
      </c>
      <c r="D2543" s="195">
        <v>62.69</v>
      </c>
    </row>
    <row r="2544" spans="1:4" ht="39.6" x14ac:dyDescent="0.25">
      <c r="A2544" s="84">
        <v>55263</v>
      </c>
      <c r="B2544" s="85" t="s">
        <v>469</v>
      </c>
      <c r="C2544" s="84" t="s">
        <v>18</v>
      </c>
      <c r="D2544" s="195">
        <v>63.65</v>
      </c>
    </row>
    <row r="2545" spans="1:4" ht="39.6" x14ac:dyDescent="0.25">
      <c r="A2545" s="84">
        <v>96460</v>
      </c>
      <c r="B2545" s="85" t="s">
        <v>10318</v>
      </c>
      <c r="C2545" s="84" t="s">
        <v>18</v>
      </c>
      <c r="D2545" s="195">
        <v>53.18</v>
      </c>
    </row>
    <row r="2546" spans="1:4" ht="26.4" x14ac:dyDescent="0.25">
      <c r="A2546" s="84">
        <v>96459</v>
      </c>
      <c r="B2546" s="85" t="s">
        <v>10319</v>
      </c>
      <c r="C2546" s="84" t="s">
        <v>18</v>
      </c>
      <c r="D2546" s="195">
        <v>14.26</v>
      </c>
    </row>
    <row r="2547" spans="1:4" ht="39.6" x14ac:dyDescent="0.25">
      <c r="A2547" s="84">
        <v>96458</v>
      </c>
      <c r="B2547" s="85" t="s">
        <v>10320</v>
      </c>
      <c r="C2547" s="84" t="s">
        <v>18</v>
      </c>
      <c r="D2547" s="195">
        <v>66.55</v>
      </c>
    </row>
    <row r="2548" spans="1:4" ht="39.6" x14ac:dyDescent="0.25">
      <c r="A2548" s="84">
        <v>96457</v>
      </c>
      <c r="B2548" s="85" t="s">
        <v>10321</v>
      </c>
      <c r="C2548" s="84" t="s">
        <v>18</v>
      </c>
      <c r="D2548" s="195">
        <v>63.05</v>
      </c>
    </row>
    <row r="2549" spans="1:4" ht="39.6" x14ac:dyDescent="0.25">
      <c r="A2549" s="84">
        <v>7051</v>
      </c>
      <c r="B2549" s="85" t="s">
        <v>434</v>
      </c>
      <c r="C2549" s="84" t="s">
        <v>18</v>
      </c>
      <c r="D2549" s="195">
        <v>44.43</v>
      </c>
    </row>
    <row r="2550" spans="1:4" ht="39.6" x14ac:dyDescent="0.25">
      <c r="A2550" s="84">
        <v>7052</v>
      </c>
      <c r="B2550" s="85" t="s">
        <v>435</v>
      </c>
      <c r="C2550" s="84" t="s">
        <v>18</v>
      </c>
      <c r="D2550" s="195">
        <v>12</v>
      </c>
    </row>
    <row r="2551" spans="1:4" ht="39.6" x14ac:dyDescent="0.25">
      <c r="A2551" s="84">
        <v>7053</v>
      </c>
      <c r="B2551" s="85" t="s">
        <v>436</v>
      </c>
      <c r="C2551" s="84" t="s">
        <v>18</v>
      </c>
      <c r="D2551" s="195">
        <v>55.61</v>
      </c>
    </row>
    <row r="2552" spans="1:4" ht="39.6" x14ac:dyDescent="0.25">
      <c r="A2552" s="84">
        <v>7054</v>
      </c>
      <c r="B2552" s="85" t="s">
        <v>437</v>
      </c>
      <c r="C2552" s="84" t="s">
        <v>18</v>
      </c>
      <c r="D2552" s="195">
        <v>88.17</v>
      </c>
    </row>
    <row r="2553" spans="1:4" ht="39.6" x14ac:dyDescent="0.25">
      <c r="A2553" s="84">
        <v>95627</v>
      </c>
      <c r="B2553" s="85" t="s">
        <v>781</v>
      </c>
      <c r="C2553" s="84" t="s">
        <v>18</v>
      </c>
      <c r="D2553" s="195">
        <v>47.95</v>
      </c>
    </row>
    <row r="2554" spans="1:4" ht="26.4" x14ac:dyDescent="0.25">
      <c r="A2554" s="84">
        <v>95628</v>
      </c>
      <c r="B2554" s="85" t="s">
        <v>782</v>
      </c>
      <c r="C2554" s="84" t="s">
        <v>18</v>
      </c>
      <c r="D2554" s="195">
        <v>12.86</v>
      </c>
    </row>
    <row r="2555" spans="1:4" ht="39.6" x14ac:dyDescent="0.25">
      <c r="A2555" s="84">
        <v>95629</v>
      </c>
      <c r="B2555" s="85" t="s">
        <v>783</v>
      </c>
      <c r="C2555" s="84" t="s">
        <v>18</v>
      </c>
      <c r="D2555" s="195">
        <v>60.01</v>
      </c>
    </row>
    <row r="2556" spans="1:4" ht="39.6" x14ac:dyDescent="0.25">
      <c r="A2556" s="84">
        <v>95630</v>
      </c>
      <c r="B2556" s="85" t="s">
        <v>784</v>
      </c>
      <c r="C2556" s="84" t="s">
        <v>18</v>
      </c>
      <c r="D2556" s="195">
        <v>88.17</v>
      </c>
    </row>
    <row r="2557" spans="1:4" ht="39.6" x14ac:dyDescent="0.25">
      <c r="A2557" s="84">
        <v>89210</v>
      </c>
      <c r="B2557" s="85" t="s">
        <v>527</v>
      </c>
      <c r="C2557" s="84" t="s">
        <v>18</v>
      </c>
      <c r="D2557" s="195">
        <v>32.049999999999997</v>
      </c>
    </row>
    <row r="2558" spans="1:4" ht="39.6" x14ac:dyDescent="0.25">
      <c r="A2558" s="84">
        <v>89211</v>
      </c>
      <c r="B2558" s="85" t="s">
        <v>528</v>
      </c>
      <c r="C2558" s="84" t="s">
        <v>18</v>
      </c>
      <c r="D2558" s="195">
        <v>8.6</v>
      </c>
    </row>
    <row r="2559" spans="1:4" ht="39.6" x14ac:dyDescent="0.25">
      <c r="A2559" s="84">
        <v>5674</v>
      </c>
      <c r="B2559" s="85" t="s">
        <v>394</v>
      </c>
      <c r="C2559" s="84" t="s">
        <v>18</v>
      </c>
      <c r="D2559" s="195">
        <v>40.11</v>
      </c>
    </row>
    <row r="2560" spans="1:4" ht="39.6" x14ac:dyDescent="0.25">
      <c r="A2560" s="84">
        <v>53788</v>
      </c>
      <c r="B2560" s="85" t="s">
        <v>447</v>
      </c>
      <c r="C2560" s="84" t="s">
        <v>18</v>
      </c>
      <c r="D2560" s="195">
        <v>56.44</v>
      </c>
    </row>
    <row r="2561" spans="1:4" ht="39.6" x14ac:dyDescent="0.25">
      <c r="A2561" s="84">
        <v>73309</v>
      </c>
      <c r="B2561" s="85" t="s">
        <v>472</v>
      </c>
      <c r="C2561" s="84" t="s">
        <v>18</v>
      </c>
      <c r="D2561" s="195">
        <v>33.33</v>
      </c>
    </row>
    <row r="2562" spans="1:4" ht="39.6" x14ac:dyDescent="0.25">
      <c r="A2562" s="84">
        <v>73313</v>
      </c>
      <c r="B2562" s="85" t="s">
        <v>474</v>
      </c>
      <c r="C2562" s="84" t="s">
        <v>18</v>
      </c>
      <c r="D2562" s="195">
        <v>9</v>
      </c>
    </row>
    <row r="2563" spans="1:4" ht="39.6" x14ac:dyDescent="0.25">
      <c r="A2563" s="84">
        <v>5089</v>
      </c>
      <c r="B2563" s="85" t="s">
        <v>386</v>
      </c>
      <c r="C2563" s="84" t="s">
        <v>18</v>
      </c>
      <c r="D2563" s="195">
        <v>41.71</v>
      </c>
    </row>
    <row r="2564" spans="1:4" ht="39.6" x14ac:dyDescent="0.25">
      <c r="A2564" s="84">
        <v>73315</v>
      </c>
      <c r="B2564" s="85" t="s">
        <v>475</v>
      </c>
      <c r="C2564" s="84" t="s">
        <v>18</v>
      </c>
      <c r="D2564" s="195">
        <v>56.44</v>
      </c>
    </row>
    <row r="2565" spans="1:4" ht="39.6" x14ac:dyDescent="0.25">
      <c r="A2565" s="84">
        <v>5738</v>
      </c>
      <c r="B2565" s="85" t="s">
        <v>414</v>
      </c>
      <c r="C2565" s="84" t="s">
        <v>18</v>
      </c>
      <c r="D2565" s="195">
        <v>43.8</v>
      </c>
    </row>
    <row r="2566" spans="1:4" ht="39.6" x14ac:dyDescent="0.25">
      <c r="A2566" s="84">
        <v>93239</v>
      </c>
      <c r="B2566" s="85" t="s">
        <v>727</v>
      </c>
      <c r="C2566" s="84" t="s">
        <v>18</v>
      </c>
      <c r="D2566" s="195">
        <v>11.75</v>
      </c>
    </row>
    <row r="2567" spans="1:4" ht="39.6" x14ac:dyDescent="0.25">
      <c r="A2567" s="84">
        <v>5739</v>
      </c>
      <c r="B2567" s="85" t="s">
        <v>415</v>
      </c>
      <c r="C2567" s="84" t="s">
        <v>18</v>
      </c>
      <c r="D2567" s="195">
        <v>54.81</v>
      </c>
    </row>
    <row r="2568" spans="1:4" ht="39.6" x14ac:dyDescent="0.25">
      <c r="A2568" s="84">
        <v>93240</v>
      </c>
      <c r="B2568" s="85" t="s">
        <v>728</v>
      </c>
      <c r="C2568" s="84" t="s">
        <v>18</v>
      </c>
      <c r="D2568" s="195">
        <v>11.82</v>
      </c>
    </row>
    <row r="2569" spans="1:4" ht="39.6" x14ac:dyDescent="0.25">
      <c r="A2569" s="84">
        <v>53818</v>
      </c>
      <c r="B2569" s="85" t="s">
        <v>456</v>
      </c>
      <c r="C2569" s="84" t="s">
        <v>18</v>
      </c>
      <c r="D2569" s="195">
        <v>9.67</v>
      </c>
    </row>
    <row r="2570" spans="1:4" ht="39.6" x14ac:dyDescent="0.25">
      <c r="A2570" s="84">
        <v>93238</v>
      </c>
      <c r="B2570" s="85" t="s">
        <v>726</v>
      </c>
      <c r="C2570" s="84" t="s">
        <v>18</v>
      </c>
      <c r="D2570" s="195">
        <v>2.59</v>
      </c>
    </row>
    <row r="2571" spans="1:4" ht="39.6" x14ac:dyDescent="0.25">
      <c r="A2571" s="84">
        <v>5727</v>
      </c>
      <c r="B2571" s="85" t="s">
        <v>409</v>
      </c>
      <c r="C2571" s="84" t="s">
        <v>18</v>
      </c>
      <c r="D2571" s="195">
        <v>12.1</v>
      </c>
    </row>
    <row r="2572" spans="1:4" ht="39.6" x14ac:dyDescent="0.25">
      <c r="A2572" s="84">
        <v>89280</v>
      </c>
      <c r="B2572" s="85" t="s">
        <v>564</v>
      </c>
      <c r="C2572" s="84" t="s">
        <v>18</v>
      </c>
      <c r="D2572" s="195">
        <v>39.36</v>
      </c>
    </row>
    <row r="2573" spans="1:4" ht="26.4" x14ac:dyDescent="0.25">
      <c r="A2573" s="84">
        <v>89281</v>
      </c>
      <c r="B2573" s="85" t="s">
        <v>565</v>
      </c>
      <c r="C2573" s="84" t="s">
        <v>18</v>
      </c>
      <c r="D2573" s="195">
        <v>10.56</v>
      </c>
    </row>
    <row r="2574" spans="1:4" ht="39.6" x14ac:dyDescent="0.25">
      <c r="A2574" s="84">
        <v>5729</v>
      </c>
      <c r="B2574" s="85" t="s">
        <v>410</v>
      </c>
      <c r="C2574" s="84" t="s">
        <v>18</v>
      </c>
      <c r="D2574" s="195">
        <v>49.26</v>
      </c>
    </row>
    <row r="2575" spans="1:4" ht="39.6" x14ac:dyDescent="0.25">
      <c r="A2575" s="84">
        <v>5730</v>
      </c>
      <c r="B2575" s="85" t="s">
        <v>411</v>
      </c>
      <c r="C2575" s="84" t="s">
        <v>18</v>
      </c>
      <c r="D2575" s="195">
        <v>40.36</v>
      </c>
    </row>
    <row r="2576" spans="1:4" ht="26.4" x14ac:dyDescent="0.25">
      <c r="A2576" s="84">
        <v>95266</v>
      </c>
      <c r="B2576" s="85" t="s">
        <v>778</v>
      </c>
      <c r="C2576" s="84" t="s">
        <v>18</v>
      </c>
      <c r="D2576" s="195">
        <v>0.61</v>
      </c>
    </row>
    <row r="2577" spans="1:4" ht="26.4" x14ac:dyDescent="0.25">
      <c r="A2577" s="84">
        <v>95267</v>
      </c>
      <c r="B2577" s="85" t="s">
        <v>779</v>
      </c>
      <c r="C2577" s="84" t="s">
        <v>18</v>
      </c>
      <c r="D2577" s="195">
        <v>0.12</v>
      </c>
    </row>
    <row r="2578" spans="1:4" ht="26.4" x14ac:dyDescent="0.25">
      <c r="A2578" s="84">
        <v>95268</v>
      </c>
      <c r="B2578" s="85" t="s">
        <v>780</v>
      </c>
      <c r="C2578" s="84" t="s">
        <v>18</v>
      </c>
      <c r="D2578" s="195">
        <v>0.59</v>
      </c>
    </row>
    <row r="2579" spans="1:4" ht="26.4" x14ac:dyDescent="0.25">
      <c r="A2579" s="84">
        <v>95269</v>
      </c>
      <c r="B2579" s="85" t="s">
        <v>7854</v>
      </c>
      <c r="C2579" s="84" t="s">
        <v>18</v>
      </c>
      <c r="D2579" s="195">
        <v>8.92</v>
      </c>
    </row>
    <row r="2580" spans="1:4" ht="26.4" x14ac:dyDescent="0.25">
      <c r="A2580" s="84">
        <v>91688</v>
      </c>
      <c r="B2580" s="85" t="s">
        <v>692</v>
      </c>
      <c r="C2580" s="84" t="s">
        <v>18</v>
      </c>
      <c r="D2580" s="195">
        <v>0.09</v>
      </c>
    </row>
    <row r="2581" spans="1:4" ht="26.4" x14ac:dyDescent="0.25">
      <c r="A2581" s="84">
        <v>91689</v>
      </c>
      <c r="B2581" s="85" t="s">
        <v>693</v>
      </c>
      <c r="C2581" s="84" t="s">
        <v>18</v>
      </c>
      <c r="D2581" s="195">
        <v>0.01</v>
      </c>
    </row>
    <row r="2582" spans="1:4" ht="26.4" x14ac:dyDescent="0.25">
      <c r="A2582" s="84">
        <v>91690</v>
      </c>
      <c r="B2582" s="85" t="s">
        <v>694</v>
      </c>
      <c r="C2582" s="84" t="s">
        <v>18</v>
      </c>
      <c r="D2582" s="195">
        <v>0.06</v>
      </c>
    </row>
    <row r="2583" spans="1:4" ht="26.4" x14ac:dyDescent="0.25">
      <c r="A2583" s="84">
        <v>91691</v>
      </c>
      <c r="B2583" s="85" t="s">
        <v>695</v>
      </c>
      <c r="C2583" s="84" t="s">
        <v>18</v>
      </c>
      <c r="D2583" s="195">
        <v>1.29</v>
      </c>
    </row>
    <row r="2584" spans="1:4" ht="39.6" x14ac:dyDescent="0.25">
      <c r="A2584" s="84">
        <v>102924</v>
      </c>
      <c r="B2584" s="85" t="s">
        <v>12129</v>
      </c>
      <c r="C2584" s="84" t="s">
        <v>18</v>
      </c>
      <c r="D2584" s="195">
        <v>0</v>
      </c>
    </row>
    <row r="2585" spans="1:4" ht="39.6" x14ac:dyDescent="0.25">
      <c r="A2585" s="84">
        <v>102925</v>
      </c>
      <c r="B2585" s="85" t="s">
        <v>12130</v>
      </c>
      <c r="C2585" s="84" t="s">
        <v>18</v>
      </c>
      <c r="D2585" s="195">
        <v>0</v>
      </c>
    </row>
    <row r="2586" spans="1:4" ht="39.6" x14ac:dyDescent="0.25">
      <c r="A2586" s="84">
        <v>102926</v>
      </c>
      <c r="B2586" s="85" t="s">
        <v>12131</v>
      </c>
      <c r="C2586" s="84" t="s">
        <v>18</v>
      </c>
      <c r="D2586" s="195">
        <v>0</v>
      </c>
    </row>
    <row r="2587" spans="1:4" ht="39.6" x14ac:dyDescent="0.25">
      <c r="A2587" s="84">
        <v>102927</v>
      </c>
      <c r="B2587" s="85" t="s">
        <v>6659</v>
      </c>
      <c r="C2587" s="84" t="s">
        <v>18</v>
      </c>
      <c r="D2587" s="195">
        <v>0.89</v>
      </c>
    </row>
    <row r="2588" spans="1:4" ht="26.4" x14ac:dyDescent="0.25">
      <c r="A2588" s="84">
        <v>95136</v>
      </c>
      <c r="B2588" s="85" t="s">
        <v>768</v>
      </c>
      <c r="C2588" s="84" t="s">
        <v>18</v>
      </c>
      <c r="D2588" s="195">
        <v>0.02</v>
      </c>
    </row>
    <row r="2589" spans="1:4" ht="26.4" x14ac:dyDescent="0.25">
      <c r="A2589" s="84">
        <v>95137</v>
      </c>
      <c r="B2589" s="85" t="s">
        <v>769</v>
      </c>
      <c r="C2589" s="84" t="s">
        <v>18</v>
      </c>
      <c r="D2589" s="195">
        <v>0.01</v>
      </c>
    </row>
    <row r="2590" spans="1:4" ht="26.4" x14ac:dyDescent="0.25">
      <c r="A2590" s="84">
        <v>95138</v>
      </c>
      <c r="B2590" s="85" t="s">
        <v>770</v>
      </c>
      <c r="C2590" s="84" t="s">
        <v>18</v>
      </c>
      <c r="D2590" s="195">
        <v>0.01</v>
      </c>
    </row>
    <row r="2591" spans="1:4" ht="26.4" x14ac:dyDescent="0.25">
      <c r="A2591" s="84">
        <v>89023</v>
      </c>
      <c r="B2591" s="85" t="s">
        <v>6597</v>
      </c>
      <c r="C2591" s="84" t="s">
        <v>18</v>
      </c>
      <c r="D2591" s="195">
        <v>3.82</v>
      </c>
    </row>
    <row r="2592" spans="1:4" ht="26.4" x14ac:dyDescent="0.25">
      <c r="A2592" s="84">
        <v>89024</v>
      </c>
      <c r="B2592" s="85" t="s">
        <v>6598</v>
      </c>
      <c r="C2592" s="84" t="s">
        <v>18</v>
      </c>
      <c r="D2592" s="195">
        <v>1.32</v>
      </c>
    </row>
    <row r="2593" spans="1:4" ht="26.4" x14ac:dyDescent="0.25">
      <c r="A2593" s="84">
        <v>89025</v>
      </c>
      <c r="B2593" s="85" t="s">
        <v>6599</v>
      </c>
      <c r="C2593" s="84" t="s">
        <v>18</v>
      </c>
      <c r="D2593" s="195">
        <v>4.78</v>
      </c>
    </row>
    <row r="2594" spans="1:4" ht="26.4" x14ac:dyDescent="0.25">
      <c r="A2594" s="84">
        <v>89026</v>
      </c>
      <c r="B2594" s="85" t="s">
        <v>6600</v>
      </c>
      <c r="C2594" s="84" t="s">
        <v>18</v>
      </c>
      <c r="D2594" s="195">
        <v>168.87</v>
      </c>
    </row>
    <row r="2595" spans="1:4" ht="26.4" x14ac:dyDescent="0.25">
      <c r="A2595" s="84">
        <v>7032</v>
      </c>
      <c r="B2595" s="85" t="s">
        <v>6573</v>
      </c>
      <c r="C2595" s="84" t="s">
        <v>18</v>
      </c>
      <c r="D2595" s="195">
        <v>4.7</v>
      </c>
    </row>
    <row r="2596" spans="1:4" ht="26.4" x14ac:dyDescent="0.25">
      <c r="A2596" s="84">
        <v>7033</v>
      </c>
      <c r="B2596" s="85" t="s">
        <v>6574</v>
      </c>
      <c r="C2596" s="84" t="s">
        <v>18</v>
      </c>
      <c r="D2596" s="195">
        <v>1.63</v>
      </c>
    </row>
    <row r="2597" spans="1:4" ht="26.4" x14ac:dyDescent="0.25">
      <c r="A2597" s="84">
        <v>7034</v>
      </c>
      <c r="B2597" s="85" t="s">
        <v>6575</v>
      </c>
      <c r="C2597" s="84" t="s">
        <v>18</v>
      </c>
      <c r="D2597" s="195">
        <v>5.88</v>
      </c>
    </row>
    <row r="2598" spans="1:4" ht="26.4" x14ac:dyDescent="0.25">
      <c r="A2598" s="84">
        <v>7035</v>
      </c>
      <c r="B2598" s="85" t="s">
        <v>6576</v>
      </c>
      <c r="C2598" s="84" t="s">
        <v>18</v>
      </c>
      <c r="D2598" s="195">
        <v>253.31</v>
      </c>
    </row>
    <row r="2599" spans="1:4" ht="39.6" x14ac:dyDescent="0.25">
      <c r="A2599" s="84">
        <v>102942</v>
      </c>
      <c r="B2599" s="85" t="s">
        <v>12132</v>
      </c>
      <c r="C2599" s="84" t="s">
        <v>18</v>
      </c>
      <c r="D2599" s="195">
        <v>0</v>
      </c>
    </row>
    <row r="2600" spans="1:4" ht="39.6" x14ac:dyDescent="0.25">
      <c r="A2600" s="84">
        <v>102943</v>
      </c>
      <c r="B2600" s="85" t="s">
        <v>12133</v>
      </c>
      <c r="C2600" s="84" t="s">
        <v>18</v>
      </c>
      <c r="D2600" s="195">
        <v>0</v>
      </c>
    </row>
    <row r="2601" spans="1:4" ht="39.6" x14ac:dyDescent="0.25">
      <c r="A2601" s="84">
        <v>102944</v>
      </c>
      <c r="B2601" s="85" t="s">
        <v>12134</v>
      </c>
      <c r="C2601" s="84" t="s">
        <v>18</v>
      </c>
      <c r="D2601" s="195">
        <v>0</v>
      </c>
    </row>
    <row r="2602" spans="1:4" ht="39.6" x14ac:dyDescent="0.25">
      <c r="A2602" s="84">
        <v>102945</v>
      </c>
      <c r="B2602" s="85" t="s">
        <v>6661</v>
      </c>
      <c r="C2602" s="84" t="s">
        <v>18</v>
      </c>
      <c r="D2602" s="195">
        <v>0.01</v>
      </c>
    </row>
    <row r="2603" spans="1:4" ht="26.4" x14ac:dyDescent="0.25">
      <c r="A2603" s="84">
        <v>104087</v>
      </c>
      <c r="B2603" s="85" t="s">
        <v>842</v>
      </c>
      <c r="C2603" s="84" t="s">
        <v>18</v>
      </c>
      <c r="D2603" s="195">
        <v>0.03</v>
      </c>
    </row>
    <row r="2604" spans="1:4" ht="26.4" x14ac:dyDescent="0.25">
      <c r="A2604" s="84">
        <v>104088</v>
      </c>
      <c r="B2604" s="85" t="s">
        <v>843</v>
      </c>
      <c r="C2604" s="84" t="s">
        <v>18</v>
      </c>
      <c r="D2604" s="195">
        <v>0</v>
      </c>
    </row>
    <row r="2605" spans="1:4" ht="26.4" x14ac:dyDescent="0.25">
      <c r="A2605" s="84">
        <v>104089</v>
      </c>
      <c r="B2605" s="85" t="s">
        <v>844</v>
      </c>
      <c r="C2605" s="84" t="s">
        <v>18</v>
      </c>
      <c r="D2605" s="195">
        <v>0.04</v>
      </c>
    </row>
    <row r="2606" spans="1:4" ht="26.4" x14ac:dyDescent="0.25">
      <c r="A2606" s="84">
        <v>104090</v>
      </c>
      <c r="B2606" s="85" t="s">
        <v>845</v>
      </c>
      <c r="C2606" s="84" t="s">
        <v>18</v>
      </c>
      <c r="D2606" s="195">
        <v>0.64</v>
      </c>
    </row>
    <row r="2607" spans="1:4" ht="26.4" x14ac:dyDescent="0.25">
      <c r="A2607" s="84">
        <v>104093</v>
      </c>
      <c r="B2607" s="85" t="s">
        <v>846</v>
      </c>
      <c r="C2607" s="84" t="s">
        <v>18</v>
      </c>
      <c r="D2607" s="195">
        <v>0.04</v>
      </c>
    </row>
    <row r="2608" spans="1:4" ht="26.4" x14ac:dyDescent="0.25">
      <c r="A2608" s="84">
        <v>104094</v>
      </c>
      <c r="B2608" s="85" t="s">
        <v>847</v>
      </c>
      <c r="C2608" s="84" t="s">
        <v>18</v>
      </c>
      <c r="D2608" s="195">
        <v>0.01</v>
      </c>
    </row>
    <row r="2609" spans="1:4" ht="26.4" x14ac:dyDescent="0.25">
      <c r="A2609" s="84">
        <v>104095</v>
      </c>
      <c r="B2609" s="85" t="s">
        <v>848</v>
      </c>
      <c r="C2609" s="84" t="s">
        <v>18</v>
      </c>
      <c r="D2609" s="195">
        <v>0.05</v>
      </c>
    </row>
    <row r="2610" spans="1:4" ht="26.4" x14ac:dyDescent="0.25">
      <c r="A2610" s="84">
        <v>104096</v>
      </c>
      <c r="B2610" s="85" t="s">
        <v>849</v>
      </c>
      <c r="C2610" s="84" t="s">
        <v>18</v>
      </c>
      <c r="D2610" s="195">
        <v>0.89</v>
      </c>
    </row>
    <row r="2611" spans="1:4" ht="26.4" x14ac:dyDescent="0.25">
      <c r="A2611" s="84">
        <v>102900</v>
      </c>
      <c r="B2611" s="85" t="s">
        <v>12135</v>
      </c>
      <c r="C2611" s="84" t="s">
        <v>18</v>
      </c>
      <c r="D2611" s="195">
        <v>0</v>
      </c>
    </row>
    <row r="2612" spans="1:4" ht="26.4" x14ac:dyDescent="0.25">
      <c r="A2612" s="84">
        <v>102901</v>
      </c>
      <c r="B2612" s="85" t="s">
        <v>12136</v>
      </c>
      <c r="C2612" s="84" t="s">
        <v>18</v>
      </c>
      <c r="D2612" s="195">
        <v>0</v>
      </c>
    </row>
    <row r="2613" spans="1:4" ht="26.4" x14ac:dyDescent="0.25">
      <c r="A2613" s="84">
        <v>102902</v>
      </c>
      <c r="B2613" s="85" t="s">
        <v>12137</v>
      </c>
      <c r="C2613" s="84" t="s">
        <v>18</v>
      </c>
      <c r="D2613" s="195">
        <v>0</v>
      </c>
    </row>
    <row r="2614" spans="1:4" ht="26.4" x14ac:dyDescent="0.25">
      <c r="A2614" s="84">
        <v>102903</v>
      </c>
      <c r="B2614" s="85" t="s">
        <v>12138</v>
      </c>
      <c r="C2614" s="84" t="s">
        <v>18</v>
      </c>
      <c r="D2614" s="195">
        <v>11.52</v>
      </c>
    </row>
    <row r="2615" spans="1:4" ht="26.4" x14ac:dyDescent="0.25">
      <c r="A2615" s="84">
        <v>89029</v>
      </c>
      <c r="B2615" s="85" t="s">
        <v>519</v>
      </c>
      <c r="C2615" s="84" t="s">
        <v>18</v>
      </c>
      <c r="D2615" s="195">
        <v>33.58</v>
      </c>
    </row>
    <row r="2616" spans="1:4" ht="26.4" x14ac:dyDescent="0.25">
      <c r="A2616" s="84">
        <v>89030</v>
      </c>
      <c r="B2616" s="85" t="s">
        <v>520</v>
      </c>
      <c r="C2616" s="84" t="s">
        <v>18</v>
      </c>
      <c r="D2616" s="195">
        <v>14.79</v>
      </c>
    </row>
    <row r="2617" spans="1:4" ht="26.4" x14ac:dyDescent="0.25">
      <c r="A2617" s="84">
        <v>5724</v>
      </c>
      <c r="B2617" s="85" t="s">
        <v>408</v>
      </c>
      <c r="C2617" s="84" t="s">
        <v>18</v>
      </c>
      <c r="D2617" s="195">
        <v>60.04</v>
      </c>
    </row>
    <row r="2618" spans="1:4" ht="26.4" x14ac:dyDescent="0.25">
      <c r="A2618" s="84">
        <v>53817</v>
      </c>
      <c r="B2618" s="85" t="s">
        <v>455</v>
      </c>
      <c r="C2618" s="84" t="s">
        <v>18</v>
      </c>
      <c r="D2618" s="195">
        <v>61.7</v>
      </c>
    </row>
    <row r="2619" spans="1:4" ht="26.4" x14ac:dyDescent="0.25">
      <c r="A2619" s="84">
        <v>88839</v>
      </c>
      <c r="B2619" s="85" t="s">
        <v>493</v>
      </c>
      <c r="C2619" s="84" t="s">
        <v>18</v>
      </c>
      <c r="D2619" s="195">
        <v>35.15</v>
      </c>
    </row>
    <row r="2620" spans="1:4" ht="26.4" x14ac:dyDescent="0.25">
      <c r="A2620" s="84">
        <v>88840</v>
      </c>
      <c r="B2620" s="85" t="s">
        <v>494</v>
      </c>
      <c r="C2620" s="84" t="s">
        <v>18</v>
      </c>
      <c r="D2620" s="195">
        <v>15.48</v>
      </c>
    </row>
    <row r="2621" spans="1:4" ht="26.4" x14ac:dyDescent="0.25">
      <c r="A2621" s="84">
        <v>88841</v>
      </c>
      <c r="B2621" s="85" t="s">
        <v>495</v>
      </c>
      <c r="C2621" s="84" t="s">
        <v>18</v>
      </c>
      <c r="D2621" s="195">
        <v>62.84</v>
      </c>
    </row>
    <row r="2622" spans="1:4" ht="26.4" x14ac:dyDescent="0.25">
      <c r="A2622" s="84">
        <v>88842</v>
      </c>
      <c r="B2622" s="85" t="s">
        <v>496</v>
      </c>
      <c r="C2622" s="84" t="s">
        <v>18</v>
      </c>
      <c r="D2622" s="195">
        <v>77.180000000000007</v>
      </c>
    </row>
    <row r="2623" spans="1:4" ht="26.4" x14ac:dyDescent="0.25">
      <c r="A2623" s="84">
        <v>89009</v>
      </c>
      <c r="B2623" s="85" t="s">
        <v>509</v>
      </c>
      <c r="C2623" s="84" t="s">
        <v>18</v>
      </c>
      <c r="D2623" s="195">
        <v>43.54</v>
      </c>
    </row>
    <row r="2624" spans="1:4" ht="26.4" x14ac:dyDescent="0.25">
      <c r="A2624" s="84">
        <v>89010</v>
      </c>
      <c r="B2624" s="85" t="s">
        <v>510</v>
      </c>
      <c r="C2624" s="84" t="s">
        <v>18</v>
      </c>
      <c r="D2624" s="195">
        <v>19.18</v>
      </c>
    </row>
    <row r="2625" spans="1:4" ht="26.4" x14ac:dyDescent="0.25">
      <c r="A2625" s="84">
        <v>53810</v>
      </c>
      <c r="B2625" s="85" t="s">
        <v>453</v>
      </c>
      <c r="C2625" s="84" t="s">
        <v>18</v>
      </c>
      <c r="D2625" s="195">
        <v>77.84</v>
      </c>
    </row>
    <row r="2626" spans="1:4" ht="26.4" x14ac:dyDescent="0.25">
      <c r="A2626" s="84">
        <v>5721</v>
      </c>
      <c r="B2626" s="85" t="s">
        <v>406</v>
      </c>
      <c r="C2626" s="84" t="s">
        <v>18</v>
      </c>
      <c r="D2626" s="195">
        <v>92.6</v>
      </c>
    </row>
    <row r="2627" spans="1:4" ht="26.4" x14ac:dyDescent="0.25">
      <c r="A2627" s="84">
        <v>89017</v>
      </c>
      <c r="B2627" s="85" t="s">
        <v>517</v>
      </c>
      <c r="C2627" s="84" t="s">
        <v>18</v>
      </c>
      <c r="D2627" s="195">
        <v>43.27</v>
      </c>
    </row>
    <row r="2628" spans="1:4" ht="26.4" x14ac:dyDescent="0.25">
      <c r="A2628" s="84">
        <v>89018</v>
      </c>
      <c r="B2628" s="85" t="s">
        <v>518</v>
      </c>
      <c r="C2628" s="84" t="s">
        <v>18</v>
      </c>
      <c r="D2628" s="195">
        <v>19.059999999999999</v>
      </c>
    </row>
    <row r="2629" spans="1:4" ht="26.4" x14ac:dyDescent="0.25">
      <c r="A2629" s="84">
        <v>53806</v>
      </c>
      <c r="B2629" s="85" t="s">
        <v>452</v>
      </c>
      <c r="C2629" s="84" t="s">
        <v>18</v>
      </c>
      <c r="D2629" s="195">
        <v>77.36</v>
      </c>
    </row>
    <row r="2630" spans="1:4" ht="26.4" x14ac:dyDescent="0.25">
      <c r="A2630" s="84">
        <v>5718</v>
      </c>
      <c r="B2630" s="85" t="s">
        <v>405</v>
      </c>
      <c r="C2630" s="84" t="s">
        <v>18</v>
      </c>
      <c r="D2630" s="195">
        <v>104.96</v>
      </c>
    </row>
    <row r="2631" spans="1:4" ht="26.4" x14ac:dyDescent="0.25">
      <c r="A2631" s="84">
        <v>89013</v>
      </c>
      <c r="B2631" s="85" t="s">
        <v>513</v>
      </c>
      <c r="C2631" s="84" t="s">
        <v>18</v>
      </c>
      <c r="D2631" s="195">
        <v>142.61000000000001</v>
      </c>
    </row>
    <row r="2632" spans="1:4" ht="26.4" x14ac:dyDescent="0.25">
      <c r="A2632" s="84">
        <v>89014</v>
      </c>
      <c r="B2632" s="85" t="s">
        <v>514</v>
      </c>
      <c r="C2632" s="84" t="s">
        <v>18</v>
      </c>
      <c r="D2632" s="195">
        <v>62.82</v>
      </c>
    </row>
    <row r="2633" spans="1:4" ht="26.4" x14ac:dyDescent="0.25">
      <c r="A2633" s="84">
        <v>53814</v>
      </c>
      <c r="B2633" s="85" t="s">
        <v>454</v>
      </c>
      <c r="C2633" s="84" t="s">
        <v>18</v>
      </c>
      <c r="D2633" s="195">
        <v>254.96</v>
      </c>
    </row>
    <row r="2634" spans="1:4" ht="26.4" x14ac:dyDescent="0.25">
      <c r="A2634" s="84">
        <v>5722</v>
      </c>
      <c r="B2634" s="85" t="s">
        <v>407</v>
      </c>
      <c r="C2634" s="84" t="s">
        <v>18</v>
      </c>
      <c r="D2634" s="195">
        <v>214.17</v>
      </c>
    </row>
    <row r="2635" spans="1:4" ht="26.4" x14ac:dyDescent="0.25">
      <c r="A2635" s="84">
        <v>96015</v>
      </c>
      <c r="B2635" s="85" t="s">
        <v>797</v>
      </c>
      <c r="C2635" s="84" t="s">
        <v>18</v>
      </c>
      <c r="D2635" s="195">
        <v>22.27</v>
      </c>
    </row>
    <row r="2636" spans="1:4" ht="26.4" x14ac:dyDescent="0.25">
      <c r="A2636" s="84">
        <v>96016</v>
      </c>
      <c r="B2636" s="85" t="s">
        <v>798</v>
      </c>
      <c r="C2636" s="84" t="s">
        <v>18</v>
      </c>
      <c r="D2636" s="195">
        <v>5.97</v>
      </c>
    </row>
    <row r="2637" spans="1:4" ht="26.4" x14ac:dyDescent="0.25">
      <c r="A2637" s="84">
        <v>96018</v>
      </c>
      <c r="B2637" s="85" t="s">
        <v>799</v>
      </c>
      <c r="C2637" s="84" t="s">
        <v>18</v>
      </c>
      <c r="D2637" s="195">
        <v>24.37</v>
      </c>
    </row>
    <row r="2638" spans="1:4" ht="26.4" x14ac:dyDescent="0.25">
      <c r="A2638" s="84">
        <v>96019</v>
      </c>
      <c r="B2638" s="85" t="s">
        <v>800</v>
      </c>
      <c r="C2638" s="84" t="s">
        <v>18</v>
      </c>
      <c r="D2638" s="195">
        <v>95.5</v>
      </c>
    </row>
    <row r="2639" spans="1:4" ht="26.4" x14ac:dyDescent="0.25">
      <c r="A2639" s="84">
        <v>96008</v>
      </c>
      <c r="B2639" s="85" t="s">
        <v>793</v>
      </c>
      <c r="C2639" s="84" t="s">
        <v>18</v>
      </c>
      <c r="D2639" s="195">
        <v>22.47</v>
      </c>
    </row>
    <row r="2640" spans="1:4" ht="26.4" x14ac:dyDescent="0.25">
      <c r="A2640" s="84">
        <v>96009</v>
      </c>
      <c r="B2640" s="85" t="s">
        <v>794</v>
      </c>
      <c r="C2640" s="84" t="s">
        <v>18</v>
      </c>
      <c r="D2640" s="195">
        <v>6.02</v>
      </c>
    </row>
    <row r="2641" spans="1:4" ht="26.4" x14ac:dyDescent="0.25">
      <c r="A2641" s="84">
        <v>96011</v>
      </c>
      <c r="B2641" s="85" t="s">
        <v>795</v>
      </c>
      <c r="C2641" s="84" t="s">
        <v>18</v>
      </c>
      <c r="D2641" s="195">
        <v>24.59</v>
      </c>
    </row>
    <row r="2642" spans="1:4" ht="26.4" x14ac:dyDescent="0.25">
      <c r="A2642" s="84">
        <v>96012</v>
      </c>
      <c r="B2642" s="85" t="s">
        <v>796</v>
      </c>
      <c r="C2642" s="84" t="s">
        <v>18</v>
      </c>
      <c r="D2642" s="195">
        <v>95.5</v>
      </c>
    </row>
    <row r="2643" spans="1:4" ht="26.4" x14ac:dyDescent="0.25">
      <c r="A2643" s="84">
        <v>96023</v>
      </c>
      <c r="B2643" s="85" t="s">
        <v>801</v>
      </c>
      <c r="C2643" s="84" t="s">
        <v>18</v>
      </c>
      <c r="D2643" s="195">
        <v>17.21</v>
      </c>
    </row>
    <row r="2644" spans="1:4" ht="26.4" x14ac:dyDescent="0.25">
      <c r="A2644" s="84">
        <v>96024</v>
      </c>
      <c r="B2644" s="85" t="s">
        <v>802</v>
      </c>
      <c r="C2644" s="84" t="s">
        <v>18</v>
      </c>
      <c r="D2644" s="195">
        <v>4.6100000000000003</v>
      </c>
    </row>
    <row r="2645" spans="1:4" ht="26.4" x14ac:dyDescent="0.25">
      <c r="A2645" s="84">
        <v>96026</v>
      </c>
      <c r="B2645" s="85" t="s">
        <v>803</v>
      </c>
      <c r="C2645" s="84" t="s">
        <v>18</v>
      </c>
      <c r="D2645" s="195">
        <v>18.829999999999998</v>
      </c>
    </row>
    <row r="2646" spans="1:4" ht="26.4" x14ac:dyDescent="0.25">
      <c r="A2646" s="84">
        <v>96027</v>
      </c>
      <c r="B2646" s="85" t="s">
        <v>804</v>
      </c>
      <c r="C2646" s="84" t="s">
        <v>18</v>
      </c>
      <c r="D2646" s="195">
        <v>66.540000000000006</v>
      </c>
    </row>
    <row r="2647" spans="1:4" ht="26.4" x14ac:dyDescent="0.25">
      <c r="A2647" s="84">
        <v>96053</v>
      </c>
      <c r="B2647" s="85" t="s">
        <v>810</v>
      </c>
      <c r="C2647" s="84" t="s">
        <v>18</v>
      </c>
      <c r="D2647" s="195">
        <v>17.41</v>
      </c>
    </row>
    <row r="2648" spans="1:4" ht="26.4" x14ac:dyDescent="0.25">
      <c r="A2648" s="84">
        <v>96055</v>
      </c>
      <c r="B2648" s="85" t="s">
        <v>812</v>
      </c>
      <c r="C2648" s="84" t="s">
        <v>18</v>
      </c>
      <c r="D2648" s="195">
        <v>4.66</v>
      </c>
    </row>
    <row r="2649" spans="1:4" ht="26.4" x14ac:dyDescent="0.25">
      <c r="A2649" s="84">
        <v>96056</v>
      </c>
      <c r="B2649" s="85" t="s">
        <v>813</v>
      </c>
      <c r="C2649" s="84" t="s">
        <v>18</v>
      </c>
      <c r="D2649" s="195">
        <v>19.05</v>
      </c>
    </row>
    <row r="2650" spans="1:4" ht="26.4" x14ac:dyDescent="0.25">
      <c r="A2650" s="84">
        <v>96057</v>
      </c>
      <c r="B2650" s="85" t="s">
        <v>814</v>
      </c>
      <c r="C2650" s="84" t="s">
        <v>18</v>
      </c>
      <c r="D2650" s="195">
        <v>66.540000000000006</v>
      </c>
    </row>
    <row r="2651" spans="1:4" ht="26.4" x14ac:dyDescent="0.25">
      <c r="A2651" s="84">
        <v>7063</v>
      </c>
      <c r="B2651" s="85" t="s">
        <v>442</v>
      </c>
      <c r="C2651" s="84" t="s">
        <v>18</v>
      </c>
      <c r="D2651" s="195">
        <v>18.940000000000001</v>
      </c>
    </row>
    <row r="2652" spans="1:4" ht="26.4" x14ac:dyDescent="0.25">
      <c r="A2652" s="84">
        <v>7064</v>
      </c>
      <c r="B2652" s="85" t="s">
        <v>443</v>
      </c>
      <c r="C2652" s="84" t="s">
        <v>18</v>
      </c>
      <c r="D2652" s="195">
        <v>5.1100000000000003</v>
      </c>
    </row>
    <row r="2653" spans="1:4" ht="26.4" x14ac:dyDescent="0.25">
      <c r="A2653" s="84">
        <v>7065</v>
      </c>
      <c r="B2653" s="85" t="s">
        <v>444</v>
      </c>
      <c r="C2653" s="84" t="s">
        <v>18</v>
      </c>
      <c r="D2653" s="195">
        <v>20.72</v>
      </c>
    </row>
    <row r="2654" spans="1:4" ht="26.4" x14ac:dyDescent="0.25">
      <c r="A2654" s="84">
        <v>7066</v>
      </c>
      <c r="B2654" s="85" t="s">
        <v>445</v>
      </c>
      <c r="C2654" s="84" t="s">
        <v>18</v>
      </c>
      <c r="D2654" s="195">
        <v>95.5</v>
      </c>
    </row>
    <row r="2655" spans="1:4" ht="26.4" x14ac:dyDescent="0.25">
      <c r="A2655" s="84">
        <v>89033</v>
      </c>
      <c r="B2655" s="85" t="s">
        <v>521</v>
      </c>
      <c r="C2655" s="84" t="s">
        <v>18</v>
      </c>
      <c r="D2655" s="195">
        <v>13.88</v>
      </c>
    </row>
    <row r="2656" spans="1:4" ht="26.4" x14ac:dyDescent="0.25">
      <c r="A2656" s="84">
        <v>89034</v>
      </c>
      <c r="B2656" s="85" t="s">
        <v>522</v>
      </c>
      <c r="C2656" s="84" t="s">
        <v>18</v>
      </c>
      <c r="D2656" s="195">
        <v>3.72</v>
      </c>
    </row>
    <row r="2657" spans="1:4" ht="26.4" x14ac:dyDescent="0.25">
      <c r="A2657" s="84">
        <v>5714</v>
      </c>
      <c r="B2657" s="85" t="s">
        <v>403</v>
      </c>
      <c r="C2657" s="84" t="s">
        <v>18</v>
      </c>
      <c r="D2657" s="195">
        <v>15.18</v>
      </c>
    </row>
    <row r="2658" spans="1:4" ht="26.4" x14ac:dyDescent="0.25">
      <c r="A2658" s="84">
        <v>5715</v>
      </c>
      <c r="B2658" s="85" t="s">
        <v>404</v>
      </c>
      <c r="C2658" s="84" t="s">
        <v>18</v>
      </c>
      <c r="D2658" s="195">
        <v>66.540000000000006</v>
      </c>
    </row>
    <row r="2659" spans="1:4" x14ac:dyDescent="0.25">
      <c r="A2659" s="84">
        <v>102906</v>
      </c>
      <c r="B2659" s="85" t="s">
        <v>12139</v>
      </c>
      <c r="C2659" s="84" t="s">
        <v>18</v>
      </c>
      <c r="D2659" s="195">
        <v>0</v>
      </c>
    </row>
    <row r="2660" spans="1:4" x14ac:dyDescent="0.25">
      <c r="A2660" s="84">
        <v>102907</v>
      </c>
      <c r="B2660" s="85" t="s">
        <v>12140</v>
      </c>
      <c r="C2660" s="84" t="s">
        <v>18</v>
      </c>
      <c r="D2660" s="195">
        <v>0</v>
      </c>
    </row>
    <row r="2661" spans="1:4" x14ac:dyDescent="0.25">
      <c r="A2661" s="84">
        <v>102908</v>
      </c>
      <c r="B2661" s="85" t="s">
        <v>12141</v>
      </c>
      <c r="C2661" s="84" t="s">
        <v>18</v>
      </c>
      <c r="D2661" s="195">
        <v>0</v>
      </c>
    </row>
    <row r="2662" spans="1:4" ht="26.4" x14ac:dyDescent="0.25">
      <c r="A2662" s="84">
        <v>102909</v>
      </c>
      <c r="B2662" s="85" t="s">
        <v>6657</v>
      </c>
      <c r="C2662" s="84" t="s">
        <v>18</v>
      </c>
      <c r="D2662" s="195">
        <v>3.87</v>
      </c>
    </row>
    <row r="2663" spans="1:4" ht="26.4" x14ac:dyDescent="0.25">
      <c r="A2663" s="84">
        <v>93435</v>
      </c>
      <c r="B2663" s="85" t="s">
        <v>6637</v>
      </c>
      <c r="C2663" s="84" t="s">
        <v>18</v>
      </c>
      <c r="D2663" s="195">
        <v>9.1999999999999993</v>
      </c>
    </row>
    <row r="2664" spans="1:4" ht="26.4" x14ac:dyDescent="0.25">
      <c r="A2664" s="84">
        <v>93436</v>
      </c>
      <c r="B2664" s="85" t="s">
        <v>6638</v>
      </c>
      <c r="C2664" s="84" t="s">
        <v>18</v>
      </c>
      <c r="D2664" s="195">
        <v>2.83</v>
      </c>
    </row>
    <row r="2665" spans="1:4" ht="26.4" x14ac:dyDescent="0.25">
      <c r="A2665" s="84">
        <v>93437</v>
      </c>
      <c r="B2665" s="85" t="s">
        <v>6639</v>
      </c>
      <c r="C2665" s="84" t="s">
        <v>18</v>
      </c>
      <c r="D2665" s="195">
        <v>10.06</v>
      </c>
    </row>
    <row r="2666" spans="1:4" ht="26.4" x14ac:dyDescent="0.25">
      <c r="A2666" s="84">
        <v>93438</v>
      </c>
      <c r="B2666" s="85" t="s">
        <v>6640</v>
      </c>
      <c r="C2666" s="84" t="s">
        <v>18</v>
      </c>
      <c r="D2666" s="195">
        <v>110.93</v>
      </c>
    </row>
    <row r="2667" spans="1:4" ht="26.4" x14ac:dyDescent="0.25">
      <c r="A2667" s="84">
        <v>100643</v>
      </c>
      <c r="B2667" s="85" t="s">
        <v>823</v>
      </c>
      <c r="C2667" s="84" t="s">
        <v>18</v>
      </c>
      <c r="D2667" s="195">
        <v>412.54</v>
      </c>
    </row>
    <row r="2668" spans="1:4" x14ac:dyDescent="0.25">
      <c r="A2668" s="84">
        <v>100644</v>
      </c>
      <c r="B2668" s="85" t="s">
        <v>824</v>
      </c>
      <c r="C2668" s="84" t="s">
        <v>18</v>
      </c>
      <c r="D2668" s="195">
        <v>145.41999999999999</v>
      </c>
    </row>
    <row r="2669" spans="1:4" ht="26.4" x14ac:dyDescent="0.25">
      <c r="A2669" s="84">
        <v>100645</v>
      </c>
      <c r="B2669" s="85" t="s">
        <v>825</v>
      </c>
      <c r="C2669" s="84" t="s">
        <v>18</v>
      </c>
      <c r="D2669" s="195">
        <v>663.17</v>
      </c>
    </row>
    <row r="2670" spans="1:4" ht="26.4" x14ac:dyDescent="0.25">
      <c r="A2670" s="84">
        <v>100646</v>
      </c>
      <c r="B2670" s="85" t="s">
        <v>826</v>
      </c>
      <c r="C2670" s="84" t="s">
        <v>18</v>
      </c>
      <c r="D2670" s="195">
        <v>5319</v>
      </c>
    </row>
    <row r="2671" spans="1:4" ht="26.4" x14ac:dyDescent="0.25">
      <c r="A2671" s="84">
        <v>95116</v>
      </c>
      <c r="B2671" s="85" t="s">
        <v>756</v>
      </c>
      <c r="C2671" s="84" t="s">
        <v>18</v>
      </c>
      <c r="D2671" s="195">
        <v>32.549999999999997</v>
      </c>
    </row>
    <row r="2672" spans="1:4" ht="26.4" x14ac:dyDescent="0.25">
      <c r="A2672" s="84">
        <v>95117</v>
      </c>
      <c r="B2672" s="85" t="s">
        <v>757</v>
      </c>
      <c r="C2672" s="84" t="s">
        <v>18</v>
      </c>
      <c r="D2672" s="195">
        <v>10.039999999999999</v>
      </c>
    </row>
    <row r="2673" spans="1:4" ht="26.4" x14ac:dyDescent="0.25">
      <c r="A2673" s="84">
        <v>53794</v>
      </c>
      <c r="B2673" s="85" t="s">
        <v>449</v>
      </c>
      <c r="C2673" s="84" t="s">
        <v>18</v>
      </c>
      <c r="D2673" s="195">
        <v>35.619999999999997</v>
      </c>
    </row>
    <row r="2674" spans="1:4" ht="26.4" x14ac:dyDescent="0.25">
      <c r="A2674" s="84">
        <v>5703</v>
      </c>
      <c r="B2674" s="85" t="s">
        <v>398</v>
      </c>
      <c r="C2674" s="84" t="s">
        <v>18</v>
      </c>
      <c r="D2674" s="195">
        <v>22.61</v>
      </c>
    </row>
    <row r="2675" spans="1:4" ht="39.6" x14ac:dyDescent="0.25">
      <c r="A2675" s="84">
        <v>88847</v>
      </c>
      <c r="B2675" s="85" t="s">
        <v>497</v>
      </c>
      <c r="C2675" s="84" t="s">
        <v>18</v>
      </c>
      <c r="D2675" s="195">
        <v>27.62</v>
      </c>
    </row>
    <row r="2676" spans="1:4" ht="39.6" x14ac:dyDescent="0.25">
      <c r="A2676" s="84">
        <v>88848</v>
      </c>
      <c r="B2676" s="85" t="s">
        <v>498</v>
      </c>
      <c r="C2676" s="84" t="s">
        <v>18</v>
      </c>
      <c r="D2676" s="195">
        <v>11.35</v>
      </c>
    </row>
    <row r="2677" spans="1:4" ht="39.6" x14ac:dyDescent="0.25">
      <c r="A2677" s="84">
        <v>5741</v>
      </c>
      <c r="B2677" s="85" t="s">
        <v>416</v>
      </c>
      <c r="C2677" s="84" t="s">
        <v>18</v>
      </c>
      <c r="D2677" s="195">
        <v>51.77</v>
      </c>
    </row>
    <row r="2678" spans="1:4" ht="39.6" x14ac:dyDescent="0.25">
      <c r="A2678" s="84">
        <v>5742</v>
      </c>
      <c r="B2678" s="85" t="s">
        <v>417</v>
      </c>
      <c r="C2678" s="84" t="s">
        <v>18</v>
      </c>
      <c r="D2678" s="195">
        <v>27.24</v>
      </c>
    </row>
    <row r="2679" spans="1:4" ht="66" x14ac:dyDescent="0.25">
      <c r="A2679" s="84">
        <v>106089</v>
      </c>
      <c r="B2679" s="85" t="s">
        <v>12142</v>
      </c>
      <c r="C2679" s="84" t="s">
        <v>18</v>
      </c>
      <c r="D2679" s="195">
        <v>52.73</v>
      </c>
    </row>
    <row r="2680" spans="1:4" ht="66" x14ac:dyDescent="0.25">
      <c r="A2680" s="84">
        <v>106092</v>
      </c>
      <c r="B2680" s="85" t="s">
        <v>12143</v>
      </c>
      <c r="C2680" s="84" t="s">
        <v>18</v>
      </c>
      <c r="D2680" s="195">
        <v>8.76</v>
      </c>
    </row>
    <row r="2681" spans="1:4" ht="66" x14ac:dyDescent="0.25">
      <c r="A2681" s="84">
        <v>106090</v>
      </c>
      <c r="B2681" s="85" t="s">
        <v>12144</v>
      </c>
      <c r="C2681" s="84" t="s">
        <v>18</v>
      </c>
      <c r="D2681" s="195">
        <v>21.67</v>
      </c>
    </row>
    <row r="2682" spans="1:4" ht="66" x14ac:dyDescent="0.25">
      <c r="A2682" s="84">
        <v>106091</v>
      </c>
      <c r="B2682" s="85" t="s">
        <v>12145</v>
      </c>
      <c r="C2682" s="84" t="s">
        <v>18</v>
      </c>
      <c r="D2682" s="195">
        <v>98.84</v>
      </c>
    </row>
    <row r="2683" spans="1:4" ht="66" x14ac:dyDescent="0.25">
      <c r="A2683" s="84">
        <v>106093</v>
      </c>
      <c r="B2683" s="85" t="s">
        <v>12146</v>
      </c>
      <c r="C2683" s="84" t="s">
        <v>18</v>
      </c>
      <c r="D2683" s="195">
        <v>124.4</v>
      </c>
    </row>
    <row r="2684" spans="1:4" ht="26.4" x14ac:dyDescent="0.25">
      <c r="A2684" s="84">
        <v>100637</v>
      </c>
      <c r="B2684" s="85" t="s">
        <v>819</v>
      </c>
      <c r="C2684" s="84" t="s">
        <v>18</v>
      </c>
      <c r="D2684" s="195">
        <v>201.34</v>
      </c>
    </row>
    <row r="2685" spans="1:4" ht="26.4" x14ac:dyDescent="0.25">
      <c r="A2685" s="84">
        <v>100638</v>
      </c>
      <c r="B2685" s="85" t="s">
        <v>820</v>
      </c>
      <c r="C2685" s="84" t="s">
        <v>18</v>
      </c>
      <c r="D2685" s="195">
        <v>61.89</v>
      </c>
    </row>
    <row r="2686" spans="1:4" ht="26.4" x14ac:dyDescent="0.25">
      <c r="A2686" s="84">
        <v>100639</v>
      </c>
      <c r="B2686" s="85" t="s">
        <v>821</v>
      </c>
      <c r="C2686" s="84" t="s">
        <v>18</v>
      </c>
      <c r="D2686" s="195">
        <v>251.87</v>
      </c>
    </row>
    <row r="2687" spans="1:4" ht="26.4" x14ac:dyDescent="0.25">
      <c r="A2687" s="84">
        <v>100640</v>
      </c>
      <c r="B2687" s="85" t="s">
        <v>822</v>
      </c>
      <c r="C2687" s="84" t="s">
        <v>18</v>
      </c>
      <c r="D2687" s="195">
        <v>4255.2</v>
      </c>
    </row>
    <row r="2688" spans="1:4" ht="26.4" x14ac:dyDescent="0.25">
      <c r="A2688" s="84">
        <v>93429</v>
      </c>
      <c r="B2688" s="85" t="s">
        <v>6633</v>
      </c>
      <c r="C2688" s="84" t="s">
        <v>18</v>
      </c>
      <c r="D2688" s="195">
        <v>163.91</v>
      </c>
    </row>
    <row r="2689" spans="1:4" ht="26.4" x14ac:dyDescent="0.25">
      <c r="A2689" s="84">
        <v>93430</v>
      </c>
      <c r="B2689" s="85" t="s">
        <v>6634</v>
      </c>
      <c r="C2689" s="84" t="s">
        <v>18</v>
      </c>
      <c r="D2689" s="195">
        <v>50.38</v>
      </c>
    </row>
    <row r="2690" spans="1:4" ht="26.4" x14ac:dyDescent="0.25">
      <c r="A2690" s="84">
        <v>93431</v>
      </c>
      <c r="B2690" s="85" t="s">
        <v>6635</v>
      </c>
      <c r="C2690" s="84" t="s">
        <v>18</v>
      </c>
      <c r="D2690" s="195">
        <v>205.05</v>
      </c>
    </row>
    <row r="2691" spans="1:4" ht="26.4" x14ac:dyDescent="0.25">
      <c r="A2691" s="84">
        <v>93432</v>
      </c>
      <c r="B2691" s="85" t="s">
        <v>6636</v>
      </c>
      <c r="C2691" s="84" t="s">
        <v>18</v>
      </c>
      <c r="D2691" s="195">
        <v>2127.6</v>
      </c>
    </row>
    <row r="2692" spans="1:4" ht="26.4" x14ac:dyDescent="0.25">
      <c r="A2692" s="84">
        <v>95118</v>
      </c>
      <c r="B2692" s="85" t="s">
        <v>758</v>
      </c>
      <c r="C2692" s="84" t="s">
        <v>18</v>
      </c>
      <c r="D2692" s="195">
        <v>75.17</v>
      </c>
    </row>
    <row r="2693" spans="1:4" ht="26.4" x14ac:dyDescent="0.25">
      <c r="A2693" s="84">
        <v>95119</v>
      </c>
      <c r="B2693" s="85" t="s">
        <v>759</v>
      </c>
      <c r="C2693" s="84" t="s">
        <v>18</v>
      </c>
      <c r="D2693" s="195">
        <v>23.19</v>
      </c>
    </row>
    <row r="2694" spans="1:4" ht="26.4" x14ac:dyDescent="0.25">
      <c r="A2694" s="84">
        <v>5707</v>
      </c>
      <c r="B2694" s="85" t="s">
        <v>400</v>
      </c>
      <c r="C2694" s="84" t="s">
        <v>18</v>
      </c>
      <c r="D2694" s="195">
        <v>82.25</v>
      </c>
    </row>
    <row r="2695" spans="1:4" ht="26.4" x14ac:dyDescent="0.25">
      <c r="A2695" s="84">
        <v>95120</v>
      </c>
      <c r="B2695" s="85" t="s">
        <v>760</v>
      </c>
      <c r="C2695" s="84" t="s">
        <v>18</v>
      </c>
      <c r="D2695" s="195">
        <v>60.56</v>
      </c>
    </row>
    <row r="2696" spans="1:4" ht="26.4" x14ac:dyDescent="0.25">
      <c r="A2696" s="84">
        <v>103657</v>
      </c>
      <c r="B2696" s="85" t="s">
        <v>12147</v>
      </c>
      <c r="C2696" s="84" t="s">
        <v>18</v>
      </c>
      <c r="D2696" s="195">
        <v>0</v>
      </c>
    </row>
    <row r="2697" spans="1:4" ht="26.4" x14ac:dyDescent="0.25">
      <c r="A2697" s="84">
        <v>103658</v>
      </c>
      <c r="B2697" s="85" t="s">
        <v>12148</v>
      </c>
      <c r="C2697" s="84" t="s">
        <v>18</v>
      </c>
      <c r="D2697" s="195">
        <v>0</v>
      </c>
    </row>
    <row r="2698" spans="1:4" ht="26.4" x14ac:dyDescent="0.25">
      <c r="A2698" s="84">
        <v>103659</v>
      </c>
      <c r="B2698" s="85" t="s">
        <v>12149</v>
      </c>
      <c r="C2698" s="84" t="s">
        <v>18</v>
      </c>
      <c r="D2698" s="195">
        <v>0</v>
      </c>
    </row>
    <row r="2699" spans="1:4" ht="26.4" x14ac:dyDescent="0.25">
      <c r="A2699" s="84">
        <v>103660</v>
      </c>
      <c r="B2699" s="85" t="s">
        <v>6673</v>
      </c>
      <c r="C2699" s="84" t="s">
        <v>18</v>
      </c>
      <c r="D2699" s="195">
        <v>12.02</v>
      </c>
    </row>
    <row r="2700" spans="1:4" ht="26.4" x14ac:dyDescent="0.25">
      <c r="A2700" s="84">
        <v>89015</v>
      </c>
      <c r="B2700" s="85" t="s">
        <v>515</v>
      </c>
      <c r="C2700" s="84" t="s">
        <v>18</v>
      </c>
      <c r="D2700" s="195">
        <v>3.71</v>
      </c>
    </row>
    <row r="2701" spans="1:4" ht="26.4" x14ac:dyDescent="0.25">
      <c r="A2701" s="84">
        <v>89016</v>
      </c>
      <c r="B2701" s="85" t="s">
        <v>516</v>
      </c>
      <c r="C2701" s="84" t="s">
        <v>18</v>
      </c>
      <c r="D2701" s="195">
        <v>0.98</v>
      </c>
    </row>
    <row r="2702" spans="1:4" ht="26.4" x14ac:dyDescent="0.25">
      <c r="A2702" s="84">
        <v>53804</v>
      </c>
      <c r="B2702" s="85" t="s">
        <v>451</v>
      </c>
      <c r="C2702" s="84" t="s">
        <v>18</v>
      </c>
      <c r="D2702" s="195">
        <v>4.6399999999999997</v>
      </c>
    </row>
    <row r="2703" spans="1:4" ht="26.4" x14ac:dyDescent="0.25">
      <c r="A2703" s="84">
        <v>90582</v>
      </c>
      <c r="B2703" s="85" t="s">
        <v>576</v>
      </c>
      <c r="C2703" s="84" t="s">
        <v>18</v>
      </c>
      <c r="D2703" s="195">
        <v>0.46</v>
      </c>
    </row>
    <row r="2704" spans="1:4" ht="26.4" x14ac:dyDescent="0.25">
      <c r="A2704" s="84">
        <v>90583</v>
      </c>
      <c r="B2704" s="85" t="s">
        <v>577</v>
      </c>
      <c r="C2704" s="84" t="s">
        <v>18</v>
      </c>
      <c r="D2704" s="195">
        <v>0.1</v>
      </c>
    </row>
    <row r="2705" spans="1:4" ht="26.4" x14ac:dyDescent="0.25">
      <c r="A2705" s="84">
        <v>90584</v>
      </c>
      <c r="B2705" s="85" t="s">
        <v>578</v>
      </c>
      <c r="C2705" s="84" t="s">
        <v>18</v>
      </c>
      <c r="D2705" s="195">
        <v>0.36</v>
      </c>
    </row>
    <row r="2706" spans="1:4" ht="26.4" x14ac:dyDescent="0.25">
      <c r="A2706" s="84">
        <v>90585</v>
      </c>
      <c r="B2706" s="85" t="s">
        <v>579</v>
      </c>
      <c r="C2706" s="84" t="s">
        <v>18</v>
      </c>
      <c r="D2706" s="195">
        <v>0.49</v>
      </c>
    </row>
    <row r="2707" spans="1:4" ht="26.4" x14ac:dyDescent="0.25">
      <c r="A2707" s="84">
        <v>89240</v>
      </c>
      <c r="B2707" s="85" t="s">
        <v>543</v>
      </c>
      <c r="C2707" s="84" t="s">
        <v>18</v>
      </c>
      <c r="D2707" s="195">
        <v>77.92</v>
      </c>
    </row>
    <row r="2708" spans="1:4" ht="26.4" x14ac:dyDescent="0.25">
      <c r="A2708" s="84">
        <v>89241</v>
      </c>
      <c r="B2708" s="85" t="s">
        <v>544</v>
      </c>
      <c r="C2708" s="84" t="s">
        <v>18</v>
      </c>
      <c r="D2708" s="195">
        <v>27.46</v>
      </c>
    </row>
    <row r="2709" spans="1:4" ht="26.4" x14ac:dyDescent="0.25">
      <c r="A2709" s="84">
        <v>5710</v>
      </c>
      <c r="B2709" s="85" t="s">
        <v>401</v>
      </c>
      <c r="C2709" s="84" t="s">
        <v>18</v>
      </c>
      <c r="D2709" s="195">
        <v>125.26</v>
      </c>
    </row>
    <row r="2710" spans="1:4" ht="39.6" x14ac:dyDescent="0.25">
      <c r="A2710" s="84">
        <v>5711</v>
      </c>
      <c r="B2710" s="85" t="s">
        <v>402</v>
      </c>
      <c r="C2710" s="84" t="s">
        <v>18</v>
      </c>
      <c r="D2710" s="195">
        <v>87.94</v>
      </c>
    </row>
    <row r="2711" spans="1:4" ht="26.4" x14ac:dyDescent="0.25">
      <c r="A2711" s="84">
        <v>89253</v>
      </c>
      <c r="B2711" s="85" t="s">
        <v>549</v>
      </c>
      <c r="C2711" s="84" t="s">
        <v>18</v>
      </c>
      <c r="D2711" s="195">
        <v>63.85</v>
      </c>
    </row>
    <row r="2712" spans="1:4" ht="26.4" x14ac:dyDescent="0.25">
      <c r="A2712" s="84">
        <v>89254</v>
      </c>
      <c r="B2712" s="85" t="s">
        <v>550</v>
      </c>
      <c r="C2712" s="84" t="s">
        <v>18</v>
      </c>
      <c r="D2712" s="195">
        <v>22.51</v>
      </c>
    </row>
    <row r="2713" spans="1:4" ht="26.4" x14ac:dyDescent="0.25">
      <c r="A2713" s="84">
        <v>89255</v>
      </c>
      <c r="B2713" s="85" t="s">
        <v>551</v>
      </c>
      <c r="C2713" s="84" t="s">
        <v>18</v>
      </c>
      <c r="D2713" s="195">
        <v>102.65</v>
      </c>
    </row>
    <row r="2714" spans="1:4" ht="39.6" x14ac:dyDescent="0.25">
      <c r="A2714" s="84">
        <v>89256</v>
      </c>
      <c r="B2714" s="85" t="s">
        <v>552</v>
      </c>
      <c r="C2714" s="84" t="s">
        <v>18</v>
      </c>
      <c r="D2714" s="195">
        <v>83.74</v>
      </c>
    </row>
    <row r="2715" spans="1:4" ht="26.4" x14ac:dyDescent="0.25">
      <c r="A2715" s="84">
        <v>103797</v>
      </c>
      <c r="B2715" s="85" t="s">
        <v>7917</v>
      </c>
      <c r="C2715" s="84" t="s">
        <v>16</v>
      </c>
      <c r="D2715" s="195">
        <v>18.940000000000001</v>
      </c>
    </row>
    <row r="2716" spans="1:4" ht="39.6" x14ac:dyDescent="0.25">
      <c r="A2716" s="84">
        <v>103930</v>
      </c>
      <c r="B2716" s="85" t="s">
        <v>1738</v>
      </c>
      <c r="C2716" s="84" t="s">
        <v>28</v>
      </c>
      <c r="D2716" s="195">
        <v>827.01</v>
      </c>
    </row>
    <row r="2717" spans="1:4" ht="52.8" x14ac:dyDescent="0.25">
      <c r="A2717" s="84">
        <v>103931</v>
      </c>
      <c r="B2717" s="85" t="s">
        <v>1739</v>
      </c>
      <c r="C2717" s="84" t="s">
        <v>28</v>
      </c>
      <c r="D2717" s="195">
        <v>620.67999999999995</v>
      </c>
    </row>
    <row r="2718" spans="1:4" ht="52.8" x14ac:dyDescent="0.25">
      <c r="A2718" s="84">
        <v>103932</v>
      </c>
      <c r="B2718" s="85" t="s">
        <v>1740</v>
      </c>
      <c r="C2718" s="84" t="s">
        <v>28</v>
      </c>
      <c r="D2718" s="195">
        <v>590.45000000000005</v>
      </c>
    </row>
    <row r="2719" spans="1:4" ht="39.6" x14ac:dyDescent="0.25">
      <c r="A2719" s="84">
        <v>103929</v>
      </c>
      <c r="B2719" s="85" t="s">
        <v>1737</v>
      </c>
      <c r="C2719" s="84" t="s">
        <v>28</v>
      </c>
      <c r="D2719" s="195">
        <v>1296.3399999999999</v>
      </c>
    </row>
    <row r="2720" spans="1:4" ht="39.6" x14ac:dyDescent="0.25">
      <c r="A2720" s="84">
        <v>103928</v>
      </c>
      <c r="B2720" s="85" t="s">
        <v>1736</v>
      </c>
      <c r="C2720" s="84" t="s">
        <v>28</v>
      </c>
      <c r="D2720" s="195">
        <v>559.44000000000005</v>
      </c>
    </row>
    <row r="2721" spans="1:4" ht="26.4" x14ac:dyDescent="0.25">
      <c r="A2721" s="84">
        <v>103798</v>
      </c>
      <c r="B2721" s="85" t="s">
        <v>1732</v>
      </c>
      <c r="C2721" s="84" t="s">
        <v>28</v>
      </c>
      <c r="D2721" s="195">
        <v>770.45</v>
      </c>
    </row>
    <row r="2722" spans="1:4" ht="39.6" x14ac:dyDescent="0.25">
      <c r="A2722" s="84">
        <v>103801</v>
      </c>
      <c r="B2722" s="85" t="s">
        <v>1735</v>
      </c>
      <c r="C2722" s="84" t="s">
        <v>28</v>
      </c>
      <c r="D2722" s="195">
        <v>675.18</v>
      </c>
    </row>
    <row r="2723" spans="1:4" ht="39.6" x14ac:dyDescent="0.25">
      <c r="A2723" s="84">
        <v>103933</v>
      </c>
      <c r="B2723" s="85" t="s">
        <v>1741</v>
      </c>
      <c r="C2723" s="84" t="s">
        <v>28</v>
      </c>
      <c r="D2723" s="195">
        <v>1748.87</v>
      </c>
    </row>
    <row r="2724" spans="1:4" ht="52.8" x14ac:dyDescent="0.25">
      <c r="A2724" s="84">
        <v>103925</v>
      </c>
      <c r="B2724" s="85" t="s">
        <v>7918</v>
      </c>
      <c r="C2724" s="84" t="s">
        <v>28</v>
      </c>
      <c r="D2724" s="195">
        <v>1976.32</v>
      </c>
    </row>
    <row r="2725" spans="1:4" ht="52.8" x14ac:dyDescent="0.25">
      <c r="A2725" s="84">
        <v>103926</v>
      </c>
      <c r="B2725" s="85" t="s">
        <v>7919</v>
      </c>
      <c r="C2725" s="84" t="s">
        <v>28</v>
      </c>
      <c r="D2725" s="195">
        <v>1601.16</v>
      </c>
    </row>
    <row r="2726" spans="1:4" ht="26.4" x14ac:dyDescent="0.25">
      <c r="A2726" s="84">
        <v>103796</v>
      </c>
      <c r="B2726" s="85" t="s">
        <v>1731</v>
      </c>
      <c r="C2726" s="84" t="s">
        <v>9</v>
      </c>
      <c r="D2726" s="195">
        <v>62.11</v>
      </c>
    </row>
    <row r="2727" spans="1:4" ht="39.6" x14ac:dyDescent="0.25">
      <c r="A2727" s="84">
        <v>103795</v>
      </c>
      <c r="B2727" s="85" t="s">
        <v>1730</v>
      </c>
      <c r="C2727" s="84" t="s">
        <v>9</v>
      </c>
      <c r="D2727" s="195">
        <v>97.97</v>
      </c>
    </row>
    <row r="2728" spans="1:4" ht="26.4" x14ac:dyDescent="0.25">
      <c r="A2728" s="84">
        <v>103800</v>
      </c>
      <c r="B2728" s="85" t="s">
        <v>1734</v>
      </c>
      <c r="C2728" s="84" t="s">
        <v>28</v>
      </c>
      <c r="D2728" s="195">
        <v>559.44000000000005</v>
      </c>
    </row>
    <row r="2729" spans="1:4" ht="52.8" x14ac:dyDescent="0.25">
      <c r="A2729" s="84">
        <v>103799</v>
      </c>
      <c r="B2729" s="85" t="s">
        <v>1733</v>
      </c>
      <c r="C2729" s="84" t="s">
        <v>28</v>
      </c>
      <c r="D2729" s="195">
        <v>481.61</v>
      </c>
    </row>
    <row r="2730" spans="1:4" ht="26.4" x14ac:dyDescent="0.25">
      <c r="A2730" s="84">
        <v>104950</v>
      </c>
      <c r="B2730" s="85" t="s">
        <v>12150</v>
      </c>
      <c r="C2730" s="84" t="s">
        <v>28</v>
      </c>
      <c r="D2730" s="195">
        <v>0</v>
      </c>
    </row>
    <row r="2731" spans="1:4" ht="39.6" x14ac:dyDescent="0.25">
      <c r="A2731" s="84">
        <v>104948</v>
      </c>
      <c r="B2731" s="85" t="s">
        <v>8305</v>
      </c>
      <c r="C2731" s="84" t="s">
        <v>28</v>
      </c>
      <c r="D2731" s="195">
        <v>5.59</v>
      </c>
    </row>
    <row r="2732" spans="1:4" ht="39.6" x14ac:dyDescent="0.25">
      <c r="A2732" s="84">
        <v>104949</v>
      </c>
      <c r="B2732" s="85" t="s">
        <v>10322</v>
      </c>
      <c r="C2732" s="84" t="s">
        <v>28</v>
      </c>
      <c r="D2732" s="195">
        <v>10.33</v>
      </c>
    </row>
    <row r="2733" spans="1:4" ht="26.4" x14ac:dyDescent="0.25">
      <c r="A2733" s="84">
        <v>104947</v>
      </c>
      <c r="B2733" s="85" t="s">
        <v>8304</v>
      </c>
      <c r="C2733" s="84" t="s">
        <v>28</v>
      </c>
      <c r="D2733" s="195">
        <v>13.15</v>
      </c>
    </row>
    <row r="2734" spans="1:4" ht="26.4" x14ac:dyDescent="0.25">
      <c r="A2734" s="84">
        <v>104325</v>
      </c>
      <c r="B2734" s="85" t="s">
        <v>12151</v>
      </c>
      <c r="C2734" s="84" t="s">
        <v>11</v>
      </c>
      <c r="D2734" s="195">
        <v>0</v>
      </c>
    </row>
    <row r="2735" spans="1:4" ht="26.4" x14ac:dyDescent="0.25">
      <c r="A2735" s="84">
        <v>104318</v>
      </c>
      <c r="B2735" s="85" t="s">
        <v>2787</v>
      </c>
      <c r="C2735" s="84" t="s">
        <v>11</v>
      </c>
      <c r="D2735" s="195">
        <v>8.7899999999999991</v>
      </c>
    </row>
    <row r="2736" spans="1:4" ht="26.4" x14ac:dyDescent="0.25">
      <c r="A2736" s="84">
        <v>89867</v>
      </c>
      <c r="B2736" s="85" t="s">
        <v>2272</v>
      </c>
      <c r="C2736" s="84" t="s">
        <v>11</v>
      </c>
      <c r="D2736" s="195">
        <v>9.8699999999999992</v>
      </c>
    </row>
    <row r="2737" spans="1:4" ht="26.4" x14ac:dyDescent="0.25">
      <c r="A2737" s="84">
        <v>104320</v>
      </c>
      <c r="B2737" s="85" t="s">
        <v>2789</v>
      </c>
      <c r="C2737" s="84" t="s">
        <v>11</v>
      </c>
      <c r="D2737" s="195">
        <v>14.29</v>
      </c>
    </row>
    <row r="2738" spans="1:4" ht="26.4" x14ac:dyDescent="0.25">
      <c r="A2738" s="84">
        <v>104317</v>
      </c>
      <c r="B2738" s="85" t="s">
        <v>2786</v>
      </c>
      <c r="C2738" s="84" t="s">
        <v>11</v>
      </c>
      <c r="D2738" s="195">
        <v>8.06</v>
      </c>
    </row>
    <row r="2739" spans="1:4" ht="26.4" x14ac:dyDescent="0.25">
      <c r="A2739" s="84">
        <v>89866</v>
      </c>
      <c r="B2739" s="85" t="s">
        <v>2271</v>
      </c>
      <c r="C2739" s="84" t="s">
        <v>11</v>
      </c>
      <c r="D2739" s="195">
        <v>8.83</v>
      </c>
    </row>
    <row r="2740" spans="1:4" ht="26.4" x14ac:dyDescent="0.25">
      <c r="A2740" s="84">
        <v>104319</v>
      </c>
      <c r="B2740" s="85" t="s">
        <v>2788</v>
      </c>
      <c r="C2740" s="84" t="s">
        <v>11</v>
      </c>
      <c r="D2740" s="195">
        <v>11.99</v>
      </c>
    </row>
    <row r="2741" spans="1:4" ht="26.4" x14ac:dyDescent="0.25">
      <c r="A2741" s="84">
        <v>104321</v>
      </c>
      <c r="B2741" s="85" t="s">
        <v>2790</v>
      </c>
      <c r="C2741" s="84" t="s">
        <v>11</v>
      </c>
      <c r="D2741" s="195">
        <v>6.19</v>
      </c>
    </row>
    <row r="2742" spans="1:4" ht="26.4" x14ac:dyDescent="0.25">
      <c r="A2742" s="84">
        <v>89868</v>
      </c>
      <c r="B2742" s="85" t="s">
        <v>2273</v>
      </c>
      <c r="C2742" s="84" t="s">
        <v>11</v>
      </c>
      <c r="D2742" s="195">
        <v>6.74</v>
      </c>
    </row>
    <row r="2743" spans="1:4" ht="26.4" x14ac:dyDescent="0.25">
      <c r="A2743" s="84">
        <v>104322</v>
      </c>
      <c r="B2743" s="85" t="s">
        <v>2791</v>
      </c>
      <c r="C2743" s="84" t="s">
        <v>11</v>
      </c>
      <c r="D2743" s="195">
        <v>9.0500000000000007</v>
      </c>
    </row>
    <row r="2744" spans="1:4" ht="26.4" x14ac:dyDescent="0.25">
      <c r="A2744" s="84">
        <v>104323</v>
      </c>
      <c r="B2744" s="85" t="s">
        <v>2792</v>
      </c>
      <c r="C2744" s="84" t="s">
        <v>11</v>
      </c>
      <c r="D2744" s="195">
        <v>11.26</v>
      </c>
    </row>
    <row r="2745" spans="1:4" ht="26.4" x14ac:dyDescent="0.25">
      <c r="A2745" s="84">
        <v>89869</v>
      </c>
      <c r="B2745" s="85" t="s">
        <v>2274</v>
      </c>
      <c r="C2745" s="84" t="s">
        <v>11</v>
      </c>
      <c r="D2745" s="195">
        <v>12.28</v>
      </c>
    </row>
    <row r="2746" spans="1:4" ht="26.4" x14ac:dyDescent="0.25">
      <c r="A2746" s="84">
        <v>104324</v>
      </c>
      <c r="B2746" s="85" t="s">
        <v>2793</v>
      </c>
      <c r="C2746" s="84" t="s">
        <v>11</v>
      </c>
      <c r="D2746" s="195">
        <v>16.989999999999998</v>
      </c>
    </row>
    <row r="2747" spans="1:4" ht="26.4" x14ac:dyDescent="0.25">
      <c r="A2747" s="84">
        <v>104315</v>
      </c>
      <c r="B2747" s="85" t="s">
        <v>10323</v>
      </c>
      <c r="C2747" s="84" t="s">
        <v>27</v>
      </c>
      <c r="D2747" s="195">
        <v>19.809999999999999</v>
      </c>
    </row>
    <row r="2748" spans="1:4" ht="26.4" x14ac:dyDescent="0.25">
      <c r="A2748" s="84">
        <v>89865</v>
      </c>
      <c r="B2748" s="85" t="s">
        <v>10324</v>
      </c>
      <c r="C2748" s="84" t="s">
        <v>27</v>
      </c>
      <c r="D2748" s="195">
        <v>21.24</v>
      </c>
    </row>
    <row r="2749" spans="1:4" ht="26.4" x14ac:dyDescent="0.25">
      <c r="A2749" s="84">
        <v>104316</v>
      </c>
      <c r="B2749" s="85" t="s">
        <v>10325</v>
      </c>
      <c r="C2749" s="84" t="s">
        <v>27</v>
      </c>
      <c r="D2749" s="195">
        <v>29.09</v>
      </c>
    </row>
    <row r="2750" spans="1:4" x14ac:dyDescent="0.25">
      <c r="A2750" s="84">
        <v>102724</v>
      </c>
      <c r="B2750" s="85" t="s">
        <v>1003</v>
      </c>
      <c r="C2750" s="84" t="s">
        <v>11</v>
      </c>
      <c r="D2750" s="195">
        <v>36.31</v>
      </c>
    </row>
    <row r="2751" spans="1:4" x14ac:dyDescent="0.25">
      <c r="A2751" s="84">
        <v>102726</v>
      </c>
      <c r="B2751" s="85" t="s">
        <v>1005</v>
      </c>
      <c r="C2751" s="84" t="s">
        <v>11</v>
      </c>
      <c r="D2751" s="195">
        <v>33.04</v>
      </c>
    </row>
    <row r="2752" spans="1:4" x14ac:dyDescent="0.25">
      <c r="A2752" s="84">
        <v>102725</v>
      </c>
      <c r="B2752" s="85" t="s">
        <v>1004</v>
      </c>
      <c r="C2752" s="84" t="s">
        <v>11</v>
      </c>
      <c r="D2752" s="195">
        <v>35.520000000000003</v>
      </c>
    </row>
    <row r="2753" spans="1:4" ht="39.6" x14ac:dyDescent="0.25">
      <c r="A2753" s="84">
        <v>102722</v>
      </c>
      <c r="B2753" s="85" t="s">
        <v>1002</v>
      </c>
      <c r="C2753" s="84" t="s">
        <v>27</v>
      </c>
      <c r="D2753" s="195">
        <v>60.55</v>
      </c>
    </row>
    <row r="2754" spans="1:4" ht="39.6" x14ac:dyDescent="0.25">
      <c r="A2754" s="84">
        <v>102721</v>
      </c>
      <c r="B2754" s="85" t="s">
        <v>12152</v>
      </c>
      <c r="C2754" s="84" t="s">
        <v>27</v>
      </c>
      <c r="D2754" s="195">
        <v>0</v>
      </c>
    </row>
    <row r="2755" spans="1:4" ht="39.6" x14ac:dyDescent="0.25">
      <c r="A2755" s="84">
        <v>102723</v>
      </c>
      <c r="B2755" s="85" t="s">
        <v>6702</v>
      </c>
      <c r="C2755" s="84" t="s">
        <v>27</v>
      </c>
      <c r="D2755" s="195">
        <v>130.22</v>
      </c>
    </row>
    <row r="2756" spans="1:4" ht="39.6" x14ac:dyDescent="0.25">
      <c r="A2756" s="84">
        <v>102690</v>
      </c>
      <c r="B2756" s="85" t="s">
        <v>991</v>
      </c>
      <c r="C2756" s="84" t="s">
        <v>27</v>
      </c>
      <c r="D2756" s="195">
        <v>75.5</v>
      </c>
    </row>
    <row r="2757" spans="1:4" ht="39.6" x14ac:dyDescent="0.25">
      <c r="A2757" s="84">
        <v>102688</v>
      </c>
      <c r="B2757" s="85" t="s">
        <v>6694</v>
      </c>
      <c r="C2757" s="84" t="s">
        <v>27</v>
      </c>
      <c r="D2757" s="195">
        <v>42.31</v>
      </c>
    </row>
    <row r="2758" spans="1:4" ht="39.6" x14ac:dyDescent="0.25">
      <c r="A2758" s="84">
        <v>102689</v>
      </c>
      <c r="B2758" s="85" t="s">
        <v>6695</v>
      </c>
      <c r="C2758" s="84" t="s">
        <v>27</v>
      </c>
      <c r="D2758" s="195">
        <v>113.41</v>
      </c>
    </row>
    <row r="2759" spans="1:4" ht="39.6" x14ac:dyDescent="0.25">
      <c r="A2759" s="84">
        <v>102693</v>
      </c>
      <c r="B2759" s="85" t="s">
        <v>6696</v>
      </c>
      <c r="C2759" s="84" t="s">
        <v>27</v>
      </c>
      <c r="D2759" s="195">
        <v>146.59</v>
      </c>
    </row>
    <row r="2760" spans="1:4" ht="39.6" x14ac:dyDescent="0.25">
      <c r="A2760" s="84">
        <v>102694</v>
      </c>
      <c r="B2760" s="85" t="s">
        <v>6697</v>
      </c>
      <c r="C2760" s="84" t="s">
        <v>27</v>
      </c>
      <c r="D2760" s="195">
        <v>77.239999999999995</v>
      </c>
    </row>
    <row r="2761" spans="1:4" ht="39.6" x14ac:dyDescent="0.25">
      <c r="A2761" s="84">
        <v>102697</v>
      </c>
      <c r="B2761" s="85" t="s">
        <v>6699</v>
      </c>
      <c r="C2761" s="84" t="s">
        <v>27</v>
      </c>
      <c r="D2761" s="195">
        <v>133.03</v>
      </c>
    </row>
    <row r="2762" spans="1:4" ht="39.6" x14ac:dyDescent="0.25">
      <c r="A2762" s="84">
        <v>102696</v>
      </c>
      <c r="B2762" s="85" t="s">
        <v>6698</v>
      </c>
      <c r="C2762" s="84" t="s">
        <v>27</v>
      </c>
      <c r="D2762" s="195">
        <v>148.13</v>
      </c>
    </row>
    <row r="2763" spans="1:4" ht="39.6" x14ac:dyDescent="0.25">
      <c r="A2763" s="84">
        <v>102703</v>
      </c>
      <c r="B2763" s="85" t="s">
        <v>6700</v>
      </c>
      <c r="C2763" s="84" t="s">
        <v>27</v>
      </c>
      <c r="D2763" s="195">
        <v>203.93</v>
      </c>
    </row>
    <row r="2764" spans="1:4" ht="26.4" x14ac:dyDescent="0.25">
      <c r="A2764" s="84">
        <v>102678</v>
      </c>
      <c r="B2764" s="85" t="s">
        <v>985</v>
      </c>
      <c r="C2764" s="84" t="s">
        <v>27</v>
      </c>
      <c r="D2764" s="195">
        <v>171.27</v>
      </c>
    </row>
    <row r="2765" spans="1:4" ht="26.4" x14ac:dyDescent="0.25">
      <c r="A2765" s="84">
        <v>102679</v>
      </c>
      <c r="B2765" s="85" t="s">
        <v>986</v>
      </c>
      <c r="C2765" s="84" t="s">
        <v>27</v>
      </c>
      <c r="D2765" s="195">
        <v>189.41</v>
      </c>
    </row>
    <row r="2766" spans="1:4" ht="26.4" x14ac:dyDescent="0.25">
      <c r="A2766" s="84">
        <v>102673</v>
      </c>
      <c r="B2766" s="85" t="s">
        <v>982</v>
      </c>
      <c r="C2766" s="84" t="s">
        <v>27</v>
      </c>
      <c r="D2766" s="195">
        <v>174.71</v>
      </c>
    </row>
    <row r="2767" spans="1:4" ht="26.4" x14ac:dyDescent="0.25">
      <c r="A2767" s="84">
        <v>102677</v>
      </c>
      <c r="B2767" s="85" t="s">
        <v>984</v>
      </c>
      <c r="C2767" s="84" t="s">
        <v>27</v>
      </c>
      <c r="D2767" s="195">
        <v>159.83000000000001</v>
      </c>
    </row>
    <row r="2768" spans="1:4" ht="39.6" x14ac:dyDescent="0.25">
      <c r="A2768" s="84">
        <v>102683</v>
      </c>
      <c r="B2768" s="85" t="s">
        <v>988</v>
      </c>
      <c r="C2768" s="84" t="s">
        <v>27</v>
      </c>
      <c r="D2768" s="195">
        <v>236.06</v>
      </c>
    </row>
    <row r="2769" spans="1:4" ht="39.6" x14ac:dyDescent="0.25">
      <c r="A2769" s="84">
        <v>102687</v>
      </c>
      <c r="B2769" s="85" t="s">
        <v>990</v>
      </c>
      <c r="C2769" s="84" t="s">
        <v>27</v>
      </c>
      <c r="D2769" s="195">
        <v>249.54</v>
      </c>
    </row>
    <row r="2770" spans="1:4" ht="26.4" x14ac:dyDescent="0.25">
      <c r="A2770" s="84">
        <v>102670</v>
      </c>
      <c r="B2770" s="85" t="s">
        <v>981</v>
      </c>
      <c r="C2770" s="84" t="s">
        <v>27</v>
      </c>
      <c r="D2770" s="195">
        <v>101.08</v>
      </c>
    </row>
    <row r="2771" spans="1:4" ht="26.4" x14ac:dyDescent="0.25">
      <c r="A2771" s="84">
        <v>102674</v>
      </c>
      <c r="B2771" s="85" t="s">
        <v>983</v>
      </c>
      <c r="C2771" s="84" t="s">
        <v>27</v>
      </c>
      <c r="D2771" s="195">
        <v>110</v>
      </c>
    </row>
    <row r="2772" spans="1:4" ht="39.6" x14ac:dyDescent="0.25">
      <c r="A2772" s="84">
        <v>102680</v>
      </c>
      <c r="B2772" s="85" t="s">
        <v>987</v>
      </c>
      <c r="C2772" s="84" t="s">
        <v>27</v>
      </c>
      <c r="D2772" s="195">
        <v>182.9</v>
      </c>
    </row>
    <row r="2773" spans="1:4" ht="39.6" x14ac:dyDescent="0.25">
      <c r="A2773" s="84">
        <v>102684</v>
      </c>
      <c r="B2773" s="85" t="s">
        <v>989</v>
      </c>
      <c r="C2773" s="84" t="s">
        <v>27</v>
      </c>
      <c r="D2773" s="195">
        <v>201.01</v>
      </c>
    </row>
    <row r="2774" spans="1:4" ht="26.4" x14ac:dyDescent="0.25">
      <c r="A2774" s="84">
        <v>102672</v>
      </c>
      <c r="B2774" s="85" t="s">
        <v>6690</v>
      </c>
      <c r="C2774" s="84" t="s">
        <v>27</v>
      </c>
      <c r="D2774" s="195">
        <v>190.75</v>
      </c>
    </row>
    <row r="2775" spans="1:4" ht="26.4" x14ac:dyDescent="0.25">
      <c r="A2775" s="84">
        <v>102676</v>
      </c>
      <c r="B2775" s="85" t="s">
        <v>6691</v>
      </c>
      <c r="C2775" s="84" t="s">
        <v>27</v>
      </c>
      <c r="D2775" s="195">
        <v>188.35</v>
      </c>
    </row>
    <row r="2776" spans="1:4" ht="39.6" x14ac:dyDescent="0.25">
      <c r="A2776" s="84">
        <v>102681</v>
      </c>
      <c r="B2776" s="85" t="s">
        <v>6692</v>
      </c>
      <c r="C2776" s="84" t="s">
        <v>27</v>
      </c>
      <c r="D2776" s="195">
        <v>261.23</v>
      </c>
    </row>
    <row r="2777" spans="1:4" ht="39.6" x14ac:dyDescent="0.25">
      <c r="A2777" s="84">
        <v>102685</v>
      </c>
      <c r="B2777" s="85" t="s">
        <v>6693</v>
      </c>
      <c r="C2777" s="84" t="s">
        <v>27</v>
      </c>
      <c r="D2777" s="195">
        <v>279.36</v>
      </c>
    </row>
    <row r="2778" spans="1:4" ht="26.4" x14ac:dyDescent="0.25">
      <c r="A2778" s="84">
        <v>102664</v>
      </c>
      <c r="B2778" s="85" t="s">
        <v>977</v>
      </c>
      <c r="C2778" s="84" t="s">
        <v>27</v>
      </c>
      <c r="D2778" s="195">
        <v>57.78</v>
      </c>
    </row>
    <row r="2779" spans="1:4" ht="26.4" x14ac:dyDescent="0.25">
      <c r="A2779" s="84">
        <v>102665</v>
      </c>
      <c r="B2779" s="85" t="s">
        <v>978</v>
      </c>
      <c r="C2779" s="84" t="s">
        <v>27</v>
      </c>
      <c r="D2779" s="195">
        <v>33.1</v>
      </c>
    </row>
    <row r="2780" spans="1:4" ht="26.4" x14ac:dyDescent="0.25">
      <c r="A2780" s="84">
        <v>102663</v>
      </c>
      <c r="B2780" s="85" t="s">
        <v>976</v>
      </c>
      <c r="C2780" s="84" t="s">
        <v>27</v>
      </c>
      <c r="D2780" s="195">
        <v>77.510000000000005</v>
      </c>
    </row>
    <row r="2781" spans="1:4" ht="39.6" x14ac:dyDescent="0.25">
      <c r="A2781" s="84">
        <v>102669</v>
      </c>
      <c r="B2781" s="85" t="s">
        <v>980</v>
      </c>
      <c r="C2781" s="84" t="s">
        <v>27</v>
      </c>
      <c r="D2781" s="195">
        <v>109.36</v>
      </c>
    </row>
    <row r="2782" spans="1:4" ht="26.4" x14ac:dyDescent="0.25">
      <c r="A2782" s="84">
        <v>102661</v>
      </c>
      <c r="B2782" s="85" t="s">
        <v>975</v>
      </c>
      <c r="C2782" s="84" t="s">
        <v>27</v>
      </c>
      <c r="D2782" s="195">
        <v>34.76</v>
      </c>
    </row>
    <row r="2783" spans="1:4" ht="39.6" x14ac:dyDescent="0.25">
      <c r="A2783" s="84">
        <v>102666</v>
      </c>
      <c r="B2783" s="85" t="s">
        <v>979</v>
      </c>
      <c r="C2783" s="84" t="s">
        <v>27</v>
      </c>
      <c r="D2783" s="195">
        <v>67.95</v>
      </c>
    </row>
    <row r="2784" spans="1:4" ht="26.4" x14ac:dyDescent="0.25">
      <c r="A2784" s="84">
        <v>102662</v>
      </c>
      <c r="B2784" s="85" t="s">
        <v>6688</v>
      </c>
      <c r="C2784" s="84" t="s">
        <v>27</v>
      </c>
      <c r="D2784" s="195">
        <v>109.02</v>
      </c>
    </row>
    <row r="2785" spans="1:4" ht="39.6" x14ac:dyDescent="0.25">
      <c r="A2785" s="84">
        <v>102668</v>
      </c>
      <c r="B2785" s="85" t="s">
        <v>6689</v>
      </c>
      <c r="C2785" s="84" t="s">
        <v>27</v>
      </c>
      <c r="D2785" s="195">
        <v>142.21</v>
      </c>
    </row>
    <row r="2786" spans="1:4" x14ac:dyDescent="0.25">
      <c r="A2786" s="84">
        <v>102718</v>
      </c>
      <c r="B2786" s="85" t="s">
        <v>1000</v>
      </c>
      <c r="C2786" s="84" t="s">
        <v>28</v>
      </c>
      <c r="D2786" s="195">
        <v>142.04</v>
      </c>
    </row>
    <row r="2787" spans="1:4" x14ac:dyDescent="0.25">
      <c r="A2787" s="84">
        <v>102716</v>
      </c>
      <c r="B2787" s="85" t="s">
        <v>998</v>
      </c>
      <c r="C2787" s="84" t="s">
        <v>28</v>
      </c>
      <c r="D2787" s="195">
        <v>128.63</v>
      </c>
    </row>
    <row r="2788" spans="1:4" x14ac:dyDescent="0.25">
      <c r="A2788" s="84">
        <v>102719</v>
      </c>
      <c r="B2788" s="85" t="s">
        <v>1001</v>
      </c>
      <c r="C2788" s="84" t="s">
        <v>28</v>
      </c>
      <c r="D2788" s="195">
        <v>197.96</v>
      </c>
    </row>
    <row r="2789" spans="1:4" x14ac:dyDescent="0.25">
      <c r="A2789" s="84">
        <v>102717</v>
      </c>
      <c r="B2789" s="85" t="s">
        <v>999</v>
      </c>
      <c r="C2789" s="84" t="s">
        <v>28</v>
      </c>
      <c r="D2789" s="195">
        <v>184.55</v>
      </c>
    </row>
    <row r="2790" spans="1:4" ht="26.4" x14ac:dyDescent="0.25">
      <c r="A2790" s="84">
        <v>102720</v>
      </c>
      <c r="B2790" s="85" t="s">
        <v>12153</v>
      </c>
      <c r="C2790" s="84" t="s">
        <v>9</v>
      </c>
      <c r="D2790" s="195">
        <v>0</v>
      </c>
    </row>
    <row r="2791" spans="1:4" ht="26.4" x14ac:dyDescent="0.25">
      <c r="A2791" s="84">
        <v>102713</v>
      </c>
      <c r="B2791" s="85" t="s">
        <v>996</v>
      </c>
      <c r="C2791" s="84" t="s">
        <v>9</v>
      </c>
      <c r="D2791" s="195">
        <v>13.23</v>
      </c>
    </row>
    <row r="2792" spans="1:4" ht="26.4" x14ac:dyDescent="0.25">
      <c r="A2792" s="84">
        <v>102715</v>
      </c>
      <c r="B2792" s="85" t="s">
        <v>997</v>
      </c>
      <c r="C2792" s="84" t="s">
        <v>9</v>
      </c>
      <c r="D2792" s="195">
        <v>26.11</v>
      </c>
    </row>
    <row r="2793" spans="1:4" ht="26.4" x14ac:dyDescent="0.25">
      <c r="A2793" s="84">
        <v>103653</v>
      </c>
      <c r="B2793" s="85" t="s">
        <v>1006</v>
      </c>
      <c r="C2793" s="84" t="s">
        <v>9</v>
      </c>
      <c r="D2793" s="195">
        <v>31.18</v>
      </c>
    </row>
    <row r="2794" spans="1:4" ht="26.4" x14ac:dyDescent="0.25">
      <c r="A2794" s="84">
        <v>102712</v>
      </c>
      <c r="B2794" s="85" t="s">
        <v>995</v>
      </c>
      <c r="C2794" s="84" t="s">
        <v>9</v>
      </c>
      <c r="D2794" s="195">
        <v>9.65</v>
      </c>
    </row>
    <row r="2795" spans="1:4" ht="26.4" x14ac:dyDescent="0.25">
      <c r="A2795" s="84">
        <v>102711</v>
      </c>
      <c r="B2795" s="85" t="s">
        <v>12154</v>
      </c>
      <c r="C2795" s="84" t="s">
        <v>11</v>
      </c>
      <c r="D2795" s="195">
        <v>97.98</v>
      </c>
    </row>
    <row r="2796" spans="1:4" ht="26.4" x14ac:dyDescent="0.25">
      <c r="A2796" s="84">
        <v>102710</v>
      </c>
      <c r="B2796" s="85" t="s">
        <v>994</v>
      </c>
      <c r="C2796" s="84" t="s">
        <v>11</v>
      </c>
      <c r="D2796" s="195">
        <v>74.540000000000006</v>
      </c>
    </row>
    <row r="2797" spans="1:4" ht="26.4" x14ac:dyDescent="0.25">
      <c r="A2797" s="84">
        <v>102709</v>
      </c>
      <c r="B2797" s="85" t="s">
        <v>12155</v>
      </c>
      <c r="C2797" s="84" t="s">
        <v>11</v>
      </c>
      <c r="D2797" s="195">
        <v>0</v>
      </c>
    </row>
    <row r="2798" spans="1:4" ht="26.4" x14ac:dyDescent="0.25">
      <c r="A2798" s="84">
        <v>102708</v>
      </c>
      <c r="B2798" s="85" t="s">
        <v>12156</v>
      </c>
      <c r="C2798" s="84" t="s">
        <v>11</v>
      </c>
      <c r="D2798" s="195">
        <v>30.11</v>
      </c>
    </row>
    <row r="2799" spans="1:4" ht="26.4" x14ac:dyDescent="0.25">
      <c r="A2799" s="84">
        <v>102707</v>
      </c>
      <c r="B2799" s="85" t="s">
        <v>993</v>
      </c>
      <c r="C2799" s="84" t="s">
        <v>27</v>
      </c>
      <c r="D2799" s="195">
        <v>57.81</v>
      </c>
    </row>
    <row r="2800" spans="1:4" ht="26.4" x14ac:dyDescent="0.25">
      <c r="A2800" s="84">
        <v>102704</v>
      </c>
      <c r="B2800" s="85" t="s">
        <v>992</v>
      </c>
      <c r="C2800" s="84" t="s">
        <v>27</v>
      </c>
      <c r="D2800" s="195">
        <v>11.27</v>
      </c>
    </row>
    <row r="2801" spans="1:4" ht="26.4" x14ac:dyDescent="0.25">
      <c r="A2801" s="84">
        <v>102705</v>
      </c>
      <c r="B2801" s="85" t="s">
        <v>6701</v>
      </c>
      <c r="C2801" s="84" t="s">
        <v>27</v>
      </c>
      <c r="D2801" s="195">
        <v>80.94</v>
      </c>
    </row>
    <row r="2802" spans="1:4" ht="26.4" x14ac:dyDescent="0.25">
      <c r="A2802" s="84">
        <v>98333</v>
      </c>
      <c r="B2802" s="85" t="s">
        <v>12157</v>
      </c>
      <c r="C2802" s="84" t="s">
        <v>9</v>
      </c>
      <c r="D2802" s="195">
        <v>0</v>
      </c>
    </row>
    <row r="2803" spans="1:4" ht="26.4" x14ac:dyDescent="0.25">
      <c r="A2803" s="84">
        <v>98332</v>
      </c>
      <c r="B2803" s="85" t="s">
        <v>12158</v>
      </c>
      <c r="C2803" s="84" t="s">
        <v>9</v>
      </c>
      <c r="D2803" s="195">
        <v>0</v>
      </c>
    </row>
    <row r="2804" spans="1:4" ht="26.4" x14ac:dyDescent="0.25">
      <c r="A2804" s="84">
        <v>98331</v>
      </c>
      <c r="B2804" s="85" t="s">
        <v>12159</v>
      </c>
      <c r="C2804" s="84" t="s">
        <v>9</v>
      </c>
      <c r="D2804" s="195">
        <v>0</v>
      </c>
    </row>
    <row r="2805" spans="1:4" ht="26.4" x14ac:dyDescent="0.25">
      <c r="A2805" s="84">
        <v>98327</v>
      </c>
      <c r="B2805" s="85" t="s">
        <v>12160</v>
      </c>
      <c r="C2805" s="84" t="s">
        <v>9</v>
      </c>
      <c r="D2805" s="195">
        <v>0</v>
      </c>
    </row>
    <row r="2806" spans="1:4" ht="26.4" x14ac:dyDescent="0.25">
      <c r="A2806" s="84">
        <v>98326</v>
      </c>
      <c r="B2806" s="85" t="s">
        <v>12161</v>
      </c>
      <c r="C2806" s="84" t="s">
        <v>9</v>
      </c>
      <c r="D2806" s="195">
        <v>0</v>
      </c>
    </row>
    <row r="2807" spans="1:4" ht="26.4" x14ac:dyDescent="0.25">
      <c r="A2807" s="84">
        <v>98325</v>
      </c>
      <c r="B2807" s="85" t="s">
        <v>12162</v>
      </c>
      <c r="C2807" s="84" t="s">
        <v>9</v>
      </c>
      <c r="D2807" s="195">
        <v>0</v>
      </c>
    </row>
    <row r="2808" spans="1:4" ht="26.4" x14ac:dyDescent="0.25">
      <c r="A2808" s="84">
        <v>98370</v>
      </c>
      <c r="B2808" s="85" t="s">
        <v>12163</v>
      </c>
      <c r="C2808" s="84" t="s">
        <v>9</v>
      </c>
      <c r="D2808" s="195">
        <v>0</v>
      </c>
    </row>
    <row r="2809" spans="1:4" ht="26.4" x14ac:dyDescent="0.25">
      <c r="A2809" s="84">
        <v>98389</v>
      </c>
      <c r="B2809" s="85" t="s">
        <v>12164</v>
      </c>
      <c r="C2809" s="84" t="s">
        <v>11</v>
      </c>
      <c r="D2809" s="195">
        <v>0</v>
      </c>
    </row>
    <row r="2810" spans="1:4" ht="26.4" x14ac:dyDescent="0.25">
      <c r="A2810" s="84">
        <v>98390</v>
      </c>
      <c r="B2810" s="85" t="s">
        <v>12165</v>
      </c>
      <c r="C2810" s="84" t="s">
        <v>11</v>
      </c>
      <c r="D2810" s="195">
        <v>0</v>
      </c>
    </row>
    <row r="2811" spans="1:4" ht="26.4" x14ac:dyDescent="0.25">
      <c r="A2811" s="84">
        <v>98391</v>
      </c>
      <c r="B2811" s="85" t="s">
        <v>12166</v>
      </c>
      <c r="C2811" s="84" t="s">
        <v>11</v>
      </c>
      <c r="D2811" s="195">
        <v>0</v>
      </c>
    </row>
    <row r="2812" spans="1:4" ht="26.4" x14ac:dyDescent="0.25">
      <c r="A2812" s="84">
        <v>98392</v>
      </c>
      <c r="B2812" s="85" t="s">
        <v>12167</v>
      </c>
      <c r="C2812" s="84" t="s">
        <v>11</v>
      </c>
      <c r="D2812" s="195">
        <v>0</v>
      </c>
    </row>
    <row r="2813" spans="1:4" ht="26.4" x14ac:dyDescent="0.25">
      <c r="A2813" s="84">
        <v>98393</v>
      </c>
      <c r="B2813" s="85" t="s">
        <v>12168</v>
      </c>
      <c r="C2813" s="84" t="s">
        <v>11</v>
      </c>
      <c r="D2813" s="195">
        <v>0</v>
      </c>
    </row>
    <row r="2814" spans="1:4" ht="26.4" x14ac:dyDescent="0.25">
      <c r="A2814" s="84">
        <v>98394</v>
      </c>
      <c r="B2814" s="85" t="s">
        <v>12169</v>
      </c>
      <c r="C2814" s="84" t="s">
        <v>11</v>
      </c>
      <c r="D2814" s="195">
        <v>0</v>
      </c>
    </row>
    <row r="2815" spans="1:4" ht="26.4" x14ac:dyDescent="0.25">
      <c r="A2815" s="84">
        <v>98395</v>
      </c>
      <c r="B2815" s="85" t="s">
        <v>12170</v>
      </c>
      <c r="C2815" s="84" t="s">
        <v>11</v>
      </c>
      <c r="D2815" s="195">
        <v>0</v>
      </c>
    </row>
    <row r="2816" spans="1:4" ht="26.4" x14ac:dyDescent="0.25">
      <c r="A2816" s="84">
        <v>98396</v>
      </c>
      <c r="B2816" s="85" t="s">
        <v>12171</v>
      </c>
      <c r="C2816" s="84" t="s">
        <v>11</v>
      </c>
      <c r="D2816" s="195">
        <v>0</v>
      </c>
    </row>
    <row r="2817" spans="1:4" ht="39.6" x14ac:dyDescent="0.25">
      <c r="A2817" s="84">
        <v>98369</v>
      </c>
      <c r="B2817" s="85" t="s">
        <v>12172</v>
      </c>
      <c r="C2817" s="84" t="s">
        <v>9</v>
      </c>
      <c r="D2817" s="195">
        <v>0</v>
      </c>
    </row>
    <row r="2818" spans="1:4" ht="39.6" x14ac:dyDescent="0.25">
      <c r="A2818" s="84">
        <v>98360</v>
      </c>
      <c r="B2818" s="85" t="s">
        <v>12173</v>
      </c>
      <c r="C2818" s="84" t="s">
        <v>9</v>
      </c>
      <c r="D2818" s="195">
        <v>0</v>
      </c>
    </row>
    <row r="2819" spans="1:4" ht="39.6" x14ac:dyDescent="0.25">
      <c r="A2819" s="84">
        <v>98368</v>
      </c>
      <c r="B2819" s="85" t="s">
        <v>12174</v>
      </c>
      <c r="C2819" s="84" t="s">
        <v>9</v>
      </c>
      <c r="D2819" s="195">
        <v>0</v>
      </c>
    </row>
    <row r="2820" spans="1:4" ht="39.6" x14ac:dyDescent="0.25">
      <c r="A2820" s="84">
        <v>98359</v>
      </c>
      <c r="B2820" s="85" t="s">
        <v>12175</v>
      </c>
      <c r="C2820" s="84" t="s">
        <v>9</v>
      </c>
      <c r="D2820" s="195">
        <v>0</v>
      </c>
    </row>
    <row r="2821" spans="1:4" ht="39.6" x14ac:dyDescent="0.25">
      <c r="A2821" s="84">
        <v>98367</v>
      </c>
      <c r="B2821" s="85" t="s">
        <v>12176</v>
      </c>
      <c r="C2821" s="84" t="s">
        <v>9</v>
      </c>
      <c r="D2821" s="195">
        <v>0</v>
      </c>
    </row>
    <row r="2822" spans="1:4" ht="39.6" x14ac:dyDescent="0.25">
      <c r="A2822" s="84">
        <v>98358</v>
      </c>
      <c r="B2822" s="85" t="s">
        <v>12177</v>
      </c>
      <c r="C2822" s="84" t="s">
        <v>9</v>
      </c>
      <c r="D2822" s="195">
        <v>0</v>
      </c>
    </row>
    <row r="2823" spans="1:4" ht="39.6" x14ac:dyDescent="0.25">
      <c r="A2823" s="84">
        <v>98352</v>
      </c>
      <c r="B2823" s="85" t="s">
        <v>12178</v>
      </c>
      <c r="C2823" s="84" t="s">
        <v>9</v>
      </c>
      <c r="D2823" s="195">
        <v>0</v>
      </c>
    </row>
    <row r="2824" spans="1:4" ht="39.6" x14ac:dyDescent="0.25">
      <c r="A2824" s="84">
        <v>98343</v>
      </c>
      <c r="B2824" s="85" t="s">
        <v>12179</v>
      </c>
      <c r="C2824" s="84" t="s">
        <v>9</v>
      </c>
      <c r="D2824" s="195">
        <v>0</v>
      </c>
    </row>
    <row r="2825" spans="1:4" ht="39.6" x14ac:dyDescent="0.25">
      <c r="A2825" s="84">
        <v>98351</v>
      </c>
      <c r="B2825" s="85" t="s">
        <v>12180</v>
      </c>
      <c r="C2825" s="84" t="s">
        <v>9</v>
      </c>
      <c r="D2825" s="195">
        <v>0</v>
      </c>
    </row>
    <row r="2826" spans="1:4" ht="39.6" x14ac:dyDescent="0.25">
      <c r="A2826" s="84">
        <v>98342</v>
      </c>
      <c r="B2826" s="85" t="s">
        <v>12181</v>
      </c>
      <c r="C2826" s="84" t="s">
        <v>9</v>
      </c>
      <c r="D2826" s="195">
        <v>0</v>
      </c>
    </row>
    <row r="2827" spans="1:4" ht="39.6" x14ac:dyDescent="0.25">
      <c r="A2827" s="84">
        <v>98350</v>
      </c>
      <c r="B2827" s="85" t="s">
        <v>12182</v>
      </c>
      <c r="C2827" s="84" t="s">
        <v>9</v>
      </c>
      <c r="D2827" s="195">
        <v>0</v>
      </c>
    </row>
    <row r="2828" spans="1:4" ht="39.6" x14ac:dyDescent="0.25">
      <c r="A2828" s="84">
        <v>98341</v>
      </c>
      <c r="B2828" s="85" t="s">
        <v>12183</v>
      </c>
      <c r="C2828" s="84" t="s">
        <v>9</v>
      </c>
      <c r="D2828" s="195">
        <v>0</v>
      </c>
    </row>
    <row r="2829" spans="1:4" ht="26.4" x14ac:dyDescent="0.25">
      <c r="A2829" s="84">
        <v>98381</v>
      </c>
      <c r="B2829" s="85" t="s">
        <v>12184</v>
      </c>
      <c r="C2829" s="84" t="s">
        <v>27</v>
      </c>
      <c r="D2829" s="195">
        <v>0</v>
      </c>
    </row>
    <row r="2830" spans="1:4" ht="26.4" x14ac:dyDescent="0.25">
      <c r="A2830" s="84">
        <v>98382</v>
      </c>
      <c r="B2830" s="85" t="s">
        <v>12185</v>
      </c>
      <c r="C2830" s="84" t="s">
        <v>27</v>
      </c>
      <c r="D2830" s="195">
        <v>0</v>
      </c>
    </row>
    <row r="2831" spans="1:4" ht="26.4" x14ac:dyDescent="0.25">
      <c r="A2831" s="84">
        <v>98383</v>
      </c>
      <c r="B2831" s="85" t="s">
        <v>12186</v>
      </c>
      <c r="C2831" s="84" t="s">
        <v>27</v>
      </c>
      <c r="D2831" s="195">
        <v>0</v>
      </c>
    </row>
    <row r="2832" spans="1:4" ht="26.4" x14ac:dyDescent="0.25">
      <c r="A2832" s="84">
        <v>98384</v>
      </c>
      <c r="B2832" s="85" t="s">
        <v>12187</v>
      </c>
      <c r="C2832" s="84" t="s">
        <v>27</v>
      </c>
      <c r="D2832" s="195">
        <v>0</v>
      </c>
    </row>
    <row r="2833" spans="1:4" ht="26.4" x14ac:dyDescent="0.25">
      <c r="A2833" s="84">
        <v>98385</v>
      </c>
      <c r="B2833" s="85" t="s">
        <v>12188</v>
      </c>
      <c r="C2833" s="84" t="s">
        <v>27</v>
      </c>
      <c r="D2833" s="195">
        <v>0</v>
      </c>
    </row>
    <row r="2834" spans="1:4" ht="26.4" x14ac:dyDescent="0.25">
      <c r="A2834" s="84">
        <v>98386</v>
      </c>
      <c r="B2834" s="85" t="s">
        <v>12189</v>
      </c>
      <c r="C2834" s="84" t="s">
        <v>27</v>
      </c>
      <c r="D2834" s="195">
        <v>0</v>
      </c>
    </row>
    <row r="2835" spans="1:4" ht="26.4" x14ac:dyDescent="0.25">
      <c r="A2835" s="84">
        <v>98387</v>
      </c>
      <c r="B2835" s="85" t="s">
        <v>12190</v>
      </c>
      <c r="C2835" s="84" t="s">
        <v>27</v>
      </c>
      <c r="D2835" s="195">
        <v>0</v>
      </c>
    </row>
    <row r="2836" spans="1:4" ht="26.4" x14ac:dyDescent="0.25">
      <c r="A2836" s="84">
        <v>98388</v>
      </c>
      <c r="B2836" s="85" t="s">
        <v>12191</v>
      </c>
      <c r="C2836" s="84" t="s">
        <v>27</v>
      </c>
      <c r="D2836" s="195">
        <v>0</v>
      </c>
    </row>
    <row r="2837" spans="1:4" ht="39.6" x14ac:dyDescent="0.25">
      <c r="A2837" s="84">
        <v>98346</v>
      </c>
      <c r="B2837" s="85" t="s">
        <v>12192</v>
      </c>
      <c r="C2837" s="84" t="s">
        <v>9</v>
      </c>
      <c r="D2837" s="195">
        <v>0</v>
      </c>
    </row>
    <row r="2838" spans="1:4" ht="39.6" x14ac:dyDescent="0.25">
      <c r="A2838" s="84">
        <v>98363</v>
      </c>
      <c r="B2838" s="85" t="s">
        <v>12193</v>
      </c>
      <c r="C2838" s="84" t="s">
        <v>9</v>
      </c>
      <c r="D2838" s="195">
        <v>0</v>
      </c>
    </row>
    <row r="2839" spans="1:4" ht="39.6" x14ac:dyDescent="0.25">
      <c r="A2839" s="84">
        <v>98354</v>
      </c>
      <c r="B2839" s="85" t="s">
        <v>12194</v>
      </c>
      <c r="C2839" s="84" t="s">
        <v>9</v>
      </c>
      <c r="D2839" s="195">
        <v>0</v>
      </c>
    </row>
    <row r="2840" spans="1:4" ht="39.6" x14ac:dyDescent="0.25">
      <c r="A2840" s="84">
        <v>98337</v>
      </c>
      <c r="B2840" s="85" t="s">
        <v>12195</v>
      </c>
      <c r="C2840" s="84" t="s">
        <v>9</v>
      </c>
      <c r="D2840" s="195">
        <v>0</v>
      </c>
    </row>
    <row r="2841" spans="1:4" ht="39.6" x14ac:dyDescent="0.25">
      <c r="A2841" s="84">
        <v>98345</v>
      </c>
      <c r="B2841" s="85" t="s">
        <v>12196</v>
      </c>
      <c r="C2841" s="84" t="s">
        <v>9</v>
      </c>
      <c r="D2841" s="195">
        <v>0</v>
      </c>
    </row>
    <row r="2842" spans="1:4" ht="39.6" x14ac:dyDescent="0.25">
      <c r="A2842" s="84">
        <v>98362</v>
      </c>
      <c r="B2842" s="85" t="s">
        <v>12197</v>
      </c>
      <c r="C2842" s="84" t="s">
        <v>9</v>
      </c>
      <c r="D2842" s="195">
        <v>0</v>
      </c>
    </row>
    <row r="2843" spans="1:4" ht="39.6" x14ac:dyDescent="0.25">
      <c r="A2843" s="84">
        <v>98403</v>
      </c>
      <c r="B2843" s="85" t="s">
        <v>12198</v>
      </c>
      <c r="C2843" s="84" t="s">
        <v>9</v>
      </c>
      <c r="D2843" s="195">
        <v>0</v>
      </c>
    </row>
    <row r="2844" spans="1:4" ht="39.6" x14ac:dyDescent="0.25">
      <c r="A2844" s="84">
        <v>98335</v>
      </c>
      <c r="B2844" s="85" t="s">
        <v>12199</v>
      </c>
      <c r="C2844" s="84" t="s">
        <v>9</v>
      </c>
      <c r="D2844" s="195">
        <v>0</v>
      </c>
    </row>
    <row r="2845" spans="1:4" ht="39.6" x14ac:dyDescent="0.25">
      <c r="A2845" s="84">
        <v>98344</v>
      </c>
      <c r="B2845" s="85" t="s">
        <v>12200</v>
      </c>
      <c r="C2845" s="84" t="s">
        <v>9</v>
      </c>
      <c r="D2845" s="195">
        <v>0</v>
      </c>
    </row>
    <row r="2846" spans="1:4" ht="39.6" x14ac:dyDescent="0.25">
      <c r="A2846" s="84">
        <v>98361</v>
      </c>
      <c r="B2846" s="85" t="s">
        <v>12201</v>
      </c>
      <c r="C2846" s="84" t="s">
        <v>9</v>
      </c>
      <c r="D2846" s="195">
        <v>0</v>
      </c>
    </row>
    <row r="2847" spans="1:4" ht="39.6" x14ac:dyDescent="0.25">
      <c r="A2847" s="84">
        <v>98353</v>
      </c>
      <c r="B2847" s="85" t="s">
        <v>12202</v>
      </c>
      <c r="C2847" s="84" t="s">
        <v>9</v>
      </c>
      <c r="D2847" s="195">
        <v>0</v>
      </c>
    </row>
    <row r="2848" spans="1:4" ht="39.6" x14ac:dyDescent="0.25">
      <c r="A2848" s="84">
        <v>98334</v>
      </c>
      <c r="B2848" s="85" t="s">
        <v>12203</v>
      </c>
      <c r="C2848" s="84" t="s">
        <v>9</v>
      </c>
      <c r="D2848" s="195">
        <v>0</v>
      </c>
    </row>
    <row r="2849" spans="1:4" ht="26.4" x14ac:dyDescent="0.25">
      <c r="A2849" s="84">
        <v>98371</v>
      </c>
      <c r="B2849" s="85" t="s">
        <v>12204</v>
      </c>
      <c r="C2849" s="84" t="s">
        <v>9</v>
      </c>
      <c r="D2849" s="195">
        <v>0</v>
      </c>
    </row>
    <row r="2850" spans="1:4" x14ac:dyDescent="0.25">
      <c r="A2850" s="84">
        <v>98397</v>
      </c>
      <c r="B2850" s="85" t="s">
        <v>7955</v>
      </c>
      <c r="C2850" s="84" t="s">
        <v>9</v>
      </c>
      <c r="D2850" s="195">
        <v>15.7</v>
      </c>
    </row>
    <row r="2851" spans="1:4" ht="39.6" x14ac:dyDescent="0.25">
      <c r="A2851" s="84">
        <v>97280</v>
      </c>
      <c r="B2851" s="85" t="s">
        <v>12205</v>
      </c>
      <c r="C2851" s="84" t="s">
        <v>11</v>
      </c>
      <c r="D2851" s="195">
        <v>0</v>
      </c>
    </row>
    <row r="2852" spans="1:4" ht="39.6" x14ac:dyDescent="0.25">
      <c r="A2852" s="84">
        <v>97275</v>
      </c>
      <c r="B2852" s="85" t="s">
        <v>12206</v>
      </c>
      <c r="C2852" s="84" t="s">
        <v>11</v>
      </c>
      <c r="D2852" s="195">
        <v>0</v>
      </c>
    </row>
    <row r="2853" spans="1:4" ht="39.6" x14ac:dyDescent="0.25">
      <c r="A2853" s="84">
        <v>97279</v>
      </c>
      <c r="B2853" s="85" t="s">
        <v>12207</v>
      </c>
      <c r="C2853" s="84" t="s">
        <v>11</v>
      </c>
      <c r="D2853" s="195">
        <v>0</v>
      </c>
    </row>
    <row r="2854" spans="1:4" ht="39.6" x14ac:dyDescent="0.25">
      <c r="A2854" s="84">
        <v>97285</v>
      </c>
      <c r="B2854" s="85" t="s">
        <v>12208</v>
      </c>
      <c r="C2854" s="84" t="s">
        <v>11</v>
      </c>
      <c r="D2854" s="195">
        <v>0</v>
      </c>
    </row>
    <row r="2855" spans="1:4" ht="39.6" x14ac:dyDescent="0.25">
      <c r="A2855" s="84">
        <v>97286</v>
      </c>
      <c r="B2855" s="85" t="s">
        <v>12209</v>
      </c>
      <c r="C2855" s="84" t="s">
        <v>11</v>
      </c>
      <c r="D2855" s="195">
        <v>0</v>
      </c>
    </row>
    <row r="2856" spans="1:4" ht="39.6" x14ac:dyDescent="0.25">
      <c r="A2856" s="84">
        <v>97291</v>
      </c>
      <c r="B2856" s="85" t="s">
        <v>12210</v>
      </c>
      <c r="C2856" s="84" t="s">
        <v>11</v>
      </c>
      <c r="D2856" s="195">
        <v>0</v>
      </c>
    </row>
    <row r="2857" spans="1:4" ht="39.6" x14ac:dyDescent="0.25">
      <c r="A2857" s="84">
        <v>97292</v>
      </c>
      <c r="B2857" s="85" t="s">
        <v>12211</v>
      </c>
      <c r="C2857" s="84" t="s">
        <v>11</v>
      </c>
      <c r="D2857" s="195">
        <v>0</v>
      </c>
    </row>
    <row r="2858" spans="1:4" ht="39.6" x14ac:dyDescent="0.25">
      <c r="A2858" s="84">
        <v>97297</v>
      </c>
      <c r="B2858" s="85" t="s">
        <v>12212</v>
      </c>
      <c r="C2858" s="84" t="s">
        <v>11</v>
      </c>
      <c r="D2858" s="195">
        <v>0</v>
      </c>
    </row>
    <row r="2859" spans="1:4" ht="39.6" x14ac:dyDescent="0.25">
      <c r="A2859" s="84">
        <v>97298</v>
      </c>
      <c r="B2859" s="85" t="s">
        <v>12213</v>
      </c>
      <c r="C2859" s="84" t="s">
        <v>11</v>
      </c>
      <c r="D2859" s="195">
        <v>0</v>
      </c>
    </row>
    <row r="2860" spans="1:4" ht="39.6" x14ac:dyDescent="0.25">
      <c r="A2860" s="84">
        <v>97303</v>
      </c>
      <c r="B2860" s="85" t="s">
        <v>12214</v>
      </c>
      <c r="C2860" s="84" t="s">
        <v>11</v>
      </c>
      <c r="D2860" s="195">
        <v>0</v>
      </c>
    </row>
    <row r="2861" spans="1:4" ht="39.6" x14ac:dyDescent="0.25">
      <c r="A2861" s="84">
        <v>97304</v>
      </c>
      <c r="B2861" s="85" t="s">
        <v>12215</v>
      </c>
      <c r="C2861" s="84" t="s">
        <v>11</v>
      </c>
      <c r="D2861" s="195">
        <v>0</v>
      </c>
    </row>
    <row r="2862" spans="1:4" ht="39.6" x14ac:dyDescent="0.25">
      <c r="A2862" s="84">
        <v>97309</v>
      </c>
      <c r="B2862" s="85" t="s">
        <v>12216</v>
      </c>
      <c r="C2862" s="84" t="s">
        <v>11</v>
      </c>
      <c r="D2862" s="195">
        <v>0</v>
      </c>
    </row>
    <row r="2863" spans="1:4" ht="39.6" x14ac:dyDescent="0.25">
      <c r="A2863" s="84">
        <v>97310</v>
      </c>
      <c r="B2863" s="85" t="s">
        <v>12217</v>
      </c>
      <c r="C2863" s="84" t="s">
        <v>11</v>
      </c>
      <c r="D2863" s="195">
        <v>0</v>
      </c>
    </row>
    <row r="2864" spans="1:4" ht="39.6" x14ac:dyDescent="0.25">
      <c r="A2864" s="84">
        <v>97282</v>
      </c>
      <c r="B2864" s="85" t="s">
        <v>12218</v>
      </c>
      <c r="C2864" s="84" t="s">
        <v>11</v>
      </c>
      <c r="D2864" s="195">
        <v>0</v>
      </c>
    </row>
    <row r="2865" spans="1:4" ht="39.6" x14ac:dyDescent="0.25">
      <c r="A2865" s="84">
        <v>97276</v>
      </c>
      <c r="B2865" s="85" t="s">
        <v>12219</v>
      </c>
      <c r="C2865" s="84" t="s">
        <v>11</v>
      </c>
      <c r="D2865" s="195">
        <v>0</v>
      </c>
    </row>
    <row r="2866" spans="1:4" ht="39.6" x14ac:dyDescent="0.25">
      <c r="A2866" s="84">
        <v>97281</v>
      </c>
      <c r="B2866" s="85" t="s">
        <v>12220</v>
      </c>
      <c r="C2866" s="84" t="s">
        <v>11</v>
      </c>
      <c r="D2866" s="195">
        <v>0</v>
      </c>
    </row>
    <row r="2867" spans="1:4" ht="39.6" x14ac:dyDescent="0.25">
      <c r="A2867" s="84">
        <v>97287</v>
      </c>
      <c r="B2867" s="85" t="s">
        <v>12221</v>
      </c>
      <c r="C2867" s="84" t="s">
        <v>11</v>
      </c>
      <c r="D2867" s="195">
        <v>0</v>
      </c>
    </row>
    <row r="2868" spans="1:4" ht="39.6" x14ac:dyDescent="0.25">
      <c r="A2868" s="84">
        <v>97288</v>
      </c>
      <c r="B2868" s="85" t="s">
        <v>12222</v>
      </c>
      <c r="C2868" s="84" t="s">
        <v>11</v>
      </c>
      <c r="D2868" s="195">
        <v>0</v>
      </c>
    </row>
    <row r="2869" spans="1:4" ht="39.6" x14ac:dyDescent="0.25">
      <c r="A2869" s="84">
        <v>97293</v>
      </c>
      <c r="B2869" s="85" t="s">
        <v>12223</v>
      </c>
      <c r="C2869" s="84" t="s">
        <v>11</v>
      </c>
      <c r="D2869" s="195">
        <v>0</v>
      </c>
    </row>
    <row r="2870" spans="1:4" ht="39.6" x14ac:dyDescent="0.25">
      <c r="A2870" s="84">
        <v>97294</v>
      </c>
      <c r="B2870" s="85" t="s">
        <v>12224</v>
      </c>
      <c r="C2870" s="84" t="s">
        <v>11</v>
      </c>
      <c r="D2870" s="195">
        <v>0</v>
      </c>
    </row>
    <row r="2871" spans="1:4" ht="39.6" x14ac:dyDescent="0.25">
      <c r="A2871" s="84">
        <v>97299</v>
      </c>
      <c r="B2871" s="85" t="s">
        <v>12225</v>
      </c>
      <c r="C2871" s="84" t="s">
        <v>11</v>
      </c>
      <c r="D2871" s="195">
        <v>0</v>
      </c>
    </row>
    <row r="2872" spans="1:4" ht="39.6" x14ac:dyDescent="0.25">
      <c r="A2872" s="84">
        <v>97300</v>
      </c>
      <c r="B2872" s="85" t="s">
        <v>12226</v>
      </c>
      <c r="C2872" s="84" t="s">
        <v>11</v>
      </c>
      <c r="D2872" s="195">
        <v>0</v>
      </c>
    </row>
    <row r="2873" spans="1:4" ht="39.6" x14ac:dyDescent="0.25">
      <c r="A2873" s="84">
        <v>97305</v>
      </c>
      <c r="B2873" s="85" t="s">
        <v>12227</v>
      </c>
      <c r="C2873" s="84" t="s">
        <v>11</v>
      </c>
      <c r="D2873" s="195">
        <v>0</v>
      </c>
    </row>
    <row r="2874" spans="1:4" ht="39.6" x14ac:dyDescent="0.25">
      <c r="A2874" s="84">
        <v>97306</v>
      </c>
      <c r="B2874" s="85" t="s">
        <v>12228</v>
      </c>
      <c r="C2874" s="84" t="s">
        <v>11</v>
      </c>
      <c r="D2874" s="195">
        <v>0</v>
      </c>
    </row>
    <row r="2875" spans="1:4" ht="39.6" x14ac:dyDescent="0.25">
      <c r="A2875" s="84">
        <v>97311</v>
      </c>
      <c r="B2875" s="85" t="s">
        <v>12229</v>
      </c>
      <c r="C2875" s="84" t="s">
        <v>11</v>
      </c>
      <c r="D2875" s="195">
        <v>0</v>
      </c>
    </row>
    <row r="2876" spans="1:4" ht="39.6" x14ac:dyDescent="0.25">
      <c r="A2876" s="84">
        <v>97312</v>
      </c>
      <c r="B2876" s="85" t="s">
        <v>12230</v>
      </c>
      <c r="C2876" s="84" t="s">
        <v>11</v>
      </c>
      <c r="D2876" s="195">
        <v>0</v>
      </c>
    </row>
    <row r="2877" spans="1:4" ht="39.6" x14ac:dyDescent="0.25">
      <c r="A2877" s="84">
        <v>97278</v>
      </c>
      <c r="B2877" s="85" t="s">
        <v>12231</v>
      </c>
      <c r="C2877" s="84" t="s">
        <v>11</v>
      </c>
      <c r="D2877" s="195">
        <v>0</v>
      </c>
    </row>
    <row r="2878" spans="1:4" ht="39.6" x14ac:dyDescent="0.25">
      <c r="A2878" s="84">
        <v>97274</v>
      </c>
      <c r="B2878" s="85" t="s">
        <v>12232</v>
      </c>
      <c r="C2878" s="84" t="s">
        <v>11</v>
      </c>
      <c r="D2878" s="195">
        <v>0</v>
      </c>
    </row>
    <row r="2879" spans="1:4" ht="39.6" x14ac:dyDescent="0.25">
      <c r="A2879" s="84">
        <v>97283</v>
      </c>
      <c r="B2879" s="85" t="s">
        <v>12233</v>
      </c>
      <c r="C2879" s="84" t="s">
        <v>11</v>
      </c>
      <c r="D2879" s="195">
        <v>0</v>
      </c>
    </row>
    <row r="2880" spans="1:4" ht="39.6" x14ac:dyDescent="0.25">
      <c r="A2880" s="84">
        <v>97284</v>
      </c>
      <c r="B2880" s="85" t="s">
        <v>12234</v>
      </c>
      <c r="C2880" s="84" t="s">
        <v>11</v>
      </c>
      <c r="D2880" s="195">
        <v>0</v>
      </c>
    </row>
    <row r="2881" spans="1:4" ht="39.6" x14ac:dyDescent="0.25">
      <c r="A2881" s="84">
        <v>97289</v>
      </c>
      <c r="B2881" s="85" t="s">
        <v>12235</v>
      </c>
      <c r="C2881" s="84" t="s">
        <v>11</v>
      </c>
      <c r="D2881" s="195">
        <v>0</v>
      </c>
    </row>
    <row r="2882" spans="1:4" ht="39.6" x14ac:dyDescent="0.25">
      <c r="A2882" s="84">
        <v>97290</v>
      </c>
      <c r="B2882" s="85" t="s">
        <v>12236</v>
      </c>
      <c r="C2882" s="84" t="s">
        <v>11</v>
      </c>
      <c r="D2882" s="195">
        <v>0</v>
      </c>
    </row>
    <row r="2883" spans="1:4" ht="39.6" x14ac:dyDescent="0.25">
      <c r="A2883" s="84">
        <v>97295</v>
      </c>
      <c r="B2883" s="85" t="s">
        <v>12237</v>
      </c>
      <c r="C2883" s="84" t="s">
        <v>11</v>
      </c>
      <c r="D2883" s="195">
        <v>0</v>
      </c>
    </row>
    <row r="2884" spans="1:4" ht="39.6" x14ac:dyDescent="0.25">
      <c r="A2884" s="84">
        <v>97296</v>
      </c>
      <c r="B2884" s="85" t="s">
        <v>12238</v>
      </c>
      <c r="C2884" s="84" t="s">
        <v>11</v>
      </c>
      <c r="D2884" s="195">
        <v>0</v>
      </c>
    </row>
    <row r="2885" spans="1:4" ht="39.6" x14ac:dyDescent="0.25">
      <c r="A2885" s="84">
        <v>97301</v>
      </c>
      <c r="B2885" s="85" t="s">
        <v>12239</v>
      </c>
      <c r="C2885" s="84" t="s">
        <v>11</v>
      </c>
      <c r="D2885" s="195">
        <v>0</v>
      </c>
    </row>
    <row r="2886" spans="1:4" ht="39.6" x14ac:dyDescent="0.25">
      <c r="A2886" s="84">
        <v>97302</v>
      </c>
      <c r="B2886" s="85" t="s">
        <v>12240</v>
      </c>
      <c r="C2886" s="84" t="s">
        <v>11</v>
      </c>
      <c r="D2886" s="195">
        <v>0</v>
      </c>
    </row>
    <row r="2887" spans="1:4" ht="39.6" x14ac:dyDescent="0.25">
      <c r="A2887" s="84">
        <v>97307</v>
      </c>
      <c r="B2887" s="85" t="s">
        <v>12241</v>
      </c>
      <c r="C2887" s="84" t="s">
        <v>11</v>
      </c>
      <c r="D2887" s="195">
        <v>0</v>
      </c>
    </row>
    <row r="2888" spans="1:4" ht="39.6" x14ac:dyDescent="0.25">
      <c r="A2888" s="84">
        <v>97277</v>
      </c>
      <c r="B2888" s="85" t="s">
        <v>12242</v>
      </c>
      <c r="C2888" s="84" t="s">
        <v>11</v>
      </c>
      <c r="D2888" s="195">
        <v>0</v>
      </c>
    </row>
    <row r="2889" spans="1:4" ht="39.6" x14ac:dyDescent="0.25">
      <c r="A2889" s="84">
        <v>97308</v>
      </c>
      <c r="B2889" s="85" t="s">
        <v>12243</v>
      </c>
      <c r="C2889" s="84" t="s">
        <v>11</v>
      </c>
      <c r="D2889" s="195">
        <v>0</v>
      </c>
    </row>
    <row r="2890" spans="1:4" ht="39.6" x14ac:dyDescent="0.25">
      <c r="A2890" s="84">
        <v>97238</v>
      </c>
      <c r="B2890" s="85" t="s">
        <v>12244</v>
      </c>
      <c r="C2890" s="84" t="s">
        <v>27</v>
      </c>
      <c r="D2890" s="195">
        <v>0</v>
      </c>
    </row>
    <row r="2891" spans="1:4" ht="39.6" x14ac:dyDescent="0.25">
      <c r="A2891" s="84">
        <v>97239</v>
      </c>
      <c r="B2891" s="85" t="s">
        <v>12245</v>
      </c>
      <c r="C2891" s="84" t="s">
        <v>27</v>
      </c>
      <c r="D2891" s="195">
        <v>0</v>
      </c>
    </row>
    <row r="2892" spans="1:4" ht="39.6" x14ac:dyDescent="0.25">
      <c r="A2892" s="84">
        <v>97240</v>
      </c>
      <c r="B2892" s="85" t="s">
        <v>12246</v>
      </c>
      <c r="C2892" s="84" t="s">
        <v>27</v>
      </c>
      <c r="D2892" s="195">
        <v>0</v>
      </c>
    </row>
    <row r="2893" spans="1:4" ht="39.6" x14ac:dyDescent="0.25">
      <c r="A2893" s="84">
        <v>97241</v>
      </c>
      <c r="B2893" s="85" t="s">
        <v>12247</v>
      </c>
      <c r="C2893" s="84" t="s">
        <v>27</v>
      </c>
      <c r="D2893" s="195">
        <v>0</v>
      </c>
    </row>
    <row r="2894" spans="1:4" ht="39.6" x14ac:dyDescent="0.25">
      <c r="A2894" s="84">
        <v>97242</v>
      </c>
      <c r="B2894" s="85" t="s">
        <v>12248</v>
      </c>
      <c r="C2894" s="84" t="s">
        <v>27</v>
      </c>
      <c r="D2894" s="195">
        <v>0</v>
      </c>
    </row>
    <row r="2895" spans="1:4" ht="39.6" x14ac:dyDescent="0.25">
      <c r="A2895" s="84">
        <v>97243</v>
      </c>
      <c r="B2895" s="85" t="s">
        <v>12249</v>
      </c>
      <c r="C2895" s="84" t="s">
        <v>27</v>
      </c>
      <c r="D2895" s="195">
        <v>0</v>
      </c>
    </row>
    <row r="2896" spans="1:4" ht="39.6" x14ac:dyDescent="0.25">
      <c r="A2896" s="84">
        <v>97244</v>
      </c>
      <c r="B2896" s="85" t="s">
        <v>12250</v>
      </c>
      <c r="C2896" s="84" t="s">
        <v>27</v>
      </c>
      <c r="D2896" s="195">
        <v>0</v>
      </c>
    </row>
    <row r="2897" spans="1:4" ht="39.6" x14ac:dyDescent="0.25">
      <c r="A2897" s="84">
        <v>97245</v>
      </c>
      <c r="B2897" s="85" t="s">
        <v>12251</v>
      </c>
      <c r="C2897" s="84" t="s">
        <v>27</v>
      </c>
      <c r="D2897" s="195">
        <v>0</v>
      </c>
    </row>
    <row r="2898" spans="1:4" ht="26.4" x14ac:dyDescent="0.25">
      <c r="A2898" s="84">
        <v>97236</v>
      </c>
      <c r="B2898" s="85" t="s">
        <v>12252</v>
      </c>
      <c r="C2898" s="84" t="s">
        <v>27</v>
      </c>
      <c r="D2898" s="195">
        <v>0</v>
      </c>
    </row>
    <row r="2899" spans="1:4" ht="39.6" x14ac:dyDescent="0.25">
      <c r="A2899" s="84">
        <v>97246</v>
      </c>
      <c r="B2899" s="85" t="s">
        <v>12253</v>
      </c>
      <c r="C2899" s="84" t="s">
        <v>27</v>
      </c>
      <c r="D2899" s="195">
        <v>0</v>
      </c>
    </row>
    <row r="2900" spans="1:4" ht="39.6" x14ac:dyDescent="0.25">
      <c r="A2900" s="84">
        <v>97247</v>
      </c>
      <c r="B2900" s="85" t="s">
        <v>12254</v>
      </c>
      <c r="C2900" s="84" t="s">
        <v>27</v>
      </c>
      <c r="D2900" s="195">
        <v>0</v>
      </c>
    </row>
    <row r="2901" spans="1:4" ht="26.4" x14ac:dyDescent="0.25">
      <c r="A2901" s="84">
        <v>97237</v>
      </c>
      <c r="B2901" s="85" t="s">
        <v>12255</v>
      </c>
      <c r="C2901" s="84" t="s">
        <v>27</v>
      </c>
      <c r="D2901" s="195">
        <v>0</v>
      </c>
    </row>
    <row r="2902" spans="1:4" ht="39.6" x14ac:dyDescent="0.25">
      <c r="A2902" s="84">
        <v>97248</v>
      </c>
      <c r="B2902" s="85" t="s">
        <v>12256</v>
      </c>
      <c r="C2902" s="84" t="s">
        <v>27</v>
      </c>
      <c r="D2902" s="195">
        <v>0</v>
      </c>
    </row>
    <row r="2903" spans="1:4" ht="26.4" x14ac:dyDescent="0.25">
      <c r="A2903" s="84">
        <v>97251</v>
      </c>
      <c r="B2903" s="85" t="s">
        <v>12257</v>
      </c>
      <c r="C2903" s="84" t="s">
        <v>11</v>
      </c>
      <c r="D2903" s="195">
        <v>0</v>
      </c>
    </row>
    <row r="2904" spans="1:4" ht="26.4" x14ac:dyDescent="0.25">
      <c r="A2904" s="84">
        <v>97254</v>
      </c>
      <c r="B2904" s="85" t="s">
        <v>12258</v>
      </c>
      <c r="C2904" s="84" t="s">
        <v>11</v>
      </c>
      <c r="D2904" s="195">
        <v>0</v>
      </c>
    </row>
    <row r="2905" spans="1:4" ht="26.4" x14ac:dyDescent="0.25">
      <c r="A2905" s="84">
        <v>97255</v>
      </c>
      <c r="B2905" s="85" t="s">
        <v>12259</v>
      </c>
      <c r="C2905" s="84" t="s">
        <v>11</v>
      </c>
      <c r="D2905" s="195">
        <v>0</v>
      </c>
    </row>
    <row r="2906" spans="1:4" ht="26.4" x14ac:dyDescent="0.25">
      <c r="A2906" s="84">
        <v>97249</v>
      </c>
      <c r="B2906" s="85" t="s">
        <v>12260</v>
      </c>
      <c r="C2906" s="84" t="s">
        <v>11</v>
      </c>
      <c r="D2906" s="195">
        <v>0</v>
      </c>
    </row>
    <row r="2907" spans="1:4" ht="26.4" x14ac:dyDescent="0.25">
      <c r="A2907" s="84">
        <v>97250</v>
      </c>
      <c r="B2907" s="85" t="s">
        <v>12261</v>
      </c>
      <c r="C2907" s="84" t="s">
        <v>11</v>
      </c>
      <c r="D2907" s="195">
        <v>0</v>
      </c>
    </row>
    <row r="2908" spans="1:4" ht="26.4" x14ac:dyDescent="0.25">
      <c r="A2908" s="84">
        <v>97258</v>
      </c>
      <c r="B2908" s="85" t="s">
        <v>12262</v>
      </c>
      <c r="C2908" s="84" t="s">
        <v>11</v>
      </c>
      <c r="D2908" s="195">
        <v>0</v>
      </c>
    </row>
    <row r="2909" spans="1:4" ht="26.4" x14ac:dyDescent="0.25">
      <c r="A2909" s="84">
        <v>97259</v>
      </c>
      <c r="B2909" s="85" t="s">
        <v>12263</v>
      </c>
      <c r="C2909" s="84" t="s">
        <v>11</v>
      </c>
      <c r="D2909" s="195">
        <v>0</v>
      </c>
    </row>
    <row r="2910" spans="1:4" ht="26.4" x14ac:dyDescent="0.25">
      <c r="A2910" s="84">
        <v>97262</v>
      </c>
      <c r="B2910" s="85" t="s">
        <v>12264</v>
      </c>
      <c r="C2910" s="84" t="s">
        <v>11</v>
      </c>
      <c r="D2910" s="195">
        <v>0</v>
      </c>
    </row>
    <row r="2911" spans="1:4" ht="26.4" x14ac:dyDescent="0.25">
      <c r="A2911" s="84">
        <v>97263</v>
      </c>
      <c r="B2911" s="85" t="s">
        <v>12265</v>
      </c>
      <c r="C2911" s="84" t="s">
        <v>11</v>
      </c>
      <c r="D2911" s="195">
        <v>0</v>
      </c>
    </row>
    <row r="2912" spans="1:4" ht="26.4" x14ac:dyDescent="0.25">
      <c r="A2912" s="84">
        <v>97266</v>
      </c>
      <c r="B2912" s="85" t="s">
        <v>12266</v>
      </c>
      <c r="C2912" s="84" t="s">
        <v>11</v>
      </c>
      <c r="D2912" s="195">
        <v>0</v>
      </c>
    </row>
    <row r="2913" spans="1:4" ht="26.4" x14ac:dyDescent="0.25">
      <c r="A2913" s="84">
        <v>97267</v>
      </c>
      <c r="B2913" s="85" t="s">
        <v>12267</v>
      </c>
      <c r="C2913" s="84" t="s">
        <v>11</v>
      </c>
      <c r="D2913" s="195">
        <v>0</v>
      </c>
    </row>
    <row r="2914" spans="1:4" ht="26.4" x14ac:dyDescent="0.25">
      <c r="A2914" s="84">
        <v>97270</v>
      </c>
      <c r="B2914" s="85" t="s">
        <v>12268</v>
      </c>
      <c r="C2914" s="84" t="s">
        <v>11</v>
      </c>
      <c r="D2914" s="195">
        <v>0</v>
      </c>
    </row>
    <row r="2915" spans="1:4" ht="26.4" x14ac:dyDescent="0.25">
      <c r="A2915" s="84">
        <v>97271</v>
      </c>
      <c r="B2915" s="85" t="s">
        <v>12269</v>
      </c>
      <c r="C2915" s="84" t="s">
        <v>11</v>
      </c>
      <c r="D2915" s="195">
        <v>0</v>
      </c>
    </row>
    <row r="2916" spans="1:4" ht="26.4" x14ac:dyDescent="0.25">
      <c r="A2916" s="84">
        <v>97252</v>
      </c>
      <c r="B2916" s="85" t="s">
        <v>12270</v>
      </c>
      <c r="C2916" s="84" t="s">
        <v>11</v>
      </c>
      <c r="D2916" s="195">
        <v>0</v>
      </c>
    </row>
    <row r="2917" spans="1:4" ht="26.4" x14ac:dyDescent="0.25">
      <c r="A2917" s="84">
        <v>97257</v>
      </c>
      <c r="B2917" s="85" t="s">
        <v>12271</v>
      </c>
      <c r="C2917" s="84" t="s">
        <v>11</v>
      </c>
      <c r="D2917" s="195">
        <v>0</v>
      </c>
    </row>
    <row r="2918" spans="1:4" ht="26.4" x14ac:dyDescent="0.25">
      <c r="A2918" s="84">
        <v>97256</v>
      </c>
      <c r="B2918" s="85" t="s">
        <v>12272</v>
      </c>
      <c r="C2918" s="84" t="s">
        <v>11</v>
      </c>
      <c r="D2918" s="195">
        <v>0</v>
      </c>
    </row>
    <row r="2919" spans="1:4" ht="26.4" x14ac:dyDescent="0.25">
      <c r="A2919" s="84">
        <v>97253</v>
      </c>
      <c r="B2919" s="85" t="s">
        <v>12273</v>
      </c>
      <c r="C2919" s="84" t="s">
        <v>11</v>
      </c>
      <c r="D2919" s="195">
        <v>0</v>
      </c>
    </row>
    <row r="2920" spans="1:4" ht="39.6" x14ac:dyDescent="0.25">
      <c r="A2920" s="84">
        <v>97261</v>
      </c>
      <c r="B2920" s="85" t="s">
        <v>12274</v>
      </c>
      <c r="C2920" s="84" t="s">
        <v>11</v>
      </c>
      <c r="D2920" s="195">
        <v>0</v>
      </c>
    </row>
    <row r="2921" spans="1:4" ht="39.6" x14ac:dyDescent="0.25">
      <c r="A2921" s="84">
        <v>97260</v>
      </c>
      <c r="B2921" s="85" t="s">
        <v>12275</v>
      </c>
      <c r="C2921" s="84" t="s">
        <v>11</v>
      </c>
      <c r="D2921" s="195">
        <v>0</v>
      </c>
    </row>
    <row r="2922" spans="1:4" ht="39.6" x14ac:dyDescent="0.25">
      <c r="A2922" s="84">
        <v>97265</v>
      </c>
      <c r="B2922" s="85" t="s">
        <v>12276</v>
      </c>
      <c r="C2922" s="84" t="s">
        <v>11</v>
      </c>
      <c r="D2922" s="195">
        <v>0</v>
      </c>
    </row>
    <row r="2923" spans="1:4" ht="39.6" x14ac:dyDescent="0.25">
      <c r="A2923" s="84">
        <v>97264</v>
      </c>
      <c r="B2923" s="85" t="s">
        <v>12277</v>
      </c>
      <c r="C2923" s="84" t="s">
        <v>11</v>
      </c>
      <c r="D2923" s="195">
        <v>0</v>
      </c>
    </row>
    <row r="2924" spans="1:4" ht="39.6" x14ac:dyDescent="0.25">
      <c r="A2924" s="84">
        <v>97269</v>
      </c>
      <c r="B2924" s="85" t="s">
        <v>12278</v>
      </c>
      <c r="C2924" s="84" t="s">
        <v>11</v>
      </c>
      <c r="D2924" s="195">
        <v>0</v>
      </c>
    </row>
    <row r="2925" spans="1:4" ht="39.6" x14ac:dyDescent="0.25">
      <c r="A2925" s="84">
        <v>97268</v>
      </c>
      <c r="B2925" s="85" t="s">
        <v>12279</v>
      </c>
      <c r="C2925" s="84" t="s">
        <v>11</v>
      </c>
      <c r="D2925" s="195">
        <v>0</v>
      </c>
    </row>
    <row r="2926" spans="1:4" ht="39.6" x14ac:dyDescent="0.25">
      <c r="A2926" s="84">
        <v>97273</v>
      </c>
      <c r="B2926" s="85" t="s">
        <v>12280</v>
      </c>
      <c r="C2926" s="84" t="s">
        <v>11</v>
      </c>
      <c r="D2926" s="195">
        <v>0</v>
      </c>
    </row>
    <row r="2927" spans="1:4" ht="39.6" x14ac:dyDescent="0.25">
      <c r="A2927" s="84">
        <v>97272</v>
      </c>
      <c r="B2927" s="85" t="s">
        <v>12281</v>
      </c>
      <c r="C2927" s="84" t="s">
        <v>11</v>
      </c>
      <c r="D2927" s="195">
        <v>0</v>
      </c>
    </row>
    <row r="2928" spans="1:4" ht="39.6" x14ac:dyDescent="0.25">
      <c r="A2928" s="84">
        <v>97315</v>
      </c>
      <c r="B2928" s="85" t="s">
        <v>12282</v>
      </c>
      <c r="C2928" s="84" t="s">
        <v>11</v>
      </c>
      <c r="D2928" s="195">
        <v>0</v>
      </c>
    </row>
    <row r="2929" spans="1:4" ht="39.6" x14ac:dyDescent="0.25">
      <c r="A2929" s="84">
        <v>97316</v>
      </c>
      <c r="B2929" s="85" t="s">
        <v>12283</v>
      </c>
      <c r="C2929" s="84" t="s">
        <v>11</v>
      </c>
      <c r="D2929" s="195">
        <v>0</v>
      </c>
    </row>
    <row r="2930" spans="1:4" ht="39.6" x14ac:dyDescent="0.25">
      <c r="A2930" s="84">
        <v>97317</v>
      </c>
      <c r="B2930" s="85" t="s">
        <v>12284</v>
      </c>
      <c r="C2930" s="84" t="s">
        <v>11</v>
      </c>
      <c r="D2930" s="195">
        <v>0</v>
      </c>
    </row>
    <row r="2931" spans="1:4" ht="39.6" x14ac:dyDescent="0.25">
      <c r="A2931" s="84">
        <v>97318</v>
      </c>
      <c r="B2931" s="85" t="s">
        <v>12285</v>
      </c>
      <c r="C2931" s="84" t="s">
        <v>11</v>
      </c>
      <c r="D2931" s="195">
        <v>0</v>
      </c>
    </row>
    <row r="2932" spans="1:4" ht="39.6" x14ac:dyDescent="0.25">
      <c r="A2932" s="84">
        <v>97319</v>
      </c>
      <c r="B2932" s="85" t="s">
        <v>12286</v>
      </c>
      <c r="C2932" s="84" t="s">
        <v>11</v>
      </c>
      <c r="D2932" s="195">
        <v>0</v>
      </c>
    </row>
    <row r="2933" spans="1:4" ht="39.6" x14ac:dyDescent="0.25">
      <c r="A2933" s="84">
        <v>97320</v>
      </c>
      <c r="B2933" s="85" t="s">
        <v>12287</v>
      </c>
      <c r="C2933" s="84" t="s">
        <v>11</v>
      </c>
      <c r="D2933" s="195">
        <v>0</v>
      </c>
    </row>
    <row r="2934" spans="1:4" ht="39.6" x14ac:dyDescent="0.25">
      <c r="A2934" s="84">
        <v>97321</v>
      </c>
      <c r="B2934" s="85" t="s">
        <v>12288</v>
      </c>
      <c r="C2934" s="84" t="s">
        <v>11</v>
      </c>
      <c r="D2934" s="195">
        <v>0</v>
      </c>
    </row>
    <row r="2935" spans="1:4" ht="39.6" x14ac:dyDescent="0.25">
      <c r="A2935" s="84">
        <v>97322</v>
      </c>
      <c r="B2935" s="85" t="s">
        <v>12289</v>
      </c>
      <c r="C2935" s="84" t="s">
        <v>11</v>
      </c>
      <c r="D2935" s="195">
        <v>0</v>
      </c>
    </row>
    <row r="2936" spans="1:4" ht="39.6" x14ac:dyDescent="0.25">
      <c r="A2936" s="84">
        <v>97313</v>
      </c>
      <c r="B2936" s="85" t="s">
        <v>12290</v>
      </c>
      <c r="C2936" s="84" t="s">
        <v>11</v>
      </c>
      <c r="D2936" s="195">
        <v>0</v>
      </c>
    </row>
    <row r="2937" spans="1:4" ht="39.6" x14ac:dyDescent="0.25">
      <c r="A2937" s="84">
        <v>97323</v>
      </c>
      <c r="B2937" s="85" t="s">
        <v>12291</v>
      </c>
      <c r="C2937" s="84" t="s">
        <v>11</v>
      </c>
      <c r="D2937" s="195">
        <v>0</v>
      </c>
    </row>
    <row r="2938" spans="1:4" ht="39.6" x14ac:dyDescent="0.25">
      <c r="A2938" s="84">
        <v>97324</v>
      </c>
      <c r="B2938" s="85" t="s">
        <v>12292</v>
      </c>
      <c r="C2938" s="84" t="s">
        <v>11</v>
      </c>
      <c r="D2938" s="195">
        <v>0</v>
      </c>
    </row>
    <row r="2939" spans="1:4" ht="39.6" x14ac:dyDescent="0.25">
      <c r="A2939" s="84">
        <v>97314</v>
      </c>
      <c r="B2939" s="85" t="s">
        <v>12293</v>
      </c>
      <c r="C2939" s="84" t="s">
        <v>11</v>
      </c>
      <c r="D2939" s="195">
        <v>0</v>
      </c>
    </row>
    <row r="2940" spans="1:4" ht="39.6" x14ac:dyDescent="0.25">
      <c r="A2940" s="84">
        <v>97325</v>
      </c>
      <c r="B2940" s="85" t="s">
        <v>12294</v>
      </c>
      <c r="C2940" s="84" t="s">
        <v>11</v>
      </c>
      <c r="D2940" s="195">
        <v>0</v>
      </c>
    </row>
    <row r="2941" spans="1:4" ht="39.6" x14ac:dyDescent="0.25">
      <c r="A2941" s="84">
        <v>103517</v>
      </c>
      <c r="B2941" s="85" t="s">
        <v>3066</v>
      </c>
      <c r="C2941" s="84" t="s">
        <v>11</v>
      </c>
      <c r="D2941" s="195">
        <v>3135.9</v>
      </c>
    </row>
    <row r="2942" spans="1:4" ht="39.6" x14ac:dyDescent="0.25">
      <c r="A2942" s="84">
        <v>103518</v>
      </c>
      <c r="B2942" s="85" t="s">
        <v>12295</v>
      </c>
      <c r="C2942" s="84" t="s">
        <v>11</v>
      </c>
      <c r="D2942" s="195">
        <v>0</v>
      </c>
    </row>
    <row r="2943" spans="1:4" ht="39.6" x14ac:dyDescent="0.25">
      <c r="A2943" s="84">
        <v>103519</v>
      </c>
      <c r="B2943" s="85" t="s">
        <v>3067</v>
      </c>
      <c r="C2943" s="84" t="s">
        <v>11</v>
      </c>
      <c r="D2943" s="195">
        <v>12.25</v>
      </c>
    </row>
    <row r="2944" spans="1:4" ht="26.4" x14ac:dyDescent="0.25">
      <c r="A2944" s="84">
        <v>103515</v>
      </c>
      <c r="B2944" s="85" t="s">
        <v>12296</v>
      </c>
      <c r="C2944" s="84" t="s">
        <v>11</v>
      </c>
      <c r="D2944" s="195">
        <v>0</v>
      </c>
    </row>
    <row r="2945" spans="1:4" ht="26.4" x14ac:dyDescent="0.25">
      <c r="A2945" s="84">
        <v>103502</v>
      </c>
      <c r="B2945" s="85" t="s">
        <v>12297</v>
      </c>
      <c r="C2945" s="84" t="s">
        <v>27</v>
      </c>
      <c r="D2945" s="195">
        <v>0</v>
      </c>
    </row>
    <row r="2946" spans="1:4" ht="26.4" x14ac:dyDescent="0.25">
      <c r="A2946" s="84">
        <v>103504</v>
      </c>
      <c r="B2946" s="85" t="s">
        <v>12298</v>
      </c>
      <c r="C2946" s="84" t="s">
        <v>27</v>
      </c>
      <c r="D2946" s="195">
        <v>0</v>
      </c>
    </row>
    <row r="2947" spans="1:4" ht="26.4" x14ac:dyDescent="0.25">
      <c r="A2947" s="84">
        <v>103503</v>
      </c>
      <c r="B2947" s="85" t="s">
        <v>12299</v>
      </c>
      <c r="C2947" s="84" t="s">
        <v>27</v>
      </c>
      <c r="D2947" s="195">
        <v>0</v>
      </c>
    </row>
    <row r="2948" spans="1:4" ht="26.4" x14ac:dyDescent="0.25">
      <c r="A2948" s="84">
        <v>103505</v>
      </c>
      <c r="B2948" s="85" t="s">
        <v>12300</v>
      </c>
      <c r="C2948" s="84" t="s">
        <v>27</v>
      </c>
      <c r="D2948" s="195">
        <v>0</v>
      </c>
    </row>
    <row r="2949" spans="1:4" ht="26.4" x14ac:dyDescent="0.25">
      <c r="A2949" s="84">
        <v>103499</v>
      </c>
      <c r="B2949" s="85" t="s">
        <v>12301</v>
      </c>
      <c r="C2949" s="84" t="s">
        <v>11</v>
      </c>
      <c r="D2949" s="195">
        <v>0</v>
      </c>
    </row>
    <row r="2950" spans="1:4" ht="26.4" x14ac:dyDescent="0.25">
      <c r="A2950" s="84">
        <v>103501</v>
      </c>
      <c r="B2950" s="85" t="s">
        <v>12302</v>
      </c>
      <c r="C2950" s="84" t="s">
        <v>11</v>
      </c>
      <c r="D2950" s="195">
        <v>0</v>
      </c>
    </row>
    <row r="2951" spans="1:4" ht="26.4" x14ac:dyDescent="0.25">
      <c r="A2951" s="84">
        <v>103500</v>
      </c>
      <c r="B2951" s="85" t="s">
        <v>12303</v>
      </c>
      <c r="C2951" s="84" t="s">
        <v>11</v>
      </c>
      <c r="D2951" s="195">
        <v>0</v>
      </c>
    </row>
    <row r="2952" spans="1:4" ht="39.6" x14ac:dyDescent="0.25">
      <c r="A2952" s="84">
        <v>103496</v>
      </c>
      <c r="B2952" s="85" t="s">
        <v>12304</v>
      </c>
      <c r="C2952" s="84" t="s">
        <v>11</v>
      </c>
      <c r="D2952" s="195">
        <v>0</v>
      </c>
    </row>
    <row r="2953" spans="1:4" ht="39.6" x14ac:dyDescent="0.25">
      <c r="A2953" s="84">
        <v>103498</v>
      </c>
      <c r="B2953" s="85" t="s">
        <v>12305</v>
      </c>
      <c r="C2953" s="84" t="s">
        <v>11</v>
      </c>
      <c r="D2953" s="195">
        <v>0</v>
      </c>
    </row>
    <row r="2954" spans="1:4" ht="39.6" x14ac:dyDescent="0.25">
      <c r="A2954" s="84">
        <v>103497</v>
      </c>
      <c r="B2954" s="85" t="s">
        <v>12306</v>
      </c>
      <c r="C2954" s="84" t="s">
        <v>11</v>
      </c>
      <c r="D2954" s="195">
        <v>0</v>
      </c>
    </row>
    <row r="2955" spans="1:4" ht="26.4" x14ac:dyDescent="0.25">
      <c r="A2955" s="84">
        <v>103516</v>
      </c>
      <c r="B2955" s="85" t="s">
        <v>12307</v>
      </c>
      <c r="C2955" s="84" t="s">
        <v>11</v>
      </c>
      <c r="D2955" s="195">
        <v>0</v>
      </c>
    </row>
    <row r="2956" spans="1:4" x14ac:dyDescent="0.25">
      <c r="A2956" s="84">
        <v>103506</v>
      </c>
      <c r="B2956" s="85" t="s">
        <v>12308</v>
      </c>
      <c r="C2956" s="84" t="s">
        <v>11</v>
      </c>
      <c r="D2956" s="195">
        <v>0</v>
      </c>
    </row>
    <row r="2957" spans="1:4" x14ac:dyDescent="0.25">
      <c r="A2957" s="84">
        <v>103507</v>
      </c>
      <c r="B2957" s="85" t="s">
        <v>12309</v>
      </c>
      <c r="C2957" s="84" t="s">
        <v>11</v>
      </c>
      <c r="D2957" s="195">
        <v>0</v>
      </c>
    </row>
    <row r="2958" spans="1:4" ht="26.4" x14ac:dyDescent="0.25">
      <c r="A2958" s="84">
        <v>103493</v>
      </c>
      <c r="B2958" s="85" t="s">
        <v>12310</v>
      </c>
      <c r="C2958" s="84" t="s">
        <v>11</v>
      </c>
      <c r="D2958" s="195">
        <v>0</v>
      </c>
    </row>
    <row r="2959" spans="1:4" ht="26.4" x14ac:dyDescent="0.25">
      <c r="A2959" s="84">
        <v>103495</v>
      </c>
      <c r="B2959" s="85" t="s">
        <v>12311</v>
      </c>
      <c r="C2959" s="84" t="s">
        <v>11</v>
      </c>
      <c r="D2959" s="195">
        <v>0</v>
      </c>
    </row>
    <row r="2960" spans="1:4" ht="26.4" x14ac:dyDescent="0.25">
      <c r="A2960" s="84">
        <v>103494</v>
      </c>
      <c r="B2960" s="85" t="s">
        <v>12312</v>
      </c>
      <c r="C2960" s="84" t="s">
        <v>11</v>
      </c>
      <c r="D2960" s="195">
        <v>0</v>
      </c>
    </row>
    <row r="2961" spans="1:4" ht="26.4" x14ac:dyDescent="0.25">
      <c r="A2961" s="84">
        <v>103513</v>
      </c>
      <c r="B2961" s="85" t="s">
        <v>12313</v>
      </c>
      <c r="C2961" s="84" t="s">
        <v>11</v>
      </c>
      <c r="D2961" s="195">
        <v>0</v>
      </c>
    </row>
    <row r="2962" spans="1:4" ht="39.6" x14ac:dyDescent="0.25">
      <c r="A2962" s="84">
        <v>103523</v>
      </c>
      <c r="B2962" s="85" t="s">
        <v>3071</v>
      </c>
      <c r="C2962" s="84" t="s">
        <v>11</v>
      </c>
      <c r="D2962" s="195">
        <v>10480.790000000001</v>
      </c>
    </row>
    <row r="2963" spans="1:4" ht="26.4" x14ac:dyDescent="0.25">
      <c r="A2963" s="84">
        <v>103509</v>
      </c>
      <c r="B2963" s="85" t="s">
        <v>12314</v>
      </c>
      <c r="C2963" s="84" t="s">
        <v>11</v>
      </c>
      <c r="D2963" s="195">
        <v>0</v>
      </c>
    </row>
    <row r="2964" spans="1:4" ht="26.4" x14ac:dyDescent="0.25">
      <c r="A2964" s="84">
        <v>103514</v>
      </c>
      <c r="B2964" s="85" t="s">
        <v>12315</v>
      </c>
      <c r="C2964" s="84" t="s">
        <v>11</v>
      </c>
      <c r="D2964" s="195">
        <v>0</v>
      </c>
    </row>
    <row r="2965" spans="1:4" ht="26.4" x14ac:dyDescent="0.25">
      <c r="A2965" s="84">
        <v>103510</v>
      </c>
      <c r="B2965" s="85" t="s">
        <v>12316</v>
      </c>
      <c r="C2965" s="84" t="s">
        <v>11</v>
      </c>
      <c r="D2965" s="195">
        <v>0</v>
      </c>
    </row>
    <row r="2966" spans="1:4" ht="39.6" x14ac:dyDescent="0.25">
      <c r="A2966" s="84">
        <v>103520</v>
      </c>
      <c r="B2966" s="85" t="s">
        <v>3068</v>
      </c>
      <c r="C2966" s="84" t="s">
        <v>11</v>
      </c>
      <c r="D2966" s="195">
        <v>5122.75</v>
      </c>
    </row>
    <row r="2967" spans="1:4" ht="26.4" x14ac:dyDescent="0.25">
      <c r="A2967" s="84">
        <v>103511</v>
      </c>
      <c r="B2967" s="85" t="s">
        <v>12317</v>
      </c>
      <c r="C2967" s="84" t="s">
        <v>11</v>
      </c>
      <c r="D2967" s="195">
        <v>0</v>
      </c>
    </row>
    <row r="2968" spans="1:4" ht="39.6" x14ac:dyDescent="0.25">
      <c r="A2968" s="84">
        <v>103521</v>
      </c>
      <c r="B2968" s="85" t="s">
        <v>3069</v>
      </c>
      <c r="C2968" s="84" t="s">
        <v>11</v>
      </c>
      <c r="D2968" s="195">
        <v>6803.02</v>
      </c>
    </row>
    <row r="2969" spans="1:4" ht="26.4" x14ac:dyDescent="0.25">
      <c r="A2969" s="84">
        <v>103512</v>
      </c>
      <c r="B2969" s="85" t="s">
        <v>12318</v>
      </c>
      <c r="C2969" s="84" t="s">
        <v>11</v>
      </c>
      <c r="D2969" s="195">
        <v>0</v>
      </c>
    </row>
    <row r="2970" spans="1:4" ht="39.6" x14ac:dyDescent="0.25">
      <c r="A2970" s="84">
        <v>103522</v>
      </c>
      <c r="B2970" s="85" t="s">
        <v>3070</v>
      </c>
      <c r="C2970" s="84" t="s">
        <v>11</v>
      </c>
      <c r="D2970" s="195">
        <v>7023.19</v>
      </c>
    </row>
    <row r="2971" spans="1:4" ht="26.4" x14ac:dyDescent="0.25">
      <c r="A2971" s="84">
        <v>103508</v>
      </c>
      <c r="B2971" s="85" t="s">
        <v>12319</v>
      </c>
      <c r="C2971" s="84" t="s">
        <v>11</v>
      </c>
      <c r="D2971" s="195">
        <v>0</v>
      </c>
    </row>
    <row r="2972" spans="1:4" ht="26.4" x14ac:dyDescent="0.25">
      <c r="A2972" s="84">
        <v>103524</v>
      </c>
      <c r="B2972" s="85" t="s">
        <v>12320</v>
      </c>
      <c r="C2972" s="84" t="s">
        <v>11</v>
      </c>
      <c r="D2972" s="195">
        <v>0</v>
      </c>
    </row>
    <row r="2973" spans="1:4" ht="26.4" x14ac:dyDescent="0.25">
      <c r="A2973" s="84">
        <v>103526</v>
      </c>
      <c r="B2973" s="85" t="s">
        <v>12321</v>
      </c>
      <c r="C2973" s="84" t="s">
        <v>11</v>
      </c>
      <c r="D2973" s="195">
        <v>0</v>
      </c>
    </row>
    <row r="2974" spans="1:4" ht="26.4" x14ac:dyDescent="0.25">
      <c r="A2974" s="84">
        <v>103525</v>
      </c>
      <c r="B2974" s="85" t="s">
        <v>12322</v>
      </c>
      <c r="C2974" s="84" t="s">
        <v>11</v>
      </c>
      <c r="D2974" s="195">
        <v>0</v>
      </c>
    </row>
    <row r="2975" spans="1:4" x14ac:dyDescent="0.25">
      <c r="A2975" s="84">
        <v>97062</v>
      </c>
      <c r="B2975" s="85" t="s">
        <v>8427</v>
      </c>
      <c r="C2975" s="84" t="s">
        <v>9</v>
      </c>
      <c r="D2975" s="195">
        <v>7.03</v>
      </c>
    </row>
    <row r="2976" spans="1:4" x14ac:dyDescent="0.25">
      <c r="A2976" s="84">
        <v>97061</v>
      </c>
      <c r="B2976" s="85" t="s">
        <v>12323</v>
      </c>
      <c r="C2976" s="84" t="s">
        <v>9</v>
      </c>
      <c r="D2976" s="195">
        <v>0</v>
      </c>
    </row>
    <row r="2977" spans="1:4" ht="26.4" x14ac:dyDescent="0.25">
      <c r="A2977" s="84">
        <v>104988</v>
      </c>
      <c r="B2977" s="85" t="s">
        <v>12324</v>
      </c>
      <c r="C2977" s="84" t="s">
        <v>9</v>
      </c>
      <c r="D2977" s="195">
        <v>0</v>
      </c>
    </row>
    <row r="2978" spans="1:4" ht="26.4" x14ac:dyDescent="0.25">
      <c r="A2978" s="84">
        <v>104979</v>
      </c>
      <c r="B2978" s="85" t="s">
        <v>12325</v>
      </c>
      <c r="C2978" s="84" t="s">
        <v>9</v>
      </c>
      <c r="D2978" s="195">
        <v>0</v>
      </c>
    </row>
    <row r="2979" spans="1:4" ht="26.4" x14ac:dyDescent="0.25">
      <c r="A2979" s="84">
        <v>97040</v>
      </c>
      <c r="B2979" s="85" t="s">
        <v>8422</v>
      </c>
      <c r="C2979" s="84" t="s">
        <v>9</v>
      </c>
      <c r="D2979" s="195">
        <v>21.94</v>
      </c>
    </row>
    <row r="2980" spans="1:4" ht="26.4" x14ac:dyDescent="0.25">
      <c r="A2980" s="84">
        <v>97041</v>
      </c>
      <c r="B2980" s="85" t="s">
        <v>8423</v>
      </c>
      <c r="C2980" s="84" t="s">
        <v>9</v>
      </c>
      <c r="D2980" s="195">
        <v>152.18</v>
      </c>
    </row>
    <row r="2981" spans="1:4" ht="26.4" x14ac:dyDescent="0.25">
      <c r="A2981" s="84">
        <v>97039</v>
      </c>
      <c r="B2981" s="85" t="s">
        <v>8421</v>
      </c>
      <c r="C2981" s="84" t="s">
        <v>9</v>
      </c>
      <c r="D2981" s="195">
        <v>89.95</v>
      </c>
    </row>
    <row r="2982" spans="1:4" x14ac:dyDescent="0.25">
      <c r="A2982" s="84">
        <v>102655</v>
      </c>
      <c r="B2982" s="85" t="s">
        <v>12326</v>
      </c>
      <c r="C2982" s="84" t="s">
        <v>27</v>
      </c>
      <c r="D2982" s="195">
        <v>0</v>
      </c>
    </row>
    <row r="2983" spans="1:4" ht="39.6" x14ac:dyDescent="0.25">
      <c r="A2983" s="84">
        <v>104987</v>
      </c>
      <c r="B2983" s="85" t="s">
        <v>12327</v>
      </c>
      <c r="C2983" s="84" t="s">
        <v>27</v>
      </c>
      <c r="D2983" s="195">
        <v>0</v>
      </c>
    </row>
    <row r="2984" spans="1:4" ht="39.6" x14ac:dyDescent="0.25">
      <c r="A2984" s="84">
        <v>104986</v>
      </c>
      <c r="B2984" s="85" t="s">
        <v>12328</v>
      </c>
      <c r="C2984" s="84" t="s">
        <v>27</v>
      </c>
      <c r="D2984" s="195">
        <v>0</v>
      </c>
    </row>
    <row r="2985" spans="1:4" ht="26.4" x14ac:dyDescent="0.25">
      <c r="A2985" s="84">
        <v>104984</v>
      </c>
      <c r="B2985" s="85" t="s">
        <v>12329</v>
      </c>
      <c r="C2985" s="84" t="s">
        <v>27</v>
      </c>
      <c r="D2985" s="195">
        <v>0</v>
      </c>
    </row>
    <row r="2986" spans="1:4" ht="26.4" x14ac:dyDescent="0.25">
      <c r="A2986" s="84">
        <v>104985</v>
      </c>
      <c r="B2986" s="85" t="s">
        <v>12330</v>
      </c>
      <c r="C2986" s="84" t="s">
        <v>27</v>
      </c>
      <c r="D2986" s="195">
        <v>0</v>
      </c>
    </row>
    <row r="2987" spans="1:4" ht="39.6" x14ac:dyDescent="0.25">
      <c r="A2987" s="84">
        <v>97026</v>
      </c>
      <c r="B2987" s="85" t="s">
        <v>12331</v>
      </c>
      <c r="C2987" s="84" t="s">
        <v>27</v>
      </c>
      <c r="D2987" s="195">
        <v>0</v>
      </c>
    </row>
    <row r="2988" spans="1:4" ht="39.6" x14ac:dyDescent="0.25">
      <c r="A2988" s="84">
        <v>97025</v>
      </c>
      <c r="B2988" s="85" t="s">
        <v>12332</v>
      </c>
      <c r="C2988" s="84" t="s">
        <v>27</v>
      </c>
      <c r="D2988" s="195">
        <v>0</v>
      </c>
    </row>
    <row r="2989" spans="1:4" ht="52.8" x14ac:dyDescent="0.25">
      <c r="A2989" s="84">
        <v>97032</v>
      </c>
      <c r="B2989" s="85" t="s">
        <v>8418</v>
      </c>
      <c r="C2989" s="84" t="s">
        <v>27</v>
      </c>
      <c r="D2989" s="195">
        <v>64.58</v>
      </c>
    </row>
    <row r="2990" spans="1:4" ht="52.8" x14ac:dyDescent="0.25">
      <c r="A2990" s="84">
        <v>97031</v>
      </c>
      <c r="B2990" s="85" t="s">
        <v>8417</v>
      </c>
      <c r="C2990" s="84" t="s">
        <v>27</v>
      </c>
      <c r="D2990" s="195">
        <v>103.44</v>
      </c>
    </row>
    <row r="2991" spans="1:4" ht="39.6" x14ac:dyDescent="0.25">
      <c r="A2991" s="84">
        <v>97036</v>
      </c>
      <c r="B2991" s="85" t="s">
        <v>12333</v>
      </c>
      <c r="C2991" s="84" t="s">
        <v>27</v>
      </c>
      <c r="D2991" s="195">
        <v>0</v>
      </c>
    </row>
    <row r="2992" spans="1:4" ht="39.6" x14ac:dyDescent="0.25">
      <c r="A2992" s="84">
        <v>97035</v>
      </c>
      <c r="B2992" s="85" t="s">
        <v>12334</v>
      </c>
      <c r="C2992" s="84" t="s">
        <v>27</v>
      </c>
      <c r="D2992" s="195">
        <v>0</v>
      </c>
    </row>
    <row r="2993" spans="1:4" ht="52.8" x14ac:dyDescent="0.25">
      <c r="A2993" s="84">
        <v>97034</v>
      </c>
      <c r="B2993" s="85" t="s">
        <v>8420</v>
      </c>
      <c r="C2993" s="84" t="s">
        <v>27</v>
      </c>
      <c r="D2993" s="195">
        <v>65.819999999999993</v>
      </c>
    </row>
    <row r="2994" spans="1:4" ht="52.8" x14ac:dyDescent="0.25">
      <c r="A2994" s="84">
        <v>97033</v>
      </c>
      <c r="B2994" s="85" t="s">
        <v>8419</v>
      </c>
      <c r="C2994" s="84" t="s">
        <v>27</v>
      </c>
      <c r="D2994" s="195">
        <v>98.92</v>
      </c>
    </row>
    <row r="2995" spans="1:4" ht="52.8" x14ac:dyDescent="0.25">
      <c r="A2995" s="84">
        <v>97030</v>
      </c>
      <c r="B2995" s="85" t="s">
        <v>12335</v>
      </c>
      <c r="C2995" s="84" t="s">
        <v>27</v>
      </c>
      <c r="D2995" s="195">
        <v>0</v>
      </c>
    </row>
    <row r="2996" spans="1:4" ht="39.6" x14ac:dyDescent="0.25">
      <c r="A2996" s="84">
        <v>97029</v>
      </c>
      <c r="B2996" s="85" t="s">
        <v>12336</v>
      </c>
      <c r="C2996" s="84" t="s">
        <v>27</v>
      </c>
      <c r="D2996" s="195">
        <v>0</v>
      </c>
    </row>
    <row r="2997" spans="1:4" ht="52.8" x14ac:dyDescent="0.25">
      <c r="A2997" s="84">
        <v>97028</v>
      </c>
      <c r="B2997" s="85" t="s">
        <v>12337</v>
      </c>
      <c r="C2997" s="84" t="s">
        <v>27</v>
      </c>
      <c r="D2997" s="195">
        <v>0</v>
      </c>
    </row>
    <row r="2998" spans="1:4" ht="52.8" x14ac:dyDescent="0.25">
      <c r="A2998" s="84">
        <v>97027</v>
      </c>
      <c r="B2998" s="85" t="s">
        <v>12338</v>
      </c>
      <c r="C2998" s="84" t="s">
        <v>27</v>
      </c>
      <c r="D2998" s="195">
        <v>0</v>
      </c>
    </row>
    <row r="2999" spans="1:4" ht="39.6" x14ac:dyDescent="0.25">
      <c r="A2999" s="84">
        <v>97038</v>
      </c>
      <c r="B2999" s="85" t="s">
        <v>12339</v>
      </c>
      <c r="C2999" s="84" t="s">
        <v>27</v>
      </c>
      <c r="D2999" s="195">
        <v>0</v>
      </c>
    </row>
    <row r="3000" spans="1:4" ht="39.6" x14ac:dyDescent="0.25">
      <c r="A3000" s="84">
        <v>97037</v>
      </c>
      <c r="B3000" s="85" t="s">
        <v>12340</v>
      </c>
      <c r="C3000" s="84" t="s">
        <v>27</v>
      </c>
      <c r="D3000" s="195">
        <v>0</v>
      </c>
    </row>
    <row r="3001" spans="1:4" ht="39.6" x14ac:dyDescent="0.25">
      <c r="A3001" s="84">
        <v>97014</v>
      </c>
      <c r="B3001" s="85" t="s">
        <v>8412</v>
      </c>
      <c r="C3001" s="84" t="s">
        <v>27</v>
      </c>
      <c r="D3001" s="195">
        <v>71.650000000000006</v>
      </c>
    </row>
    <row r="3002" spans="1:4" ht="39.6" x14ac:dyDescent="0.25">
      <c r="A3002" s="84">
        <v>97015</v>
      </c>
      <c r="B3002" s="85" t="s">
        <v>8413</v>
      </c>
      <c r="C3002" s="84" t="s">
        <v>27</v>
      </c>
      <c r="D3002" s="195">
        <v>59.85</v>
      </c>
    </row>
    <row r="3003" spans="1:4" ht="39.6" x14ac:dyDescent="0.25">
      <c r="A3003" s="84">
        <v>97013</v>
      </c>
      <c r="B3003" s="85" t="s">
        <v>8411</v>
      </c>
      <c r="C3003" s="84" t="s">
        <v>27</v>
      </c>
      <c r="D3003" s="195">
        <v>95.3</v>
      </c>
    </row>
    <row r="3004" spans="1:4" ht="26.4" x14ac:dyDescent="0.25">
      <c r="A3004" s="84">
        <v>97017</v>
      </c>
      <c r="B3004" s="85" t="s">
        <v>8415</v>
      </c>
      <c r="C3004" s="84" t="s">
        <v>27</v>
      </c>
      <c r="D3004" s="195">
        <v>53.12</v>
      </c>
    </row>
    <row r="3005" spans="1:4" ht="39.6" x14ac:dyDescent="0.25">
      <c r="A3005" s="84">
        <v>97018</v>
      </c>
      <c r="B3005" s="85" t="s">
        <v>8416</v>
      </c>
      <c r="C3005" s="84" t="s">
        <v>27</v>
      </c>
      <c r="D3005" s="195">
        <v>44.58</v>
      </c>
    </row>
    <row r="3006" spans="1:4" ht="26.4" x14ac:dyDescent="0.25">
      <c r="A3006" s="84">
        <v>97016</v>
      </c>
      <c r="B3006" s="85" t="s">
        <v>8414</v>
      </c>
      <c r="C3006" s="84" t="s">
        <v>27</v>
      </c>
      <c r="D3006" s="195">
        <v>70.37</v>
      </c>
    </row>
    <row r="3007" spans="1:4" ht="39.6" x14ac:dyDescent="0.25">
      <c r="A3007" s="84">
        <v>97024</v>
      </c>
      <c r="B3007" s="85" t="s">
        <v>12341</v>
      </c>
      <c r="C3007" s="84" t="s">
        <v>27</v>
      </c>
      <c r="D3007" s="195">
        <v>0</v>
      </c>
    </row>
    <row r="3008" spans="1:4" ht="39.6" x14ac:dyDescent="0.25">
      <c r="A3008" s="84">
        <v>97023</v>
      </c>
      <c r="B3008" s="85" t="s">
        <v>12342</v>
      </c>
      <c r="C3008" s="84" t="s">
        <v>27</v>
      </c>
      <c r="D3008" s="195">
        <v>0</v>
      </c>
    </row>
    <row r="3009" spans="1:4" ht="39.6" x14ac:dyDescent="0.25">
      <c r="A3009" s="84">
        <v>105804</v>
      </c>
      <c r="B3009" s="85" t="s">
        <v>12343</v>
      </c>
      <c r="C3009" s="84" t="s">
        <v>27</v>
      </c>
      <c r="D3009" s="195">
        <v>0</v>
      </c>
    </row>
    <row r="3010" spans="1:4" ht="39.6" x14ac:dyDescent="0.25">
      <c r="A3010" s="84">
        <v>104990</v>
      </c>
      <c r="B3010" s="85" t="s">
        <v>10326</v>
      </c>
      <c r="C3010" s="84" t="s">
        <v>27</v>
      </c>
      <c r="D3010" s="195">
        <v>12.3</v>
      </c>
    </row>
    <row r="3011" spans="1:4" ht="26.4" x14ac:dyDescent="0.25">
      <c r="A3011" s="84">
        <v>97052</v>
      </c>
      <c r="B3011" s="85" t="s">
        <v>12344</v>
      </c>
      <c r="C3011" s="84" t="s">
        <v>11</v>
      </c>
      <c r="D3011" s="195">
        <v>0</v>
      </c>
    </row>
    <row r="3012" spans="1:4" x14ac:dyDescent="0.25">
      <c r="A3012" s="84">
        <v>97054</v>
      </c>
      <c r="B3012" s="85" t="s">
        <v>8426</v>
      </c>
      <c r="C3012" s="84" t="s">
        <v>11</v>
      </c>
      <c r="D3012" s="195">
        <v>29.72</v>
      </c>
    </row>
    <row r="3013" spans="1:4" ht="26.4" x14ac:dyDescent="0.25">
      <c r="A3013" s="84">
        <v>104981</v>
      </c>
      <c r="B3013" s="85" t="s">
        <v>12345</v>
      </c>
      <c r="C3013" s="84" t="s">
        <v>27</v>
      </c>
      <c r="D3013" s="195">
        <v>0</v>
      </c>
    </row>
    <row r="3014" spans="1:4" ht="26.4" x14ac:dyDescent="0.25">
      <c r="A3014" s="84">
        <v>104980</v>
      </c>
      <c r="B3014" s="85" t="s">
        <v>12346</v>
      </c>
      <c r="C3014" s="84" t="s">
        <v>27</v>
      </c>
      <c r="D3014" s="195">
        <v>0</v>
      </c>
    </row>
    <row r="3015" spans="1:4" ht="26.4" x14ac:dyDescent="0.25">
      <c r="A3015" s="84">
        <v>97042</v>
      </c>
      <c r="B3015" s="85" t="s">
        <v>12347</v>
      </c>
      <c r="C3015" s="84" t="s">
        <v>27</v>
      </c>
      <c r="D3015" s="195">
        <v>0</v>
      </c>
    </row>
    <row r="3016" spans="1:4" ht="26.4" x14ac:dyDescent="0.25">
      <c r="A3016" s="84">
        <v>97045</v>
      </c>
      <c r="B3016" s="85" t="s">
        <v>12348</v>
      </c>
      <c r="C3016" s="84" t="s">
        <v>27</v>
      </c>
      <c r="D3016" s="195">
        <v>0</v>
      </c>
    </row>
    <row r="3017" spans="1:4" ht="26.4" x14ac:dyDescent="0.25">
      <c r="A3017" s="84">
        <v>97044</v>
      </c>
      <c r="B3017" s="85" t="s">
        <v>12349</v>
      </c>
      <c r="C3017" s="84" t="s">
        <v>27</v>
      </c>
      <c r="D3017" s="195">
        <v>0</v>
      </c>
    </row>
    <row r="3018" spans="1:4" ht="26.4" x14ac:dyDescent="0.25">
      <c r="A3018" s="84">
        <v>97043</v>
      </c>
      <c r="B3018" s="85" t="s">
        <v>12350</v>
      </c>
      <c r="C3018" s="84" t="s">
        <v>27</v>
      </c>
      <c r="D3018" s="195">
        <v>0</v>
      </c>
    </row>
    <row r="3019" spans="1:4" ht="39.6" x14ac:dyDescent="0.25">
      <c r="A3019" s="84">
        <v>97063</v>
      </c>
      <c r="B3019" s="85" t="s">
        <v>8428</v>
      </c>
      <c r="C3019" s="84" t="s">
        <v>9</v>
      </c>
      <c r="D3019" s="195">
        <v>25.58</v>
      </c>
    </row>
    <row r="3020" spans="1:4" ht="26.4" x14ac:dyDescent="0.25">
      <c r="A3020" s="84">
        <v>97065</v>
      </c>
      <c r="B3020" s="85" t="s">
        <v>8430</v>
      </c>
      <c r="C3020" s="84" t="s">
        <v>28</v>
      </c>
      <c r="D3020" s="195">
        <v>16.829999999999998</v>
      </c>
    </row>
    <row r="3021" spans="1:4" ht="26.4" x14ac:dyDescent="0.25">
      <c r="A3021" s="84">
        <v>97064</v>
      </c>
      <c r="B3021" s="85" t="s">
        <v>8429</v>
      </c>
      <c r="C3021" s="84" t="s">
        <v>27</v>
      </c>
      <c r="D3021" s="195">
        <v>35.31</v>
      </c>
    </row>
    <row r="3022" spans="1:4" ht="26.4" x14ac:dyDescent="0.25">
      <c r="A3022" s="84">
        <v>97049</v>
      </c>
      <c r="B3022" s="85" t="s">
        <v>12351</v>
      </c>
      <c r="C3022" s="84" t="s">
        <v>9</v>
      </c>
      <c r="D3022" s="195">
        <v>0</v>
      </c>
    </row>
    <row r="3023" spans="1:4" ht="39.6" x14ac:dyDescent="0.25">
      <c r="A3023" s="84">
        <v>96997</v>
      </c>
      <c r="B3023" s="85" t="s">
        <v>12352</v>
      </c>
      <c r="C3023" s="84" t="s">
        <v>27</v>
      </c>
      <c r="D3023" s="195">
        <v>0</v>
      </c>
    </row>
    <row r="3024" spans="1:4" ht="39.6" x14ac:dyDescent="0.25">
      <c r="A3024" s="84">
        <v>96999</v>
      </c>
      <c r="B3024" s="85" t="s">
        <v>12353</v>
      </c>
      <c r="C3024" s="84" t="s">
        <v>27</v>
      </c>
      <c r="D3024" s="195">
        <v>0</v>
      </c>
    </row>
    <row r="3025" spans="1:4" ht="39.6" x14ac:dyDescent="0.25">
      <c r="A3025" s="84">
        <v>96996</v>
      </c>
      <c r="B3025" s="85" t="s">
        <v>12354</v>
      </c>
      <c r="C3025" s="84" t="s">
        <v>27</v>
      </c>
      <c r="D3025" s="195">
        <v>0</v>
      </c>
    </row>
    <row r="3026" spans="1:4" ht="39.6" x14ac:dyDescent="0.25">
      <c r="A3026" s="84">
        <v>96998</v>
      </c>
      <c r="B3026" s="85" t="s">
        <v>12355</v>
      </c>
      <c r="C3026" s="84" t="s">
        <v>27</v>
      </c>
      <c r="D3026" s="195">
        <v>0</v>
      </c>
    </row>
    <row r="3027" spans="1:4" ht="26.4" x14ac:dyDescent="0.25">
      <c r="A3027" s="84">
        <v>97067</v>
      </c>
      <c r="B3027" s="85" t="s">
        <v>8432</v>
      </c>
      <c r="C3027" s="84" t="s">
        <v>27</v>
      </c>
      <c r="D3027" s="195">
        <v>739.6</v>
      </c>
    </row>
    <row r="3028" spans="1:4" ht="39.6" x14ac:dyDescent="0.25">
      <c r="A3028" s="84">
        <v>97001</v>
      </c>
      <c r="B3028" s="85" t="s">
        <v>12356</v>
      </c>
      <c r="C3028" s="84" t="s">
        <v>27</v>
      </c>
      <c r="D3028" s="195">
        <v>0</v>
      </c>
    </row>
    <row r="3029" spans="1:4" ht="39.6" x14ac:dyDescent="0.25">
      <c r="A3029" s="84">
        <v>97003</v>
      </c>
      <c r="B3029" s="85" t="s">
        <v>12357</v>
      </c>
      <c r="C3029" s="84" t="s">
        <v>27</v>
      </c>
      <c r="D3029" s="195">
        <v>0</v>
      </c>
    </row>
    <row r="3030" spans="1:4" ht="39.6" x14ac:dyDescent="0.25">
      <c r="A3030" s="84">
        <v>97005</v>
      </c>
      <c r="B3030" s="85" t="s">
        <v>12358</v>
      </c>
      <c r="C3030" s="84" t="s">
        <v>27</v>
      </c>
      <c r="D3030" s="195">
        <v>0</v>
      </c>
    </row>
    <row r="3031" spans="1:4" ht="39.6" x14ac:dyDescent="0.25">
      <c r="A3031" s="84">
        <v>97000</v>
      </c>
      <c r="B3031" s="85" t="s">
        <v>12359</v>
      </c>
      <c r="C3031" s="84" t="s">
        <v>27</v>
      </c>
      <c r="D3031" s="195">
        <v>0</v>
      </c>
    </row>
    <row r="3032" spans="1:4" ht="39.6" x14ac:dyDescent="0.25">
      <c r="A3032" s="84">
        <v>97002</v>
      </c>
      <c r="B3032" s="85" t="s">
        <v>12360</v>
      </c>
      <c r="C3032" s="84" t="s">
        <v>27</v>
      </c>
      <c r="D3032" s="195">
        <v>0</v>
      </c>
    </row>
    <row r="3033" spans="1:4" ht="39.6" x14ac:dyDescent="0.25">
      <c r="A3033" s="84">
        <v>97004</v>
      </c>
      <c r="B3033" s="85" t="s">
        <v>12361</v>
      </c>
      <c r="C3033" s="84" t="s">
        <v>27</v>
      </c>
      <c r="D3033" s="195">
        <v>0</v>
      </c>
    </row>
    <row r="3034" spans="1:4" ht="39.6" x14ac:dyDescent="0.25">
      <c r="A3034" s="84">
        <v>97007</v>
      </c>
      <c r="B3034" s="85" t="s">
        <v>12362</v>
      </c>
      <c r="C3034" s="84" t="s">
        <v>27</v>
      </c>
      <c r="D3034" s="195">
        <v>0</v>
      </c>
    </row>
    <row r="3035" spans="1:4" ht="39.6" x14ac:dyDescent="0.25">
      <c r="A3035" s="84">
        <v>97009</v>
      </c>
      <c r="B3035" s="85" t="s">
        <v>12363</v>
      </c>
      <c r="C3035" s="84" t="s">
        <v>27</v>
      </c>
      <c r="D3035" s="195">
        <v>0</v>
      </c>
    </row>
    <row r="3036" spans="1:4" ht="39.6" x14ac:dyDescent="0.25">
      <c r="A3036" s="84">
        <v>97006</v>
      </c>
      <c r="B3036" s="85" t="s">
        <v>12364</v>
      </c>
      <c r="C3036" s="84" t="s">
        <v>27</v>
      </c>
      <c r="D3036" s="195">
        <v>0</v>
      </c>
    </row>
    <row r="3037" spans="1:4" ht="39.6" x14ac:dyDescent="0.25">
      <c r="A3037" s="84">
        <v>97008</v>
      </c>
      <c r="B3037" s="85" t="s">
        <v>12365</v>
      </c>
      <c r="C3037" s="84" t="s">
        <v>27</v>
      </c>
      <c r="D3037" s="195">
        <v>0</v>
      </c>
    </row>
    <row r="3038" spans="1:4" ht="26.4" x14ac:dyDescent="0.25">
      <c r="A3038" s="84">
        <v>97048</v>
      </c>
      <c r="B3038" s="85" t="s">
        <v>8425</v>
      </c>
      <c r="C3038" s="84" t="s">
        <v>9</v>
      </c>
      <c r="D3038" s="195">
        <v>0.08</v>
      </c>
    </row>
    <row r="3039" spans="1:4" ht="26.4" x14ac:dyDescent="0.25">
      <c r="A3039" s="84">
        <v>97047</v>
      </c>
      <c r="B3039" s="85" t="s">
        <v>8424</v>
      </c>
      <c r="C3039" s="84" t="s">
        <v>9</v>
      </c>
      <c r="D3039" s="195">
        <v>0.11</v>
      </c>
    </row>
    <row r="3040" spans="1:4" ht="26.4" x14ac:dyDescent="0.25">
      <c r="A3040" s="84">
        <v>97046</v>
      </c>
      <c r="B3040" s="85" t="s">
        <v>10327</v>
      </c>
      <c r="C3040" s="84" t="s">
        <v>9</v>
      </c>
      <c r="D3040" s="195">
        <v>0.28999999999999998</v>
      </c>
    </row>
    <row r="3041" spans="1:4" ht="26.4" x14ac:dyDescent="0.25">
      <c r="A3041" s="84">
        <v>104989</v>
      </c>
      <c r="B3041" s="85" t="s">
        <v>10328</v>
      </c>
      <c r="C3041" s="84" t="s">
        <v>11</v>
      </c>
      <c r="D3041" s="195">
        <v>46.54</v>
      </c>
    </row>
    <row r="3042" spans="1:4" x14ac:dyDescent="0.25">
      <c r="A3042" s="84">
        <v>97066</v>
      </c>
      <c r="B3042" s="85" t="s">
        <v>8431</v>
      </c>
      <c r="C3042" s="84" t="s">
        <v>9</v>
      </c>
      <c r="D3042" s="195">
        <v>406.25</v>
      </c>
    </row>
    <row r="3043" spans="1:4" x14ac:dyDescent="0.25">
      <c r="A3043" s="84">
        <v>104982</v>
      </c>
      <c r="B3043" s="85" t="s">
        <v>12366</v>
      </c>
      <c r="C3043" s="84" t="s">
        <v>27</v>
      </c>
      <c r="D3043" s="195">
        <v>0</v>
      </c>
    </row>
    <row r="3044" spans="1:4" ht="26.4" x14ac:dyDescent="0.25">
      <c r="A3044" s="84">
        <v>97060</v>
      </c>
      <c r="B3044" s="85" t="s">
        <v>12367</v>
      </c>
      <c r="C3044" s="84" t="s">
        <v>27</v>
      </c>
      <c r="D3044" s="195">
        <v>0</v>
      </c>
    </row>
    <row r="3045" spans="1:4" ht="26.4" x14ac:dyDescent="0.25">
      <c r="A3045" s="84">
        <v>97059</v>
      </c>
      <c r="B3045" s="85" t="s">
        <v>12368</v>
      </c>
      <c r="C3045" s="84" t="s">
        <v>27</v>
      </c>
      <c r="D3045" s="195">
        <v>0</v>
      </c>
    </row>
    <row r="3046" spans="1:4" ht="26.4" x14ac:dyDescent="0.25">
      <c r="A3046" s="84">
        <v>97058</v>
      </c>
      <c r="B3046" s="85" t="s">
        <v>12369</v>
      </c>
      <c r="C3046" s="84" t="s">
        <v>27</v>
      </c>
      <c r="D3046" s="195">
        <v>0</v>
      </c>
    </row>
    <row r="3047" spans="1:4" ht="26.4" x14ac:dyDescent="0.25">
      <c r="A3047" s="84">
        <v>97056</v>
      </c>
      <c r="B3047" s="85" t="s">
        <v>12370</v>
      </c>
      <c r="C3047" s="84" t="s">
        <v>27</v>
      </c>
      <c r="D3047" s="195">
        <v>0</v>
      </c>
    </row>
    <row r="3048" spans="1:4" ht="26.4" x14ac:dyDescent="0.25">
      <c r="A3048" s="84">
        <v>97057</v>
      </c>
      <c r="B3048" s="85" t="s">
        <v>12371</v>
      </c>
      <c r="C3048" s="84" t="s">
        <v>27</v>
      </c>
      <c r="D3048" s="195">
        <v>0</v>
      </c>
    </row>
    <row r="3049" spans="1:4" ht="26.4" x14ac:dyDescent="0.25">
      <c r="A3049" s="84">
        <v>97055</v>
      </c>
      <c r="B3049" s="85" t="s">
        <v>12372</v>
      </c>
      <c r="C3049" s="84" t="s">
        <v>27</v>
      </c>
      <c r="D3049" s="195">
        <v>0</v>
      </c>
    </row>
    <row r="3050" spans="1:4" x14ac:dyDescent="0.25">
      <c r="A3050" s="84">
        <v>102656</v>
      </c>
      <c r="B3050" s="85" t="s">
        <v>12373</v>
      </c>
      <c r="C3050" s="84" t="s">
        <v>27</v>
      </c>
      <c r="D3050" s="195">
        <v>0</v>
      </c>
    </row>
    <row r="3051" spans="1:4" x14ac:dyDescent="0.25">
      <c r="A3051" s="84">
        <v>104983</v>
      </c>
      <c r="B3051" s="85" t="s">
        <v>12374</v>
      </c>
      <c r="C3051" s="84" t="s">
        <v>11</v>
      </c>
      <c r="D3051" s="195">
        <v>0</v>
      </c>
    </row>
    <row r="3052" spans="1:4" x14ac:dyDescent="0.25">
      <c r="A3052" s="84">
        <v>97050</v>
      </c>
      <c r="B3052" s="85" t="s">
        <v>12375</v>
      </c>
      <c r="C3052" s="84" t="s">
        <v>9</v>
      </c>
      <c r="D3052" s="195">
        <v>0</v>
      </c>
    </row>
    <row r="3053" spans="1:4" ht="26.4" x14ac:dyDescent="0.25">
      <c r="A3053" s="84">
        <v>95946</v>
      </c>
      <c r="B3053" s="85" t="s">
        <v>1655</v>
      </c>
      <c r="C3053" s="84" t="s">
        <v>16</v>
      </c>
      <c r="D3053" s="195">
        <v>14.75</v>
      </c>
    </row>
    <row r="3054" spans="1:4" ht="26.4" x14ac:dyDescent="0.25">
      <c r="A3054" s="84">
        <v>95947</v>
      </c>
      <c r="B3054" s="85" t="s">
        <v>1656</v>
      </c>
      <c r="C3054" s="84" t="s">
        <v>16</v>
      </c>
      <c r="D3054" s="195">
        <v>11.31</v>
      </c>
    </row>
    <row r="3055" spans="1:4" ht="26.4" x14ac:dyDescent="0.25">
      <c r="A3055" s="84">
        <v>95948</v>
      </c>
      <c r="B3055" s="85" t="s">
        <v>1657</v>
      </c>
      <c r="C3055" s="84" t="s">
        <v>16</v>
      </c>
      <c r="D3055" s="195">
        <v>9.9</v>
      </c>
    </row>
    <row r="3056" spans="1:4" ht="26.4" x14ac:dyDescent="0.25">
      <c r="A3056" s="84">
        <v>95944</v>
      </c>
      <c r="B3056" s="85" t="s">
        <v>1653</v>
      </c>
      <c r="C3056" s="84" t="s">
        <v>16</v>
      </c>
      <c r="D3056" s="195">
        <v>23.24</v>
      </c>
    </row>
    <row r="3057" spans="1:4" ht="26.4" x14ac:dyDescent="0.25">
      <c r="A3057" s="84">
        <v>95945</v>
      </c>
      <c r="B3057" s="85" t="s">
        <v>1654</v>
      </c>
      <c r="C3057" s="84" t="s">
        <v>16</v>
      </c>
      <c r="D3057" s="195">
        <v>18.63</v>
      </c>
    </row>
    <row r="3058" spans="1:4" ht="26.4" x14ac:dyDescent="0.25">
      <c r="A3058" s="84">
        <v>95943</v>
      </c>
      <c r="B3058" s="85" t="s">
        <v>1652</v>
      </c>
      <c r="C3058" s="84" t="s">
        <v>16</v>
      </c>
      <c r="D3058" s="195">
        <v>25.73</v>
      </c>
    </row>
    <row r="3059" spans="1:4" ht="26.4" x14ac:dyDescent="0.25">
      <c r="A3059" s="84">
        <v>102077</v>
      </c>
      <c r="B3059" s="85" t="s">
        <v>12376</v>
      </c>
      <c r="C3059" s="84" t="s">
        <v>28</v>
      </c>
      <c r="D3059" s="195">
        <v>5977.81</v>
      </c>
    </row>
    <row r="3060" spans="1:4" ht="26.4" x14ac:dyDescent="0.25">
      <c r="A3060" s="84">
        <v>102073</v>
      </c>
      <c r="B3060" s="85" t="s">
        <v>12377</v>
      </c>
      <c r="C3060" s="84" t="s">
        <v>28</v>
      </c>
      <c r="D3060" s="195">
        <v>4291.6899999999996</v>
      </c>
    </row>
    <row r="3061" spans="1:4" ht="39.6" x14ac:dyDescent="0.25">
      <c r="A3061" s="84">
        <v>102079</v>
      </c>
      <c r="B3061" s="85" t="s">
        <v>12378</v>
      </c>
      <c r="C3061" s="84" t="s">
        <v>28</v>
      </c>
      <c r="D3061" s="195">
        <v>5857.16</v>
      </c>
    </row>
    <row r="3062" spans="1:4" ht="39.6" x14ac:dyDescent="0.25">
      <c r="A3062" s="84">
        <v>102075</v>
      </c>
      <c r="B3062" s="85" t="s">
        <v>12379</v>
      </c>
      <c r="C3062" s="84" t="s">
        <v>28</v>
      </c>
      <c r="D3062" s="195">
        <v>5310.47</v>
      </c>
    </row>
    <row r="3063" spans="1:4" ht="39.6" x14ac:dyDescent="0.25">
      <c r="A3063" s="84">
        <v>102078</v>
      </c>
      <c r="B3063" s="85" t="s">
        <v>12380</v>
      </c>
      <c r="C3063" s="84" t="s">
        <v>28</v>
      </c>
      <c r="D3063" s="195">
        <v>6106.58</v>
      </c>
    </row>
    <row r="3064" spans="1:4" ht="39.6" x14ac:dyDescent="0.25">
      <c r="A3064" s="84">
        <v>102074</v>
      </c>
      <c r="B3064" s="85" t="s">
        <v>12381</v>
      </c>
      <c r="C3064" s="84" t="s">
        <v>28</v>
      </c>
      <c r="D3064" s="195">
        <v>5110.88</v>
      </c>
    </row>
    <row r="3065" spans="1:4" ht="39.6" x14ac:dyDescent="0.25">
      <c r="A3065" s="84">
        <v>102080</v>
      </c>
      <c r="B3065" s="85" t="s">
        <v>12382</v>
      </c>
      <c r="C3065" s="84" t="s">
        <v>28</v>
      </c>
      <c r="D3065" s="195">
        <v>5108.2700000000004</v>
      </c>
    </row>
    <row r="3066" spans="1:4" ht="39.6" x14ac:dyDescent="0.25">
      <c r="A3066" s="84">
        <v>102076</v>
      </c>
      <c r="B3066" s="85" t="s">
        <v>12383</v>
      </c>
      <c r="C3066" s="84" t="s">
        <v>28</v>
      </c>
      <c r="D3066" s="195">
        <v>5429.26</v>
      </c>
    </row>
    <row r="3067" spans="1:4" ht="26.4" x14ac:dyDescent="0.25">
      <c r="A3067" s="84">
        <v>102084</v>
      </c>
      <c r="B3067" s="85" t="s">
        <v>12384</v>
      </c>
      <c r="C3067" s="84" t="s">
        <v>27</v>
      </c>
      <c r="D3067" s="195">
        <v>0</v>
      </c>
    </row>
    <row r="3068" spans="1:4" ht="26.4" x14ac:dyDescent="0.25">
      <c r="A3068" s="84">
        <v>102082</v>
      </c>
      <c r="B3068" s="85" t="s">
        <v>12385</v>
      </c>
      <c r="C3068" s="84" t="s">
        <v>27</v>
      </c>
      <c r="D3068" s="195">
        <v>0</v>
      </c>
    </row>
    <row r="3069" spans="1:4" ht="26.4" x14ac:dyDescent="0.25">
      <c r="A3069" s="84">
        <v>102081</v>
      </c>
      <c r="B3069" s="85" t="s">
        <v>12386</v>
      </c>
      <c r="C3069" s="84" t="s">
        <v>27</v>
      </c>
      <c r="D3069" s="195">
        <v>0</v>
      </c>
    </row>
    <row r="3070" spans="1:4" ht="26.4" x14ac:dyDescent="0.25">
      <c r="A3070" s="84">
        <v>102092</v>
      </c>
      <c r="B3070" s="85" t="s">
        <v>12387</v>
      </c>
      <c r="C3070" s="84" t="s">
        <v>27</v>
      </c>
      <c r="D3070" s="195">
        <v>0</v>
      </c>
    </row>
    <row r="3071" spans="1:4" ht="39.6" x14ac:dyDescent="0.25">
      <c r="A3071" s="84">
        <v>102089</v>
      </c>
      <c r="B3071" s="85" t="s">
        <v>1583</v>
      </c>
      <c r="C3071" s="84" t="s">
        <v>9</v>
      </c>
      <c r="D3071" s="195">
        <v>208.4</v>
      </c>
    </row>
    <row r="3072" spans="1:4" ht="26.4" x14ac:dyDescent="0.25">
      <c r="A3072" s="84">
        <v>102090</v>
      </c>
      <c r="B3072" s="85" t="s">
        <v>1584</v>
      </c>
      <c r="C3072" s="84" t="s">
        <v>9</v>
      </c>
      <c r="D3072" s="195">
        <v>156.19</v>
      </c>
    </row>
    <row r="3073" spans="1:4" ht="26.4" x14ac:dyDescent="0.25">
      <c r="A3073" s="84">
        <v>102086</v>
      </c>
      <c r="B3073" s="85" t="s">
        <v>1581</v>
      </c>
      <c r="C3073" s="84" t="s">
        <v>9</v>
      </c>
      <c r="D3073" s="195">
        <v>218.28</v>
      </c>
    </row>
    <row r="3074" spans="1:4" ht="26.4" x14ac:dyDescent="0.25">
      <c r="A3074" s="84">
        <v>102087</v>
      </c>
      <c r="B3074" s="85" t="s">
        <v>1582</v>
      </c>
      <c r="C3074" s="84" t="s">
        <v>9</v>
      </c>
      <c r="D3074" s="195">
        <v>172.26</v>
      </c>
    </row>
    <row r="3075" spans="1:4" ht="26.4" x14ac:dyDescent="0.25">
      <c r="A3075" s="84">
        <v>102091</v>
      </c>
      <c r="B3075" s="85" t="s">
        <v>7880</v>
      </c>
      <c r="C3075" s="84" t="s">
        <v>9</v>
      </c>
      <c r="D3075" s="195">
        <v>294.99</v>
      </c>
    </row>
    <row r="3076" spans="1:4" ht="26.4" x14ac:dyDescent="0.25">
      <c r="A3076" s="84">
        <v>102088</v>
      </c>
      <c r="B3076" s="85" t="s">
        <v>7879</v>
      </c>
      <c r="C3076" s="84" t="s">
        <v>9</v>
      </c>
      <c r="D3076" s="195">
        <v>253.84</v>
      </c>
    </row>
    <row r="3077" spans="1:4" ht="26.4" x14ac:dyDescent="0.25">
      <c r="A3077" s="84">
        <v>101997</v>
      </c>
      <c r="B3077" s="85" t="s">
        <v>1529</v>
      </c>
      <c r="C3077" s="84" t="s">
        <v>9</v>
      </c>
      <c r="D3077" s="195">
        <v>220.13</v>
      </c>
    </row>
    <row r="3078" spans="1:4" ht="26.4" x14ac:dyDescent="0.25">
      <c r="A3078" s="84">
        <v>101998</v>
      </c>
      <c r="B3078" s="85" t="s">
        <v>1530</v>
      </c>
      <c r="C3078" s="84" t="s">
        <v>9</v>
      </c>
      <c r="D3078" s="195">
        <v>164.97</v>
      </c>
    </row>
    <row r="3079" spans="1:4" ht="26.4" x14ac:dyDescent="0.25">
      <c r="A3079" s="84">
        <v>101999</v>
      </c>
      <c r="B3079" s="85" t="s">
        <v>1531</v>
      </c>
      <c r="C3079" s="84" t="s">
        <v>9</v>
      </c>
      <c r="D3079" s="195">
        <v>347.36</v>
      </c>
    </row>
    <row r="3080" spans="1:4" ht="26.4" x14ac:dyDescent="0.25">
      <c r="A3080" s="84">
        <v>101994</v>
      </c>
      <c r="B3080" s="85" t="s">
        <v>1526</v>
      </c>
      <c r="C3080" s="84" t="s">
        <v>9</v>
      </c>
      <c r="D3080" s="195">
        <v>227.3</v>
      </c>
    </row>
    <row r="3081" spans="1:4" ht="26.4" x14ac:dyDescent="0.25">
      <c r="A3081" s="84">
        <v>101995</v>
      </c>
      <c r="B3081" s="85" t="s">
        <v>1527</v>
      </c>
      <c r="C3081" s="84" t="s">
        <v>9</v>
      </c>
      <c r="D3081" s="195">
        <v>178.1</v>
      </c>
    </row>
    <row r="3082" spans="1:4" ht="26.4" x14ac:dyDescent="0.25">
      <c r="A3082" s="84">
        <v>101996</v>
      </c>
      <c r="B3082" s="85" t="s">
        <v>1528</v>
      </c>
      <c r="C3082" s="84" t="s">
        <v>9</v>
      </c>
      <c r="D3082" s="195">
        <v>272.08999999999997</v>
      </c>
    </row>
    <row r="3083" spans="1:4" ht="26.4" x14ac:dyDescent="0.25">
      <c r="A3083" s="84">
        <v>101991</v>
      </c>
      <c r="B3083" s="85" t="s">
        <v>1523</v>
      </c>
      <c r="C3083" s="84" t="s">
        <v>9</v>
      </c>
      <c r="D3083" s="195">
        <v>220.32</v>
      </c>
    </row>
    <row r="3084" spans="1:4" ht="26.4" x14ac:dyDescent="0.25">
      <c r="A3084" s="84">
        <v>101992</v>
      </c>
      <c r="B3084" s="85" t="s">
        <v>1524</v>
      </c>
      <c r="C3084" s="84" t="s">
        <v>9</v>
      </c>
      <c r="D3084" s="195">
        <v>166.37</v>
      </c>
    </row>
    <row r="3085" spans="1:4" ht="26.4" x14ac:dyDescent="0.25">
      <c r="A3085" s="84">
        <v>101993</v>
      </c>
      <c r="B3085" s="85" t="s">
        <v>1525</v>
      </c>
      <c r="C3085" s="84" t="s">
        <v>9</v>
      </c>
      <c r="D3085" s="195">
        <v>324.55</v>
      </c>
    </row>
    <row r="3086" spans="1:4" ht="26.4" x14ac:dyDescent="0.25">
      <c r="A3086" s="84">
        <v>101988</v>
      </c>
      <c r="B3086" s="85" t="s">
        <v>1520</v>
      </c>
      <c r="C3086" s="84" t="s">
        <v>9</v>
      </c>
      <c r="D3086" s="195">
        <v>215.35</v>
      </c>
    </row>
    <row r="3087" spans="1:4" ht="26.4" x14ac:dyDescent="0.25">
      <c r="A3087" s="84">
        <v>101989</v>
      </c>
      <c r="B3087" s="85" t="s">
        <v>1521</v>
      </c>
      <c r="C3087" s="84" t="s">
        <v>9</v>
      </c>
      <c r="D3087" s="195">
        <v>171.52</v>
      </c>
    </row>
    <row r="3088" spans="1:4" ht="26.4" x14ac:dyDescent="0.25">
      <c r="A3088" s="84">
        <v>101990</v>
      </c>
      <c r="B3088" s="85" t="s">
        <v>1522</v>
      </c>
      <c r="C3088" s="84" t="s">
        <v>9</v>
      </c>
      <c r="D3088" s="195">
        <v>253.77</v>
      </c>
    </row>
    <row r="3089" spans="1:4" ht="26.4" x14ac:dyDescent="0.25">
      <c r="A3089" s="84">
        <v>101985</v>
      </c>
      <c r="B3089" s="85" t="s">
        <v>1517</v>
      </c>
      <c r="C3089" s="84" t="s">
        <v>9</v>
      </c>
      <c r="D3089" s="195">
        <v>218.61</v>
      </c>
    </row>
    <row r="3090" spans="1:4" ht="26.4" x14ac:dyDescent="0.25">
      <c r="A3090" s="84">
        <v>101986</v>
      </c>
      <c r="B3090" s="85" t="s">
        <v>1518</v>
      </c>
      <c r="C3090" s="84" t="s">
        <v>9</v>
      </c>
      <c r="D3090" s="195">
        <v>162.18</v>
      </c>
    </row>
    <row r="3091" spans="1:4" ht="26.4" x14ac:dyDescent="0.25">
      <c r="A3091" s="84">
        <v>101987</v>
      </c>
      <c r="B3091" s="85" t="s">
        <v>1519</v>
      </c>
      <c r="C3091" s="84" t="s">
        <v>9</v>
      </c>
      <c r="D3091" s="195">
        <v>277.06</v>
      </c>
    </row>
    <row r="3092" spans="1:4" ht="26.4" x14ac:dyDescent="0.25">
      <c r="A3092" s="84">
        <v>101969</v>
      </c>
      <c r="B3092" s="85" t="s">
        <v>1508</v>
      </c>
      <c r="C3092" s="84" t="s">
        <v>9</v>
      </c>
      <c r="D3092" s="195">
        <v>206.01</v>
      </c>
    </row>
    <row r="3093" spans="1:4" ht="26.4" x14ac:dyDescent="0.25">
      <c r="A3093" s="84">
        <v>101971</v>
      </c>
      <c r="B3093" s="85" t="s">
        <v>1509</v>
      </c>
      <c r="C3093" s="84" t="s">
        <v>9</v>
      </c>
      <c r="D3093" s="195">
        <v>161.62</v>
      </c>
    </row>
    <row r="3094" spans="1:4" ht="26.4" x14ac:dyDescent="0.25">
      <c r="A3094" s="84">
        <v>101973</v>
      </c>
      <c r="B3094" s="85" t="s">
        <v>1510</v>
      </c>
      <c r="C3094" s="84" t="s">
        <v>9</v>
      </c>
      <c r="D3094" s="195">
        <v>235.67</v>
      </c>
    </row>
    <row r="3095" spans="1:4" ht="39.6" x14ac:dyDescent="0.25">
      <c r="A3095" s="84">
        <v>102072</v>
      </c>
      <c r="B3095" s="85" t="s">
        <v>1580</v>
      </c>
      <c r="C3095" s="84" t="s">
        <v>9</v>
      </c>
      <c r="D3095" s="195">
        <v>210.26</v>
      </c>
    </row>
    <row r="3096" spans="1:4" ht="39.6" x14ac:dyDescent="0.25">
      <c r="A3096" s="84">
        <v>102070</v>
      </c>
      <c r="B3096" s="85" t="s">
        <v>1578</v>
      </c>
      <c r="C3096" s="84" t="s">
        <v>9</v>
      </c>
      <c r="D3096" s="195">
        <v>251.73</v>
      </c>
    </row>
    <row r="3097" spans="1:4" ht="39.6" x14ac:dyDescent="0.25">
      <c r="A3097" s="84">
        <v>102071</v>
      </c>
      <c r="B3097" s="85" t="s">
        <v>1579</v>
      </c>
      <c r="C3097" s="84" t="s">
        <v>9</v>
      </c>
      <c r="D3097" s="195">
        <v>222.83</v>
      </c>
    </row>
    <row r="3098" spans="1:4" ht="39.6" x14ac:dyDescent="0.25">
      <c r="A3098" s="84">
        <v>102068</v>
      </c>
      <c r="B3098" s="85" t="s">
        <v>1576</v>
      </c>
      <c r="C3098" s="84" t="s">
        <v>9</v>
      </c>
      <c r="D3098" s="195">
        <v>317.23</v>
      </c>
    </row>
    <row r="3099" spans="1:4" ht="39.6" x14ac:dyDescent="0.25">
      <c r="A3099" s="84">
        <v>102069</v>
      </c>
      <c r="B3099" s="85" t="s">
        <v>1577</v>
      </c>
      <c r="C3099" s="84" t="s">
        <v>9</v>
      </c>
      <c r="D3099" s="195">
        <v>289.14999999999998</v>
      </c>
    </row>
    <row r="3100" spans="1:4" ht="26.4" x14ac:dyDescent="0.25">
      <c r="A3100" s="84">
        <v>102066</v>
      </c>
      <c r="B3100" s="85" t="s">
        <v>1574</v>
      </c>
      <c r="C3100" s="84" t="s">
        <v>9</v>
      </c>
      <c r="D3100" s="195">
        <v>577.41999999999996</v>
      </c>
    </row>
    <row r="3101" spans="1:4" ht="26.4" x14ac:dyDescent="0.25">
      <c r="A3101" s="84">
        <v>102067</v>
      </c>
      <c r="B3101" s="85" t="s">
        <v>1575</v>
      </c>
      <c r="C3101" s="84" t="s">
        <v>9</v>
      </c>
      <c r="D3101" s="195">
        <v>491.39</v>
      </c>
    </row>
    <row r="3102" spans="1:4" ht="39.6" x14ac:dyDescent="0.25">
      <c r="A3102" s="84">
        <v>102065</v>
      </c>
      <c r="B3102" s="85" t="s">
        <v>1573</v>
      </c>
      <c r="C3102" s="84" t="s">
        <v>9</v>
      </c>
      <c r="D3102" s="195">
        <v>218.57</v>
      </c>
    </row>
    <row r="3103" spans="1:4" ht="39.6" x14ac:dyDescent="0.25">
      <c r="A3103" s="84">
        <v>102063</v>
      </c>
      <c r="B3103" s="85" t="s">
        <v>1571</v>
      </c>
      <c r="C3103" s="84" t="s">
        <v>9</v>
      </c>
      <c r="D3103" s="195">
        <v>265.26</v>
      </c>
    </row>
    <row r="3104" spans="1:4" ht="39.6" x14ac:dyDescent="0.25">
      <c r="A3104" s="84">
        <v>102064</v>
      </c>
      <c r="B3104" s="85" t="s">
        <v>1572</v>
      </c>
      <c r="C3104" s="84" t="s">
        <v>9</v>
      </c>
      <c r="D3104" s="195">
        <v>235.27</v>
      </c>
    </row>
    <row r="3105" spans="1:4" ht="39.6" x14ac:dyDescent="0.25">
      <c r="A3105" s="84">
        <v>102061</v>
      </c>
      <c r="B3105" s="85" t="s">
        <v>1569</v>
      </c>
      <c r="C3105" s="84" t="s">
        <v>9</v>
      </c>
      <c r="D3105" s="195">
        <v>336.98</v>
      </c>
    </row>
    <row r="3106" spans="1:4" ht="39.6" x14ac:dyDescent="0.25">
      <c r="A3106" s="84">
        <v>102062</v>
      </c>
      <c r="B3106" s="85" t="s">
        <v>1570</v>
      </c>
      <c r="C3106" s="84" t="s">
        <v>9</v>
      </c>
      <c r="D3106" s="195">
        <v>309.24</v>
      </c>
    </row>
    <row r="3107" spans="1:4" ht="26.4" x14ac:dyDescent="0.25">
      <c r="A3107" s="84">
        <v>102059</v>
      </c>
      <c r="B3107" s="85" t="s">
        <v>1567</v>
      </c>
      <c r="C3107" s="84" t="s">
        <v>9</v>
      </c>
      <c r="D3107" s="195">
        <v>552.54999999999995</v>
      </c>
    </row>
    <row r="3108" spans="1:4" ht="26.4" x14ac:dyDescent="0.25">
      <c r="A3108" s="84">
        <v>102060</v>
      </c>
      <c r="B3108" s="85" t="s">
        <v>1568</v>
      </c>
      <c r="C3108" s="84" t="s">
        <v>9</v>
      </c>
      <c r="D3108" s="195">
        <v>461.44</v>
      </c>
    </row>
    <row r="3109" spans="1:4" ht="39.6" x14ac:dyDescent="0.25">
      <c r="A3109" s="84">
        <v>102052</v>
      </c>
      <c r="B3109" s="85" t="s">
        <v>1566</v>
      </c>
      <c r="C3109" s="84" t="s">
        <v>9</v>
      </c>
      <c r="D3109" s="195">
        <v>219.91</v>
      </c>
    </row>
    <row r="3110" spans="1:4" ht="39.6" x14ac:dyDescent="0.25">
      <c r="A3110" s="84">
        <v>102050</v>
      </c>
      <c r="B3110" s="85" t="s">
        <v>1564</v>
      </c>
      <c r="C3110" s="84" t="s">
        <v>9</v>
      </c>
      <c r="D3110" s="195">
        <v>268.76</v>
      </c>
    </row>
    <row r="3111" spans="1:4" ht="39.6" x14ac:dyDescent="0.25">
      <c r="A3111" s="84">
        <v>102051</v>
      </c>
      <c r="B3111" s="85" t="s">
        <v>1565</v>
      </c>
      <c r="C3111" s="84" t="s">
        <v>9</v>
      </c>
      <c r="D3111" s="195">
        <v>237.41</v>
      </c>
    </row>
    <row r="3112" spans="1:4" ht="39.6" x14ac:dyDescent="0.25">
      <c r="A3112" s="84">
        <v>102048</v>
      </c>
      <c r="B3112" s="85" t="s">
        <v>1562</v>
      </c>
      <c r="C3112" s="84" t="s">
        <v>9</v>
      </c>
      <c r="D3112" s="195">
        <v>348.01</v>
      </c>
    </row>
    <row r="3113" spans="1:4" ht="39.6" x14ac:dyDescent="0.25">
      <c r="A3113" s="84">
        <v>102049</v>
      </c>
      <c r="B3113" s="85" t="s">
        <v>1563</v>
      </c>
      <c r="C3113" s="84" t="s">
        <v>9</v>
      </c>
      <c r="D3113" s="195">
        <v>308.83</v>
      </c>
    </row>
    <row r="3114" spans="1:4" ht="26.4" x14ac:dyDescent="0.25">
      <c r="A3114" s="84">
        <v>102046</v>
      </c>
      <c r="B3114" s="85" t="s">
        <v>1560</v>
      </c>
      <c r="C3114" s="84" t="s">
        <v>9</v>
      </c>
      <c r="D3114" s="195">
        <v>649.27</v>
      </c>
    </row>
    <row r="3115" spans="1:4" ht="26.4" x14ac:dyDescent="0.25">
      <c r="A3115" s="84">
        <v>102047</v>
      </c>
      <c r="B3115" s="85" t="s">
        <v>1561</v>
      </c>
      <c r="C3115" s="84" t="s">
        <v>9</v>
      </c>
      <c r="D3115" s="195">
        <v>549.88</v>
      </c>
    </row>
    <row r="3116" spans="1:4" ht="39.6" x14ac:dyDescent="0.25">
      <c r="A3116" s="84">
        <v>102045</v>
      </c>
      <c r="B3116" s="85" t="s">
        <v>1559</v>
      </c>
      <c r="C3116" s="84" t="s">
        <v>9</v>
      </c>
      <c r="D3116" s="195">
        <v>234.38</v>
      </c>
    </row>
    <row r="3117" spans="1:4" ht="39.6" x14ac:dyDescent="0.25">
      <c r="A3117" s="84">
        <v>102043</v>
      </c>
      <c r="B3117" s="85" t="s">
        <v>1557</v>
      </c>
      <c r="C3117" s="84" t="s">
        <v>9</v>
      </c>
      <c r="D3117" s="195">
        <v>282.17</v>
      </c>
    </row>
    <row r="3118" spans="1:4" ht="39.6" x14ac:dyDescent="0.25">
      <c r="A3118" s="84">
        <v>102044</v>
      </c>
      <c r="B3118" s="85" t="s">
        <v>1558</v>
      </c>
      <c r="C3118" s="84" t="s">
        <v>9</v>
      </c>
      <c r="D3118" s="195">
        <v>252.31</v>
      </c>
    </row>
    <row r="3119" spans="1:4" ht="26.4" x14ac:dyDescent="0.25">
      <c r="A3119" s="84">
        <v>102041</v>
      </c>
      <c r="B3119" s="85" t="s">
        <v>1555</v>
      </c>
      <c r="C3119" s="84" t="s">
        <v>9</v>
      </c>
      <c r="D3119" s="195">
        <v>365.79</v>
      </c>
    </row>
    <row r="3120" spans="1:4" ht="26.4" x14ac:dyDescent="0.25">
      <c r="A3120" s="84">
        <v>102042</v>
      </c>
      <c r="B3120" s="85" t="s">
        <v>1556</v>
      </c>
      <c r="C3120" s="84" t="s">
        <v>9</v>
      </c>
      <c r="D3120" s="195">
        <v>327.9</v>
      </c>
    </row>
    <row r="3121" spans="1:4" ht="26.4" x14ac:dyDescent="0.25">
      <c r="A3121" s="84">
        <v>102039</v>
      </c>
      <c r="B3121" s="85" t="s">
        <v>1553</v>
      </c>
      <c r="C3121" s="84" t="s">
        <v>9</v>
      </c>
      <c r="D3121" s="195">
        <v>595.77</v>
      </c>
    </row>
    <row r="3122" spans="1:4" ht="26.4" x14ac:dyDescent="0.25">
      <c r="A3122" s="84">
        <v>102040</v>
      </c>
      <c r="B3122" s="85" t="s">
        <v>1554</v>
      </c>
      <c r="C3122" s="84" t="s">
        <v>9</v>
      </c>
      <c r="D3122" s="195">
        <v>493.34</v>
      </c>
    </row>
    <row r="3123" spans="1:4" ht="39.6" x14ac:dyDescent="0.25">
      <c r="A3123" s="84">
        <v>102038</v>
      </c>
      <c r="B3123" s="85" t="s">
        <v>1552</v>
      </c>
      <c r="C3123" s="84" t="s">
        <v>9</v>
      </c>
      <c r="D3123" s="195">
        <v>230.17</v>
      </c>
    </row>
    <row r="3124" spans="1:4" ht="39.6" x14ac:dyDescent="0.25">
      <c r="A3124" s="84">
        <v>102036</v>
      </c>
      <c r="B3124" s="85" t="s">
        <v>1550</v>
      </c>
      <c r="C3124" s="84" t="s">
        <v>9</v>
      </c>
      <c r="D3124" s="195">
        <v>279.04000000000002</v>
      </c>
    </row>
    <row r="3125" spans="1:4" ht="39.6" x14ac:dyDescent="0.25">
      <c r="A3125" s="84">
        <v>102037</v>
      </c>
      <c r="B3125" s="85" t="s">
        <v>1551</v>
      </c>
      <c r="C3125" s="84" t="s">
        <v>9</v>
      </c>
      <c r="D3125" s="195">
        <v>247.68</v>
      </c>
    </row>
    <row r="3126" spans="1:4" ht="39.6" x14ac:dyDescent="0.25">
      <c r="A3126" s="84">
        <v>102016</v>
      </c>
      <c r="B3126" s="85" t="s">
        <v>1548</v>
      </c>
      <c r="C3126" s="84" t="s">
        <v>9</v>
      </c>
      <c r="D3126" s="195">
        <v>356.41</v>
      </c>
    </row>
    <row r="3127" spans="1:4" ht="39.6" x14ac:dyDescent="0.25">
      <c r="A3127" s="84">
        <v>102017</v>
      </c>
      <c r="B3127" s="85" t="s">
        <v>1549</v>
      </c>
      <c r="C3127" s="84" t="s">
        <v>9</v>
      </c>
      <c r="D3127" s="195">
        <v>321.38</v>
      </c>
    </row>
    <row r="3128" spans="1:4" ht="26.4" x14ac:dyDescent="0.25">
      <c r="A3128" s="84">
        <v>102014</v>
      </c>
      <c r="B3128" s="85" t="s">
        <v>1546</v>
      </c>
      <c r="C3128" s="84" t="s">
        <v>9</v>
      </c>
      <c r="D3128" s="195">
        <v>637.61</v>
      </c>
    </row>
    <row r="3129" spans="1:4" ht="26.4" x14ac:dyDescent="0.25">
      <c r="A3129" s="84">
        <v>102015</v>
      </c>
      <c r="B3129" s="85" t="s">
        <v>1547</v>
      </c>
      <c r="C3129" s="84" t="s">
        <v>9</v>
      </c>
      <c r="D3129" s="195">
        <v>531.47</v>
      </c>
    </row>
    <row r="3130" spans="1:4" ht="39.6" x14ac:dyDescent="0.25">
      <c r="A3130" s="84">
        <v>102013</v>
      </c>
      <c r="B3130" s="85" t="s">
        <v>1545</v>
      </c>
      <c r="C3130" s="84" t="s">
        <v>9</v>
      </c>
      <c r="D3130" s="195">
        <v>236.25</v>
      </c>
    </row>
    <row r="3131" spans="1:4" ht="39.6" x14ac:dyDescent="0.25">
      <c r="A3131" s="84">
        <v>102011</v>
      </c>
      <c r="B3131" s="85" t="s">
        <v>1543</v>
      </c>
      <c r="C3131" s="84" t="s">
        <v>9</v>
      </c>
      <c r="D3131" s="195">
        <v>284.27999999999997</v>
      </c>
    </row>
    <row r="3132" spans="1:4" ht="39.6" x14ac:dyDescent="0.25">
      <c r="A3132" s="84">
        <v>102012</v>
      </c>
      <c r="B3132" s="85" t="s">
        <v>1544</v>
      </c>
      <c r="C3132" s="84" t="s">
        <v>9</v>
      </c>
      <c r="D3132" s="195">
        <v>253.47</v>
      </c>
    </row>
    <row r="3133" spans="1:4" ht="39.6" x14ac:dyDescent="0.25">
      <c r="A3133" s="84">
        <v>102009</v>
      </c>
      <c r="B3133" s="85" t="s">
        <v>1541</v>
      </c>
      <c r="C3133" s="84" t="s">
        <v>9</v>
      </c>
      <c r="D3133" s="195">
        <v>366.22</v>
      </c>
    </row>
    <row r="3134" spans="1:4" ht="39.6" x14ac:dyDescent="0.25">
      <c r="A3134" s="84">
        <v>102010</v>
      </c>
      <c r="B3134" s="85" t="s">
        <v>1542</v>
      </c>
      <c r="C3134" s="84" t="s">
        <v>9</v>
      </c>
      <c r="D3134" s="195">
        <v>331.54</v>
      </c>
    </row>
    <row r="3135" spans="1:4" ht="26.4" x14ac:dyDescent="0.25">
      <c r="A3135" s="84">
        <v>102007</v>
      </c>
      <c r="B3135" s="85" t="s">
        <v>1539</v>
      </c>
      <c r="C3135" s="84" t="s">
        <v>9</v>
      </c>
      <c r="D3135" s="195">
        <v>571.51</v>
      </c>
    </row>
    <row r="3136" spans="1:4" ht="26.4" x14ac:dyDescent="0.25">
      <c r="A3136" s="84">
        <v>102008</v>
      </c>
      <c r="B3136" s="85" t="s">
        <v>1540</v>
      </c>
      <c r="C3136" s="84" t="s">
        <v>9</v>
      </c>
      <c r="D3136" s="195">
        <v>474.46</v>
      </c>
    </row>
    <row r="3137" spans="1:4" ht="39.6" x14ac:dyDescent="0.25">
      <c r="A3137" s="84">
        <v>102006</v>
      </c>
      <c r="B3137" s="85" t="s">
        <v>1538</v>
      </c>
      <c r="C3137" s="84" t="s">
        <v>9</v>
      </c>
      <c r="D3137" s="195">
        <v>233.93</v>
      </c>
    </row>
    <row r="3138" spans="1:4" ht="39.6" x14ac:dyDescent="0.25">
      <c r="A3138" s="84">
        <v>102004</v>
      </c>
      <c r="B3138" s="85" t="s">
        <v>1536</v>
      </c>
      <c r="C3138" s="84" t="s">
        <v>9</v>
      </c>
      <c r="D3138" s="195">
        <v>284.7</v>
      </c>
    </row>
    <row r="3139" spans="1:4" ht="39.6" x14ac:dyDescent="0.25">
      <c r="A3139" s="84">
        <v>102005</v>
      </c>
      <c r="B3139" s="85" t="s">
        <v>1537</v>
      </c>
      <c r="C3139" s="84" t="s">
        <v>9</v>
      </c>
      <c r="D3139" s="195">
        <v>253.52</v>
      </c>
    </row>
    <row r="3140" spans="1:4" ht="39.6" x14ac:dyDescent="0.25">
      <c r="A3140" s="84">
        <v>102002</v>
      </c>
      <c r="B3140" s="85" t="s">
        <v>1534</v>
      </c>
      <c r="C3140" s="84" t="s">
        <v>9</v>
      </c>
      <c r="D3140" s="195">
        <v>357.35</v>
      </c>
    </row>
    <row r="3141" spans="1:4" ht="39.6" x14ac:dyDescent="0.25">
      <c r="A3141" s="84">
        <v>102003</v>
      </c>
      <c r="B3141" s="85" t="s">
        <v>1535</v>
      </c>
      <c r="C3141" s="84" t="s">
        <v>9</v>
      </c>
      <c r="D3141" s="195">
        <v>324.67</v>
      </c>
    </row>
    <row r="3142" spans="1:4" ht="26.4" x14ac:dyDescent="0.25">
      <c r="A3142" s="84">
        <v>102000</v>
      </c>
      <c r="B3142" s="85" t="s">
        <v>1532</v>
      </c>
      <c r="C3142" s="84" t="s">
        <v>9</v>
      </c>
      <c r="D3142" s="195">
        <v>590.1</v>
      </c>
    </row>
    <row r="3143" spans="1:4" ht="26.4" x14ac:dyDescent="0.25">
      <c r="A3143" s="84">
        <v>102001</v>
      </c>
      <c r="B3143" s="85" t="s">
        <v>1533</v>
      </c>
      <c r="C3143" s="84" t="s">
        <v>9</v>
      </c>
      <c r="D3143" s="195">
        <v>504.34</v>
      </c>
    </row>
    <row r="3144" spans="1:4" ht="39.6" x14ac:dyDescent="0.25">
      <c r="A3144" s="84">
        <v>101983</v>
      </c>
      <c r="B3144" s="85" t="s">
        <v>1516</v>
      </c>
      <c r="C3144" s="84" t="s">
        <v>9</v>
      </c>
      <c r="D3144" s="195">
        <v>239.07</v>
      </c>
    </row>
    <row r="3145" spans="1:4" ht="39.6" x14ac:dyDescent="0.25">
      <c r="A3145" s="84">
        <v>101981</v>
      </c>
      <c r="B3145" s="85" t="s">
        <v>1514</v>
      </c>
      <c r="C3145" s="84" t="s">
        <v>9</v>
      </c>
      <c r="D3145" s="195">
        <v>287.57</v>
      </c>
    </row>
    <row r="3146" spans="1:4" ht="39.6" x14ac:dyDescent="0.25">
      <c r="A3146" s="84">
        <v>101982</v>
      </c>
      <c r="B3146" s="85" t="s">
        <v>1515</v>
      </c>
      <c r="C3146" s="84" t="s">
        <v>9</v>
      </c>
      <c r="D3146" s="195">
        <v>257.77999999999997</v>
      </c>
    </row>
    <row r="3147" spans="1:4" ht="39.6" x14ac:dyDescent="0.25">
      <c r="A3147" s="84">
        <v>101977</v>
      </c>
      <c r="B3147" s="85" t="s">
        <v>1512</v>
      </c>
      <c r="C3147" s="84" t="s">
        <v>9</v>
      </c>
      <c r="D3147" s="195">
        <v>363.51</v>
      </c>
    </row>
    <row r="3148" spans="1:4" ht="39.6" x14ac:dyDescent="0.25">
      <c r="A3148" s="84">
        <v>101980</v>
      </c>
      <c r="B3148" s="85" t="s">
        <v>1513</v>
      </c>
      <c r="C3148" s="84" t="s">
        <v>9</v>
      </c>
      <c r="D3148" s="195">
        <v>331.98</v>
      </c>
    </row>
    <row r="3149" spans="1:4" ht="26.4" x14ac:dyDescent="0.25">
      <c r="A3149" s="84">
        <v>101974</v>
      </c>
      <c r="B3149" s="85" t="s">
        <v>1511</v>
      </c>
      <c r="C3149" s="84" t="s">
        <v>9</v>
      </c>
      <c r="D3149" s="195">
        <v>576.78</v>
      </c>
    </row>
    <row r="3150" spans="1:4" ht="26.4" x14ac:dyDescent="0.25">
      <c r="A3150" s="84">
        <v>101975</v>
      </c>
      <c r="B3150" s="85" t="s">
        <v>12388</v>
      </c>
      <c r="C3150" s="84" t="s">
        <v>9</v>
      </c>
      <c r="D3150" s="195">
        <v>486.97</v>
      </c>
    </row>
    <row r="3151" spans="1:4" ht="26.4" x14ac:dyDescent="0.25">
      <c r="A3151" s="84">
        <v>101114</v>
      </c>
      <c r="B3151" s="85" t="s">
        <v>3108</v>
      </c>
      <c r="C3151" s="84" t="s">
        <v>28</v>
      </c>
      <c r="D3151" s="195">
        <v>5.01</v>
      </c>
    </row>
    <row r="3152" spans="1:4" ht="26.4" x14ac:dyDescent="0.25">
      <c r="A3152" s="84">
        <v>101118</v>
      </c>
      <c r="B3152" s="85" t="s">
        <v>3112</v>
      </c>
      <c r="C3152" s="84" t="s">
        <v>28</v>
      </c>
      <c r="D3152" s="195">
        <v>4.29</v>
      </c>
    </row>
    <row r="3153" spans="1:4" ht="26.4" x14ac:dyDescent="0.25">
      <c r="A3153" s="84">
        <v>101115</v>
      </c>
      <c r="B3153" s="85" t="s">
        <v>3109</v>
      </c>
      <c r="C3153" s="84" t="s">
        <v>28</v>
      </c>
      <c r="D3153" s="195">
        <v>4.13</v>
      </c>
    </row>
    <row r="3154" spans="1:4" ht="26.4" x14ac:dyDescent="0.25">
      <c r="A3154" s="84">
        <v>101116</v>
      </c>
      <c r="B3154" s="85" t="s">
        <v>3110</v>
      </c>
      <c r="C3154" s="84" t="s">
        <v>28</v>
      </c>
      <c r="D3154" s="195">
        <v>2.57</v>
      </c>
    </row>
    <row r="3155" spans="1:4" ht="26.4" x14ac:dyDescent="0.25">
      <c r="A3155" s="84">
        <v>101117</v>
      </c>
      <c r="B3155" s="85" t="s">
        <v>3111</v>
      </c>
      <c r="C3155" s="84" t="s">
        <v>28</v>
      </c>
      <c r="D3155" s="195">
        <v>3.48</v>
      </c>
    </row>
    <row r="3156" spans="1:4" ht="26.4" x14ac:dyDescent="0.25">
      <c r="A3156" s="84">
        <v>101124</v>
      </c>
      <c r="B3156" s="85" t="s">
        <v>3118</v>
      </c>
      <c r="C3156" s="84" t="s">
        <v>28</v>
      </c>
      <c r="D3156" s="195">
        <v>16.079999999999998</v>
      </c>
    </row>
    <row r="3157" spans="1:4" ht="26.4" x14ac:dyDescent="0.25">
      <c r="A3157" s="84">
        <v>101128</v>
      </c>
      <c r="B3157" s="85" t="s">
        <v>3122</v>
      </c>
      <c r="C3157" s="84" t="s">
        <v>28</v>
      </c>
      <c r="D3157" s="195">
        <v>15.36</v>
      </c>
    </row>
    <row r="3158" spans="1:4" ht="26.4" x14ac:dyDescent="0.25">
      <c r="A3158" s="84">
        <v>101125</v>
      </c>
      <c r="B3158" s="85" t="s">
        <v>3119</v>
      </c>
      <c r="C3158" s="84" t="s">
        <v>28</v>
      </c>
      <c r="D3158" s="195">
        <v>15.2</v>
      </c>
    </row>
    <row r="3159" spans="1:4" ht="26.4" x14ac:dyDescent="0.25">
      <c r="A3159" s="84">
        <v>101126</v>
      </c>
      <c r="B3159" s="85" t="s">
        <v>3120</v>
      </c>
      <c r="C3159" s="84" t="s">
        <v>28</v>
      </c>
      <c r="D3159" s="195">
        <v>13.63</v>
      </c>
    </row>
    <row r="3160" spans="1:4" ht="26.4" x14ac:dyDescent="0.25">
      <c r="A3160" s="84">
        <v>101127</v>
      </c>
      <c r="B3160" s="85" t="s">
        <v>3121</v>
      </c>
      <c r="C3160" s="84" t="s">
        <v>28</v>
      </c>
      <c r="D3160" s="195">
        <v>14.55</v>
      </c>
    </row>
    <row r="3161" spans="1:4" ht="39.6" x14ac:dyDescent="0.25">
      <c r="A3161" s="84">
        <v>101134</v>
      </c>
      <c r="B3161" s="85" t="s">
        <v>3128</v>
      </c>
      <c r="C3161" s="84" t="s">
        <v>28</v>
      </c>
      <c r="D3161" s="195">
        <v>16.760000000000002</v>
      </c>
    </row>
    <row r="3162" spans="1:4" ht="39.6" x14ac:dyDescent="0.25">
      <c r="A3162" s="84">
        <v>101144</v>
      </c>
      <c r="B3162" s="85" t="s">
        <v>3137</v>
      </c>
      <c r="C3162" s="84" t="s">
        <v>28</v>
      </c>
      <c r="D3162" s="195">
        <v>16.64</v>
      </c>
    </row>
    <row r="3163" spans="1:4" ht="39.6" x14ac:dyDescent="0.25">
      <c r="A3163" s="84">
        <v>101138</v>
      </c>
      <c r="B3163" s="85" t="s">
        <v>3132</v>
      </c>
      <c r="C3163" s="84" t="s">
        <v>28</v>
      </c>
      <c r="D3163" s="195">
        <v>16.04</v>
      </c>
    </row>
    <row r="3164" spans="1:4" ht="39.6" x14ac:dyDescent="0.25">
      <c r="A3164" s="84">
        <v>101148</v>
      </c>
      <c r="B3164" s="85" t="s">
        <v>3141</v>
      </c>
      <c r="C3164" s="84" t="s">
        <v>28</v>
      </c>
      <c r="D3164" s="195">
        <v>15.92</v>
      </c>
    </row>
    <row r="3165" spans="1:4" ht="39.6" x14ac:dyDescent="0.25">
      <c r="A3165" s="84">
        <v>101135</v>
      </c>
      <c r="B3165" s="85" t="s">
        <v>3129</v>
      </c>
      <c r="C3165" s="84" t="s">
        <v>28</v>
      </c>
      <c r="D3165" s="195">
        <v>15.88</v>
      </c>
    </row>
    <row r="3166" spans="1:4" ht="39.6" x14ac:dyDescent="0.25">
      <c r="A3166" s="84">
        <v>101145</v>
      </c>
      <c r="B3166" s="85" t="s">
        <v>3138</v>
      </c>
      <c r="C3166" s="84" t="s">
        <v>28</v>
      </c>
      <c r="D3166" s="195">
        <v>15.76</v>
      </c>
    </row>
    <row r="3167" spans="1:4" ht="39.6" x14ac:dyDescent="0.25">
      <c r="A3167" s="84">
        <v>101136</v>
      </c>
      <c r="B3167" s="85" t="s">
        <v>3130</v>
      </c>
      <c r="C3167" s="84" t="s">
        <v>28</v>
      </c>
      <c r="D3167" s="195">
        <v>14.32</v>
      </c>
    </row>
    <row r="3168" spans="1:4" ht="39.6" x14ac:dyDescent="0.25">
      <c r="A3168" s="84">
        <v>101146</v>
      </c>
      <c r="B3168" s="85" t="s">
        <v>3139</v>
      </c>
      <c r="C3168" s="84" t="s">
        <v>28</v>
      </c>
      <c r="D3168" s="195">
        <v>14.2</v>
      </c>
    </row>
    <row r="3169" spans="1:4" ht="39.6" x14ac:dyDescent="0.25">
      <c r="A3169" s="84">
        <v>101137</v>
      </c>
      <c r="B3169" s="85" t="s">
        <v>3131</v>
      </c>
      <c r="C3169" s="84" t="s">
        <v>28</v>
      </c>
      <c r="D3169" s="195">
        <v>15.23</v>
      </c>
    </row>
    <row r="3170" spans="1:4" ht="39.6" x14ac:dyDescent="0.25">
      <c r="A3170" s="84">
        <v>101147</v>
      </c>
      <c r="B3170" s="85" t="s">
        <v>3140</v>
      </c>
      <c r="C3170" s="84" t="s">
        <v>28</v>
      </c>
      <c r="D3170" s="195">
        <v>15.11</v>
      </c>
    </row>
    <row r="3171" spans="1:4" ht="26.4" x14ac:dyDescent="0.25">
      <c r="A3171" s="84">
        <v>101119</v>
      </c>
      <c r="B3171" s="85" t="s">
        <v>3113</v>
      </c>
      <c r="C3171" s="84" t="s">
        <v>28</v>
      </c>
      <c r="D3171" s="195">
        <v>9.57</v>
      </c>
    </row>
    <row r="3172" spans="1:4" ht="26.4" x14ac:dyDescent="0.25">
      <c r="A3172" s="84">
        <v>101123</v>
      </c>
      <c r="B3172" s="85" t="s">
        <v>3117</v>
      </c>
      <c r="C3172" s="84" t="s">
        <v>28</v>
      </c>
      <c r="D3172" s="195">
        <v>8.18</v>
      </c>
    </row>
    <row r="3173" spans="1:4" ht="26.4" x14ac:dyDescent="0.25">
      <c r="A3173" s="84">
        <v>101120</v>
      </c>
      <c r="B3173" s="85" t="s">
        <v>3114</v>
      </c>
      <c r="C3173" s="84" t="s">
        <v>28</v>
      </c>
      <c r="D3173" s="195">
        <v>7.9</v>
      </c>
    </row>
    <row r="3174" spans="1:4" ht="26.4" x14ac:dyDescent="0.25">
      <c r="A3174" s="84">
        <v>101121</v>
      </c>
      <c r="B3174" s="85" t="s">
        <v>3115</v>
      </c>
      <c r="C3174" s="84" t="s">
        <v>28</v>
      </c>
      <c r="D3174" s="195">
        <v>4.92</v>
      </c>
    </row>
    <row r="3175" spans="1:4" ht="26.4" x14ac:dyDescent="0.25">
      <c r="A3175" s="84">
        <v>101122</v>
      </c>
      <c r="B3175" s="85" t="s">
        <v>3116</v>
      </c>
      <c r="C3175" s="84" t="s">
        <v>28</v>
      </c>
      <c r="D3175" s="195">
        <v>6.65</v>
      </c>
    </row>
    <row r="3176" spans="1:4" ht="39.6" x14ac:dyDescent="0.25">
      <c r="A3176" s="84">
        <v>101129</v>
      </c>
      <c r="B3176" s="85" t="s">
        <v>3123</v>
      </c>
      <c r="C3176" s="84" t="s">
        <v>28</v>
      </c>
      <c r="D3176" s="195">
        <v>21.08</v>
      </c>
    </row>
    <row r="3177" spans="1:4" ht="39.6" x14ac:dyDescent="0.25">
      <c r="A3177" s="84">
        <v>101133</v>
      </c>
      <c r="B3177" s="85" t="s">
        <v>3127</v>
      </c>
      <c r="C3177" s="84" t="s">
        <v>28</v>
      </c>
      <c r="D3177" s="195">
        <v>19.690000000000001</v>
      </c>
    </row>
    <row r="3178" spans="1:4" ht="39.6" x14ac:dyDescent="0.25">
      <c r="A3178" s="84">
        <v>101130</v>
      </c>
      <c r="B3178" s="85" t="s">
        <v>3124</v>
      </c>
      <c r="C3178" s="84" t="s">
        <v>28</v>
      </c>
      <c r="D3178" s="195">
        <v>19.41</v>
      </c>
    </row>
    <row r="3179" spans="1:4" ht="39.6" x14ac:dyDescent="0.25">
      <c r="A3179" s="84">
        <v>101131</v>
      </c>
      <c r="B3179" s="85" t="s">
        <v>3125</v>
      </c>
      <c r="C3179" s="84" t="s">
        <v>28</v>
      </c>
      <c r="D3179" s="195">
        <v>16.43</v>
      </c>
    </row>
    <row r="3180" spans="1:4" ht="39.6" x14ac:dyDescent="0.25">
      <c r="A3180" s="84">
        <v>101132</v>
      </c>
      <c r="B3180" s="85" t="s">
        <v>3126</v>
      </c>
      <c r="C3180" s="84" t="s">
        <v>28</v>
      </c>
      <c r="D3180" s="195">
        <v>18.16</v>
      </c>
    </row>
    <row r="3181" spans="1:4" ht="39.6" x14ac:dyDescent="0.25">
      <c r="A3181" s="84">
        <v>101139</v>
      </c>
      <c r="B3181" s="85" t="s">
        <v>12389</v>
      </c>
      <c r="C3181" s="84" t="s">
        <v>28</v>
      </c>
      <c r="D3181" s="195">
        <v>21.78</v>
      </c>
    </row>
    <row r="3182" spans="1:4" ht="39.6" x14ac:dyDescent="0.25">
      <c r="A3182" s="84">
        <v>101149</v>
      </c>
      <c r="B3182" s="85" t="s">
        <v>3142</v>
      </c>
      <c r="C3182" s="84" t="s">
        <v>28</v>
      </c>
      <c r="D3182" s="195">
        <v>21.66</v>
      </c>
    </row>
    <row r="3183" spans="1:4" ht="39.6" x14ac:dyDescent="0.25">
      <c r="A3183" s="84">
        <v>101143</v>
      </c>
      <c r="B3183" s="85" t="s">
        <v>3136</v>
      </c>
      <c r="C3183" s="84" t="s">
        <v>28</v>
      </c>
      <c r="D3183" s="195">
        <v>20.39</v>
      </c>
    </row>
    <row r="3184" spans="1:4" ht="39.6" x14ac:dyDescent="0.25">
      <c r="A3184" s="84">
        <v>101153</v>
      </c>
      <c r="B3184" s="85" t="s">
        <v>3146</v>
      </c>
      <c r="C3184" s="84" t="s">
        <v>28</v>
      </c>
      <c r="D3184" s="195">
        <v>20.27</v>
      </c>
    </row>
    <row r="3185" spans="1:4" ht="39.6" x14ac:dyDescent="0.25">
      <c r="A3185" s="84">
        <v>101140</v>
      </c>
      <c r="B3185" s="85" t="s">
        <v>3133</v>
      </c>
      <c r="C3185" s="84" t="s">
        <v>28</v>
      </c>
      <c r="D3185" s="195">
        <v>20.11</v>
      </c>
    </row>
    <row r="3186" spans="1:4" ht="39.6" x14ac:dyDescent="0.25">
      <c r="A3186" s="84">
        <v>101150</v>
      </c>
      <c r="B3186" s="85" t="s">
        <v>3143</v>
      </c>
      <c r="C3186" s="84" t="s">
        <v>28</v>
      </c>
      <c r="D3186" s="195">
        <v>19.989999999999998</v>
      </c>
    </row>
    <row r="3187" spans="1:4" ht="39.6" x14ac:dyDescent="0.25">
      <c r="A3187" s="84">
        <v>101141</v>
      </c>
      <c r="B3187" s="85" t="s">
        <v>3134</v>
      </c>
      <c r="C3187" s="84" t="s">
        <v>28</v>
      </c>
      <c r="D3187" s="195">
        <v>17.13</v>
      </c>
    </row>
    <row r="3188" spans="1:4" ht="39.6" x14ac:dyDescent="0.25">
      <c r="A3188" s="84">
        <v>101151</v>
      </c>
      <c r="B3188" s="85" t="s">
        <v>3144</v>
      </c>
      <c r="C3188" s="84" t="s">
        <v>28</v>
      </c>
      <c r="D3188" s="195">
        <v>17.010000000000002</v>
      </c>
    </row>
    <row r="3189" spans="1:4" ht="39.6" x14ac:dyDescent="0.25">
      <c r="A3189" s="84">
        <v>101142</v>
      </c>
      <c r="B3189" s="85" t="s">
        <v>3135</v>
      </c>
      <c r="C3189" s="84" t="s">
        <v>28</v>
      </c>
      <c r="D3189" s="195">
        <v>18.86</v>
      </c>
    </row>
    <row r="3190" spans="1:4" ht="39.6" x14ac:dyDescent="0.25">
      <c r="A3190" s="84">
        <v>101152</v>
      </c>
      <c r="B3190" s="85" t="s">
        <v>3145</v>
      </c>
      <c r="C3190" s="84" t="s">
        <v>28</v>
      </c>
      <c r="D3190" s="195">
        <v>18.739999999999998</v>
      </c>
    </row>
    <row r="3191" spans="1:4" ht="52.8" x14ac:dyDescent="0.25">
      <c r="A3191" s="84">
        <v>101207</v>
      </c>
      <c r="B3191" s="85" t="s">
        <v>7270</v>
      </c>
      <c r="C3191" s="84" t="s">
        <v>28</v>
      </c>
      <c r="D3191" s="195">
        <v>11.13</v>
      </c>
    </row>
    <row r="3192" spans="1:4" ht="52.8" x14ac:dyDescent="0.25">
      <c r="A3192" s="84">
        <v>101206</v>
      </c>
      <c r="B3192" s="85" t="s">
        <v>12390</v>
      </c>
      <c r="C3192" s="84" t="s">
        <v>28</v>
      </c>
      <c r="D3192" s="195">
        <v>12.94</v>
      </c>
    </row>
    <row r="3193" spans="1:4" ht="52.8" x14ac:dyDescent="0.25">
      <c r="A3193" s="84">
        <v>101210</v>
      </c>
      <c r="B3193" s="85" t="s">
        <v>12391</v>
      </c>
      <c r="C3193" s="84" t="s">
        <v>28</v>
      </c>
      <c r="D3193" s="195">
        <v>17.96</v>
      </c>
    </row>
    <row r="3194" spans="1:4" ht="52.8" x14ac:dyDescent="0.25">
      <c r="A3194" s="84">
        <v>101211</v>
      </c>
      <c r="B3194" s="85" t="s">
        <v>12392</v>
      </c>
      <c r="C3194" s="84" t="s">
        <v>28</v>
      </c>
      <c r="D3194" s="195">
        <v>19.260000000000002</v>
      </c>
    </row>
    <row r="3195" spans="1:4" ht="52.8" x14ac:dyDescent="0.25">
      <c r="A3195" s="84">
        <v>101215</v>
      </c>
      <c r="B3195" s="85" t="s">
        <v>12393</v>
      </c>
      <c r="C3195" s="84" t="s">
        <v>28</v>
      </c>
      <c r="D3195" s="195">
        <v>17.27</v>
      </c>
    </row>
    <row r="3196" spans="1:4" ht="52.8" x14ac:dyDescent="0.25">
      <c r="A3196" s="84">
        <v>101216</v>
      </c>
      <c r="B3196" s="85" t="s">
        <v>12394</v>
      </c>
      <c r="C3196" s="84" t="s">
        <v>28</v>
      </c>
      <c r="D3196" s="195">
        <v>18.07</v>
      </c>
    </row>
    <row r="3197" spans="1:4" ht="52.8" x14ac:dyDescent="0.25">
      <c r="A3197" s="84">
        <v>101212</v>
      </c>
      <c r="B3197" s="85" t="s">
        <v>12395</v>
      </c>
      <c r="C3197" s="84" t="s">
        <v>28</v>
      </c>
      <c r="D3197" s="195">
        <v>22.47</v>
      </c>
    </row>
    <row r="3198" spans="1:4" ht="52.8" x14ac:dyDescent="0.25">
      <c r="A3198" s="84">
        <v>101217</v>
      </c>
      <c r="B3198" s="85" t="s">
        <v>12396</v>
      </c>
      <c r="C3198" s="84" t="s">
        <v>28</v>
      </c>
      <c r="D3198" s="195">
        <v>21.05</v>
      </c>
    </row>
    <row r="3199" spans="1:4" ht="52.8" x14ac:dyDescent="0.25">
      <c r="A3199" s="84">
        <v>101218</v>
      </c>
      <c r="B3199" s="85" t="s">
        <v>12397</v>
      </c>
      <c r="C3199" s="84" t="s">
        <v>28</v>
      </c>
      <c r="D3199" s="195">
        <v>22.24</v>
      </c>
    </row>
    <row r="3200" spans="1:4" ht="52.8" x14ac:dyDescent="0.25">
      <c r="A3200" s="84">
        <v>101213</v>
      </c>
      <c r="B3200" s="85" t="s">
        <v>12398</v>
      </c>
      <c r="C3200" s="84" t="s">
        <v>28</v>
      </c>
      <c r="D3200" s="195">
        <v>25.13</v>
      </c>
    </row>
    <row r="3201" spans="1:4" ht="52.8" x14ac:dyDescent="0.25">
      <c r="A3201" s="84">
        <v>101219</v>
      </c>
      <c r="B3201" s="85" t="s">
        <v>12399</v>
      </c>
      <c r="C3201" s="84" t="s">
        <v>28</v>
      </c>
      <c r="D3201" s="195">
        <v>26.92</v>
      </c>
    </row>
    <row r="3202" spans="1:4" ht="52.8" x14ac:dyDescent="0.25">
      <c r="A3202" s="84">
        <v>101214</v>
      </c>
      <c r="B3202" s="85" t="s">
        <v>12400</v>
      </c>
      <c r="C3202" s="84" t="s">
        <v>28</v>
      </c>
      <c r="D3202" s="195">
        <v>30.31</v>
      </c>
    </row>
    <row r="3203" spans="1:4" ht="52.8" x14ac:dyDescent="0.25">
      <c r="A3203" s="84">
        <v>101254</v>
      </c>
      <c r="B3203" s="85" t="s">
        <v>12401</v>
      </c>
      <c r="C3203" s="84" t="s">
        <v>28</v>
      </c>
      <c r="D3203" s="195">
        <v>13.22</v>
      </c>
    </row>
    <row r="3204" spans="1:4" ht="52.8" x14ac:dyDescent="0.25">
      <c r="A3204" s="84">
        <v>101256</v>
      </c>
      <c r="B3204" s="85" t="s">
        <v>12402</v>
      </c>
      <c r="C3204" s="84" t="s">
        <v>28</v>
      </c>
      <c r="D3204" s="195">
        <v>20.309999999999999</v>
      </c>
    </row>
    <row r="3205" spans="1:4" ht="52.8" x14ac:dyDescent="0.25">
      <c r="A3205" s="84">
        <v>101257</v>
      </c>
      <c r="B3205" s="85" t="s">
        <v>12403</v>
      </c>
      <c r="C3205" s="84" t="s">
        <v>28</v>
      </c>
      <c r="D3205" s="195">
        <v>21.37</v>
      </c>
    </row>
    <row r="3206" spans="1:4" ht="52.8" x14ac:dyDescent="0.25">
      <c r="A3206" s="84">
        <v>101258</v>
      </c>
      <c r="B3206" s="85" t="s">
        <v>12404</v>
      </c>
      <c r="C3206" s="84" t="s">
        <v>28</v>
      </c>
      <c r="D3206" s="195">
        <v>24.78</v>
      </c>
    </row>
    <row r="3207" spans="1:4" ht="52.8" x14ac:dyDescent="0.25">
      <c r="A3207" s="84">
        <v>101259</v>
      </c>
      <c r="B3207" s="85" t="s">
        <v>12405</v>
      </c>
      <c r="C3207" s="84" t="s">
        <v>28</v>
      </c>
      <c r="D3207" s="195">
        <v>27.53</v>
      </c>
    </row>
    <row r="3208" spans="1:4" ht="52.8" x14ac:dyDescent="0.25">
      <c r="A3208" s="84">
        <v>101260</v>
      </c>
      <c r="B3208" s="85" t="s">
        <v>12406</v>
      </c>
      <c r="C3208" s="84" t="s">
        <v>28</v>
      </c>
      <c r="D3208" s="195">
        <v>34.39</v>
      </c>
    </row>
    <row r="3209" spans="1:4" ht="52.8" x14ac:dyDescent="0.25">
      <c r="A3209" s="84">
        <v>101208</v>
      </c>
      <c r="B3209" s="85" t="s">
        <v>12407</v>
      </c>
      <c r="C3209" s="84" t="s">
        <v>28</v>
      </c>
      <c r="D3209" s="195">
        <v>10.9</v>
      </c>
    </row>
    <row r="3210" spans="1:4" ht="52.8" x14ac:dyDescent="0.25">
      <c r="A3210" s="84">
        <v>101209</v>
      </c>
      <c r="B3210" s="85" t="s">
        <v>12408</v>
      </c>
      <c r="C3210" s="84" t="s">
        <v>28</v>
      </c>
      <c r="D3210" s="195">
        <v>10.11</v>
      </c>
    </row>
    <row r="3211" spans="1:4" ht="52.8" x14ac:dyDescent="0.25">
      <c r="A3211" s="84">
        <v>101220</v>
      </c>
      <c r="B3211" s="85" t="s">
        <v>12409</v>
      </c>
      <c r="C3211" s="84" t="s">
        <v>28</v>
      </c>
      <c r="D3211" s="195">
        <v>16.920000000000002</v>
      </c>
    </row>
    <row r="3212" spans="1:4" ht="52.8" x14ac:dyDescent="0.25">
      <c r="A3212" s="84">
        <v>101221</v>
      </c>
      <c r="B3212" s="85" t="s">
        <v>12410</v>
      </c>
      <c r="C3212" s="84" t="s">
        <v>28</v>
      </c>
      <c r="D3212" s="195">
        <v>17.86</v>
      </c>
    </row>
    <row r="3213" spans="1:4" ht="52.8" x14ac:dyDescent="0.25">
      <c r="A3213" s="84">
        <v>101225</v>
      </c>
      <c r="B3213" s="85" t="s">
        <v>12411</v>
      </c>
      <c r="C3213" s="84" t="s">
        <v>28</v>
      </c>
      <c r="D3213" s="195">
        <v>15.55</v>
      </c>
    </row>
    <row r="3214" spans="1:4" ht="52.8" x14ac:dyDescent="0.25">
      <c r="A3214" s="84">
        <v>101226</v>
      </c>
      <c r="B3214" s="85" t="s">
        <v>12412</v>
      </c>
      <c r="C3214" s="84" t="s">
        <v>28</v>
      </c>
      <c r="D3214" s="195">
        <v>16.36</v>
      </c>
    </row>
    <row r="3215" spans="1:4" ht="52.8" x14ac:dyDescent="0.25">
      <c r="A3215" s="84">
        <v>101222</v>
      </c>
      <c r="B3215" s="85" t="s">
        <v>12413</v>
      </c>
      <c r="C3215" s="84" t="s">
        <v>28</v>
      </c>
      <c r="D3215" s="195">
        <v>20.76</v>
      </c>
    </row>
    <row r="3216" spans="1:4" ht="52.8" x14ac:dyDescent="0.25">
      <c r="A3216" s="84">
        <v>101227</v>
      </c>
      <c r="B3216" s="85" t="s">
        <v>12414</v>
      </c>
      <c r="C3216" s="84" t="s">
        <v>28</v>
      </c>
      <c r="D3216" s="195">
        <v>18.95</v>
      </c>
    </row>
    <row r="3217" spans="1:4" ht="52.8" x14ac:dyDescent="0.25">
      <c r="A3217" s="84">
        <v>101228</v>
      </c>
      <c r="B3217" s="85" t="s">
        <v>12415</v>
      </c>
      <c r="C3217" s="84" t="s">
        <v>28</v>
      </c>
      <c r="D3217" s="195">
        <v>20.18</v>
      </c>
    </row>
    <row r="3218" spans="1:4" ht="52.8" x14ac:dyDescent="0.25">
      <c r="A3218" s="84">
        <v>101223</v>
      </c>
      <c r="B3218" s="85" t="s">
        <v>12416</v>
      </c>
      <c r="C3218" s="84" t="s">
        <v>28</v>
      </c>
      <c r="D3218" s="195">
        <v>23.11</v>
      </c>
    </row>
    <row r="3219" spans="1:4" ht="52.8" x14ac:dyDescent="0.25">
      <c r="A3219" s="84">
        <v>101229</v>
      </c>
      <c r="B3219" s="85" t="s">
        <v>12417</v>
      </c>
      <c r="C3219" s="84" t="s">
        <v>28</v>
      </c>
      <c r="D3219" s="195">
        <v>25.44</v>
      </c>
    </row>
    <row r="3220" spans="1:4" ht="52.8" x14ac:dyDescent="0.25">
      <c r="A3220" s="84">
        <v>101224</v>
      </c>
      <c r="B3220" s="85" t="s">
        <v>12418</v>
      </c>
      <c r="C3220" s="84" t="s">
        <v>28</v>
      </c>
      <c r="D3220" s="195">
        <v>28.95</v>
      </c>
    </row>
    <row r="3221" spans="1:4" ht="52.8" x14ac:dyDescent="0.25">
      <c r="A3221" s="84">
        <v>101265</v>
      </c>
      <c r="B3221" s="85" t="s">
        <v>12419</v>
      </c>
      <c r="C3221" s="84" t="s">
        <v>28</v>
      </c>
      <c r="D3221" s="195">
        <v>32.25</v>
      </c>
    </row>
    <row r="3222" spans="1:4" ht="52.8" x14ac:dyDescent="0.25">
      <c r="A3222" s="84">
        <v>101255</v>
      </c>
      <c r="B3222" s="85" t="s">
        <v>12420</v>
      </c>
      <c r="C3222" s="84" t="s">
        <v>28</v>
      </c>
      <c r="D3222" s="195">
        <v>11.65</v>
      </c>
    </row>
    <row r="3223" spans="1:4" ht="52.8" x14ac:dyDescent="0.25">
      <c r="A3223" s="84">
        <v>101261</v>
      </c>
      <c r="B3223" s="85" t="s">
        <v>12421</v>
      </c>
      <c r="C3223" s="84" t="s">
        <v>28</v>
      </c>
      <c r="D3223" s="195">
        <v>19.21</v>
      </c>
    </row>
    <row r="3224" spans="1:4" ht="52.8" x14ac:dyDescent="0.25">
      <c r="A3224" s="84">
        <v>101262</v>
      </c>
      <c r="B3224" s="85" t="s">
        <v>12422</v>
      </c>
      <c r="C3224" s="84" t="s">
        <v>28</v>
      </c>
      <c r="D3224" s="195">
        <v>20.239999999999998</v>
      </c>
    </row>
    <row r="3225" spans="1:4" ht="52.8" x14ac:dyDescent="0.25">
      <c r="A3225" s="84">
        <v>101263</v>
      </c>
      <c r="B3225" s="85" t="s">
        <v>12423</v>
      </c>
      <c r="C3225" s="84" t="s">
        <v>28</v>
      </c>
      <c r="D3225" s="195">
        <v>23.39</v>
      </c>
    </row>
    <row r="3226" spans="1:4" ht="52.8" x14ac:dyDescent="0.25">
      <c r="A3226" s="84">
        <v>101264</v>
      </c>
      <c r="B3226" s="85" t="s">
        <v>12424</v>
      </c>
      <c r="C3226" s="84" t="s">
        <v>28</v>
      </c>
      <c r="D3226" s="195">
        <v>25.91</v>
      </c>
    </row>
    <row r="3227" spans="1:4" ht="52.8" x14ac:dyDescent="0.25">
      <c r="A3227" s="84">
        <v>101230</v>
      </c>
      <c r="B3227" s="85" t="s">
        <v>7271</v>
      </c>
      <c r="C3227" s="84" t="s">
        <v>28</v>
      </c>
      <c r="D3227" s="195">
        <v>11.39</v>
      </c>
    </row>
    <row r="3228" spans="1:4" ht="52.8" x14ac:dyDescent="0.25">
      <c r="A3228" s="84">
        <v>101231</v>
      </c>
      <c r="B3228" s="85" t="s">
        <v>7272</v>
      </c>
      <c r="C3228" s="84" t="s">
        <v>28</v>
      </c>
      <c r="D3228" s="195">
        <v>10.81</v>
      </c>
    </row>
    <row r="3229" spans="1:4" ht="52.8" x14ac:dyDescent="0.25">
      <c r="A3229" s="84">
        <v>101272</v>
      </c>
      <c r="B3229" s="85" t="s">
        <v>7301</v>
      </c>
      <c r="C3229" s="84" t="s">
        <v>28</v>
      </c>
      <c r="D3229" s="195">
        <v>32.79</v>
      </c>
    </row>
    <row r="3230" spans="1:4" ht="52.8" x14ac:dyDescent="0.25">
      <c r="A3230" s="84">
        <v>101266</v>
      </c>
      <c r="B3230" s="85" t="s">
        <v>7295</v>
      </c>
      <c r="C3230" s="84" t="s">
        <v>28</v>
      </c>
      <c r="D3230" s="195">
        <v>11.73</v>
      </c>
    </row>
    <row r="3231" spans="1:4" ht="52.8" x14ac:dyDescent="0.25">
      <c r="A3231" s="84">
        <v>101239</v>
      </c>
      <c r="B3231" s="85" t="s">
        <v>7280</v>
      </c>
      <c r="C3231" s="84" t="s">
        <v>28</v>
      </c>
      <c r="D3231" s="195">
        <v>15.44</v>
      </c>
    </row>
    <row r="3232" spans="1:4" ht="52.8" x14ac:dyDescent="0.25">
      <c r="A3232" s="84">
        <v>101240</v>
      </c>
      <c r="B3232" s="85" t="s">
        <v>7281</v>
      </c>
      <c r="C3232" s="84" t="s">
        <v>28</v>
      </c>
      <c r="D3232" s="195">
        <v>16.260000000000002</v>
      </c>
    </row>
    <row r="3233" spans="1:4" ht="52.8" x14ac:dyDescent="0.25">
      <c r="A3233" s="84">
        <v>101268</v>
      </c>
      <c r="B3233" s="85" t="s">
        <v>7297</v>
      </c>
      <c r="C3233" s="84" t="s">
        <v>28</v>
      </c>
      <c r="D3233" s="195">
        <v>18.41</v>
      </c>
    </row>
    <row r="3234" spans="1:4" ht="52.8" x14ac:dyDescent="0.25">
      <c r="A3234" s="84">
        <v>101234</v>
      </c>
      <c r="B3234" s="85" t="s">
        <v>7275</v>
      </c>
      <c r="C3234" s="84" t="s">
        <v>28</v>
      </c>
      <c r="D3234" s="195">
        <v>17.64</v>
      </c>
    </row>
    <row r="3235" spans="1:4" ht="52.8" x14ac:dyDescent="0.25">
      <c r="A3235" s="84">
        <v>101235</v>
      </c>
      <c r="B3235" s="85" t="s">
        <v>7276</v>
      </c>
      <c r="C3235" s="84" t="s">
        <v>28</v>
      </c>
      <c r="D3235" s="195">
        <v>18.54</v>
      </c>
    </row>
    <row r="3236" spans="1:4" ht="52.8" x14ac:dyDescent="0.25">
      <c r="A3236" s="84">
        <v>101241</v>
      </c>
      <c r="B3236" s="85" t="s">
        <v>7282</v>
      </c>
      <c r="C3236" s="84" t="s">
        <v>28</v>
      </c>
      <c r="D3236" s="195">
        <v>19.010000000000002</v>
      </c>
    </row>
    <row r="3237" spans="1:4" ht="52.8" x14ac:dyDescent="0.25">
      <c r="A3237" s="84">
        <v>101269</v>
      </c>
      <c r="B3237" s="85" t="s">
        <v>7298</v>
      </c>
      <c r="C3237" s="84" t="s">
        <v>28</v>
      </c>
      <c r="D3237" s="195">
        <v>20.5</v>
      </c>
    </row>
    <row r="3238" spans="1:4" ht="52.8" x14ac:dyDescent="0.25">
      <c r="A3238" s="84">
        <v>101236</v>
      </c>
      <c r="B3238" s="85" t="s">
        <v>7277</v>
      </c>
      <c r="C3238" s="84" t="s">
        <v>28</v>
      </c>
      <c r="D3238" s="195">
        <v>21.59</v>
      </c>
    </row>
    <row r="3239" spans="1:4" ht="52.8" x14ac:dyDescent="0.25">
      <c r="A3239" s="84">
        <v>101237</v>
      </c>
      <c r="B3239" s="85" t="s">
        <v>7278</v>
      </c>
      <c r="C3239" s="84" t="s">
        <v>28</v>
      </c>
      <c r="D3239" s="195">
        <v>22.96</v>
      </c>
    </row>
    <row r="3240" spans="1:4" ht="52.8" x14ac:dyDescent="0.25">
      <c r="A3240" s="84">
        <v>101242</v>
      </c>
      <c r="B3240" s="85" t="s">
        <v>7283</v>
      </c>
      <c r="C3240" s="84" t="s">
        <v>28</v>
      </c>
      <c r="D3240" s="195">
        <v>21.27</v>
      </c>
    </row>
    <row r="3241" spans="1:4" ht="52.8" x14ac:dyDescent="0.25">
      <c r="A3241" s="84">
        <v>101270</v>
      </c>
      <c r="B3241" s="85" t="s">
        <v>7299</v>
      </c>
      <c r="C3241" s="84" t="s">
        <v>28</v>
      </c>
      <c r="D3241" s="195">
        <v>23.73</v>
      </c>
    </row>
    <row r="3242" spans="1:4" ht="52.8" x14ac:dyDescent="0.25">
      <c r="A3242" s="84">
        <v>101243</v>
      </c>
      <c r="B3242" s="85" t="s">
        <v>7284</v>
      </c>
      <c r="C3242" s="84" t="s">
        <v>28</v>
      </c>
      <c r="D3242" s="195">
        <v>25.72</v>
      </c>
    </row>
    <row r="3243" spans="1:4" ht="52.8" x14ac:dyDescent="0.25">
      <c r="A3243" s="84">
        <v>101271</v>
      </c>
      <c r="B3243" s="85" t="s">
        <v>7300</v>
      </c>
      <c r="C3243" s="84" t="s">
        <v>28</v>
      </c>
      <c r="D3243" s="195">
        <v>26.31</v>
      </c>
    </row>
    <row r="3244" spans="1:4" ht="52.8" x14ac:dyDescent="0.25">
      <c r="A3244" s="84">
        <v>101238</v>
      </c>
      <c r="B3244" s="85" t="s">
        <v>7279</v>
      </c>
      <c r="C3244" s="84" t="s">
        <v>28</v>
      </c>
      <c r="D3244" s="195">
        <v>29.03</v>
      </c>
    </row>
    <row r="3245" spans="1:4" ht="52.8" x14ac:dyDescent="0.25">
      <c r="A3245" s="84">
        <v>101232</v>
      </c>
      <c r="B3245" s="85" t="s">
        <v>7273</v>
      </c>
      <c r="C3245" s="84" t="s">
        <v>28</v>
      </c>
      <c r="D3245" s="195">
        <v>9.73</v>
      </c>
    </row>
    <row r="3246" spans="1:4" ht="52.8" x14ac:dyDescent="0.25">
      <c r="A3246" s="84">
        <v>101233</v>
      </c>
      <c r="B3246" s="85" t="s">
        <v>7274</v>
      </c>
      <c r="C3246" s="84" t="s">
        <v>28</v>
      </c>
      <c r="D3246" s="195">
        <v>8.9499999999999993</v>
      </c>
    </row>
    <row r="3247" spans="1:4" ht="52.8" x14ac:dyDescent="0.25">
      <c r="A3247" s="84">
        <v>101248</v>
      </c>
      <c r="B3247" s="85" t="s">
        <v>7289</v>
      </c>
      <c r="C3247" s="84" t="s">
        <v>28</v>
      </c>
      <c r="D3247" s="195">
        <v>27.71</v>
      </c>
    </row>
    <row r="3248" spans="1:4" ht="52.8" x14ac:dyDescent="0.25">
      <c r="A3248" s="84">
        <v>101277</v>
      </c>
      <c r="B3248" s="85" t="s">
        <v>7306</v>
      </c>
      <c r="C3248" s="84" t="s">
        <v>28</v>
      </c>
      <c r="D3248" s="195">
        <v>31.73</v>
      </c>
    </row>
    <row r="3249" spans="1:4" ht="52.8" x14ac:dyDescent="0.25">
      <c r="A3249" s="84">
        <v>101267</v>
      </c>
      <c r="B3249" s="85" t="s">
        <v>7296</v>
      </c>
      <c r="C3249" s="84" t="s">
        <v>28</v>
      </c>
      <c r="D3249" s="195">
        <v>11.29</v>
      </c>
    </row>
    <row r="3250" spans="1:4" ht="52.8" x14ac:dyDescent="0.25">
      <c r="A3250" s="84">
        <v>101249</v>
      </c>
      <c r="B3250" s="85" t="s">
        <v>7290</v>
      </c>
      <c r="C3250" s="84" t="s">
        <v>28</v>
      </c>
      <c r="D3250" s="195">
        <v>14.11</v>
      </c>
    </row>
    <row r="3251" spans="1:4" ht="52.8" x14ac:dyDescent="0.25">
      <c r="A3251" s="84">
        <v>101273</v>
      </c>
      <c r="B3251" s="85" t="s">
        <v>7302</v>
      </c>
      <c r="C3251" s="84" t="s">
        <v>28</v>
      </c>
      <c r="D3251" s="195">
        <v>17.579999999999998</v>
      </c>
    </row>
    <row r="3252" spans="1:4" ht="52.8" x14ac:dyDescent="0.25">
      <c r="A3252" s="84">
        <v>101245</v>
      </c>
      <c r="B3252" s="85" t="s">
        <v>7286</v>
      </c>
      <c r="C3252" s="84" t="s">
        <v>28</v>
      </c>
      <c r="D3252" s="195">
        <v>17.2</v>
      </c>
    </row>
    <row r="3253" spans="1:4" ht="52.8" x14ac:dyDescent="0.25">
      <c r="A3253" s="84">
        <v>101250</v>
      </c>
      <c r="B3253" s="85" t="s">
        <v>7291</v>
      </c>
      <c r="C3253" s="84" t="s">
        <v>28</v>
      </c>
      <c r="D3253" s="195">
        <v>15.68</v>
      </c>
    </row>
    <row r="3254" spans="1:4" ht="52.8" x14ac:dyDescent="0.25">
      <c r="A3254" s="84">
        <v>101251</v>
      </c>
      <c r="B3254" s="85" t="s">
        <v>7292</v>
      </c>
      <c r="C3254" s="84" t="s">
        <v>28</v>
      </c>
      <c r="D3254" s="195">
        <v>17.829999999999998</v>
      </c>
    </row>
    <row r="3255" spans="1:4" ht="52.8" x14ac:dyDescent="0.25">
      <c r="A3255" s="84">
        <v>101274</v>
      </c>
      <c r="B3255" s="85" t="s">
        <v>7303</v>
      </c>
      <c r="C3255" s="84" t="s">
        <v>28</v>
      </c>
      <c r="D3255" s="195">
        <v>19.440000000000001</v>
      </c>
    </row>
    <row r="3256" spans="1:4" ht="52.8" x14ac:dyDescent="0.25">
      <c r="A3256" s="84">
        <v>101246</v>
      </c>
      <c r="B3256" s="85" t="s">
        <v>7287</v>
      </c>
      <c r="C3256" s="84" t="s">
        <v>28</v>
      </c>
      <c r="D3256" s="195">
        <v>19.97</v>
      </c>
    </row>
    <row r="3257" spans="1:4" ht="52.8" x14ac:dyDescent="0.25">
      <c r="A3257" s="84">
        <v>101252</v>
      </c>
      <c r="B3257" s="85" t="s">
        <v>7293</v>
      </c>
      <c r="C3257" s="84" t="s">
        <v>28</v>
      </c>
      <c r="D3257" s="195">
        <v>19.34</v>
      </c>
    </row>
    <row r="3258" spans="1:4" ht="52.8" x14ac:dyDescent="0.25">
      <c r="A3258" s="84">
        <v>101275</v>
      </c>
      <c r="B3258" s="85" t="s">
        <v>7304</v>
      </c>
      <c r="C3258" s="84" t="s">
        <v>28</v>
      </c>
      <c r="D3258" s="195">
        <v>22.48</v>
      </c>
    </row>
    <row r="3259" spans="1:4" ht="52.8" x14ac:dyDescent="0.25">
      <c r="A3259" s="84">
        <v>101247</v>
      </c>
      <c r="B3259" s="85" t="s">
        <v>7288</v>
      </c>
      <c r="C3259" s="84" t="s">
        <v>28</v>
      </c>
      <c r="D3259" s="195">
        <v>22.17</v>
      </c>
    </row>
    <row r="3260" spans="1:4" ht="52.8" x14ac:dyDescent="0.25">
      <c r="A3260" s="84">
        <v>101276</v>
      </c>
      <c r="B3260" s="85" t="s">
        <v>7305</v>
      </c>
      <c r="C3260" s="84" t="s">
        <v>28</v>
      </c>
      <c r="D3260" s="195">
        <v>24.84</v>
      </c>
    </row>
    <row r="3261" spans="1:4" ht="52.8" x14ac:dyDescent="0.25">
      <c r="A3261" s="84">
        <v>101253</v>
      </c>
      <c r="B3261" s="85" t="s">
        <v>7294</v>
      </c>
      <c r="C3261" s="84" t="s">
        <v>28</v>
      </c>
      <c r="D3261" s="195">
        <v>24.34</v>
      </c>
    </row>
    <row r="3262" spans="1:4" ht="52.8" x14ac:dyDescent="0.25">
      <c r="A3262" s="84">
        <v>101244</v>
      </c>
      <c r="B3262" s="85" t="s">
        <v>7285</v>
      </c>
      <c r="C3262" s="84" t="s">
        <v>28</v>
      </c>
      <c r="D3262" s="195">
        <v>16.28</v>
      </c>
    </row>
    <row r="3263" spans="1:4" x14ac:dyDescent="0.25">
      <c r="A3263" s="84">
        <v>93358</v>
      </c>
      <c r="B3263" s="85" t="s">
        <v>10329</v>
      </c>
      <c r="C3263" s="84" t="s">
        <v>28</v>
      </c>
      <c r="D3263" s="195">
        <v>105.81</v>
      </c>
    </row>
    <row r="3264" spans="1:4" ht="52.8" x14ac:dyDescent="0.25">
      <c r="A3264" s="84">
        <v>90082</v>
      </c>
      <c r="B3264" s="85" t="s">
        <v>10330</v>
      </c>
      <c r="C3264" s="84" t="s">
        <v>28</v>
      </c>
      <c r="D3264" s="195">
        <v>10.19</v>
      </c>
    </row>
    <row r="3265" spans="1:4" ht="52.8" x14ac:dyDescent="0.25">
      <c r="A3265" s="84">
        <v>90091</v>
      </c>
      <c r="B3265" s="85" t="s">
        <v>10331</v>
      </c>
      <c r="C3265" s="84" t="s">
        <v>28</v>
      </c>
      <c r="D3265" s="195">
        <v>6.41</v>
      </c>
    </row>
    <row r="3266" spans="1:4" ht="52.8" x14ac:dyDescent="0.25">
      <c r="A3266" s="84">
        <v>102307</v>
      </c>
      <c r="B3266" s="85" t="s">
        <v>10332</v>
      </c>
      <c r="C3266" s="84" t="s">
        <v>28</v>
      </c>
      <c r="D3266" s="195">
        <v>12.74</v>
      </c>
    </row>
    <row r="3267" spans="1:4" ht="52.8" x14ac:dyDescent="0.25">
      <c r="A3267" s="84">
        <v>102315</v>
      </c>
      <c r="B3267" s="85" t="s">
        <v>10333</v>
      </c>
      <c r="C3267" s="84" t="s">
        <v>28</v>
      </c>
      <c r="D3267" s="195">
        <v>8.02</v>
      </c>
    </row>
    <row r="3268" spans="1:4" ht="39.6" x14ac:dyDescent="0.25">
      <c r="A3268" s="84">
        <v>102283</v>
      </c>
      <c r="B3268" s="85" t="s">
        <v>10334</v>
      </c>
      <c r="C3268" s="84" t="s">
        <v>28</v>
      </c>
      <c r="D3268" s="195">
        <v>13.33</v>
      </c>
    </row>
    <row r="3269" spans="1:4" ht="39.6" x14ac:dyDescent="0.25">
      <c r="A3269" s="84">
        <v>102291</v>
      </c>
      <c r="B3269" s="85" t="s">
        <v>10335</v>
      </c>
      <c r="C3269" s="84" t="s">
        <v>28</v>
      </c>
      <c r="D3269" s="195">
        <v>8.4</v>
      </c>
    </row>
    <row r="3270" spans="1:4" ht="52.8" x14ac:dyDescent="0.25">
      <c r="A3270" s="84">
        <v>102276</v>
      </c>
      <c r="B3270" s="85" t="s">
        <v>10336</v>
      </c>
      <c r="C3270" s="84" t="s">
        <v>28</v>
      </c>
      <c r="D3270" s="195">
        <v>11.47</v>
      </c>
    </row>
    <row r="3271" spans="1:4" ht="52.8" x14ac:dyDescent="0.25">
      <c r="A3271" s="84">
        <v>102306</v>
      </c>
      <c r="B3271" s="85" t="s">
        <v>10337</v>
      </c>
      <c r="C3271" s="84" t="s">
        <v>28</v>
      </c>
      <c r="D3271" s="195">
        <v>14.34</v>
      </c>
    </row>
    <row r="3272" spans="1:4" ht="52.8" x14ac:dyDescent="0.25">
      <c r="A3272" s="84">
        <v>102279</v>
      </c>
      <c r="B3272" s="85" t="s">
        <v>10338</v>
      </c>
      <c r="C3272" s="84" t="s">
        <v>28</v>
      </c>
      <c r="D3272" s="195">
        <v>7.23</v>
      </c>
    </row>
    <row r="3273" spans="1:4" ht="52.8" x14ac:dyDescent="0.25">
      <c r="A3273" s="84">
        <v>102282</v>
      </c>
      <c r="B3273" s="85" t="s">
        <v>10339</v>
      </c>
      <c r="C3273" s="84" t="s">
        <v>28</v>
      </c>
      <c r="D3273" s="195">
        <v>15.01</v>
      </c>
    </row>
    <row r="3274" spans="1:4" ht="39.6" x14ac:dyDescent="0.25">
      <c r="A3274" s="84">
        <v>102290</v>
      </c>
      <c r="B3274" s="85" t="s">
        <v>10340</v>
      </c>
      <c r="C3274" s="84" t="s">
        <v>28</v>
      </c>
      <c r="D3274" s="195">
        <v>9.4600000000000009</v>
      </c>
    </row>
    <row r="3275" spans="1:4" ht="52.8" x14ac:dyDescent="0.25">
      <c r="A3275" s="84">
        <v>90100</v>
      </c>
      <c r="B3275" s="85" t="s">
        <v>10341</v>
      </c>
      <c r="C3275" s="84" t="s">
        <v>28</v>
      </c>
      <c r="D3275" s="195">
        <v>14.32</v>
      </c>
    </row>
    <row r="3276" spans="1:4" ht="52.8" x14ac:dyDescent="0.25">
      <c r="A3276" s="84">
        <v>102323</v>
      </c>
      <c r="B3276" s="85" t="s">
        <v>10342</v>
      </c>
      <c r="C3276" s="84" t="s">
        <v>28</v>
      </c>
      <c r="D3276" s="195">
        <v>17.899999999999999</v>
      </c>
    </row>
    <row r="3277" spans="1:4" ht="52.8" x14ac:dyDescent="0.25">
      <c r="A3277" s="84">
        <v>102327</v>
      </c>
      <c r="B3277" s="85" t="s">
        <v>10343</v>
      </c>
      <c r="C3277" s="84" t="s">
        <v>28</v>
      </c>
      <c r="D3277" s="195">
        <v>11.28</v>
      </c>
    </row>
    <row r="3278" spans="1:4" ht="39.6" x14ac:dyDescent="0.25">
      <c r="A3278" s="84">
        <v>102299</v>
      </c>
      <c r="B3278" s="85" t="s">
        <v>10344</v>
      </c>
      <c r="C3278" s="84" t="s">
        <v>28</v>
      </c>
      <c r="D3278" s="195">
        <v>18.73</v>
      </c>
    </row>
    <row r="3279" spans="1:4" ht="39.6" x14ac:dyDescent="0.25">
      <c r="A3279" s="84">
        <v>102303</v>
      </c>
      <c r="B3279" s="85" t="s">
        <v>10345</v>
      </c>
      <c r="C3279" s="84" t="s">
        <v>28</v>
      </c>
      <c r="D3279" s="195">
        <v>11.81</v>
      </c>
    </row>
    <row r="3280" spans="1:4" ht="52.8" x14ac:dyDescent="0.25">
      <c r="A3280" s="84">
        <v>90099</v>
      </c>
      <c r="B3280" s="85" t="s">
        <v>10346</v>
      </c>
      <c r="C3280" s="84" t="s">
        <v>28</v>
      </c>
      <c r="D3280" s="195">
        <v>16.71</v>
      </c>
    </row>
    <row r="3281" spans="1:4" ht="52.8" x14ac:dyDescent="0.25">
      <c r="A3281" s="84">
        <v>102322</v>
      </c>
      <c r="B3281" s="85" t="s">
        <v>10347</v>
      </c>
      <c r="C3281" s="84" t="s">
        <v>28</v>
      </c>
      <c r="D3281" s="195">
        <v>20.89</v>
      </c>
    </row>
    <row r="3282" spans="1:4" ht="52.8" x14ac:dyDescent="0.25">
      <c r="A3282" s="84">
        <v>102298</v>
      </c>
      <c r="B3282" s="85" t="s">
        <v>10348</v>
      </c>
      <c r="C3282" s="84" t="s">
        <v>28</v>
      </c>
      <c r="D3282" s="195">
        <v>21.86</v>
      </c>
    </row>
    <row r="3283" spans="1:4" ht="39.6" x14ac:dyDescent="0.25">
      <c r="A3283" s="84">
        <v>102302</v>
      </c>
      <c r="B3283" s="85" t="s">
        <v>10349</v>
      </c>
      <c r="C3283" s="84" t="s">
        <v>28</v>
      </c>
      <c r="D3283" s="195">
        <v>13.78</v>
      </c>
    </row>
    <row r="3284" spans="1:4" ht="52.8" x14ac:dyDescent="0.25">
      <c r="A3284" s="84">
        <v>102326</v>
      </c>
      <c r="B3284" s="85" t="s">
        <v>10350</v>
      </c>
      <c r="C3284" s="84" t="s">
        <v>28</v>
      </c>
      <c r="D3284" s="195">
        <v>13.15</v>
      </c>
    </row>
    <row r="3285" spans="1:4" ht="52.8" x14ac:dyDescent="0.25">
      <c r="A3285" s="84">
        <v>102314</v>
      </c>
      <c r="B3285" s="85" t="s">
        <v>10351</v>
      </c>
      <c r="C3285" s="84" t="s">
        <v>28</v>
      </c>
      <c r="D3285" s="195">
        <v>9.0399999999999991</v>
      </c>
    </row>
    <row r="3286" spans="1:4" ht="52.8" x14ac:dyDescent="0.25">
      <c r="A3286" s="84">
        <v>102312</v>
      </c>
      <c r="B3286" s="85" t="s">
        <v>10352</v>
      </c>
      <c r="C3286" s="84" t="s">
        <v>28</v>
      </c>
      <c r="D3286" s="195">
        <v>11.39</v>
      </c>
    </row>
    <row r="3287" spans="1:4" ht="39.6" x14ac:dyDescent="0.25">
      <c r="A3287" s="84">
        <v>102288</v>
      </c>
      <c r="B3287" s="85" t="s">
        <v>10353</v>
      </c>
      <c r="C3287" s="84" t="s">
        <v>28</v>
      </c>
      <c r="D3287" s="195">
        <v>11.92</v>
      </c>
    </row>
    <row r="3288" spans="1:4" ht="52.8" x14ac:dyDescent="0.25">
      <c r="A3288" s="84">
        <v>90087</v>
      </c>
      <c r="B3288" s="85" t="s">
        <v>10354</v>
      </c>
      <c r="C3288" s="84" t="s">
        <v>28</v>
      </c>
      <c r="D3288" s="195">
        <v>9.11</v>
      </c>
    </row>
    <row r="3289" spans="1:4" ht="52.8" x14ac:dyDescent="0.25">
      <c r="A3289" s="84">
        <v>102308</v>
      </c>
      <c r="B3289" s="85" t="s">
        <v>10355</v>
      </c>
      <c r="C3289" s="84" t="s">
        <v>28</v>
      </c>
      <c r="D3289" s="195">
        <v>12.34</v>
      </c>
    </row>
    <row r="3290" spans="1:4" ht="52.8" x14ac:dyDescent="0.25">
      <c r="A3290" s="84">
        <v>90084</v>
      </c>
      <c r="B3290" s="85" t="s">
        <v>10356</v>
      </c>
      <c r="C3290" s="84" t="s">
        <v>28</v>
      </c>
      <c r="D3290" s="195">
        <v>9.8699999999999992</v>
      </c>
    </row>
    <row r="3291" spans="1:4" ht="52.8" x14ac:dyDescent="0.25">
      <c r="A3291" s="84">
        <v>102284</v>
      </c>
      <c r="B3291" s="85" t="s">
        <v>10357</v>
      </c>
      <c r="C3291" s="84" t="s">
        <v>28</v>
      </c>
      <c r="D3291" s="195">
        <v>12.91</v>
      </c>
    </row>
    <row r="3292" spans="1:4" ht="52.8" x14ac:dyDescent="0.25">
      <c r="A3292" s="84">
        <v>102325</v>
      </c>
      <c r="B3292" s="85" t="s">
        <v>10358</v>
      </c>
      <c r="C3292" s="84" t="s">
        <v>28</v>
      </c>
      <c r="D3292" s="195">
        <v>16.190000000000001</v>
      </c>
    </row>
    <row r="3293" spans="1:4" ht="52.8" x14ac:dyDescent="0.25">
      <c r="A3293" s="84">
        <v>102329</v>
      </c>
      <c r="B3293" s="85" t="s">
        <v>10359</v>
      </c>
      <c r="C3293" s="84" t="s">
        <v>28</v>
      </c>
      <c r="D3293" s="195">
        <v>10.199999999999999</v>
      </c>
    </row>
    <row r="3294" spans="1:4" ht="52.8" x14ac:dyDescent="0.25">
      <c r="A3294" s="84">
        <v>102301</v>
      </c>
      <c r="B3294" s="85" t="s">
        <v>10360</v>
      </c>
      <c r="C3294" s="84" t="s">
        <v>28</v>
      </c>
      <c r="D3294" s="195">
        <v>16.95</v>
      </c>
    </row>
    <row r="3295" spans="1:4" ht="52.8" x14ac:dyDescent="0.25">
      <c r="A3295" s="84">
        <v>102305</v>
      </c>
      <c r="B3295" s="85" t="s">
        <v>10361</v>
      </c>
      <c r="C3295" s="84" t="s">
        <v>28</v>
      </c>
      <c r="D3295" s="195">
        <v>10.67</v>
      </c>
    </row>
    <row r="3296" spans="1:4" ht="52.8" x14ac:dyDescent="0.25">
      <c r="A3296" s="84">
        <v>90101</v>
      </c>
      <c r="B3296" s="85" t="s">
        <v>10362</v>
      </c>
      <c r="C3296" s="84" t="s">
        <v>28</v>
      </c>
      <c r="D3296" s="195">
        <v>14.14</v>
      </c>
    </row>
    <row r="3297" spans="1:4" ht="52.8" x14ac:dyDescent="0.25">
      <c r="A3297" s="84">
        <v>102324</v>
      </c>
      <c r="B3297" s="85" t="s">
        <v>10363</v>
      </c>
      <c r="C3297" s="84" t="s">
        <v>28</v>
      </c>
      <c r="D3297" s="195">
        <v>17.690000000000001</v>
      </c>
    </row>
    <row r="3298" spans="1:4" ht="52.8" x14ac:dyDescent="0.25">
      <c r="A3298" s="84">
        <v>102300</v>
      </c>
      <c r="B3298" s="85" t="s">
        <v>10364</v>
      </c>
      <c r="C3298" s="84" t="s">
        <v>28</v>
      </c>
      <c r="D3298" s="195">
        <v>18.510000000000002</v>
      </c>
    </row>
    <row r="3299" spans="1:4" ht="52.8" x14ac:dyDescent="0.25">
      <c r="A3299" s="84">
        <v>90102</v>
      </c>
      <c r="B3299" s="85" t="s">
        <v>10365</v>
      </c>
      <c r="C3299" s="84" t="s">
        <v>28</v>
      </c>
      <c r="D3299" s="195">
        <v>12.95</v>
      </c>
    </row>
    <row r="3300" spans="1:4" ht="52.8" x14ac:dyDescent="0.25">
      <c r="A3300" s="84">
        <v>102328</v>
      </c>
      <c r="B3300" s="85" t="s">
        <v>10366</v>
      </c>
      <c r="C3300" s="84" t="s">
        <v>28</v>
      </c>
      <c r="D3300" s="195">
        <v>11.14</v>
      </c>
    </row>
    <row r="3301" spans="1:4" ht="52.8" x14ac:dyDescent="0.25">
      <c r="A3301" s="84">
        <v>102304</v>
      </c>
      <c r="B3301" s="85" t="s">
        <v>10367</v>
      </c>
      <c r="C3301" s="84" t="s">
        <v>28</v>
      </c>
      <c r="D3301" s="195">
        <v>11.66</v>
      </c>
    </row>
    <row r="3302" spans="1:4" ht="52.8" x14ac:dyDescent="0.25">
      <c r="A3302" s="84">
        <v>102295</v>
      </c>
      <c r="B3302" s="85" t="s">
        <v>10368</v>
      </c>
      <c r="C3302" s="84" t="s">
        <v>28</v>
      </c>
      <c r="D3302" s="195">
        <v>7.81</v>
      </c>
    </row>
    <row r="3303" spans="1:4" ht="52.8" x14ac:dyDescent="0.25">
      <c r="A3303" s="84">
        <v>102281</v>
      </c>
      <c r="B3303" s="85" t="s">
        <v>10369</v>
      </c>
      <c r="C3303" s="84" t="s">
        <v>28</v>
      </c>
      <c r="D3303" s="195">
        <v>5.96</v>
      </c>
    </row>
    <row r="3304" spans="1:4" ht="52.8" x14ac:dyDescent="0.25">
      <c r="A3304" s="84">
        <v>102311</v>
      </c>
      <c r="B3304" s="85" t="s">
        <v>10370</v>
      </c>
      <c r="C3304" s="84" t="s">
        <v>28</v>
      </c>
      <c r="D3304" s="195">
        <v>11.84</v>
      </c>
    </row>
    <row r="3305" spans="1:4" ht="52.8" x14ac:dyDescent="0.25">
      <c r="A3305" s="84">
        <v>102319</v>
      </c>
      <c r="B3305" s="85" t="s">
        <v>10371</v>
      </c>
      <c r="C3305" s="84" t="s">
        <v>28</v>
      </c>
      <c r="D3305" s="195">
        <v>7.46</v>
      </c>
    </row>
    <row r="3306" spans="1:4" ht="52.8" x14ac:dyDescent="0.25">
      <c r="A3306" s="84">
        <v>102287</v>
      </c>
      <c r="B3306" s="85" t="s">
        <v>10372</v>
      </c>
      <c r="C3306" s="84" t="s">
        <v>28</v>
      </c>
      <c r="D3306" s="195">
        <v>12.4</v>
      </c>
    </row>
    <row r="3307" spans="1:4" ht="52.8" x14ac:dyDescent="0.25">
      <c r="A3307" s="84">
        <v>102316</v>
      </c>
      <c r="B3307" s="85" t="s">
        <v>10373</v>
      </c>
      <c r="C3307" s="84" t="s">
        <v>28</v>
      </c>
      <c r="D3307" s="195">
        <v>7.77</v>
      </c>
    </row>
    <row r="3308" spans="1:4" ht="52.8" x14ac:dyDescent="0.25">
      <c r="A3308" s="84">
        <v>102292</v>
      </c>
      <c r="B3308" s="85" t="s">
        <v>10374</v>
      </c>
      <c r="C3308" s="84" t="s">
        <v>28</v>
      </c>
      <c r="D3308" s="195">
        <v>8.1300000000000008</v>
      </c>
    </row>
    <row r="3309" spans="1:4" ht="52.8" x14ac:dyDescent="0.25">
      <c r="A3309" s="84">
        <v>90092</v>
      </c>
      <c r="B3309" s="85" t="s">
        <v>10375</v>
      </c>
      <c r="C3309" s="84" t="s">
        <v>28</v>
      </c>
      <c r="D3309" s="195">
        <v>6.22</v>
      </c>
    </row>
    <row r="3310" spans="1:4" ht="52.8" x14ac:dyDescent="0.25">
      <c r="A3310" s="84">
        <v>102278</v>
      </c>
      <c r="B3310" s="85" t="s">
        <v>10376</v>
      </c>
      <c r="C3310" s="84" t="s">
        <v>28</v>
      </c>
      <c r="D3310" s="195">
        <v>9.4600000000000009</v>
      </c>
    </row>
    <row r="3311" spans="1:4" ht="52.8" x14ac:dyDescent="0.25">
      <c r="A3311" s="84">
        <v>90094</v>
      </c>
      <c r="B3311" s="85" t="s">
        <v>10377</v>
      </c>
      <c r="C3311" s="84" t="s">
        <v>28</v>
      </c>
      <c r="D3311" s="195">
        <v>5.88</v>
      </c>
    </row>
    <row r="3312" spans="1:4" ht="52.8" x14ac:dyDescent="0.25">
      <c r="A3312" s="84">
        <v>102309</v>
      </c>
      <c r="B3312" s="85" t="s">
        <v>10378</v>
      </c>
      <c r="C3312" s="84" t="s">
        <v>28</v>
      </c>
      <c r="D3312" s="195">
        <v>11.67</v>
      </c>
    </row>
    <row r="3313" spans="1:4" ht="52.8" x14ac:dyDescent="0.25">
      <c r="A3313" s="84">
        <v>102285</v>
      </c>
      <c r="B3313" s="85" t="s">
        <v>10379</v>
      </c>
      <c r="C3313" s="84" t="s">
        <v>28</v>
      </c>
      <c r="D3313" s="195">
        <v>12.22</v>
      </c>
    </row>
    <row r="3314" spans="1:4" ht="52.8" x14ac:dyDescent="0.25">
      <c r="A3314" s="84">
        <v>90095</v>
      </c>
      <c r="B3314" s="85" t="s">
        <v>10380</v>
      </c>
      <c r="C3314" s="84" t="s">
        <v>28</v>
      </c>
      <c r="D3314" s="195">
        <v>5.73</v>
      </c>
    </row>
    <row r="3315" spans="1:4" ht="52.8" x14ac:dyDescent="0.25">
      <c r="A3315" s="84">
        <v>102320</v>
      </c>
      <c r="B3315" s="85" t="s">
        <v>10381</v>
      </c>
      <c r="C3315" s="84" t="s">
        <v>28</v>
      </c>
      <c r="D3315" s="195">
        <v>7.17</v>
      </c>
    </row>
    <row r="3316" spans="1:4" ht="52.8" x14ac:dyDescent="0.25">
      <c r="A3316" s="84">
        <v>102296</v>
      </c>
      <c r="B3316" s="85" t="s">
        <v>10382</v>
      </c>
      <c r="C3316" s="84" t="s">
        <v>28</v>
      </c>
      <c r="D3316" s="195">
        <v>7.5</v>
      </c>
    </row>
    <row r="3317" spans="1:4" ht="52.8" x14ac:dyDescent="0.25">
      <c r="A3317" s="84">
        <v>90086</v>
      </c>
      <c r="B3317" s="85" t="s">
        <v>10383</v>
      </c>
      <c r="C3317" s="84" t="s">
        <v>28</v>
      </c>
      <c r="D3317" s="195">
        <v>9.34</v>
      </c>
    </row>
    <row r="3318" spans="1:4" ht="52.8" x14ac:dyDescent="0.25">
      <c r="A3318" s="84">
        <v>102277</v>
      </c>
      <c r="B3318" s="85" t="s">
        <v>10384</v>
      </c>
      <c r="C3318" s="84" t="s">
        <v>28</v>
      </c>
      <c r="D3318" s="195">
        <v>9.06</v>
      </c>
    </row>
    <row r="3319" spans="1:4" ht="52.8" x14ac:dyDescent="0.25">
      <c r="A3319" s="84">
        <v>102286</v>
      </c>
      <c r="B3319" s="85" t="s">
        <v>10385</v>
      </c>
      <c r="C3319" s="84" t="s">
        <v>28</v>
      </c>
      <c r="D3319" s="195">
        <v>11.87</v>
      </c>
    </row>
    <row r="3320" spans="1:4" ht="52.8" x14ac:dyDescent="0.25">
      <c r="A3320" s="84">
        <v>90098</v>
      </c>
      <c r="B3320" s="85" t="s">
        <v>10386</v>
      </c>
      <c r="C3320" s="84" t="s">
        <v>28</v>
      </c>
      <c r="D3320" s="195">
        <v>5.62</v>
      </c>
    </row>
    <row r="3321" spans="1:4" ht="52.8" x14ac:dyDescent="0.25">
      <c r="A3321" s="84">
        <v>102313</v>
      </c>
      <c r="B3321" s="85" t="s">
        <v>10387</v>
      </c>
      <c r="C3321" s="84" t="s">
        <v>28</v>
      </c>
      <c r="D3321" s="195">
        <v>11.16</v>
      </c>
    </row>
    <row r="3322" spans="1:4" ht="52.8" x14ac:dyDescent="0.25">
      <c r="A3322" s="84">
        <v>102321</v>
      </c>
      <c r="B3322" s="85" t="s">
        <v>10388</v>
      </c>
      <c r="C3322" s="84" t="s">
        <v>28</v>
      </c>
      <c r="D3322" s="195">
        <v>7.02</v>
      </c>
    </row>
    <row r="3323" spans="1:4" ht="52.8" x14ac:dyDescent="0.25">
      <c r="A3323" s="84">
        <v>102289</v>
      </c>
      <c r="B3323" s="85" t="s">
        <v>10389</v>
      </c>
      <c r="C3323" s="84" t="s">
        <v>28</v>
      </c>
      <c r="D3323" s="195">
        <v>11.68</v>
      </c>
    </row>
    <row r="3324" spans="1:4" ht="52.8" x14ac:dyDescent="0.25">
      <c r="A3324" s="84">
        <v>102297</v>
      </c>
      <c r="B3324" s="85" t="s">
        <v>10390</v>
      </c>
      <c r="C3324" s="84" t="s">
        <v>28</v>
      </c>
      <c r="D3324" s="195">
        <v>7.35</v>
      </c>
    </row>
    <row r="3325" spans="1:4" ht="52.8" x14ac:dyDescent="0.25">
      <c r="A3325" s="84">
        <v>102280</v>
      </c>
      <c r="B3325" s="85" t="s">
        <v>10391</v>
      </c>
      <c r="C3325" s="84" t="s">
        <v>28</v>
      </c>
      <c r="D3325" s="195">
        <v>5.71</v>
      </c>
    </row>
    <row r="3326" spans="1:4" ht="52.8" x14ac:dyDescent="0.25">
      <c r="A3326" s="84">
        <v>102294</v>
      </c>
      <c r="B3326" s="85" t="s">
        <v>10392</v>
      </c>
      <c r="C3326" s="84" t="s">
        <v>28</v>
      </c>
      <c r="D3326" s="195">
        <v>7.47</v>
      </c>
    </row>
    <row r="3327" spans="1:4" ht="52.8" x14ac:dyDescent="0.25">
      <c r="A3327" s="84">
        <v>90090</v>
      </c>
      <c r="B3327" s="85" t="s">
        <v>10393</v>
      </c>
      <c r="C3327" s="84" t="s">
        <v>28</v>
      </c>
      <c r="D3327" s="195">
        <v>8.93</v>
      </c>
    </row>
    <row r="3328" spans="1:4" ht="52.8" x14ac:dyDescent="0.25">
      <c r="A3328" s="84">
        <v>102317</v>
      </c>
      <c r="B3328" s="85" t="s">
        <v>10394</v>
      </c>
      <c r="C3328" s="84" t="s">
        <v>28</v>
      </c>
      <c r="D3328" s="195">
        <v>7.34</v>
      </c>
    </row>
    <row r="3329" spans="1:4" ht="52.8" x14ac:dyDescent="0.25">
      <c r="A3329" s="84">
        <v>102293</v>
      </c>
      <c r="B3329" s="85" t="s">
        <v>10395</v>
      </c>
      <c r="C3329" s="84" t="s">
        <v>28</v>
      </c>
      <c r="D3329" s="195">
        <v>7.69</v>
      </c>
    </row>
    <row r="3330" spans="1:4" ht="52.8" x14ac:dyDescent="0.25">
      <c r="A3330" s="84">
        <v>102310</v>
      </c>
      <c r="B3330" s="85" t="s">
        <v>10396</v>
      </c>
      <c r="C3330" s="84" t="s">
        <v>28</v>
      </c>
      <c r="D3330" s="195">
        <v>11.34</v>
      </c>
    </row>
    <row r="3331" spans="1:4" ht="52.8" x14ac:dyDescent="0.25">
      <c r="A3331" s="84">
        <v>102318</v>
      </c>
      <c r="B3331" s="85" t="s">
        <v>10397</v>
      </c>
      <c r="C3331" s="84" t="s">
        <v>28</v>
      </c>
      <c r="D3331" s="195">
        <v>7.14</v>
      </c>
    </row>
    <row r="3332" spans="1:4" ht="52.8" x14ac:dyDescent="0.25">
      <c r="A3332" s="84">
        <v>90106</v>
      </c>
      <c r="B3332" s="85" t="s">
        <v>10398</v>
      </c>
      <c r="C3332" s="84" t="s">
        <v>28</v>
      </c>
      <c r="D3332" s="195">
        <v>9.02</v>
      </c>
    </row>
    <row r="3333" spans="1:4" ht="52.8" x14ac:dyDescent="0.25">
      <c r="A3333" s="84">
        <v>90105</v>
      </c>
      <c r="B3333" s="85" t="s">
        <v>10399</v>
      </c>
      <c r="C3333" s="84" t="s">
        <v>28</v>
      </c>
      <c r="D3333" s="195">
        <v>9.92</v>
      </c>
    </row>
    <row r="3334" spans="1:4" ht="52.8" x14ac:dyDescent="0.25">
      <c r="A3334" s="84">
        <v>90108</v>
      </c>
      <c r="B3334" s="85" t="s">
        <v>10400</v>
      </c>
      <c r="C3334" s="84" t="s">
        <v>28</v>
      </c>
      <c r="D3334" s="195">
        <v>8.16</v>
      </c>
    </row>
    <row r="3335" spans="1:4" ht="52.8" x14ac:dyDescent="0.25">
      <c r="A3335" s="84">
        <v>90107</v>
      </c>
      <c r="B3335" s="85" t="s">
        <v>10401</v>
      </c>
      <c r="C3335" s="84" t="s">
        <v>28</v>
      </c>
      <c r="D3335" s="195">
        <v>8.91</v>
      </c>
    </row>
    <row r="3336" spans="1:4" ht="26.4" x14ac:dyDescent="0.25">
      <c r="A3336" s="84">
        <v>102354</v>
      </c>
      <c r="B3336" s="85" t="s">
        <v>8306</v>
      </c>
      <c r="C3336" s="84" t="s">
        <v>28</v>
      </c>
      <c r="D3336" s="195">
        <v>166.28</v>
      </c>
    </row>
    <row r="3337" spans="1:4" ht="39.6" x14ac:dyDescent="0.25">
      <c r="A3337" s="84">
        <v>102355</v>
      </c>
      <c r="B3337" s="85" t="s">
        <v>12425</v>
      </c>
      <c r="C3337" s="84" t="s">
        <v>28</v>
      </c>
      <c r="D3337" s="195">
        <v>197.84</v>
      </c>
    </row>
    <row r="3338" spans="1:4" ht="26.4" x14ac:dyDescent="0.25">
      <c r="A3338" s="84">
        <v>102356</v>
      </c>
      <c r="B3338" s="85" t="s">
        <v>12426</v>
      </c>
      <c r="C3338" s="84" t="s">
        <v>28</v>
      </c>
      <c r="D3338" s="195">
        <v>0</v>
      </c>
    </row>
    <row r="3339" spans="1:4" ht="26.4" x14ac:dyDescent="0.25">
      <c r="A3339" s="84">
        <v>102357</v>
      </c>
      <c r="B3339" s="85" t="s">
        <v>12427</v>
      </c>
      <c r="C3339" s="84" t="s">
        <v>28</v>
      </c>
      <c r="D3339" s="195">
        <v>0</v>
      </c>
    </row>
    <row r="3340" spans="1:4" ht="26.4" x14ac:dyDescent="0.25">
      <c r="A3340" s="84">
        <v>102358</v>
      </c>
      <c r="B3340" s="85" t="s">
        <v>12428</v>
      </c>
      <c r="C3340" s="84" t="s">
        <v>28</v>
      </c>
      <c r="D3340" s="195">
        <v>0</v>
      </c>
    </row>
    <row r="3341" spans="1:4" ht="39.6" x14ac:dyDescent="0.25">
      <c r="A3341" s="84">
        <v>102359</v>
      </c>
      <c r="B3341" s="85" t="s">
        <v>12429</v>
      </c>
      <c r="C3341" s="84" t="s">
        <v>28</v>
      </c>
      <c r="D3341" s="195">
        <v>0</v>
      </c>
    </row>
    <row r="3342" spans="1:4" ht="39.6" x14ac:dyDescent="0.25">
      <c r="A3342" s="84">
        <v>102348</v>
      </c>
      <c r="B3342" s="85" t="s">
        <v>12430</v>
      </c>
      <c r="C3342" s="84" t="s">
        <v>28</v>
      </c>
      <c r="D3342" s="195">
        <v>0</v>
      </c>
    </row>
    <row r="3343" spans="1:4" ht="39.6" x14ac:dyDescent="0.25">
      <c r="A3343" s="84">
        <v>102346</v>
      </c>
      <c r="B3343" s="85" t="s">
        <v>12431</v>
      </c>
      <c r="C3343" s="84" t="s">
        <v>28</v>
      </c>
      <c r="D3343" s="195">
        <v>0</v>
      </c>
    </row>
    <row r="3344" spans="1:4" ht="39.6" x14ac:dyDescent="0.25">
      <c r="A3344" s="84">
        <v>102347</v>
      </c>
      <c r="B3344" s="85" t="s">
        <v>12432</v>
      </c>
      <c r="C3344" s="84" t="s">
        <v>28</v>
      </c>
      <c r="D3344" s="195">
        <v>0</v>
      </c>
    </row>
    <row r="3345" spans="1:4" ht="39.6" x14ac:dyDescent="0.25">
      <c r="A3345" s="84">
        <v>102350</v>
      </c>
      <c r="B3345" s="85" t="s">
        <v>12433</v>
      </c>
      <c r="C3345" s="84" t="s">
        <v>28</v>
      </c>
      <c r="D3345" s="195">
        <v>0</v>
      </c>
    </row>
    <row r="3346" spans="1:4" ht="39.6" x14ac:dyDescent="0.25">
      <c r="A3346" s="84">
        <v>102351</v>
      </c>
      <c r="B3346" s="85" t="s">
        <v>12434</v>
      </c>
      <c r="C3346" s="84" t="s">
        <v>28</v>
      </c>
      <c r="D3346" s="195">
        <v>0</v>
      </c>
    </row>
    <row r="3347" spans="1:4" ht="39.6" x14ac:dyDescent="0.25">
      <c r="A3347" s="84">
        <v>102352</v>
      </c>
      <c r="B3347" s="85" t="s">
        <v>12435</v>
      </c>
      <c r="C3347" s="84" t="s">
        <v>28</v>
      </c>
      <c r="D3347" s="195">
        <v>0</v>
      </c>
    </row>
    <row r="3348" spans="1:4" ht="39.6" x14ac:dyDescent="0.25">
      <c r="A3348" s="84">
        <v>102353</v>
      </c>
      <c r="B3348" s="85" t="s">
        <v>12436</v>
      </c>
      <c r="C3348" s="84" t="s">
        <v>28</v>
      </c>
      <c r="D3348" s="195">
        <v>0</v>
      </c>
    </row>
    <row r="3349" spans="1:4" ht="39.6" x14ac:dyDescent="0.25">
      <c r="A3349" s="84">
        <v>102349</v>
      </c>
      <c r="B3349" s="85" t="s">
        <v>12437</v>
      </c>
      <c r="C3349" s="84" t="s">
        <v>28</v>
      </c>
      <c r="D3349" s="195">
        <v>0</v>
      </c>
    </row>
    <row r="3350" spans="1:4" ht="26.4" x14ac:dyDescent="0.25">
      <c r="A3350" s="84">
        <v>102360</v>
      </c>
      <c r="B3350" s="85" t="s">
        <v>3147</v>
      </c>
      <c r="C3350" s="84" t="s">
        <v>28</v>
      </c>
      <c r="D3350" s="195">
        <v>26.69</v>
      </c>
    </row>
    <row r="3351" spans="1:4" ht="26.4" x14ac:dyDescent="0.25">
      <c r="A3351" s="84">
        <v>102361</v>
      </c>
      <c r="B3351" s="85" t="s">
        <v>3148</v>
      </c>
      <c r="C3351" s="84" t="s">
        <v>28</v>
      </c>
      <c r="D3351" s="195">
        <v>41.58</v>
      </c>
    </row>
    <row r="3352" spans="1:4" ht="39.6" x14ac:dyDescent="0.25">
      <c r="A3352" s="84">
        <v>101595</v>
      </c>
      <c r="B3352" s="85" t="s">
        <v>12438</v>
      </c>
      <c r="C3352" s="84" t="s">
        <v>9</v>
      </c>
      <c r="D3352" s="195">
        <v>0</v>
      </c>
    </row>
    <row r="3353" spans="1:4" ht="39.6" x14ac:dyDescent="0.25">
      <c r="A3353" s="84">
        <v>101601</v>
      </c>
      <c r="B3353" s="85" t="s">
        <v>1202</v>
      </c>
      <c r="C3353" s="84" t="s">
        <v>9</v>
      </c>
      <c r="D3353" s="195">
        <v>29.05</v>
      </c>
    </row>
    <row r="3354" spans="1:4" ht="39.6" x14ac:dyDescent="0.25">
      <c r="A3354" s="84">
        <v>101594</v>
      </c>
      <c r="B3354" s="85" t="s">
        <v>12439</v>
      </c>
      <c r="C3354" s="84" t="s">
        <v>9</v>
      </c>
      <c r="D3354" s="195">
        <v>0</v>
      </c>
    </row>
    <row r="3355" spans="1:4" ht="26.4" x14ac:dyDescent="0.25">
      <c r="A3355" s="84">
        <v>101600</v>
      </c>
      <c r="B3355" s="85" t="s">
        <v>1201</v>
      </c>
      <c r="C3355" s="84" t="s">
        <v>9</v>
      </c>
      <c r="D3355" s="195">
        <v>19.63</v>
      </c>
    </row>
    <row r="3356" spans="1:4" ht="39.6" x14ac:dyDescent="0.25">
      <c r="A3356" s="84">
        <v>101597</v>
      </c>
      <c r="B3356" s="85" t="s">
        <v>12440</v>
      </c>
      <c r="C3356" s="84" t="s">
        <v>9</v>
      </c>
      <c r="D3356" s="195">
        <v>0</v>
      </c>
    </row>
    <row r="3357" spans="1:4" ht="39.6" x14ac:dyDescent="0.25">
      <c r="A3357" s="84">
        <v>101603</v>
      </c>
      <c r="B3357" s="85" t="s">
        <v>1204</v>
      </c>
      <c r="C3357" s="84" t="s">
        <v>9</v>
      </c>
      <c r="D3357" s="195">
        <v>23.98</v>
      </c>
    </row>
    <row r="3358" spans="1:4" ht="39.6" x14ac:dyDescent="0.25">
      <c r="A3358" s="84">
        <v>101596</v>
      </c>
      <c r="B3358" s="85" t="s">
        <v>12441</v>
      </c>
      <c r="C3358" s="84" t="s">
        <v>9</v>
      </c>
      <c r="D3358" s="195">
        <v>0</v>
      </c>
    </row>
    <row r="3359" spans="1:4" ht="26.4" x14ac:dyDescent="0.25">
      <c r="A3359" s="84">
        <v>101602</v>
      </c>
      <c r="B3359" s="85" t="s">
        <v>1203</v>
      </c>
      <c r="C3359" s="84" t="s">
        <v>9</v>
      </c>
      <c r="D3359" s="195">
        <v>14.55</v>
      </c>
    </row>
    <row r="3360" spans="1:4" ht="39.6" x14ac:dyDescent="0.25">
      <c r="A3360" s="84">
        <v>101599</v>
      </c>
      <c r="B3360" s="85" t="s">
        <v>12442</v>
      </c>
      <c r="C3360" s="84" t="s">
        <v>9</v>
      </c>
      <c r="D3360" s="195">
        <v>0</v>
      </c>
    </row>
    <row r="3361" spans="1:4" ht="39.6" x14ac:dyDescent="0.25">
      <c r="A3361" s="84">
        <v>101605</v>
      </c>
      <c r="B3361" s="85" t="s">
        <v>1206</v>
      </c>
      <c r="C3361" s="84" t="s">
        <v>9</v>
      </c>
      <c r="D3361" s="195">
        <v>18.940000000000001</v>
      </c>
    </row>
    <row r="3362" spans="1:4" ht="39.6" x14ac:dyDescent="0.25">
      <c r="A3362" s="84">
        <v>101598</v>
      </c>
      <c r="B3362" s="85" t="s">
        <v>12443</v>
      </c>
      <c r="C3362" s="84" t="s">
        <v>9</v>
      </c>
      <c r="D3362" s="195">
        <v>0</v>
      </c>
    </row>
    <row r="3363" spans="1:4" ht="26.4" x14ac:dyDescent="0.25">
      <c r="A3363" s="84">
        <v>101604</v>
      </c>
      <c r="B3363" s="85" t="s">
        <v>1205</v>
      </c>
      <c r="C3363" s="84" t="s">
        <v>9</v>
      </c>
      <c r="D3363" s="195">
        <v>9.51</v>
      </c>
    </row>
    <row r="3364" spans="1:4" ht="26.4" x14ac:dyDescent="0.25">
      <c r="A3364" s="84">
        <v>101588</v>
      </c>
      <c r="B3364" s="85" t="s">
        <v>1195</v>
      </c>
      <c r="C3364" s="84" t="s">
        <v>9</v>
      </c>
      <c r="D3364" s="195">
        <v>104.44</v>
      </c>
    </row>
    <row r="3365" spans="1:4" ht="39.6" x14ac:dyDescent="0.25">
      <c r="A3365" s="84">
        <v>101591</v>
      </c>
      <c r="B3365" s="85" t="s">
        <v>1198</v>
      </c>
      <c r="C3365" s="84" t="s">
        <v>9</v>
      </c>
      <c r="D3365" s="195">
        <v>126.96</v>
      </c>
    </row>
    <row r="3366" spans="1:4" ht="26.4" x14ac:dyDescent="0.25">
      <c r="A3366" s="84">
        <v>101590</v>
      </c>
      <c r="B3366" s="85" t="s">
        <v>1197</v>
      </c>
      <c r="C3366" s="84" t="s">
        <v>9</v>
      </c>
      <c r="D3366" s="195">
        <v>79.010000000000005</v>
      </c>
    </row>
    <row r="3367" spans="1:4" ht="39.6" x14ac:dyDescent="0.25">
      <c r="A3367" s="84">
        <v>101593</v>
      </c>
      <c r="B3367" s="85" t="s">
        <v>1200</v>
      </c>
      <c r="C3367" s="84" t="s">
        <v>9</v>
      </c>
      <c r="D3367" s="195">
        <v>103.53</v>
      </c>
    </row>
    <row r="3368" spans="1:4" ht="26.4" x14ac:dyDescent="0.25">
      <c r="A3368" s="84">
        <v>101592</v>
      </c>
      <c r="B3368" s="85" t="s">
        <v>1199</v>
      </c>
      <c r="C3368" s="84" t="s">
        <v>9</v>
      </c>
      <c r="D3368" s="195">
        <v>55.42</v>
      </c>
    </row>
    <row r="3369" spans="1:4" ht="26.4" x14ac:dyDescent="0.25">
      <c r="A3369" s="84">
        <v>101583</v>
      </c>
      <c r="B3369" s="85" t="s">
        <v>1190</v>
      </c>
      <c r="C3369" s="84" t="s">
        <v>9</v>
      </c>
      <c r="D3369" s="195">
        <v>103.75</v>
      </c>
    </row>
    <row r="3370" spans="1:4" ht="26.4" x14ac:dyDescent="0.25">
      <c r="A3370" s="84">
        <v>101582</v>
      </c>
      <c r="B3370" s="85" t="s">
        <v>1189</v>
      </c>
      <c r="C3370" s="84" t="s">
        <v>9</v>
      </c>
      <c r="D3370" s="195">
        <v>81.75</v>
      </c>
    </row>
    <row r="3371" spans="1:4" ht="26.4" x14ac:dyDescent="0.25">
      <c r="A3371" s="84">
        <v>101585</v>
      </c>
      <c r="B3371" s="85" t="s">
        <v>1192</v>
      </c>
      <c r="C3371" s="84" t="s">
        <v>9</v>
      </c>
      <c r="D3371" s="195">
        <v>88.54</v>
      </c>
    </row>
    <row r="3372" spans="1:4" ht="26.4" x14ac:dyDescent="0.25">
      <c r="A3372" s="84">
        <v>101584</v>
      </c>
      <c r="B3372" s="85" t="s">
        <v>1191</v>
      </c>
      <c r="C3372" s="84" t="s">
        <v>9</v>
      </c>
      <c r="D3372" s="195">
        <v>66.540000000000006</v>
      </c>
    </row>
    <row r="3373" spans="1:4" ht="26.4" x14ac:dyDescent="0.25">
      <c r="A3373" s="84">
        <v>101587</v>
      </c>
      <c r="B3373" s="85" t="s">
        <v>1194</v>
      </c>
      <c r="C3373" s="84" t="s">
        <v>9</v>
      </c>
      <c r="D3373" s="195">
        <v>78.45</v>
      </c>
    </row>
    <row r="3374" spans="1:4" ht="26.4" x14ac:dyDescent="0.25">
      <c r="A3374" s="84">
        <v>101586</v>
      </c>
      <c r="B3374" s="85" t="s">
        <v>1193</v>
      </c>
      <c r="C3374" s="84" t="s">
        <v>9</v>
      </c>
      <c r="D3374" s="195">
        <v>56.24</v>
      </c>
    </row>
    <row r="3375" spans="1:4" ht="26.4" x14ac:dyDescent="0.25">
      <c r="A3375" s="84">
        <v>101577</v>
      </c>
      <c r="B3375" s="85" t="s">
        <v>1184</v>
      </c>
      <c r="C3375" s="84" t="s">
        <v>9</v>
      </c>
      <c r="D3375" s="195">
        <v>64.14</v>
      </c>
    </row>
    <row r="3376" spans="1:4" ht="26.4" x14ac:dyDescent="0.25">
      <c r="A3376" s="84">
        <v>101576</v>
      </c>
      <c r="B3376" s="85" t="s">
        <v>1183</v>
      </c>
      <c r="C3376" s="84" t="s">
        <v>9</v>
      </c>
      <c r="D3376" s="195">
        <v>50.01</v>
      </c>
    </row>
    <row r="3377" spans="1:4" ht="26.4" x14ac:dyDescent="0.25">
      <c r="A3377" s="84">
        <v>101579</v>
      </c>
      <c r="B3377" s="85" t="s">
        <v>1186</v>
      </c>
      <c r="C3377" s="84" t="s">
        <v>9</v>
      </c>
      <c r="D3377" s="195">
        <v>55.02</v>
      </c>
    </row>
    <row r="3378" spans="1:4" ht="26.4" x14ac:dyDescent="0.25">
      <c r="A3378" s="84">
        <v>101578</v>
      </c>
      <c r="B3378" s="85" t="s">
        <v>1185</v>
      </c>
      <c r="C3378" s="84" t="s">
        <v>9</v>
      </c>
      <c r="D3378" s="195">
        <v>40.9</v>
      </c>
    </row>
    <row r="3379" spans="1:4" ht="26.4" x14ac:dyDescent="0.25">
      <c r="A3379" s="84">
        <v>101581</v>
      </c>
      <c r="B3379" s="85" t="s">
        <v>1188</v>
      </c>
      <c r="C3379" s="84" t="s">
        <v>9</v>
      </c>
      <c r="D3379" s="195">
        <v>49.66</v>
      </c>
    </row>
    <row r="3380" spans="1:4" ht="26.4" x14ac:dyDescent="0.25">
      <c r="A3380" s="84">
        <v>101580</v>
      </c>
      <c r="B3380" s="85" t="s">
        <v>1187</v>
      </c>
      <c r="C3380" s="84" t="s">
        <v>9</v>
      </c>
      <c r="D3380" s="195">
        <v>35.33</v>
      </c>
    </row>
    <row r="3381" spans="1:4" ht="26.4" x14ac:dyDescent="0.25">
      <c r="A3381" s="84">
        <v>101606</v>
      </c>
      <c r="B3381" s="85" t="s">
        <v>12444</v>
      </c>
      <c r="C3381" s="84" t="s">
        <v>9</v>
      </c>
      <c r="D3381" s="195">
        <v>0</v>
      </c>
    </row>
    <row r="3382" spans="1:4" ht="26.4" x14ac:dyDescent="0.25">
      <c r="A3382" s="84">
        <v>101607</v>
      </c>
      <c r="B3382" s="85" t="s">
        <v>12445</v>
      </c>
      <c r="C3382" s="84" t="s">
        <v>9</v>
      </c>
      <c r="D3382" s="195">
        <v>0</v>
      </c>
    </row>
    <row r="3383" spans="1:4" ht="26.4" x14ac:dyDescent="0.25">
      <c r="A3383" s="84">
        <v>101608</v>
      </c>
      <c r="B3383" s="85" t="s">
        <v>12446</v>
      </c>
      <c r="C3383" s="84" t="s">
        <v>9</v>
      </c>
      <c r="D3383" s="195">
        <v>0</v>
      </c>
    </row>
    <row r="3384" spans="1:4" ht="26.4" x14ac:dyDescent="0.25">
      <c r="A3384" s="84">
        <v>101571</v>
      </c>
      <c r="B3384" s="85" t="s">
        <v>1178</v>
      </c>
      <c r="C3384" s="84" t="s">
        <v>9</v>
      </c>
      <c r="D3384" s="195">
        <v>40.17</v>
      </c>
    </row>
    <row r="3385" spans="1:4" ht="26.4" x14ac:dyDescent="0.25">
      <c r="A3385" s="84">
        <v>101570</v>
      </c>
      <c r="B3385" s="85" t="s">
        <v>1177</v>
      </c>
      <c r="C3385" s="84" t="s">
        <v>9</v>
      </c>
      <c r="D3385" s="195">
        <v>29.15</v>
      </c>
    </row>
    <row r="3386" spans="1:4" ht="26.4" x14ac:dyDescent="0.25">
      <c r="A3386" s="84">
        <v>101573</v>
      </c>
      <c r="B3386" s="85" t="s">
        <v>1180</v>
      </c>
      <c r="C3386" s="84" t="s">
        <v>9</v>
      </c>
      <c r="D3386" s="195">
        <v>33.75</v>
      </c>
    </row>
    <row r="3387" spans="1:4" ht="26.4" x14ac:dyDescent="0.25">
      <c r="A3387" s="84">
        <v>101572</v>
      </c>
      <c r="B3387" s="85" t="s">
        <v>1179</v>
      </c>
      <c r="C3387" s="84" t="s">
        <v>9</v>
      </c>
      <c r="D3387" s="195">
        <v>22.72</v>
      </c>
    </row>
    <row r="3388" spans="1:4" ht="26.4" x14ac:dyDescent="0.25">
      <c r="A3388" s="84">
        <v>101575</v>
      </c>
      <c r="B3388" s="85" t="s">
        <v>1182</v>
      </c>
      <c r="C3388" s="84" t="s">
        <v>9</v>
      </c>
      <c r="D3388" s="195">
        <v>28.37</v>
      </c>
    </row>
    <row r="3389" spans="1:4" ht="26.4" x14ac:dyDescent="0.25">
      <c r="A3389" s="84">
        <v>101574</v>
      </c>
      <c r="B3389" s="85" t="s">
        <v>1181</v>
      </c>
      <c r="C3389" s="84" t="s">
        <v>9</v>
      </c>
      <c r="D3389" s="195">
        <v>17.149999999999999</v>
      </c>
    </row>
    <row r="3390" spans="1:4" ht="39.6" x14ac:dyDescent="0.25">
      <c r="A3390" s="84">
        <v>101589</v>
      </c>
      <c r="B3390" s="85" t="s">
        <v>1196</v>
      </c>
      <c r="C3390" s="84" t="s">
        <v>9</v>
      </c>
      <c r="D3390" s="195">
        <v>152.37</v>
      </c>
    </row>
    <row r="3391" spans="1:4" ht="26.4" x14ac:dyDescent="0.25">
      <c r="A3391" s="84">
        <v>101610</v>
      </c>
      <c r="B3391" s="85" t="s">
        <v>12447</v>
      </c>
      <c r="C3391" s="84" t="s">
        <v>11</v>
      </c>
      <c r="D3391" s="195">
        <v>0</v>
      </c>
    </row>
    <row r="3392" spans="1:4" ht="26.4" x14ac:dyDescent="0.25">
      <c r="A3392" s="84">
        <v>101613</v>
      </c>
      <c r="B3392" s="85" t="s">
        <v>12448</v>
      </c>
      <c r="C3392" s="84" t="s">
        <v>11</v>
      </c>
      <c r="D3392" s="195">
        <v>0</v>
      </c>
    </row>
    <row r="3393" spans="1:4" ht="26.4" x14ac:dyDescent="0.25">
      <c r="A3393" s="84">
        <v>101611</v>
      </c>
      <c r="B3393" s="85" t="s">
        <v>12449</v>
      </c>
      <c r="C3393" s="84" t="s">
        <v>11</v>
      </c>
      <c r="D3393" s="195">
        <v>0</v>
      </c>
    </row>
    <row r="3394" spans="1:4" ht="26.4" x14ac:dyDescent="0.25">
      <c r="A3394" s="84">
        <v>101614</v>
      </c>
      <c r="B3394" s="85" t="s">
        <v>12450</v>
      </c>
      <c r="C3394" s="84" t="s">
        <v>11</v>
      </c>
      <c r="D3394" s="195">
        <v>0</v>
      </c>
    </row>
    <row r="3395" spans="1:4" ht="26.4" x14ac:dyDescent="0.25">
      <c r="A3395" s="84">
        <v>101612</v>
      </c>
      <c r="B3395" s="85" t="s">
        <v>12451</v>
      </c>
      <c r="C3395" s="84" t="s">
        <v>11</v>
      </c>
      <c r="D3395" s="195">
        <v>0</v>
      </c>
    </row>
    <row r="3396" spans="1:4" ht="26.4" x14ac:dyDescent="0.25">
      <c r="A3396" s="84">
        <v>101615</v>
      </c>
      <c r="B3396" s="85" t="s">
        <v>12452</v>
      </c>
      <c r="C3396" s="84" t="s">
        <v>11</v>
      </c>
      <c r="D3396" s="195">
        <v>0</v>
      </c>
    </row>
    <row r="3397" spans="1:4" ht="26.4" x14ac:dyDescent="0.25">
      <c r="A3397" s="84">
        <v>101617</v>
      </c>
      <c r="B3397" s="85" t="s">
        <v>3155</v>
      </c>
      <c r="C3397" s="84" t="s">
        <v>9</v>
      </c>
      <c r="D3397" s="195">
        <v>3.79</v>
      </c>
    </row>
    <row r="3398" spans="1:4" ht="26.4" x14ac:dyDescent="0.25">
      <c r="A3398" s="84">
        <v>101620</v>
      </c>
      <c r="B3398" s="85" t="s">
        <v>3158</v>
      </c>
      <c r="C3398" s="84" t="s">
        <v>28</v>
      </c>
      <c r="D3398" s="195">
        <v>220.46</v>
      </c>
    </row>
    <row r="3399" spans="1:4" ht="26.4" x14ac:dyDescent="0.25">
      <c r="A3399" s="84">
        <v>101625</v>
      </c>
      <c r="B3399" s="85" t="s">
        <v>3163</v>
      </c>
      <c r="C3399" s="84" t="s">
        <v>28</v>
      </c>
      <c r="D3399" s="195">
        <v>166.07</v>
      </c>
    </row>
    <row r="3400" spans="1:4" ht="26.4" x14ac:dyDescent="0.25">
      <c r="A3400" s="84">
        <v>101621</v>
      </c>
      <c r="B3400" s="85" t="s">
        <v>3159</v>
      </c>
      <c r="C3400" s="84" t="s">
        <v>28</v>
      </c>
      <c r="D3400" s="195">
        <v>335.01</v>
      </c>
    </row>
    <row r="3401" spans="1:4" ht="26.4" x14ac:dyDescent="0.25">
      <c r="A3401" s="84">
        <v>101624</v>
      </c>
      <c r="B3401" s="85" t="s">
        <v>3162</v>
      </c>
      <c r="C3401" s="84" t="s">
        <v>28</v>
      </c>
      <c r="D3401" s="195">
        <v>264.94</v>
      </c>
    </row>
    <row r="3402" spans="1:4" ht="26.4" x14ac:dyDescent="0.25">
      <c r="A3402" s="84">
        <v>101616</v>
      </c>
      <c r="B3402" s="85" t="s">
        <v>3154</v>
      </c>
      <c r="C3402" s="84" t="s">
        <v>9</v>
      </c>
      <c r="D3402" s="195">
        <v>7.7</v>
      </c>
    </row>
    <row r="3403" spans="1:4" ht="26.4" x14ac:dyDescent="0.25">
      <c r="A3403" s="84">
        <v>101618</v>
      </c>
      <c r="B3403" s="85" t="s">
        <v>3156</v>
      </c>
      <c r="C3403" s="84" t="s">
        <v>28</v>
      </c>
      <c r="D3403" s="195">
        <v>251.84</v>
      </c>
    </row>
    <row r="3404" spans="1:4" ht="26.4" x14ac:dyDescent="0.25">
      <c r="A3404" s="84">
        <v>101622</v>
      </c>
      <c r="B3404" s="85" t="s">
        <v>3160</v>
      </c>
      <c r="C3404" s="84" t="s">
        <v>28</v>
      </c>
      <c r="D3404" s="195">
        <v>213.38</v>
      </c>
    </row>
    <row r="3405" spans="1:4" ht="26.4" x14ac:dyDescent="0.25">
      <c r="A3405" s="84">
        <v>101619</v>
      </c>
      <c r="B3405" s="85" t="s">
        <v>3157</v>
      </c>
      <c r="C3405" s="84" t="s">
        <v>28</v>
      </c>
      <c r="D3405" s="195">
        <v>366.39</v>
      </c>
    </row>
    <row r="3406" spans="1:4" ht="26.4" x14ac:dyDescent="0.25">
      <c r="A3406" s="84">
        <v>101623</v>
      </c>
      <c r="B3406" s="85" t="s">
        <v>3161</v>
      </c>
      <c r="C3406" s="84" t="s">
        <v>28</v>
      </c>
      <c r="D3406" s="195">
        <v>318.98</v>
      </c>
    </row>
    <row r="3407" spans="1:4" x14ac:dyDescent="0.25">
      <c r="A3407" s="84">
        <v>104482</v>
      </c>
      <c r="B3407" s="85" t="s">
        <v>6683</v>
      </c>
      <c r="C3407" s="84" t="s">
        <v>18</v>
      </c>
      <c r="D3407" s="195">
        <v>42.81</v>
      </c>
    </row>
    <row r="3408" spans="1:4" ht="39.6" x14ac:dyDescent="0.25">
      <c r="A3408" s="84">
        <v>104189</v>
      </c>
      <c r="B3408" s="85" t="s">
        <v>6686</v>
      </c>
      <c r="C3408" s="84" t="s">
        <v>28</v>
      </c>
      <c r="D3408" s="195">
        <v>147.44999999999999</v>
      </c>
    </row>
    <row r="3409" spans="1:4" ht="39.6" x14ac:dyDescent="0.25">
      <c r="A3409" s="84">
        <v>104465</v>
      </c>
      <c r="B3409" s="85" t="s">
        <v>12453</v>
      </c>
      <c r="C3409" s="84" t="s">
        <v>27</v>
      </c>
      <c r="D3409" s="195">
        <v>0</v>
      </c>
    </row>
    <row r="3410" spans="1:4" ht="39.6" x14ac:dyDescent="0.25">
      <c r="A3410" s="84">
        <v>104188</v>
      </c>
      <c r="B3410" s="85" t="s">
        <v>12454</v>
      </c>
      <c r="C3410" s="84" t="s">
        <v>27</v>
      </c>
      <c r="D3410" s="195">
        <v>0</v>
      </c>
    </row>
    <row r="3411" spans="1:4" ht="39.6" x14ac:dyDescent="0.25">
      <c r="A3411" s="84">
        <v>104185</v>
      </c>
      <c r="B3411" s="85" t="s">
        <v>6685</v>
      </c>
      <c r="C3411" s="84" t="s">
        <v>11</v>
      </c>
      <c r="D3411" s="195">
        <v>35.880000000000003</v>
      </c>
    </row>
    <row r="3412" spans="1:4" ht="26.4" x14ac:dyDescent="0.25">
      <c r="A3412" s="84">
        <v>104182</v>
      </c>
      <c r="B3412" s="85" t="s">
        <v>12455</v>
      </c>
      <c r="C3412" s="84" t="s">
        <v>27</v>
      </c>
      <c r="D3412" s="195">
        <v>0</v>
      </c>
    </row>
    <row r="3413" spans="1:4" ht="26.4" x14ac:dyDescent="0.25">
      <c r="A3413" s="84">
        <v>104184</v>
      </c>
      <c r="B3413" s="85" t="s">
        <v>6684</v>
      </c>
      <c r="C3413" s="84" t="s">
        <v>11</v>
      </c>
      <c r="D3413" s="195">
        <v>41.12</v>
      </c>
    </row>
    <row r="3414" spans="1:4" ht="39.6" x14ac:dyDescent="0.25">
      <c r="A3414" s="84">
        <v>104190</v>
      </c>
      <c r="B3414" s="85" t="s">
        <v>6687</v>
      </c>
      <c r="C3414" s="84" t="s">
        <v>11</v>
      </c>
      <c r="D3414" s="195">
        <v>907.28</v>
      </c>
    </row>
    <row r="3415" spans="1:4" ht="39.6" x14ac:dyDescent="0.25">
      <c r="A3415" s="84">
        <v>104463</v>
      </c>
      <c r="B3415" s="85" t="s">
        <v>12456</v>
      </c>
      <c r="C3415" s="84" t="s">
        <v>11</v>
      </c>
      <c r="D3415" s="195">
        <v>0</v>
      </c>
    </row>
    <row r="3416" spans="1:4" ht="39.6" x14ac:dyDescent="0.25">
      <c r="A3416" s="84">
        <v>104464</v>
      </c>
      <c r="B3416" s="85" t="s">
        <v>12457</v>
      </c>
      <c r="C3416" s="84" t="s">
        <v>11</v>
      </c>
      <c r="D3416" s="195">
        <v>0</v>
      </c>
    </row>
    <row r="3417" spans="1:4" ht="39.6" x14ac:dyDescent="0.25">
      <c r="A3417" s="84">
        <v>104183</v>
      </c>
      <c r="B3417" s="85" t="s">
        <v>12458</v>
      </c>
      <c r="C3417" s="84" t="s">
        <v>27</v>
      </c>
      <c r="D3417" s="195">
        <v>296.39</v>
      </c>
    </row>
    <row r="3418" spans="1:4" ht="39.6" x14ac:dyDescent="0.25">
      <c r="A3418" s="84">
        <v>104187</v>
      </c>
      <c r="B3418" s="85" t="s">
        <v>10402</v>
      </c>
      <c r="C3418" s="84" t="s">
        <v>27</v>
      </c>
      <c r="D3418" s="195">
        <v>1694.12</v>
      </c>
    </row>
    <row r="3419" spans="1:4" ht="26.4" x14ac:dyDescent="0.25">
      <c r="A3419" s="84">
        <v>104186</v>
      </c>
      <c r="B3419" s="85" t="s">
        <v>10403</v>
      </c>
      <c r="C3419" s="84" t="s">
        <v>27</v>
      </c>
      <c r="D3419" s="195">
        <v>288.47000000000003</v>
      </c>
    </row>
    <row r="3420" spans="1:4" ht="39.6" x14ac:dyDescent="0.25">
      <c r="A3420" s="84">
        <v>104180</v>
      </c>
      <c r="B3420" s="85" t="s">
        <v>12459</v>
      </c>
      <c r="C3420" s="84" t="s">
        <v>27</v>
      </c>
      <c r="D3420" s="195">
        <v>0</v>
      </c>
    </row>
    <row r="3421" spans="1:4" ht="39.6" x14ac:dyDescent="0.25">
      <c r="A3421" s="84">
        <v>104181</v>
      </c>
      <c r="B3421" s="85" t="s">
        <v>12460</v>
      </c>
      <c r="C3421" s="84" t="s">
        <v>27</v>
      </c>
      <c r="D3421" s="195">
        <v>0</v>
      </c>
    </row>
    <row r="3422" spans="1:4" ht="39.6" x14ac:dyDescent="0.25">
      <c r="A3422" s="84">
        <v>100674</v>
      </c>
      <c r="B3422" s="85" t="s">
        <v>12461</v>
      </c>
      <c r="C3422" s="84" t="s">
        <v>9</v>
      </c>
      <c r="D3422" s="195">
        <v>662.97</v>
      </c>
    </row>
    <row r="3423" spans="1:4" ht="52.8" x14ac:dyDescent="0.25">
      <c r="A3423" s="84">
        <v>100664</v>
      </c>
      <c r="B3423" s="85" t="s">
        <v>12462</v>
      </c>
      <c r="C3423" s="84" t="s">
        <v>9</v>
      </c>
      <c r="D3423" s="195">
        <v>0</v>
      </c>
    </row>
    <row r="3424" spans="1:4" ht="26.4" x14ac:dyDescent="0.25">
      <c r="A3424" s="84">
        <v>94589</v>
      </c>
      <c r="B3424" s="85" t="s">
        <v>10404</v>
      </c>
      <c r="C3424" s="84" t="s">
        <v>27</v>
      </c>
      <c r="D3424" s="195">
        <v>21.29</v>
      </c>
    </row>
    <row r="3425" spans="1:4" ht="26.4" x14ac:dyDescent="0.25">
      <c r="A3425" s="84">
        <v>94590</v>
      </c>
      <c r="B3425" s="85" t="s">
        <v>10405</v>
      </c>
      <c r="C3425" s="84" t="s">
        <v>27</v>
      </c>
      <c r="D3425" s="195">
        <v>28.55</v>
      </c>
    </row>
    <row r="3426" spans="1:4" ht="26.4" x14ac:dyDescent="0.25">
      <c r="A3426" s="84">
        <v>94587</v>
      </c>
      <c r="B3426" s="85" t="s">
        <v>10406</v>
      </c>
      <c r="C3426" s="84" t="s">
        <v>27</v>
      </c>
      <c r="D3426" s="195">
        <v>69.41</v>
      </c>
    </row>
    <row r="3427" spans="1:4" ht="26.4" x14ac:dyDescent="0.25">
      <c r="A3427" s="84">
        <v>94588</v>
      </c>
      <c r="B3427" s="85" t="s">
        <v>10407</v>
      </c>
      <c r="C3427" s="84" t="s">
        <v>27</v>
      </c>
      <c r="D3427" s="195">
        <v>81.680000000000007</v>
      </c>
    </row>
    <row r="3428" spans="1:4" x14ac:dyDescent="0.25">
      <c r="A3428" s="84">
        <v>105812</v>
      </c>
      <c r="B3428" s="85" t="s">
        <v>12463</v>
      </c>
      <c r="C3428" s="84" t="s">
        <v>27</v>
      </c>
      <c r="D3428" s="195">
        <v>27.13</v>
      </c>
    </row>
    <row r="3429" spans="1:4" ht="66" x14ac:dyDescent="0.25">
      <c r="A3429" s="84">
        <v>94571</v>
      </c>
      <c r="B3429" s="85" t="s">
        <v>12464</v>
      </c>
      <c r="C3429" s="84" t="s">
        <v>9</v>
      </c>
      <c r="D3429" s="195">
        <v>0</v>
      </c>
    </row>
    <row r="3430" spans="1:4" ht="66" x14ac:dyDescent="0.25">
      <c r="A3430" s="84">
        <v>94570</v>
      </c>
      <c r="B3430" s="85" t="s">
        <v>12465</v>
      </c>
      <c r="C3430" s="84" t="s">
        <v>9</v>
      </c>
      <c r="D3430" s="195">
        <v>304.72000000000003</v>
      </c>
    </row>
    <row r="3431" spans="1:4" ht="66" x14ac:dyDescent="0.25">
      <c r="A3431" s="84">
        <v>105811</v>
      </c>
      <c r="B3431" s="85" t="s">
        <v>12466</v>
      </c>
      <c r="C3431" s="84" t="s">
        <v>9</v>
      </c>
      <c r="D3431" s="195">
        <v>0</v>
      </c>
    </row>
    <row r="3432" spans="1:4" ht="66" x14ac:dyDescent="0.25">
      <c r="A3432" s="84">
        <v>94572</v>
      </c>
      <c r="B3432" s="85" t="s">
        <v>12467</v>
      </c>
      <c r="C3432" s="84" t="s">
        <v>9</v>
      </c>
      <c r="D3432" s="195">
        <v>435.71</v>
      </c>
    </row>
    <row r="3433" spans="1:4" ht="66" x14ac:dyDescent="0.25">
      <c r="A3433" s="84">
        <v>94573</v>
      </c>
      <c r="B3433" s="85" t="s">
        <v>12468</v>
      </c>
      <c r="C3433" s="84" t="s">
        <v>9</v>
      </c>
      <c r="D3433" s="195">
        <v>338.78</v>
      </c>
    </row>
    <row r="3434" spans="1:4" ht="66" x14ac:dyDescent="0.25">
      <c r="A3434" s="84">
        <v>105809</v>
      </c>
      <c r="B3434" s="85" t="s">
        <v>12469</v>
      </c>
      <c r="C3434" s="84" t="s">
        <v>9</v>
      </c>
      <c r="D3434" s="195">
        <v>0</v>
      </c>
    </row>
    <row r="3435" spans="1:4" ht="52.8" x14ac:dyDescent="0.25">
      <c r="A3435" s="84">
        <v>94569</v>
      </c>
      <c r="B3435" s="85" t="s">
        <v>12470</v>
      </c>
      <c r="C3435" s="84" t="s">
        <v>9</v>
      </c>
      <c r="D3435" s="195">
        <v>580.92999999999995</v>
      </c>
    </row>
    <row r="3436" spans="1:4" ht="52.8" x14ac:dyDescent="0.25">
      <c r="A3436" s="84">
        <v>105810</v>
      </c>
      <c r="B3436" s="85" t="s">
        <v>12471</v>
      </c>
      <c r="C3436" s="84" t="s">
        <v>9</v>
      </c>
      <c r="D3436" s="195">
        <v>0</v>
      </c>
    </row>
    <row r="3437" spans="1:4" ht="66" x14ac:dyDescent="0.25">
      <c r="A3437" s="84">
        <v>94561</v>
      </c>
      <c r="B3437" s="85" t="s">
        <v>12472</v>
      </c>
      <c r="C3437" s="84" t="s">
        <v>9</v>
      </c>
      <c r="D3437" s="195">
        <v>0</v>
      </c>
    </row>
    <row r="3438" spans="1:4" ht="52.8" x14ac:dyDescent="0.25">
      <c r="A3438" s="84">
        <v>94562</v>
      </c>
      <c r="B3438" s="85" t="s">
        <v>12473</v>
      </c>
      <c r="C3438" s="84" t="s">
        <v>9</v>
      </c>
      <c r="D3438" s="195">
        <v>634.80999999999995</v>
      </c>
    </row>
    <row r="3439" spans="1:4" ht="52.8" x14ac:dyDescent="0.25">
      <c r="A3439" s="84">
        <v>105813</v>
      </c>
      <c r="B3439" s="85" t="s">
        <v>12474</v>
      </c>
      <c r="C3439" s="84" t="s">
        <v>9</v>
      </c>
      <c r="D3439" s="195">
        <v>1082.57</v>
      </c>
    </row>
    <row r="3440" spans="1:4" ht="52.8" x14ac:dyDescent="0.25">
      <c r="A3440" s="84">
        <v>94559</v>
      </c>
      <c r="B3440" s="85" t="s">
        <v>12475</v>
      </c>
      <c r="C3440" s="84" t="s">
        <v>9</v>
      </c>
      <c r="D3440" s="195">
        <v>759.43</v>
      </c>
    </row>
    <row r="3441" spans="1:4" ht="66" x14ac:dyDescent="0.25">
      <c r="A3441" s="84">
        <v>100668</v>
      </c>
      <c r="B3441" s="85" t="s">
        <v>12476</v>
      </c>
      <c r="C3441" s="84" t="s">
        <v>9</v>
      </c>
      <c r="D3441" s="195">
        <v>1210.8900000000001</v>
      </c>
    </row>
    <row r="3442" spans="1:4" ht="79.2" x14ac:dyDescent="0.25">
      <c r="A3442" s="84">
        <v>100670</v>
      </c>
      <c r="B3442" s="85" t="s">
        <v>12477</v>
      </c>
      <c r="C3442" s="84" t="s">
        <v>9</v>
      </c>
      <c r="D3442" s="195">
        <v>888.23</v>
      </c>
    </row>
    <row r="3443" spans="1:4" ht="66" x14ac:dyDescent="0.25">
      <c r="A3443" s="84">
        <v>100665</v>
      </c>
      <c r="B3443" s="85" t="s">
        <v>12478</v>
      </c>
      <c r="C3443" s="84" t="s">
        <v>9</v>
      </c>
      <c r="D3443" s="195">
        <v>750.12</v>
      </c>
    </row>
    <row r="3444" spans="1:4" ht="66" x14ac:dyDescent="0.25">
      <c r="A3444" s="84">
        <v>100924</v>
      </c>
      <c r="B3444" s="85" t="s">
        <v>12479</v>
      </c>
      <c r="C3444" s="84" t="s">
        <v>9</v>
      </c>
      <c r="D3444" s="195">
        <v>0</v>
      </c>
    </row>
    <row r="3445" spans="1:4" ht="66" x14ac:dyDescent="0.25">
      <c r="A3445" s="84">
        <v>100671</v>
      </c>
      <c r="B3445" s="85" t="s">
        <v>12480</v>
      </c>
      <c r="C3445" s="84" t="s">
        <v>9</v>
      </c>
      <c r="D3445" s="195">
        <v>1088.32</v>
      </c>
    </row>
    <row r="3446" spans="1:4" ht="66" x14ac:dyDescent="0.25">
      <c r="A3446" s="84">
        <v>100667</v>
      </c>
      <c r="B3446" s="85" t="s">
        <v>12481</v>
      </c>
      <c r="C3446" s="84" t="s">
        <v>9</v>
      </c>
      <c r="D3446" s="195">
        <v>947.1</v>
      </c>
    </row>
    <row r="3447" spans="1:4" ht="66" x14ac:dyDescent="0.25">
      <c r="A3447" s="84">
        <v>100669</v>
      </c>
      <c r="B3447" s="85" t="s">
        <v>12482</v>
      </c>
      <c r="C3447" s="84" t="s">
        <v>9</v>
      </c>
      <c r="D3447" s="195">
        <v>911.18</v>
      </c>
    </row>
    <row r="3448" spans="1:4" ht="66" x14ac:dyDescent="0.25">
      <c r="A3448" s="84">
        <v>100672</v>
      </c>
      <c r="B3448" s="85" t="s">
        <v>12483</v>
      </c>
      <c r="C3448" s="84" t="s">
        <v>9</v>
      </c>
      <c r="D3448" s="195">
        <v>723.01</v>
      </c>
    </row>
    <row r="3449" spans="1:4" ht="66" x14ac:dyDescent="0.25">
      <c r="A3449" s="84">
        <v>100666</v>
      </c>
      <c r="B3449" s="85" t="s">
        <v>12484</v>
      </c>
      <c r="C3449" s="84" t="s">
        <v>9</v>
      </c>
      <c r="D3449" s="195">
        <v>610.79</v>
      </c>
    </row>
    <row r="3450" spans="1:4" ht="66" x14ac:dyDescent="0.25">
      <c r="A3450" s="84">
        <v>100663</v>
      </c>
      <c r="B3450" s="85" t="s">
        <v>12485</v>
      </c>
      <c r="C3450" s="84" t="s">
        <v>9</v>
      </c>
      <c r="D3450" s="195">
        <v>0</v>
      </c>
    </row>
    <row r="3451" spans="1:4" ht="52.8" x14ac:dyDescent="0.25">
      <c r="A3451" s="84">
        <v>100662</v>
      </c>
      <c r="B3451" s="85" t="s">
        <v>12486</v>
      </c>
      <c r="C3451" s="84" t="s">
        <v>9</v>
      </c>
      <c r="D3451" s="195">
        <v>0</v>
      </c>
    </row>
    <row r="3452" spans="1:4" ht="52.8" x14ac:dyDescent="0.25">
      <c r="A3452" s="84">
        <v>100661</v>
      </c>
      <c r="B3452" s="85" t="s">
        <v>12487</v>
      </c>
      <c r="C3452" s="84" t="s">
        <v>9</v>
      </c>
      <c r="D3452" s="195">
        <v>0</v>
      </c>
    </row>
    <row r="3453" spans="1:4" ht="26.4" x14ac:dyDescent="0.25">
      <c r="A3453" s="84">
        <v>100659</v>
      </c>
      <c r="B3453" s="85" t="s">
        <v>1285</v>
      </c>
      <c r="C3453" s="84" t="s">
        <v>27</v>
      </c>
      <c r="D3453" s="195">
        <v>11.4</v>
      </c>
    </row>
    <row r="3454" spans="1:4" ht="26.4" x14ac:dyDescent="0.25">
      <c r="A3454" s="84">
        <v>100660</v>
      </c>
      <c r="B3454" s="85" t="s">
        <v>1286</v>
      </c>
      <c r="C3454" s="84" t="s">
        <v>27</v>
      </c>
      <c r="D3454" s="195">
        <v>8.2100000000000009</v>
      </c>
    </row>
    <row r="3455" spans="1:4" ht="39.6" x14ac:dyDescent="0.25">
      <c r="A3455" s="84">
        <v>100711</v>
      </c>
      <c r="B3455" s="85" t="s">
        <v>12488</v>
      </c>
      <c r="C3455" s="84" t="s">
        <v>27</v>
      </c>
      <c r="D3455" s="195">
        <v>0</v>
      </c>
    </row>
    <row r="3456" spans="1:4" ht="26.4" x14ac:dyDescent="0.25">
      <c r="A3456" s="84">
        <v>100676</v>
      </c>
      <c r="B3456" s="85" t="s">
        <v>1288</v>
      </c>
      <c r="C3456" s="84" t="s">
        <v>11</v>
      </c>
      <c r="D3456" s="195">
        <v>208.34</v>
      </c>
    </row>
    <row r="3457" spans="1:4" ht="26.4" x14ac:dyDescent="0.25">
      <c r="A3457" s="84">
        <v>90806</v>
      </c>
      <c r="B3457" s="85" t="s">
        <v>1219</v>
      </c>
      <c r="C3457" s="84" t="s">
        <v>11</v>
      </c>
      <c r="D3457" s="195">
        <v>432.57</v>
      </c>
    </row>
    <row r="3458" spans="1:4" ht="26.4" x14ac:dyDescent="0.25">
      <c r="A3458" s="84">
        <v>91292</v>
      </c>
      <c r="B3458" s="85" t="s">
        <v>1249</v>
      </c>
      <c r="C3458" s="84" t="s">
        <v>11</v>
      </c>
      <c r="D3458" s="195">
        <v>361.68</v>
      </c>
    </row>
    <row r="3459" spans="1:4" ht="26.4" x14ac:dyDescent="0.25">
      <c r="A3459" s="84">
        <v>90801</v>
      </c>
      <c r="B3459" s="85" t="s">
        <v>1218</v>
      </c>
      <c r="C3459" s="84" t="s">
        <v>11</v>
      </c>
      <c r="D3459" s="195">
        <v>323.01</v>
      </c>
    </row>
    <row r="3460" spans="1:4" ht="26.4" x14ac:dyDescent="0.25">
      <c r="A3460" s="84">
        <v>91287</v>
      </c>
      <c r="B3460" s="85" t="s">
        <v>1248</v>
      </c>
      <c r="C3460" s="84" t="s">
        <v>11</v>
      </c>
      <c r="D3460" s="195">
        <v>252.12</v>
      </c>
    </row>
    <row r="3461" spans="1:4" x14ac:dyDescent="0.25">
      <c r="A3461" s="84">
        <v>100706</v>
      </c>
      <c r="B3461" s="85" t="s">
        <v>1328</v>
      </c>
      <c r="C3461" s="84" t="s">
        <v>11</v>
      </c>
      <c r="D3461" s="195">
        <v>85.77</v>
      </c>
    </row>
    <row r="3462" spans="1:4" ht="26.4" x14ac:dyDescent="0.25">
      <c r="A3462" s="84">
        <v>100709</v>
      </c>
      <c r="B3462" s="85" t="s">
        <v>1331</v>
      </c>
      <c r="C3462" s="84" t="s">
        <v>11</v>
      </c>
      <c r="D3462" s="195">
        <v>59.71</v>
      </c>
    </row>
    <row r="3463" spans="1:4" x14ac:dyDescent="0.25">
      <c r="A3463" s="84">
        <v>100710</v>
      </c>
      <c r="B3463" s="85" t="s">
        <v>1332</v>
      </c>
      <c r="C3463" s="84" t="s">
        <v>11</v>
      </c>
      <c r="D3463" s="195">
        <v>137.43</v>
      </c>
    </row>
    <row r="3464" spans="1:4" ht="39.6" x14ac:dyDescent="0.25">
      <c r="A3464" s="84">
        <v>90830</v>
      </c>
      <c r="B3464" s="85" t="s">
        <v>1226</v>
      </c>
      <c r="C3464" s="84" t="s">
        <v>11</v>
      </c>
      <c r="D3464" s="195">
        <v>170.58</v>
      </c>
    </row>
    <row r="3465" spans="1:4" ht="39.6" x14ac:dyDescent="0.25">
      <c r="A3465" s="84">
        <v>91304</v>
      </c>
      <c r="B3465" s="85" t="s">
        <v>1255</v>
      </c>
      <c r="C3465" s="84" t="s">
        <v>11</v>
      </c>
      <c r="D3465" s="195">
        <v>110.64</v>
      </c>
    </row>
    <row r="3466" spans="1:4" ht="39.6" x14ac:dyDescent="0.25">
      <c r="A3466" s="84">
        <v>90831</v>
      </c>
      <c r="B3466" s="85" t="s">
        <v>1227</v>
      </c>
      <c r="C3466" s="84" t="s">
        <v>11</v>
      </c>
      <c r="D3466" s="195">
        <v>147.63</v>
      </c>
    </row>
    <row r="3467" spans="1:4" ht="39.6" x14ac:dyDescent="0.25">
      <c r="A3467" s="84">
        <v>91305</v>
      </c>
      <c r="B3467" s="85" t="s">
        <v>1256</v>
      </c>
      <c r="C3467" s="84" t="s">
        <v>11</v>
      </c>
      <c r="D3467" s="195">
        <v>106.4</v>
      </c>
    </row>
    <row r="3468" spans="1:4" ht="39.6" x14ac:dyDescent="0.25">
      <c r="A3468" s="84">
        <v>91306</v>
      </c>
      <c r="B3468" s="85" t="s">
        <v>1257</v>
      </c>
      <c r="C3468" s="84" t="s">
        <v>11</v>
      </c>
      <c r="D3468" s="195">
        <v>147.63</v>
      </c>
    </row>
    <row r="3469" spans="1:4" ht="39.6" x14ac:dyDescent="0.25">
      <c r="A3469" s="84">
        <v>91307</v>
      </c>
      <c r="B3469" s="85" t="s">
        <v>1258</v>
      </c>
      <c r="C3469" s="84" t="s">
        <v>11</v>
      </c>
      <c r="D3469" s="195">
        <v>92.49</v>
      </c>
    </row>
    <row r="3470" spans="1:4" x14ac:dyDescent="0.25">
      <c r="A3470" s="84">
        <v>100707</v>
      </c>
      <c r="B3470" s="85" t="s">
        <v>1329</v>
      </c>
      <c r="C3470" s="84" t="s">
        <v>11</v>
      </c>
      <c r="D3470" s="195">
        <v>158.88</v>
      </c>
    </row>
    <row r="3471" spans="1:4" x14ac:dyDescent="0.25">
      <c r="A3471" s="84">
        <v>100708</v>
      </c>
      <c r="B3471" s="85" t="s">
        <v>1330</v>
      </c>
      <c r="C3471" s="84" t="s">
        <v>11</v>
      </c>
      <c r="D3471" s="195">
        <v>196.77</v>
      </c>
    </row>
    <row r="3472" spans="1:4" ht="52.8" x14ac:dyDescent="0.25">
      <c r="A3472" s="84">
        <v>91328</v>
      </c>
      <c r="B3472" s="85" t="s">
        <v>1275</v>
      </c>
      <c r="C3472" s="84" t="s">
        <v>11</v>
      </c>
      <c r="D3472" s="195">
        <v>905.52</v>
      </c>
    </row>
    <row r="3473" spans="1:4" ht="52.8" x14ac:dyDescent="0.25">
      <c r="A3473" s="84">
        <v>100687</v>
      </c>
      <c r="B3473" s="85" t="s">
        <v>1298</v>
      </c>
      <c r="C3473" s="84" t="s">
        <v>11</v>
      </c>
      <c r="D3473" s="195">
        <v>1053.1500000000001</v>
      </c>
    </row>
    <row r="3474" spans="1:4" ht="52.8" x14ac:dyDescent="0.25">
      <c r="A3474" s="84">
        <v>100681</v>
      </c>
      <c r="B3474" s="85" t="s">
        <v>1292</v>
      </c>
      <c r="C3474" s="84" t="s">
        <v>11</v>
      </c>
      <c r="D3474" s="195">
        <v>1081.3599999999999</v>
      </c>
    </row>
    <row r="3475" spans="1:4" ht="52.8" x14ac:dyDescent="0.25">
      <c r="A3475" s="84">
        <v>91330</v>
      </c>
      <c r="B3475" s="85" t="s">
        <v>1277</v>
      </c>
      <c r="C3475" s="84" t="s">
        <v>11</v>
      </c>
      <c r="D3475" s="195">
        <v>933.73</v>
      </c>
    </row>
    <row r="3476" spans="1:4" ht="52.8" x14ac:dyDescent="0.25">
      <c r="A3476" s="84">
        <v>100689</v>
      </c>
      <c r="B3476" s="85" t="s">
        <v>1300</v>
      </c>
      <c r="C3476" s="84" t="s">
        <v>11</v>
      </c>
      <c r="D3476" s="195">
        <v>1144.48</v>
      </c>
    </row>
    <row r="3477" spans="1:4" ht="52.8" x14ac:dyDescent="0.25">
      <c r="A3477" s="84">
        <v>91332</v>
      </c>
      <c r="B3477" s="85" t="s">
        <v>1279</v>
      </c>
      <c r="C3477" s="84" t="s">
        <v>11</v>
      </c>
      <c r="D3477" s="195">
        <v>973.9</v>
      </c>
    </row>
    <row r="3478" spans="1:4" ht="52.8" x14ac:dyDescent="0.25">
      <c r="A3478" s="84">
        <v>100688</v>
      </c>
      <c r="B3478" s="85" t="s">
        <v>1299</v>
      </c>
      <c r="C3478" s="84" t="s">
        <v>11</v>
      </c>
      <c r="D3478" s="195">
        <v>910.4</v>
      </c>
    </row>
    <row r="3479" spans="1:4" ht="52.8" x14ac:dyDescent="0.25">
      <c r="A3479" s="84">
        <v>91329</v>
      </c>
      <c r="B3479" s="85" t="s">
        <v>1276</v>
      </c>
      <c r="C3479" s="84" t="s">
        <v>11</v>
      </c>
      <c r="D3479" s="195">
        <v>804</v>
      </c>
    </row>
    <row r="3480" spans="1:4" ht="52.8" x14ac:dyDescent="0.25">
      <c r="A3480" s="84">
        <v>100682</v>
      </c>
      <c r="B3480" s="85" t="s">
        <v>1293</v>
      </c>
      <c r="C3480" s="84" t="s">
        <v>11</v>
      </c>
      <c r="D3480" s="195">
        <v>924.06</v>
      </c>
    </row>
    <row r="3481" spans="1:4" ht="52.8" x14ac:dyDescent="0.25">
      <c r="A3481" s="84">
        <v>91331</v>
      </c>
      <c r="B3481" s="85" t="s">
        <v>1278</v>
      </c>
      <c r="C3481" s="84" t="s">
        <v>11</v>
      </c>
      <c r="D3481" s="195">
        <v>831.57</v>
      </c>
    </row>
    <row r="3482" spans="1:4" ht="52.8" x14ac:dyDescent="0.25">
      <c r="A3482" s="84">
        <v>100690</v>
      </c>
      <c r="B3482" s="85" t="s">
        <v>1301</v>
      </c>
      <c r="C3482" s="84" t="s">
        <v>11</v>
      </c>
      <c r="D3482" s="195">
        <v>981.75</v>
      </c>
    </row>
    <row r="3483" spans="1:4" ht="52.8" x14ac:dyDescent="0.25">
      <c r="A3483" s="84">
        <v>91333</v>
      </c>
      <c r="B3483" s="85" t="s">
        <v>1280</v>
      </c>
      <c r="C3483" s="84" t="s">
        <v>11</v>
      </c>
      <c r="D3483" s="195">
        <v>871.11</v>
      </c>
    </row>
    <row r="3484" spans="1:4" ht="52.8" x14ac:dyDescent="0.25">
      <c r="A3484" s="84">
        <v>90841</v>
      </c>
      <c r="B3484" s="85" t="s">
        <v>1228</v>
      </c>
      <c r="C3484" s="84" t="s">
        <v>11</v>
      </c>
      <c r="D3484" s="195">
        <v>1032.6099999999999</v>
      </c>
    </row>
    <row r="3485" spans="1:4" ht="52.8" x14ac:dyDescent="0.25">
      <c r="A3485" s="84">
        <v>90847</v>
      </c>
      <c r="B3485" s="85" t="s">
        <v>1234</v>
      </c>
      <c r="C3485" s="84" t="s">
        <v>11</v>
      </c>
      <c r="D3485" s="195">
        <v>884.98</v>
      </c>
    </row>
    <row r="3486" spans="1:4" ht="52.8" x14ac:dyDescent="0.25">
      <c r="A3486" s="84">
        <v>90842</v>
      </c>
      <c r="B3486" s="85" t="s">
        <v>1229</v>
      </c>
      <c r="C3486" s="84" t="s">
        <v>11</v>
      </c>
      <c r="D3486" s="195">
        <v>1043.2</v>
      </c>
    </row>
    <row r="3487" spans="1:4" ht="52.8" x14ac:dyDescent="0.25">
      <c r="A3487" s="84">
        <v>90848</v>
      </c>
      <c r="B3487" s="85" t="s">
        <v>1235</v>
      </c>
      <c r="C3487" s="84" t="s">
        <v>11</v>
      </c>
      <c r="D3487" s="195">
        <v>895.57</v>
      </c>
    </row>
    <row r="3488" spans="1:4" ht="52.8" x14ac:dyDescent="0.25">
      <c r="A3488" s="84">
        <v>90843</v>
      </c>
      <c r="B3488" s="85" t="s">
        <v>1230</v>
      </c>
      <c r="C3488" s="84" t="s">
        <v>11</v>
      </c>
      <c r="D3488" s="195">
        <v>1093.44</v>
      </c>
    </row>
    <row r="3489" spans="1:4" ht="52.8" x14ac:dyDescent="0.25">
      <c r="A3489" s="84">
        <v>90849</v>
      </c>
      <c r="B3489" s="85" t="s">
        <v>1236</v>
      </c>
      <c r="C3489" s="84" t="s">
        <v>11</v>
      </c>
      <c r="D3489" s="195">
        <v>922.86</v>
      </c>
    </row>
    <row r="3490" spans="1:4" ht="52.8" x14ac:dyDescent="0.25">
      <c r="A3490" s="84">
        <v>90844</v>
      </c>
      <c r="B3490" s="85" t="s">
        <v>1231</v>
      </c>
      <c r="C3490" s="84" t="s">
        <v>11</v>
      </c>
      <c r="D3490" s="195">
        <v>1175.73</v>
      </c>
    </row>
    <row r="3491" spans="1:4" ht="52.8" x14ac:dyDescent="0.25">
      <c r="A3491" s="84">
        <v>90850</v>
      </c>
      <c r="B3491" s="85" t="s">
        <v>1237</v>
      </c>
      <c r="C3491" s="84" t="s">
        <v>11</v>
      </c>
      <c r="D3491" s="195">
        <v>1005.15</v>
      </c>
    </row>
    <row r="3492" spans="1:4" ht="52.8" x14ac:dyDescent="0.25">
      <c r="A3492" s="84">
        <v>91312</v>
      </c>
      <c r="B3492" s="85" t="s">
        <v>1259</v>
      </c>
      <c r="C3492" s="84" t="s">
        <v>11</v>
      </c>
      <c r="D3492" s="195">
        <v>889.86</v>
      </c>
    </row>
    <row r="3493" spans="1:4" ht="52.8" x14ac:dyDescent="0.25">
      <c r="A3493" s="84">
        <v>91318</v>
      </c>
      <c r="B3493" s="85" t="s">
        <v>1265</v>
      </c>
      <c r="C3493" s="84" t="s">
        <v>11</v>
      </c>
      <c r="D3493" s="195">
        <v>783.46</v>
      </c>
    </row>
    <row r="3494" spans="1:4" ht="52.8" x14ac:dyDescent="0.25">
      <c r="A3494" s="84">
        <v>91313</v>
      </c>
      <c r="B3494" s="85" t="s">
        <v>1260</v>
      </c>
      <c r="C3494" s="84" t="s">
        <v>11</v>
      </c>
      <c r="D3494" s="195">
        <v>885.9</v>
      </c>
    </row>
    <row r="3495" spans="1:4" ht="52.8" x14ac:dyDescent="0.25">
      <c r="A3495" s="84">
        <v>91319</v>
      </c>
      <c r="B3495" s="85" t="s">
        <v>1266</v>
      </c>
      <c r="C3495" s="84" t="s">
        <v>11</v>
      </c>
      <c r="D3495" s="195">
        <v>793.41</v>
      </c>
    </row>
    <row r="3496" spans="1:4" ht="52.8" x14ac:dyDescent="0.25">
      <c r="A3496" s="84">
        <v>91314</v>
      </c>
      <c r="B3496" s="85" t="s">
        <v>1261</v>
      </c>
      <c r="C3496" s="84" t="s">
        <v>11</v>
      </c>
      <c r="D3496" s="195">
        <v>930.71</v>
      </c>
    </row>
    <row r="3497" spans="1:4" ht="52.8" x14ac:dyDescent="0.25">
      <c r="A3497" s="84">
        <v>91320</v>
      </c>
      <c r="B3497" s="85" t="s">
        <v>1267</v>
      </c>
      <c r="C3497" s="84" t="s">
        <v>11</v>
      </c>
      <c r="D3497" s="195">
        <v>820.07</v>
      </c>
    </row>
    <row r="3498" spans="1:4" ht="52.8" x14ac:dyDescent="0.25">
      <c r="A3498" s="84">
        <v>91315</v>
      </c>
      <c r="B3498" s="85" t="s">
        <v>1262</v>
      </c>
      <c r="C3498" s="84" t="s">
        <v>11</v>
      </c>
      <c r="D3498" s="195">
        <v>1012.36</v>
      </c>
    </row>
    <row r="3499" spans="1:4" ht="52.8" x14ac:dyDescent="0.25">
      <c r="A3499" s="84">
        <v>91321</v>
      </c>
      <c r="B3499" s="85" t="s">
        <v>1268</v>
      </c>
      <c r="C3499" s="84" t="s">
        <v>11</v>
      </c>
      <c r="D3499" s="195">
        <v>901.72</v>
      </c>
    </row>
    <row r="3500" spans="1:4" ht="52.8" x14ac:dyDescent="0.25">
      <c r="A3500" s="84">
        <v>90845</v>
      </c>
      <c r="B3500" s="85" t="s">
        <v>1232</v>
      </c>
      <c r="C3500" s="84" t="s">
        <v>11</v>
      </c>
      <c r="D3500" s="195">
        <v>1360.38</v>
      </c>
    </row>
    <row r="3501" spans="1:4" ht="52.8" x14ac:dyDescent="0.25">
      <c r="A3501" s="84">
        <v>90851</v>
      </c>
      <c r="B3501" s="85" t="s">
        <v>1238</v>
      </c>
      <c r="C3501" s="84" t="s">
        <v>11</v>
      </c>
      <c r="D3501" s="195">
        <v>1189.8</v>
      </c>
    </row>
    <row r="3502" spans="1:4" ht="52.8" x14ac:dyDescent="0.25">
      <c r="A3502" s="84">
        <v>90846</v>
      </c>
      <c r="B3502" s="85" t="s">
        <v>1233</v>
      </c>
      <c r="C3502" s="84" t="s">
        <v>11</v>
      </c>
      <c r="D3502" s="195">
        <v>1433.43</v>
      </c>
    </row>
    <row r="3503" spans="1:4" ht="52.8" x14ac:dyDescent="0.25">
      <c r="A3503" s="84">
        <v>90852</v>
      </c>
      <c r="B3503" s="85" t="s">
        <v>1239</v>
      </c>
      <c r="C3503" s="84" t="s">
        <v>11</v>
      </c>
      <c r="D3503" s="195">
        <v>1262.8499999999999</v>
      </c>
    </row>
    <row r="3504" spans="1:4" ht="52.8" x14ac:dyDescent="0.25">
      <c r="A3504" s="84">
        <v>91316</v>
      </c>
      <c r="B3504" s="85" t="s">
        <v>1263</v>
      </c>
      <c r="C3504" s="84" t="s">
        <v>11</v>
      </c>
      <c r="D3504" s="195">
        <v>1197.6500000000001</v>
      </c>
    </row>
    <row r="3505" spans="1:4" ht="52.8" x14ac:dyDescent="0.25">
      <c r="A3505" s="84">
        <v>91322</v>
      </c>
      <c r="B3505" s="85" t="s">
        <v>1269</v>
      </c>
      <c r="C3505" s="84" t="s">
        <v>11</v>
      </c>
      <c r="D3505" s="195">
        <v>1087.01</v>
      </c>
    </row>
    <row r="3506" spans="1:4" ht="52.8" x14ac:dyDescent="0.25">
      <c r="A3506" s="84">
        <v>91317</v>
      </c>
      <c r="B3506" s="85" t="s">
        <v>1264</v>
      </c>
      <c r="C3506" s="84" t="s">
        <v>11</v>
      </c>
      <c r="D3506" s="195">
        <v>1270.06</v>
      </c>
    </row>
    <row r="3507" spans="1:4" ht="52.8" x14ac:dyDescent="0.25">
      <c r="A3507" s="84">
        <v>91323</v>
      </c>
      <c r="B3507" s="85" t="s">
        <v>1270</v>
      </c>
      <c r="C3507" s="84" t="s">
        <v>11</v>
      </c>
      <c r="D3507" s="195">
        <v>1159.42</v>
      </c>
    </row>
    <row r="3508" spans="1:4" ht="52.8" x14ac:dyDescent="0.25">
      <c r="A3508" s="84">
        <v>100678</v>
      </c>
      <c r="B3508" s="85" t="s">
        <v>1289</v>
      </c>
      <c r="C3508" s="84" t="s">
        <v>11</v>
      </c>
      <c r="D3508" s="195">
        <v>1043.6199999999999</v>
      </c>
    </row>
    <row r="3509" spans="1:4" ht="52.8" x14ac:dyDescent="0.25">
      <c r="A3509" s="84">
        <v>91013</v>
      </c>
      <c r="B3509" s="85" t="s">
        <v>1244</v>
      </c>
      <c r="C3509" s="84" t="s">
        <v>11</v>
      </c>
      <c r="D3509" s="195">
        <v>895.99</v>
      </c>
    </row>
    <row r="3510" spans="1:4" ht="52.8" x14ac:dyDescent="0.25">
      <c r="A3510" s="84">
        <v>100680</v>
      </c>
      <c r="B3510" s="85" t="s">
        <v>1291</v>
      </c>
      <c r="C3510" s="84" t="s">
        <v>11</v>
      </c>
      <c r="D3510" s="195">
        <v>1054.73</v>
      </c>
    </row>
    <row r="3511" spans="1:4" ht="52.8" x14ac:dyDescent="0.25">
      <c r="A3511" s="84">
        <v>91014</v>
      </c>
      <c r="B3511" s="85" t="s">
        <v>1245</v>
      </c>
      <c r="C3511" s="84" t="s">
        <v>11</v>
      </c>
      <c r="D3511" s="195">
        <v>907.1</v>
      </c>
    </row>
    <row r="3512" spans="1:4" ht="52.8" x14ac:dyDescent="0.25">
      <c r="A3512" s="84">
        <v>100683</v>
      </c>
      <c r="B3512" s="85" t="s">
        <v>1294</v>
      </c>
      <c r="C3512" s="84" t="s">
        <v>11</v>
      </c>
      <c r="D3512" s="195">
        <v>1138.1300000000001</v>
      </c>
    </row>
    <row r="3513" spans="1:4" ht="52.8" x14ac:dyDescent="0.25">
      <c r="A3513" s="84">
        <v>91015</v>
      </c>
      <c r="B3513" s="85" t="s">
        <v>1246</v>
      </c>
      <c r="C3513" s="84" t="s">
        <v>11</v>
      </c>
      <c r="D3513" s="195">
        <v>967.55</v>
      </c>
    </row>
    <row r="3514" spans="1:4" ht="52.8" x14ac:dyDescent="0.25">
      <c r="A3514" s="84">
        <v>100685</v>
      </c>
      <c r="B3514" s="85" t="s">
        <v>1296</v>
      </c>
      <c r="C3514" s="84" t="s">
        <v>11</v>
      </c>
      <c r="D3514" s="195">
        <v>1185.48</v>
      </c>
    </row>
    <row r="3515" spans="1:4" ht="52.8" x14ac:dyDescent="0.25">
      <c r="A3515" s="84">
        <v>91016</v>
      </c>
      <c r="B3515" s="85" t="s">
        <v>1247</v>
      </c>
      <c r="C3515" s="84" t="s">
        <v>11</v>
      </c>
      <c r="D3515" s="195">
        <v>1014.9</v>
      </c>
    </row>
    <row r="3516" spans="1:4" ht="52.8" x14ac:dyDescent="0.25">
      <c r="A3516" s="84">
        <v>100679</v>
      </c>
      <c r="B3516" s="85" t="s">
        <v>1290</v>
      </c>
      <c r="C3516" s="84" t="s">
        <v>11</v>
      </c>
      <c r="D3516" s="195">
        <v>900.87</v>
      </c>
    </row>
    <row r="3517" spans="1:4" ht="52.8" x14ac:dyDescent="0.25">
      <c r="A3517" s="84">
        <v>91324</v>
      </c>
      <c r="B3517" s="85" t="s">
        <v>1271</v>
      </c>
      <c r="C3517" s="84" t="s">
        <v>11</v>
      </c>
      <c r="D3517" s="195">
        <v>794.47</v>
      </c>
    </row>
    <row r="3518" spans="1:4" ht="52.8" x14ac:dyDescent="0.25">
      <c r="A3518" s="84">
        <v>100712</v>
      </c>
      <c r="B3518" s="85" t="s">
        <v>1312</v>
      </c>
      <c r="C3518" s="84" t="s">
        <v>11</v>
      </c>
      <c r="D3518" s="195">
        <v>897.43</v>
      </c>
    </row>
    <row r="3519" spans="1:4" ht="52.8" x14ac:dyDescent="0.25">
      <c r="A3519" s="84">
        <v>91325</v>
      </c>
      <c r="B3519" s="85" t="s">
        <v>1272</v>
      </c>
      <c r="C3519" s="84" t="s">
        <v>11</v>
      </c>
      <c r="D3519" s="195">
        <v>804.94</v>
      </c>
    </row>
    <row r="3520" spans="1:4" ht="52.8" x14ac:dyDescent="0.25">
      <c r="A3520" s="84">
        <v>100684</v>
      </c>
      <c r="B3520" s="85" t="s">
        <v>1295</v>
      </c>
      <c r="C3520" s="84" t="s">
        <v>11</v>
      </c>
      <c r="D3520" s="195">
        <v>975.4</v>
      </c>
    </row>
    <row r="3521" spans="1:4" ht="52.8" x14ac:dyDescent="0.25">
      <c r="A3521" s="84">
        <v>91326</v>
      </c>
      <c r="B3521" s="85" t="s">
        <v>1273</v>
      </c>
      <c r="C3521" s="84" t="s">
        <v>11</v>
      </c>
      <c r="D3521" s="195">
        <v>864.76</v>
      </c>
    </row>
    <row r="3522" spans="1:4" ht="52.8" x14ac:dyDescent="0.25">
      <c r="A3522" s="84">
        <v>91327</v>
      </c>
      <c r="B3522" s="85" t="s">
        <v>1274</v>
      </c>
      <c r="C3522" s="84" t="s">
        <v>11</v>
      </c>
      <c r="D3522" s="195">
        <v>911.47</v>
      </c>
    </row>
    <row r="3523" spans="1:4" ht="52.8" x14ac:dyDescent="0.25">
      <c r="A3523" s="84">
        <v>100686</v>
      </c>
      <c r="B3523" s="85" t="s">
        <v>1297</v>
      </c>
      <c r="C3523" s="84" t="s">
        <v>11</v>
      </c>
      <c r="D3523" s="195">
        <v>1022.11</v>
      </c>
    </row>
    <row r="3524" spans="1:4" ht="52.8" x14ac:dyDescent="0.25">
      <c r="A3524" s="84">
        <v>100693</v>
      </c>
      <c r="B3524" s="85" t="s">
        <v>1304</v>
      </c>
      <c r="C3524" s="84" t="s">
        <v>11</v>
      </c>
      <c r="D3524" s="195">
        <v>2000.26</v>
      </c>
    </row>
    <row r="3525" spans="1:4" ht="52.8" x14ac:dyDescent="0.25">
      <c r="A3525" s="84">
        <v>91336</v>
      </c>
      <c r="B3525" s="85" t="s">
        <v>1283</v>
      </c>
      <c r="C3525" s="84" t="s">
        <v>11</v>
      </c>
      <c r="D3525" s="195">
        <v>1829.68</v>
      </c>
    </row>
    <row r="3526" spans="1:4" ht="52.8" x14ac:dyDescent="0.25">
      <c r="A3526" s="84">
        <v>100694</v>
      </c>
      <c r="B3526" s="85" t="s">
        <v>1305</v>
      </c>
      <c r="C3526" s="84" t="s">
        <v>11</v>
      </c>
      <c r="D3526" s="195">
        <v>1837.53</v>
      </c>
    </row>
    <row r="3527" spans="1:4" ht="52.8" x14ac:dyDescent="0.25">
      <c r="A3527" s="84">
        <v>91337</v>
      </c>
      <c r="B3527" s="85" t="s">
        <v>1284</v>
      </c>
      <c r="C3527" s="84" t="s">
        <v>11</v>
      </c>
      <c r="D3527" s="195">
        <v>1726.89</v>
      </c>
    </row>
    <row r="3528" spans="1:4" ht="52.8" x14ac:dyDescent="0.25">
      <c r="A3528" s="84">
        <v>100691</v>
      </c>
      <c r="B3528" s="85" t="s">
        <v>1302</v>
      </c>
      <c r="C3528" s="84" t="s">
        <v>11</v>
      </c>
      <c r="D3528" s="195">
        <v>1636.2</v>
      </c>
    </row>
    <row r="3529" spans="1:4" ht="52.8" x14ac:dyDescent="0.25">
      <c r="A3529" s="84">
        <v>100692</v>
      </c>
      <c r="B3529" s="85" t="s">
        <v>1303</v>
      </c>
      <c r="C3529" s="84" t="s">
        <v>11</v>
      </c>
      <c r="D3529" s="195">
        <v>1473.47</v>
      </c>
    </row>
    <row r="3530" spans="1:4" ht="39.6" x14ac:dyDescent="0.25">
      <c r="A3530" s="84">
        <v>91334</v>
      </c>
      <c r="B3530" s="85" t="s">
        <v>1281</v>
      </c>
      <c r="C3530" s="84" t="s">
        <v>11</v>
      </c>
      <c r="D3530" s="195">
        <v>1465.62</v>
      </c>
    </row>
    <row r="3531" spans="1:4" ht="39.6" x14ac:dyDescent="0.25">
      <c r="A3531" s="84">
        <v>91335</v>
      </c>
      <c r="B3531" s="85" t="s">
        <v>1282</v>
      </c>
      <c r="C3531" s="84" t="s">
        <v>11</v>
      </c>
      <c r="D3531" s="195">
        <v>1362.83</v>
      </c>
    </row>
    <row r="3532" spans="1:4" ht="39.6" x14ac:dyDescent="0.25">
      <c r="A3532" s="84">
        <v>90788</v>
      </c>
      <c r="B3532" s="85" t="s">
        <v>1207</v>
      </c>
      <c r="C3532" s="84" t="s">
        <v>11</v>
      </c>
      <c r="D3532" s="195">
        <v>813.22</v>
      </c>
    </row>
    <row r="3533" spans="1:4" ht="39.6" x14ac:dyDescent="0.25">
      <c r="A3533" s="84">
        <v>90789</v>
      </c>
      <c r="B3533" s="85" t="s">
        <v>1208</v>
      </c>
      <c r="C3533" s="84" t="s">
        <v>11</v>
      </c>
      <c r="D3533" s="195">
        <v>815.59</v>
      </c>
    </row>
    <row r="3534" spans="1:4" ht="39.6" x14ac:dyDescent="0.25">
      <c r="A3534" s="84">
        <v>90790</v>
      </c>
      <c r="B3534" s="85" t="s">
        <v>1209</v>
      </c>
      <c r="C3534" s="84" t="s">
        <v>11</v>
      </c>
      <c r="D3534" s="195">
        <v>841.72</v>
      </c>
    </row>
    <row r="3535" spans="1:4" ht="39.6" x14ac:dyDescent="0.25">
      <c r="A3535" s="84">
        <v>100675</v>
      </c>
      <c r="B3535" s="85" t="s">
        <v>1287</v>
      </c>
      <c r="C3535" s="84" t="s">
        <v>11</v>
      </c>
      <c r="D3535" s="195">
        <v>927.24</v>
      </c>
    </row>
    <row r="3536" spans="1:4" ht="39.6" x14ac:dyDescent="0.25">
      <c r="A3536" s="84">
        <v>90794</v>
      </c>
      <c r="B3536" s="85" t="s">
        <v>1212</v>
      </c>
      <c r="C3536" s="84" t="s">
        <v>11</v>
      </c>
      <c r="D3536" s="195">
        <v>716.61</v>
      </c>
    </row>
    <row r="3537" spans="1:4" ht="39.6" x14ac:dyDescent="0.25">
      <c r="A3537" s="84">
        <v>90795</v>
      </c>
      <c r="B3537" s="85" t="s">
        <v>1213</v>
      </c>
      <c r="C3537" s="84" t="s">
        <v>11</v>
      </c>
      <c r="D3537" s="195">
        <v>725.72</v>
      </c>
    </row>
    <row r="3538" spans="1:4" ht="39.6" x14ac:dyDescent="0.25">
      <c r="A3538" s="84">
        <v>90796</v>
      </c>
      <c r="B3538" s="85" t="s">
        <v>1214</v>
      </c>
      <c r="C3538" s="84" t="s">
        <v>11</v>
      </c>
      <c r="D3538" s="195">
        <v>734.84</v>
      </c>
    </row>
    <row r="3539" spans="1:4" ht="39.6" x14ac:dyDescent="0.25">
      <c r="A3539" s="84">
        <v>90797</v>
      </c>
      <c r="B3539" s="85" t="s">
        <v>1215</v>
      </c>
      <c r="C3539" s="84" t="s">
        <v>11</v>
      </c>
      <c r="D3539" s="195">
        <v>743.95</v>
      </c>
    </row>
    <row r="3540" spans="1:4" ht="39.6" x14ac:dyDescent="0.25">
      <c r="A3540" s="84">
        <v>90791</v>
      </c>
      <c r="B3540" s="85" t="s">
        <v>1210</v>
      </c>
      <c r="C3540" s="84" t="s">
        <v>11</v>
      </c>
      <c r="D3540" s="195">
        <v>988.25</v>
      </c>
    </row>
    <row r="3541" spans="1:4" ht="39.6" x14ac:dyDescent="0.25">
      <c r="A3541" s="84">
        <v>90793</v>
      </c>
      <c r="B3541" s="85" t="s">
        <v>1211</v>
      </c>
      <c r="C3541" s="84" t="s">
        <v>11</v>
      </c>
      <c r="D3541" s="195">
        <v>1043.45</v>
      </c>
    </row>
    <row r="3542" spans="1:4" ht="39.6" x14ac:dyDescent="0.25">
      <c r="A3542" s="84">
        <v>90798</v>
      </c>
      <c r="B3542" s="85" t="s">
        <v>1216</v>
      </c>
      <c r="C3542" s="84" t="s">
        <v>11</v>
      </c>
      <c r="D3542" s="195">
        <v>1068.7</v>
      </c>
    </row>
    <row r="3543" spans="1:4" ht="39.6" x14ac:dyDescent="0.25">
      <c r="A3543" s="84">
        <v>90799</v>
      </c>
      <c r="B3543" s="85" t="s">
        <v>1217</v>
      </c>
      <c r="C3543" s="84" t="s">
        <v>11</v>
      </c>
      <c r="D3543" s="195">
        <v>1104.47</v>
      </c>
    </row>
    <row r="3544" spans="1:4" ht="26.4" x14ac:dyDescent="0.25">
      <c r="A3544" s="84">
        <v>100704</v>
      </c>
      <c r="B3544" s="85" t="s">
        <v>1326</v>
      </c>
      <c r="C3544" s="84" t="s">
        <v>11</v>
      </c>
      <c r="D3544" s="195">
        <v>75.08</v>
      </c>
    </row>
    <row r="3545" spans="1:4" x14ac:dyDescent="0.25">
      <c r="A3545" s="84">
        <v>90838</v>
      </c>
      <c r="B3545" s="85" t="s">
        <v>1316</v>
      </c>
      <c r="C3545" s="84" t="s">
        <v>11</v>
      </c>
      <c r="D3545" s="195">
        <v>1853.43</v>
      </c>
    </row>
    <row r="3546" spans="1:4" ht="26.4" x14ac:dyDescent="0.25">
      <c r="A3546" s="84">
        <v>91338</v>
      </c>
      <c r="B3546" s="85" t="s">
        <v>1317</v>
      </c>
      <c r="C3546" s="84" t="s">
        <v>9</v>
      </c>
      <c r="D3546" s="195">
        <v>810.58</v>
      </c>
    </row>
    <row r="3547" spans="1:4" ht="26.4" x14ac:dyDescent="0.25">
      <c r="A3547" s="84">
        <v>94805</v>
      </c>
      <c r="B3547" s="85" t="s">
        <v>1319</v>
      </c>
      <c r="C3547" s="84" t="s">
        <v>11</v>
      </c>
      <c r="D3547" s="195">
        <v>823.23</v>
      </c>
    </row>
    <row r="3548" spans="1:4" ht="26.4" x14ac:dyDescent="0.25">
      <c r="A3548" s="84">
        <v>100702</v>
      </c>
      <c r="B3548" s="85" t="s">
        <v>1322</v>
      </c>
      <c r="C3548" s="84" t="s">
        <v>9</v>
      </c>
      <c r="D3548" s="195">
        <v>454.03</v>
      </c>
    </row>
    <row r="3549" spans="1:4" ht="26.4" x14ac:dyDescent="0.25">
      <c r="A3549" s="84">
        <v>100701</v>
      </c>
      <c r="B3549" s="85" t="s">
        <v>1313</v>
      </c>
      <c r="C3549" s="84" t="s">
        <v>9</v>
      </c>
      <c r="D3549" s="195">
        <v>735.35</v>
      </c>
    </row>
    <row r="3550" spans="1:4" ht="26.4" x14ac:dyDescent="0.25">
      <c r="A3550" s="84">
        <v>100700</v>
      </c>
      <c r="B3550" s="85" t="s">
        <v>1311</v>
      </c>
      <c r="C3550" s="84" t="s">
        <v>11</v>
      </c>
      <c r="D3550" s="195">
        <v>875.13</v>
      </c>
    </row>
    <row r="3551" spans="1:4" ht="26.4" x14ac:dyDescent="0.25">
      <c r="A3551" s="84">
        <v>91295</v>
      </c>
      <c r="B3551" s="85" t="s">
        <v>1250</v>
      </c>
      <c r="C3551" s="84" t="s">
        <v>11</v>
      </c>
      <c r="D3551" s="195">
        <v>363.51</v>
      </c>
    </row>
    <row r="3552" spans="1:4" ht="26.4" x14ac:dyDescent="0.25">
      <c r="A3552" s="84">
        <v>91296</v>
      </c>
      <c r="B3552" s="85" t="s">
        <v>1251</v>
      </c>
      <c r="C3552" s="84" t="s">
        <v>11</v>
      </c>
      <c r="D3552" s="195">
        <v>389.44</v>
      </c>
    </row>
    <row r="3553" spans="1:4" ht="26.4" x14ac:dyDescent="0.25">
      <c r="A3553" s="84">
        <v>91297</v>
      </c>
      <c r="B3553" s="85" t="s">
        <v>1252</v>
      </c>
      <c r="C3553" s="84" t="s">
        <v>11</v>
      </c>
      <c r="D3553" s="195">
        <v>427.33</v>
      </c>
    </row>
    <row r="3554" spans="1:4" ht="39.6" x14ac:dyDescent="0.25">
      <c r="A3554" s="84">
        <v>90820</v>
      </c>
      <c r="B3554" s="85" t="s">
        <v>1220</v>
      </c>
      <c r="C3554" s="84" t="s">
        <v>11</v>
      </c>
      <c r="D3554" s="195">
        <v>342.97</v>
      </c>
    </row>
    <row r="3555" spans="1:4" ht="39.6" x14ac:dyDescent="0.25">
      <c r="A3555" s="84">
        <v>90821</v>
      </c>
      <c r="B3555" s="85" t="s">
        <v>1221</v>
      </c>
      <c r="C3555" s="84" t="s">
        <v>11</v>
      </c>
      <c r="D3555" s="195">
        <v>351.28</v>
      </c>
    </row>
    <row r="3556" spans="1:4" ht="39.6" x14ac:dyDescent="0.25">
      <c r="A3556" s="84">
        <v>90822</v>
      </c>
      <c r="B3556" s="85" t="s">
        <v>1222</v>
      </c>
      <c r="C3556" s="84" t="s">
        <v>11</v>
      </c>
      <c r="D3556" s="195">
        <v>376.29</v>
      </c>
    </row>
    <row r="3557" spans="1:4" ht="39.6" x14ac:dyDescent="0.25">
      <c r="A3557" s="84">
        <v>90823</v>
      </c>
      <c r="B3557" s="85" t="s">
        <v>1223</v>
      </c>
      <c r="C3557" s="84" t="s">
        <v>11</v>
      </c>
      <c r="D3557" s="195">
        <v>456.3</v>
      </c>
    </row>
    <row r="3558" spans="1:4" ht="39.6" x14ac:dyDescent="0.25">
      <c r="A3558" s="84">
        <v>90824</v>
      </c>
      <c r="B3558" s="85" t="s">
        <v>1224</v>
      </c>
      <c r="C3558" s="84" t="s">
        <v>11</v>
      </c>
      <c r="D3558" s="195">
        <v>643.23</v>
      </c>
    </row>
    <row r="3559" spans="1:4" ht="39.6" x14ac:dyDescent="0.25">
      <c r="A3559" s="84">
        <v>91009</v>
      </c>
      <c r="B3559" s="85" t="s">
        <v>1240</v>
      </c>
      <c r="C3559" s="84" t="s">
        <v>11</v>
      </c>
      <c r="D3559" s="195">
        <v>353.98</v>
      </c>
    </row>
    <row r="3560" spans="1:4" ht="39.6" x14ac:dyDescent="0.25">
      <c r="A3560" s="84">
        <v>91010</v>
      </c>
      <c r="B3560" s="85" t="s">
        <v>1241</v>
      </c>
      <c r="C3560" s="84" t="s">
        <v>11</v>
      </c>
      <c r="D3560" s="195">
        <v>362.81</v>
      </c>
    </row>
    <row r="3561" spans="1:4" ht="39.6" x14ac:dyDescent="0.25">
      <c r="A3561" s="84">
        <v>91011</v>
      </c>
      <c r="B3561" s="85" t="s">
        <v>1242</v>
      </c>
      <c r="C3561" s="84" t="s">
        <v>11</v>
      </c>
      <c r="D3561" s="195">
        <v>420.98</v>
      </c>
    </row>
    <row r="3562" spans="1:4" ht="39.6" x14ac:dyDescent="0.25">
      <c r="A3562" s="84">
        <v>91012</v>
      </c>
      <c r="B3562" s="85" t="s">
        <v>1243</v>
      </c>
      <c r="C3562" s="84" t="s">
        <v>11</v>
      </c>
      <c r="D3562" s="195">
        <v>466.05</v>
      </c>
    </row>
    <row r="3563" spans="1:4" ht="26.4" x14ac:dyDescent="0.25">
      <c r="A3563" s="84">
        <v>91298</v>
      </c>
      <c r="B3563" s="85" t="s">
        <v>1253</v>
      </c>
      <c r="C3563" s="84" t="s">
        <v>11</v>
      </c>
      <c r="D3563" s="195">
        <v>919.05</v>
      </c>
    </row>
    <row r="3564" spans="1:4" ht="26.4" x14ac:dyDescent="0.25">
      <c r="A3564" s="84">
        <v>90825</v>
      </c>
      <c r="B3564" s="85" t="s">
        <v>1225</v>
      </c>
      <c r="C3564" s="84" t="s">
        <v>11</v>
      </c>
      <c r="D3564" s="195">
        <v>714</v>
      </c>
    </row>
    <row r="3565" spans="1:4" ht="39.6" x14ac:dyDescent="0.25">
      <c r="A3565" s="84">
        <v>91299</v>
      </c>
      <c r="B3565" s="85" t="s">
        <v>1254</v>
      </c>
      <c r="C3565" s="84" t="s">
        <v>11</v>
      </c>
      <c r="D3565" s="195">
        <v>1283.1099999999999</v>
      </c>
    </row>
    <row r="3566" spans="1:4" ht="26.4" x14ac:dyDescent="0.25">
      <c r="A3566" s="84">
        <v>91341</v>
      </c>
      <c r="B3566" s="85" t="s">
        <v>1318</v>
      </c>
      <c r="C3566" s="84" t="s">
        <v>9</v>
      </c>
      <c r="D3566" s="195">
        <v>627.70000000000005</v>
      </c>
    </row>
    <row r="3567" spans="1:4" ht="26.4" x14ac:dyDescent="0.25">
      <c r="A3567" s="84">
        <v>94806</v>
      </c>
      <c r="B3567" s="85" t="s">
        <v>1320</v>
      </c>
      <c r="C3567" s="84" t="s">
        <v>11</v>
      </c>
      <c r="D3567" s="195">
        <v>849.29</v>
      </c>
    </row>
    <row r="3568" spans="1:4" ht="26.4" x14ac:dyDescent="0.25">
      <c r="A3568" s="84">
        <v>94807</v>
      </c>
      <c r="B3568" s="85" t="s">
        <v>1321</v>
      </c>
      <c r="C3568" s="84" t="s">
        <v>11</v>
      </c>
      <c r="D3568" s="195">
        <v>773.18</v>
      </c>
    </row>
    <row r="3569" spans="1:4" x14ac:dyDescent="0.25">
      <c r="A3569" s="84">
        <v>100703</v>
      </c>
      <c r="B3569" s="85" t="s">
        <v>1325</v>
      </c>
      <c r="C3569" s="84" t="s">
        <v>11</v>
      </c>
      <c r="D3569" s="195">
        <v>36.520000000000003</v>
      </c>
    </row>
    <row r="3570" spans="1:4" ht="26.4" x14ac:dyDescent="0.25">
      <c r="A3570" s="84">
        <v>100695</v>
      </c>
      <c r="B3570" s="85" t="s">
        <v>1306</v>
      </c>
      <c r="C3570" s="84" t="s">
        <v>11</v>
      </c>
      <c r="D3570" s="195">
        <v>79.209999999999994</v>
      </c>
    </row>
    <row r="3571" spans="1:4" ht="26.4" x14ac:dyDescent="0.25">
      <c r="A3571" s="84">
        <v>100696</v>
      </c>
      <c r="B3571" s="85" t="s">
        <v>1307</v>
      </c>
      <c r="C3571" s="84" t="s">
        <v>11</v>
      </c>
      <c r="D3571" s="195">
        <v>88.03</v>
      </c>
    </row>
    <row r="3572" spans="1:4" ht="26.4" x14ac:dyDescent="0.25">
      <c r="A3572" s="84">
        <v>100697</v>
      </c>
      <c r="B3572" s="85" t="s">
        <v>1308</v>
      </c>
      <c r="C3572" s="84" t="s">
        <v>11</v>
      </c>
      <c r="D3572" s="195">
        <v>96.9</v>
      </c>
    </row>
    <row r="3573" spans="1:4" ht="26.4" x14ac:dyDescent="0.25">
      <c r="A3573" s="84">
        <v>100698</v>
      </c>
      <c r="B3573" s="85" t="s">
        <v>1309</v>
      </c>
      <c r="C3573" s="84" t="s">
        <v>11</v>
      </c>
      <c r="D3573" s="195">
        <v>105.76</v>
      </c>
    </row>
    <row r="3574" spans="1:4" ht="26.4" x14ac:dyDescent="0.25">
      <c r="A3574" s="84">
        <v>100699</v>
      </c>
      <c r="B3574" s="85" t="s">
        <v>1310</v>
      </c>
      <c r="C3574" s="84" t="s">
        <v>11</v>
      </c>
      <c r="D3574" s="195">
        <v>126.41</v>
      </c>
    </row>
    <row r="3575" spans="1:4" x14ac:dyDescent="0.25">
      <c r="A3575" s="84">
        <v>100705</v>
      </c>
      <c r="B3575" s="85" t="s">
        <v>1327</v>
      </c>
      <c r="C3575" s="84" t="s">
        <v>11</v>
      </c>
      <c r="D3575" s="195">
        <v>90.56</v>
      </c>
    </row>
    <row r="3576" spans="1:4" ht="26.4" x14ac:dyDescent="0.25">
      <c r="A3576" s="84">
        <v>101173</v>
      </c>
      <c r="B3576" s="85" t="s">
        <v>1382</v>
      </c>
      <c r="C3576" s="84" t="s">
        <v>27</v>
      </c>
      <c r="D3576" s="195">
        <v>67.84</v>
      </c>
    </row>
    <row r="3577" spans="1:4" ht="26.4" x14ac:dyDescent="0.25">
      <c r="A3577" s="84">
        <v>101174</v>
      </c>
      <c r="B3577" s="85" t="s">
        <v>1383</v>
      </c>
      <c r="C3577" s="84" t="s">
        <v>27</v>
      </c>
      <c r="D3577" s="195">
        <v>95.62</v>
      </c>
    </row>
    <row r="3578" spans="1:4" ht="26.4" x14ac:dyDescent="0.25">
      <c r="A3578" s="84">
        <v>101175</v>
      </c>
      <c r="B3578" s="85" t="s">
        <v>1384</v>
      </c>
      <c r="C3578" s="84" t="s">
        <v>27</v>
      </c>
      <c r="D3578" s="195">
        <v>130.47999999999999</v>
      </c>
    </row>
    <row r="3579" spans="1:4" ht="26.4" x14ac:dyDescent="0.25">
      <c r="A3579" s="84">
        <v>101176</v>
      </c>
      <c r="B3579" s="85" t="s">
        <v>12489</v>
      </c>
      <c r="C3579" s="84" t="s">
        <v>27</v>
      </c>
      <c r="D3579" s="195">
        <v>162.61000000000001</v>
      </c>
    </row>
    <row r="3580" spans="1:4" ht="26.4" x14ac:dyDescent="0.25">
      <c r="A3580" s="84">
        <v>101183</v>
      </c>
      <c r="B3580" s="85" t="s">
        <v>12490</v>
      </c>
      <c r="C3580" s="84" t="s">
        <v>27</v>
      </c>
      <c r="D3580" s="195">
        <v>0</v>
      </c>
    </row>
    <row r="3581" spans="1:4" ht="26.4" x14ac:dyDescent="0.25">
      <c r="A3581" s="84">
        <v>101184</v>
      </c>
      <c r="B3581" s="85" t="s">
        <v>12491</v>
      </c>
      <c r="C3581" s="84" t="s">
        <v>27</v>
      </c>
      <c r="D3581" s="195">
        <v>0</v>
      </c>
    </row>
    <row r="3582" spans="1:4" ht="26.4" x14ac:dyDescent="0.25">
      <c r="A3582" s="84">
        <v>101182</v>
      </c>
      <c r="B3582" s="85" t="s">
        <v>12492</v>
      </c>
      <c r="C3582" s="84" t="s">
        <v>27</v>
      </c>
      <c r="D3582" s="195">
        <v>0</v>
      </c>
    </row>
    <row r="3583" spans="1:4" ht="26.4" x14ac:dyDescent="0.25">
      <c r="A3583" s="84">
        <v>101185</v>
      </c>
      <c r="B3583" s="85" t="s">
        <v>12493</v>
      </c>
      <c r="C3583" s="84" t="s">
        <v>27</v>
      </c>
      <c r="D3583" s="195">
        <v>0</v>
      </c>
    </row>
    <row r="3584" spans="1:4" ht="26.4" x14ac:dyDescent="0.25">
      <c r="A3584" s="84">
        <v>101186</v>
      </c>
      <c r="B3584" s="85" t="s">
        <v>12494</v>
      </c>
      <c r="C3584" s="84" t="s">
        <v>27</v>
      </c>
      <c r="D3584" s="195">
        <v>0</v>
      </c>
    </row>
    <row r="3585" spans="1:4" ht="26.4" x14ac:dyDescent="0.25">
      <c r="A3585" s="84">
        <v>101187</v>
      </c>
      <c r="B3585" s="85" t="s">
        <v>12495</v>
      </c>
      <c r="C3585" s="84" t="s">
        <v>27</v>
      </c>
      <c r="D3585" s="195">
        <v>0</v>
      </c>
    </row>
    <row r="3586" spans="1:4" ht="26.4" x14ac:dyDescent="0.25">
      <c r="A3586" s="84">
        <v>101177</v>
      </c>
      <c r="B3586" s="85" t="s">
        <v>12496</v>
      </c>
      <c r="C3586" s="84" t="s">
        <v>27</v>
      </c>
      <c r="D3586" s="195">
        <v>0</v>
      </c>
    </row>
    <row r="3587" spans="1:4" ht="26.4" x14ac:dyDescent="0.25">
      <c r="A3587" s="84">
        <v>101178</v>
      </c>
      <c r="B3587" s="85" t="s">
        <v>12497</v>
      </c>
      <c r="C3587" s="84" t="s">
        <v>27</v>
      </c>
      <c r="D3587" s="195">
        <v>0</v>
      </c>
    </row>
    <row r="3588" spans="1:4" ht="26.4" x14ac:dyDescent="0.25">
      <c r="A3588" s="84">
        <v>101180</v>
      </c>
      <c r="B3588" s="85" t="s">
        <v>12498</v>
      </c>
      <c r="C3588" s="84" t="s">
        <v>27</v>
      </c>
      <c r="D3588" s="195">
        <v>0</v>
      </c>
    </row>
    <row r="3589" spans="1:4" ht="26.4" x14ac:dyDescent="0.25">
      <c r="A3589" s="84">
        <v>101179</v>
      </c>
      <c r="B3589" s="85" t="s">
        <v>12499</v>
      </c>
      <c r="C3589" s="84" t="s">
        <v>27</v>
      </c>
      <c r="D3589" s="195">
        <v>0</v>
      </c>
    </row>
    <row r="3590" spans="1:4" ht="26.4" x14ac:dyDescent="0.25">
      <c r="A3590" s="84">
        <v>101181</v>
      </c>
      <c r="B3590" s="85" t="s">
        <v>12500</v>
      </c>
      <c r="C3590" s="84" t="s">
        <v>27</v>
      </c>
      <c r="D3590" s="195">
        <v>0</v>
      </c>
    </row>
    <row r="3591" spans="1:4" ht="39.6" x14ac:dyDescent="0.25">
      <c r="A3591" s="84">
        <v>100899</v>
      </c>
      <c r="B3591" s="85" t="s">
        <v>12501</v>
      </c>
      <c r="C3591" s="84" t="s">
        <v>27</v>
      </c>
      <c r="D3591" s="195">
        <v>99.83</v>
      </c>
    </row>
    <row r="3592" spans="1:4" ht="39.6" x14ac:dyDescent="0.25">
      <c r="A3592" s="84">
        <v>100896</v>
      </c>
      <c r="B3592" s="85" t="s">
        <v>12502</v>
      </c>
      <c r="C3592" s="84" t="s">
        <v>27</v>
      </c>
      <c r="D3592" s="195">
        <v>69.650000000000006</v>
      </c>
    </row>
    <row r="3593" spans="1:4" ht="39.6" x14ac:dyDescent="0.25">
      <c r="A3593" s="84">
        <v>100897</v>
      </c>
      <c r="B3593" s="85" t="s">
        <v>12503</v>
      </c>
      <c r="C3593" s="84" t="s">
        <v>27</v>
      </c>
      <c r="D3593" s="195">
        <v>137.46</v>
      </c>
    </row>
    <row r="3594" spans="1:4" ht="39.6" x14ac:dyDescent="0.25">
      <c r="A3594" s="84">
        <v>100900</v>
      </c>
      <c r="B3594" s="85" t="s">
        <v>12504</v>
      </c>
      <c r="C3594" s="84" t="s">
        <v>27</v>
      </c>
      <c r="D3594" s="195">
        <v>308.73</v>
      </c>
    </row>
    <row r="3595" spans="1:4" ht="39.6" x14ac:dyDescent="0.25">
      <c r="A3595" s="84">
        <v>100898</v>
      </c>
      <c r="B3595" s="85" t="s">
        <v>12505</v>
      </c>
      <c r="C3595" s="84" t="s">
        <v>27</v>
      </c>
      <c r="D3595" s="195">
        <v>267.60000000000002</v>
      </c>
    </row>
    <row r="3596" spans="1:4" ht="26.4" x14ac:dyDescent="0.25">
      <c r="A3596" s="84">
        <v>100892</v>
      </c>
      <c r="B3596" s="85" t="s">
        <v>1379</v>
      </c>
      <c r="C3596" s="84" t="s">
        <v>16</v>
      </c>
      <c r="D3596" s="195">
        <v>12.7</v>
      </c>
    </row>
    <row r="3597" spans="1:4" ht="26.4" x14ac:dyDescent="0.25">
      <c r="A3597" s="84">
        <v>100893</v>
      </c>
      <c r="B3597" s="85" t="s">
        <v>1380</v>
      </c>
      <c r="C3597" s="84" t="s">
        <v>16</v>
      </c>
      <c r="D3597" s="195">
        <v>12.47</v>
      </c>
    </row>
    <row r="3598" spans="1:4" ht="26.4" x14ac:dyDescent="0.25">
      <c r="A3598" s="84">
        <v>100894</v>
      </c>
      <c r="B3598" s="85" t="s">
        <v>1381</v>
      </c>
      <c r="C3598" s="84" t="s">
        <v>16</v>
      </c>
      <c r="D3598" s="195">
        <v>12.31</v>
      </c>
    </row>
    <row r="3599" spans="1:4" ht="26.4" x14ac:dyDescent="0.25">
      <c r="A3599" s="84">
        <v>100889</v>
      </c>
      <c r="B3599" s="85" t="s">
        <v>1377</v>
      </c>
      <c r="C3599" s="84" t="s">
        <v>16</v>
      </c>
      <c r="D3599" s="195">
        <v>12.15</v>
      </c>
    </row>
    <row r="3600" spans="1:4" ht="26.4" x14ac:dyDescent="0.25">
      <c r="A3600" s="84">
        <v>100891</v>
      </c>
      <c r="B3600" s="85" t="s">
        <v>12506</v>
      </c>
      <c r="C3600" s="84" t="s">
        <v>16</v>
      </c>
      <c r="D3600" s="195">
        <v>0</v>
      </c>
    </row>
    <row r="3601" spans="1:4" ht="26.4" x14ac:dyDescent="0.25">
      <c r="A3601" s="84">
        <v>100890</v>
      </c>
      <c r="B3601" s="85" t="s">
        <v>1378</v>
      </c>
      <c r="C3601" s="84" t="s">
        <v>16</v>
      </c>
      <c r="D3601" s="195">
        <v>11.94</v>
      </c>
    </row>
    <row r="3602" spans="1:4" ht="39.6" x14ac:dyDescent="0.25">
      <c r="A3602" s="84">
        <v>100658</v>
      </c>
      <c r="B3602" s="85" t="s">
        <v>1376</v>
      </c>
      <c r="C3602" s="84" t="s">
        <v>27</v>
      </c>
      <c r="D3602" s="195">
        <v>374.87</v>
      </c>
    </row>
    <row r="3603" spans="1:4" ht="39.6" x14ac:dyDescent="0.25">
      <c r="A3603" s="84">
        <v>100657</v>
      </c>
      <c r="B3603" s="85" t="s">
        <v>1375</v>
      </c>
      <c r="C3603" s="84" t="s">
        <v>27</v>
      </c>
      <c r="D3603" s="195">
        <v>163.59</v>
      </c>
    </row>
    <row r="3604" spans="1:4" ht="39.6" x14ac:dyDescent="0.25">
      <c r="A3604" s="84">
        <v>100656</v>
      </c>
      <c r="B3604" s="85" t="s">
        <v>1374</v>
      </c>
      <c r="C3604" s="84" t="s">
        <v>27</v>
      </c>
      <c r="D3604" s="195">
        <v>127.35</v>
      </c>
    </row>
    <row r="3605" spans="1:4" ht="26.4" x14ac:dyDescent="0.25">
      <c r="A3605" s="84">
        <v>102649</v>
      </c>
      <c r="B3605" s="85" t="s">
        <v>12507</v>
      </c>
      <c r="C3605" s="84" t="s">
        <v>27</v>
      </c>
      <c r="D3605" s="195">
        <v>0</v>
      </c>
    </row>
    <row r="3606" spans="1:4" ht="26.4" x14ac:dyDescent="0.25">
      <c r="A3606" s="84">
        <v>102645</v>
      </c>
      <c r="B3606" s="85" t="s">
        <v>12508</v>
      </c>
      <c r="C3606" s="84" t="s">
        <v>27</v>
      </c>
      <c r="D3606" s="195">
        <v>0</v>
      </c>
    </row>
    <row r="3607" spans="1:4" ht="26.4" x14ac:dyDescent="0.25">
      <c r="A3607" s="84">
        <v>102650</v>
      </c>
      <c r="B3607" s="85" t="s">
        <v>12509</v>
      </c>
      <c r="C3607" s="84" t="s">
        <v>27</v>
      </c>
      <c r="D3607" s="195">
        <v>0</v>
      </c>
    </row>
    <row r="3608" spans="1:4" ht="26.4" x14ac:dyDescent="0.25">
      <c r="A3608" s="84">
        <v>102646</v>
      </c>
      <c r="B3608" s="85" t="s">
        <v>12510</v>
      </c>
      <c r="C3608" s="84" t="s">
        <v>27</v>
      </c>
      <c r="D3608" s="195">
        <v>0</v>
      </c>
    </row>
    <row r="3609" spans="1:4" ht="26.4" x14ac:dyDescent="0.25">
      <c r="A3609" s="84">
        <v>102651</v>
      </c>
      <c r="B3609" s="85" t="s">
        <v>12511</v>
      </c>
      <c r="C3609" s="84" t="s">
        <v>27</v>
      </c>
      <c r="D3609" s="195">
        <v>0</v>
      </c>
    </row>
    <row r="3610" spans="1:4" ht="26.4" x14ac:dyDescent="0.25">
      <c r="A3610" s="84">
        <v>102647</v>
      </c>
      <c r="B3610" s="85" t="s">
        <v>12512</v>
      </c>
      <c r="C3610" s="84" t="s">
        <v>27</v>
      </c>
      <c r="D3610" s="195">
        <v>0</v>
      </c>
    </row>
    <row r="3611" spans="1:4" ht="26.4" x14ac:dyDescent="0.25">
      <c r="A3611" s="84">
        <v>102652</v>
      </c>
      <c r="B3611" s="85" t="s">
        <v>12513</v>
      </c>
      <c r="C3611" s="84" t="s">
        <v>27</v>
      </c>
      <c r="D3611" s="195">
        <v>0</v>
      </c>
    </row>
    <row r="3612" spans="1:4" ht="26.4" x14ac:dyDescent="0.25">
      <c r="A3612" s="84">
        <v>102648</v>
      </c>
      <c r="B3612" s="85" t="s">
        <v>12514</v>
      </c>
      <c r="C3612" s="84" t="s">
        <v>27</v>
      </c>
      <c r="D3612" s="195">
        <v>0</v>
      </c>
    </row>
    <row r="3613" spans="1:4" ht="39.6" x14ac:dyDescent="0.25">
      <c r="A3613" s="84">
        <v>100651</v>
      </c>
      <c r="B3613" s="85" t="s">
        <v>12515</v>
      </c>
      <c r="C3613" s="84" t="s">
        <v>27</v>
      </c>
      <c r="D3613" s="195">
        <v>159.88</v>
      </c>
    </row>
    <row r="3614" spans="1:4" ht="39.6" x14ac:dyDescent="0.25">
      <c r="A3614" s="84">
        <v>100652</v>
      </c>
      <c r="B3614" s="85" t="s">
        <v>12516</v>
      </c>
      <c r="C3614" s="84" t="s">
        <v>27</v>
      </c>
      <c r="D3614" s="195">
        <v>307.29000000000002</v>
      </c>
    </row>
    <row r="3615" spans="1:4" ht="39.6" x14ac:dyDescent="0.25">
      <c r="A3615" s="84">
        <v>100653</v>
      </c>
      <c r="B3615" s="85" t="s">
        <v>12517</v>
      </c>
      <c r="C3615" s="84" t="s">
        <v>27</v>
      </c>
      <c r="D3615" s="195">
        <v>512.1</v>
      </c>
    </row>
    <row r="3616" spans="1:4" ht="39.6" x14ac:dyDescent="0.25">
      <c r="A3616" s="84">
        <v>100654</v>
      </c>
      <c r="B3616" s="85" t="s">
        <v>12518</v>
      </c>
      <c r="C3616" s="84" t="s">
        <v>27</v>
      </c>
      <c r="D3616" s="195">
        <v>684.09</v>
      </c>
    </row>
    <row r="3617" spans="1:6" ht="39.6" x14ac:dyDescent="0.25">
      <c r="A3617" s="84">
        <v>100655</v>
      </c>
      <c r="B3617" s="85" t="s">
        <v>12519</v>
      </c>
      <c r="C3617" s="84" t="s">
        <v>27</v>
      </c>
      <c r="D3617" s="195">
        <v>794.17</v>
      </c>
    </row>
    <row r="3618" spans="1:6" ht="39.6" x14ac:dyDescent="0.25">
      <c r="A3618" s="84">
        <v>100364</v>
      </c>
      <c r="B3618" s="85" t="s">
        <v>957</v>
      </c>
      <c r="C3618" s="84" t="s">
        <v>11</v>
      </c>
      <c r="D3618" s="195">
        <v>3585.94</v>
      </c>
    </row>
    <row r="3619" spans="1:6" ht="39.6" x14ac:dyDescent="0.25">
      <c r="A3619" s="84">
        <v>100374</v>
      </c>
      <c r="B3619" s="85" t="s">
        <v>967</v>
      </c>
      <c r="C3619" s="84" t="s">
        <v>11</v>
      </c>
      <c r="D3619" s="195">
        <v>3350.9</v>
      </c>
    </row>
    <row r="3620" spans="1:6" ht="39.6" x14ac:dyDescent="0.25">
      <c r="A3620" s="84">
        <v>100365</v>
      </c>
      <c r="B3620" s="85" t="s">
        <v>958</v>
      </c>
      <c r="C3620" s="84" t="s">
        <v>11</v>
      </c>
      <c r="D3620" s="195">
        <v>4153.12</v>
      </c>
    </row>
    <row r="3621" spans="1:6" ht="39.6" x14ac:dyDescent="0.25">
      <c r="A3621" s="84">
        <v>100375</v>
      </c>
      <c r="B3621" s="85" t="s">
        <v>968</v>
      </c>
      <c r="C3621" s="84" t="s">
        <v>11</v>
      </c>
      <c r="D3621" s="195">
        <v>3803.2</v>
      </c>
    </row>
    <row r="3622" spans="1:6" ht="39.6" x14ac:dyDescent="0.25">
      <c r="A3622" s="84">
        <v>100366</v>
      </c>
      <c r="B3622" s="85" t="s">
        <v>959</v>
      </c>
      <c r="C3622" s="84" t="s">
        <v>11</v>
      </c>
      <c r="D3622" s="195">
        <v>4422.8500000000004</v>
      </c>
      <c r="F3622" s="70">
        <f>2.54*3/4</f>
        <v>1.905</v>
      </c>
    </row>
    <row r="3623" spans="1:6" ht="39.6" x14ac:dyDescent="0.25">
      <c r="A3623" s="84">
        <v>100376</v>
      </c>
      <c r="B3623" s="85" t="s">
        <v>969</v>
      </c>
      <c r="C3623" s="84" t="s">
        <v>11</v>
      </c>
      <c r="D3623" s="195">
        <v>3727.33</v>
      </c>
    </row>
    <row r="3624" spans="1:6" ht="39.6" x14ac:dyDescent="0.25">
      <c r="A3624" s="84">
        <v>100357</v>
      </c>
      <c r="B3624" s="85" t="s">
        <v>950</v>
      </c>
      <c r="C3624" s="84" t="s">
        <v>11</v>
      </c>
      <c r="D3624" s="195">
        <v>1267.2</v>
      </c>
    </row>
    <row r="3625" spans="1:6" ht="39.6" x14ac:dyDescent="0.25">
      <c r="A3625" s="84">
        <v>100367</v>
      </c>
      <c r="B3625" s="85" t="s">
        <v>960</v>
      </c>
      <c r="C3625" s="84" t="s">
        <v>11</v>
      </c>
      <c r="D3625" s="195">
        <v>1235.77</v>
      </c>
    </row>
    <row r="3626" spans="1:6" ht="39.6" x14ac:dyDescent="0.25">
      <c r="A3626" s="84">
        <v>100358</v>
      </c>
      <c r="B3626" s="85" t="s">
        <v>951</v>
      </c>
      <c r="C3626" s="84" t="s">
        <v>11</v>
      </c>
      <c r="D3626" s="195">
        <v>1738.48</v>
      </c>
    </row>
    <row r="3627" spans="1:6" ht="39.6" x14ac:dyDescent="0.25">
      <c r="A3627" s="84">
        <v>100368</v>
      </c>
      <c r="B3627" s="85" t="s">
        <v>961</v>
      </c>
      <c r="C3627" s="84" t="s">
        <v>11</v>
      </c>
      <c r="D3627" s="195">
        <v>1699.71</v>
      </c>
    </row>
    <row r="3628" spans="1:6" ht="39.6" x14ac:dyDescent="0.25">
      <c r="A3628" s="84">
        <v>100359</v>
      </c>
      <c r="B3628" s="85" t="s">
        <v>952</v>
      </c>
      <c r="C3628" s="84" t="s">
        <v>11</v>
      </c>
      <c r="D3628" s="195">
        <v>1820.72</v>
      </c>
    </row>
    <row r="3629" spans="1:6" ht="39.6" x14ac:dyDescent="0.25">
      <c r="A3629" s="84">
        <v>100369</v>
      </c>
      <c r="B3629" s="85" t="s">
        <v>962</v>
      </c>
      <c r="C3629" s="84" t="s">
        <v>11</v>
      </c>
      <c r="D3629" s="195">
        <v>1781.96</v>
      </c>
    </row>
    <row r="3630" spans="1:6" ht="39.6" x14ac:dyDescent="0.25">
      <c r="A3630" s="84">
        <v>100360</v>
      </c>
      <c r="B3630" s="85" t="s">
        <v>953</v>
      </c>
      <c r="C3630" s="84" t="s">
        <v>11</v>
      </c>
      <c r="D3630" s="195">
        <v>2018.16</v>
      </c>
    </row>
    <row r="3631" spans="1:6" ht="39.6" x14ac:dyDescent="0.25">
      <c r="A3631" s="84">
        <v>100370</v>
      </c>
      <c r="B3631" s="85" t="s">
        <v>963</v>
      </c>
      <c r="C3631" s="84" t="s">
        <v>11</v>
      </c>
      <c r="D3631" s="195">
        <v>2099.52</v>
      </c>
    </row>
    <row r="3632" spans="1:6" ht="39.6" x14ac:dyDescent="0.25">
      <c r="A3632" s="84">
        <v>100361</v>
      </c>
      <c r="B3632" s="85" t="s">
        <v>954</v>
      </c>
      <c r="C3632" s="84" t="s">
        <v>11</v>
      </c>
      <c r="D3632" s="195">
        <v>2524.27</v>
      </c>
    </row>
    <row r="3633" spans="1:4" ht="39.6" x14ac:dyDescent="0.25">
      <c r="A3633" s="84">
        <v>100371</v>
      </c>
      <c r="B3633" s="85" t="s">
        <v>964</v>
      </c>
      <c r="C3633" s="84" t="s">
        <v>11</v>
      </c>
      <c r="D3633" s="195">
        <v>2420.91</v>
      </c>
    </row>
    <row r="3634" spans="1:4" ht="39.6" x14ac:dyDescent="0.25">
      <c r="A3634" s="84">
        <v>100362</v>
      </c>
      <c r="B3634" s="85" t="s">
        <v>955</v>
      </c>
      <c r="C3634" s="84" t="s">
        <v>11</v>
      </c>
      <c r="D3634" s="195">
        <v>3190.7</v>
      </c>
    </row>
    <row r="3635" spans="1:4" ht="39.6" x14ac:dyDescent="0.25">
      <c r="A3635" s="84">
        <v>100372</v>
      </c>
      <c r="B3635" s="85" t="s">
        <v>965</v>
      </c>
      <c r="C3635" s="84" t="s">
        <v>11</v>
      </c>
      <c r="D3635" s="195">
        <v>3013.57</v>
      </c>
    </row>
    <row r="3636" spans="1:4" ht="39.6" x14ac:dyDescent="0.25">
      <c r="A3636" s="84">
        <v>100363</v>
      </c>
      <c r="B3636" s="85" t="s">
        <v>956</v>
      </c>
      <c r="C3636" s="84" t="s">
        <v>11</v>
      </c>
      <c r="D3636" s="195">
        <v>3291.44</v>
      </c>
    </row>
    <row r="3637" spans="1:4" ht="39.6" x14ac:dyDescent="0.25">
      <c r="A3637" s="84">
        <v>100373</v>
      </c>
      <c r="B3637" s="85" t="s">
        <v>966</v>
      </c>
      <c r="C3637" s="84" t="s">
        <v>11</v>
      </c>
      <c r="D3637" s="195">
        <v>3113.19</v>
      </c>
    </row>
    <row r="3638" spans="1:4" ht="39.6" x14ac:dyDescent="0.25">
      <c r="A3638" s="84">
        <v>100381</v>
      </c>
      <c r="B3638" s="85" t="s">
        <v>882</v>
      </c>
      <c r="C3638" s="84" t="s">
        <v>9</v>
      </c>
      <c r="D3638" s="195">
        <v>68.83</v>
      </c>
    </row>
    <row r="3639" spans="1:4" ht="52.8" x14ac:dyDescent="0.25">
      <c r="A3639" s="84">
        <v>100380</v>
      </c>
      <c r="B3639" s="85" t="s">
        <v>881</v>
      </c>
      <c r="C3639" s="84" t="s">
        <v>9</v>
      </c>
      <c r="D3639" s="195">
        <v>60.83</v>
      </c>
    </row>
    <row r="3640" spans="1:4" ht="39.6" x14ac:dyDescent="0.25">
      <c r="A3640" s="84">
        <v>100379</v>
      </c>
      <c r="B3640" s="85" t="s">
        <v>880</v>
      </c>
      <c r="C3640" s="84" t="s">
        <v>9</v>
      </c>
      <c r="D3640" s="195">
        <v>45.46</v>
      </c>
    </row>
    <row r="3641" spans="1:4" ht="52.8" x14ac:dyDescent="0.25">
      <c r="A3641" s="84">
        <v>100384</v>
      </c>
      <c r="B3641" s="85" t="s">
        <v>884</v>
      </c>
      <c r="C3641" s="84" t="s">
        <v>9</v>
      </c>
      <c r="D3641" s="195">
        <v>31.61</v>
      </c>
    </row>
    <row r="3642" spans="1:4" ht="52.8" x14ac:dyDescent="0.25">
      <c r="A3642" s="84">
        <v>100383</v>
      </c>
      <c r="B3642" s="85" t="s">
        <v>883</v>
      </c>
      <c r="C3642" s="84" t="s">
        <v>9</v>
      </c>
      <c r="D3642" s="195">
        <v>29.79</v>
      </c>
    </row>
    <row r="3643" spans="1:4" ht="52.8" x14ac:dyDescent="0.25">
      <c r="A3643" s="84">
        <v>100382</v>
      </c>
      <c r="B3643" s="85" t="s">
        <v>972</v>
      </c>
      <c r="C3643" s="84" t="s">
        <v>9</v>
      </c>
      <c r="D3643" s="195">
        <v>27.42</v>
      </c>
    </row>
    <row r="3644" spans="1:4" ht="39.6" x14ac:dyDescent="0.25">
      <c r="A3644" s="84">
        <v>100387</v>
      </c>
      <c r="B3644" s="85" t="s">
        <v>887</v>
      </c>
      <c r="C3644" s="84" t="s">
        <v>9</v>
      </c>
      <c r="D3644" s="195">
        <v>64.08</v>
      </c>
    </row>
    <row r="3645" spans="1:4" ht="39.6" x14ac:dyDescent="0.25">
      <c r="A3645" s="84">
        <v>100386</v>
      </c>
      <c r="B3645" s="85" t="s">
        <v>886</v>
      </c>
      <c r="C3645" s="84" t="s">
        <v>9</v>
      </c>
      <c r="D3645" s="195">
        <v>52.23</v>
      </c>
    </row>
    <row r="3646" spans="1:4" ht="39.6" x14ac:dyDescent="0.25">
      <c r="A3646" s="84">
        <v>100385</v>
      </c>
      <c r="B3646" s="85" t="s">
        <v>885</v>
      </c>
      <c r="C3646" s="84" t="s">
        <v>9</v>
      </c>
      <c r="D3646" s="195">
        <v>40.340000000000003</v>
      </c>
    </row>
    <row r="3647" spans="1:4" ht="26.4" x14ac:dyDescent="0.25">
      <c r="A3647" s="84">
        <v>100377</v>
      </c>
      <c r="B3647" s="85" t="s">
        <v>970</v>
      </c>
      <c r="C3647" s="84" t="s">
        <v>16</v>
      </c>
      <c r="D3647" s="195">
        <v>12.19</v>
      </c>
    </row>
    <row r="3648" spans="1:4" ht="26.4" x14ac:dyDescent="0.25">
      <c r="A3648" s="84">
        <v>100378</v>
      </c>
      <c r="B3648" s="85" t="s">
        <v>971</v>
      </c>
      <c r="C3648" s="84" t="s">
        <v>16</v>
      </c>
      <c r="D3648" s="195">
        <v>11.3</v>
      </c>
    </row>
    <row r="3649" spans="1:4" ht="26.4" x14ac:dyDescent="0.25">
      <c r="A3649" s="84">
        <v>92596</v>
      </c>
      <c r="B3649" s="85" t="s">
        <v>10408</v>
      </c>
      <c r="C3649" s="84" t="s">
        <v>11</v>
      </c>
      <c r="D3649" s="195">
        <v>2009.42</v>
      </c>
    </row>
    <row r="3650" spans="1:4" ht="39.6" x14ac:dyDescent="0.25">
      <c r="A3650" s="84">
        <v>92616</v>
      </c>
      <c r="B3650" s="85" t="s">
        <v>10409</v>
      </c>
      <c r="C3650" s="84" t="s">
        <v>11</v>
      </c>
      <c r="D3650" s="195">
        <v>1921.36</v>
      </c>
    </row>
    <row r="3651" spans="1:4" ht="26.4" x14ac:dyDescent="0.25">
      <c r="A3651" s="84">
        <v>92598</v>
      </c>
      <c r="B3651" s="85" t="s">
        <v>10410</v>
      </c>
      <c r="C3651" s="84" t="s">
        <v>11</v>
      </c>
      <c r="D3651" s="195">
        <v>2125.4699999999998</v>
      </c>
    </row>
    <row r="3652" spans="1:4" ht="39.6" x14ac:dyDescent="0.25">
      <c r="A3652" s="84">
        <v>92618</v>
      </c>
      <c r="B3652" s="85" t="s">
        <v>10411</v>
      </c>
      <c r="C3652" s="84" t="s">
        <v>11</v>
      </c>
      <c r="D3652" s="195">
        <v>2037.41</v>
      </c>
    </row>
    <row r="3653" spans="1:4" ht="26.4" x14ac:dyDescent="0.25">
      <c r="A3653" s="84">
        <v>92600</v>
      </c>
      <c r="B3653" s="85" t="s">
        <v>10412</v>
      </c>
      <c r="C3653" s="84" t="s">
        <v>11</v>
      </c>
      <c r="D3653" s="195">
        <v>2270.88</v>
      </c>
    </row>
    <row r="3654" spans="1:4" ht="39.6" x14ac:dyDescent="0.25">
      <c r="A3654" s="84">
        <v>92620</v>
      </c>
      <c r="B3654" s="85" t="s">
        <v>10413</v>
      </c>
      <c r="C3654" s="84" t="s">
        <v>11</v>
      </c>
      <c r="D3654" s="195">
        <v>2153.46</v>
      </c>
    </row>
    <row r="3655" spans="1:4" ht="26.4" x14ac:dyDescent="0.25">
      <c r="A3655" s="84">
        <v>92582</v>
      </c>
      <c r="B3655" s="85" t="s">
        <v>10414</v>
      </c>
      <c r="C3655" s="84" t="s">
        <v>11</v>
      </c>
      <c r="D3655" s="195">
        <v>750.22</v>
      </c>
    </row>
    <row r="3656" spans="1:4" ht="39.6" x14ac:dyDescent="0.25">
      <c r="A3656" s="84">
        <v>92602</v>
      </c>
      <c r="B3656" s="85" t="s">
        <v>10415</v>
      </c>
      <c r="C3656" s="84" t="s">
        <v>11</v>
      </c>
      <c r="D3656" s="195">
        <v>750.22</v>
      </c>
    </row>
    <row r="3657" spans="1:4" ht="26.4" x14ac:dyDescent="0.25">
      <c r="A3657" s="84">
        <v>92584</v>
      </c>
      <c r="B3657" s="85" t="s">
        <v>10416</v>
      </c>
      <c r="C3657" s="84" t="s">
        <v>11</v>
      </c>
      <c r="D3657" s="195">
        <v>866.28</v>
      </c>
    </row>
    <row r="3658" spans="1:4" ht="39.6" x14ac:dyDescent="0.25">
      <c r="A3658" s="84">
        <v>92604</v>
      </c>
      <c r="B3658" s="85" t="s">
        <v>10417</v>
      </c>
      <c r="C3658" s="84" t="s">
        <v>11</v>
      </c>
      <c r="D3658" s="195">
        <v>836.92</v>
      </c>
    </row>
    <row r="3659" spans="1:4" ht="26.4" x14ac:dyDescent="0.25">
      <c r="A3659" s="84">
        <v>92586</v>
      </c>
      <c r="B3659" s="85" t="s">
        <v>10418</v>
      </c>
      <c r="C3659" s="84" t="s">
        <v>11</v>
      </c>
      <c r="D3659" s="195">
        <v>982.33</v>
      </c>
    </row>
    <row r="3660" spans="1:4" ht="39.6" x14ac:dyDescent="0.25">
      <c r="A3660" s="84">
        <v>92606</v>
      </c>
      <c r="B3660" s="85" t="s">
        <v>10419</v>
      </c>
      <c r="C3660" s="84" t="s">
        <v>11</v>
      </c>
      <c r="D3660" s="195">
        <v>952.98</v>
      </c>
    </row>
    <row r="3661" spans="1:4" ht="26.4" x14ac:dyDescent="0.25">
      <c r="A3661" s="84">
        <v>92588</v>
      </c>
      <c r="B3661" s="85" t="s">
        <v>10420</v>
      </c>
      <c r="C3661" s="84" t="s">
        <v>11</v>
      </c>
      <c r="D3661" s="195">
        <v>1254.75</v>
      </c>
    </row>
    <row r="3662" spans="1:4" ht="39.6" x14ac:dyDescent="0.25">
      <c r="A3662" s="84">
        <v>92608</v>
      </c>
      <c r="B3662" s="85" t="s">
        <v>10421</v>
      </c>
      <c r="C3662" s="84" t="s">
        <v>11</v>
      </c>
      <c r="D3662" s="195">
        <v>1196.04</v>
      </c>
    </row>
    <row r="3663" spans="1:4" ht="26.4" x14ac:dyDescent="0.25">
      <c r="A3663" s="84">
        <v>92590</v>
      </c>
      <c r="B3663" s="85" t="s">
        <v>10422</v>
      </c>
      <c r="C3663" s="84" t="s">
        <v>11</v>
      </c>
      <c r="D3663" s="195">
        <v>1370.8</v>
      </c>
    </row>
    <row r="3664" spans="1:4" ht="39.6" x14ac:dyDescent="0.25">
      <c r="A3664" s="84">
        <v>92610</v>
      </c>
      <c r="B3664" s="85" t="s">
        <v>10423</v>
      </c>
      <c r="C3664" s="84" t="s">
        <v>11</v>
      </c>
      <c r="D3664" s="195">
        <v>1312.1</v>
      </c>
    </row>
    <row r="3665" spans="1:4" ht="26.4" x14ac:dyDescent="0.25">
      <c r="A3665" s="84">
        <v>92592</v>
      </c>
      <c r="B3665" s="85" t="s">
        <v>10424</v>
      </c>
      <c r="C3665" s="84" t="s">
        <v>11</v>
      </c>
      <c r="D3665" s="195">
        <v>1549.43</v>
      </c>
    </row>
    <row r="3666" spans="1:4" ht="39.6" x14ac:dyDescent="0.25">
      <c r="A3666" s="84">
        <v>92612</v>
      </c>
      <c r="B3666" s="85" t="s">
        <v>10425</v>
      </c>
      <c r="C3666" s="84" t="s">
        <v>11</v>
      </c>
      <c r="D3666" s="195">
        <v>1490.72</v>
      </c>
    </row>
    <row r="3667" spans="1:4" ht="26.4" x14ac:dyDescent="0.25">
      <c r="A3667" s="84">
        <v>92594</v>
      </c>
      <c r="B3667" s="85" t="s">
        <v>10426</v>
      </c>
      <c r="C3667" s="84" t="s">
        <v>11</v>
      </c>
      <c r="D3667" s="195">
        <v>1787.75</v>
      </c>
    </row>
    <row r="3668" spans="1:4" ht="39.6" x14ac:dyDescent="0.25">
      <c r="A3668" s="84">
        <v>92614</v>
      </c>
      <c r="B3668" s="85" t="s">
        <v>10427</v>
      </c>
      <c r="C3668" s="84" t="s">
        <v>11</v>
      </c>
      <c r="D3668" s="195">
        <v>1670.34</v>
      </c>
    </row>
    <row r="3669" spans="1:4" ht="39.6" x14ac:dyDescent="0.25">
      <c r="A3669" s="84">
        <v>92552</v>
      </c>
      <c r="B3669" s="85" t="s">
        <v>867</v>
      </c>
      <c r="C3669" s="84" t="s">
        <v>11</v>
      </c>
      <c r="D3669" s="195">
        <v>3021.59</v>
      </c>
    </row>
    <row r="3670" spans="1:4" ht="39.6" x14ac:dyDescent="0.25">
      <c r="A3670" s="84">
        <v>92562</v>
      </c>
      <c r="B3670" s="85" t="s">
        <v>877</v>
      </c>
      <c r="C3670" s="84" t="s">
        <v>11</v>
      </c>
      <c r="D3670" s="195">
        <v>2955.29</v>
      </c>
    </row>
    <row r="3671" spans="1:4" ht="39.6" x14ac:dyDescent="0.25">
      <c r="A3671" s="84">
        <v>92553</v>
      </c>
      <c r="B3671" s="85" t="s">
        <v>868</v>
      </c>
      <c r="C3671" s="84" t="s">
        <v>11</v>
      </c>
      <c r="D3671" s="195">
        <v>3497.98</v>
      </c>
    </row>
    <row r="3672" spans="1:4" ht="39.6" x14ac:dyDescent="0.25">
      <c r="A3672" s="84">
        <v>92563</v>
      </c>
      <c r="B3672" s="85" t="s">
        <v>878</v>
      </c>
      <c r="C3672" s="84" t="s">
        <v>11</v>
      </c>
      <c r="D3672" s="195">
        <v>3420.46</v>
      </c>
    </row>
    <row r="3673" spans="1:4" ht="39.6" x14ac:dyDescent="0.25">
      <c r="A3673" s="84">
        <v>92554</v>
      </c>
      <c r="B3673" s="85" t="s">
        <v>869</v>
      </c>
      <c r="C3673" s="84" t="s">
        <v>11</v>
      </c>
      <c r="D3673" s="195">
        <v>3616.61</v>
      </c>
    </row>
    <row r="3674" spans="1:4" ht="39.6" x14ac:dyDescent="0.25">
      <c r="A3674" s="84">
        <v>92564</v>
      </c>
      <c r="B3674" s="85" t="s">
        <v>879</v>
      </c>
      <c r="C3674" s="84" t="s">
        <v>11</v>
      </c>
      <c r="D3674" s="195">
        <v>3521.66</v>
      </c>
    </row>
    <row r="3675" spans="1:4" ht="39.6" x14ac:dyDescent="0.25">
      <c r="A3675" s="84">
        <v>92545</v>
      </c>
      <c r="B3675" s="85" t="s">
        <v>860</v>
      </c>
      <c r="C3675" s="84" t="s">
        <v>11</v>
      </c>
      <c r="D3675" s="195">
        <v>1223.07</v>
      </c>
    </row>
    <row r="3676" spans="1:4" ht="39.6" x14ac:dyDescent="0.25">
      <c r="A3676" s="84">
        <v>92555</v>
      </c>
      <c r="B3676" s="85" t="s">
        <v>870</v>
      </c>
      <c r="C3676" s="84" t="s">
        <v>11</v>
      </c>
      <c r="D3676" s="195">
        <v>1207.3599999999999</v>
      </c>
    </row>
    <row r="3677" spans="1:4" ht="39.6" x14ac:dyDescent="0.25">
      <c r="A3677" s="84">
        <v>92546</v>
      </c>
      <c r="B3677" s="85" t="s">
        <v>861</v>
      </c>
      <c r="C3677" s="84" t="s">
        <v>11</v>
      </c>
      <c r="D3677" s="195">
        <v>1509.96</v>
      </c>
    </row>
    <row r="3678" spans="1:4" ht="39.6" x14ac:dyDescent="0.25">
      <c r="A3678" s="84">
        <v>92556</v>
      </c>
      <c r="B3678" s="85" t="s">
        <v>871</v>
      </c>
      <c r="C3678" s="84" t="s">
        <v>11</v>
      </c>
      <c r="D3678" s="195">
        <v>1482.43</v>
      </c>
    </row>
    <row r="3679" spans="1:4" ht="39.6" x14ac:dyDescent="0.25">
      <c r="A3679" s="84">
        <v>92547</v>
      </c>
      <c r="B3679" s="85" t="s">
        <v>862</v>
      </c>
      <c r="C3679" s="84" t="s">
        <v>11</v>
      </c>
      <c r="D3679" s="195">
        <v>1590.46</v>
      </c>
    </row>
    <row r="3680" spans="1:4" ht="39.6" x14ac:dyDescent="0.25">
      <c r="A3680" s="84">
        <v>92557</v>
      </c>
      <c r="B3680" s="85" t="s">
        <v>872</v>
      </c>
      <c r="C3680" s="84" t="s">
        <v>11</v>
      </c>
      <c r="D3680" s="195">
        <v>1562.92</v>
      </c>
    </row>
    <row r="3681" spans="1:4" ht="39.6" x14ac:dyDescent="0.25">
      <c r="A3681" s="84">
        <v>92548</v>
      </c>
      <c r="B3681" s="85" t="s">
        <v>863</v>
      </c>
      <c r="C3681" s="84" t="s">
        <v>11</v>
      </c>
      <c r="D3681" s="195">
        <v>1771.52</v>
      </c>
    </row>
    <row r="3682" spans="1:4" ht="39.6" x14ac:dyDescent="0.25">
      <c r="A3682" s="84">
        <v>92558</v>
      </c>
      <c r="B3682" s="85" t="s">
        <v>873</v>
      </c>
      <c r="C3682" s="84" t="s">
        <v>11</v>
      </c>
      <c r="D3682" s="195">
        <v>1755.8</v>
      </c>
    </row>
    <row r="3683" spans="1:4" ht="39.6" x14ac:dyDescent="0.25">
      <c r="A3683" s="84">
        <v>92549</v>
      </c>
      <c r="B3683" s="85" t="s">
        <v>864</v>
      </c>
      <c r="C3683" s="84" t="s">
        <v>11</v>
      </c>
      <c r="D3683" s="195">
        <v>2237.13</v>
      </c>
    </row>
    <row r="3684" spans="1:4" ht="39.6" x14ac:dyDescent="0.25">
      <c r="A3684" s="84">
        <v>92559</v>
      </c>
      <c r="B3684" s="85" t="s">
        <v>874</v>
      </c>
      <c r="C3684" s="84" t="s">
        <v>11</v>
      </c>
      <c r="D3684" s="195">
        <v>2207.87</v>
      </c>
    </row>
    <row r="3685" spans="1:4" ht="39.6" x14ac:dyDescent="0.25">
      <c r="A3685" s="84">
        <v>92550</v>
      </c>
      <c r="B3685" s="85" t="s">
        <v>865</v>
      </c>
      <c r="C3685" s="84" t="s">
        <v>11</v>
      </c>
      <c r="D3685" s="195">
        <v>2666.43</v>
      </c>
    </row>
    <row r="3686" spans="1:4" ht="39.6" x14ac:dyDescent="0.25">
      <c r="A3686" s="84">
        <v>92560</v>
      </c>
      <c r="B3686" s="85" t="s">
        <v>875</v>
      </c>
      <c r="C3686" s="84" t="s">
        <v>11</v>
      </c>
      <c r="D3686" s="195">
        <v>2626.58</v>
      </c>
    </row>
    <row r="3687" spans="1:4" ht="39.6" x14ac:dyDescent="0.25">
      <c r="A3687" s="84">
        <v>92551</v>
      </c>
      <c r="B3687" s="85" t="s">
        <v>866</v>
      </c>
      <c r="C3687" s="84" t="s">
        <v>11</v>
      </c>
      <c r="D3687" s="195">
        <v>2769.91</v>
      </c>
    </row>
    <row r="3688" spans="1:4" ht="39.6" x14ac:dyDescent="0.25">
      <c r="A3688" s="84">
        <v>92561</v>
      </c>
      <c r="B3688" s="85" t="s">
        <v>876</v>
      </c>
      <c r="C3688" s="84" t="s">
        <v>11</v>
      </c>
      <c r="D3688" s="195">
        <v>2731.14</v>
      </c>
    </row>
    <row r="3689" spans="1:4" ht="39.6" x14ac:dyDescent="0.25">
      <c r="A3689" s="84">
        <v>92262</v>
      </c>
      <c r="B3689" s="85" t="s">
        <v>853</v>
      </c>
      <c r="C3689" s="84" t="s">
        <v>11</v>
      </c>
      <c r="D3689" s="195">
        <v>847.13</v>
      </c>
    </row>
    <row r="3690" spans="1:4" ht="39.6" x14ac:dyDescent="0.25">
      <c r="A3690" s="84">
        <v>92259</v>
      </c>
      <c r="B3690" s="85" t="s">
        <v>850</v>
      </c>
      <c r="C3690" s="84" t="s">
        <v>11</v>
      </c>
      <c r="D3690" s="195">
        <v>547.51</v>
      </c>
    </row>
    <row r="3691" spans="1:4" ht="39.6" x14ac:dyDescent="0.25">
      <c r="A3691" s="84">
        <v>92260</v>
      </c>
      <c r="B3691" s="85" t="s">
        <v>851</v>
      </c>
      <c r="C3691" s="84" t="s">
        <v>11</v>
      </c>
      <c r="D3691" s="195">
        <v>632.37</v>
      </c>
    </row>
    <row r="3692" spans="1:4" ht="39.6" x14ac:dyDescent="0.25">
      <c r="A3692" s="84">
        <v>92261</v>
      </c>
      <c r="B3692" s="85" t="s">
        <v>852</v>
      </c>
      <c r="C3692" s="84" t="s">
        <v>11</v>
      </c>
      <c r="D3692" s="195">
        <v>714.65</v>
      </c>
    </row>
    <row r="3693" spans="1:4" ht="26.4" x14ac:dyDescent="0.25">
      <c r="A3693" s="84">
        <v>92258</v>
      </c>
      <c r="B3693" s="85" t="s">
        <v>936</v>
      </c>
      <c r="C3693" s="84" t="s">
        <v>11</v>
      </c>
      <c r="D3693" s="195">
        <v>459.12</v>
      </c>
    </row>
    <row r="3694" spans="1:4" ht="26.4" x14ac:dyDescent="0.25">
      <c r="A3694" s="84">
        <v>92255</v>
      </c>
      <c r="B3694" s="85" t="s">
        <v>933</v>
      </c>
      <c r="C3694" s="84" t="s">
        <v>11</v>
      </c>
      <c r="D3694" s="195">
        <v>232.47</v>
      </c>
    </row>
    <row r="3695" spans="1:4" ht="26.4" x14ac:dyDescent="0.25">
      <c r="A3695" s="84">
        <v>92256</v>
      </c>
      <c r="B3695" s="85" t="s">
        <v>934</v>
      </c>
      <c r="C3695" s="84" t="s">
        <v>11</v>
      </c>
      <c r="D3695" s="195">
        <v>295.89999999999998</v>
      </c>
    </row>
    <row r="3696" spans="1:4" ht="26.4" x14ac:dyDescent="0.25">
      <c r="A3696" s="84">
        <v>92257</v>
      </c>
      <c r="B3696" s="85" t="s">
        <v>935</v>
      </c>
      <c r="C3696" s="84" t="s">
        <v>11</v>
      </c>
      <c r="D3696" s="195">
        <v>358.47</v>
      </c>
    </row>
    <row r="3697" spans="1:4" ht="26.4" x14ac:dyDescent="0.25">
      <c r="A3697" s="84">
        <v>100393</v>
      </c>
      <c r="B3697" s="85" t="s">
        <v>893</v>
      </c>
      <c r="C3697" s="84" t="s">
        <v>9</v>
      </c>
      <c r="D3697" s="195">
        <v>24.77</v>
      </c>
    </row>
    <row r="3698" spans="1:4" ht="39.6" x14ac:dyDescent="0.25">
      <c r="A3698" s="84">
        <v>100389</v>
      </c>
      <c r="B3698" s="85" t="s">
        <v>889</v>
      </c>
      <c r="C3698" s="84" t="s">
        <v>9</v>
      </c>
      <c r="D3698" s="195">
        <v>21.66</v>
      </c>
    </row>
    <row r="3699" spans="1:4" ht="26.4" x14ac:dyDescent="0.25">
      <c r="A3699" s="84">
        <v>100395</v>
      </c>
      <c r="B3699" s="85" t="s">
        <v>895</v>
      </c>
      <c r="C3699" s="84" t="s">
        <v>9</v>
      </c>
      <c r="D3699" s="195">
        <v>29.78</v>
      </c>
    </row>
    <row r="3700" spans="1:4" ht="39.6" x14ac:dyDescent="0.25">
      <c r="A3700" s="84">
        <v>100391</v>
      </c>
      <c r="B3700" s="85" t="s">
        <v>891</v>
      </c>
      <c r="C3700" s="84" t="s">
        <v>9</v>
      </c>
      <c r="D3700" s="195">
        <v>24.96</v>
      </c>
    </row>
    <row r="3701" spans="1:4" ht="26.4" x14ac:dyDescent="0.25">
      <c r="A3701" s="84">
        <v>100392</v>
      </c>
      <c r="B3701" s="85" t="s">
        <v>892</v>
      </c>
      <c r="C3701" s="84" t="s">
        <v>9</v>
      </c>
      <c r="D3701" s="195">
        <v>18.71</v>
      </c>
    </row>
    <row r="3702" spans="1:4" ht="39.6" x14ac:dyDescent="0.25">
      <c r="A3702" s="84">
        <v>100388</v>
      </c>
      <c r="B3702" s="85" t="s">
        <v>888</v>
      </c>
      <c r="C3702" s="84" t="s">
        <v>9</v>
      </c>
      <c r="D3702" s="195">
        <v>23.77</v>
      </c>
    </row>
    <row r="3703" spans="1:4" ht="26.4" x14ac:dyDescent="0.25">
      <c r="A3703" s="84">
        <v>100394</v>
      </c>
      <c r="B3703" s="85" t="s">
        <v>894</v>
      </c>
      <c r="C3703" s="84" t="s">
        <v>9</v>
      </c>
      <c r="D3703" s="195">
        <v>22.63</v>
      </c>
    </row>
    <row r="3704" spans="1:4" ht="39.6" x14ac:dyDescent="0.25">
      <c r="A3704" s="84">
        <v>100390</v>
      </c>
      <c r="B3704" s="85" t="s">
        <v>890</v>
      </c>
      <c r="C3704" s="84" t="s">
        <v>9</v>
      </c>
      <c r="D3704" s="195">
        <v>28.77</v>
      </c>
    </row>
    <row r="3705" spans="1:4" ht="26.4" x14ac:dyDescent="0.25">
      <c r="A3705" s="84">
        <v>92575</v>
      </c>
      <c r="B3705" s="85" t="s">
        <v>944</v>
      </c>
      <c r="C3705" s="84" t="s">
        <v>9</v>
      </c>
      <c r="D3705" s="195">
        <v>64.88</v>
      </c>
    </row>
    <row r="3706" spans="1:4" ht="39.6" x14ac:dyDescent="0.25">
      <c r="A3706" s="84">
        <v>92569</v>
      </c>
      <c r="B3706" s="85" t="s">
        <v>938</v>
      </c>
      <c r="C3706" s="84" t="s">
        <v>9</v>
      </c>
      <c r="D3706" s="195">
        <v>70.7</v>
      </c>
    </row>
    <row r="3707" spans="1:4" ht="39.6" x14ac:dyDescent="0.25">
      <c r="A3707" s="84">
        <v>92578</v>
      </c>
      <c r="B3707" s="85" t="s">
        <v>947</v>
      </c>
      <c r="C3707" s="84" t="s">
        <v>9</v>
      </c>
      <c r="D3707" s="195">
        <v>71.69</v>
      </c>
    </row>
    <row r="3708" spans="1:4" ht="39.6" x14ac:dyDescent="0.25">
      <c r="A3708" s="84">
        <v>92572</v>
      </c>
      <c r="B3708" s="85" t="s">
        <v>941</v>
      </c>
      <c r="C3708" s="84" t="s">
        <v>9</v>
      </c>
      <c r="D3708" s="195">
        <v>83.13</v>
      </c>
    </row>
    <row r="3709" spans="1:4" ht="26.4" x14ac:dyDescent="0.25">
      <c r="A3709" s="84">
        <v>92576</v>
      </c>
      <c r="B3709" s="85" t="s">
        <v>945</v>
      </c>
      <c r="C3709" s="84" t="s">
        <v>9</v>
      </c>
      <c r="D3709" s="195">
        <v>35.200000000000003</v>
      </c>
    </row>
    <row r="3710" spans="1:4" ht="39.6" x14ac:dyDescent="0.25">
      <c r="A3710" s="84">
        <v>92570</v>
      </c>
      <c r="B3710" s="85" t="s">
        <v>939</v>
      </c>
      <c r="C3710" s="84" t="s">
        <v>9</v>
      </c>
      <c r="D3710" s="195">
        <v>44.54</v>
      </c>
    </row>
    <row r="3711" spans="1:4" ht="26.4" x14ac:dyDescent="0.25">
      <c r="A3711" s="84">
        <v>92579</v>
      </c>
      <c r="B3711" s="85" t="s">
        <v>948</v>
      </c>
      <c r="C3711" s="84" t="s">
        <v>9</v>
      </c>
      <c r="D3711" s="195">
        <v>39.270000000000003</v>
      </c>
    </row>
    <row r="3712" spans="1:4" ht="39.6" x14ac:dyDescent="0.25">
      <c r="A3712" s="84">
        <v>92573</v>
      </c>
      <c r="B3712" s="85" t="s">
        <v>942</v>
      </c>
      <c r="C3712" s="84" t="s">
        <v>9</v>
      </c>
      <c r="D3712" s="195">
        <v>49.63</v>
      </c>
    </row>
    <row r="3713" spans="1:4" ht="39.6" x14ac:dyDescent="0.25">
      <c r="A3713" s="84">
        <v>92574</v>
      </c>
      <c r="B3713" s="85" t="s">
        <v>943</v>
      </c>
      <c r="C3713" s="84" t="s">
        <v>9</v>
      </c>
      <c r="D3713" s="195">
        <v>130.49</v>
      </c>
    </row>
    <row r="3714" spans="1:4" ht="39.6" x14ac:dyDescent="0.25">
      <c r="A3714" s="84">
        <v>92568</v>
      </c>
      <c r="B3714" s="85" t="s">
        <v>937</v>
      </c>
      <c r="C3714" s="84" t="s">
        <v>9</v>
      </c>
      <c r="D3714" s="195">
        <v>127.9</v>
      </c>
    </row>
    <row r="3715" spans="1:4" ht="39.6" x14ac:dyDescent="0.25">
      <c r="A3715" s="84">
        <v>92577</v>
      </c>
      <c r="B3715" s="85" t="s">
        <v>946</v>
      </c>
      <c r="C3715" s="84" t="s">
        <v>9</v>
      </c>
      <c r="D3715" s="195">
        <v>142.59</v>
      </c>
    </row>
    <row r="3716" spans="1:4" ht="39.6" x14ac:dyDescent="0.25">
      <c r="A3716" s="84">
        <v>92571</v>
      </c>
      <c r="B3716" s="85" t="s">
        <v>940</v>
      </c>
      <c r="C3716" s="84" t="s">
        <v>9</v>
      </c>
      <c r="D3716" s="195">
        <v>139.66</v>
      </c>
    </row>
    <row r="3717" spans="1:4" ht="26.4" x14ac:dyDescent="0.25">
      <c r="A3717" s="84">
        <v>92581</v>
      </c>
      <c r="B3717" s="85" t="s">
        <v>949</v>
      </c>
      <c r="C3717" s="84" t="s">
        <v>9</v>
      </c>
      <c r="D3717" s="195">
        <v>51.46</v>
      </c>
    </row>
    <row r="3718" spans="1:4" ht="39.6" x14ac:dyDescent="0.25">
      <c r="A3718" s="84">
        <v>104314</v>
      </c>
      <c r="B3718" s="85" t="s">
        <v>973</v>
      </c>
      <c r="C3718" s="84" t="s">
        <v>16</v>
      </c>
      <c r="D3718" s="195">
        <v>11.49</v>
      </c>
    </row>
    <row r="3719" spans="1:4" ht="39.6" x14ac:dyDescent="0.25">
      <c r="A3719" s="84">
        <v>92580</v>
      </c>
      <c r="B3719" s="85" t="s">
        <v>39</v>
      </c>
      <c r="C3719" s="84" t="s">
        <v>9</v>
      </c>
      <c r="D3719" s="195">
        <v>49.84</v>
      </c>
    </row>
    <row r="3720" spans="1:4" ht="39.6" x14ac:dyDescent="0.25">
      <c r="A3720" s="84">
        <v>92541</v>
      </c>
      <c r="B3720" s="85" t="s">
        <v>856</v>
      </c>
      <c r="C3720" s="84" t="s">
        <v>9</v>
      </c>
      <c r="D3720" s="195">
        <v>97.58</v>
      </c>
    </row>
    <row r="3721" spans="1:4" ht="39.6" x14ac:dyDescent="0.25">
      <c r="A3721" s="84">
        <v>92539</v>
      </c>
      <c r="B3721" s="85" t="s">
        <v>854</v>
      </c>
      <c r="C3721" s="84" t="s">
        <v>9</v>
      </c>
      <c r="D3721" s="195">
        <v>90.66</v>
      </c>
    </row>
    <row r="3722" spans="1:4" ht="39.6" x14ac:dyDescent="0.25">
      <c r="A3722" s="84">
        <v>92542</v>
      </c>
      <c r="B3722" s="85" t="s">
        <v>857</v>
      </c>
      <c r="C3722" s="84" t="s">
        <v>9</v>
      </c>
      <c r="D3722" s="195">
        <v>119.56</v>
      </c>
    </row>
    <row r="3723" spans="1:4" ht="39.6" x14ac:dyDescent="0.25">
      <c r="A3723" s="84">
        <v>92540</v>
      </c>
      <c r="B3723" s="85" t="s">
        <v>855</v>
      </c>
      <c r="C3723" s="84" t="s">
        <v>9</v>
      </c>
      <c r="D3723" s="195">
        <v>103.23</v>
      </c>
    </row>
    <row r="3724" spans="1:4" ht="26.4" x14ac:dyDescent="0.25">
      <c r="A3724" s="84">
        <v>92544</v>
      </c>
      <c r="B3724" s="85" t="s">
        <v>859</v>
      </c>
      <c r="C3724" s="84" t="s">
        <v>9</v>
      </c>
      <c r="D3724" s="195">
        <v>21.5</v>
      </c>
    </row>
    <row r="3725" spans="1:4" ht="39.6" x14ac:dyDescent="0.25">
      <c r="A3725" s="84">
        <v>92543</v>
      </c>
      <c r="B3725" s="85" t="s">
        <v>858</v>
      </c>
      <c r="C3725" s="84" t="s">
        <v>9</v>
      </c>
      <c r="D3725" s="195">
        <v>27</v>
      </c>
    </row>
    <row r="3726" spans="1:4" ht="26.4" x14ac:dyDescent="0.25">
      <c r="A3726" s="84">
        <v>97725</v>
      </c>
      <c r="B3726" s="85" t="s">
        <v>12520</v>
      </c>
      <c r="C3726" s="84" t="s">
        <v>28</v>
      </c>
      <c r="D3726" s="195">
        <v>0</v>
      </c>
    </row>
    <row r="3727" spans="1:4" ht="26.4" x14ac:dyDescent="0.25">
      <c r="A3727" s="84">
        <v>97721</v>
      </c>
      <c r="B3727" s="85" t="s">
        <v>12521</v>
      </c>
      <c r="C3727" s="84" t="s">
        <v>28</v>
      </c>
      <c r="D3727" s="195">
        <v>0</v>
      </c>
    </row>
    <row r="3728" spans="1:4" ht="26.4" x14ac:dyDescent="0.25">
      <c r="A3728" s="84">
        <v>97722</v>
      </c>
      <c r="B3728" s="85" t="s">
        <v>12522</v>
      </c>
      <c r="C3728" s="84" t="s">
        <v>28</v>
      </c>
      <c r="D3728" s="195">
        <v>0</v>
      </c>
    </row>
    <row r="3729" spans="1:4" ht="26.4" x14ac:dyDescent="0.25">
      <c r="A3729" s="84">
        <v>97724</v>
      </c>
      <c r="B3729" s="85" t="s">
        <v>12523</v>
      </c>
      <c r="C3729" s="84" t="s">
        <v>28</v>
      </c>
      <c r="D3729" s="195">
        <v>0</v>
      </c>
    </row>
    <row r="3730" spans="1:4" ht="26.4" x14ac:dyDescent="0.25">
      <c r="A3730" s="84">
        <v>97719</v>
      </c>
      <c r="B3730" s="85" t="s">
        <v>12524</v>
      </c>
      <c r="C3730" s="84" t="s">
        <v>28</v>
      </c>
      <c r="D3730" s="195">
        <v>0</v>
      </c>
    </row>
    <row r="3731" spans="1:4" ht="26.4" x14ac:dyDescent="0.25">
      <c r="A3731" s="84">
        <v>97723</v>
      </c>
      <c r="B3731" s="85" t="s">
        <v>12525</v>
      </c>
      <c r="C3731" s="84" t="s">
        <v>28</v>
      </c>
      <c r="D3731" s="195">
        <v>0</v>
      </c>
    </row>
    <row r="3732" spans="1:4" ht="26.4" x14ac:dyDescent="0.25">
      <c r="A3732" s="84">
        <v>104946</v>
      </c>
      <c r="B3732" s="85" t="s">
        <v>12526</v>
      </c>
      <c r="C3732" s="84" t="s">
        <v>28</v>
      </c>
      <c r="D3732" s="195">
        <v>0</v>
      </c>
    </row>
    <row r="3733" spans="1:4" ht="26.4" x14ac:dyDescent="0.25">
      <c r="A3733" s="84">
        <v>104944</v>
      </c>
      <c r="B3733" s="85" t="s">
        <v>12527</v>
      </c>
      <c r="C3733" s="84" t="s">
        <v>28</v>
      </c>
      <c r="D3733" s="195">
        <v>0</v>
      </c>
    </row>
    <row r="3734" spans="1:4" ht="26.4" x14ac:dyDescent="0.25">
      <c r="A3734" s="84">
        <v>104945</v>
      </c>
      <c r="B3734" s="85" t="s">
        <v>12528</v>
      </c>
      <c r="C3734" s="84" t="s">
        <v>28</v>
      </c>
      <c r="D3734" s="195">
        <v>0</v>
      </c>
    </row>
    <row r="3735" spans="1:4" ht="26.4" x14ac:dyDescent="0.25">
      <c r="A3735" s="84">
        <v>97720</v>
      </c>
      <c r="B3735" s="85" t="s">
        <v>12529</v>
      </c>
      <c r="C3735" s="84" t="s">
        <v>28</v>
      </c>
      <c r="D3735" s="195">
        <v>0</v>
      </c>
    </row>
    <row r="3736" spans="1:4" ht="26.4" x14ac:dyDescent="0.25">
      <c r="A3736" s="84">
        <v>97740</v>
      </c>
      <c r="B3736" s="85" t="s">
        <v>7916</v>
      </c>
      <c r="C3736" s="84" t="s">
        <v>28</v>
      </c>
      <c r="D3736" s="195">
        <v>2223.12</v>
      </c>
    </row>
    <row r="3737" spans="1:4" ht="26.4" x14ac:dyDescent="0.25">
      <c r="A3737" s="84">
        <v>97738</v>
      </c>
      <c r="B3737" s="85" t="s">
        <v>10428</v>
      </c>
      <c r="C3737" s="84" t="s">
        <v>28</v>
      </c>
      <c r="D3737" s="195">
        <v>4538.1499999999996</v>
      </c>
    </row>
    <row r="3738" spans="1:4" ht="26.4" x14ac:dyDescent="0.25">
      <c r="A3738" s="84">
        <v>97739</v>
      </c>
      <c r="B3738" s="85" t="s">
        <v>7915</v>
      </c>
      <c r="C3738" s="84" t="s">
        <v>28</v>
      </c>
      <c r="D3738" s="195">
        <v>3229.42</v>
      </c>
    </row>
    <row r="3739" spans="1:4" ht="26.4" x14ac:dyDescent="0.25">
      <c r="A3739" s="84">
        <v>97736</v>
      </c>
      <c r="B3739" s="85" t="s">
        <v>7914</v>
      </c>
      <c r="C3739" s="84" t="s">
        <v>28</v>
      </c>
      <c r="D3739" s="195">
        <v>1594.06</v>
      </c>
    </row>
    <row r="3740" spans="1:4" ht="26.4" x14ac:dyDescent="0.25">
      <c r="A3740" s="84">
        <v>97734</v>
      </c>
      <c r="B3740" s="85" t="s">
        <v>7912</v>
      </c>
      <c r="C3740" s="84" t="s">
        <v>28</v>
      </c>
      <c r="D3740" s="195">
        <v>3383.59</v>
      </c>
    </row>
    <row r="3741" spans="1:4" ht="26.4" x14ac:dyDescent="0.25">
      <c r="A3741" s="84">
        <v>97735</v>
      </c>
      <c r="B3741" s="85" t="s">
        <v>7913</v>
      </c>
      <c r="C3741" s="84" t="s">
        <v>28</v>
      </c>
      <c r="D3741" s="195">
        <v>2735.32</v>
      </c>
    </row>
    <row r="3742" spans="1:4" ht="26.4" x14ac:dyDescent="0.25">
      <c r="A3742" s="84">
        <v>97737</v>
      </c>
      <c r="B3742" s="85" t="s">
        <v>10429</v>
      </c>
      <c r="C3742" s="84" t="s">
        <v>28</v>
      </c>
      <c r="D3742" s="195">
        <v>3615.23</v>
      </c>
    </row>
    <row r="3743" spans="1:4" ht="26.4" x14ac:dyDescent="0.25">
      <c r="A3743" s="84">
        <v>97733</v>
      </c>
      <c r="B3743" s="85" t="s">
        <v>7911</v>
      </c>
      <c r="C3743" s="84" t="s">
        <v>28</v>
      </c>
      <c r="D3743" s="195">
        <v>3884.63</v>
      </c>
    </row>
    <row r="3744" spans="1:4" ht="26.4" x14ac:dyDescent="0.25">
      <c r="A3744" s="84">
        <v>98616</v>
      </c>
      <c r="B3744" s="85" t="s">
        <v>12530</v>
      </c>
      <c r="C3744" s="84" t="s">
        <v>9</v>
      </c>
      <c r="D3744" s="195">
        <v>298.79000000000002</v>
      </c>
    </row>
    <row r="3745" spans="1:4" ht="26.4" x14ac:dyDescent="0.25">
      <c r="A3745" s="84">
        <v>98619</v>
      </c>
      <c r="B3745" s="85" t="s">
        <v>12531</v>
      </c>
      <c r="C3745" s="84" t="s">
        <v>9</v>
      </c>
      <c r="D3745" s="195">
        <v>326.62</v>
      </c>
    </row>
    <row r="3746" spans="1:4" ht="26.4" x14ac:dyDescent="0.25">
      <c r="A3746" s="84">
        <v>98622</v>
      </c>
      <c r="B3746" s="85" t="s">
        <v>12532</v>
      </c>
      <c r="C3746" s="84" t="s">
        <v>9</v>
      </c>
      <c r="D3746" s="195">
        <v>509.69</v>
      </c>
    </row>
    <row r="3747" spans="1:4" ht="26.4" x14ac:dyDescent="0.25">
      <c r="A3747" s="84">
        <v>98625</v>
      </c>
      <c r="B3747" s="85" t="s">
        <v>12533</v>
      </c>
      <c r="C3747" s="84" t="s">
        <v>9</v>
      </c>
      <c r="D3747" s="195">
        <v>536.27</v>
      </c>
    </row>
    <row r="3748" spans="1:4" ht="26.4" x14ac:dyDescent="0.25">
      <c r="A3748" s="84">
        <v>105918</v>
      </c>
      <c r="B3748" s="85" t="s">
        <v>12534</v>
      </c>
      <c r="C3748" s="84" t="s">
        <v>9</v>
      </c>
      <c r="D3748" s="195">
        <v>0</v>
      </c>
    </row>
    <row r="3749" spans="1:4" ht="26.4" x14ac:dyDescent="0.25">
      <c r="A3749" s="84">
        <v>98631</v>
      </c>
      <c r="B3749" s="85" t="s">
        <v>12535</v>
      </c>
      <c r="C3749" s="84" t="s">
        <v>9</v>
      </c>
      <c r="D3749" s="195">
        <v>0</v>
      </c>
    </row>
    <row r="3750" spans="1:4" ht="26.4" x14ac:dyDescent="0.25">
      <c r="A3750" s="84">
        <v>98637</v>
      </c>
      <c r="B3750" s="85" t="s">
        <v>12536</v>
      </c>
      <c r="C3750" s="84" t="s">
        <v>28</v>
      </c>
      <c r="D3750" s="195">
        <v>0</v>
      </c>
    </row>
    <row r="3751" spans="1:4" ht="26.4" x14ac:dyDescent="0.25">
      <c r="A3751" s="84">
        <v>98641</v>
      </c>
      <c r="B3751" s="85" t="s">
        <v>12537</v>
      </c>
      <c r="C3751" s="84" t="s">
        <v>28</v>
      </c>
      <c r="D3751" s="195">
        <v>0</v>
      </c>
    </row>
    <row r="3752" spans="1:4" ht="26.4" x14ac:dyDescent="0.25">
      <c r="A3752" s="84">
        <v>98645</v>
      </c>
      <c r="B3752" s="85" t="s">
        <v>12538</v>
      </c>
      <c r="C3752" s="84" t="s">
        <v>28</v>
      </c>
      <c r="D3752" s="195">
        <v>0</v>
      </c>
    </row>
    <row r="3753" spans="1:4" ht="26.4" x14ac:dyDescent="0.25">
      <c r="A3753" s="84">
        <v>98649</v>
      </c>
      <c r="B3753" s="85" t="s">
        <v>12539</v>
      </c>
      <c r="C3753" s="84" t="s">
        <v>28</v>
      </c>
      <c r="D3753" s="195">
        <v>0</v>
      </c>
    </row>
    <row r="3754" spans="1:4" ht="26.4" x14ac:dyDescent="0.25">
      <c r="A3754" s="84">
        <v>98653</v>
      </c>
      <c r="B3754" s="85" t="s">
        <v>12540</v>
      </c>
      <c r="C3754" s="84" t="s">
        <v>28</v>
      </c>
      <c r="D3754" s="195">
        <v>0</v>
      </c>
    </row>
    <row r="3755" spans="1:4" ht="26.4" x14ac:dyDescent="0.25">
      <c r="A3755" s="84">
        <v>98657</v>
      </c>
      <c r="B3755" s="85" t="s">
        <v>12541</v>
      </c>
      <c r="C3755" s="84" t="s">
        <v>27</v>
      </c>
      <c r="D3755" s="195">
        <v>771.4</v>
      </c>
    </row>
    <row r="3756" spans="1:4" ht="26.4" x14ac:dyDescent="0.25">
      <c r="A3756" s="84">
        <v>100344</v>
      </c>
      <c r="B3756" s="85" t="s">
        <v>10430</v>
      </c>
      <c r="C3756" s="84" t="s">
        <v>16</v>
      </c>
      <c r="D3756" s="195">
        <v>14.31</v>
      </c>
    </row>
    <row r="3757" spans="1:4" ht="26.4" x14ac:dyDescent="0.25">
      <c r="A3757" s="84">
        <v>100345</v>
      </c>
      <c r="B3757" s="85" t="s">
        <v>10431</v>
      </c>
      <c r="C3757" s="84" t="s">
        <v>16</v>
      </c>
      <c r="D3757" s="195">
        <v>11.21</v>
      </c>
    </row>
    <row r="3758" spans="1:4" ht="26.4" x14ac:dyDescent="0.25">
      <c r="A3758" s="84">
        <v>100346</v>
      </c>
      <c r="B3758" s="85" t="s">
        <v>10432</v>
      </c>
      <c r="C3758" s="84" t="s">
        <v>16</v>
      </c>
      <c r="D3758" s="195">
        <v>10.74</v>
      </c>
    </row>
    <row r="3759" spans="1:4" ht="26.4" x14ac:dyDescent="0.25">
      <c r="A3759" s="84">
        <v>100347</v>
      </c>
      <c r="B3759" s="85" t="s">
        <v>10433</v>
      </c>
      <c r="C3759" s="84" t="s">
        <v>16</v>
      </c>
      <c r="D3759" s="195">
        <v>12.07</v>
      </c>
    </row>
    <row r="3760" spans="1:4" ht="26.4" x14ac:dyDescent="0.25">
      <c r="A3760" s="84">
        <v>100348</v>
      </c>
      <c r="B3760" s="85" t="s">
        <v>10434</v>
      </c>
      <c r="C3760" s="84" t="s">
        <v>16</v>
      </c>
      <c r="D3760" s="195">
        <v>11.87</v>
      </c>
    </row>
    <row r="3761" spans="1:4" ht="26.4" x14ac:dyDescent="0.25">
      <c r="A3761" s="84">
        <v>100342</v>
      </c>
      <c r="B3761" s="85" t="s">
        <v>10435</v>
      </c>
      <c r="C3761" s="84" t="s">
        <v>16</v>
      </c>
      <c r="D3761" s="195">
        <v>19.5</v>
      </c>
    </row>
    <row r="3762" spans="1:4" ht="26.4" x14ac:dyDescent="0.25">
      <c r="A3762" s="84">
        <v>100343</v>
      </c>
      <c r="B3762" s="85" t="s">
        <v>10436</v>
      </c>
      <c r="C3762" s="84" t="s">
        <v>16</v>
      </c>
      <c r="D3762" s="195">
        <v>17.29</v>
      </c>
    </row>
    <row r="3763" spans="1:4" ht="26.4" x14ac:dyDescent="0.25">
      <c r="A3763" s="84">
        <v>100349</v>
      </c>
      <c r="B3763" s="85" t="s">
        <v>10437</v>
      </c>
      <c r="C3763" s="84" t="s">
        <v>28</v>
      </c>
      <c r="D3763" s="195">
        <v>772.21</v>
      </c>
    </row>
    <row r="3764" spans="1:4" ht="39.6" x14ac:dyDescent="0.25">
      <c r="A3764" s="84">
        <v>100336</v>
      </c>
      <c r="B3764" s="85" t="s">
        <v>12542</v>
      </c>
      <c r="C3764" s="84" t="s">
        <v>9</v>
      </c>
      <c r="D3764" s="195">
        <v>0</v>
      </c>
    </row>
    <row r="3765" spans="1:4" ht="39.6" x14ac:dyDescent="0.25">
      <c r="A3765" s="84">
        <v>100337</v>
      </c>
      <c r="B3765" s="85" t="s">
        <v>12543</v>
      </c>
      <c r="C3765" s="84" t="s">
        <v>9</v>
      </c>
      <c r="D3765" s="195">
        <v>0</v>
      </c>
    </row>
    <row r="3766" spans="1:4" ht="26.4" x14ac:dyDescent="0.25">
      <c r="A3766" s="84">
        <v>100339</v>
      </c>
      <c r="B3766" s="85" t="s">
        <v>12544</v>
      </c>
      <c r="C3766" s="84" t="s">
        <v>9</v>
      </c>
      <c r="D3766" s="195">
        <v>0</v>
      </c>
    </row>
    <row r="3767" spans="1:4" ht="39.6" x14ac:dyDescent="0.25">
      <c r="A3767" s="84">
        <v>100340</v>
      </c>
      <c r="B3767" s="85" t="s">
        <v>12545</v>
      </c>
      <c r="C3767" s="84" t="s">
        <v>9</v>
      </c>
      <c r="D3767" s="195">
        <v>0</v>
      </c>
    </row>
    <row r="3768" spans="1:4" ht="26.4" x14ac:dyDescent="0.25">
      <c r="A3768" s="84">
        <v>105805</v>
      </c>
      <c r="B3768" s="85" t="s">
        <v>12546</v>
      </c>
      <c r="C3768" s="84" t="s">
        <v>9</v>
      </c>
      <c r="D3768" s="195">
        <v>871.76</v>
      </c>
    </row>
    <row r="3769" spans="1:4" ht="26.4" x14ac:dyDescent="0.25">
      <c r="A3769" s="84">
        <v>105806</v>
      </c>
      <c r="B3769" s="85" t="s">
        <v>12547</v>
      </c>
      <c r="C3769" s="84" t="s">
        <v>9</v>
      </c>
      <c r="D3769" s="195">
        <v>548.75</v>
      </c>
    </row>
    <row r="3770" spans="1:4" ht="26.4" x14ac:dyDescent="0.25">
      <c r="A3770" s="84">
        <v>105807</v>
      </c>
      <c r="B3770" s="85" t="s">
        <v>12548</v>
      </c>
      <c r="C3770" s="84" t="s">
        <v>9</v>
      </c>
      <c r="D3770" s="195">
        <v>694.25</v>
      </c>
    </row>
    <row r="3771" spans="1:4" ht="26.4" x14ac:dyDescent="0.25">
      <c r="A3771" s="84">
        <v>105808</v>
      </c>
      <c r="B3771" s="85" t="s">
        <v>12549</v>
      </c>
      <c r="C3771" s="84" t="s">
        <v>9</v>
      </c>
      <c r="D3771" s="195">
        <v>452</v>
      </c>
    </row>
    <row r="3772" spans="1:4" ht="39.6" x14ac:dyDescent="0.25">
      <c r="A3772" s="84">
        <v>100341</v>
      </c>
      <c r="B3772" s="85" t="s">
        <v>10438</v>
      </c>
      <c r="C3772" s="84" t="s">
        <v>9</v>
      </c>
      <c r="D3772" s="195">
        <v>46.96</v>
      </c>
    </row>
    <row r="3773" spans="1:4" ht="39.6" x14ac:dyDescent="0.25">
      <c r="A3773" s="84">
        <v>100351</v>
      </c>
      <c r="B3773" s="85" t="s">
        <v>12550</v>
      </c>
      <c r="C3773" s="84" t="s">
        <v>9</v>
      </c>
      <c r="D3773" s="195">
        <v>0</v>
      </c>
    </row>
    <row r="3774" spans="1:4" ht="39.6" x14ac:dyDescent="0.25">
      <c r="A3774" s="84">
        <v>100353</v>
      </c>
      <c r="B3774" s="85" t="s">
        <v>12551</v>
      </c>
      <c r="C3774" s="84" t="s">
        <v>9</v>
      </c>
      <c r="D3774" s="195">
        <v>0</v>
      </c>
    </row>
    <row r="3775" spans="1:4" ht="26.4" x14ac:dyDescent="0.25">
      <c r="A3775" s="84">
        <v>100350</v>
      </c>
      <c r="B3775" s="85" t="s">
        <v>12552</v>
      </c>
      <c r="C3775" s="84" t="s">
        <v>9</v>
      </c>
      <c r="D3775" s="195">
        <v>0</v>
      </c>
    </row>
    <row r="3776" spans="1:4" ht="39.6" x14ac:dyDescent="0.25">
      <c r="A3776" s="84">
        <v>105043</v>
      </c>
      <c r="B3776" s="85" t="s">
        <v>12553</v>
      </c>
      <c r="C3776" s="84" t="s">
        <v>27</v>
      </c>
      <c r="D3776" s="195">
        <v>0</v>
      </c>
    </row>
    <row r="3777" spans="1:4" ht="39.6" x14ac:dyDescent="0.25">
      <c r="A3777" s="84">
        <v>105047</v>
      </c>
      <c r="B3777" s="85" t="s">
        <v>12554</v>
      </c>
      <c r="C3777" s="84" t="s">
        <v>27</v>
      </c>
      <c r="D3777" s="195">
        <v>0</v>
      </c>
    </row>
    <row r="3778" spans="1:4" ht="39.6" x14ac:dyDescent="0.25">
      <c r="A3778" s="84">
        <v>105044</v>
      </c>
      <c r="B3778" s="85" t="s">
        <v>12555</v>
      </c>
      <c r="C3778" s="84" t="s">
        <v>27</v>
      </c>
      <c r="D3778" s="195">
        <v>0</v>
      </c>
    </row>
    <row r="3779" spans="1:4" ht="39.6" x14ac:dyDescent="0.25">
      <c r="A3779" s="84">
        <v>105094</v>
      </c>
      <c r="B3779" s="85" t="s">
        <v>12556</v>
      </c>
      <c r="C3779" s="84" t="s">
        <v>27</v>
      </c>
      <c r="D3779" s="195">
        <v>0</v>
      </c>
    </row>
    <row r="3780" spans="1:4" ht="39.6" x14ac:dyDescent="0.25">
      <c r="A3780" s="84">
        <v>105096</v>
      </c>
      <c r="B3780" s="85" t="s">
        <v>12557</v>
      </c>
      <c r="C3780" s="84" t="s">
        <v>27</v>
      </c>
      <c r="D3780" s="195">
        <v>0</v>
      </c>
    </row>
    <row r="3781" spans="1:4" ht="39.6" x14ac:dyDescent="0.25">
      <c r="A3781" s="84">
        <v>105048</v>
      </c>
      <c r="B3781" s="85" t="s">
        <v>12558</v>
      </c>
      <c r="C3781" s="84" t="s">
        <v>27</v>
      </c>
      <c r="D3781" s="195">
        <v>0</v>
      </c>
    </row>
    <row r="3782" spans="1:4" ht="39.6" x14ac:dyDescent="0.25">
      <c r="A3782" s="84">
        <v>105097</v>
      </c>
      <c r="B3782" s="85" t="s">
        <v>12559</v>
      </c>
      <c r="C3782" s="84" t="s">
        <v>27</v>
      </c>
      <c r="D3782" s="195">
        <v>0</v>
      </c>
    </row>
    <row r="3783" spans="1:4" ht="39.6" x14ac:dyDescent="0.25">
      <c r="A3783" s="84">
        <v>105049</v>
      </c>
      <c r="B3783" s="85" t="s">
        <v>12560</v>
      </c>
      <c r="C3783" s="84" t="s">
        <v>27</v>
      </c>
      <c r="D3783" s="195">
        <v>0</v>
      </c>
    </row>
    <row r="3784" spans="1:4" ht="39.6" x14ac:dyDescent="0.25">
      <c r="A3784" s="84">
        <v>105051</v>
      </c>
      <c r="B3784" s="85" t="s">
        <v>12561</v>
      </c>
      <c r="C3784" s="84" t="s">
        <v>27</v>
      </c>
      <c r="D3784" s="195">
        <v>0</v>
      </c>
    </row>
    <row r="3785" spans="1:4" ht="39.6" x14ac:dyDescent="0.25">
      <c r="A3785" s="84">
        <v>105054</v>
      </c>
      <c r="B3785" s="85" t="s">
        <v>12562</v>
      </c>
      <c r="C3785" s="84" t="s">
        <v>27</v>
      </c>
      <c r="D3785" s="195">
        <v>0</v>
      </c>
    </row>
    <row r="3786" spans="1:4" ht="39.6" x14ac:dyDescent="0.25">
      <c r="A3786" s="84">
        <v>105052</v>
      </c>
      <c r="B3786" s="85" t="s">
        <v>12563</v>
      </c>
      <c r="C3786" s="84" t="s">
        <v>27</v>
      </c>
      <c r="D3786" s="195">
        <v>0</v>
      </c>
    </row>
    <row r="3787" spans="1:4" ht="39.6" x14ac:dyDescent="0.25">
      <c r="A3787" s="84">
        <v>105055</v>
      </c>
      <c r="B3787" s="85" t="s">
        <v>12564</v>
      </c>
      <c r="C3787" s="84" t="s">
        <v>27</v>
      </c>
      <c r="D3787" s="195">
        <v>0</v>
      </c>
    </row>
    <row r="3788" spans="1:4" ht="39.6" x14ac:dyDescent="0.25">
      <c r="A3788" s="84">
        <v>105065</v>
      </c>
      <c r="B3788" s="85" t="s">
        <v>12565</v>
      </c>
      <c r="C3788" s="84" t="s">
        <v>27</v>
      </c>
      <c r="D3788" s="195">
        <v>0</v>
      </c>
    </row>
    <row r="3789" spans="1:4" ht="39.6" x14ac:dyDescent="0.25">
      <c r="A3789" s="84">
        <v>105059</v>
      </c>
      <c r="B3789" s="85" t="s">
        <v>12566</v>
      </c>
      <c r="C3789" s="84" t="s">
        <v>27</v>
      </c>
      <c r="D3789" s="195">
        <v>0</v>
      </c>
    </row>
    <row r="3790" spans="1:4" ht="39.6" x14ac:dyDescent="0.25">
      <c r="A3790" s="84">
        <v>105057</v>
      </c>
      <c r="B3790" s="85" t="s">
        <v>12567</v>
      </c>
      <c r="C3790" s="84" t="s">
        <v>27</v>
      </c>
      <c r="D3790" s="195">
        <v>0</v>
      </c>
    </row>
    <row r="3791" spans="1:4" ht="39.6" x14ac:dyDescent="0.25">
      <c r="A3791" s="84">
        <v>105060</v>
      </c>
      <c r="B3791" s="85" t="s">
        <v>12568</v>
      </c>
      <c r="C3791" s="84" t="s">
        <v>27</v>
      </c>
      <c r="D3791" s="195">
        <v>0</v>
      </c>
    </row>
    <row r="3792" spans="1:4" ht="39.6" x14ac:dyDescent="0.25">
      <c r="A3792" s="84">
        <v>105042</v>
      </c>
      <c r="B3792" s="85" t="s">
        <v>7921</v>
      </c>
      <c r="C3792" s="84" t="s">
        <v>27</v>
      </c>
      <c r="D3792" s="195">
        <v>74.73</v>
      </c>
    </row>
    <row r="3793" spans="1:4" ht="39.6" x14ac:dyDescent="0.25">
      <c r="A3793" s="84">
        <v>105046</v>
      </c>
      <c r="B3793" s="85" t="s">
        <v>7923</v>
      </c>
      <c r="C3793" s="84" t="s">
        <v>27</v>
      </c>
      <c r="D3793" s="195">
        <v>61.86</v>
      </c>
    </row>
    <row r="3794" spans="1:4" ht="39.6" x14ac:dyDescent="0.25">
      <c r="A3794" s="84">
        <v>105095</v>
      </c>
      <c r="B3794" s="85" t="s">
        <v>7948</v>
      </c>
      <c r="C3794" s="84" t="s">
        <v>27</v>
      </c>
      <c r="D3794" s="195">
        <v>109.64</v>
      </c>
    </row>
    <row r="3795" spans="1:4" ht="39.6" x14ac:dyDescent="0.25">
      <c r="A3795" s="84">
        <v>105098</v>
      </c>
      <c r="B3795" s="85" t="s">
        <v>7949</v>
      </c>
      <c r="C3795" s="84" t="s">
        <v>27</v>
      </c>
      <c r="D3795" s="195">
        <v>96.8</v>
      </c>
    </row>
    <row r="3796" spans="1:4" ht="39.6" x14ac:dyDescent="0.25">
      <c r="A3796" s="84">
        <v>105050</v>
      </c>
      <c r="B3796" s="85" t="s">
        <v>7924</v>
      </c>
      <c r="C3796" s="84" t="s">
        <v>27</v>
      </c>
      <c r="D3796" s="195">
        <v>223.83</v>
      </c>
    </row>
    <row r="3797" spans="1:4" ht="39.6" x14ac:dyDescent="0.25">
      <c r="A3797" s="84">
        <v>105053</v>
      </c>
      <c r="B3797" s="85" t="s">
        <v>7925</v>
      </c>
      <c r="C3797" s="84" t="s">
        <v>27</v>
      </c>
      <c r="D3797" s="195">
        <v>211.13</v>
      </c>
    </row>
    <row r="3798" spans="1:4" ht="39.6" x14ac:dyDescent="0.25">
      <c r="A3798" s="84">
        <v>105056</v>
      </c>
      <c r="B3798" s="85" t="s">
        <v>7926</v>
      </c>
      <c r="C3798" s="84" t="s">
        <v>27</v>
      </c>
      <c r="D3798" s="195">
        <v>307.88</v>
      </c>
    </row>
    <row r="3799" spans="1:4" ht="39.6" x14ac:dyDescent="0.25">
      <c r="A3799" s="84">
        <v>105058</v>
      </c>
      <c r="B3799" s="85" t="s">
        <v>7927</v>
      </c>
      <c r="C3799" s="84" t="s">
        <v>27</v>
      </c>
      <c r="D3799" s="195">
        <v>296.08</v>
      </c>
    </row>
    <row r="3800" spans="1:4" ht="39.6" x14ac:dyDescent="0.25">
      <c r="A3800" s="84">
        <v>105062</v>
      </c>
      <c r="B3800" s="85" t="s">
        <v>12569</v>
      </c>
      <c r="C3800" s="84" t="s">
        <v>27</v>
      </c>
      <c r="D3800" s="195">
        <v>0</v>
      </c>
    </row>
    <row r="3801" spans="1:4" ht="39.6" x14ac:dyDescent="0.25">
      <c r="A3801" s="84">
        <v>105066</v>
      </c>
      <c r="B3801" s="85" t="s">
        <v>12570</v>
      </c>
      <c r="C3801" s="84" t="s">
        <v>27</v>
      </c>
      <c r="D3801" s="195">
        <v>0</v>
      </c>
    </row>
    <row r="3802" spans="1:4" ht="39.6" x14ac:dyDescent="0.25">
      <c r="A3802" s="84">
        <v>105063</v>
      </c>
      <c r="B3802" s="85" t="s">
        <v>12571</v>
      </c>
      <c r="C3802" s="84" t="s">
        <v>27</v>
      </c>
      <c r="D3802" s="195">
        <v>0</v>
      </c>
    </row>
    <row r="3803" spans="1:4" ht="39.6" x14ac:dyDescent="0.25">
      <c r="A3803" s="84">
        <v>105067</v>
      </c>
      <c r="B3803" s="85" t="s">
        <v>12572</v>
      </c>
      <c r="C3803" s="84" t="s">
        <v>27</v>
      </c>
      <c r="D3803" s="195">
        <v>0</v>
      </c>
    </row>
    <row r="3804" spans="1:4" ht="39.6" x14ac:dyDescent="0.25">
      <c r="A3804" s="84">
        <v>105069</v>
      </c>
      <c r="B3804" s="85" t="s">
        <v>12573</v>
      </c>
      <c r="C3804" s="84" t="s">
        <v>27</v>
      </c>
      <c r="D3804" s="195">
        <v>0</v>
      </c>
    </row>
    <row r="3805" spans="1:4" ht="39.6" x14ac:dyDescent="0.25">
      <c r="A3805" s="84">
        <v>105072</v>
      </c>
      <c r="B3805" s="85" t="s">
        <v>12574</v>
      </c>
      <c r="C3805" s="84" t="s">
        <v>27</v>
      </c>
      <c r="D3805" s="195">
        <v>0</v>
      </c>
    </row>
    <row r="3806" spans="1:4" ht="39.6" x14ac:dyDescent="0.25">
      <c r="A3806" s="84">
        <v>105070</v>
      </c>
      <c r="B3806" s="85" t="s">
        <v>12575</v>
      </c>
      <c r="C3806" s="84" t="s">
        <v>27</v>
      </c>
      <c r="D3806" s="195">
        <v>0</v>
      </c>
    </row>
    <row r="3807" spans="1:4" ht="39.6" x14ac:dyDescent="0.25">
      <c r="A3807" s="84">
        <v>105073</v>
      </c>
      <c r="B3807" s="85" t="s">
        <v>12576</v>
      </c>
      <c r="C3807" s="84" t="s">
        <v>27</v>
      </c>
      <c r="D3807" s="195">
        <v>0</v>
      </c>
    </row>
    <row r="3808" spans="1:4" ht="39.6" x14ac:dyDescent="0.25">
      <c r="A3808" s="84">
        <v>105075</v>
      </c>
      <c r="B3808" s="85" t="s">
        <v>12577</v>
      </c>
      <c r="C3808" s="84" t="s">
        <v>27</v>
      </c>
      <c r="D3808" s="195">
        <v>0</v>
      </c>
    </row>
    <row r="3809" spans="1:4" ht="39.6" x14ac:dyDescent="0.25">
      <c r="A3809" s="84">
        <v>105078</v>
      </c>
      <c r="B3809" s="85" t="s">
        <v>12578</v>
      </c>
      <c r="C3809" s="84" t="s">
        <v>27</v>
      </c>
      <c r="D3809" s="195">
        <v>0</v>
      </c>
    </row>
    <row r="3810" spans="1:4" ht="39.6" x14ac:dyDescent="0.25">
      <c r="A3810" s="84">
        <v>105076</v>
      </c>
      <c r="B3810" s="85" t="s">
        <v>12579</v>
      </c>
      <c r="C3810" s="84" t="s">
        <v>27</v>
      </c>
      <c r="D3810" s="195">
        <v>0</v>
      </c>
    </row>
    <row r="3811" spans="1:4" ht="39.6" x14ac:dyDescent="0.25">
      <c r="A3811" s="84">
        <v>105079</v>
      </c>
      <c r="B3811" s="85" t="s">
        <v>12580</v>
      </c>
      <c r="C3811" s="84" t="s">
        <v>27</v>
      </c>
      <c r="D3811" s="195">
        <v>0</v>
      </c>
    </row>
    <row r="3812" spans="1:4" ht="39.6" x14ac:dyDescent="0.25">
      <c r="A3812" s="84">
        <v>105061</v>
      </c>
      <c r="B3812" s="85" t="s">
        <v>7928</v>
      </c>
      <c r="C3812" s="84" t="s">
        <v>27</v>
      </c>
      <c r="D3812" s="195">
        <v>109.49</v>
      </c>
    </row>
    <row r="3813" spans="1:4" ht="39.6" x14ac:dyDescent="0.25">
      <c r="A3813" s="84">
        <v>105064</v>
      </c>
      <c r="B3813" s="85" t="s">
        <v>7929</v>
      </c>
      <c r="C3813" s="84" t="s">
        <v>27</v>
      </c>
      <c r="D3813" s="195">
        <v>93.02</v>
      </c>
    </row>
    <row r="3814" spans="1:4" ht="39.6" x14ac:dyDescent="0.25">
      <c r="A3814" s="84">
        <v>105068</v>
      </c>
      <c r="B3814" s="85" t="s">
        <v>7930</v>
      </c>
      <c r="C3814" s="84" t="s">
        <v>27</v>
      </c>
      <c r="D3814" s="195">
        <v>178.92</v>
      </c>
    </row>
    <row r="3815" spans="1:4" ht="39.6" x14ac:dyDescent="0.25">
      <c r="A3815" s="84">
        <v>105071</v>
      </c>
      <c r="B3815" s="85" t="s">
        <v>7931</v>
      </c>
      <c r="C3815" s="84" t="s">
        <v>27</v>
      </c>
      <c r="D3815" s="195">
        <v>162.46</v>
      </c>
    </row>
    <row r="3816" spans="1:4" ht="39.6" x14ac:dyDescent="0.25">
      <c r="A3816" s="84">
        <v>105074</v>
      </c>
      <c r="B3816" s="85" t="s">
        <v>7932</v>
      </c>
      <c r="C3816" s="84" t="s">
        <v>27</v>
      </c>
      <c r="D3816" s="195">
        <v>276.11</v>
      </c>
    </row>
    <row r="3817" spans="1:4" ht="39.6" x14ac:dyDescent="0.25">
      <c r="A3817" s="84">
        <v>105077</v>
      </c>
      <c r="B3817" s="85" t="s">
        <v>7933</v>
      </c>
      <c r="C3817" s="84" t="s">
        <v>27</v>
      </c>
      <c r="D3817" s="195">
        <v>259.74</v>
      </c>
    </row>
    <row r="3818" spans="1:4" x14ac:dyDescent="0.25">
      <c r="A3818" s="84">
        <v>105090</v>
      </c>
      <c r="B3818" s="85" t="s">
        <v>7944</v>
      </c>
      <c r="C3818" s="84" t="s">
        <v>9</v>
      </c>
      <c r="D3818" s="195">
        <v>358.14</v>
      </c>
    </row>
    <row r="3819" spans="1:4" ht="26.4" x14ac:dyDescent="0.25">
      <c r="A3819" s="84">
        <v>105099</v>
      </c>
      <c r="B3819" s="85" t="s">
        <v>7950</v>
      </c>
      <c r="C3819" s="84" t="s">
        <v>27</v>
      </c>
      <c r="D3819" s="195">
        <v>89.7</v>
      </c>
    </row>
    <row r="3820" spans="1:4" ht="26.4" x14ac:dyDescent="0.25">
      <c r="A3820" s="84">
        <v>105100</v>
      </c>
      <c r="B3820" s="85" t="s">
        <v>7951</v>
      </c>
      <c r="C3820" s="84" t="s">
        <v>27</v>
      </c>
      <c r="D3820" s="195">
        <v>128.11000000000001</v>
      </c>
    </row>
    <row r="3821" spans="1:4" ht="26.4" x14ac:dyDescent="0.25">
      <c r="A3821" s="84">
        <v>105101</v>
      </c>
      <c r="B3821" s="85" t="s">
        <v>7952</v>
      </c>
      <c r="C3821" s="84" t="s">
        <v>27</v>
      </c>
      <c r="D3821" s="195">
        <v>249.57</v>
      </c>
    </row>
    <row r="3822" spans="1:4" ht="26.4" x14ac:dyDescent="0.25">
      <c r="A3822" s="84">
        <v>105102</v>
      </c>
      <c r="B3822" s="85" t="s">
        <v>7953</v>
      </c>
      <c r="C3822" s="84" t="s">
        <v>27</v>
      </c>
      <c r="D3822" s="195">
        <v>343.09</v>
      </c>
    </row>
    <row r="3823" spans="1:4" ht="26.4" x14ac:dyDescent="0.25">
      <c r="A3823" s="84">
        <v>105080</v>
      </c>
      <c r="B3823" s="85" t="s">
        <v>7934</v>
      </c>
      <c r="C3823" s="84" t="s">
        <v>27</v>
      </c>
      <c r="D3823" s="195">
        <v>70.16</v>
      </c>
    </row>
    <row r="3824" spans="1:4" ht="26.4" x14ac:dyDescent="0.25">
      <c r="A3824" s="84">
        <v>105081</v>
      </c>
      <c r="B3824" s="85" t="s">
        <v>7935</v>
      </c>
      <c r="C3824" s="84" t="s">
        <v>27</v>
      </c>
      <c r="D3824" s="195">
        <v>81.239999999999995</v>
      </c>
    </row>
    <row r="3825" spans="1:4" ht="26.4" x14ac:dyDescent="0.25">
      <c r="A3825" s="84">
        <v>105091</v>
      </c>
      <c r="B3825" s="85" t="s">
        <v>7945</v>
      </c>
      <c r="C3825" s="84" t="s">
        <v>27</v>
      </c>
      <c r="D3825" s="195">
        <v>141.77000000000001</v>
      </c>
    </row>
    <row r="3826" spans="1:4" ht="26.4" x14ac:dyDescent="0.25">
      <c r="A3826" s="84">
        <v>105089</v>
      </c>
      <c r="B3826" s="85" t="s">
        <v>7943</v>
      </c>
      <c r="C3826" s="84" t="s">
        <v>27</v>
      </c>
      <c r="D3826" s="195">
        <v>179.01</v>
      </c>
    </row>
    <row r="3827" spans="1:4" ht="26.4" x14ac:dyDescent="0.25">
      <c r="A3827" s="84">
        <v>105082</v>
      </c>
      <c r="B3827" s="85" t="s">
        <v>7936</v>
      </c>
      <c r="C3827" s="84" t="s">
        <v>27</v>
      </c>
      <c r="D3827" s="195">
        <v>73.11</v>
      </c>
    </row>
    <row r="3828" spans="1:4" ht="26.4" x14ac:dyDescent="0.25">
      <c r="A3828" s="84">
        <v>105083</v>
      </c>
      <c r="B3828" s="85" t="s">
        <v>7937</v>
      </c>
      <c r="C3828" s="84" t="s">
        <v>27</v>
      </c>
      <c r="D3828" s="195">
        <v>82.59</v>
      </c>
    </row>
    <row r="3829" spans="1:4" ht="26.4" x14ac:dyDescent="0.25">
      <c r="A3829" s="84">
        <v>105084</v>
      </c>
      <c r="B3829" s="85" t="s">
        <v>7938</v>
      </c>
      <c r="C3829" s="84" t="s">
        <v>27</v>
      </c>
      <c r="D3829" s="195">
        <v>102.62</v>
      </c>
    </row>
    <row r="3830" spans="1:4" ht="26.4" x14ac:dyDescent="0.25">
      <c r="A3830" s="84">
        <v>105086</v>
      </c>
      <c r="B3830" s="85" t="s">
        <v>7940</v>
      </c>
      <c r="C3830" s="84" t="s">
        <v>27</v>
      </c>
      <c r="D3830" s="195">
        <v>95.53</v>
      </c>
    </row>
    <row r="3831" spans="1:4" ht="26.4" x14ac:dyDescent="0.25">
      <c r="A3831" s="84">
        <v>105087</v>
      </c>
      <c r="B3831" s="85" t="s">
        <v>7941</v>
      </c>
      <c r="C3831" s="84" t="s">
        <v>27</v>
      </c>
      <c r="D3831" s="195">
        <v>107.37</v>
      </c>
    </row>
    <row r="3832" spans="1:4" ht="26.4" x14ac:dyDescent="0.25">
      <c r="A3832" s="84">
        <v>105088</v>
      </c>
      <c r="B3832" s="85" t="s">
        <v>7942</v>
      </c>
      <c r="C3832" s="84" t="s">
        <v>27</v>
      </c>
      <c r="D3832" s="195">
        <v>193.88</v>
      </c>
    </row>
    <row r="3833" spans="1:4" ht="26.4" x14ac:dyDescent="0.25">
      <c r="A3833" s="84">
        <v>105092</v>
      </c>
      <c r="B3833" s="85" t="s">
        <v>7946</v>
      </c>
      <c r="C3833" s="84" t="s">
        <v>27</v>
      </c>
      <c r="D3833" s="195">
        <v>154.16</v>
      </c>
    </row>
    <row r="3834" spans="1:4" ht="26.4" x14ac:dyDescent="0.25">
      <c r="A3834" s="84">
        <v>105085</v>
      </c>
      <c r="B3834" s="85" t="s">
        <v>7939</v>
      </c>
      <c r="C3834" s="84" t="s">
        <v>27</v>
      </c>
      <c r="D3834" s="195">
        <v>107.28</v>
      </c>
    </row>
    <row r="3835" spans="1:4" ht="26.4" x14ac:dyDescent="0.25">
      <c r="A3835" s="84">
        <v>105093</v>
      </c>
      <c r="B3835" s="85" t="s">
        <v>7947</v>
      </c>
      <c r="C3835" s="84" t="s">
        <v>27</v>
      </c>
      <c r="D3835" s="195">
        <v>156.69999999999999</v>
      </c>
    </row>
    <row r="3836" spans="1:4" ht="26.4" x14ac:dyDescent="0.25">
      <c r="A3836" s="84">
        <v>105041</v>
      </c>
      <c r="B3836" s="85" t="s">
        <v>7920</v>
      </c>
      <c r="C3836" s="84" t="s">
        <v>27</v>
      </c>
      <c r="D3836" s="195">
        <v>55.8</v>
      </c>
    </row>
    <row r="3837" spans="1:4" ht="26.4" x14ac:dyDescent="0.25">
      <c r="A3837" s="84">
        <v>105045</v>
      </c>
      <c r="B3837" s="85" t="s">
        <v>7922</v>
      </c>
      <c r="C3837" s="84" t="s">
        <v>27</v>
      </c>
      <c r="D3837" s="195">
        <v>63.57</v>
      </c>
    </row>
    <row r="3838" spans="1:4" ht="39.6" x14ac:dyDescent="0.25">
      <c r="A3838" s="84">
        <v>93961</v>
      </c>
      <c r="B3838" s="85" t="s">
        <v>10439</v>
      </c>
      <c r="C3838" s="84" t="s">
        <v>27</v>
      </c>
      <c r="D3838" s="195">
        <v>239.78</v>
      </c>
    </row>
    <row r="3839" spans="1:4" ht="39.6" x14ac:dyDescent="0.25">
      <c r="A3839" s="84">
        <v>93971</v>
      </c>
      <c r="B3839" s="85" t="s">
        <v>10440</v>
      </c>
      <c r="C3839" s="84" t="s">
        <v>27</v>
      </c>
      <c r="D3839" s="195">
        <v>201.88</v>
      </c>
    </row>
    <row r="3840" spans="1:4" ht="39.6" x14ac:dyDescent="0.25">
      <c r="A3840" s="84">
        <v>93959</v>
      </c>
      <c r="B3840" s="85" t="s">
        <v>10441</v>
      </c>
      <c r="C3840" s="84" t="s">
        <v>27</v>
      </c>
      <c r="D3840" s="195">
        <v>267.12</v>
      </c>
    </row>
    <row r="3841" spans="1:4" ht="39.6" x14ac:dyDescent="0.25">
      <c r="A3841" s="84">
        <v>93969</v>
      </c>
      <c r="B3841" s="85" t="s">
        <v>10442</v>
      </c>
      <c r="C3841" s="84" t="s">
        <v>27</v>
      </c>
      <c r="D3841" s="195">
        <v>223.97</v>
      </c>
    </row>
    <row r="3842" spans="1:4" ht="39.6" x14ac:dyDescent="0.25">
      <c r="A3842" s="84">
        <v>93957</v>
      </c>
      <c r="B3842" s="85" t="s">
        <v>10443</v>
      </c>
      <c r="C3842" s="84" t="s">
        <v>27</v>
      </c>
      <c r="D3842" s="195">
        <v>332.36</v>
      </c>
    </row>
    <row r="3843" spans="1:4" ht="39.6" x14ac:dyDescent="0.25">
      <c r="A3843" s="84">
        <v>93967</v>
      </c>
      <c r="B3843" s="85" t="s">
        <v>10444</v>
      </c>
      <c r="C3843" s="84" t="s">
        <v>27</v>
      </c>
      <c r="D3843" s="195">
        <v>278.5</v>
      </c>
    </row>
    <row r="3844" spans="1:4" ht="26.4" x14ac:dyDescent="0.25">
      <c r="A3844" s="84">
        <v>104878</v>
      </c>
      <c r="B3844" s="85" t="s">
        <v>6721</v>
      </c>
      <c r="C3844" s="84" t="s">
        <v>11</v>
      </c>
      <c r="D3844" s="195">
        <v>2329.11</v>
      </c>
    </row>
    <row r="3845" spans="1:4" ht="26.4" x14ac:dyDescent="0.25">
      <c r="A3845" s="84">
        <v>104877</v>
      </c>
      <c r="B3845" s="85" t="s">
        <v>6720</v>
      </c>
      <c r="C3845" s="84" t="s">
        <v>11</v>
      </c>
      <c r="D3845" s="195">
        <v>626.71</v>
      </c>
    </row>
    <row r="3846" spans="1:4" ht="39.6" x14ac:dyDescent="0.25">
      <c r="A3846" s="84">
        <v>104841</v>
      </c>
      <c r="B3846" s="85" t="s">
        <v>6704</v>
      </c>
      <c r="C3846" s="84" t="s">
        <v>27</v>
      </c>
      <c r="D3846" s="195">
        <v>90.32</v>
      </c>
    </row>
    <row r="3847" spans="1:4" ht="39.6" x14ac:dyDescent="0.25">
      <c r="A3847" s="84">
        <v>104849</v>
      </c>
      <c r="B3847" s="85" t="s">
        <v>6712</v>
      </c>
      <c r="C3847" s="84" t="s">
        <v>27</v>
      </c>
      <c r="D3847" s="195">
        <v>61.32</v>
      </c>
    </row>
    <row r="3848" spans="1:4" ht="39.6" x14ac:dyDescent="0.25">
      <c r="A3848" s="84">
        <v>104887</v>
      </c>
      <c r="B3848" s="85" t="s">
        <v>6725</v>
      </c>
      <c r="C3848" s="84" t="s">
        <v>27</v>
      </c>
      <c r="D3848" s="195">
        <v>47.32</v>
      </c>
    </row>
    <row r="3849" spans="1:4" ht="39.6" x14ac:dyDescent="0.25">
      <c r="A3849" s="84">
        <v>104844</v>
      </c>
      <c r="B3849" s="85" t="s">
        <v>6707</v>
      </c>
      <c r="C3849" s="84" t="s">
        <v>27</v>
      </c>
      <c r="D3849" s="195">
        <v>99.83</v>
      </c>
    </row>
    <row r="3850" spans="1:4" ht="39.6" x14ac:dyDescent="0.25">
      <c r="A3850" s="84">
        <v>104852</v>
      </c>
      <c r="B3850" s="85" t="s">
        <v>6715</v>
      </c>
      <c r="C3850" s="84" t="s">
        <v>27</v>
      </c>
      <c r="D3850" s="195">
        <v>67.66</v>
      </c>
    </row>
    <row r="3851" spans="1:4" ht="39.6" x14ac:dyDescent="0.25">
      <c r="A3851" s="84">
        <v>104846</v>
      </c>
      <c r="B3851" s="85" t="s">
        <v>6709</v>
      </c>
      <c r="C3851" s="84" t="s">
        <v>27</v>
      </c>
      <c r="D3851" s="195">
        <v>113.97</v>
      </c>
    </row>
    <row r="3852" spans="1:4" ht="39.6" x14ac:dyDescent="0.25">
      <c r="A3852" s="84">
        <v>104854</v>
      </c>
      <c r="B3852" s="85" t="s">
        <v>6717</v>
      </c>
      <c r="C3852" s="84" t="s">
        <v>27</v>
      </c>
      <c r="D3852" s="195">
        <v>77.09</v>
      </c>
    </row>
    <row r="3853" spans="1:4" ht="39.6" x14ac:dyDescent="0.25">
      <c r="A3853" s="84">
        <v>104890</v>
      </c>
      <c r="B3853" s="85" t="s">
        <v>6728</v>
      </c>
      <c r="C3853" s="84" t="s">
        <v>27</v>
      </c>
      <c r="D3853" s="195">
        <v>54.49</v>
      </c>
    </row>
    <row r="3854" spans="1:4" ht="39.6" x14ac:dyDescent="0.25">
      <c r="A3854" s="84">
        <v>104842</v>
      </c>
      <c r="B3854" s="85" t="s">
        <v>6705</v>
      </c>
      <c r="C3854" s="84" t="s">
        <v>27</v>
      </c>
      <c r="D3854" s="195">
        <v>76.95</v>
      </c>
    </row>
    <row r="3855" spans="1:4" ht="39.6" x14ac:dyDescent="0.25">
      <c r="A3855" s="84">
        <v>104850</v>
      </c>
      <c r="B3855" s="85" t="s">
        <v>6713</v>
      </c>
      <c r="C3855" s="84" t="s">
        <v>27</v>
      </c>
      <c r="D3855" s="195">
        <v>54.46</v>
      </c>
    </row>
    <row r="3856" spans="1:4" ht="39.6" x14ac:dyDescent="0.25">
      <c r="A3856" s="84">
        <v>104888</v>
      </c>
      <c r="B3856" s="85" t="s">
        <v>6726</v>
      </c>
      <c r="C3856" s="84" t="s">
        <v>27</v>
      </c>
      <c r="D3856" s="195">
        <v>42.83</v>
      </c>
    </row>
    <row r="3857" spans="1:4" ht="39.6" x14ac:dyDescent="0.25">
      <c r="A3857" s="84">
        <v>104879</v>
      </c>
      <c r="B3857" s="85" t="s">
        <v>6722</v>
      </c>
      <c r="C3857" s="84" t="s">
        <v>27</v>
      </c>
      <c r="D3857" s="195">
        <v>84.92</v>
      </c>
    </row>
    <row r="3858" spans="1:4" ht="39.6" x14ac:dyDescent="0.25">
      <c r="A3858" s="84">
        <v>104853</v>
      </c>
      <c r="B3858" s="85" t="s">
        <v>6716</v>
      </c>
      <c r="C3858" s="84" t="s">
        <v>27</v>
      </c>
      <c r="D3858" s="195">
        <v>59.77</v>
      </c>
    </row>
    <row r="3859" spans="1:4" ht="39.6" x14ac:dyDescent="0.25">
      <c r="A3859" s="84">
        <v>104847</v>
      </c>
      <c r="B3859" s="85" t="s">
        <v>6710</v>
      </c>
      <c r="C3859" s="84" t="s">
        <v>27</v>
      </c>
      <c r="D3859" s="195">
        <v>96.69</v>
      </c>
    </row>
    <row r="3860" spans="1:4" ht="39.6" x14ac:dyDescent="0.25">
      <c r="A3860" s="84">
        <v>104855</v>
      </c>
      <c r="B3860" s="85" t="s">
        <v>6718</v>
      </c>
      <c r="C3860" s="84" t="s">
        <v>27</v>
      </c>
      <c r="D3860" s="195">
        <v>67.599999999999994</v>
      </c>
    </row>
    <row r="3861" spans="1:4" ht="39.6" x14ac:dyDescent="0.25">
      <c r="A3861" s="84">
        <v>104891</v>
      </c>
      <c r="B3861" s="85" t="s">
        <v>6729</v>
      </c>
      <c r="C3861" s="84" t="s">
        <v>27</v>
      </c>
      <c r="D3861" s="195">
        <v>48.86</v>
      </c>
    </row>
    <row r="3862" spans="1:4" ht="39.6" x14ac:dyDescent="0.25">
      <c r="A3862" s="84">
        <v>104892</v>
      </c>
      <c r="B3862" s="85" t="s">
        <v>6730</v>
      </c>
      <c r="C3862" s="84" t="s">
        <v>27</v>
      </c>
      <c r="D3862" s="195">
        <v>112.59</v>
      </c>
    </row>
    <row r="3863" spans="1:4" ht="39.6" x14ac:dyDescent="0.25">
      <c r="A3863" s="84">
        <v>104848</v>
      </c>
      <c r="B3863" s="85" t="s">
        <v>6711</v>
      </c>
      <c r="C3863" s="84" t="s">
        <v>27</v>
      </c>
      <c r="D3863" s="195">
        <v>71.56</v>
      </c>
    </row>
    <row r="3864" spans="1:4" ht="39.6" x14ac:dyDescent="0.25">
      <c r="A3864" s="84">
        <v>104886</v>
      </c>
      <c r="B3864" s="85" t="s">
        <v>6724</v>
      </c>
      <c r="C3864" s="84" t="s">
        <v>27</v>
      </c>
      <c r="D3864" s="195">
        <v>53.98</v>
      </c>
    </row>
    <row r="3865" spans="1:4" ht="39.6" x14ac:dyDescent="0.25">
      <c r="A3865" s="84">
        <v>104843</v>
      </c>
      <c r="B3865" s="85" t="s">
        <v>6706</v>
      </c>
      <c r="C3865" s="84" t="s">
        <v>27</v>
      </c>
      <c r="D3865" s="195">
        <v>124.48</v>
      </c>
    </row>
    <row r="3866" spans="1:4" ht="39.6" x14ac:dyDescent="0.25">
      <c r="A3866" s="84">
        <v>104851</v>
      </c>
      <c r="B3866" s="85" t="s">
        <v>6714</v>
      </c>
      <c r="C3866" s="84" t="s">
        <v>27</v>
      </c>
      <c r="D3866" s="195">
        <v>79.45</v>
      </c>
    </row>
    <row r="3867" spans="1:4" ht="39.6" x14ac:dyDescent="0.25">
      <c r="A3867" s="84">
        <v>104845</v>
      </c>
      <c r="B3867" s="85" t="s">
        <v>6708</v>
      </c>
      <c r="C3867" s="84" t="s">
        <v>27</v>
      </c>
      <c r="D3867" s="195">
        <v>142.1</v>
      </c>
    </row>
    <row r="3868" spans="1:4" ht="39.6" x14ac:dyDescent="0.25">
      <c r="A3868" s="84">
        <v>104880</v>
      </c>
      <c r="B3868" s="85" t="s">
        <v>6723</v>
      </c>
      <c r="C3868" s="84" t="s">
        <v>27</v>
      </c>
      <c r="D3868" s="195">
        <v>91.17</v>
      </c>
    </row>
    <row r="3869" spans="1:4" ht="39.6" x14ac:dyDescent="0.25">
      <c r="A3869" s="84">
        <v>104889</v>
      </c>
      <c r="B3869" s="85" t="s">
        <v>6727</v>
      </c>
      <c r="C3869" s="84" t="s">
        <v>27</v>
      </c>
      <c r="D3869" s="195">
        <v>62.89</v>
      </c>
    </row>
    <row r="3870" spans="1:4" ht="26.4" x14ac:dyDescent="0.25">
      <c r="A3870" s="84">
        <v>95108</v>
      </c>
      <c r="B3870" s="85" t="s">
        <v>6703</v>
      </c>
      <c r="C3870" s="84" t="s">
        <v>11</v>
      </c>
      <c r="D3870" s="195">
        <v>42.68</v>
      </c>
    </row>
    <row r="3871" spans="1:4" ht="39.6" x14ac:dyDescent="0.25">
      <c r="A3871" s="84">
        <v>104857</v>
      </c>
      <c r="B3871" s="85" t="s">
        <v>12581</v>
      </c>
      <c r="C3871" s="84" t="s">
        <v>27</v>
      </c>
      <c r="D3871" s="195">
        <v>0</v>
      </c>
    </row>
    <row r="3872" spans="1:4" ht="39.6" x14ac:dyDescent="0.25">
      <c r="A3872" s="84">
        <v>104859</v>
      </c>
      <c r="B3872" s="85" t="s">
        <v>12582</v>
      </c>
      <c r="C3872" s="84" t="s">
        <v>27</v>
      </c>
      <c r="D3872" s="195">
        <v>0</v>
      </c>
    </row>
    <row r="3873" spans="1:4" ht="39.6" x14ac:dyDescent="0.25">
      <c r="A3873" s="84">
        <v>104861</v>
      </c>
      <c r="B3873" s="85" t="s">
        <v>12583</v>
      </c>
      <c r="C3873" s="84" t="s">
        <v>27</v>
      </c>
      <c r="D3873" s="195">
        <v>0</v>
      </c>
    </row>
    <row r="3874" spans="1:4" ht="39.6" x14ac:dyDescent="0.25">
      <c r="A3874" s="84">
        <v>104856</v>
      </c>
      <c r="B3874" s="85" t="s">
        <v>12584</v>
      </c>
      <c r="C3874" s="84" t="s">
        <v>27</v>
      </c>
      <c r="D3874" s="195">
        <v>0</v>
      </c>
    </row>
    <row r="3875" spans="1:4" ht="39.6" x14ac:dyDescent="0.25">
      <c r="A3875" s="84">
        <v>104858</v>
      </c>
      <c r="B3875" s="85" t="s">
        <v>12585</v>
      </c>
      <c r="C3875" s="84" t="s">
        <v>27</v>
      </c>
      <c r="D3875" s="195">
        <v>0</v>
      </c>
    </row>
    <row r="3876" spans="1:4" ht="39.6" x14ac:dyDescent="0.25">
      <c r="A3876" s="84">
        <v>104860</v>
      </c>
      <c r="B3876" s="85" t="s">
        <v>12586</v>
      </c>
      <c r="C3876" s="84" t="s">
        <v>27</v>
      </c>
      <c r="D3876" s="195">
        <v>0</v>
      </c>
    </row>
    <row r="3877" spans="1:4" ht="39.6" x14ac:dyDescent="0.25">
      <c r="A3877" s="84">
        <v>104871</v>
      </c>
      <c r="B3877" s="85" t="s">
        <v>12587</v>
      </c>
      <c r="C3877" s="84" t="s">
        <v>27</v>
      </c>
      <c r="D3877" s="195">
        <v>0</v>
      </c>
    </row>
    <row r="3878" spans="1:4" ht="39.6" x14ac:dyDescent="0.25">
      <c r="A3878" s="84">
        <v>104883</v>
      </c>
      <c r="B3878" s="85" t="s">
        <v>12588</v>
      </c>
      <c r="C3878" s="84" t="s">
        <v>27</v>
      </c>
      <c r="D3878" s="195">
        <v>0</v>
      </c>
    </row>
    <row r="3879" spans="1:4" ht="39.6" x14ac:dyDescent="0.25">
      <c r="A3879" s="84">
        <v>104865</v>
      </c>
      <c r="B3879" s="85" t="s">
        <v>12589</v>
      </c>
      <c r="C3879" s="84" t="s">
        <v>27</v>
      </c>
      <c r="D3879" s="195">
        <v>0</v>
      </c>
    </row>
    <row r="3880" spans="1:4" ht="39.6" x14ac:dyDescent="0.25">
      <c r="A3880" s="84">
        <v>104872</v>
      </c>
      <c r="B3880" s="85" t="s">
        <v>12590</v>
      </c>
      <c r="C3880" s="84" t="s">
        <v>27</v>
      </c>
      <c r="D3880" s="195">
        <v>0</v>
      </c>
    </row>
    <row r="3881" spans="1:4" ht="39.6" x14ac:dyDescent="0.25">
      <c r="A3881" s="84">
        <v>104884</v>
      </c>
      <c r="B3881" s="85" t="s">
        <v>12591</v>
      </c>
      <c r="C3881" s="84" t="s">
        <v>27</v>
      </c>
      <c r="D3881" s="195">
        <v>0</v>
      </c>
    </row>
    <row r="3882" spans="1:4" ht="39.6" x14ac:dyDescent="0.25">
      <c r="A3882" s="84">
        <v>104866</v>
      </c>
      <c r="B3882" s="85" t="s">
        <v>12592</v>
      </c>
      <c r="C3882" s="84" t="s">
        <v>27</v>
      </c>
      <c r="D3882" s="195">
        <v>0</v>
      </c>
    </row>
    <row r="3883" spans="1:4" ht="39.6" x14ac:dyDescent="0.25">
      <c r="A3883" s="84">
        <v>104873</v>
      </c>
      <c r="B3883" s="85" t="s">
        <v>12593</v>
      </c>
      <c r="C3883" s="84" t="s">
        <v>27</v>
      </c>
      <c r="D3883" s="195">
        <v>0</v>
      </c>
    </row>
    <row r="3884" spans="1:4" ht="39.6" x14ac:dyDescent="0.25">
      <c r="A3884" s="84">
        <v>104885</v>
      </c>
      <c r="B3884" s="85" t="s">
        <v>12594</v>
      </c>
      <c r="C3884" s="84" t="s">
        <v>27</v>
      </c>
      <c r="D3884" s="195">
        <v>0</v>
      </c>
    </row>
    <row r="3885" spans="1:4" ht="39.6" x14ac:dyDescent="0.25">
      <c r="A3885" s="84">
        <v>104867</v>
      </c>
      <c r="B3885" s="85" t="s">
        <v>12595</v>
      </c>
      <c r="C3885" s="84" t="s">
        <v>27</v>
      </c>
      <c r="D3885" s="195">
        <v>0</v>
      </c>
    </row>
    <row r="3886" spans="1:4" ht="39.6" x14ac:dyDescent="0.25">
      <c r="A3886" s="84">
        <v>104868</v>
      </c>
      <c r="B3886" s="85" t="s">
        <v>12596</v>
      </c>
      <c r="C3886" s="84" t="s">
        <v>27</v>
      </c>
      <c r="D3886" s="195">
        <v>0</v>
      </c>
    </row>
    <row r="3887" spans="1:4" ht="39.6" x14ac:dyDescent="0.25">
      <c r="A3887" s="84">
        <v>104874</v>
      </c>
      <c r="B3887" s="85" t="s">
        <v>12597</v>
      </c>
      <c r="C3887" s="84" t="s">
        <v>27</v>
      </c>
      <c r="D3887" s="195">
        <v>0</v>
      </c>
    </row>
    <row r="3888" spans="1:4" ht="39.6" x14ac:dyDescent="0.25">
      <c r="A3888" s="84">
        <v>104862</v>
      </c>
      <c r="B3888" s="85" t="s">
        <v>12598</v>
      </c>
      <c r="C3888" s="84" t="s">
        <v>27</v>
      </c>
      <c r="D3888" s="195">
        <v>0</v>
      </c>
    </row>
    <row r="3889" spans="1:4" ht="39.6" x14ac:dyDescent="0.25">
      <c r="A3889" s="84">
        <v>104869</v>
      </c>
      <c r="B3889" s="85" t="s">
        <v>12599</v>
      </c>
      <c r="C3889" s="84" t="s">
        <v>27</v>
      </c>
      <c r="D3889" s="195">
        <v>0</v>
      </c>
    </row>
    <row r="3890" spans="1:4" ht="39.6" x14ac:dyDescent="0.25">
      <c r="A3890" s="84">
        <v>104881</v>
      </c>
      <c r="B3890" s="85" t="s">
        <v>12600</v>
      </c>
      <c r="C3890" s="84" t="s">
        <v>27</v>
      </c>
      <c r="D3890" s="195">
        <v>0</v>
      </c>
    </row>
    <row r="3891" spans="1:4" ht="39.6" x14ac:dyDescent="0.25">
      <c r="A3891" s="84">
        <v>104863</v>
      </c>
      <c r="B3891" s="85" t="s">
        <v>12601</v>
      </c>
      <c r="C3891" s="84" t="s">
        <v>27</v>
      </c>
      <c r="D3891" s="195">
        <v>0</v>
      </c>
    </row>
    <row r="3892" spans="1:4" ht="39.6" x14ac:dyDescent="0.25">
      <c r="A3892" s="84">
        <v>104870</v>
      </c>
      <c r="B3892" s="85" t="s">
        <v>12602</v>
      </c>
      <c r="C3892" s="84" t="s">
        <v>27</v>
      </c>
      <c r="D3892" s="195">
        <v>0</v>
      </c>
    </row>
    <row r="3893" spans="1:4" ht="39.6" x14ac:dyDescent="0.25">
      <c r="A3893" s="84">
        <v>104882</v>
      </c>
      <c r="B3893" s="85" t="s">
        <v>12603</v>
      </c>
      <c r="C3893" s="84" t="s">
        <v>27</v>
      </c>
      <c r="D3893" s="195">
        <v>0</v>
      </c>
    </row>
    <row r="3894" spans="1:4" ht="39.6" x14ac:dyDescent="0.25">
      <c r="A3894" s="84">
        <v>104864</v>
      </c>
      <c r="B3894" s="85" t="s">
        <v>12604</v>
      </c>
      <c r="C3894" s="84" t="s">
        <v>27</v>
      </c>
      <c r="D3894" s="195">
        <v>0</v>
      </c>
    </row>
    <row r="3895" spans="1:4" x14ac:dyDescent="0.25">
      <c r="A3895" s="84">
        <v>104876</v>
      </c>
      <c r="B3895" s="85" t="s">
        <v>6719</v>
      </c>
      <c r="C3895" s="84" t="s">
        <v>11</v>
      </c>
      <c r="D3895" s="195">
        <v>27.71</v>
      </c>
    </row>
    <row r="3896" spans="1:4" ht="26.4" x14ac:dyDescent="0.25">
      <c r="A3896" s="84">
        <v>104875</v>
      </c>
      <c r="B3896" s="85" t="s">
        <v>10445</v>
      </c>
      <c r="C3896" s="84" t="s">
        <v>27</v>
      </c>
      <c r="D3896" s="195">
        <v>156.94999999999999</v>
      </c>
    </row>
    <row r="3897" spans="1:4" ht="26.4" x14ac:dyDescent="0.25">
      <c r="A3897" s="84">
        <v>105942</v>
      </c>
      <c r="B3897" s="85" t="s">
        <v>12605</v>
      </c>
      <c r="C3897" s="84" t="s">
        <v>27</v>
      </c>
      <c r="D3897" s="195">
        <v>0</v>
      </c>
    </row>
    <row r="3898" spans="1:4" ht="26.4" x14ac:dyDescent="0.25">
      <c r="A3898" s="84">
        <v>105943</v>
      </c>
      <c r="B3898" s="85" t="s">
        <v>12606</v>
      </c>
      <c r="C3898" s="84" t="s">
        <v>27</v>
      </c>
      <c r="D3898" s="195">
        <v>0</v>
      </c>
    </row>
    <row r="3899" spans="1:4" ht="26.4" x14ac:dyDescent="0.25">
      <c r="A3899" s="84">
        <v>105941</v>
      </c>
      <c r="B3899" s="85" t="s">
        <v>12607</v>
      </c>
      <c r="C3899" s="84" t="s">
        <v>9</v>
      </c>
      <c r="D3899" s="195">
        <v>0</v>
      </c>
    </row>
    <row r="3900" spans="1:4" ht="39.6" x14ac:dyDescent="0.25">
      <c r="A3900" s="84">
        <v>105940</v>
      </c>
      <c r="B3900" s="85" t="s">
        <v>12608</v>
      </c>
      <c r="C3900" s="84" t="s">
        <v>9</v>
      </c>
      <c r="D3900" s="195">
        <v>0</v>
      </c>
    </row>
    <row r="3901" spans="1:4" ht="39.6" x14ac:dyDescent="0.25">
      <c r="A3901" s="84">
        <v>105938</v>
      </c>
      <c r="B3901" s="85" t="s">
        <v>12609</v>
      </c>
      <c r="C3901" s="84" t="s">
        <v>9</v>
      </c>
      <c r="D3901" s="195">
        <v>0</v>
      </c>
    </row>
    <row r="3902" spans="1:4" ht="39.6" x14ac:dyDescent="0.25">
      <c r="A3902" s="84">
        <v>105939</v>
      </c>
      <c r="B3902" s="85" t="s">
        <v>12610</v>
      </c>
      <c r="C3902" s="84" t="s">
        <v>9</v>
      </c>
      <c r="D3902" s="195">
        <v>0</v>
      </c>
    </row>
    <row r="3903" spans="1:4" x14ac:dyDescent="0.25">
      <c r="A3903" s="84">
        <v>96120</v>
      </c>
      <c r="B3903" s="85" t="s">
        <v>7481</v>
      </c>
      <c r="C3903" s="84" t="s">
        <v>27</v>
      </c>
      <c r="D3903" s="195">
        <v>3.07</v>
      </c>
    </row>
    <row r="3904" spans="1:4" ht="26.4" x14ac:dyDescent="0.25">
      <c r="A3904" s="84">
        <v>96123</v>
      </c>
      <c r="B3904" s="85" t="s">
        <v>7482</v>
      </c>
      <c r="C3904" s="84" t="s">
        <v>27</v>
      </c>
      <c r="D3904" s="195">
        <v>29.89</v>
      </c>
    </row>
    <row r="3905" spans="1:4" x14ac:dyDescent="0.25">
      <c r="A3905" s="84">
        <v>96122</v>
      </c>
      <c r="B3905" s="85" t="s">
        <v>7476</v>
      </c>
      <c r="C3905" s="84" t="s">
        <v>27</v>
      </c>
      <c r="D3905" s="195">
        <v>52.69</v>
      </c>
    </row>
    <row r="3906" spans="1:4" ht="26.4" x14ac:dyDescent="0.25">
      <c r="A3906" s="84">
        <v>96121</v>
      </c>
      <c r="B3906" s="85" t="s">
        <v>7486</v>
      </c>
      <c r="C3906" s="84" t="s">
        <v>27</v>
      </c>
      <c r="D3906" s="195">
        <v>13.52</v>
      </c>
    </row>
    <row r="3907" spans="1:4" x14ac:dyDescent="0.25">
      <c r="A3907" s="84">
        <v>99054</v>
      </c>
      <c r="B3907" s="85" t="s">
        <v>7483</v>
      </c>
      <c r="C3907" s="84" t="s">
        <v>9</v>
      </c>
      <c r="D3907" s="195">
        <v>60.34</v>
      </c>
    </row>
    <row r="3908" spans="1:4" ht="26.4" x14ac:dyDescent="0.25">
      <c r="A3908" s="84">
        <v>96110</v>
      </c>
      <c r="B3908" s="85" t="s">
        <v>7479</v>
      </c>
      <c r="C3908" s="84" t="s">
        <v>9</v>
      </c>
      <c r="D3908" s="195">
        <v>79.430000000000007</v>
      </c>
    </row>
    <row r="3909" spans="1:4" ht="26.4" x14ac:dyDescent="0.25">
      <c r="A3909" s="84">
        <v>96114</v>
      </c>
      <c r="B3909" s="85" t="s">
        <v>7480</v>
      </c>
      <c r="C3909" s="84" t="s">
        <v>9</v>
      </c>
      <c r="D3909" s="195">
        <v>78.17</v>
      </c>
    </row>
    <row r="3910" spans="1:4" ht="26.4" x14ac:dyDescent="0.25">
      <c r="A3910" s="84">
        <v>104757</v>
      </c>
      <c r="B3910" s="85" t="s">
        <v>12611</v>
      </c>
      <c r="C3910" s="84" t="s">
        <v>9</v>
      </c>
      <c r="D3910" s="195">
        <v>94.79</v>
      </c>
    </row>
    <row r="3911" spans="1:4" ht="26.4" x14ac:dyDescent="0.25">
      <c r="A3911" s="84">
        <v>104756</v>
      </c>
      <c r="B3911" s="85" t="s">
        <v>7477</v>
      </c>
      <c r="C3911" s="84" t="s">
        <v>9</v>
      </c>
      <c r="D3911" s="195">
        <v>224.7</v>
      </c>
    </row>
    <row r="3912" spans="1:4" ht="26.4" x14ac:dyDescent="0.25">
      <c r="A3912" s="84">
        <v>96112</v>
      </c>
      <c r="B3912" s="85" t="s">
        <v>7475</v>
      </c>
      <c r="C3912" s="84" t="s">
        <v>9</v>
      </c>
      <c r="D3912" s="195">
        <v>172.53</v>
      </c>
    </row>
    <row r="3913" spans="1:4" x14ac:dyDescent="0.25">
      <c r="A3913" s="84">
        <v>96113</v>
      </c>
      <c r="B3913" s="85" t="s">
        <v>10</v>
      </c>
      <c r="C3913" s="84" t="s">
        <v>9</v>
      </c>
      <c r="D3913" s="195">
        <v>47.52</v>
      </c>
    </row>
    <row r="3914" spans="1:4" x14ac:dyDescent="0.25">
      <c r="A3914" s="84">
        <v>96109</v>
      </c>
      <c r="B3914" s="85" t="s">
        <v>7478</v>
      </c>
      <c r="C3914" s="84" t="s">
        <v>9</v>
      </c>
      <c r="D3914" s="195">
        <v>52.69</v>
      </c>
    </row>
    <row r="3915" spans="1:4" ht="26.4" x14ac:dyDescent="0.25">
      <c r="A3915" s="84">
        <v>96116</v>
      </c>
      <c r="B3915" s="85" t="s">
        <v>7485</v>
      </c>
      <c r="C3915" s="84" t="s">
        <v>9</v>
      </c>
      <c r="D3915" s="195">
        <v>64.959999999999994</v>
      </c>
    </row>
    <row r="3916" spans="1:4" ht="26.4" x14ac:dyDescent="0.25">
      <c r="A3916" s="84">
        <v>96111</v>
      </c>
      <c r="B3916" s="85" t="s">
        <v>7484</v>
      </c>
      <c r="C3916" s="84" t="s">
        <v>9</v>
      </c>
      <c r="D3916" s="195">
        <v>64.81</v>
      </c>
    </row>
    <row r="3917" spans="1:4" ht="26.4" x14ac:dyDescent="0.25">
      <c r="A3917" s="84">
        <v>96486</v>
      </c>
      <c r="B3917" s="85" t="s">
        <v>7488</v>
      </c>
      <c r="C3917" s="84" t="s">
        <v>9</v>
      </c>
      <c r="D3917" s="195">
        <v>74.02</v>
      </c>
    </row>
    <row r="3918" spans="1:4" ht="26.4" x14ac:dyDescent="0.25">
      <c r="A3918" s="84">
        <v>96485</v>
      </c>
      <c r="B3918" s="85" t="s">
        <v>7487</v>
      </c>
      <c r="C3918" s="84" t="s">
        <v>9</v>
      </c>
      <c r="D3918" s="195">
        <v>73.87</v>
      </c>
    </row>
    <row r="3919" spans="1:4" ht="26.4" x14ac:dyDescent="0.25">
      <c r="A3919" s="84">
        <v>97557</v>
      </c>
      <c r="B3919" s="85" t="s">
        <v>12612</v>
      </c>
      <c r="C3919" s="84" t="s">
        <v>9</v>
      </c>
      <c r="D3919" s="195">
        <v>0</v>
      </c>
    </row>
    <row r="3920" spans="1:4" ht="39.6" x14ac:dyDescent="0.25">
      <c r="A3920" s="84">
        <v>101807</v>
      </c>
      <c r="B3920" s="85" t="s">
        <v>1099</v>
      </c>
      <c r="C3920" s="84" t="s">
        <v>11</v>
      </c>
      <c r="D3920" s="195">
        <v>552.12</v>
      </c>
    </row>
    <row r="3921" spans="1:4" ht="39.6" x14ac:dyDescent="0.25">
      <c r="A3921" s="84">
        <v>101806</v>
      </c>
      <c r="B3921" s="85" t="s">
        <v>1098</v>
      </c>
      <c r="C3921" s="84" t="s">
        <v>11</v>
      </c>
      <c r="D3921" s="195">
        <v>582.29999999999995</v>
      </c>
    </row>
    <row r="3922" spans="1:4" ht="39.6" x14ac:dyDescent="0.25">
      <c r="A3922" s="84">
        <v>101808</v>
      </c>
      <c r="B3922" s="85" t="s">
        <v>1100</v>
      </c>
      <c r="C3922" s="84" t="s">
        <v>11</v>
      </c>
      <c r="D3922" s="195">
        <v>564.83000000000004</v>
      </c>
    </row>
    <row r="3923" spans="1:4" ht="39.6" x14ac:dyDescent="0.25">
      <c r="A3923" s="84">
        <v>98058</v>
      </c>
      <c r="B3923" s="85" t="s">
        <v>12613</v>
      </c>
      <c r="C3923" s="84" t="s">
        <v>11</v>
      </c>
      <c r="D3923" s="195">
        <v>1866.86</v>
      </c>
    </row>
    <row r="3924" spans="1:4" ht="39.6" x14ac:dyDescent="0.25">
      <c r="A3924" s="84">
        <v>98059</v>
      </c>
      <c r="B3924" s="85" t="s">
        <v>12614</v>
      </c>
      <c r="C3924" s="84" t="s">
        <v>11</v>
      </c>
      <c r="D3924" s="195">
        <v>4004.76</v>
      </c>
    </row>
    <row r="3925" spans="1:4" ht="39.6" x14ac:dyDescent="0.25">
      <c r="A3925" s="84">
        <v>98060</v>
      </c>
      <c r="B3925" s="85" t="s">
        <v>12615</v>
      </c>
      <c r="C3925" s="84" t="s">
        <v>11</v>
      </c>
      <c r="D3925" s="195">
        <v>5619.91</v>
      </c>
    </row>
    <row r="3926" spans="1:4" ht="39.6" x14ac:dyDescent="0.25">
      <c r="A3926" s="84">
        <v>98061</v>
      </c>
      <c r="B3926" s="85" t="s">
        <v>12616</v>
      </c>
      <c r="C3926" s="84" t="s">
        <v>11</v>
      </c>
      <c r="D3926" s="195">
        <v>7850.14</v>
      </c>
    </row>
    <row r="3927" spans="1:4" ht="39.6" x14ac:dyDescent="0.25">
      <c r="A3927" s="84">
        <v>98088</v>
      </c>
      <c r="B3927" s="85" t="s">
        <v>2961</v>
      </c>
      <c r="C3927" s="84" t="s">
        <v>11</v>
      </c>
      <c r="D3927" s="195">
        <v>3473.45</v>
      </c>
    </row>
    <row r="3928" spans="1:4" ht="39.6" x14ac:dyDescent="0.25">
      <c r="A3928" s="84">
        <v>98089</v>
      </c>
      <c r="B3928" s="85" t="s">
        <v>2962</v>
      </c>
      <c r="C3928" s="84" t="s">
        <v>11</v>
      </c>
      <c r="D3928" s="195">
        <v>5528.1</v>
      </c>
    </row>
    <row r="3929" spans="1:4" ht="39.6" x14ac:dyDescent="0.25">
      <c r="A3929" s="84">
        <v>98090</v>
      </c>
      <c r="B3929" s="85" t="s">
        <v>2963</v>
      </c>
      <c r="C3929" s="84" t="s">
        <v>11</v>
      </c>
      <c r="D3929" s="195">
        <v>8736.17</v>
      </c>
    </row>
    <row r="3930" spans="1:4" ht="39.6" x14ac:dyDescent="0.25">
      <c r="A3930" s="84">
        <v>98091</v>
      </c>
      <c r="B3930" s="85" t="s">
        <v>2964</v>
      </c>
      <c r="C3930" s="84" t="s">
        <v>11</v>
      </c>
      <c r="D3930" s="195">
        <v>11440.02</v>
      </c>
    </row>
    <row r="3931" spans="1:4" ht="39.6" x14ac:dyDescent="0.25">
      <c r="A3931" s="84">
        <v>98092</v>
      </c>
      <c r="B3931" s="85" t="s">
        <v>2965</v>
      </c>
      <c r="C3931" s="84" t="s">
        <v>11</v>
      </c>
      <c r="D3931" s="195">
        <v>13317.24</v>
      </c>
    </row>
    <row r="3932" spans="1:4" ht="39.6" x14ac:dyDescent="0.25">
      <c r="A3932" s="84">
        <v>98093</v>
      </c>
      <c r="B3932" s="85" t="s">
        <v>2966</v>
      </c>
      <c r="C3932" s="84" t="s">
        <v>11</v>
      </c>
      <c r="D3932" s="195">
        <v>15739.33</v>
      </c>
    </row>
    <row r="3933" spans="1:4" ht="39.6" x14ac:dyDescent="0.25">
      <c r="A3933" s="84">
        <v>98072</v>
      </c>
      <c r="B3933" s="85" t="s">
        <v>2945</v>
      </c>
      <c r="C3933" s="84" t="s">
        <v>11</v>
      </c>
      <c r="D3933" s="195">
        <v>4036.46</v>
      </c>
    </row>
    <row r="3934" spans="1:4" ht="39.6" x14ac:dyDescent="0.25">
      <c r="A3934" s="84">
        <v>98073</v>
      </c>
      <c r="B3934" s="85" t="s">
        <v>2946</v>
      </c>
      <c r="C3934" s="84" t="s">
        <v>11</v>
      </c>
      <c r="D3934" s="195">
        <v>6405.08</v>
      </c>
    </row>
    <row r="3935" spans="1:4" ht="39.6" x14ac:dyDescent="0.25">
      <c r="A3935" s="84">
        <v>98074</v>
      </c>
      <c r="B3935" s="85" t="s">
        <v>2947</v>
      </c>
      <c r="C3935" s="84" t="s">
        <v>11</v>
      </c>
      <c r="D3935" s="195">
        <v>10071.129999999999</v>
      </c>
    </row>
    <row r="3936" spans="1:4" ht="39.6" x14ac:dyDescent="0.25">
      <c r="A3936" s="84">
        <v>98075</v>
      </c>
      <c r="B3936" s="85" t="s">
        <v>2948</v>
      </c>
      <c r="C3936" s="84" t="s">
        <v>11</v>
      </c>
      <c r="D3936" s="195">
        <v>13161.2</v>
      </c>
    </row>
    <row r="3937" spans="1:4" ht="39.6" x14ac:dyDescent="0.25">
      <c r="A3937" s="84">
        <v>98076</v>
      </c>
      <c r="B3937" s="85" t="s">
        <v>2949</v>
      </c>
      <c r="C3937" s="84" t="s">
        <v>11</v>
      </c>
      <c r="D3937" s="195">
        <v>15246.05</v>
      </c>
    </row>
    <row r="3938" spans="1:4" ht="39.6" x14ac:dyDescent="0.25">
      <c r="A3938" s="84">
        <v>98077</v>
      </c>
      <c r="B3938" s="85" t="s">
        <v>2950</v>
      </c>
      <c r="C3938" s="84" t="s">
        <v>11</v>
      </c>
      <c r="D3938" s="195">
        <v>17994.830000000002</v>
      </c>
    </row>
    <row r="3939" spans="1:4" ht="39.6" x14ac:dyDescent="0.25">
      <c r="A3939" s="84">
        <v>98062</v>
      </c>
      <c r="B3939" s="85" t="s">
        <v>12617</v>
      </c>
      <c r="C3939" s="84" t="s">
        <v>11</v>
      </c>
      <c r="D3939" s="195">
        <v>3132.07</v>
      </c>
    </row>
    <row r="3940" spans="1:4" ht="39.6" x14ac:dyDescent="0.25">
      <c r="A3940" s="84">
        <v>98063</v>
      </c>
      <c r="B3940" s="85" t="s">
        <v>12618</v>
      </c>
      <c r="C3940" s="84" t="s">
        <v>11</v>
      </c>
      <c r="D3940" s="195">
        <v>4783.3900000000003</v>
      </c>
    </row>
    <row r="3941" spans="1:4" ht="39.6" x14ac:dyDescent="0.25">
      <c r="A3941" s="84">
        <v>98064</v>
      </c>
      <c r="B3941" s="85" t="s">
        <v>12619</v>
      </c>
      <c r="C3941" s="84" t="s">
        <v>11</v>
      </c>
      <c r="D3941" s="195">
        <v>5524.95</v>
      </c>
    </row>
    <row r="3942" spans="1:4" ht="39.6" x14ac:dyDescent="0.25">
      <c r="A3942" s="84">
        <v>98065</v>
      </c>
      <c r="B3942" s="85" t="s">
        <v>12620</v>
      </c>
      <c r="C3942" s="84" t="s">
        <v>11</v>
      </c>
      <c r="D3942" s="195">
        <v>7674.16</v>
      </c>
    </row>
    <row r="3943" spans="1:4" ht="39.6" x14ac:dyDescent="0.25">
      <c r="A3943" s="84">
        <v>98094</v>
      </c>
      <c r="B3943" s="85" t="s">
        <v>2967</v>
      </c>
      <c r="C3943" s="84" t="s">
        <v>11</v>
      </c>
      <c r="D3943" s="195">
        <v>2875.09</v>
      </c>
    </row>
    <row r="3944" spans="1:4" ht="39.6" x14ac:dyDescent="0.25">
      <c r="A3944" s="84">
        <v>98099</v>
      </c>
      <c r="B3944" s="85" t="s">
        <v>2968</v>
      </c>
      <c r="C3944" s="84" t="s">
        <v>11</v>
      </c>
      <c r="D3944" s="195">
        <v>4924.82</v>
      </c>
    </row>
    <row r="3945" spans="1:4" ht="39.6" x14ac:dyDescent="0.25">
      <c r="A3945" s="84">
        <v>98100</v>
      </c>
      <c r="B3945" s="85" t="s">
        <v>2969</v>
      </c>
      <c r="C3945" s="84" t="s">
        <v>11</v>
      </c>
      <c r="D3945" s="195">
        <v>6476.47</v>
      </c>
    </row>
    <row r="3946" spans="1:4" ht="39.6" x14ac:dyDescent="0.25">
      <c r="A3946" s="84">
        <v>98101</v>
      </c>
      <c r="B3946" s="85" t="s">
        <v>2970</v>
      </c>
      <c r="C3946" s="84" t="s">
        <v>11</v>
      </c>
      <c r="D3946" s="195">
        <v>9592.7999999999993</v>
      </c>
    </row>
    <row r="3947" spans="1:4" ht="39.6" x14ac:dyDescent="0.25">
      <c r="A3947" s="84">
        <v>98078</v>
      </c>
      <c r="B3947" s="85" t="s">
        <v>2951</v>
      </c>
      <c r="C3947" s="84" t="s">
        <v>11</v>
      </c>
      <c r="D3947" s="195">
        <v>4168.63</v>
      </c>
    </row>
    <row r="3948" spans="1:4" ht="39.6" x14ac:dyDescent="0.25">
      <c r="A3948" s="84">
        <v>98079</v>
      </c>
      <c r="B3948" s="85" t="s">
        <v>2952</v>
      </c>
      <c r="C3948" s="84" t="s">
        <v>11</v>
      </c>
      <c r="D3948" s="195">
        <v>7349.05</v>
      </c>
    </row>
    <row r="3949" spans="1:4" ht="39.6" x14ac:dyDescent="0.25">
      <c r="A3949" s="84">
        <v>98080</v>
      </c>
      <c r="B3949" s="85" t="s">
        <v>2953</v>
      </c>
      <c r="C3949" s="84" t="s">
        <v>11</v>
      </c>
      <c r="D3949" s="195">
        <v>9528.9699999999993</v>
      </c>
    </row>
    <row r="3950" spans="1:4" ht="39.6" x14ac:dyDescent="0.25">
      <c r="A3950" s="84">
        <v>98081</v>
      </c>
      <c r="B3950" s="85" t="s">
        <v>2954</v>
      </c>
      <c r="C3950" s="84" t="s">
        <v>11</v>
      </c>
      <c r="D3950" s="195">
        <v>14177.88</v>
      </c>
    </row>
    <row r="3951" spans="1:4" ht="39.6" x14ac:dyDescent="0.25">
      <c r="A3951" s="84">
        <v>98052</v>
      </c>
      <c r="B3951" s="85" t="s">
        <v>12621</v>
      </c>
      <c r="C3951" s="84" t="s">
        <v>11</v>
      </c>
      <c r="D3951" s="195">
        <v>2120.9499999999998</v>
      </c>
    </row>
    <row r="3952" spans="1:4" ht="39.6" x14ac:dyDescent="0.25">
      <c r="A3952" s="84">
        <v>98053</v>
      </c>
      <c r="B3952" s="85" t="s">
        <v>12622</v>
      </c>
      <c r="C3952" s="84" t="s">
        <v>11</v>
      </c>
      <c r="D3952" s="195">
        <v>2918.86</v>
      </c>
    </row>
    <row r="3953" spans="1:4" ht="39.6" x14ac:dyDescent="0.25">
      <c r="A3953" s="84">
        <v>98054</v>
      </c>
      <c r="B3953" s="85" t="s">
        <v>12623</v>
      </c>
      <c r="C3953" s="84" t="s">
        <v>11</v>
      </c>
      <c r="D3953" s="195">
        <v>4703.7299999999996</v>
      </c>
    </row>
    <row r="3954" spans="1:4" ht="39.6" x14ac:dyDescent="0.25">
      <c r="A3954" s="84">
        <v>98055</v>
      </c>
      <c r="B3954" s="85" t="s">
        <v>12624</v>
      </c>
      <c r="C3954" s="84" t="s">
        <v>11</v>
      </c>
      <c r="D3954" s="195">
        <v>6398.76</v>
      </c>
    </row>
    <row r="3955" spans="1:4" ht="39.6" x14ac:dyDescent="0.25">
      <c r="A3955" s="84">
        <v>98056</v>
      </c>
      <c r="B3955" s="85" t="s">
        <v>12625</v>
      </c>
      <c r="C3955" s="84" t="s">
        <v>11</v>
      </c>
      <c r="D3955" s="195">
        <v>7462.26</v>
      </c>
    </row>
    <row r="3956" spans="1:4" ht="39.6" x14ac:dyDescent="0.25">
      <c r="A3956" s="84">
        <v>98057</v>
      </c>
      <c r="B3956" s="85" t="s">
        <v>12626</v>
      </c>
      <c r="C3956" s="84" t="s">
        <v>11</v>
      </c>
      <c r="D3956" s="195">
        <v>8889.6</v>
      </c>
    </row>
    <row r="3957" spans="1:4" ht="39.6" x14ac:dyDescent="0.25">
      <c r="A3957" s="84">
        <v>98082</v>
      </c>
      <c r="B3957" s="85" t="s">
        <v>2955</v>
      </c>
      <c r="C3957" s="84" t="s">
        <v>11</v>
      </c>
      <c r="D3957" s="195">
        <v>3991.34</v>
      </c>
    </row>
    <row r="3958" spans="1:4" ht="39.6" x14ac:dyDescent="0.25">
      <c r="A3958" s="84">
        <v>98083</v>
      </c>
      <c r="B3958" s="85" t="s">
        <v>2956</v>
      </c>
      <c r="C3958" s="84" t="s">
        <v>11</v>
      </c>
      <c r="D3958" s="195">
        <v>5263.41</v>
      </c>
    </row>
    <row r="3959" spans="1:4" ht="39.6" x14ac:dyDescent="0.25">
      <c r="A3959" s="84">
        <v>98084</v>
      </c>
      <c r="B3959" s="85" t="s">
        <v>2957</v>
      </c>
      <c r="C3959" s="84" t="s">
        <v>11</v>
      </c>
      <c r="D3959" s="195">
        <v>7381.68</v>
      </c>
    </row>
    <row r="3960" spans="1:4" ht="39.6" x14ac:dyDescent="0.25">
      <c r="A3960" s="84">
        <v>98085</v>
      </c>
      <c r="B3960" s="85" t="s">
        <v>2958</v>
      </c>
      <c r="C3960" s="84" t="s">
        <v>11</v>
      </c>
      <c r="D3960" s="195">
        <v>10021.450000000001</v>
      </c>
    </row>
    <row r="3961" spans="1:4" ht="39.6" x14ac:dyDescent="0.25">
      <c r="A3961" s="84">
        <v>98087</v>
      </c>
      <c r="B3961" s="85" t="s">
        <v>2960</v>
      </c>
      <c r="C3961" s="84" t="s">
        <v>11</v>
      </c>
      <c r="D3961" s="195">
        <v>12044.13</v>
      </c>
    </row>
    <row r="3962" spans="1:4" ht="39.6" x14ac:dyDescent="0.25">
      <c r="A3962" s="84">
        <v>98086</v>
      </c>
      <c r="B3962" s="85" t="s">
        <v>2959</v>
      </c>
      <c r="C3962" s="84" t="s">
        <v>11</v>
      </c>
      <c r="D3962" s="195">
        <v>11303.55</v>
      </c>
    </row>
    <row r="3963" spans="1:4" ht="39.6" x14ac:dyDescent="0.25">
      <c r="A3963" s="84">
        <v>98066</v>
      </c>
      <c r="B3963" s="85" t="s">
        <v>2939</v>
      </c>
      <c r="C3963" s="84" t="s">
        <v>11</v>
      </c>
      <c r="D3963" s="195">
        <v>4735.92</v>
      </c>
    </row>
    <row r="3964" spans="1:4" ht="39.6" x14ac:dyDescent="0.25">
      <c r="A3964" s="84">
        <v>98067</v>
      </c>
      <c r="B3964" s="85" t="s">
        <v>2940</v>
      </c>
      <c r="C3964" s="84" t="s">
        <v>11</v>
      </c>
      <c r="D3964" s="195">
        <v>6304.53</v>
      </c>
    </row>
    <row r="3965" spans="1:4" ht="39.6" x14ac:dyDescent="0.25">
      <c r="A3965" s="84">
        <v>98068</v>
      </c>
      <c r="B3965" s="85" t="s">
        <v>2941</v>
      </c>
      <c r="C3965" s="84" t="s">
        <v>11</v>
      </c>
      <c r="D3965" s="195">
        <v>8905.7900000000009</v>
      </c>
    </row>
    <row r="3966" spans="1:4" ht="39.6" x14ac:dyDescent="0.25">
      <c r="A3966" s="84">
        <v>98069</v>
      </c>
      <c r="B3966" s="85" t="s">
        <v>2942</v>
      </c>
      <c r="C3966" s="84" t="s">
        <v>11</v>
      </c>
      <c r="D3966" s="195">
        <v>12029.7</v>
      </c>
    </row>
    <row r="3967" spans="1:4" ht="39.6" x14ac:dyDescent="0.25">
      <c r="A3967" s="84">
        <v>98071</v>
      </c>
      <c r="B3967" s="85" t="s">
        <v>2944</v>
      </c>
      <c r="C3967" s="84" t="s">
        <v>11</v>
      </c>
      <c r="D3967" s="195">
        <v>14843.85</v>
      </c>
    </row>
    <row r="3968" spans="1:4" ht="39.6" x14ac:dyDescent="0.25">
      <c r="A3968" s="84">
        <v>98070</v>
      </c>
      <c r="B3968" s="85" t="s">
        <v>2943</v>
      </c>
      <c r="C3968" s="84" t="s">
        <v>11</v>
      </c>
      <c r="D3968" s="195">
        <v>13698.82</v>
      </c>
    </row>
    <row r="3969" spans="1:4" ht="26.4" x14ac:dyDescent="0.25">
      <c r="A3969" s="84">
        <v>104915</v>
      </c>
      <c r="B3969" s="85" t="s">
        <v>6779</v>
      </c>
      <c r="C3969" s="84" t="s">
        <v>16</v>
      </c>
      <c r="D3969" s="195">
        <v>11.73</v>
      </c>
    </row>
    <row r="3970" spans="1:4" x14ac:dyDescent="0.25">
      <c r="A3970" s="84">
        <v>96546</v>
      </c>
      <c r="B3970" s="85" t="s">
        <v>6778</v>
      </c>
      <c r="C3970" s="84" t="s">
        <v>16</v>
      </c>
      <c r="D3970" s="195">
        <v>16.309999999999999</v>
      </c>
    </row>
    <row r="3971" spans="1:4" x14ac:dyDescent="0.25">
      <c r="A3971" s="84">
        <v>96544</v>
      </c>
      <c r="B3971" s="85" t="s">
        <v>6776</v>
      </c>
      <c r="C3971" s="84" t="s">
        <v>16</v>
      </c>
      <c r="D3971" s="195">
        <v>20.8</v>
      </c>
    </row>
    <row r="3972" spans="1:4" x14ac:dyDescent="0.25">
      <c r="A3972" s="84">
        <v>96545</v>
      </c>
      <c r="B3972" s="85" t="s">
        <v>6777</v>
      </c>
      <c r="C3972" s="84" t="s">
        <v>16</v>
      </c>
      <c r="D3972" s="195">
        <v>18.66</v>
      </c>
    </row>
    <row r="3973" spans="1:4" x14ac:dyDescent="0.25">
      <c r="A3973" s="84">
        <v>96543</v>
      </c>
      <c r="B3973" s="85" t="s">
        <v>6770</v>
      </c>
      <c r="C3973" s="84" t="s">
        <v>16</v>
      </c>
      <c r="D3973" s="195">
        <v>23.22</v>
      </c>
    </row>
    <row r="3974" spans="1:4" ht="26.4" x14ac:dyDescent="0.25">
      <c r="A3974" s="84">
        <v>104922</v>
      </c>
      <c r="B3974" s="85" t="s">
        <v>6785</v>
      </c>
      <c r="C3974" s="84" t="s">
        <v>16</v>
      </c>
      <c r="D3974" s="195">
        <v>12.93</v>
      </c>
    </row>
    <row r="3975" spans="1:4" ht="26.4" x14ac:dyDescent="0.25">
      <c r="A3975" s="84">
        <v>104920</v>
      </c>
      <c r="B3975" s="85" t="s">
        <v>6783</v>
      </c>
      <c r="C3975" s="84" t="s">
        <v>16</v>
      </c>
      <c r="D3975" s="195">
        <v>12.55</v>
      </c>
    </row>
    <row r="3976" spans="1:4" ht="26.4" x14ac:dyDescent="0.25">
      <c r="A3976" s="84">
        <v>104921</v>
      </c>
      <c r="B3976" s="85" t="s">
        <v>6784</v>
      </c>
      <c r="C3976" s="84" t="s">
        <v>16</v>
      </c>
      <c r="D3976" s="195">
        <v>11.79</v>
      </c>
    </row>
    <row r="3977" spans="1:4" ht="26.4" x14ac:dyDescent="0.25">
      <c r="A3977" s="84">
        <v>104919</v>
      </c>
      <c r="B3977" s="85" t="s">
        <v>6782</v>
      </c>
      <c r="C3977" s="84" t="s">
        <v>16</v>
      </c>
      <c r="D3977" s="195">
        <v>14.78</v>
      </c>
    </row>
    <row r="3978" spans="1:4" ht="26.4" x14ac:dyDescent="0.25">
      <c r="A3978" s="84">
        <v>104917</v>
      </c>
      <c r="B3978" s="85" t="s">
        <v>6780</v>
      </c>
      <c r="C3978" s="84" t="s">
        <v>16</v>
      </c>
      <c r="D3978" s="195">
        <v>17.96</v>
      </c>
    </row>
    <row r="3979" spans="1:4" ht="26.4" x14ac:dyDescent="0.25">
      <c r="A3979" s="84">
        <v>104918</v>
      </c>
      <c r="B3979" s="85" t="s">
        <v>6781</v>
      </c>
      <c r="C3979" s="84" t="s">
        <v>16</v>
      </c>
      <c r="D3979" s="195">
        <v>16.579999999999998</v>
      </c>
    </row>
    <row r="3980" spans="1:4" ht="26.4" x14ac:dyDescent="0.25">
      <c r="A3980" s="84">
        <v>104916</v>
      </c>
      <c r="B3980" s="85" t="s">
        <v>6796</v>
      </c>
      <c r="C3980" s="84" t="s">
        <v>16</v>
      </c>
      <c r="D3980" s="195">
        <v>19.45</v>
      </c>
    </row>
    <row r="3981" spans="1:4" ht="26.4" x14ac:dyDescent="0.25">
      <c r="A3981" s="84">
        <v>96557</v>
      </c>
      <c r="B3981" s="85" t="s">
        <v>6788</v>
      </c>
      <c r="C3981" s="84" t="s">
        <v>28</v>
      </c>
      <c r="D3981" s="195">
        <v>846.95</v>
      </c>
    </row>
    <row r="3982" spans="1:4" ht="26.4" x14ac:dyDescent="0.25">
      <c r="A3982" s="84">
        <v>96555</v>
      </c>
      <c r="B3982" s="85" t="s">
        <v>6786</v>
      </c>
      <c r="C3982" s="84" t="s">
        <v>28</v>
      </c>
      <c r="D3982" s="195">
        <v>741.35</v>
      </c>
    </row>
    <row r="3983" spans="1:4" ht="26.4" x14ac:dyDescent="0.25">
      <c r="A3983" s="84">
        <v>104924</v>
      </c>
      <c r="B3983" s="85" t="s">
        <v>6798</v>
      </c>
      <c r="C3983" s="84" t="s">
        <v>28</v>
      </c>
      <c r="D3983" s="195">
        <v>874.75</v>
      </c>
    </row>
    <row r="3984" spans="1:4" ht="26.4" x14ac:dyDescent="0.25">
      <c r="A3984" s="84">
        <v>104923</v>
      </c>
      <c r="B3984" s="85" t="s">
        <v>6797</v>
      </c>
      <c r="C3984" s="84" t="s">
        <v>28</v>
      </c>
      <c r="D3984" s="195">
        <v>804.04</v>
      </c>
    </row>
    <row r="3985" spans="1:4" ht="26.4" x14ac:dyDescent="0.25">
      <c r="A3985" s="84">
        <v>96558</v>
      </c>
      <c r="B3985" s="85" t="s">
        <v>6789</v>
      </c>
      <c r="C3985" s="84" t="s">
        <v>28</v>
      </c>
      <c r="D3985" s="195">
        <v>885.48</v>
      </c>
    </row>
    <row r="3986" spans="1:4" ht="26.4" x14ac:dyDescent="0.25">
      <c r="A3986" s="84">
        <v>96556</v>
      </c>
      <c r="B3986" s="85" t="s">
        <v>6787</v>
      </c>
      <c r="C3986" s="84" t="s">
        <v>28</v>
      </c>
      <c r="D3986" s="195">
        <v>918.35</v>
      </c>
    </row>
    <row r="3987" spans="1:4" ht="26.4" x14ac:dyDescent="0.25">
      <c r="A3987" s="84">
        <v>96523</v>
      </c>
      <c r="B3987" s="85" t="s">
        <v>7264</v>
      </c>
      <c r="C3987" s="84" t="s">
        <v>28</v>
      </c>
      <c r="D3987" s="195">
        <v>114.82</v>
      </c>
    </row>
    <row r="3988" spans="1:4" ht="26.4" x14ac:dyDescent="0.25">
      <c r="A3988" s="84">
        <v>96522</v>
      </c>
      <c r="B3988" s="85" t="s">
        <v>7263</v>
      </c>
      <c r="C3988" s="84" t="s">
        <v>28</v>
      </c>
      <c r="D3988" s="195">
        <v>173.15</v>
      </c>
    </row>
    <row r="3989" spans="1:4" ht="26.4" x14ac:dyDescent="0.25">
      <c r="A3989" s="84">
        <v>96527</v>
      </c>
      <c r="B3989" s="85" t="s">
        <v>7268</v>
      </c>
      <c r="C3989" s="84" t="s">
        <v>28</v>
      </c>
      <c r="D3989" s="195">
        <v>126.44</v>
      </c>
    </row>
    <row r="3990" spans="1:4" ht="26.4" x14ac:dyDescent="0.25">
      <c r="A3990" s="84">
        <v>96526</v>
      </c>
      <c r="B3990" s="85" t="s">
        <v>7267</v>
      </c>
      <c r="C3990" s="84" t="s">
        <v>28</v>
      </c>
      <c r="D3990" s="195">
        <v>247.12</v>
      </c>
    </row>
    <row r="3991" spans="1:4" ht="39.6" x14ac:dyDescent="0.25">
      <c r="A3991" s="84">
        <v>96521</v>
      </c>
      <c r="B3991" s="85" t="s">
        <v>7262</v>
      </c>
      <c r="C3991" s="84" t="s">
        <v>28</v>
      </c>
      <c r="D3991" s="195">
        <v>44.61</v>
      </c>
    </row>
    <row r="3992" spans="1:4" ht="26.4" x14ac:dyDescent="0.25">
      <c r="A3992" s="84">
        <v>96520</v>
      </c>
      <c r="B3992" s="85" t="s">
        <v>7261</v>
      </c>
      <c r="C3992" s="84" t="s">
        <v>28</v>
      </c>
      <c r="D3992" s="195">
        <v>103.06</v>
      </c>
    </row>
    <row r="3993" spans="1:4" ht="26.4" x14ac:dyDescent="0.25">
      <c r="A3993" s="84">
        <v>96525</v>
      </c>
      <c r="B3993" s="85" t="s">
        <v>7266</v>
      </c>
      <c r="C3993" s="84" t="s">
        <v>28</v>
      </c>
      <c r="D3993" s="195">
        <v>59.16</v>
      </c>
    </row>
    <row r="3994" spans="1:4" ht="26.4" x14ac:dyDescent="0.25">
      <c r="A3994" s="84">
        <v>96524</v>
      </c>
      <c r="B3994" s="85" t="s">
        <v>7265</v>
      </c>
      <c r="C3994" s="84" t="s">
        <v>28</v>
      </c>
      <c r="D3994" s="195">
        <v>173.48</v>
      </c>
    </row>
    <row r="3995" spans="1:4" ht="39.6" x14ac:dyDescent="0.25">
      <c r="A3995" s="84">
        <v>96537</v>
      </c>
      <c r="B3995" s="85" t="s">
        <v>6764</v>
      </c>
      <c r="C3995" s="84" t="s">
        <v>9</v>
      </c>
      <c r="D3995" s="195">
        <v>210.77</v>
      </c>
    </row>
    <row r="3996" spans="1:4" ht="39.6" x14ac:dyDescent="0.25">
      <c r="A3996" s="84">
        <v>96540</v>
      </c>
      <c r="B3996" s="85" t="s">
        <v>6767</v>
      </c>
      <c r="C3996" s="84" t="s">
        <v>9</v>
      </c>
      <c r="D3996" s="195">
        <v>152.47</v>
      </c>
    </row>
    <row r="3997" spans="1:4" ht="26.4" x14ac:dyDescent="0.25">
      <c r="A3997" s="84">
        <v>96528</v>
      </c>
      <c r="B3997" s="85" t="s">
        <v>7269</v>
      </c>
      <c r="C3997" s="84" t="s">
        <v>9</v>
      </c>
      <c r="D3997" s="195">
        <v>173.13</v>
      </c>
    </row>
    <row r="3998" spans="1:4" ht="26.4" x14ac:dyDescent="0.25">
      <c r="A3998" s="84">
        <v>96531</v>
      </c>
      <c r="B3998" s="85" t="s">
        <v>6758</v>
      </c>
      <c r="C3998" s="84" t="s">
        <v>9</v>
      </c>
      <c r="D3998" s="195">
        <v>119.43</v>
      </c>
    </row>
    <row r="3999" spans="1:4" ht="26.4" x14ac:dyDescent="0.25">
      <c r="A3999" s="84">
        <v>96534</v>
      </c>
      <c r="B3999" s="85" t="s">
        <v>6761</v>
      </c>
      <c r="C3999" s="84" t="s">
        <v>9</v>
      </c>
      <c r="D3999" s="195">
        <v>91.46</v>
      </c>
    </row>
    <row r="4000" spans="1:4" ht="26.4" x14ac:dyDescent="0.25">
      <c r="A4000" s="84">
        <v>104928</v>
      </c>
      <c r="B4000" s="85" t="s">
        <v>6774</v>
      </c>
      <c r="C4000" s="84" t="s">
        <v>9</v>
      </c>
      <c r="D4000" s="195">
        <v>173.8</v>
      </c>
    </row>
    <row r="4001" spans="1:4" ht="26.4" x14ac:dyDescent="0.25">
      <c r="A4001" s="84">
        <v>104929</v>
      </c>
      <c r="B4001" s="85" t="s">
        <v>6775</v>
      </c>
      <c r="C4001" s="84" t="s">
        <v>9</v>
      </c>
      <c r="D4001" s="195">
        <v>107.89</v>
      </c>
    </row>
    <row r="4002" spans="1:4" ht="26.4" x14ac:dyDescent="0.25">
      <c r="A4002" s="84">
        <v>104925</v>
      </c>
      <c r="B4002" s="85" t="s">
        <v>6771</v>
      </c>
      <c r="C4002" s="84" t="s">
        <v>9</v>
      </c>
      <c r="D4002" s="195">
        <v>177.04</v>
      </c>
    </row>
    <row r="4003" spans="1:4" ht="26.4" x14ac:dyDescent="0.25">
      <c r="A4003" s="84">
        <v>104926</v>
      </c>
      <c r="B4003" s="85" t="s">
        <v>6772</v>
      </c>
      <c r="C4003" s="84" t="s">
        <v>9</v>
      </c>
      <c r="D4003" s="195">
        <v>116.28</v>
      </c>
    </row>
    <row r="4004" spans="1:4" ht="26.4" x14ac:dyDescent="0.25">
      <c r="A4004" s="84">
        <v>104927</v>
      </c>
      <c r="B4004" s="85" t="s">
        <v>6773</v>
      </c>
      <c r="C4004" s="84" t="s">
        <v>9</v>
      </c>
      <c r="D4004" s="195">
        <v>84.71</v>
      </c>
    </row>
    <row r="4005" spans="1:4" ht="26.4" x14ac:dyDescent="0.25">
      <c r="A4005" s="84">
        <v>96538</v>
      </c>
      <c r="B4005" s="85" t="s">
        <v>6765</v>
      </c>
      <c r="C4005" s="84" t="s">
        <v>9</v>
      </c>
      <c r="D4005" s="195">
        <v>292.10000000000002</v>
      </c>
    </row>
    <row r="4006" spans="1:4" ht="26.4" x14ac:dyDescent="0.25">
      <c r="A4006" s="84">
        <v>96541</v>
      </c>
      <c r="B4006" s="85" t="s">
        <v>6768</v>
      </c>
      <c r="C4006" s="84" t="s">
        <v>9</v>
      </c>
      <c r="D4006" s="195">
        <v>218.03</v>
      </c>
    </row>
    <row r="4007" spans="1:4" ht="26.4" x14ac:dyDescent="0.25">
      <c r="A4007" s="84">
        <v>96529</v>
      </c>
      <c r="B4007" s="85" t="s">
        <v>6756</v>
      </c>
      <c r="C4007" s="84" t="s">
        <v>9</v>
      </c>
      <c r="D4007" s="195">
        <v>303.92</v>
      </c>
    </row>
    <row r="4008" spans="1:4" ht="26.4" x14ac:dyDescent="0.25">
      <c r="A4008" s="84">
        <v>96532</v>
      </c>
      <c r="B4008" s="85" t="s">
        <v>6759</v>
      </c>
      <c r="C4008" s="84" t="s">
        <v>9</v>
      </c>
      <c r="D4008" s="195">
        <v>209.47</v>
      </c>
    </row>
    <row r="4009" spans="1:4" ht="26.4" x14ac:dyDescent="0.25">
      <c r="A4009" s="84">
        <v>96535</v>
      </c>
      <c r="B4009" s="85" t="s">
        <v>6762</v>
      </c>
      <c r="C4009" s="84" t="s">
        <v>9</v>
      </c>
      <c r="D4009" s="195">
        <v>160.31</v>
      </c>
    </row>
    <row r="4010" spans="1:4" ht="26.4" x14ac:dyDescent="0.25">
      <c r="A4010" s="84">
        <v>96539</v>
      </c>
      <c r="B4010" s="85" t="s">
        <v>6766</v>
      </c>
      <c r="C4010" s="84" t="s">
        <v>9</v>
      </c>
      <c r="D4010" s="195">
        <v>151.19999999999999</v>
      </c>
    </row>
    <row r="4011" spans="1:4" ht="26.4" x14ac:dyDescent="0.25">
      <c r="A4011" s="84">
        <v>96542</v>
      </c>
      <c r="B4011" s="85" t="s">
        <v>6769</v>
      </c>
      <c r="C4011" s="84" t="s">
        <v>9</v>
      </c>
      <c r="D4011" s="195">
        <v>114.94</v>
      </c>
    </row>
    <row r="4012" spans="1:4" ht="26.4" x14ac:dyDescent="0.25">
      <c r="A4012" s="84">
        <v>96530</v>
      </c>
      <c r="B4012" s="85" t="s">
        <v>6757</v>
      </c>
      <c r="C4012" s="84" t="s">
        <v>9</v>
      </c>
      <c r="D4012" s="195">
        <v>157.99</v>
      </c>
    </row>
    <row r="4013" spans="1:4" ht="26.4" x14ac:dyDescent="0.25">
      <c r="A4013" s="84">
        <v>96533</v>
      </c>
      <c r="B4013" s="85" t="s">
        <v>6760</v>
      </c>
      <c r="C4013" s="84" t="s">
        <v>9</v>
      </c>
      <c r="D4013" s="195">
        <v>106.03</v>
      </c>
    </row>
    <row r="4014" spans="1:4" ht="26.4" x14ac:dyDescent="0.25">
      <c r="A4014" s="84">
        <v>96536</v>
      </c>
      <c r="B4014" s="85" t="s">
        <v>6763</v>
      </c>
      <c r="C4014" s="84" t="s">
        <v>9</v>
      </c>
      <c r="D4014" s="195">
        <v>78.97</v>
      </c>
    </row>
    <row r="4015" spans="1:4" ht="39.6" x14ac:dyDescent="0.25">
      <c r="A4015" s="84">
        <v>105518</v>
      </c>
      <c r="B4015" s="85" t="s">
        <v>12627</v>
      </c>
      <c r="C4015" s="84" t="s">
        <v>9</v>
      </c>
      <c r="D4015" s="195">
        <v>0</v>
      </c>
    </row>
    <row r="4016" spans="1:4" ht="39.6" x14ac:dyDescent="0.25">
      <c r="A4016" s="84">
        <v>105517</v>
      </c>
      <c r="B4016" s="85" t="s">
        <v>12628</v>
      </c>
      <c r="C4016" s="84" t="s">
        <v>9</v>
      </c>
      <c r="D4016" s="195">
        <v>0</v>
      </c>
    </row>
    <row r="4017" spans="1:4" ht="39.6" x14ac:dyDescent="0.25">
      <c r="A4017" s="84">
        <v>105520</v>
      </c>
      <c r="B4017" s="85" t="s">
        <v>12629</v>
      </c>
      <c r="C4017" s="84" t="s">
        <v>9</v>
      </c>
      <c r="D4017" s="195">
        <v>0</v>
      </c>
    </row>
    <row r="4018" spans="1:4" ht="39.6" x14ac:dyDescent="0.25">
      <c r="A4018" s="84">
        <v>105519</v>
      </c>
      <c r="B4018" s="85" t="s">
        <v>12630</v>
      </c>
      <c r="C4018" s="84" t="s">
        <v>9</v>
      </c>
      <c r="D4018" s="195">
        <v>0</v>
      </c>
    </row>
    <row r="4019" spans="1:4" ht="26.4" x14ac:dyDescent="0.25">
      <c r="A4019" s="84">
        <v>101793</v>
      </c>
      <c r="B4019" s="85" t="s">
        <v>1507</v>
      </c>
      <c r="C4019" s="84" t="s">
        <v>28</v>
      </c>
      <c r="D4019" s="195">
        <v>28.68</v>
      </c>
    </row>
    <row r="4020" spans="1:4" ht="26.4" x14ac:dyDescent="0.25">
      <c r="A4020" s="84">
        <v>101792</v>
      </c>
      <c r="B4020" s="85" t="s">
        <v>1506</v>
      </c>
      <c r="C4020" s="84" t="s">
        <v>28</v>
      </c>
      <c r="D4020" s="195">
        <v>19.329999999999998</v>
      </c>
    </row>
    <row r="4021" spans="1:4" x14ac:dyDescent="0.25">
      <c r="A4021" s="84">
        <v>92272</v>
      </c>
      <c r="B4021" s="85" t="s">
        <v>1421</v>
      </c>
      <c r="C4021" s="84" t="s">
        <v>27</v>
      </c>
      <c r="D4021" s="195">
        <v>39.86</v>
      </c>
    </row>
    <row r="4022" spans="1:4" ht="26.4" x14ac:dyDescent="0.25">
      <c r="A4022" s="84">
        <v>101791</v>
      </c>
      <c r="B4022" s="85" t="s">
        <v>1505</v>
      </c>
      <c r="C4022" s="84" t="s">
        <v>27</v>
      </c>
      <c r="D4022" s="195">
        <v>26.25</v>
      </c>
    </row>
    <row r="4023" spans="1:4" ht="26.4" x14ac:dyDescent="0.25">
      <c r="A4023" s="84">
        <v>92273</v>
      </c>
      <c r="B4023" s="85" t="s">
        <v>1422</v>
      </c>
      <c r="C4023" s="84" t="s">
        <v>27</v>
      </c>
      <c r="D4023" s="195">
        <v>16.39</v>
      </c>
    </row>
    <row r="4024" spans="1:4" ht="26.4" x14ac:dyDescent="0.25">
      <c r="A4024" s="84">
        <v>92268</v>
      </c>
      <c r="B4024" s="85" t="s">
        <v>1417</v>
      </c>
      <c r="C4024" s="84" t="s">
        <v>9</v>
      </c>
      <c r="D4024" s="195">
        <v>96.43</v>
      </c>
    </row>
    <row r="4025" spans="1:4" ht="26.4" x14ac:dyDescent="0.25">
      <c r="A4025" s="84">
        <v>92267</v>
      </c>
      <c r="B4025" s="85" t="s">
        <v>1416</v>
      </c>
      <c r="C4025" s="84" t="s">
        <v>9</v>
      </c>
      <c r="D4025" s="195">
        <v>57.53</v>
      </c>
    </row>
    <row r="4026" spans="1:4" x14ac:dyDescent="0.25">
      <c r="A4026" s="84">
        <v>92271</v>
      </c>
      <c r="B4026" s="85" t="s">
        <v>1420</v>
      </c>
      <c r="C4026" s="84" t="s">
        <v>9</v>
      </c>
      <c r="D4026" s="195">
        <v>118.89</v>
      </c>
    </row>
    <row r="4027" spans="1:4" ht="26.4" x14ac:dyDescent="0.25">
      <c r="A4027" s="84">
        <v>92264</v>
      </c>
      <c r="B4027" s="85" t="s">
        <v>1413</v>
      </c>
      <c r="C4027" s="84" t="s">
        <v>9</v>
      </c>
      <c r="D4027" s="195">
        <v>232.51</v>
      </c>
    </row>
    <row r="4028" spans="1:4" ht="26.4" x14ac:dyDescent="0.25">
      <c r="A4028" s="84">
        <v>92263</v>
      </c>
      <c r="B4028" s="85" t="s">
        <v>1412</v>
      </c>
      <c r="C4028" s="84" t="s">
        <v>9</v>
      </c>
      <c r="D4028" s="195">
        <v>183.01</v>
      </c>
    </row>
    <row r="4029" spans="1:4" ht="26.4" x14ac:dyDescent="0.25">
      <c r="A4029" s="84">
        <v>92269</v>
      </c>
      <c r="B4029" s="85" t="s">
        <v>1418</v>
      </c>
      <c r="C4029" s="84" t="s">
        <v>9</v>
      </c>
      <c r="D4029" s="195">
        <v>137.5</v>
      </c>
    </row>
    <row r="4030" spans="1:4" x14ac:dyDescent="0.25">
      <c r="A4030" s="84">
        <v>92270</v>
      </c>
      <c r="B4030" s="85" t="s">
        <v>1419</v>
      </c>
      <c r="C4030" s="84" t="s">
        <v>9</v>
      </c>
      <c r="D4030" s="195">
        <v>196.19</v>
      </c>
    </row>
    <row r="4031" spans="1:4" ht="26.4" x14ac:dyDescent="0.25">
      <c r="A4031" s="84">
        <v>92266</v>
      </c>
      <c r="B4031" s="85" t="s">
        <v>1415</v>
      </c>
      <c r="C4031" s="84" t="s">
        <v>9</v>
      </c>
      <c r="D4031" s="195">
        <v>178.38</v>
      </c>
    </row>
    <row r="4032" spans="1:4" ht="26.4" x14ac:dyDescent="0.25">
      <c r="A4032" s="84">
        <v>92265</v>
      </c>
      <c r="B4032" s="85" t="s">
        <v>1414</v>
      </c>
      <c r="C4032" s="84" t="s">
        <v>9</v>
      </c>
      <c r="D4032" s="195">
        <v>135.91999999999999</v>
      </c>
    </row>
    <row r="4033" spans="1:4" ht="26.4" x14ac:dyDescent="0.25">
      <c r="A4033" s="84">
        <v>92524</v>
      </c>
      <c r="B4033" s="85" t="s">
        <v>1497</v>
      </c>
      <c r="C4033" s="84" t="s">
        <v>9</v>
      </c>
      <c r="D4033" s="195">
        <v>86.34</v>
      </c>
    </row>
    <row r="4034" spans="1:4" ht="26.4" x14ac:dyDescent="0.25">
      <c r="A4034" s="84">
        <v>92528</v>
      </c>
      <c r="B4034" s="85" t="s">
        <v>1499</v>
      </c>
      <c r="C4034" s="84" t="s">
        <v>9</v>
      </c>
      <c r="D4034" s="195">
        <v>82.27</v>
      </c>
    </row>
    <row r="4035" spans="1:4" ht="26.4" x14ac:dyDescent="0.25">
      <c r="A4035" s="84">
        <v>92532</v>
      </c>
      <c r="B4035" s="85" t="s">
        <v>1501</v>
      </c>
      <c r="C4035" s="84" t="s">
        <v>9</v>
      </c>
      <c r="D4035" s="195">
        <v>78.75</v>
      </c>
    </row>
    <row r="4036" spans="1:4" ht="26.4" x14ac:dyDescent="0.25">
      <c r="A4036" s="84">
        <v>92536</v>
      </c>
      <c r="B4036" s="85" t="s">
        <v>1503</v>
      </c>
      <c r="C4036" s="84" t="s">
        <v>9</v>
      </c>
      <c r="D4036" s="195">
        <v>71.98</v>
      </c>
    </row>
    <row r="4037" spans="1:4" ht="26.4" x14ac:dyDescent="0.25">
      <c r="A4037" s="84">
        <v>92508</v>
      </c>
      <c r="B4037" s="85" t="s">
        <v>1489</v>
      </c>
      <c r="C4037" s="84" t="s">
        <v>9</v>
      </c>
      <c r="D4037" s="195">
        <v>119.62</v>
      </c>
    </row>
    <row r="4038" spans="1:4" ht="26.4" x14ac:dyDescent="0.25">
      <c r="A4038" s="84">
        <v>92512</v>
      </c>
      <c r="B4038" s="85" t="s">
        <v>1491</v>
      </c>
      <c r="C4038" s="84" t="s">
        <v>9</v>
      </c>
      <c r="D4038" s="195">
        <v>102.36</v>
      </c>
    </row>
    <row r="4039" spans="1:4" ht="26.4" x14ac:dyDescent="0.25">
      <c r="A4039" s="84">
        <v>92515</v>
      </c>
      <c r="B4039" s="85" t="s">
        <v>1493</v>
      </c>
      <c r="C4039" s="84" t="s">
        <v>9</v>
      </c>
      <c r="D4039" s="195">
        <v>93.44</v>
      </c>
    </row>
    <row r="4040" spans="1:4" ht="26.4" x14ac:dyDescent="0.25">
      <c r="A4040" s="84">
        <v>92520</v>
      </c>
      <c r="B4040" s="85" t="s">
        <v>1495</v>
      </c>
      <c r="C4040" s="84" t="s">
        <v>9</v>
      </c>
      <c r="D4040" s="195">
        <v>87.39</v>
      </c>
    </row>
    <row r="4041" spans="1:4" ht="26.4" x14ac:dyDescent="0.25">
      <c r="A4041" s="84">
        <v>92526</v>
      </c>
      <c r="B4041" s="85" t="s">
        <v>1498</v>
      </c>
      <c r="C4041" s="84" t="s">
        <v>9</v>
      </c>
      <c r="D4041" s="195">
        <v>47.95</v>
      </c>
    </row>
    <row r="4042" spans="1:4" ht="26.4" x14ac:dyDescent="0.25">
      <c r="A4042" s="84">
        <v>92530</v>
      </c>
      <c r="B4042" s="85" t="s">
        <v>1500</v>
      </c>
      <c r="C4042" s="84" t="s">
        <v>9</v>
      </c>
      <c r="D4042" s="195">
        <v>45.04</v>
      </c>
    </row>
    <row r="4043" spans="1:4" ht="26.4" x14ac:dyDescent="0.25">
      <c r="A4043" s="84">
        <v>92534</v>
      </c>
      <c r="B4043" s="85" t="s">
        <v>1502</v>
      </c>
      <c r="C4043" s="84" t="s">
        <v>9</v>
      </c>
      <c r="D4043" s="195">
        <v>42.55</v>
      </c>
    </row>
    <row r="4044" spans="1:4" ht="26.4" x14ac:dyDescent="0.25">
      <c r="A4044" s="84">
        <v>92538</v>
      </c>
      <c r="B4044" s="85" t="s">
        <v>1504</v>
      </c>
      <c r="C4044" s="84" t="s">
        <v>9</v>
      </c>
      <c r="D4044" s="195">
        <v>37.630000000000003</v>
      </c>
    </row>
    <row r="4045" spans="1:4" ht="39.6" x14ac:dyDescent="0.25">
      <c r="A4045" s="84">
        <v>103760</v>
      </c>
      <c r="B4045" s="85" t="s">
        <v>1585</v>
      </c>
      <c r="C4045" s="84" t="s">
        <v>9</v>
      </c>
      <c r="D4045" s="195">
        <v>134</v>
      </c>
    </row>
    <row r="4046" spans="1:4" ht="39.6" x14ac:dyDescent="0.25">
      <c r="A4046" s="84">
        <v>103761</v>
      </c>
      <c r="B4046" s="85" t="s">
        <v>1586</v>
      </c>
      <c r="C4046" s="84" t="s">
        <v>9</v>
      </c>
      <c r="D4046" s="195">
        <v>92.62</v>
      </c>
    </row>
    <row r="4047" spans="1:4" ht="39.6" x14ac:dyDescent="0.25">
      <c r="A4047" s="84">
        <v>103762</v>
      </c>
      <c r="B4047" s="85" t="s">
        <v>1587</v>
      </c>
      <c r="C4047" s="84" t="s">
        <v>9</v>
      </c>
      <c r="D4047" s="195">
        <v>79.55</v>
      </c>
    </row>
    <row r="4048" spans="1:4" ht="39.6" x14ac:dyDescent="0.25">
      <c r="A4048" s="84">
        <v>103763</v>
      </c>
      <c r="B4048" s="85" t="s">
        <v>1588</v>
      </c>
      <c r="C4048" s="84" t="s">
        <v>9</v>
      </c>
      <c r="D4048" s="195">
        <v>70.37</v>
      </c>
    </row>
    <row r="4049" spans="1:4" ht="26.4" x14ac:dyDescent="0.25">
      <c r="A4049" s="84">
        <v>92510</v>
      </c>
      <c r="B4049" s="85" t="s">
        <v>1490</v>
      </c>
      <c r="C4049" s="84" t="s">
        <v>9</v>
      </c>
      <c r="D4049" s="195">
        <v>75.67</v>
      </c>
    </row>
    <row r="4050" spans="1:4" ht="26.4" x14ac:dyDescent="0.25">
      <c r="A4050" s="84">
        <v>92514</v>
      </c>
      <c r="B4050" s="85" t="s">
        <v>1492</v>
      </c>
      <c r="C4050" s="84" t="s">
        <v>9</v>
      </c>
      <c r="D4050" s="195">
        <v>59.94</v>
      </c>
    </row>
    <row r="4051" spans="1:4" ht="26.4" x14ac:dyDescent="0.25">
      <c r="A4051" s="84">
        <v>92518</v>
      </c>
      <c r="B4051" s="85" t="s">
        <v>1494</v>
      </c>
      <c r="C4051" s="84" t="s">
        <v>9</v>
      </c>
      <c r="D4051" s="195">
        <v>52.47</v>
      </c>
    </row>
    <row r="4052" spans="1:4" ht="26.4" x14ac:dyDescent="0.25">
      <c r="A4052" s="84">
        <v>92522</v>
      </c>
      <c r="B4052" s="85" t="s">
        <v>1496</v>
      </c>
      <c r="C4052" s="84" t="s">
        <v>9</v>
      </c>
      <c r="D4052" s="195">
        <v>47.76</v>
      </c>
    </row>
    <row r="4053" spans="1:4" ht="26.4" x14ac:dyDescent="0.25">
      <c r="A4053" s="84">
        <v>92482</v>
      </c>
      <c r="B4053" s="85" t="s">
        <v>1476</v>
      </c>
      <c r="C4053" s="84" t="s">
        <v>9</v>
      </c>
      <c r="D4053" s="195">
        <v>389.42</v>
      </c>
    </row>
    <row r="4054" spans="1:4" ht="26.4" x14ac:dyDescent="0.25">
      <c r="A4054" s="84">
        <v>92484</v>
      </c>
      <c r="B4054" s="85" t="s">
        <v>1477</v>
      </c>
      <c r="C4054" s="84" t="s">
        <v>9</v>
      </c>
      <c r="D4054" s="195">
        <v>272.25</v>
      </c>
    </row>
    <row r="4055" spans="1:4" ht="26.4" x14ac:dyDescent="0.25">
      <c r="A4055" s="84">
        <v>92486</v>
      </c>
      <c r="B4055" s="85" t="s">
        <v>1478</v>
      </c>
      <c r="C4055" s="84" t="s">
        <v>9</v>
      </c>
      <c r="D4055" s="195">
        <v>196.64</v>
      </c>
    </row>
    <row r="4056" spans="1:4" ht="39.6" x14ac:dyDescent="0.25">
      <c r="A4056" s="84">
        <v>92492</v>
      </c>
      <c r="B4056" s="85" t="s">
        <v>1481</v>
      </c>
      <c r="C4056" s="84" t="s">
        <v>9</v>
      </c>
      <c r="D4056" s="195">
        <v>117.44</v>
      </c>
    </row>
    <row r="4057" spans="1:4" ht="39.6" x14ac:dyDescent="0.25">
      <c r="A4057" s="84">
        <v>92496</v>
      </c>
      <c r="B4057" s="85" t="s">
        <v>1483</v>
      </c>
      <c r="C4057" s="84" t="s">
        <v>9</v>
      </c>
      <c r="D4057" s="195">
        <v>111.63</v>
      </c>
    </row>
    <row r="4058" spans="1:4" ht="39.6" x14ac:dyDescent="0.25">
      <c r="A4058" s="84">
        <v>92500</v>
      </c>
      <c r="B4058" s="85" t="s">
        <v>1485</v>
      </c>
      <c r="C4058" s="84" t="s">
        <v>9</v>
      </c>
      <c r="D4058" s="195">
        <v>106.86</v>
      </c>
    </row>
    <row r="4059" spans="1:4" ht="39.6" x14ac:dyDescent="0.25">
      <c r="A4059" s="84">
        <v>92504</v>
      </c>
      <c r="B4059" s="85" t="s">
        <v>1487</v>
      </c>
      <c r="C4059" s="84" t="s">
        <v>9</v>
      </c>
      <c r="D4059" s="195">
        <v>98.22</v>
      </c>
    </row>
    <row r="4060" spans="1:4" ht="39.6" x14ac:dyDescent="0.25">
      <c r="A4060" s="84">
        <v>92488</v>
      </c>
      <c r="B4060" s="85" t="s">
        <v>1479</v>
      </c>
      <c r="C4060" s="84" t="s">
        <v>9</v>
      </c>
      <c r="D4060" s="195">
        <v>124.34</v>
      </c>
    </row>
    <row r="4061" spans="1:4" ht="39.6" x14ac:dyDescent="0.25">
      <c r="A4061" s="84">
        <v>92494</v>
      </c>
      <c r="B4061" s="85" t="s">
        <v>1482</v>
      </c>
      <c r="C4061" s="84" t="s">
        <v>9</v>
      </c>
      <c r="D4061" s="195">
        <v>77.38</v>
      </c>
    </row>
    <row r="4062" spans="1:4" ht="39.6" x14ac:dyDescent="0.25">
      <c r="A4062" s="84">
        <v>92498</v>
      </c>
      <c r="B4062" s="85" t="s">
        <v>1484</v>
      </c>
      <c r="C4062" s="84" t="s">
        <v>9</v>
      </c>
      <c r="D4062" s="195">
        <v>72.78</v>
      </c>
    </row>
    <row r="4063" spans="1:4" ht="39.6" x14ac:dyDescent="0.25">
      <c r="A4063" s="84">
        <v>92502</v>
      </c>
      <c r="B4063" s="85" t="s">
        <v>1486</v>
      </c>
      <c r="C4063" s="84" t="s">
        <v>9</v>
      </c>
      <c r="D4063" s="195">
        <v>69.209999999999994</v>
      </c>
    </row>
    <row r="4064" spans="1:4" ht="39.6" x14ac:dyDescent="0.25">
      <c r="A4064" s="84">
        <v>92506</v>
      </c>
      <c r="B4064" s="85" t="s">
        <v>1488</v>
      </c>
      <c r="C4064" s="84" t="s">
        <v>9</v>
      </c>
      <c r="D4064" s="195">
        <v>62.62</v>
      </c>
    </row>
    <row r="4065" spans="1:4" ht="39.6" x14ac:dyDescent="0.25">
      <c r="A4065" s="84">
        <v>92490</v>
      </c>
      <c r="B4065" s="85" t="s">
        <v>1480</v>
      </c>
      <c r="C4065" s="84" t="s">
        <v>9</v>
      </c>
      <c r="D4065" s="195">
        <v>82.86</v>
      </c>
    </row>
    <row r="4066" spans="1:4" ht="39.6" x14ac:dyDescent="0.25">
      <c r="A4066" s="84">
        <v>92433</v>
      </c>
      <c r="B4066" s="85" t="s">
        <v>1435</v>
      </c>
      <c r="C4066" s="84" t="s">
        <v>9</v>
      </c>
      <c r="D4066" s="195">
        <v>87.69</v>
      </c>
    </row>
    <row r="4067" spans="1:4" ht="39.6" x14ac:dyDescent="0.25">
      <c r="A4067" s="84">
        <v>92437</v>
      </c>
      <c r="B4067" s="85" t="s">
        <v>1437</v>
      </c>
      <c r="C4067" s="84" t="s">
        <v>9</v>
      </c>
      <c r="D4067" s="195">
        <v>83.6</v>
      </c>
    </row>
    <row r="4068" spans="1:4" ht="39.6" x14ac:dyDescent="0.25">
      <c r="A4068" s="84">
        <v>92441</v>
      </c>
      <c r="B4068" s="85" t="s">
        <v>1439</v>
      </c>
      <c r="C4068" s="84" t="s">
        <v>9</v>
      </c>
      <c r="D4068" s="195">
        <v>80.650000000000006</v>
      </c>
    </row>
    <row r="4069" spans="1:4" ht="39.6" x14ac:dyDescent="0.25">
      <c r="A4069" s="84">
        <v>92445</v>
      </c>
      <c r="B4069" s="85" t="s">
        <v>1441</v>
      </c>
      <c r="C4069" s="84" t="s">
        <v>9</v>
      </c>
      <c r="D4069" s="195">
        <v>74.75</v>
      </c>
    </row>
    <row r="4070" spans="1:4" ht="39.6" x14ac:dyDescent="0.25">
      <c r="A4070" s="84">
        <v>92417</v>
      </c>
      <c r="B4070" s="85" t="s">
        <v>1427</v>
      </c>
      <c r="C4070" s="84" t="s">
        <v>9</v>
      </c>
      <c r="D4070" s="195">
        <v>190.82</v>
      </c>
    </row>
    <row r="4071" spans="1:4" ht="39.6" x14ac:dyDescent="0.25">
      <c r="A4071" s="84">
        <v>92421</v>
      </c>
      <c r="B4071" s="85" t="s">
        <v>1429</v>
      </c>
      <c r="C4071" s="84" t="s">
        <v>9</v>
      </c>
      <c r="D4071" s="195">
        <v>125.26</v>
      </c>
    </row>
    <row r="4072" spans="1:4" ht="39.6" x14ac:dyDescent="0.25">
      <c r="A4072" s="84">
        <v>92425</v>
      </c>
      <c r="B4072" s="85" t="s">
        <v>1431</v>
      </c>
      <c r="C4072" s="84" t="s">
        <v>9</v>
      </c>
      <c r="D4072" s="195">
        <v>103.86</v>
      </c>
    </row>
    <row r="4073" spans="1:4" ht="39.6" x14ac:dyDescent="0.25">
      <c r="A4073" s="84">
        <v>92429</v>
      </c>
      <c r="B4073" s="85" t="s">
        <v>1433</v>
      </c>
      <c r="C4073" s="84" t="s">
        <v>9</v>
      </c>
      <c r="D4073" s="195">
        <v>93.09</v>
      </c>
    </row>
    <row r="4074" spans="1:4" ht="39.6" x14ac:dyDescent="0.25">
      <c r="A4074" s="84">
        <v>92431</v>
      </c>
      <c r="B4074" s="85" t="s">
        <v>1434</v>
      </c>
      <c r="C4074" s="84" t="s">
        <v>9</v>
      </c>
      <c r="D4074" s="195">
        <v>70.150000000000006</v>
      </c>
    </row>
    <row r="4075" spans="1:4" ht="39.6" x14ac:dyDescent="0.25">
      <c r="A4075" s="84">
        <v>92435</v>
      </c>
      <c r="B4075" s="85" t="s">
        <v>1436</v>
      </c>
      <c r="C4075" s="84" t="s">
        <v>9</v>
      </c>
      <c r="D4075" s="195">
        <v>66.650000000000006</v>
      </c>
    </row>
    <row r="4076" spans="1:4" ht="39.6" x14ac:dyDescent="0.25">
      <c r="A4076" s="84">
        <v>92439</v>
      </c>
      <c r="B4076" s="85" t="s">
        <v>1438</v>
      </c>
      <c r="C4076" s="84" t="s">
        <v>9</v>
      </c>
      <c r="D4076" s="195">
        <v>64.13</v>
      </c>
    </row>
    <row r="4077" spans="1:4" ht="39.6" x14ac:dyDescent="0.25">
      <c r="A4077" s="84">
        <v>92443</v>
      </c>
      <c r="B4077" s="85" t="s">
        <v>1440</v>
      </c>
      <c r="C4077" s="84" t="s">
        <v>9</v>
      </c>
      <c r="D4077" s="195">
        <v>58.81</v>
      </c>
    </row>
    <row r="4078" spans="1:4" ht="39.6" x14ac:dyDescent="0.25">
      <c r="A4078" s="84">
        <v>92415</v>
      </c>
      <c r="B4078" s="85" t="s">
        <v>1426</v>
      </c>
      <c r="C4078" s="84" t="s">
        <v>9</v>
      </c>
      <c r="D4078" s="195">
        <v>160.91999999999999</v>
      </c>
    </row>
    <row r="4079" spans="1:4" ht="39.6" x14ac:dyDescent="0.25">
      <c r="A4079" s="84">
        <v>92419</v>
      </c>
      <c r="B4079" s="85" t="s">
        <v>1428</v>
      </c>
      <c r="C4079" s="84" t="s">
        <v>9</v>
      </c>
      <c r="D4079" s="195">
        <v>102.35</v>
      </c>
    </row>
    <row r="4080" spans="1:4" ht="39.6" x14ac:dyDescent="0.25">
      <c r="A4080" s="84">
        <v>92423</v>
      </c>
      <c r="B4080" s="85" t="s">
        <v>1430</v>
      </c>
      <c r="C4080" s="84" t="s">
        <v>9</v>
      </c>
      <c r="D4080" s="195">
        <v>83.93</v>
      </c>
    </row>
    <row r="4081" spans="1:4" ht="39.6" x14ac:dyDescent="0.25">
      <c r="A4081" s="84">
        <v>92427</v>
      </c>
      <c r="B4081" s="85" t="s">
        <v>1432</v>
      </c>
      <c r="C4081" s="84" t="s">
        <v>9</v>
      </c>
      <c r="D4081" s="195">
        <v>74.62</v>
      </c>
    </row>
    <row r="4082" spans="1:4" ht="26.4" x14ac:dyDescent="0.25">
      <c r="A4082" s="84">
        <v>92409</v>
      </c>
      <c r="B4082" s="85" t="s">
        <v>1423</v>
      </c>
      <c r="C4082" s="84" t="s">
        <v>9</v>
      </c>
      <c r="D4082" s="195">
        <v>265.26</v>
      </c>
    </row>
    <row r="4083" spans="1:4" ht="26.4" x14ac:dyDescent="0.25">
      <c r="A4083" s="84">
        <v>92411</v>
      </c>
      <c r="B4083" s="85" t="s">
        <v>1424</v>
      </c>
      <c r="C4083" s="84" t="s">
        <v>9</v>
      </c>
      <c r="D4083" s="195">
        <v>183.29</v>
      </c>
    </row>
    <row r="4084" spans="1:4" ht="26.4" x14ac:dyDescent="0.25">
      <c r="A4084" s="84">
        <v>92413</v>
      </c>
      <c r="B4084" s="85" t="s">
        <v>1425</v>
      </c>
      <c r="C4084" s="84" t="s">
        <v>9</v>
      </c>
      <c r="D4084" s="195">
        <v>122.92</v>
      </c>
    </row>
    <row r="4085" spans="1:4" ht="39.6" x14ac:dyDescent="0.25">
      <c r="A4085" s="84">
        <v>92465</v>
      </c>
      <c r="B4085" s="85" t="s">
        <v>1460</v>
      </c>
      <c r="C4085" s="84" t="s">
        <v>9</v>
      </c>
      <c r="D4085" s="195">
        <v>173.28</v>
      </c>
    </row>
    <row r="4086" spans="1:4" ht="39.6" x14ac:dyDescent="0.25">
      <c r="A4086" s="84">
        <v>92469</v>
      </c>
      <c r="B4086" s="85" t="s">
        <v>1464</v>
      </c>
      <c r="C4086" s="84" t="s">
        <v>9</v>
      </c>
      <c r="D4086" s="195">
        <v>157.94</v>
      </c>
    </row>
    <row r="4087" spans="1:4" ht="39.6" x14ac:dyDescent="0.25">
      <c r="A4087" s="84">
        <v>92473</v>
      </c>
      <c r="B4087" s="85" t="s">
        <v>1468</v>
      </c>
      <c r="C4087" s="84" t="s">
        <v>9</v>
      </c>
      <c r="D4087" s="195">
        <v>145.46</v>
      </c>
    </row>
    <row r="4088" spans="1:4" ht="39.6" x14ac:dyDescent="0.25">
      <c r="A4088" s="84">
        <v>92477</v>
      </c>
      <c r="B4088" s="85" t="s">
        <v>1472</v>
      </c>
      <c r="C4088" s="84" t="s">
        <v>9</v>
      </c>
      <c r="D4088" s="195">
        <v>118.97</v>
      </c>
    </row>
    <row r="4089" spans="1:4" ht="39.6" x14ac:dyDescent="0.25">
      <c r="A4089" s="84">
        <v>92449</v>
      </c>
      <c r="B4089" s="85" t="s">
        <v>1445</v>
      </c>
      <c r="C4089" s="84" t="s">
        <v>9</v>
      </c>
      <c r="D4089" s="195">
        <v>313.91000000000003</v>
      </c>
    </row>
    <row r="4090" spans="1:4" ht="39.6" x14ac:dyDescent="0.25">
      <c r="A4090" s="84">
        <v>92453</v>
      </c>
      <c r="B4090" s="85" t="s">
        <v>1449</v>
      </c>
      <c r="C4090" s="84" t="s">
        <v>9</v>
      </c>
      <c r="D4090" s="195">
        <v>268.52999999999997</v>
      </c>
    </row>
    <row r="4091" spans="1:4" ht="39.6" x14ac:dyDescent="0.25">
      <c r="A4091" s="84">
        <v>92457</v>
      </c>
      <c r="B4091" s="85" t="s">
        <v>1453</v>
      </c>
      <c r="C4091" s="84" t="s">
        <v>9</v>
      </c>
      <c r="D4091" s="195">
        <v>233.64</v>
      </c>
    </row>
    <row r="4092" spans="1:4" ht="39.6" x14ac:dyDescent="0.25">
      <c r="A4092" s="84">
        <v>92461</v>
      </c>
      <c r="B4092" s="85" t="s">
        <v>1456</v>
      </c>
      <c r="C4092" s="84" t="s">
        <v>9</v>
      </c>
      <c r="D4092" s="195">
        <v>215.47</v>
      </c>
    </row>
    <row r="4093" spans="1:4" ht="39.6" x14ac:dyDescent="0.25">
      <c r="A4093" s="84">
        <v>92467</v>
      </c>
      <c r="B4093" s="85" t="s">
        <v>1462</v>
      </c>
      <c r="C4093" s="84" t="s">
        <v>9</v>
      </c>
      <c r="D4093" s="195">
        <v>112.54</v>
      </c>
    </row>
    <row r="4094" spans="1:4" ht="39.6" x14ac:dyDescent="0.25">
      <c r="A4094" s="84">
        <v>92471</v>
      </c>
      <c r="B4094" s="85" t="s">
        <v>1466</v>
      </c>
      <c r="C4094" s="84" t="s">
        <v>9</v>
      </c>
      <c r="D4094" s="195">
        <v>102.7</v>
      </c>
    </row>
    <row r="4095" spans="1:4" ht="39.6" x14ac:dyDescent="0.25">
      <c r="A4095" s="84">
        <v>92475</v>
      </c>
      <c r="B4095" s="85" t="s">
        <v>1470</v>
      </c>
      <c r="C4095" s="84" t="s">
        <v>9</v>
      </c>
      <c r="D4095" s="195">
        <v>94.69</v>
      </c>
    </row>
    <row r="4096" spans="1:4" ht="39.6" x14ac:dyDescent="0.25">
      <c r="A4096" s="84">
        <v>92479</v>
      </c>
      <c r="B4096" s="85" t="s">
        <v>1474</v>
      </c>
      <c r="C4096" s="84" t="s">
        <v>9</v>
      </c>
      <c r="D4096" s="195">
        <v>77.62</v>
      </c>
    </row>
    <row r="4097" spans="1:4" ht="39.6" x14ac:dyDescent="0.25">
      <c r="A4097" s="84">
        <v>92451</v>
      </c>
      <c r="B4097" s="85" t="s">
        <v>1447</v>
      </c>
      <c r="C4097" s="84" t="s">
        <v>9</v>
      </c>
      <c r="D4097" s="195">
        <v>214.74</v>
      </c>
    </row>
    <row r="4098" spans="1:4" ht="39.6" x14ac:dyDescent="0.25">
      <c r="A4098" s="84">
        <v>92455</v>
      </c>
      <c r="B4098" s="85" t="s">
        <v>1451</v>
      </c>
      <c r="C4098" s="84" t="s">
        <v>9</v>
      </c>
      <c r="D4098" s="195">
        <v>175.92</v>
      </c>
    </row>
    <row r="4099" spans="1:4" ht="39.6" x14ac:dyDescent="0.25">
      <c r="A4099" s="84">
        <v>92459</v>
      </c>
      <c r="B4099" s="85" t="s">
        <v>1454</v>
      </c>
      <c r="C4099" s="84" t="s">
        <v>9</v>
      </c>
      <c r="D4099" s="195">
        <v>149.69</v>
      </c>
    </row>
    <row r="4100" spans="1:4" ht="39.6" x14ac:dyDescent="0.25">
      <c r="A4100" s="84">
        <v>92463</v>
      </c>
      <c r="B4100" s="85" t="s">
        <v>1458</v>
      </c>
      <c r="C4100" s="84" t="s">
        <v>9</v>
      </c>
      <c r="D4100" s="195">
        <v>135.66999999999999</v>
      </c>
    </row>
    <row r="4101" spans="1:4" ht="26.4" x14ac:dyDescent="0.25">
      <c r="A4101" s="84">
        <v>92446</v>
      </c>
      <c r="B4101" s="85" t="s">
        <v>1442</v>
      </c>
      <c r="C4101" s="84" t="s">
        <v>9</v>
      </c>
      <c r="D4101" s="195">
        <v>350.62</v>
      </c>
    </row>
    <row r="4102" spans="1:4" ht="39.6" x14ac:dyDescent="0.25">
      <c r="A4102" s="84">
        <v>92447</v>
      </c>
      <c r="B4102" s="85" t="s">
        <v>1443</v>
      </c>
      <c r="C4102" s="84" t="s">
        <v>9</v>
      </c>
      <c r="D4102" s="195">
        <v>244.86</v>
      </c>
    </row>
    <row r="4103" spans="1:4" ht="39.6" x14ac:dyDescent="0.25">
      <c r="A4103" s="84">
        <v>92448</v>
      </c>
      <c r="B4103" s="85" t="s">
        <v>1444</v>
      </c>
      <c r="C4103" s="84" t="s">
        <v>9</v>
      </c>
      <c r="D4103" s="195">
        <v>190.96</v>
      </c>
    </row>
    <row r="4104" spans="1:4" ht="26.4" x14ac:dyDescent="0.25">
      <c r="A4104" s="84">
        <v>92466</v>
      </c>
      <c r="B4104" s="85" t="s">
        <v>1461</v>
      </c>
      <c r="C4104" s="84" t="s">
        <v>9</v>
      </c>
      <c r="D4104" s="195">
        <v>269.51</v>
      </c>
    </row>
    <row r="4105" spans="1:4" ht="26.4" x14ac:dyDescent="0.25">
      <c r="A4105" s="84">
        <v>92470</v>
      </c>
      <c r="B4105" s="85" t="s">
        <v>1465</v>
      </c>
      <c r="C4105" s="84" t="s">
        <v>9</v>
      </c>
      <c r="D4105" s="195">
        <v>261.13</v>
      </c>
    </row>
    <row r="4106" spans="1:4" ht="26.4" x14ac:dyDescent="0.25">
      <c r="A4106" s="84">
        <v>92474</v>
      </c>
      <c r="B4106" s="85" t="s">
        <v>1469</v>
      </c>
      <c r="C4106" s="84" t="s">
        <v>9</v>
      </c>
      <c r="D4106" s="195">
        <v>253.87</v>
      </c>
    </row>
    <row r="4107" spans="1:4" ht="26.4" x14ac:dyDescent="0.25">
      <c r="A4107" s="84">
        <v>92478</v>
      </c>
      <c r="B4107" s="85" t="s">
        <v>1473</v>
      </c>
      <c r="C4107" s="84" t="s">
        <v>9</v>
      </c>
      <c r="D4107" s="195">
        <v>239.66</v>
      </c>
    </row>
    <row r="4108" spans="1:4" ht="26.4" x14ac:dyDescent="0.25">
      <c r="A4108" s="84">
        <v>92450</v>
      </c>
      <c r="B4108" s="85" t="s">
        <v>1446</v>
      </c>
      <c r="C4108" s="84" t="s">
        <v>9</v>
      </c>
      <c r="D4108" s="195">
        <v>351.34</v>
      </c>
    </row>
    <row r="4109" spans="1:4" ht="26.4" x14ac:dyDescent="0.25">
      <c r="A4109" s="84">
        <v>92454</v>
      </c>
      <c r="B4109" s="85" t="s">
        <v>1450</v>
      </c>
      <c r="C4109" s="84" t="s">
        <v>9</v>
      </c>
      <c r="D4109" s="195">
        <v>315.24</v>
      </c>
    </row>
    <row r="4110" spans="1:4" ht="26.4" x14ac:dyDescent="0.25">
      <c r="A4110" s="84">
        <v>92458</v>
      </c>
      <c r="B4110" s="85" t="s">
        <v>10446</v>
      </c>
      <c r="C4110" s="84" t="s">
        <v>9</v>
      </c>
      <c r="D4110" s="195">
        <v>292.52999999999997</v>
      </c>
    </row>
    <row r="4111" spans="1:4" ht="26.4" x14ac:dyDescent="0.25">
      <c r="A4111" s="84">
        <v>92462</v>
      </c>
      <c r="B4111" s="85" t="s">
        <v>1457</v>
      </c>
      <c r="C4111" s="84" t="s">
        <v>9</v>
      </c>
      <c r="D4111" s="195">
        <v>277.95999999999998</v>
      </c>
    </row>
    <row r="4112" spans="1:4" ht="39.6" x14ac:dyDescent="0.25">
      <c r="A4112" s="84">
        <v>92468</v>
      </c>
      <c r="B4112" s="85" t="s">
        <v>1463</v>
      </c>
      <c r="C4112" s="84" t="s">
        <v>9</v>
      </c>
      <c r="D4112" s="195">
        <v>131.68</v>
      </c>
    </row>
    <row r="4113" spans="1:4" ht="39.6" x14ac:dyDescent="0.25">
      <c r="A4113" s="84">
        <v>92472</v>
      </c>
      <c r="B4113" s="85" t="s">
        <v>1467</v>
      </c>
      <c r="C4113" s="84" t="s">
        <v>9</v>
      </c>
      <c r="D4113" s="195">
        <v>124.46</v>
      </c>
    </row>
    <row r="4114" spans="1:4" ht="39.6" x14ac:dyDescent="0.25">
      <c r="A4114" s="84">
        <v>92476</v>
      </c>
      <c r="B4114" s="85" t="s">
        <v>1471</v>
      </c>
      <c r="C4114" s="84" t="s">
        <v>9</v>
      </c>
      <c r="D4114" s="195">
        <v>118.28</v>
      </c>
    </row>
    <row r="4115" spans="1:4" ht="39.6" x14ac:dyDescent="0.25">
      <c r="A4115" s="84">
        <v>92480</v>
      </c>
      <c r="B4115" s="85" t="s">
        <v>1475</v>
      </c>
      <c r="C4115" s="84" t="s">
        <v>9</v>
      </c>
      <c r="D4115" s="195">
        <v>106.02</v>
      </c>
    </row>
    <row r="4116" spans="1:4" ht="26.4" x14ac:dyDescent="0.25">
      <c r="A4116" s="84">
        <v>92452</v>
      </c>
      <c r="B4116" s="85" t="s">
        <v>1448</v>
      </c>
      <c r="C4116" s="84" t="s">
        <v>9</v>
      </c>
      <c r="D4116" s="195">
        <v>211.16</v>
      </c>
    </row>
    <row r="4117" spans="1:4" ht="26.4" x14ac:dyDescent="0.25">
      <c r="A4117" s="84">
        <v>92456</v>
      </c>
      <c r="B4117" s="85" t="s">
        <v>1452</v>
      </c>
      <c r="C4117" s="84" t="s">
        <v>9</v>
      </c>
      <c r="D4117" s="195">
        <v>175.2</v>
      </c>
    </row>
    <row r="4118" spans="1:4" ht="26.4" x14ac:dyDescent="0.25">
      <c r="A4118" s="84">
        <v>92460</v>
      </c>
      <c r="B4118" s="85" t="s">
        <v>1455</v>
      </c>
      <c r="C4118" s="84" t="s">
        <v>9</v>
      </c>
      <c r="D4118" s="195">
        <v>147.47999999999999</v>
      </c>
    </row>
    <row r="4119" spans="1:4" ht="26.4" x14ac:dyDescent="0.25">
      <c r="A4119" s="84">
        <v>92464</v>
      </c>
      <c r="B4119" s="85" t="s">
        <v>1459</v>
      </c>
      <c r="C4119" s="84" t="s">
        <v>9</v>
      </c>
      <c r="D4119" s="195">
        <v>139.41999999999999</v>
      </c>
    </row>
    <row r="4120" spans="1:4" ht="26.4" x14ac:dyDescent="0.25">
      <c r="A4120" s="84">
        <v>105403</v>
      </c>
      <c r="B4120" s="85" t="s">
        <v>10447</v>
      </c>
      <c r="C4120" s="84" t="s">
        <v>9</v>
      </c>
      <c r="D4120" s="195">
        <v>201.01</v>
      </c>
    </row>
    <row r="4121" spans="1:4" ht="26.4" x14ac:dyDescent="0.25">
      <c r="A4121" s="84">
        <v>96252</v>
      </c>
      <c r="B4121" s="85" t="s">
        <v>10448</v>
      </c>
      <c r="C4121" s="84" t="s">
        <v>9</v>
      </c>
      <c r="D4121" s="195">
        <v>165.65</v>
      </c>
    </row>
    <row r="4122" spans="1:4" ht="26.4" x14ac:dyDescent="0.25">
      <c r="A4122" s="84">
        <v>96254</v>
      </c>
      <c r="B4122" s="85" t="s">
        <v>12631</v>
      </c>
      <c r="C4122" s="84" t="s">
        <v>27</v>
      </c>
      <c r="D4122" s="195">
        <v>0</v>
      </c>
    </row>
    <row r="4123" spans="1:4" ht="26.4" x14ac:dyDescent="0.25">
      <c r="A4123" s="84">
        <v>96253</v>
      </c>
      <c r="B4123" s="85" t="s">
        <v>12632</v>
      </c>
      <c r="C4123" s="84" t="s">
        <v>27</v>
      </c>
      <c r="D4123" s="195">
        <v>0</v>
      </c>
    </row>
    <row r="4124" spans="1:4" ht="26.4" x14ac:dyDescent="0.25">
      <c r="A4124" s="84">
        <v>105406</v>
      </c>
      <c r="B4124" s="85" t="s">
        <v>10449</v>
      </c>
      <c r="C4124" s="84" t="s">
        <v>9</v>
      </c>
      <c r="D4124" s="195">
        <v>225.99</v>
      </c>
    </row>
    <row r="4125" spans="1:4" ht="26.4" x14ac:dyDescent="0.25">
      <c r="A4125" s="84">
        <v>96264</v>
      </c>
      <c r="B4125" s="85" t="s">
        <v>12633</v>
      </c>
      <c r="C4125" s="84" t="s">
        <v>9</v>
      </c>
      <c r="D4125" s="195">
        <v>0</v>
      </c>
    </row>
    <row r="4126" spans="1:4" ht="26.4" x14ac:dyDescent="0.25">
      <c r="A4126" s="84">
        <v>105405</v>
      </c>
      <c r="B4126" s="85" t="s">
        <v>12634</v>
      </c>
      <c r="C4126" s="84" t="s">
        <v>9</v>
      </c>
      <c r="D4126" s="195">
        <v>0</v>
      </c>
    </row>
    <row r="4127" spans="1:4" ht="26.4" x14ac:dyDescent="0.25">
      <c r="A4127" s="84">
        <v>96258</v>
      </c>
      <c r="B4127" s="85" t="s">
        <v>10450</v>
      </c>
      <c r="C4127" s="84" t="s">
        <v>9</v>
      </c>
      <c r="D4127" s="195">
        <v>164.4</v>
      </c>
    </row>
    <row r="4128" spans="1:4" ht="26.4" x14ac:dyDescent="0.25">
      <c r="A4128" s="84">
        <v>96262</v>
      </c>
      <c r="B4128" s="85" t="s">
        <v>12635</v>
      </c>
      <c r="C4128" s="84" t="s">
        <v>9</v>
      </c>
      <c r="D4128" s="195">
        <v>0</v>
      </c>
    </row>
    <row r="4129" spans="1:4" ht="26.4" x14ac:dyDescent="0.25">
      <c r="A4129" s="84">
        <v>105404</v>
      </c>
      <c r="B4129" s="85" t="s">
        <v>12636</v>
      </c>
      <c r="C4129" s="84" t="s">
        <v>9</v>
      </c>
      <c r="D4129" s="195">
        <v>0</v>
      </c>
    </row>
    <row r="4130" spans="1:4" ht="39.6" x14ac:dyDescent="0.25">
      <c r="A4130" s="84">
        <v>92751</v>
      </c>
      <c r="B4130" s="85" t="s">
        <v>7868</v>
      </c>
      <c r="C4130" s="84" t="s">
        <v>28</v>
      </c>
      <c r="D4130" s="195">
        <v>2542.3000000000002</v>
      </c>
    </row>
    <row r="4131" spans="1:4" ht="39.6" x14ac:dyDescent="0.25">
      <c r="A4131" s="84">
        <v>92752</v>
      </c>
      <c r="B4131" s="85" t="s">
        <v>7869</v>
      </c>
      <c r="C4131" s="84" t="s">
        <v>28</v>
      </c>
      <c r="D4131" s="195">
        <v>3027.45</v>
      </c>
    </row>
    <row r="4132" spans="1:4" ht="39.6" x14ac:dyDescent="0.25">
      <c r="A4132" s="84">
        <v>92750</v>
      </c>
      <c r="B4132" s="85" t="s">
        <v>7867</v>
      </c>
      <c r="C4132" s="84" t="s">
        <v>28</v>
      </c>
      <c r="D4132" s="195">
        <v>2054.35</v>
      </c>
    </row>
    <row r="4133" spans="1:4" ht="39.6" x14ac:dyDescent="0.25">
      <c r="A4133" s="84">
        <v>92749</v>
      </c>
      <c r="B4133" s="85" t="s">
        <v>7866</v>
      </c>
      <c r="C4133" s="84" t="s">
        <v>28</v>
      </c>
      <c r="D4133" s="195">
        <v>1220.3599999999999</v>
      </c>
    </row>
    <row r="4134" spans="1:4" ht="39.6" x14ac:dyDescent="0.25">
      <c r="A4134" s="84">
        <v>92745</v>
      </c>
      <c r="B4134" s="85" t="s">
        <v>7862</v>
      </c>
      <c r="C4134" s="84" t="s">
        <v>28</v>
      </c>
      <c r="D4134" s="195">
        <v>1032.4000000000001</v>
      </c>
    </row>
    <row r="4135" spans="1:4" ht="39.6" x14ac:dyDescent="0.25">
      <c r="A4135" s="84">
        <v>92747</v>
      </c>
      <c r="B4135" s="85" t="s">
        <v>7864</v>
      </c>
      <c r="C4135" s="84" t="s">
        <v>28</v>
      </c>
      <c r="D4135" s="195">
        <v>1146.21</v>
      </c>
    </row>
    <row r="4136" spans="1:4" ht="39.6" x14ac:dyDescent="0.25">
      <c r="A4136" s="84">
        <v>92743</v>
      </c>
      <c r="B4136" s="85" t="s">
        <v>7860</v>
      </c>
      <c r="C4136" s="84" t="s">
        <v>28</v>
      </c>
      <c r="D4136" s="195">
        <v>847.24</v>
      </c>
    </row>
    <row r="4137" spans="1:4" ht="39.6" x14ac:dyDescent="0.25">
      <c r="A4137" s="84">
        <v>92746</v>
      </c>
      <c r="B4137" s="85" t="s">
        <v>7863</v>
      </c>
      <c r="C4137" s="84" t="s">
        <v>28</v>
      </c>
      <c r="D4137" s="195">
        <v>959.17</v>
      </c>
    </row>
    <row r="4138" spans="1:4" ht="39.6" x14ac:dyDescent="0.25">
      <c r="A4138" s="84">
        <v>92748</v>
      </c>
      <c r="B4138" s="85" t="s">
        <v>7865</v>
      </c>
      <c r="C4138" s="84" t="s">
        <v>28</v>
      </c>
      <c r="D4138" s="195">
        <v>1046.23</v>
      </c>
    </row>
    <row r="4139" spans="1:4" ht="39.6" x14ac:dyDescent="0.25">
      <c r="A4139" s="84">
        <v>92744</v>
      </c>
      <c r="B4139" s="85" t="s">
        <v>7861</v>
      </c>
      <c r="C4139" s="84" t="s">
        <v>28</v>
      </c>
      <c r="D4139" s="195">
        <v>813.88</v>
      </c>
    </row>
    <row r="4140" spans="1:4" ht="52.8" x14ac:dyDescent="0.25">
      <c r="A4140" s="84">
        <v>92754</v>
      </c>
      <c r="B4140" s="85" t="s">
        <v>7871</v>
      </c>
      <c r="C4140" s="84" t="s">
        <v>28</v>
      </c>
      <c r="D4140" s="195">
        <v>762.53</v>
      </c>
    </row>
    <row r="4141" spans="1:4" ht="39.6" x14ac:dyDescent="0.25">
      <c r="A4141" s="84">
        <v>92753</v>
      </c>
      <c r="B4141" s="85" t="s">
        <v>7870</v>
      </c>
      <c r="C4141" s="84" t="s">
        <v>28</v>
      </c>
      <c r="D4141" s="195">
        <v>784.64</v>
      </c>
    </row>
    <row r="4142" spans="1:4" ht="39.6" x14ac:dyDescent="0.25">
      <c r="A4142" s="84">
        <v>92755</v>
      </c>
      <c r="B4142" s="85" t="s">
        <v>7872</v>
      </c>
      <c r="C4142" s="84" t="s">
        <v>9</v>
      </c>
      <c r="D4142" s="195">
        <v>309.18</v>
      </c>
    </row>
    <row r="4143" spans="1:4" ht="39.6" x14ac:dyDescent="0.25">
      <c r="A4143" s="84">
        <v>92756</v>
      </c>
      <c r="B4143" s="85" t="s">
        <v>7873</v>
      </c>
      <c r="C4143" s="84" t="s">
        <v>9</v>
      </c>
      <c r="D4143" s="195">
        <v>353.89</v>
      </c>
    </row>
    <row r="4144" spans="1:4" ht="39.6" x14ac:dyDescent="0.25">
      <c r="A4144" s="84">
        <v>92757</v>
      </c>
      <c r="B4144" s="85" t="s">
        <v>7874</v>
      </c>
      <c r="C4144" s="84" t="s">
        <v>9</v>
      </c>
      <c r="D4144" s="195">
        <v>407.63</v>
      </c>
    </row>
    <row r="4145" spans="1:4" ht="39.6" x14ac:dyDescent="0.25">
      <c r="A4145" s="84">
        <v>92758</v>
      </c>
      <c r="B4145" s="85" t="s">
        <v>7875</v>
      </c>
      <c r="C4145" s="84" t="s">
        <v>28</v>
      </c>
      <c r="D4145" s="195">
        <v>911.33</v>
      </c>
    </row>
    <row r="4146" spans="1:4" ht="52.8" x14ac:dyDescent="0.25">
      <c r="A4146" s="84">
        <v>104500</v>
      </c>
      <c r="B4146" s="85" t="s">
        <v>12637</v>
      </c>
      <c r="C4146" s="84" t="s">
        <v>27</v>
      </c>
      <c r="D4146" s="195">
        <v>0</v>
      </c>
    </row>
    <row r="4147" spans="1:4" ht="52.8" x14ac:dyDescent="0.25">
      <c r="A4147" s="84">
        <v>104503</v>
      </c>
      <c r="B4147" s="85" t="s">
        <v>12638</v>
      </c>
      <c r="C4147" s="84" t="s">
        <v>27</v>
      </c>
      <c r="D4147" s="195">
        <v>0</v>
      </c>
    </row>
    <row r="4148" spans="1:4" ht="52.8" x14ac:dyDescent="0.25">
      <c r="A4148" s="84">
        <v>104504</v>
      </c>
      <c r="B4148" s="85" t="s">
        <v>12639</v>
      </c>
      <c r="C4148" s="84" t="s">
        <v>27</v>
      </c>
      <c r="D4148" s="195">
        <v>0</v>
      </c>
    </row>
    <row r="4149" spans="1:4" ht="52.8" x14ac:dyDescent="0.25">
      <c r="A4149" s="84">
        <v>104507</v>
      </c>
      <c r="B4149" s="85" t="s">
        <v>12640</v>
      </c>
      <c r="C4149" s="84" t="s">
        <v>27</v>
      </c>
      <c r="D4149" s="195">
        <v>0</v>
      </c>
    </row>
    <row r="4150" spans="1:4" ht="52.8" x14ac:dyDescent="0.25">
      <c r="A4150" s="84">
        <v>104508</v>
      </c>
      <c r="B4150" s="85" t="s">
        <v>12641</v>
      </c>
      <c r="C4150" s="84" t="s">
        <v>27</v>
      </c>
      <c r="D4150" s="195">
        <v>0</v>
      </c>
    </row>
    <row r="4151" spans="1:4" ht="52.8" x14ac:dyDescent="0.25">
      <c r="A4151" s="84">
        <v>104509</v>
      </c>
      <c r="B4151" s="85" t="s">
        <v>12642</v>
      </c>
      <c r="C4151" s="84" t="s">
        <v>27</v>
      </c>
      <c r="D4151" s="195">
        <v>0</v>
      </c>
    </row>
    <row r="4152" spans="1:4" ht="52.8" x14ac:dyDescent="0.25">
      <c r="A4152" s="84">
        <v>104512</v>
      </c>
      <c r="B4152" s="85" t="s">
        <v>12643</v>
      </c>
      <c r="C4152" s="84" t="s">
        <v>27</v>
      </c>
      <c r="D4152" s="195">
        <v>0</v>
      </c>
    </row>
    <row r="4153" spans="1:4" ht="52.8" x14ac:dyDescent="0.25">
      <c r="A4153" s="84">
        <v>104513</v>
      </c>
      <c r="B4153" s="85" t="s">
        <v>12644</v>
      </c>
      <c r="C4153" s="84" t="s">
        <v>27</v>
      </c>
      <c r="D4153" s="195">
        <v>0</v>
      </c>
    </row>
    <row r="4154" spans="1:4" ht="52.8" x14ac:dyDescent="0.25">
      <c r="A4154" s="84">
        <v>104514</v>
      </c>
      <c r="B4154" s="85" t="s">
        <v>12645</v>
      </c>
      <c r="C4154" s="84" t="s">
        <v>27</v>
      </c>
      <c r="D4154" s="195">
        <v>0</v>
      </c>
    </row>
    <row r="4155" spans="1:4" ht="52.8" x14ac:dyDescent="0.25">
      <c r="A4155" s="84">
        <v>104501</v>
      </c>
      <c r="B4155" s="85" t="s">
        <v>12646</v>
      </c>
      <c r="C4155" s="84" t="s">
        <v>27</v>
      </c>
      <c r="D4155" s="195">
        <v>0</v>
      </c>
    </row>
    <row r="4156" spans="1:4" ht="52.8" x14ac:dyDescent="0.25">
      <c r="A4156" s="84">
        <v>104502</v>
      </c>
      <c r="B4156" s="85" t="s">
        <v>12647</v>
      </c>
      <c r="C4156" s="84" t="s">
        <v>27</v>
      </c>
      <c r="D4156" s="195">
        <v>0</v>
      </c>
    </row>
    <row r="4157" spans="1:4" ht="52.8" x14ac:dyDescent="0.25">
      <c r="A4157" s="84">
        <v>104505</v>
      </c>
      <c r="B4157" s="85" t="s">
        <v>12648</v>
      </c>
      <c r="C4157" s="84" t="s">
        <v>27</v>
      </c>
      <c r="D4157" s="195">
        <v>0</v>
      </c>
    </row>
    <row r="4158" spans="1:4" ht="52.8" x14ac:dyDescent="0.25">
      <c r="A4158" s="84">
        <v>104506</v>
      </c>
      <c r="B4158" s="85" t="s">
        <v>12649</v>
      </c>
      <c r="C4158" s="84" t="s">
        <v>27</v>
      </c>
      <c r="D4158" s="195">
        <v>0</v>
      </c>
    </row>
    <row r="4159" spans="1:4" ht="52.8" x14ac:dyDescent="0.25">
      <c r="A4159" s="84">
        <v>104510</v>
      </c>
      <c r="B4159" s="85" t="s">
        <v>12650</v>
      </c>
      <c r="C4159" s="84" t="s">
        <v>27</v>
      </c>
      <c r="D4159" s="195">
        <v>0</v>
      </c>
    </row>
    <row r="4160" spans="1:4" ht="52.8" x14ac:dyDescent="0.25">
      <c r="A4160" s="84">
        <v>104511</v>
      </c>
      <c r="B4160" s="85" t="s">
        <v>12651</v>
      </c>
      <c r="C4160" s="84" t="s">
        <v>27</v>
      </c>
      <c r="D4160" s="195">
        <v>0</v>
      </c>
    </row>
    <row r="4161" spans="1:4" ht="52.8" x14ac:dyDescent="0.25">
      <c r="A4161" s="84">
        <v>104491</v>
      </c>
      <c r="B4161" s="85" t="s">
        <v>12652</v>
      </c>
      <c r="C4161" s="84" t="s">
        <v>27</v>
      </c>
      <c r="D4161" s="195">
        <v>4039.48</v>
      </c>
    </row>
    <row r="4162" spans="1:4" ht="52.8" x14ac:dyDescent="0.25">
      <c r="A4162" s="84">
        <v>104492</v>
      </c>
      <c r="B4162" s="85" t="s">
        <v>12653</v>
      </c>
      <c r="C4162" s="84" t="s">
        <v>27</v>
      </c>
      <c r="D4162" s="195">
        <v>5050.33</v>
      </c>
    </row>
    <row r="4163" spans="1:4" ht="52.8" x14ac:dyDescent="0.25">
      <c r="A4163" s="84">
        <v>104493</v>
      </c>
      <c r="B4163" s="85" t="s">
        <v>12654</v>
      </c>
      <c r="C4163" s="84" t="s">
        <v>27</v>
      </c>
      <c r="D4163" s="195">
        <v>0</v>
      </c>
    </row>
    <row r="4164" spans="1:4" ht="52.8" x14ac:dyDescent="0.25">
      <c r="A4164" s="84">
        <v>104494</v>
      </c>
      <c r="B4164" s="85" t="s">
        <v>12655</v>
      </c>
      <c r="C4164" s="84" t="s">
        <v>27</v>
      </c>
      <c r="D4164" s="195">
        <v>6819.7</v>
      </c>
    </row>
    <row r="4165" spans="1:4" ht="52.8" x14ac:dyDescent="0.25">
      <c r="A4165" s="84">
        <v>104495</v>
      </c>
      <c r="B4165" s="85" t="s">
        <v>12656</v>
      </c>
      <c r="C4165" s="84" t="s">
        <v>27</v>
      </c>
      <c r="D4165" s="195">
        <v>0</v>
      </c>
    </row>
    <row r="4166" spans="1:4" ht="52.8" x14ac:dyDescent="0.25">
      <c r="A4166" s="84">
        <v>104496</v>
      </c>
      <c r="B4166" s="85" t="s">
        <v>12657</v>
      </c>
      <c r="C4166" s="84" t="s">
        <v>27</v>
      </c>
      <c r="D4166" s="195">
        <v>0</v>
      </c>
    </row>
    <row r="4167" spans="1:4" ht="52.8" x14ac:dyDescent="0.25">
      <c r="A4167" s="84">
        <v>104497</v>
      </c>
      <c r="B4167" s="85" t="s">
        <v>12658</v>
      </c>
      <c r="C4167" s="84" t="s">
        <v>27</v>
      </c>
      <c r="D4167" s="195">
        <v>8186.95</v>
      </c>
    </row>
    <row r="4168" spans="1:4" ht="52.8" x14ac:dyDescent="0.25">
      <c r="A4168" s="84">
        <v>104498</v>
      </c>
      <c r="B4168" s="85" t="s">
        <v>12659</v>
      </c>
      <c r="C4168" s="84" t="s">
        <v>27</v>
      </c>
      <c r="D4168" s="195">
        <v>0</v>
      </c>
    </row>
    <row r="4169" spans="1:4" ht="52.8" x14ac:dyDescent="0.25">
      <c r="A4169" s="84">
        <v>104499</v>
      </c>
      <c r="B4169" s="85" t="s">
        <v>12660</v>
      </c>
      <c r="C4169" s="84" t="s">
        <v>27</v>
      </c>
      <c r="D4169" s="195">
        <v>0</v>
      </c>
    </row>
    <row r="4170" spans="1:4" ht="26.4" x14ac:dyDescent="0.25">
      <c r="A4170" s="84">
        <v>104515</v>
      </c>
      <c r="B4170" s="85" t="s">
        <v>6740</v>
      </c>
      <c r="C4170" s="84" t="s">
        <v>9</v>
      </c>
      <c r="D4170" s="195">
        <v>26.93</v>
      </c>
    </row>
    <row r="4171" spans="1:4" ht="26.4" x14ac:dyDescent="0.25">
      <c r="A4171" s="84">
        <v>87430</v>
      </c>
      <c r="B4171" s="85" t="s">
        <v>7452</v>
      </c>
      <c r="C4171" s="84" t="s">
        <v>9</v>
      </c>
      <c r="D4171" s="195">
        <v>19.59</v>
      </c>
    </row>
    <row r="4172" spans="1:4" ht="26.4" x14ac:dyDescent="0.25">
      <c r="A4172" s="84">
        <v>87433</v>
      </c>
      <c r="B4172" s="85" t="s">
        <v>7453</v>
      </c>
      <c r="C4172" s="84" t="s">
        <v>9</v>
      </c>
      <c r="D4172" s="195">
        <v>28.57</v>
      </c>
    </row>
    <row r="4173" spans="1:4" ht="26.4" x14ac:dyDescent="0.25">
      <c r="A4173" s="84">
        <v>87436</v>
      </c>
      <c r="B4173" s="85" t="s">
        <v>7454</v>
      </c>
      <c r="C4173" s="84" t="s">
        <v>9</v>
      </c>
      <c r="D4173" s="195">
        <v>32.29</v>
      </c>
    </row>
    <row r="4174" spans="1:4" ht="26.4" x14ac:dyDescent="0.25">
      <c r="A4174" s="84">
        <v>87439</v>
      </c>
      <c r="B4174" s="85" t="s">
        <v>7455</v>
      </c>
      <c r="C4174" s="84" t="s">
        <v>9</v>
      </c>
      <c r="D4174" s="195">
        <v>39.67</v>
      </c>
    </row>
    <row r="4175" spans="1:4" ht="26.4" x14ac:dyDescent="0.25">
      <c r="A4175" s="84">
        <v>104633</v>
      </c>
      <c r="B4175" s="85" t="s">
        <v>7463</v>
      </c>
      <c r="C4175" s="84" t="s">
        <v>9</v>
      </c>
      <c r="D4175" s="195">
        <v>26.25</v>
      </c>
    </row>
    <row r="4176" spans="1:4" ht="26.4" x14ac:dyDescent="0.25">
      <c r="A4176" s="84">
        <v>104634</v>
      </c>
      <c r="B4176" s="85" t="s">
        <v>7464</v>
      </c>
      <c r="C4176" s="84" t="s">
        <v>9</v>
      </c>
      <c r="D4176" s="195">
        <v>38.78</v>
      </c>
    </row>
    <row r="4177" spans="1:4" ht="26.4" x14ac:dyDescent="0.25">
      <c r="A4177" s="84">
        <v>87418</v>
      </c>
      <c r="B4177" s="85" t="s">
        <v>7448</v>
      </c>
      <c r="C4177" s="84" t="s">
        <v>9</v>
      </c>
      <c r="D4177" s="195">
        <v>19.11</v>
      </c>
    </row>
    <row r="4178" spans="1:4" ht="26.4" x14ac:dyDescent="0.25">
      <c r="A4178" s="84">
        <v>87421</v>
      </c>
      <c r="B4178" s="85" t="s">
        <v>7449</v>
      </c>
      <c r="C4178" s="84" t="s">
        <v>9</v>
      </c>
      <c r="D4178" s="195">
        <v>29.27</v>
      </c>
    </row>
    <row r="4179" spans="1:4" ht="39.6" x14ac:dyDescent="0.25">
      <c r="A4179" s="84">
        <v>104628</v>
      </c>
      <c r="B4179" s="85" t="s">
        <v>7458</v>
      </c>
      <c r="C4179" s="84" t="s">
        <v>9</v>
      </c>
      <c r="D4179" s="195">
        <v>29.76</v>
      </c>
    </row>
    <row r="4180" spans="1:4" ht="39.6" x14ac:dyDescent="0.25">
      <c r="A4180" s="84">
        <v>104631</v>
      </c>
      <c r="B4180" s="85" t="s">
        <v>7461</v>
      </c>
      <c r="C4180" s="84" t="s">
        <v>9</v>
      </c>
      <c r="D4180" s="195">
        <v>40.659999999999997</v>
      </c>
    </row>
    <row r="4181" spans="1:4" ht="39.6" x14ac:dyDescent="0.25">
      <c r="A4181" s="84">
        <v>104627</v>
      </c>
      <c r="B4181" s="85" t="s">
        <v>7457</v>
      </c>
      <c r="C4181" s="84" t="s">
        <v>9</v>
      </c>
      <c r="D4181" s="195">
        <v>19.100000000000001</v>
      </c>
    </row>
    <row r="4182" spans="1:4" ht="39.6" x14ac:dyDescent="0.25">
      <c r="A4182" s="84">
        <v>104630</v>
      </c>
      <c r="B4182" s="85" t="s">
        <v>7460</v>
      </c>
      <c r="C4182" s="84" t="s">
        <v>9</v>
      </c>
      <c r="D4182" s="195">
        <v>30</v>
      </c>
    </row>
    <row r="4183" spans="1:4" ht="39.6" x14ac:dyDescent="0.25">
      <c r="A4183" s="84">
        <v>104629</v>
      </c>
      <c r="B4183" s="85" t="s">
        <v>7459</v>
      </c>
      <c r="C4183" s="84" t="s">
        <v>9</v>
      </c>
      <c r="D4183" s="195">
        <v>35.869999999999997</v>
      </c>
    </row>
    <row r="4184" spans="1:4" ht="39.6" x14ac:dyDescent="0.25">
      <c r="A4184" s="84">
        <v>104632</v>
      </c>
      <c r="B4184" s="85" t="s">
        <v>7462</v>
      </c>
      <c r="C4184" s="84" t="s">
        <v>9</v>
      </c>
      <c r="D4184" s="195">
        <v>46.77</v>
      </c>
    </row>
    <row r="4185" spans="1:4" ht="26.4" x14ac:dyDescent="0.25">
      <c r="A4185" s="84">
        <v>87412</v>
      </c>
      <c r="B4185" s="85" t="s">
        <v>7443</v>
      </c>
      <c r="C4185" s="84" t="s">
        <v>9</v>
      </c>
      <c r="D4185" s="195">
        <v>24.73</v>
      </c>
    </row>
    <row r="4186" spans="1:4" ht="26.4" x14ac:dyDescent="0.25">
      <c r="A4186" s="84">
        <v>87415</v>
      </c>
      <c r="B4186" s="85" t="s">
        <v>7446</v>
      </c>
      <c r="C4186" s="84" t="s">
        <v>9</v>
      </c>
      <c r="D4186" s="195">
        <v>34.5</v>
      </c>
    </row>
    <row r="4187" spans="1:4" ht="26.4" x14ac:dyDescent="0.25">
      <c r="A4187" s="84">
        <v>87411</v>
      </c>
      <c r="B4187" s="85" t="s">
        <v>7442</v>
      </c>
      <c r="C4187" s="84" t="s">
        <v>9</v>
      </c>
      <c r="D4187" s="195">
        <v>16.510000000000002</v>
      </c>
    </row>
    <row r="4188" spans="1:4" ht="26.4" x14ac:dyDescent="0.25">
      <c r="A4188" s="84">
        <v>87414</v>
      </c>
      <c r="B4188" s="85" t="s">
        <v>7445</v>
      </c>
      <c r="C4188" s="84" t="s">
        <v>9</v>
      </c>
      <c r="D4188" s="195">
        <v>26.29</v>
      </c>
    </row>
    <row r="4189" spans="1:4" ht="26.4" x14ac:dyDescent="0.25">
      <c r="A4189" s="84">
        <v>87413</v>
      </c>
      <c r="B4189" s="85" t="s">
        <v>7444</v>
      </c>
      <c r="C4189" s="84" t="s">
        <v>9</v>
      </c>
      <c r="D4189" s="195">
        <v>29.44</v>
      </c>
    </row>
    <row r="4190" spans="1:4" ht="26.4" x14ac:dyDescent="0.25">
      <c r="A4190" s="84">
        <v>87416</v>
      </c>
      <c r="B4190" s="85" t="s">
        <v>7447</v>
      </c>
      <c r="C4190" s="84" t="s">
        <v>9</v>
      </c>
      <c r="D4190" s="195">
        <v>39.22</v>
      </c>
    </row>
    <row r="4191" spans="1:4" ht="26.4" x14ac:dyDescent="0.25">
      <c r="A4191" s="84">
        <v>104635</v>
      </c>
      <c r="B4191" s="85" t="s">
        <v>7465</v>
      </c>
      <c r="C4191" s="84" t="s">
        <v>9</v>
      </c>
      <c r="D4191" s="195">
        <v>53.61</v>
      </c>
    </row>
    <row r="4192" spans="1:4" ht="26.4" x14ac:dyDescent="0.25">
      <c r="A4192" s="84">
        <v>104636</v>
      </c>
      <c r="B4192" s="85" t="s">
        <v>7466</v>
      </c>
      <c r="C4192" s="84" t="s">
        <v>9</v>
      </c>
      <c r="D4192" s="195">
        <v>62.34</v>
      </c>
    </row>
    <row r="4193" spans="1:4" ht="26.4" x14ac:dyDescent="0.25">
      <c r="A4193" s="84">
        <v>87424</v>
      </c>
      <c r="B4193" s="85" t="s">
        <v>7450</v>
      </c>
      <c r="C4193" s="84" t="s">
        <v>9</v>
      </c>
      <c r="D4193" s="195">
        <v>38.44</v>
      </c>
    </row>
    <row r="4194" spans="1:4" ht="26.4" x14ac:dyDescent="0.25">
      <c r="A4194" s="84">
        <v>87427</v>
      </c>
      <c r="B4194" s="85" t="s">
        <v>7451</v>
      </c>
      <c r="C4194" s="84" t="s">
        <v>9</v>
      </c>
      <c r="D4194" s="195">
        <v>45.51</v>
      </c>
    </row>
    <row r="4195" spans="1:4" x14ac:dyDescent="0.25">
      <c r="A4195" s="84">
        <v>89998</v>
      </c>
      <c r="B4195" s="85" t="s">
        <v>1591</v>
      </c>
      <c r="C4195" s="84" t="s">
        <v>16</v>
      </c>
      <c r="D4195" s="195">
        <v>11.67</v>
      </c>
    </row>
    <row r="4196" spans="1:4" x14ac:dyDescent="0.25">
      <c r="A4196" s="84">
        <v>102920</v>
      </c>
      <c r="B4196" s="85" t="s">
        <v>1658</v>
      </c>
      <c r="C4196" s="84" t="s">
        <v>16</v>
      </c>
      <c r="D4196" s="195">
        <v>9.5399999999999991</v>
      </c>
    </row>
    <row r="4197" spans="1:4" x14ac:dyDescent="0.25">
      <c r="A4197" s="84">
        <v>102923</v>
      </c>
      <c r="B4197" s="85" t="s">
        <v>1661</v>
      </c>
      <c r="C4197" s="84" t="s">
        <v>16</v>
      </c>
      <c r="D4197" s="195">
        <v>8.91</v>
      </c>
    </row>
    <row r="4198" spans="1:4" ht="26.4" x14ac:dyDescent="0.25">
      <c r="A4198" s="84">
        <v>90000</v>
      </c>
      <c r="B4198" s="85" t="s">
        <v>1593</v>
      </c>
      <c r="C4198" s="84" t="s">
        <v>16</v>
      </c>
      <c r="D4198" s="195">
        <v>15.06</v>
      </c>
    </row>
    <row r="4199" spans="1:4" ht="26.4" x14ac:dyDescent="0.25">
      <c r="A4199" s="84">
        <v>103088</v>
      </c>
      <c r="B4199" s="85" t="s">
        <v>1662</v>
      </c>
      <c r="C4199" s="84" t="s">
        <v>16</v>
      </c>
      <c r="D4199" s="195">
        <v>11.7</v>
      </c>
    </row>
    <row r="4200" spans="1:4" ht="26.4" x14ac:dyDescent="0.25">
      <c r="A4200" s="84">
        <v>102922</v>
      </c>
      <c r="B4200" s="85" t="s">
        <v>1660</v>
      </c>
      <c r="C4200" s="84" t="s">
        <v>16</v>
      </c>
      <c r="D4200" s="195">
        <v>10.24</v>
      </c>
    </row>
    <row r="4201" spans="1:4" ht="26.4" x14ac:dyDescent="0.25">
      <c r="A4201" s="84">
        <v>89999</v>
      </c>
      <c r="B4201" s="85" t="s">
        <v>1592</v>
      </c>
      <c r="C4201" s="84" t="s">
        <v>16</v>
      </c>
      <c r="D4201" s="195">
        <v>18.920000000000002</v>
      </c>
    </row>
    <row r="4202" spans="1:4" x14ac:dyDescent="0.25">
      <c r="A4202" s="84">
        <v>89996</v>
      </c>
      <c r="B4202" s="85" t="s">
        <v>1589</v>
      </c>
      <c r="C4202" s="84" t="s">
        <v>16</v>
      </c>
      <c r="D4202" s="195">
        <v>12.32</v>
      </c>
    </row>
    <row r="4203" spans="1:4" x14ac:dyDescent="0.25">
      <c r="A4203" s="84">
        <v>89997</v>
      </c>
      <c r="B4203" s="85" t="s">
        <v>1590</v>
      </c>
      <c r="C4203" s="84" t="s">
        <v>16</v>
      </c>
      <c r="D4203" s="195">
        <v>9.9600000000000009</v>
      </c>
    </row>
    <row r="4204" spans="1:4" x14ac:dyDescent="0.25">
      <c r="A4204" s="84">
        <v>102921</v>
      </c>
      <c r="B4204" s="85" t="s">
        <v>1659</v>
      </c>
      <c r="C4204" s="84" t="s">
        <v>16</v>
      </c>
      <c r="D4204" s="195">
        <v>9.17</v>
      </c>
    </row>
    <row r="4205" spans="1:4" ht="26.4" x14ac:dyDescent="0.25">
      <c r="A4205" s="84">
        <v>90278</v>
      </c>
      <c r="B4205" s="85" t="s">
        <v>1674</v>
      </c>
      <c r="C4205" s="84" t="s">
        <v>28</v>
      </c>
      <c r="D4205" s="195">
        <v>525.22</v>
      </c>
    </row>
    <row r="4206" spans="1:4" ht="26.4" x14ac:dyDescent="0.25">
      <c r="A4206" s="84">
        <v>90282</v>
      </c>
      <c r="B4206" s="85" t="s">
        <v>1678</v>
      </c>
      <c r="C4206" s="84" t="s">
        <v>28</v>
      </c>
      <c r="D4206" s="195">
        <v>509.34</v>
      </c>
    </row>
    <row r="4207" spans="1:4" ht="26.4" x14ac:dyDescent="0.25">
      <c r="A4207" s="84">
        <v>90279</v>
      </c>
      <c r="B4207" s="85" t="s">
        <v>1675</v>
      </c>
      <c r="C4207" s="84" t="s">
        <v>28</v>
      </c>
      <c r="D4207" s="195">
        <v>575.49</v>
      </c>
    </row>
    <row r="4208" spans="1:4" ht="26.4" x14ac:dyDescent="0.25">
      <c r="A4208" s="84">
        <v>90283</v>
      </c>
      <c r="B4208" s="85" t="s">
        <v>1679</v>
      </c>
      <c r="C4208" s="84" t="s">
        <v>28</v>
      </c>
      <c r="D4208" s="195">
        <v>558.59</v>
      </c>
    </row>
    <row r="4209" spans="1:4" ht="26.4" x14ac:dyDescent="0.25">
      <c r="A4209" s="84">
        <v>90280</v>
      </c>
      <c r="B4209" s="85" t="s">
        <v>1676</v>
      </c>
      <c r="C4209" s="84" t="s">
        <v>28</v>
      </c>
      <c r="D4209" s="195">
        <v>626.59</v>
      </c>
    </row>
    <row r="4210" spans="1:4" ht="26.4" x14ac:dyDescent="0.25">
      <c r="A4210" s="84">
        <v>90284</v>
      </c>
      <c r="B4210" s="85" t="s">
        <v>1680</v>
      </c>
      <c r="C4210" s="84" t="s">
        <v>28</v>
      </c>
      <c r="D4210" s="195">
        <v>614.51</v>
      </c>
    </row>
    <row r="4211" spans="1:4" ht="26.4" x14ac:dyDescent="0.25">
      <c r="A4211" s="84">
        <v>90281</v>
      </c>
      <c r="B4211" s="85" t="s">
        <v>1677</v>
      </c>
      <c r="C4211" s="84" t="s">
        <v>28</v>
      </c>
      <c r="D4211" s="195">
        <v>713.86</v>
      </c>
    </row>
    <row r="4212" spans="1:4" ht="26.4" x14ac:dyDescent="0.25">
      <c r="A4212" s="84">
        <v>90285</v>
      </c>
      <c r="B4212" s="85" t="s">
        <v>1681</v>
      </c>
      <c r="C4212" s="84" t="s">
        <v>28</v>
      </c>
      <c r="D4212" s="195">
        <v>706.22</v>
      </c>
    </row>
    <row r="4213" spans="1:4" ht="26.4" x14ac:dyDescent="0.25">
      <c r="A4213" s="84">
        <v>89994</v>
      </c>
      <c r="B4213" s="85" t="s">
        <v>1672</v>
      </c>
      <c r="C4213" s="84" t="s">
        <v>28</v>
      </c>
      <c r="D4213" s="195">
        <v>935.29</v>
      </c>
    </row>
    <row r="4214" spans="1:4" ht="26.4" x14ac:dyDescent="0.25">
      <c r="A4214" s="84">
        <v>89995</v>
      </c>
      <c r="B4214" s="85" t="s">
        <v>1673</v>
      </c>
      <c r="C4214" s="84" t="s">
        <v>28</v>
      </c>
      <c r="D4214" s="195">
        <v>1064.03</v>
      </c>
    </row>
    <row r="4215" spans="1:4" x14ac:dyDescent="0.25">
      <c r="A4215" s="84">
        <v>89993</v>
      </c>
      <c r="B4215" s="85" t="s">
        <v>1671</v>
      </c>
      <c r="C4215" s="84" t="s">
        <v>28</v>
      </c>
      <c r="D4215" s="195">
        <v>1108.27</v>
      </c>
    </row>
    <row r="4216" spans="1:4" x14ac:dyDescent="0.25">
      <c r="A4216" s="84">
        <v>99860</v>
      </c>
      <c r="B4216" s="85" t="s">
        <v>12661</v>
      </c>
      <c r="C4216" s="84" t="s">
        <v>27</v>
      </c>
      <c r="D4216" s="195">
        <v>0</v>
      </c>
    </row>
    <row r="4217" spans="1:4" x14ac:dyDescent="0.25">
      <c r="A4217" s="84">
        <v>99858</v>
      </c>
      <c r="B4217" s="85" t="s">
        <v>12662</v>
      </c>
      <c r="C4217" s="84" t="s">
        <v>27</v>
      </c>
      <c r="D4217" s="195">
        <v>0</v>
      </c>
    </row>
    <row r="4218" spans="1:4" x14ac:dyDescent="0.25">
      <c r="A4218" s="84">
        <v>99859</v>
      </c>
      <c r="B4218" s="85" t="s">
        <v>12663</v>
      </c>
      <c r="C4218" s="84" t="s">
        <v>27</v>
      </c>
      <c r="D4218" s="195">
        <v>0</v>
      </c>
    </row>
    <row r="4219" spans="1:4" x14ac:dyDescent="0.25">
      <c r="A4219" s="84">
        <v>99857</v>
      </c>
      <c r="B4219" s="85" t="s">
        <v>7878</v>
      </c>
      <c r="C4219" s="84" t="s">
        <v>27</v>
      </c>
      <c r="D4219" s="195">
        <v>111.56</v>
      </c>
    </row>
    <row r="4220" spans="1:4" ht="26.4" x14ac:dyDescent="0.25">
      <c r="A4220" s="84">
        <v>99855</v>
      </c>
      <c r="B4220" s="85" t="s">
        <v>7877</v>
      </c>
      <c r="C4220" s="84" t="s">
        <v>27</v>
      </c>
      <c r="D4220" s="195">
        <v>136.96</v>
      </c>
    </row>
    <row r="4221" spans="1:4" x14ac:dyDescent="0.25">
      <c r="A4221" s="84">
        <v>99856</v>
      </c>
      <c r="B4221" s="85" t="s">
        <v>12664</v>
      </c>
      <c r="C4221" s="84" t="s">
        <v>27</v>
      </c>
      <c r="D4221" s="195">
        <v>0</v>
      </c>
    </row>
    <row r="4222" spans="1:4" ht="26.4" x14ac:dyDescent="0.25">
      <c r="A4222" s="84">
        <v>99862</v>
      </c>
      <c r="B4222" s="85" t="s">
        <v>1315</v>
      </c>
      <c r="C4222" s="84" t="s">
        <v>9</v>
      </c>
      <c r="D4222" s="195">
        <v>721.5</v>
      </c>
    </row>
    <row r="4223" spans="1:4" ht="26.4" x14ac:dyDescent="0.25">
      <c r="A4223" s="84">
        <v>99861</v>
      </c>
      <c r="B4223" s="85" t="s">
        <v>1314</v>
      </c>
      <c r="C4223" s="84" t="s">
        <v>9</v>
      </c>
      <c r="D4223" s="195">
        <v>650.48</v>
      </c>
    </row>
    <row r="4224" spans="1:4" ht="52.8" x14ac:dyDescent="0.25">
      <c r="A4224" s="84">
        <v>99839</v>
      </c>
      <c r="B4224" s="85" t="s">
        <v>12665</v>
      </c>
      <c r="C4224" s="84" t="s">
        <v>27</v>
      </c>
      <c r="D4224" s="195">
        <v>591.25</v>
      </c>
    </row>
    <row r="4225" spans="1:4" ht="52.8" x14ac:dyDescent="0.25">
      <c r="A4225" s="84">
        <v>99849</v>
      </c>
      <c r="B4225" s="85" t="s">
        <v>12666</v>
      </c>
      <c r="C4225" s="84" t="s">
        <v>27</v>
      </c>
      <c r="D4225" s="195">
        <v>0</v>
      </c>
    </row>
    <row r="4226" spans="1:4" ht="52.8" x14ac:dyDescent="0.25">
      <c r="A4226" s="84">
        <v>99853</v>
      </c>
      <c r="B4226" s="85" t="s">
        <v>12667</v>
      </c>
      <c r="C4226" s="84" t="s">
        <v>27</v>
      </c>
      <c r="D4226" s="195">
        <v>0</v>
      </c>
    </row>
    <row r="4227" spans="1:4" ht="52.8" x14ac:dyDescent="0.25">
      <c r="A4227" s="84">
        <v>99847</v>
      </c>
      <c r="B4227" s="85" t="s">
        <v>12668</v>
      </c>
      <c r="C4227" s="84" t="s">
        <v>27</v>
      </c>
      <c r="D4227" s="195">
        <v>0</v>
      </c>
    </row>
    <row r="4228" spans="1:4" ht="52.8" x14ac:dyDescent="0.25">
      <c r="A4228" s="84">
        <v>99851</v>
      </c>
      <c r="B4228" s="85" t="s">
        <v>12669</v>
      </c>
      <c r="C4228" s="84" t="s">
        <v>27</v>
      </c>
      <c r="D4228" s="195">
        <v>0</v>
      </c>
    </row>
    <row r="4229" spans="1:4" ht="52.8" x14ac:dyDescent="0.25">
      <c r="A4229" s="84">
        <v>99850</v>
      </c>
      <c r="B4229" s="85" t="s">
        <v>12670</v>
      </c>
      <c r="C4229" s="84" t="s">
        <v>27</v>
      </c>
      <c r="D4229" s="195">
        <v>0</v>
      </c>
    </row>
    <row r="4230" spans="1:4" ht="52.8" x14ac:dyDescent="0.25">
      <c r="A4230" s="84">
        <v>99854</v>
      </c>
      <c r="B4230" s="85" t="s">
        <v>12671</v>
      </c>
      <c r="C4230" s="84" t="s">
        <v>27</v>
      </c>
      <c r="D4230" s="195">
        <v>0</v>
      </c>
    </row>
    <row r="4231" spans="1:4" ht="52.8" x14ac:dyDescent="0.25">
      <c r="A4231" s="84">
        <v>99848</v>
      </c>
      <c r="B4231" s="85" t="s">
        <v>12672</v>
      </c>
      <c r="C4231" s="84" t="s">
        <v>27</v>
      </c>
      <c r="D4231" s="195">
        <v>0</v>
      </c>
    </row>
    <row r="4232" spans="1:4" ht="52.8" x14ac:dyDescent="0.25">
      <c r="A4232" s="84">
        <v>99852</v>
      </c>
      <c r="B4232" s="85" t="s">
        <v>12673</v>
      </c>
      <c r="C4232" s="84" t="s">
        <v>27</v>
      </c>
      <c r="D4232" s="195">
        <v>0</v>
      </c>
    </row>
    <row r="4233" spans="1:4" ht="39.6" x14ac:dyDescent="0.25">
      <c r="A4233" s="84">
        <v>99844</v>
      </c>
      <c r="B4233" s="85" t="s">
        <v>12674</v>
      </c>
      <c r="C4233" s="84" t="s">
        <v>27</v>
      </c>
      <c r="D4233" s="195">
        <v>0</v>
      </c>
    </row>
    <row r="4234" spans="1:4" ht="52.8" x14ac:dyDescent="0.25">
      <c r="A4234" s="84">
        <v>99842</v>
      </c>
      <c r="B4234" s="85" t="s">
        <v>12675</v>
      </c>
      <c r="C4234" s="84" t="s">
        <v>27</v>
      </c>
      <c r="D4234" s="195">
        <v>0</v>
      </c>
    </row>
    <row r="4235" spans="1:4" ht="52.8" x14ac:dyDescent="0.25">
      <c r="A4235" s="84">
        <v>99837</v>
      </c>
      <c r="B4235" s="85" t="s">
        <v>7876</v>
      </c>
      <c r="C4235" s="84" t="s">
        <v>27</v>
      </c>
      <c r="D4235" s="195">
        <v>744.97</v>
      </c>
    </row>
    <row r="4236" spans="1:4" ht="52.8" x14ac:dyDescent="0.25">
      <c r="A4236" s="84">
        <v>99840</v>
      </c>
      <c r="B4236" s="85" t="s">
        <v>12676</v>
      </c>
      <c r="C4236" s="84" t="s">
        <v>27</v>
      </c>
      <c r="D4236" s="195">
        <v>0</v>
      </c>
    </row>
    <row r="4237" spans="1:4" ht="52.8" x14ac:dyDescent="0.25">
      <c r="A4237" s="84">
        <v>99845</v>
      </c>
      <c r="B4237" s="85" t="s">
        <v>12677</v>
      </c>
      <c r="C4237" s="84" t="s">
        <v>27</v>
      </c>
      <c r="D4237" s="195">
        <v>0</v>
      </c>
    </row>
    <row r="4238" spans="1:4" ht="52.8" x14ac:dyDescent="0.25">
      <c r="A4238" s="84">
        <v>99843</v>
      </c>
      <c r="B4238" s="85" t="s">
        <v>12678</v>
      </c>
      <c r="C4238" s="84" t="s">
        <v>27</v>
      </c>
      <c r="D4238" s="195">
        <v>0</v>
      </c>
    </row>
    <row r="4239" spans="1:4" ht="52.8" x14ac:dyDescent="0.25">
      <c r="A4239" s="84">
        <v>99838</v>
      </c>
      <c r="B4239" s="85" t="s">
        <v>12679</v>
      </c>
      <c r="C4239" s="84" t="s">
        <v>27</v>
      </c>
      <c r="D4239" s="195">
        <v>0</v>
      </c>
    </row>
    <row r="4240" spans="1:4" ht="26.4" x14ac:dyDescent="0.25">
      <c r="A4240" s="84">
        <v>99846</v>
      </c>
      <c r="B4240" s="85" t="s">
        <v>12680</v>
      </c>
      <c r="C4240" s="84" t="s">
        <v>27</v>
      </c>
      <c r="D4240" s="195">
        <v>0</v>
      </c>
    </row>
    <row r="4241" spans="1:4" ht="26.4" x14ac:dyDescent="0.25">
      <c r="A4241" s="84">
        <v>99841</v>
      </c>
      <c r="B4241" s="85" t="s">
        <v>6741</v>
      </c>
      <c r="C4241" s="84" t="s">
        <v>27</v>
      </c>
      <c r="D4241" s="195">
        <v>1141.83</v>
      </c>
    </row>
    <row r="4242" spans="1:4" ht="39.6" x14ac:dyDescent="0.25">
      <c r="A4242" s="84">
        <v>94276</v>
      </c>
      <c r="B4242" s="85" t="s">
        <v>6734</v>
      </c>
      <c r="C4242" s="84" t="s">
        <v>27</v>
      </c>
      <c r="D4242" s="195">
        <v>56.82</v>
      </c>
    </row>
    <row r="4243" spans="1:4" ht="39.6" x14ac:dyDescent="0.25">
      <c r="A4243" s="84">
        <v>94274</v>
      </c>
      <c r="B4243" s="85" t="s">
        <v>6732</v>
      </c>
      <c r="C4243" s="84" t="s">
        <v>27</v>
      </c>
      <c r="D4243" s="195">
        <v>62.18</v>
      </c>
    </row>
    <row r="4244" spans="1:4" ht="52.8" x14ac:dyDescent="0.25">
      <c r="A4244" s="84">
        <v>94280</v>
      </c>
      <c r="B4244" s="85" t="s">
        <v>6738</v>
      </c>
      <c r="C4244" s="84" t="s">
        <v>27</v>
      </c>
      <c r="D4244" s="195">
        <v>60.35</v>
      </c>
    </row>
    <row r="4245" spans="1:4" ht="39.6" x14ac:dyDescent="0.25">
      <c r="A4245" s="84">
        <v>94278</v>
      </c>
      <c r="B4245" s="85" t="s">
        <v>6736</v>
      </c>
      <c r="C4245" s="84" t="s">
        <v>27</v>
      </c>
      <c r="D4245" s="195">
        <v>50.31</v>
      </c>
    </row>
    <row r="4246" spans="1:4" ht="39.6" x14ac:dyDescent="0.25">
      <c r="A4246" s="84">
        <v>94275</v>
      </c>
      <c r="B4246" s="85" t="s">
        <v>6733</v>
      </c>
      <c r="C4246" s="84" t="s">
        <v>27</v>
      </c>
      <c r="D4246" s="195">
        <v>53.49</v>
      </c>
    </row>
    <row r="4247" spans="1:4" ht="39.6" x14ac:dyDescent="0.25">
      <c r="A4247" s="84">
        <v>94273</v>
      </c>
      <c r="B4247" s="85" t="s">
        <v>6731</v>
      </c>
      <c r="C4247" s="84" t="s">
        <v>27</v>
      </c>
      <c r="D4247" s="195">
        <v>58.85</v>
      </c>
    </row>
    <row r="4248" spans="1:4" ht="52.8" x14ac:dyDescent="0.25">
      <c r="A4248" s="84">
        <v>94279</v>
      </c>
      <c r="B4248" s="85" t="s">
        <v>6737</v>
      </c>
      <c r="C4248" s="84" t="s">
        <v>27</v>
      </c>
      <c r="D4248" s="195">
        <v>57.02</v>
      </c>
    </row>
    <row r="4249" spans="1:4" ht="39.6" x14ac:dyDescent="0.25">
      <c r="A4249" s="84">
        <v>94277</v>
      </c>
      <c r="B4249" s="85" t="s">
        <v>6735</v>
      </c>
      <c r="C4249" s="84" t="s">
        <v>27</v>
      </c>
      <c r="D4249" s="195">
        <v>46.99</v>
      </c>
    </row>
    <row r="4250" spans="1:4" ht="52.8" x14ac:dyDescent="0.25">
      <c r="A4250" s="84">
        <v>104930</v>
      </c>
      <c r="B4250" s="85" t="s">
        <v>12681</v>
      </c>
      <c r="C4250" s="84" t="s">
        <v>27</v>
      </c>
      <c r="D4250" s="195">
        <v>0</v>
      </c>
    </row>
    <row r="4251" spans="1:4" ht="52.8" x14ac:dyDescent="0.25">
      <c r="A4251" s="84">
        <v>104931</v>
      </c>
      <c r="B4251" s="85" t="s">
        <v>12682</v>
      </c>
      <c r="C4251" s="84" t="s">
        <v>27</v>
      </c>
      <c r="D4251" s="195">
        <v>0</v>
      </c>
    </row>
    <row r="4252" spans="1:4" ht="26.4" x14ac:dyDescent="0.25">
      <c r="A4252" s="84">
        <v>94294</v>
      </c>
      <c r="B4252" s="85" t="s">
        <v>6739</v>
      </c>
      <c r="C4252" s="84" t="s">
        <v>27</v>
      </c>
      <c r="D4252" s="195">
        <v>8.31</v>
      </c>
    </row>
    <row r="4253" spans="1:4" ht="26.4" x14ac:dyDescent="0.25">
      <c r="A4253" s="84">
        <v>94288</v>
      </c>
      <c r="B4253" s="85" t="s">
        <v>12683</v>
      </c>
      <c r="C4253" s="84" t="s">
        <v>27</v>
      </c>
      <c r="D4253" s="195">
        <v>45.99</v>
      </c>
    </row>
    <row r="4254" spans="1:4" ht="26.4" x14ac:dyDescent="0.25">
      <c r="A4254" s="84">
        <v>94282</v>
      </c>
      <c r="B4254" s="85" t="s">
        <v>12684</v>
      </c>
      <c r="C4254" s="84" t="s">
        <v>27</v>
      </c>
      <c r="D4254" s="195">
        <v>59.46</v>
      </c>
    </row>
    <row r="4255" spans="1:4" ht="26.4" x14ac:dyDescent="0.25">
      <c r="A4255" s="84">
        <v>94290</v>
      </c>
      <c r="B4255" s="85" t="s">
        <v>12685</v>
      </c>
      <c r="C4255" s="84" t="s">
        <v>27</v>
      </c>
      <c r="D4255" s="195">
        <v>57.66</v>
      </c>
    </row>
    <row r="4256" spans="1:4" ht="26.4" x14ac:dyDescent="0.25">
      <c r="A4256" s="84">
        <v>94284</v>
      </c>
      <c r="B4256" s="85" t="s">
        <v>12686</v>
      </c>
      <c r="C4256" s="84" t="s">
        <v>27</v>
      </c>
      <c r="D4256" s="195">
        <v>77.959999999999994</v>
      </c>
    </row>
    <row r="4257" spans="1:4" ht="26.4" x14ac:dyDescent="0.25">
      <c r="A4257" s="84">
        <v>94292</v>
      </c>
      <c r="B4257" s="85" t="s">
        <v>12687</v>
      </c>
      <c r="C4257" s="84" t="s">
        <v>27</v>
      </c>
      <c r="D4257" s="195">
        <v>69.91</v>
      </c>
    </row>
    <row r="4258" spans="1:4" ht="26.4" x14ac:dyDescent="0.25">
      <c r="A4258" s="84">
        <v>94286</v>
      </c>
      <c r="B4258" s="85" t="s">
        <v>12688</v>
      </c>
      <c r="C4258" s="84" t="s">
        <v>27</v>
      </c>
      <c r="D4258" s="195">
        <v>99.18</v>
      </c>
    </row>
    <row r="4259" spans="1:4" ht="26.4" x14ac:dyDescent="0.25">
      <c r="A4259" s="84">
        <v>94287</v>
      </c>
      <c r="B4259" s="85" t="s">
        <v>12689</v>
      </c>
      <c r="C4259" s="84" t="s">
        <v>27</v>
      </c>
      <c r="D4259" s="195">
        <v>38.18</v>
      </c>
    </row>
    <row r="4260" spans="1:4" ht="26.4" x14ac:dyDescent="0.25">
      <c r="A4260" s="84">
        <v>94281</v>
      </c>
      <c r="B4260" s="85" t="s">
        <v>12690</v>
      </c>
      <c r="C4260" s="84" t="s">
        <v>27</v>
      </c>
      <c r="D4260" s="195">
        <v>50.67</v>
      </c>
    </row>
    <row r="4261" spans="1:4" ht="26.4" x14ac:dyDescent="0.25">
      <c r="A4261" s="84">
        <v>94289</v>
      </c>
      <c r="B4261" s="85" t="s">
        <v>12691</v>
      </c>
      <c r="C4261" s="84" t="s">
        <v>27</v>
      </c>
      <c r="D4261" s="195">
        <v>49.83</v>
      </c>
    </row>
    <row r="4262" spans="1:4" ht="26.4" x14ac:dyDescent="0.25">
      <c r="A4262" s="84">
        <v>94283</v>
      </c>
      <c r="B4262" s="85" t="s">
        <v>12692</v>
      </c>
      <c r="C4262" s="84" t="s">
        <v>27</v>
      </c>
      <c r="D4262" s="195">
        <v>69.16</v>
      </c>
    </row>
    <row r="4263" spans="1:4" ht="26.4" x14ac:dyDescent="0.25">
      <c r="A4263" s="84">
        <v>94291</v>
      </c>
      <c r="B4263" s="85" t="s">
        <v>12693</v>
      </c>
      <c r="C4263" s="84" t="s">
        <v>27</v>
      </c>
      <c r="D4263" s="195">
        <v>62.08</v>
      </c>
    </row>
    <row r="4264" spans="1:4" ht="26.4" x14ac:dyDescent="0.25">
      <c r="A4264" s="84">
        <v>94285</v>
      </c>
      <c r="B4264" s="85" t="s">
        <v>12694</v>
      </c>
      <c r="C4264" s="84" t="s">
        <v>27</v>
      </c>
      <c r="D4264" s="195">
        <v>90.39</v>
      </c>
    </row>
    <row r="4265" spans="1:4" ht="26.4" x14ac:dyDescent="0.25">
      <c r="A4265" s="84">
        <v>94293</v>
      </c>
      <c r="B4265" s="85" t="s">
        <v>12695</v>
      </c>
      <c r="C4265" s="84" t="s">
        <v>27</v>
      </c>
      <c r="D4265" s="195">
        <v>202.28</v>
      </c>
    </row>
    <row r="4266" spans="1:4" ht="26.4" x14ac:dyDescent="0.25">
      <c r="A4266" s="84">
        <v>94264</v>
      </c>
      <c r="B4266" s="85" t="s">
        <v>12696</v>
      </c>
      <c r="C4266" s="84" t="s">
        <v>27</v>
      </c>
      <c r="D4266" s="195">
        <v>45.72</v>
      </c>
    </row>
    <row r="4267" spans="1:4" ht="26.4" x14ac:dyDescent="0.25">
      <c r="A4267" s="84">
        <v>94266</v>
      </c>
      <c r="B4267" s="85" t="s">
        <v>12697</v>
      </c>
      <c r="C4267" s="84" t="s">
        <v>27</v>
      </c>
      <c r="D4267" s="195">
        <v>61.11</v>
      </c>
    </row>
    <row r="4268" spans="1:4" ht="26.4" x14ac:dyDescent="0.25">
      <c r="A4268" s="84">
        <v>94263</v>
      </c>
      <c r="B4268" s="85" t="s">
        <v>12698</v>
      </c>
      <c r="C4268" s="84" t="s">
        <v>27</v>
      </c>
      <c r="D4268" s="195">
        <v>40.28</v>
      </c>
    </row>
    <row r="4269" spans="1:4" ht="26.4" x14ac:dyDescent="0.25">
      <c r="A4269" s="84">
        <v>94265</v>
      </c>
      <c r="B4269" s="85" t="s">
        <v>12699</v>
      </c>
      <c r="C4269" s="84" t="s">
        <v>27</v>
      </c>
      <c r="D4269" s="195">
        <v>54.89</v>
      </c>
    </row>
    <row r="4270" spans="1:4" ht="39.6" x14ac:dyDescent="0.25">
      <c r="A4270" s="84">
        <v>94268</v>
      </c>
      <c r="B4270" s="85" t="s">
        <v>12700</v>
      </c>
      <c r="C4270" s="84" t="s">
        <v>27</v>
      </c>
      <c r="D4270" s="195">
        <v>72.510000000000005</v>
      </c>
    </row>
    <row r="4271" spans="1:4" ht="39.6" x14ac:dyDescent="0.25">
      <c r="A4271" s="84">
        <v>94270</v>
      </c>
      <c r="B4271" s="85" t="s">
        <v>12701</v>
      </c>
      <c r="C4271" s="84" t="s">
        <v>27</v>
      </c>
      <c r="D4271" s="195">
        <v>103.9</v>
      </c>
    </row>
    <row r="4272" spans="1:4" ht="39.6" x14ac:dyDescent="0.25">
      <c r="A4272" s="84">
        <v>94272</v>
      </c>
      <c r="B4272" s="85" t="s">
        <v>12702</v>
      </c>
      <c r="C4272" s="84" t="s">
        <v>27</v>
      </c>
      <c r="D4272" s="195">
        <v>128.12</v>
      </c>
    </row>
    <row r="4273" spans="1:4" ht="39.6" x14ac:dyDescent="0.25">
      <c r="A4273" s="84">
        <v>94267</v>
      </c>
      <c r="B4273" s="85" t="s">
        <v>12703</v>
      </c>
      <c r="C4273" s="84" t="s">
        <v>27</v>
      </c>
      <c r="D4273" s="195">
        <v>65.67</v>
      </c>
    </row>
    <row r="4274" spans="1:4" ht="39.6" x14ac:dyDescent="0.25">
      <c r="A4274" s="84">
        <v>94269</v>
      </c>
      <c r="B4274" s="85" t="s">
        <v>12704</v>
      </c>
      <c r="C4274" s="84" t="s">
        <v>27</v>
      </c>
      <c r="D4274" s="195">
        <v>94.38</v>
      </c>
    </row>
    <row r="4275" spans="1:4" ht="39.6" x14ac:dyDescent="0.25">
      <c r="A4275" s="84">
        <v>94271</v>
      </c>
      <c r="B4275" s="85" t="s">
        <v>12705</v>
      </c>
      <c r="C4275" s="84" t="s">
        <v>27</v>
      </c>
      <c r="D4275" s="195">
        <v>115.43</v>
      </c>
    </row>
    <row r="4276" spans="1:4" ht="26.4" x14ac:dyDescent="0.25">
      <c r="A4276" s="84">
        <v>105555</v>
      </c>
      <c r="B4276" s="85" t="s">
        <v>12706</v>
      </c>
      <c r="C4276" s="84" t="s">
        <v>11</v>
      </c>
      <c r="D4276" s="195">
        <v>0</v>
      </c>
    </row>
    <row r="4277" spans="1:4" ht="26.4" x14ac:dyDescent="0.25">
      <c r="A4277" s="84">
        <v>97603</v>
      </c>
      <c r="B4277" s="85" t="s">
        <v>12707</v>
      </c>
      <c r="C4277" s="84" t="s">
        <v>11</v>
      </c>
      <c r="D4277" s="195">
        <v>0</v>
      </c>
    </row>
    <row r="4278" spans="1:4" ht="26.4" x14ac:dyDescent="0.25">
      <c r="A4278" s="84">
        <v>97602</v>
      </c>
      <c r="B4278" s="85" t="s">
        <v>12708</v>
      </c>
      <c r="C4278" s="84" t="s">
        <v>11</v>
      </c>
      <c r="D4278" s="195">
        <v>0</v>
      </c>
    </row>
    <row r="4279" spans="1:4" ht="26.4" x14ac:dyDescent="0.25">
      <c r="A4279" s="84">
        <v>97604</v>
      </c>
      <c r="B4279" s="85" t="s">
        <v>12709</v>
      </c>
      <c r="C4279" s="84" t="s">
        <v>11</v>
      </c>
      <c r="D4279" s="195">
        <v>0</v>
      </c>
    </row>
    <row r="4280" spans="1:4" x14ac:dyDescent="0.25">
      <c r="A4280" s="84">
        <v>105553</v>
      </c>
      <c r="B4280" s="85" t="s">
        <v>12710</v>
      </c>
      <c r="C4280" s="84" t="s">
        <v>11</v>
      </c>
      <c r="D4280" s="195">
        <v>0</v>
      </c>
    </row>
    <row r="4281" spans="1:4" x14ac:dyDescent="0.25">
      <c r="A4281" s="84">
        <v>105552</v>
      </c>
      <c r="B4281" s="85" t="s">
        <v>12711</v>
      </c>
      <c r="C4281" s="84" t="s">
        <v>11</v>
      </c>
      <c r="D4281" s="195">
        <v>0</v>
      </c>
    </row>
    <row r="4282" spans="1:4" x14ac:dyDescent="0.25">
      <c r="A4282" s="84">
        <v>105550</v>
      </c>
      <c r="B4282" s="85" t="s">
        <v>12712</v>
      </c>
      <c r="C4282" s="84" t="s">
        <v>11</v>
      </c>
      <c r="D4282" s="195">
        <v>0</v>
      </c>
    </row>
    <row r="4283" spans="1:4" x14ac:dyDescent="0.25">
      <c r="A4283" s="84">
        <v>105551</v>
      </c>
      <c r="B4283" s="85" t="s">
        <v>12713</v>
      </c>
      <c r="C4283" s="84" t="s">
        <v>11</v>
      </c>
      <c r="D4283" s="195">
        <v>0</v>
      </c>
    </row>
    <row r="4284" spans="1:4" x14ac:dyDescent="0.25">
      <c r="A4284" s="84">
        <v>105549</v>
      </c>
      <c r="B4284" s="85" t="s">
        <v>12714</v>
      </c>
      <c r="C4284" s="84" t="s">
        <v>11</v>
      </c>
      <c r="D4284" s="195">
        <v>0</v>
      </c>
    </row>
    <row r="4285" spans="1:4" x14ac:dyDescent="0.25">
      <c r="A4285" s="84">
        <v>105547</v>
      </c>
      <c r="B4285" s="85" t="s">
        <v>12715</v>
      </c>
      <c r="C4285" s="84" t="s">
        <v>27</v>
      </c>
      <c r="D4285" s="195">
        <v>0</v>
      </c>
    </row>
    <row r="4286" spans="1:4" ht="26.4" x14ac:dyDescent="0.25">
      <c r="A4286" s="84">
        <v>97605</v>
      </c>
      <c r="B4286" s="85" t="s">
        <v>10451</v>
      </c>
      <c r="C4286" s="84" t="s">
        <v>11</v>
      </c>
      <c r="D4286" s="195">
        <v>83.76</v>
      </c>
    </row>
    <row r="4287" spans="1:4" ht="26.4" x14ac:dyDescent="0.25">
      <c r="A4287" s="84">
        <v>97607</v>
      </c>
      <c r="B4287" s="85" t="s">
        <v>10452</v>
      </c>
      <c r="C4287" s="84" t="s">
        <v>11</v>
      </c>
      <c r="D4287" s="195">
        <v>107.85</v>
      </c>
    </row>
    <row r="4288" spans="1:4" ht="26.4" x14ac:dyDescent="0.25">
      <c r="A4288" s="84">
        <v>97599</v>
      </c>
      <c r="B4288" s="85" t="s">
        <v>10453</v>
      </c>
      <c r="C4288" s="84" t="s">
        <v>11</v>
      </c>
      <c r="D4288" s="195">
        <v>21.77</v>
      </c>
    </row>
    <row r="4289" spans="1:4" ht="26.4" x14ac:dyDescent="0.25">
      <c r="A4289" s="84">
        <v>105542</v>
      </c>
      <c r="B4289" s="85" t="s">
        <v>12716</v>
      </c>
      <c r="C4289" s="84" t="s">
        <v>11</v>
      </c>
      <c r="D4289" s="195">
        <v>0</v>
      </c>
    </row>
    <row r="4290" spans="1:4" ht="26.4" x14ac:dyDescent="0.25">
      <c r="A4290" s="84">
        <v>105543</v>
      </c>
      <c r="B4290" s="85" t="s">
        <v>12717</v>
      </c>
      <c r="C4290" s="84" t="s">
        <v>11</v>
      </c>
      <c r="D4290" s="195">
        <v>0</v>
      </c>
    </row>
    <row r="4291" spans="1:4" ht="26.4" x14ac:dyDescent="0.25">
      <c r="A4291" s="84">
        <v>105544</v>
      </c>
      <c r="B4291" s="85" t="s">
        <v>12718</v>
      </c>
      <c r="C4291" s="84" t="s">
        <v>11</v>
      </c>
      <c r="D4291" s="195">
        <v>0</v>
      </c>
    </row>
    <row r="4292" spans="1:4" ht="26.4" x14ac:dyDescent="0.25">
      <c r="A4292" s="84">
        <v>100913</v>
      </c>
      <c r="B4292" s="85" t="s">
        <v>12719</v>
      </c>
      <c r="C4292" s="84" t="s">
        <v>11</v>
      </c>
      <c r="D4292" s="195">
        <v>0</v>
      </c>
    </row>
    <row r="4293" spans="1:4" ht="26.4" x14ac:dyDescent="0.25">
      <c r="A4293" s="84">
        <v>100916</v>
      </c>
      <c r="B4293" s="85" t="s">
        <v>12720</v>
      </c>
      <c r="C4293" s="84" t="s">
        <v>11</v>
      </c>
      <c r="D4293" s="195">
        <v>0</v>
      </c>
    </row>
    <row r="4294" spans="1:4" ht="26.4" x14ac:dyDescent="0.25">
      <c r="A4294" s="84">
        <v>100918</v>
      </c>
      <c r="B4294" s="85" t="s">
        <v>12721</v>
      </c>
      <c r="C4294" s="84" t="s">
        <v>11</v>
      </c>
      <c r="D4294" s="195">
        <v>0</v>
      </c>
    </row>
    <row r="4295" spans="1:4" ht="26.4" x14ac:dyDescent="0.25">
      <c r="A4295" s="84">
        <v>100914</v>
      </c>
      <c r="B4295" s="85" t="s">
        <v>12722</v>
      </c>
      <c r="C4295" s="84" t="s">
        <v>11</v>
      </c>
      <c r="D4295" s="195">
        <v>0</v>
      </c>
    </row>
    <row r="4296" spans="1:4" ht="26.4" x14ac:dyDescent="0.25">
      <c r="A4296" s="84">
        <v>100917</v>
      </c>
      <c r="B4296" s="85" t="s">
        <v>12723</v>
      </c>
      <c r="C4296" s="84" t="s">
        <v>11</v>
      </c>
      <c r="D4296" s="195">
        <v>0</v>
      </c>
    </row>
    <row r="4297" spans="1:4" ht="26.4" x14ac:dyDescent="0.25">
      <c r="A4297" s="84">
        <v>100907</v>
      </c>
      <c r="B4297" s="85" t="s">
        <v>12724</v>
      </c>
      <c r="C4297" s="84" t="s">
        <v>11</v>
      </c>
      <c r="D4297" s="195">
        <v>0</v>
      </c>
    </row>
    <row r="4298" spans="1:4" ht="26.4" x14ac:dyDescent="0.25">
      <c r="A4298" s="84">
        <v>102467</v>
      </c>
      <c r="B4298" s="85" t="s">
        <v>12725</v>
      </c>
      <c r="C4298" s="84" t="s">
        <v>11</v>
      </c>
      <c r="D4298" s="195">
        <v>0</v>
      </c>
    </row>
    <row r="4299" spans="1:4" ht="26.4" x14ac:dyDescent="0.25">
      <c r="A4299" s="84">
        <v>100910</v>
      </c>
      <c r="B4299" s="85" t="s">
        <v>12726</v>
      </c>
      <c r="C4299" s="84" t="s">
        <v>11</v>
      </c>
      <c r="D4299" s="195">
        <v>0</v>
      </c>
    </row>
    <row r="4300" spans="1:4" ht="26.4" x14ac:dyDescent="0.25">
      <c r="A4300" s="84">
        <v>105541</v>
      </c>
      <c r="B4300" s="85" t="s">
        <v>12727</v>
      </c>
      <c r="C4300" s="84" t="s">
        <v>11</v>
      </c>
      <c r="D4300" s="195">
        <v>0</v>
      </c>
    </row>
    <row r="4301" spans="1:4" ht="26.4" x14ac:dyDescent="0.25">
      <c r="A4301" s="84">
        <v>100908</v>
      </c>
      <c r="B4301" s="85" t="s">
        <v>12728</v>
      </c>
      <c r="C4301" s="84" t="s">
        <v>11</v>
      </c>
      <c r="D4301" s="195">
        <v>0</v>
      </c>
    </row>
    <row r="4302" spans="1:4" ht="26.4" x14ac:dyDescent="0.25">
      <c r="A4302" s="84">
        <v>100911</v>
      </c>
      <c r="B4302" s="85" t="s">
        <v>12729</v>
      </c>
      <c r="C4302" s="84" t="s">
        <v>11</v>
      </c>
      <c r="D4302" s="195">
        <v>0</v>
      </c>
    </row>
    <row r="4303" spans="1:4" ht="26.4" x14ac:dyDescent="0.25">
      <c r="A4303" s="84">
        <v>103782</v>
      </c>
      <c r="B4303" s="85" t="s">
        <v>10454</v>
      </c>
      <c r="C4303" s="84" t="s">
        <v>11</v>
      </c>
      <c r="D4303" s="195">
        <v>36.340000000000003</v>
      </c>
    </row>
    <row r="4304" spans="1:4" ht="26.4" x14ac:dyDescent="0.25">
      <c r="A4304" s="84">
        <v>103786</v>
      </c>
      <c r="B4304" s="85" t="s">
        <v>12730</v>
      </c>
      <c r="C4304" s="84" t="s">
        <v>11</v>
      </c>
      <c r="D4304" s="195">
        <v>0</v>
      </c>
    </row>
    <row r="4305" spans="1:4" ht="26.4" x14ac:dyDescent="0.25">
      <c r="A4305" s="84">
        <v>103787</v>
      </c>
      <c r="B4305" s="85" t="s">
        <v>12731</v>
      </c>
      <c r="C4305" s="84" t="s">
        <v>11</v>
      </c>
      <c r="D4305" s="195">
        <v>0</v>
      </c>
    </row>
    <row r="4306" spans="1:4" ht="26.4" x14ac:dyDescent="0.25">
      <c r="A4306" s="84">
        <v>103788</v>
      </c>
      <c r="B4306" s="85" t="s">
        <v>12732</v>
      </c>
      <c r="C4306" s="84" t="s">
        <v>11</v>
      </c>
      <c r="D4306" s="195">
        <v>0</v>
      </c>
    </row>
    <row r="4307" spans="1:4" ht="26.4" x14ac:dyDescent="0.25">
      <c r="A4307" s="84">
        <v>103783</v>
      </c>
      <c r="B4307" s="85" t="s">
        <v>12733</v>
      </c>
      <c r="C4307" s="84" t="s">
        <v>11</v>
      </c>
      <c r="D4307" s="195">
        <v>0</v>
      </c>
    </row>
    <row r="4308" spans="1:4" ht="26.4" x14ac:dyDescent="0.25">
      <c r="A4308" s="84">
        <v>103784</v>
      </c>
      <c r="B4308" s="85" t="s">
        <v>12734</v>
      </c>
      <c r="C4308" s="84" t="s">
        <v>11</v>
      </c>
      <c r="D4308" s="195">
        <v>0</v>
      </c>
    </row>
    <row r="4309" spans="1:4" ht="26.4" x14ac:dyDescent="0.25">
      <c r="A4309" s="84">
        <v>103785</v>
      </c>
      <c r="B4309" s="85" t="s">
        <v>12735</v>
      </c>
      <c r="C4309" s="84" t="s">
        <v>11</v>
      </c>
      <c r="D4309" s="195">
        <v>0</v>
      </c>
    </row>
    <row r="4310" spans="1:4" ht="26.4" x14ac:dyDescent="0.25">
      <c r="A4310" s="84">
        <v>105546</v>
      </c>
      <c r="B4310" s="85" t="s">
        <v>12736</v>
      </c>
      <c r="C4310" s="84" t="s">
        <v>11</v>
      </c>
      <c r="D4310" s="195">
        <v>0</v>
      </c>
    </row>
    <row r="4311" spans="1:4" ht="26.4" x14ac:dyDescent="0.25">
      <c r="A4311" s="84">
        <v>105545</v>
      </c>
      <c r="B4311" s="85" t="s">
        <v>12737</v>
      </c>
      <c r="C4311" s="84" t="s">
        <v>11</v>
      </c>
      <c r="D4311" s="195">
        <v>0</v>
      </c>
    </row>
    <row r="4312" spans="1:4" ht="26.4" x14ac:dyDescent="0.25">
      <c r="A4312" s="84">
        <v>97610</v>
      </c>
      <c r="B4312" s="85" t="s">
        <v>10455</v>
      </c>
      <c r="C4312" s="84" t="s">
        <v>11</v>
      </c>
      <c r="D4312" s="195">
        <v>16.29</v>
      </c>
    </row>
    <row r="4313" spans="1:4" ht="26.4" x14ac:dyDescent="0.25">
      <c r="A4313" s="84">
        <v>97609</v>
      </c>
      <c r="B4313" s="85" t="s">
        <v>10456</v>
      </c>
      <c r="C4313" s="84" t="s">
        <v>11</v>
      </c>
      <c r="D4313" s="195">
        <v>15.62</v>
      </c>
    </row>
    <row r="4314" spans="1:4" ht="26.4" x14ac:dyDescent="0.25">
      <c r="A4314" s="84">
        <v>105554</v>
      </c>
      <c r="B4314" s="85" t="s">
        <v>10457</v>
      </c>
      <c r="C4314" s="84" t="s">
        <v>11</v>
      </c>
      <c r="D4314" s="195">
        <v>19.010000000000002</v>
      </c>
    </row>
    <row r="4315" spans="1:4" ht="26.4" x14ac:dyDescent="0.25">
      <c r="A4315" s="84">
        <v>100903</v>
      </c>
      <c r="B4315" s="85" t="s">
        <v>10458</v>
      </c>
      <c r="C4315" s="84" t="s">
        <v>11</v>
      </c>
      <c r="D4315" s="195">
        <v>35.979999999999997</v>
      </c>
    </row>
    <row r="4316" spans="1:4" ht="26.4" x14ac:dyDescent="0.25">
      <c r="A4316" s="84">
        <v>100902</v>
      </c>
      <c r="B4316" s="85" t="s">
        <v>10459</v>
      </c>
      <c r="C4316" s="84" t="s">
        <v>11</v>
      </c>
      <c r="D4316" s="195">
        <v>33.03</v>
      </c>
    </row>
    <row r="4317" spans="1:4" x14ac:dyDescent="0.25">
      <c r="A4317" s="84">
        <v>105548</v>
      </c>
      <c r="B4317" s="85" t="s">
        <v>12738</v>
      </c>
      <c r="C4317" s="84" t="s">
        <v>27</v>
      </c>
      <c r="D4317" s="195">
        <v>0</v>
      </c>
    </row>
    <row r="4318" spans="1:4" ht="26.4" x14ac:dyDescent="0.25">
      <c r="A4318" s="84">
        <v>97595</v>
      </c>
      <c r="B4318" s="85" t="s">
        <v>10460</v>
      </c>
      <c r="C4318" s="84" t="s">
        <v>11</v>
      </c>
      <c r="D4318" s="195">
        <v>103.83</v>
      </c>
    </row>
    <row r="4319" spans="1:4" ht="26.4" x14ac:dyDescent="0.25">
      <c r="A4319" s="84">
        <v>97597</v>
      </c>
      <c r="B4319" s="85" t="s">
        <v>10461</v>
      </c>
      <c r="C4319" s="84" t="s">
        <v>11</v>
      </c>
      <c r="D4319" s="195">
        <v>73.48</v>
      </c>
    </row>
    <row r="4320" spans="1:4" ht="26.4" x14ac:dyDescent="0.25">
      <c r="A4320" s="84">
        <v>97596</v>
      </c>
      <c r="B4320" s="85" t="s">
        <v>10462</v>
      </c>
      <c r="C4320" s="84" t="s">
        <v>11</v>
      </c>
      <c r="D4320" s="195">
        <v>76.45</v>
      </c>
    </row>
    <row r="4321" spans="1:4" ht="26.4" x14ac:dyDescent="0.25">
      <c r="A4321" s="84">
        <v>97598</v>
      </c>
      <c r="B4321" s="85" t="s">
        <v>10463</v>
      </c>
      <c r="C4321" s="84" t="s">
        <v>11</v>
      </c>
      <c r="D4321" s="195">
        <v>69.98</v>
      </c>
    </row>
    <row r="4322" spans="1:4" ht="26.4" x14ac:dyDescent="0.25">
      <c r="A4322" s="84">
        <v>98549</v>
      </c>
      <c r="B4322" s="85" t="s">
        <v>12739</v>
      </c>
      <c r="C4322" s="84" t="s">
        <v>9</v>
      </c>
      <c r="D4322" s="195">
        <v>0</v>
      </c>
    </row>
    <row r="4323" spans="1:4" ht="26.4" x14ac:dyDescent="0.25">
      <c r="A4323" s="84">
        <v>98562</v>
      </c>
      <c r="B4323" s="85" t="s">
        <v>6802</v>
      </c>
      <c r="C4323" s="84" t="s">
        <v>9</v>
      </c>
      <c r="D4323" s="195">
        <v>53.69</v>
      </c>
    </row>
    <row r="4324" spans="1:4" ht="26.4" x14ac:dyDescent="0.25">
      <c r="A4324" s="84">
        <v>98555</v>
      </c>
      <c r="B4324" s="85" t="s">
        <v>6803</v>
      </c>
      <c r="C4324" s="84" t="s">
        <v>9</v>
      </c>
      <c r="D4324" s="195">
        <v>32.46</v>
      </c>
    </row>
    <row r="4325" spans="1:4" ht="26.4" x14ac:dyDescent="0.25">
      <c r="A4325" s="84">
        <v>98556</v>
      </c>
      <c r="B4325" s="85" t="s">
        <v>10464</v>
      </c>
      <c r="C4325" s="84" t="s">
        <v>9</v>
      </c>
      <c r="D4325" s="195">
        <v>60.5</v>
      </c>
    </row>
    <row r="4326" spans="1:4" ht="26.4" x14ac:dyDescent="0.25">
      <c r="A4326" s="84">
        <v>98557</v>
      </c>
      <c r="B4326" s="85" t="s">
        <v>6810</v>
      </c>
      <c r="C4326" s="84" t="s">
        <v>9</v>
      </c>
      <c r="D4326" s="195">
        <v>38.1</v>
      </c>
    </row>
    <row r="4327" spans="1:4" ht="26.4" x14ac:dyDescent="0.25">
      <c r="A4327" s="84">
        <v>98548</v>
      </c>
      <c r="B4327" s="85" t="s">
        <v>12740</v>
      </c>
      <c r="C4327" s="84" t="s">
        <v>9</v>
      </c>
      <c r="D4327" s="195">
        <v>0</v>
      </c>
    </row>
    <row r="4328" spans="1:4" ht="26.4" x14ac:dyDescent="0.25">
      <c r="A4328" s="84">
        <v>98547</v>
      </c>
      <c r="B4328" s="85" t="s">
        <v>6807</v>
      </c>
      <c r="C4328" s="84" t="s">
        <v>9</v>
      </c>
      <c r="D4328" s="195">
        <v>219.27</v>
      </c>
    </row>
    <row r="4329" spans="1:4" ht="26.4" x14ac:dyDescent="0.25">
      <c r="A4329" s="84">
        <v>98546</v>
      </c>
      <c r="B4329" s="85" t="s">
        <v>6806</v>
      </c>
      <c r="C4329" s="84" t="s">
        <v>9</v>
      </c>
      <c r="D4329" s="195">
        <v>129.68</v>
      </c>
    </row>
    <row r="4330" spans="1:4" ht="26.4" x14ac:dyDescent="0.25">
      <c r="A4330" s="84">
        <v>98552</v>
      </c>
      <c r="B4330" s="85" t="s">
        <v>12741</v>
      </c>
      <c r="C4330" s="84" t="s">
        <v>9</v>
      </c>
      <c r="D4330" s="195">
        <v>0</v>
      </c>
    </row>
    <row r="4331" spans="1:4" ht="26.4" x14ac:dyDescent="0.25">
      <c r="A4331" s="84">
        <v>98553</v>
      </c>
      <c r="B4331" s="85" t="s">
        <v>6808</v>
      </c>
      <c r="C4331" s="84" t="s">
        <v>9</v>
      </c>
      <c r="D4331" s="195">
        <v>170.3</v>
      </c>
    </row>
    <row r="4332" spans="1:4" ht="26.4" x14ac:dyDescent="0.25">
      <c r="A4332" s="84">
        <v>98554</v>
      </c>
      <c r="B4332" s="85" t="s">
        <v>6809</v>
      </c>
      <c r="C4332" s="84" t="s">
        <v>9</v>
      </c>
      <c r="D4332" s="195">
        <v>46.16</v>
      </c>
    </row>
    <row r="4333" spans="1:4" ht="26.4" x14ac:dyDescent="0.25">
      <c r="A4333" s="84">
        <v>98565</v>
      </c>
      <c r="B4333" s="85" t="s">
        <v>6813</v>
      </c>
      <c r="C4333" s="84" t="s">
        <v>9</v>
      </c>
      <c r="D4333" s="195">
        <v>56.73</v>
      </c>
    </row>
    <row r="4334" spans="1:4" ht="26.4" x14ac:dyDescent="0.25">
      <c r="A4334" s="84">
        <v>98567</v>
      </c>
      <c r="B4334" s="85" t="s">
        <v>6815</v>
      </c>
      <c r="C4334" s="84" t="s">
        <v>9</v>
      </c>
      <c r="D4334" s="195">
        <v>72.98</v>
      </c>
    </row>
    <row r="4335" spans="1:4" ht="26.4" x14ac:dyDescent="0.25">
      <c r="A4335" s="84">
        <v>98569</v>
      </c>
      <c r="B4335" s="85" t="s">
        <v>6817</v>
      </c>
      <c r="C4335" s="84" t="s">
        <v>9</v>
      </c>
      <c r="D4335" s="195">
        <v>90.02</v>
      </c>
    </row>
    <row r="4336" spans="1:4" ht="26.4" x14ac:dyDescent="0.25">
      <c r="A4336" s="84">
        <v>98571</v>
      </c>
      <c r="B4336" s="85" t="s">
        <v>6819</v>
      </c>
      <c r="C4336" s="84" t="s">
        <v>9</v>
      </c>
      <c r="D4336" s="195">
        <v>52.5</v>
      </c>
    </row>
    <row r="4337" spans="1:4" ht="26.4" x14ac:dyDescent="0.25">
      <c r="A4337" s="84">
        <v>98572</v>
      </c>
      <c r="B4337" s="85" t="s">
        <v>6820</v>
      </c>
      <c r="C4337" s="84" t="s">
        <v>9</v>
      </c>
      <c r="D4337" s="195">
        <v>64.47</v>
      </c>
    </row>
    <row r="4338" spans="1:4" ht="26.4" x14ac:dyDescent="0.25">
      <c r="A4338" s="84">
        <v>98563</v>
      </c>
      <c r="B4338" s="85" t="s">
        <v>6811</v>
      </c>
      <c r="C4338" s="84" t="s">
        <v>9</v>
      </c>
      <c r="D4338" s="195">
        <v>39.68</v>
      </c>
    </row>
    <row r="4339" spans="1:4" ht="26.4" x14ac:dyDescent="0.25">
      <c r="A4339" s="84">
        <v>98564</v>
      </c>
      <c r="B4339" s="85" t="s">
        <v>6812</v>
      </c>
      <c r="C4339" s="84" t="s">
        <v>9</v>
      </c>
      <c r="D4339" s="195">
        <v>51.42</v>
      </c>
    </row>
    <row r="4340" spans="1:4" ht="26.4" x14ac:dyDescent="0.25">
      <c r="A4340" s="84">
        <v>98566</v>
      </c>
      <c r="B4340" s="85" t="s">
        <v>6814</v>
      </c>
      <c r="C4340" s="84" t="s">
        <v>9</v>
      </c>
      <c r="D4340" s="195">
        <v>68.47</v>
      </c>
    </row>
    <row r="4341" spans="1:4" ht="26.4" x14ac:dyDescent="0.25">
      <c r="A4341" s="84">
        <v>98568</v>
      </c>
      <c r="B4341" s="85" t="s">
        <v>6816</v>
      </c>
      <c r="C4341" s="84" t="s">
        <v>9</v>
      </c>
      <c r="D4341" s="195">
        <v>84.72</v>
      </c>
    </row>
    <row r="4342" spans="1:4" ht="26.4" x14ac:dyDescent="0.25">
      <c r="A4342" s="84">
        <v>98570</v>
      </c>
      <c r="B4342" s="85" t="s">
        <v>6818</v>
      </c>
      <c r="C4342" s="84" t="s">
        <v>9</v>
      </c>
      <c r="D4342" s="195">
        <v>101.77</v>
      </c>
    </row>
    <row r="4343" spans="1:4" ht="26.4" x14ac:dyDescent="0.25">
      <c r="A4343" s="84">
        <v>98573</v>
      </c>
      <c r="B4343" s="85" t="s">
        <v>6821</v>
      </c>
      <c r="C4343" s="84" t="s">
        <v>9</v>
      </c>
      <c r="D4343" s="195">
        <v>75.540000000000006</v>
      </c>
    </row>
    <row r="4344" spans="1:4" ht="26.4" x14ac:dyDescent="0.25">
      <c r="A4344" s="84">
        <v>98576</v>
      </c>
      <c r="B4344" s="85" t="s">
        <v>6800</v>
      </c>
      <c r="C4344" s="84" t="s">
        <v>27</v>
      </c>
      <c r="D4344" s="195">
        <v>24.42</v>
      </c>
    </row>
    <row r="4345" spans="1:4" ht="26.4" x14ac:dyDescent="0.25">
      <c r="A4345" s="84">
        <v>98575</v>
      </c>
      <c r="B4345" s="85" t="s">
        <v>6799</v>
      </c>
      <c r="C4345" s="84" t="s">
        <v>27</v>
      </c>
      <c r="D4345" s="195">
        <v>74.11</v>
      </c>
    </row>
    <row r="4346" spans="1:4" ht="26.4" x14ac:dyDescent="0.25">
      <c r="A4346" s="84">
        <v>98577</v>
      </c>
      <c r="B4346" s="85" t="s">
        <v>6801</v>
      </c>
      <c r="C4346" s="84" t="s">
        <v>27</v>
      </c>
      <c r="D4346" s="195">
        <v>52.36</v>
      </c>
    </row>
    <row r="4347" spans="1:4" ht="26.4" x14ac:dyDescent="0.25">
      <c r="A4347" s="84">
        <v>98558</v>
      </c>
      <c r="B4347" s="85" t="s">
        <v>6804</v>
      </c>
      <c r="C4347" s="84" t="s">
        <v>11</v>
      </c>
      <c r="D4347" s="195">
        <v>9.9700000000000006</v>
      </c>
    </row>
    <row r="4348" spans="1:4" ht="26.4" x14ac:dyDescent="0.25">
      <c r="A4348" s="84">
        <v>106110</v>
      </c>
      <c r="B4348" s="85" t="s">
        <v>12742</v>
      </c>
      <c r="C4348" s="84" t="s">
        <v>11</v>
      </c>
      <c r="D4348" s="195">
        <v>0</v>
      </c>
    </row>
    <row r="4349" spans="1:4" ht="26.4" x14ac:dyDescent="0.25">
      <c r="A4349" s="84">
        <v>98551</v>
      </c>
      <c r="B4349" s="85" t="s">
        <v>12743</v>
      </c>
      <c r="C4349" s="84" t="s">
        <v>27</v>
      </c>
      <c r="D4349" s="195">
        <v>0</v>
      </c>
    </row>
    <row r="4350" spans="1:4" x14ac:dyDescent="0.25">
      <c r="A4350" s="84">
        <v>98559</v>
      </c>
      <c r="B4350" s="85" t="s">
        <v>6805</v>
      </c>
      <c r="C4350" s="84" t="s">
        <v>27</v>
      </c>
      <c r="D4350" s="195">
        <v>5.35</v>
      </c>
    </row>
    <row r="4351" spans="1:4" ht="26.4" x14ac:dyDescent="0.25">
      <c r="A4351" s="84">
        <v>91925</v>
      </c>
      <c r="B4351" s="85" t="s">
        <v>6890</v>
      </c>
      <c r="C4351" s="84" t="s">
        <v>27</v>
      </c>
      <c r="D4351" s="195">
        <v>4.24</v>
      </c>
    </row>
    <row r="4352" spans="1:4" ht="26.4" x14ac:dyDescent="0.25">
      <c r="A4352" s="84">
        <v>91924</v>
      </c>
      <c r="B4352" s="85" t="s">
        <v>6889</v>
      </c>
      <c r="C4352" s="84" t="s">
        <v>27</v>
      </c>
      <c r="D4352" s="195">
        <v>3.58</v>
      </c>
    </row>
    <row r="4353" spans="1:4" ht="26.4" x14ac:dyDescent="0.25">
      <c r="A4353" s="84">
        <v>91933</v>
      </c>
      <c r="B4353" s="85" t="s">
        <v>6898</v>
      </c>
      <c r="C4353" s="84" t="s">
        <v>27</v>
      </c>
      <c r="D4353" s="195">
        <v>18.600000000000001</v>
      </c>
    </row>
    <row r="4354" spans="1:4" ht="26.4" x14ac:dyDescent="0.25">
      <c r="A4354" s="84">
        <v>91932</v>
      </c>
      <c r="B4354" s="85" t="s">
        <v>6897</v>
      </c>
      <c r="C4354" s="84" t="s">
        <v>27</v>
      </c>
      <c r="D4354" s="195">
        <v>19.25</v>
      </c>
    </row>
    <row r="4355" spans="1:4" ht="26.4" x14ac:dyDescent="0.25">
      <c r="A4355" s="84">
        <v>91935</v>
      </c>
      <c r="B4355" s="85" t="s">
        <v>6900</v>
      </c>
      <c r="C4355" s="84" t="s">
        <v>27</v>
      </c>
      <c r="D4355" s="195">
        <v>29.11</v>
      </c>
    </row>
    <row r="4356" spans="1:4" ht="26.4" x14ac:dyDescent="0.25">
      <c r="A4356" s="84">
        <v>91934</v>
      </c>
      <c r="B4356" s="85" t="s">
        <v>6899</v>
      </c>
      <c r="C4356" s="84" t="s">
        <v>27</v>
      </c>
      <c r="D4356" s="195">
        <v>27.88</v>
      </c>
    </row>
    <row r="4357" spans="1:4" ht="26.4" x14ac:dyDescent="0.25">
      <c r="A4357" s="84">
        <v>91927</v>
      </c>
      <c r="B4357" s="85" t="s">
        <v>6892</v>
      </c>
      <c r="C4357" s="84" t="s">
        <v>27</v>
      </c>
      <c r="D4357" s="195">
        <v>5.69</v>
      </c>
    </row>
    <row r="4358" spans="1:4" ht="26.4" x14ac:dyDescent="0.25">
      <c r="A4358" s="84">
        <v>91926</v>
      </c>
      <c r="B4358" s="85" t="s">
        <v>6891</v>
      </c>
      <c r="C4358" s="84" t="s">
        <v>27</v>
      </c>
      <c r="D4358" s="195">
        <v>5.13</v>
      </c>
    </row>
    <row r="4359" spans="1:4" ht="26.4" x14ac:dyDescent="0.25">
      <c r="A4359" s="84">
        <v>91929</v>
      </c>
      <c r="B4359" s="85" t="s">
        <v>6894</v>
      </c>
      <c r="C4359" s="84" t="s">
        <v>27</v>
      </c>
      <c r="D4359" s="195">
        <v>8.33</v>
      </c>
    </row>
    <row r="4360" spans="1:4" ht="26.4" x14ac:dyDescent="0.25">
      <c r="A4360" s="84">
        <v>91928</v>
      </c>
      <c r="B4360" s="85" t="s">
        <v>6893</v>
      </c>
      <c r="C4360" s="84" t="s">
        <v>27</v>
      </c>
      <c r="D4360" s="195">
        <v>7.83</v>
      </c>
    </row>
    <row r="4361" spans="1:4" ht="26.4" x14ac:dyDescent="0.25">
      <c r="A4361" s="84">
        <v>91931</v>
      </c>
      <c r="B4361" s="85" t="s">
        <v>6896</v>
      </c>
      <c r="C4361" s="84" t="s">
        <v>27</v>
      </c>
      <c r="D4361" s="195">
        <v>11.7</v>
      </c>
    </row>
    <row r="4362" spans="1:4" ht="26.4" x14ac:dyDescent="0.25">
      <c r="A4362" s="84">
        <v>91930</v>
      </c>
      <c r="B4362" s="85" t="s">
        <v>6895</v>
      </c>
      <c r="C4362" s="84" t="s">
        <v>27</v>
      </c>
      <c r="D4362" s="195">
        <v>10.89</v>
      </c>
    </row>
    <row r="4363" spans="1:4" ht="26.4" x14ac:dyDescent="0.25">
      <c r="A4363" s="84">
        <v>104620</v>
      </c>
      <c r="B4363" s="85" t="s">
        <v>12744</v>
      </c>
      <c r="C4363" s="84" t="s">
        <v>11</v>
      </c>
      <c r="D4363" s="195">
        <v>0</v>
      </c>
    </row>
    <row r="4364" spans="1:4" ht="26.4" x14ac:dyDescent="0.25">
      <c r="A4364" s="84">
        <v>104624</v>
      </c>
      <c r="B4364" s="85" t="s">
        <v>12745</v>
      </c>
      <c r="C4364" s="84" t="s">
        <v>11</v>
      </c>
      <c r="D4364" s="195">
        <v>0</v>
      </c>
    </row>
    <row r="4365" spans="1:4" ht="26.4" x14ac:dyDescent="0.25">
      <c r="A4365" s="84">
        <v>104622</v>
      </c>
      <c r="B4365" s="85" t="s">
        <v>12746</v>
      </c>
      <c r="C4365" s="84" t="s">
        <v>11</v>
      </c>
      <c r="D4365" s="195">
        <v>0</v>
      </c>
    </row>
    <row r="4366" spans="1:4" ht="26.4" x14ac:dyDescent="0.25">
      <c r="A4366" s="84">
        <v>104621</v>
      </c>
      <c r="B4366" s="85" t="s">
        <v>12747</v>
      </c>
      <c r="C4366" s="84" t="s">
        <v>11</v>
      </c>
      <c r="D4366" s="195">
        <v>0</v>
      </c>
    </row>
    <row r="4367" spans="1:4" ht="26.4" x14ac:dyDescent="0.25">
      <c r="A4367" s="84">
        <v>104625</v>
      </c>
      <c r="B4367" s="85" t="s">
        <v>12748</v>
      </c>
      <c r="C4367" s="84" t="s">
        <v>11</v>
      </c>
      <c r="D4367" s="195">
        <v>0</v>
      </c>
    </row>
    <row r="4368" spans="1:4" ht="26.4" x14ac:dyDescent="0.25">
      <c r="A4368" s="84">
        <v>104623</v>
      </c>
      <c r="B4368" s="85" t="s">
        <v>12749</v>
      </c>
      <c r="C4368" s="84" t="s">
        <v>11</v>
      </c>
      <c r="D4368" s="195">
        <v>0</v>
      </c>
    </row>
    <row r="4369" spans="1:4" ht="26.4" x14ac:dyDescent="0.25">
      <c r="A4369" s="84">
        <v>91937</v>
      </c>
      <c r="B4369" s="85" t="s">
        <v>6902</v>
      </c>
      <c r="C4369" s="84" t="s">
        <v>11</v>
      </c>
      <c r="D4369" s="195">
        <v>20.41</v>
      </c>
    </row>
    <row r="4370" spans="1:4" ht="26.4" x14ac:dyDescent="0.25">
      <c r="A4370" s="84">
        <v>92865</v>
      </c>
      <c r="B4370" s="85" t="s">
        <v>6909</v>
      </c>
      <c r="C4370" s="84" t="s">
        <v>11</v>
      </c>
      <c r="D4370" s="195">
        <v>18.68</v>
      </c>
    </row>
    <row r="4371" spans="1:4" ht="26.4" x14ac:dyDescent="0.25">
      <c r="A4371" s="84">
        <v>91936</v>
      </c>
      <c r="B4371" s="85" t="s">
        <v>6901</v>
      </c>
      <c r="C4371" s="84" t="s">
        <v>11</v>
      </c>
      <c r="D4371" s="195">
        <v>22.45</v>
      </c>
    </row>
    <row r="4372" spans="1:4" ht="26.4" x14ac:dyDescent="0.25">
      <c r="A4372" s="84">
        <v>92867</v>
      </c>
      <c r="B4372" s="85" t="s">
        <v>6911</v>
      </c>
      <c r="C4372" s="84" t="s">
        <v>11</v>
      </c>
      <c r="D4372" s="195">
        <v>41.14</v>
      </c>
    </row>
    <row r="4373" spans="1:4" ht="26.4" x14ac:dyDescent="0.25">
      <c r="A4373" s="84">
        <v>91939</v>
      </c>
      <c r="B4373" s="85" t="s">
        <v>6903</v>
      </c>
      <c r="C4373" s="84" t="s">
        <v>11</v>
      </c>
      <c r="D4373" s="195">
        <v>42.36</v>
      </c>
    </row>
    <row r="4374" spans="1:4" ht="26.4" x14ac:dyDescent="0.25">
      <c r="A4374" s="84">
        <v>92869</v>
      </c>
      <c r="B4374" s="85" t="s">
        <v>6913</v>
      </c>
      <c r="C4374" s="84" t="s">
        <v>11</v>
      </c>
      <c r="D4374" s="195">
        <v>13.6</v>
      </c>
    </row>
    <row r="4375" spans="1:4" ht="26.4" x14ac:dyDescent="0.25">
      <c r="A4375" s="84">
        <v>91941</v>
      </c>
      <c r="B4375" s="85" t="s">
        <v>6905</v>
      </c>
      <c r="C4375" s="84" t="s">
        <v>11</v>
      </c>
      <c r="D4375" s="195">
        <v>14.82</v>
      </c>
    </row>
    <row r="4376" spans="1:4" ht="26.4" x14ac:dyDescent="0.25">
      <c r="A4376" s="84">
        <v>92868</v>
      </c>
      <c r="B4376" s="85" t="s">
        <v>6912</v>
      </c>
      <c r="C4376" s="84" t="s">
        <v>11</v>
      </c>
      <c r="D4376" s="195">
        <v>22.66</v>
      </c>
    </row>
    <row r="4377" spans="1:4" ht="26.4" x14ac:dyDescent="0.25">
      <c r="A4377" s="84">
        <v>91940</v>
      </c>
      <c r="B4377" s="85" t="s">
        <v>6904</v>
      </c>
      <c r="C4377" s="84" t="s">
        <v>11</v>
      </c>
      <c r="D4377" s="195">
        <v>23.88</v>
      </c>
    </row>
    <row r="4378" spans="1:4" ht="26.4" x14ac:dyDescent="0.25">
      <c r="A4378" s="84">
        <v>92870</v>
      </c>
      <c r="B4378" s="85" t="s">
        <v>6914</v>
      </c>
      <c r="C4378" s="84" t="s">
        <v>11</v>
      </c>
      <c r="D4378" s="195">
        <v>44.21</v>
      </c>
    </row>
    <row r="4379" spans="1:4" ht="26.4" x14ac:dyDescent="0.25">
      <c r="A4379" s="84">
        <v>91942</v>
      </c>
      <c r="B4379" s="85" t="s">
        <v>6906</v>
      </c>
      <c r="C4379" s="84" t="s">
        <v>11</v>
      </c>
      <c r="D4379" s="195">
        <v>46.45</v>
      </c>
    </row>
    <row r="4380" spans="1:4" ht="26.4" x14ac:dyDescent="0.25">
      <c r="A4380" s="84">
        <v>92872</v>
      </c>
      <c r="B4380" s="85" t="s">
        <v>6916</v>
      </c>
      <c r="C4380" s="84" t="s">
        <v>11</v>
      </c>
      <c r="D4380" s="195">
        <v>15.67</v>
      </c>
    </row>
    <row r="4381" spans="1:4" ht="26.4" x14ac:dyDescent="0.25">
      <c r="A4381" s="84">
        <v>91944</v>
      </c>
      <c r="B4381" s="85" t="s">
        <v>6908</v>
      </c>
      <c r="C4381" s="84" t="s">
        <v>11</v>
      </c>
      <c r="D4381" s="195">
        <v>17.91</v>
      </c>
    </row>
    <row r="4382" spans="1:4" ht="26.4" x14ac:dyDescent="0.25">
      <c r="A4382" s="84">
        <v>92871</v>
      </c>
      <c r="B4382" s="85" t="s">
        <v>6915</v>
      </c>
      <c r="C4382" s="84" t="s">
        <v>11</v>
      </c>
      <c r="D4382" s="195">
        <v>25.09</v>
      </c>
    </row>
    <row r="4383" spans="1:4" ht="26.4" x14ac:dyDescent="0.25">
      <c r="A4383" s="84">
        <v>91943</v>
      </c>
      <c r="B4383" s="85" t="s">
        <v>6907</v>
      </c>
      <c r="C4383" s="84" t="s">
        <v>11</v>
      </c>
      <c r="D4383" s="195">
        <v>27.33</v>
      </c>
    </row>
    <row r="4384" spans="1:4" ht="26.4" x14ac:dyDescent="0.25">
      <c r="A4384" s="84">
        <v>92866</v>
      </c>
      <c r="B4384" s="85" t="s">
        <v>6910</v>
      </c>
      <c r="C4384" s="84" t="s">
        <v>11</v>
      </c>
      <c r="D4384" s="195">
        <v>17.13</v>
      </c>
    </row>
    <row r="4385" spans="1:4" ht="26.4" x14ac:dyDescent="0.25">
      <c r="A4385" s="84">
        <v>91987</v>
      </c>
      <c r="B4385" s="85" t="s">
        <v>6998</v>
      </c>
      <c r="C4385" s="84" t="s">
        <v>11</v>
      </c>
      <c r="D4385" s="195">
        <v>62.95</v>
      </c>
    </row>
    <row r="4386" spans="1:4" ht="26.4" x14ac:dyDescent="0.25">
      <c r="A4386" s="84">
        <v>91986</v>
      </c>
      <c r="B4386" s="85" t="s">
        <v>6997</v>
      </c>
      <c r="C4386" s="84" t="s">
        <v>11</v>
      </c>
      <c r="D4386" s="195">
        <v>48.39</v>
      </c>
    </row>
    <row r="4387" spans="1:4" ht="39.6" x14ac:dyDescent="0.25">
      <c r="A4387" s="84">
        <v>97559</v>
      </c>
      <c r="B4387" s="85" t="s">
        <v>6885</v>
      </c>
      <c r="C4387" s="84" t="s">
        <v>11</v>
      </c>
      <c r="D4387" s="195">
        <v>17.420000000000002</v>
      </c>
    </row>
    <row r="4388" spans="1:4" ht="39.6" x14ac:dyDescent="0.25">
      <c r="A4388" s="84">
        <v>97562</v>
      </c>
      <c r="B4388" s="85" t="s">
        <v>6886</v>
      </c>
      <c r="C4388" s="84" t="s">
        <v>11</v>
      </c>
      <c r="D4388" s="195">
        <v>14.28</v>
      </c>
    </row>
    <row r="4389" spans="1:4" ht="39.6" x14ac:dyDescent="0.25">
      <c r="A4389" s="84">
        <v>97564</v>
      </c>
      <c r="B4389" s="85" t="s">
        <v>6887</v>
      </c>
      <c r="C4389" s="84" t="s">
        <v>11</v>
      </c>
      <c r="D4389" s="195">
        <v>23.77</v>
      </c>
    </row>
    <row r="4390" spans="1:4" ht="39.6" x14ac:dyDescent="0.25">
      <c r="A4390" s="84">
        <v>91889</v>
      </c>
      <c r="B4390" s="85" t="s">
        <v>6862</v>
      </c>
      <c r="C4390" s="84" t="s">
        <v>11</v>
      </c>
      <c r="D4390" s="195">
        <v>15.58</v>
      </c>
    </row>
    <row r="4391" spans="1:4" ht="39.6" x14ac:dyDescent="0.25">
      <c r="A4391" s="84">
        <v>91901</v>
      </c>
      <c r="B4391" s="85" t="s">
        <v>6870</v>
      </c>
      <c r="C4391" s="84" t="s">
        <v>11</v>
      </c>
      <c r="D4391" s="195">
        <v>12.45</v>
      </c>
    </row>
    <row r="4392" spans="1:4" ht="39.6" x14ac:dyDescent="0.25">
      <c r="A4392" s="84">
        <v>91913</v>
      </c>
      <c r="B4392" s="85" t="s">
        <v>6878</v>
      </c>
      <c r="C4392" s="84" t="s">
        <v>11</v>
      </c>
      <c r="D4392" s="195">
        <v>22.01</v>
      </c>
    </row>
    <row r="4393" spans="1:4" ht="39.6" x14ac:dyDescent="0.25">
      <c r="A4393" s="84">
        <v>91892</v>
      </c>
      <c r="B4393" s="85" t="s">
        <v>6864</v>
      </c>
      <c r="C4393" s="84" t="s">
        <v>11</v>
      </c>
      <c r="D4393" s="195">
        <v>19.78</v>
      </c>
    </row>
    <row r="4394" spans="1:4" ht="39.6" x14ac:dyDescent="0.25">
      <c r="A4394" s="84">
        <v>91904</v>
      </c>
      <c r="B4394" s="85" t="s">
        <v>6872</v>
      </c>
      <c r="C4394" s="84" t="s">
        <v>11</v>
      </c>
      <c r="D4394" s="195">
        <v>16.64</v>
      </c>
    </row>
    <row r="4395" spans="1:4" ht="39.6" x14ac:dyDescent="0.25">
      <c r="A4395" s="84">
        <v>91916</v>
      </c>
      <c r="B4395" s="85" t="s">
        <v>6880</v>
      </c>
      <c r="C4395" s="84" t="s">
        <v>11</v>
      </c>
      <c r="D4395" s="195">
        <v>26.13</v>
      </c>
    </row>
    <row r="4396" spans="1:4" ht="39.6" x14ac:dyDescent="0.25">
      <c r="A4396" s="84">
        <v>91895</v>
      </c>
      <c r="B4396" s="85" t="s">
        <v>6866</v>
      </c>
      <c r="C4396" s="84" t="s">
        <v>11</v>
      </c>
      <c r="D4396" s="195">
        <v>23.76</v>
      </c>
    </row>
    <row r="4397" spans="1:4" ht="39.6" x14ac:dyDescent="0.25">
      <c r="A4397" s="84">
        <v>91907</v>
      </c>
      <c r="B4397" s="85" t="s">
        <v>6874</v>
      </c>
      <c r="C4397" s="84" t="s">
        <v>11</v>
      </c>
      <c r="D4397" s="195">
        <v>20.63</v>
      </c>
    </row>
    <row r="4398" spans="1:4" ht="39.6" x14ac:dyDescent="0.25">
      <c r="A4398" s="84">
        <v>91919</v>
      </c>
      <c r="B4398" s="85" t="s">
        <v>6882</v>
      </c>
      <c r="C4398" s="84" t="s">
        <v>11</v>
      </c>
      <c r="D4398" s="195">
        <v>30.04</v>
      </c>
    </row>
    <row r="4399" spans="1:4" ht="39.6" x14ac:dyDescent="0.25">
      <c r="A4399" s="84">
        <v>91898</v>
      </c>
      <c r="B4399" s="85" t="s">
        <v>6868</v>
      </c>
      <c r="C4399" s="84" t="s">
        <v>11</v>
      </c>
      <c r="D4399" s="195">
        <v>27.2</v>
      </c>
    </row>
    <row r="4400" spans="1:4" ht="39.6" x14ac:dyDescent="0.25">
      <c r="A4400" s="84">
        <v>91910</v>
      </c>
      <c r="B4400" s="85" t="s">
        <v>6876</v>
      </c>
      <c r="C4400" s="84" t="s">
        <v>11</v>
      </c>
      <c r="D4400" s="195">
        <v>24.14</v>
      </c>
    </row>
    <row r="4401" spans="1:4" ht="39.6" x14ac:dyDescent="0.25">
      <c r="A4401" s="84">
        <v>91922</v>
      </c>
      <c r="B4401" s="85" t="s">
        <v>6884</v>
      </c>
      <c r="C4401" s="84" t="s">
        <v>11</v>
      </c>
      <c r="D4401" s="195">
        <v>33.409999999999997</v>
      </c>
    </row>
    <row r="4402" spans="1:4" ht="39.6" x14ac:dyDescent="0.25">
      <c r="A4402" s="84">
        <v>91887</v>
      </c>
      <c r="B4402" s="85" t="s">
        <v>6861</v>
      </c>
      <c r="C4402" s="84" t="s">
        <v>11</v>
      </c>
      <c r="D4402" s="195">
        <v>15.9</v>
      </c>
    </row>
    <row r="4403" spans="1:4" ht="39.6" x14ac:dyDescent="0.25">
      <c r="A4403" s="84">
        <v>91899</v>
      </c>
      <c r="B4403" s="85" t="s">
        <v>6869</v>
      </c>
      <c r="C4403" s="84" t="s">
        <v>11</v>
      </c>
      <c r="D4403" s="195">
        <v>12.77</v>
      </c>
    </row>
    <row r="4404" spans="1:4" ht="39.6" x14ac:dyDescent="0.25">
      <c r="A4404" s="84">
        <v>91911</v>
      </c>
      <c r="B4404" s="85" t="s">
        <v>6877</v>
      </c>
      <c r="C4404" s="84" t="s">
        <v>11</v>
      </c>
      <c r="D4404" s="195">
        <v>22.33</v>
      </c>
    </row>
    <row r="4405" spans="1:4" ht="39.6" x14ac:dyDescent="0.25">
      <c r="A4405" s="84">
        <v>91890</v>
      </c>
      <c r="B4405" s="85" t="s">
        <v>6863</v>
      </c>
      <c r="C4405" s="84" t="s">
        <v>11</v>
      </c>
      <c r="D4405" s="195">
        <v>17.66</v>
      </c>
    </row>
    <row r="4406" spans="1:4" ht="39.6" x14ac:dyDescent="0.25">
      <c r="A4406" s="84">
        <v>91902</v>
      </c>
      <c r="B4406" s="85" t="s">
        <v>6871</v>
      </c>
      <c r="C4406" s="84" t="s">
        <v>11</v>
      </c>
      <c r="D4406" s="195">
        <v>14.52</v>
      </c>
    </row>
    <row r="4407" spans="1:4" ht="39.6" x14ac:dyDescent="0.25">
      <c r="A4407" s="84">
        <v>91914</v>
      </c>
      <c r="B4407" s="85" t="s">
        <v>6879</v>
      </c>
      <c r="C4407" s="84" t="s">
        <v>11</v>
      </c>
      <c r="D4407" s="195">
        <v>24.01</v>
      </c>
    </row>
    <row r="4408" spans="1:4" ht="39.6" x14ac:dyDescent="0.25">
      <c r="A4408" s="84">
        <v>91893</v>
      </c>
      <c r="B4408" s="85" t="s">
        <v>6865</v>
      </c>
      <c r="C4408" s="84" t="s">
        <v>11</v>
      </c>
      <c r="D4408" s="195">
        <v>21.61</v>
      </c>
    </row>
    <row r="4409" spans="1:4" ht="39.6" x14ac:dyDescent="0.25">
      <c r="A4409" s="84">
        <v>91905</v>
      </c>
      <c r="B4409" s="85" t="s">
        <v>6873</v>
      </c>
      <c r="C4409" s="84" t="s">
        <v>11</v>
      </c>
      <c r="D4409" s="195">
        <v>18.48</v>
      </c>
    </row>
    <row r="4410" spans="1:4" ht="39.6" x14ac:dyDescent="0.25">
      <c r="A4410" s="84">
        <v>91917</v>
      </c>
      <c r="B4410" s="85" t="s">
        <v>6881</v>
      </c>
      <c r="C4410" s="84" t="s">
        <v>11</v>
      </c>
      <c r="D4410" s="195">
        <v>27.89</v>
      </c>
    </row>
    <row r="4411" spans="1:4" ht="39.6" x14ac:dyDescent="0.25">
      <c r="A4411" s="84">
        <v>91896</v>
      </c>
      <c r="B4411" s="85" t="s">
        <v>6867</v>
      </c>
      <c r="C4411" s="84" t="s">
        <v>11</v>
      </c>
      <c r="D4411" s="195">
        <v>24.89</v>
      </c>
    </row>
    <row r="4412" spans="1:4" ht="39.6" x14ac:dyDescent="0.25">
      <c r="A4412" s="84">
        <v>91908</v>
      </c>
      <c r="B4412" s="85" t="s">
        <v>6875</v>
      </c>
      <c r="C4412" s="84" t="s">
        <v>11</v>
      </c>
      <c r="D4412" s="195">
        <v>21.83</v>
      </c>
    </row>
    <row r="4413" spans="1:4" ht="39.6" x14ac:dyDescent="0.25">
      <c r="A4413" s="84">
        <v>91920</v>
      </c>
      <c r="B4413" s="85" t="s">
        <v>6883</v>
      </c>
      <c r="C4413" s="84" t="s">
        <v>11</v>
      </c>
      <c r="D4413" s="195">
        <v>31.1</v>
      </c>
    </row>
    <row r="4414" spans="1:4" ht="26.4" x14ac:dyDescent="0.25">
      <c r="A4414" s="84">
        <v>91983</v>
      </c>
      <c r="B4414" s="85" t="s">
        <v>6994</v>
      </c>
      <c r="C4414" s="84" t="s">
        <v>11</v>
      </c>
      <c r="D4414" s="195">
        <v>125.16</v>
      </c>
    </row>
    <row r="4415" spans="1:4" ht="26.4" x14ac:dyDescent="0.25">
      <c r="A4415" s="84">
        <v>91982</v>
      </c>
      <c r="B4415" s="85" t="s">
        <v>6993</v>
      </c>
      <c r="C4415" s="84" t="s">
        <v>11</v>
      </c>
      <c r="D4415" s="195">
        <v>110.6</v>
      </c>
    </row>
    <row r="4416" spans="1:4" ht="39.6" x14ac:dyDescent="0.25">
      <c r="A4416" s="84">
        <v>91833</v>
      </c>
      <c r="B4416" s="85" t="s">
        <v>12750</v>
      </c>
      <c r="C4416" s="84" t="s">
        <v>27</v>
      </c>
      <c r="D4416" s="195">
        <v>19.68</v>
      </c>
    </row>
    <row r="4417" spans="1:4" ht="39.6" x14ac:dyDescent="0.25">
      <c r="A4417" s="84">
        <v>91843</v>
      </c>
      <c r="B4417" s="85" t="s">
        <v>6822</v>
      </c>
      <c r="C4417" s="84" t="s">
        <v>27</v>
      </c>
      <c r="D4417" s="195">
        <v>7.3</v>
      </c>
    </row>
    <row r="4418" spans="1:4" ht="39.6" x14ac:dyDescent="0.25">
      <c r="A4418" s="84">
        <v>91853</v>
      </c>
      <c r="B4418" s="85" t="s">
        <v>6829</v>
      </c>
      <c r="C4418" s="84" t="s">
        <v>27</v>
      </c>
      <c r="D4418" s="195">
        <v>11.54</v>
      </c>
    </row>
    <row r="4419" spans="1:4" ht="39.6" x14ac:dyDescent="0.25">
      <c r="A4419" s="84">
        <v>91835</v>
      </c>
      <c r="B4419" s="85" t="s">
        <v>12751</v>
      </c>
      <c r="C4419" s="84" t="s">
        <v>27</v>
      </c>
      <c r="D4419" s="195">
        <v>21.5</v>
      </c>
    </row>
    <row r="4420" spans="1:4" ht="39.6" x14ac:dyDescent="0.25">
      <c r="A4420" s="84">
        <v>91845</v>
      </c>
      <c r="B4420" s="85" t="s">
        <v>6823</v>
      </c>
      <c r="C4420" s="84" t="s">
        <v>27</v>
      </c>
      <c r="D4420" s="195">
        <v>9.07</v>
      </c>
    </row>
    <row r="4421" spans="1:4" ht="39.6" x14ac:dyDescent="0.25">
      <c r="A4421" s="84">
        <v>91855</v>
      </c>
      <c r="B4421" s="85" t="s">
        <v>6831</v>
      </c>
      <c r="C4421" s="84" t="s">
        <v>27</v>
      </c>
      <c r="D4421" s="195">
        <v>13.21</v>
      </c>
    </row>
    <row r="4422" spans="1:4" ht="39.6" x14ac:dyDescent="0.25">
      <c r="A4422" s="84">
        <v>91837</v>
      </c>
      <c r="B4422" s="85" t="s">
        <v>12752</v>
      </c>
      <c r="C4422" s="84" t="s">
        <v>27</v>
      </c>
      <c r="D4422" s="195">
        <v>26.16</v>
      </c>
    </row>
    <row r="4423" spans="1:4" ht="39.6" x14ac:dyDescent="0.25">
      <c r="A4423" s="84">
        <v>91847</v>
      </c>
      <c r="B4423" s="85" t="s">
        <v>6824</v>
      </c>
      <c r="C4423" s="84" t="s">
        <v>27</v>
      </c>
      <c r="D4423" s="195">
        <v>13.81</v>
      </c>
    </row>
    <row r="4424" spans="1:4" ht="39.6" x14ac:dyDescent="0.25">
      <c r="A4424" s="84">
        <v>91857</v>
      </c>
      <c r="B4424" s="85" t="s">
        <v>6833</v>
      </c>
      <c r="C4424" s="84" t="s">
        <v>27</v>
      </c>
      <c r="D4424" s="195">
        <v>17.66</v>
      </c>
    </row>
    <row r="4425" spans="1:4" ht="26.4" x14ac:dyDescent="0.25">
      <c r="A4425" s="84">
        <v>91838</v>
      </c>
      <c r="B4425" s="85" t="s">
        <v>12753</v>
      </c>
      <c r="C4425" s="84" t="s">
        <v>27</v>
      </c>
      <c r="D4425" s="195">
        <v>0</v>
      </c>
    </row>
    <row r="4426" spans="1:4" ht="26.4" x14ac:dyDescent="0.25">
      <c r="A4426" s="84">
        <v>91848</v>
      </c>
      <c r="B4426" s="85" t="s">
        <v>12754</v>
      </c>
      <c r="C4426" s="84" t="s">
        <v>27</v>
      </c>
      <c r="D4426" s="195">
        <v>0</v>
      </c>
    </row>
    <row r="4427" spans="1:4" ht="26.4" x14ac:dyDescent="0.25">
      <c r="A4427" s="84">
        <v>91858</v>
      </c>
      <c r="B4427" s="85" t="s">
        <v>12755</v>
      </c>
      <c r="C4427" s="84" t="s">
        <v>27</v>
      </c>
      <c r="D4427" s="195">
        <v>0</v>
      </c>
    </row>
    <row r="4428" spans="1:4" ht="26.4" x14ac:dyDescent="0.25">
      <c r="A4428" s="84">
        <v>91840</v>
      </c>
      <c r="B4428" s="85" t="s">
        <v>12756</v>
      </c>
      <c r="C4428" s="84" t="s">
        <v>27</v>
      </c>
      <c r="D4428" s="195">
        <v>25</v>
      </c>
    </row>
    <row r="4429" spans="1:4" ht="26.4" x14ac:dyDescent="0.25">
      <c r="A4429" s="84">
        <v>91850</v>
      </c>
      <c r="B4429" s="85" t="s">
        <v>6826</v>
      </c>
      <c r="C4429" s="84" t="s">
        <v>27</v>
      </c>
      <c r="D4429" s="195">
        <v>12.57</v>
      </c>
    </row>
    <row r="4430" spans="1:4" ht="26.4" x14ac:dyDescent="0.25">
      <c r="A4430" s="84">
        <v>91860</v>
      </c>
      <c r="B4430" s="85" t="s">
        <v>6835</v>
      </c>
      <c r="C4430" s="84" t="s">
        <v>27</v>
      </c>
      <c r="D4430" s="195">
        <v>16.600000000000001</v>
      </c>
    </row>
    <row r="4431" spans="1:4" ht="26.4" x14ac:dyDescent="0.25">
      <c r="A4431" s="84">
        <v>91831</v>
      </c>
      <c r="B4431" s="85" t="s">
        <v>12757</v>
      </c>
      <c r="C4431" s="84" t="s">
        <v>27</v>
      </c>
      <c r="D4431" s="195">
        <v>19.149999999999999</v>
      </c>
    </row>
    <row r="4432" spans="1:4" ht="26.4" x14ac:dyDescent="0.25">
      <c r="A4432" s="84">
        <v>91852</v>
      </c>
      <c r="B4432" s="85" t="s">
        <v>6828</v>
      </c>
      <c r="C4432" s="84" t="s">
        <v>27</v>
      </c>
      <c r="D4432" s="195">
        <v>11.05</v>
      </c>
    </row>
    <row r="4433" spans="1:4" ht="26.4" x14ac:dyDescent="0.25">
      <c r="A4433" s="84">
        <v>91834</v>
      </c>
      <c r="B4433" s="85" t="s">
        <v>12758</v>
      </c>
      <c r="C4433" s="84" t="s">
        <v>27</v>
      </c>
      <c r="D4433" s="195">
        <v>20.13</v>
      </c>
    </row>
    <row r="4434" spans="1:4" ht="26.4" x14ac:dyDescent="0.25">
      <c r="A4434" s="84">
        <v>91854</v>
      </c>
      <c r="B4434" s="85" t="s">
        <v>6830</v>
      </c>
      <c r="C4434" s="84" t="s">
        <v>27</v>
      </c>
      <c r="D4434" s="195">
        <v>11.95</v>
      </c>
    </row>
    <row r="4435" spans="1:4" ht="26.4" x14ac:dyDescent="0.25">
      <c r="A4435" s="84">
        <v>91836</v>
      </c>
      <c r="B4435" s="85" t="s">
        <v>12759</v>
      </c>
      <c r="C4435" s="84" t="s">
        <v>27</v>
      </c>
      <c r="D4435" s="195">
        <v>22.98</v>
      </c>
    </row>
    <row r="4436" spans="1:4" ht="26.4" x14ac:dyDescent="0.25">
      <c r="A4436" s="84">
        <v>91856</v>
      </c>
      <c r="B4436" s="85" t="s">
        <v>6832</v>
      </c>
      <c r="C4436" s="84" t="s">
        <v>27</v>
      </c>
      <c r="D4436" s="195">
        <v>14.72</v>
      </c>
    </row>
    <row r="4437" spans="1:4" ht="26.4" x14ac:dyDescent="0.25">
      <c r="A4437" s="84">
        <v>91839</v>
      </c>
      <c r="B4437" s="85" t="s">
        <v>12760</v>
      </c>
      <c r="C4437" s="84" t="s">
        <v>27</v>
      </c>
      <c r="D4437" s="195">
        <v>21.96</v>
      </c>
    </row>
    <row r="4438" spans="1:4" ht="26.4" x14ac:dyDescent="0.25">
      <c r="A4438" s="84">
        <v>91849</v>
      </c>
      <c r="B4438" s="85" t="s">
        <v>6825</v>
      </c>
      <c r="C4438" s="84" t="s">
        <v>27</v>
      </c>
      <c r="D4438" s="195">
        <v>9.61</v>
      </c>
    </row>
    <row r="4439" spans="1:4" ht="26.4" x14ac:dyDescent="0.25">
      <c r="A4439" s="84">
        <v>91859</v>
      </c>
      <c r="B4439" s="85" t="s">
        <v>6834</v>
      </c>
      <c r="C4439" s="84" t="s">
        <v>27</v>
      </c>
      <c r="D4439" s="195">
        <v>13.78</v>
      </c>
    </row>
    <row r="4440" spans="1:4" ht="26.4" x14ac:dyDescent="0.25">
      <c r="A4440" s="84">
        <v>91841</v>
      </c>
      <c r="B4440" s="85" t="s">
        <v>12761</v>
      </c>
      <c r="C4440" s="84" t="s">
        <v>27</v>
      </c>
      <c r="D4440" s="195">
        <v>24.21</v>
      </c>
    </row>
    <row r="4441" spans="1:4" ht="26.4" x14ac:dyDescent="0.25">
      <c r="A4441" s="84">
        <v>91851</v>
      </c>
      <c r="B4441" s="85" t="s">
        <v>6827</v>
      </c>
      <c r="C4441" s="84" t="s">
        <v>27</v>
      </c>
      <c r="D4441" s="195">
        <v>11.78</v>
      </c>
    </row>
    <row r="4442" spans="1:4" ht="26.4" x14ac:dyDescent="0.25">
      <c r="A4442" s="84">
        <v>91861</v>
      </c>
      <c r="B4442" s="85" t="s">
        <v>6836</v>
      </c>
      <c r="C4442" s="84" t="s">
        <v>27</v>
      </c>
      <c r="D4442" s="195">
        <v>15.88</v>
      </c>
    </row>
    <row r="4443" spans="1:4" ht="26.4" x14ac:dyDescent="0.25">
      <c r="A4443" s="84">
        <v>91862</v>
      </c>
      <c r="B4443" s="85" t="s">
        <v>6837</v>
      </c>
      <c r="C4443" s="84" t="s">
        <v>27</v>
      </c>
      <c r="D4443" s="195">
        <v>11.15</v>
      </c>
    </row>
    <row r="4444" spans="1:4" ht="26.4" x14ac:dyDescent="0.25">
      <c r="A4444" s="84">
        <v>91866</v>
      </c>
      <c r="B4444" s="85" t="s">
        <v>6841</v>
      </c>
      <c r="C4444" s="84" t="s">
        <v>27</v>
      </c>
      <c r="D4444" s="195">
        <v>9.41</v>
      </c>
    </row>
    <row r="4445" spans="1:4" ht="26.4" x14ac:dyDescent="0.25">
      <c r="A4445" s="84">
        <v>91870</v>
      </c>
      <c r="B4445" s="85" t="s">
        <v>6845</v>
      </c>
      <c r="C4445" s="84" t="s">
        <v>27</v>
      </c>
      <c r="D4445" s="195">
        <v>15.29</v>
      </c>
    </row>
    <row r="4446" spans="1:4" ht="26.4" x14ac:dyDescent="0.25">
      <c r="A4446" s="84">
        <v>91863</v>
      </c>
      <c r="B4446" s="85" t="s">
        <v>6838</v>
      </c>
      <c r="C4446" s="84" t="s">
        <v>27</v>
      </c>
      <c r="D4446" s="195">
        <v>13.04</v>
      </c>
    </row>
    <row r="4447" spans="1:4" ht="26.4" x14ac:dyDescent="0.25">
      <c r="A4447" s="84">
        <v>91867</v>
      </c>
      <c r="B4447" s="85" t="s">
        <v>6842</v>
      </c>
      <c r="C4447" s="84" t="s">
        <v>27</v>
      </c>
      <c r="D4447" s="195">
        <v>11.3</v>
      </c>
    </row>
    <row r="4448" spans="1:4" ht="26.4" x14ac:dyDescent="0.25">
      <c r="A4448" s="84">
        <v>91871</v>
      </c>
      <c r="B4448" s="85" t="s">
        <v>6846</v>
      </c>
      <c r="C4448" s="84" t="s">
        <v>27</v>
      </c>
      <c r="D4448" s="195">
        <v>17.18</v>
      </c>
    </row>
    <row r="4449" spans="1:4" ht="26.4" x14ac:dyDescent="0.25">
      <c r="A4449" s="84">
        <v>91864</v>
      </c>
      <c r="B4449" s="85" t="s">
        <v>6839</v>
      </c>
      <c r="C4449" s="84" t="s">
        <v>27</v>
      </c>
      <c r="D4449" s="195">
        <v>17.04</v>
      </c>
    </row>
    <row r="4450" spans="1:4" ht="26.4" x14ac:dyDescent="0.25">
      <c r="A4450" s="84">
        <v>91868</v>
      </c>
      <c r="B4450" s="85" t="s">
        <v>6843</v>
      </c>
      <c r="C4450" s="84" t="s">
        <v>27</v>
      </c>
      <c r="D4450" s="195">
        <v>15.31</v>
      </c>
    </row>
    <row r="4451" spans="1:4" ht="26.4" x14ac:dyDescent="0.25">
      <c r="A4451" s="84">
        <v>91872</v>
      </c>
      <c r="B4451" s="85" t="s">
        <v>6847</v>
      </c>
      <c r="C4451" s="84" t="s">
        <v>27</v>
      </c>
      <c r="D4451" s="195">
        <v>21.18</v>
      </c>
    </row>
    <row r="4452" spans="1:4" ht="26.4" x14ac:dyDescent="0.25">
      <c r="A4452" s="84">
        <v>91865</v>
      </c>
      <c r="B4452" s="85" t="s">
        <v>6840</v>
      </c>
      <c r="C4452" s="84" t="s">
        <v>27</v>
      </c>
      <c r="D4452" s="195">
        <v>21.05</v>
      </c>
    </row>
    <row r="4453" spans="1:4" ht="26.4" x14ac:dyDescent="0.25">
      <c r="A4453" s="84">
        <v>91869</v>
      </c>
      <c r="B4453" s="85" t="s">
        <v>6844</v>
      </c>
      <c r="C4453" s="84" t="s">
        <v>27</v>
      </c>
      <c r="D4453" s="195">
        <v>19.25</v>
      </c>
    </row>
    <row r="4454" spans="1:4" ht="26.4" x14ac:dyDescent="0.25">
      <c r="A4454" s="84">
        <v>91873</v>
      </c>
      <c r="B4454" s="85" t="s">
        <v>6848</v>
      </c>
      <c r="C4454" s="84" t="s">
        <v>27</v>
      </c>
      <c r="D4454" s="195">
        <v>25.11</v>
      </c>
    </row>
    <row r="4455" spans="1:4" ht="26.4" x14ac:dyDescent="0.25">
      <c r="A4455" s="84">
        <v>91981</v>
      </c>
      <c r="B4455" s="85" t="s">
        <v>6992</v>
      </c>
      <c r="C4455" s="84" t="s">
        <v>11</v>
      </c>
      <c r="D4455" s="195">
        <v>65.12</v>
      </c>
    </row>
    <row r="4456" spans="1:4" ht="26.4" x14ac:dyDescent="0.25">
      <c r="A4456" s="84">
        <v>91980</v>
      </c>
      <c r="B4456" s="85" t="s">
        <v>6991</v>
      </c>
      <c r="C4456" s="84" t="s">
        <v>11</v>
      </c>
      <c r="D4456" s="195">
        <v>50.56</v>
      </c>
    </row>
    <row r="4457" spans="1:4" ht="26.4" x14ac:dyDescent="0.25">
      <c r="A4457" s="84">
        <v>91979</v>
      </c>
      <c r="B4457" s="85" t="s">
        <v>6990</v>
      </c>
      <c r="C4457" s="84" t="s">
        <v>11</v>
      </c>
      <c r="D4457" s="195">
        <v>66.61</v>
      </c>
    </row>
    <row r="4458" spans="1:4" ht="26.4" x14ac:dyDescent="0.25">
      <c r="A4458" s="84">
        <v>91978</v>
      </c>
      <c r="B4458" s="85" t="s">
        <v>6989</v>
      </c>
      <c r="C4458" s="84" t="s">
        <v>11</v>
      </c>
      <c r="D4458" s="195">
        <v>52.05</v>
      </c>
    </row>
    <row r="4459" spans="1:4" ht="26.4" x14ac:dyDescent="0.25">
      <c r="A4459" s="84">
        <v>92029</v>
      </c>
      <c r="B4459" s="85" t="s">
        <v>7040</v>
      </c>
      <c r="C4459" s="84" t="s">
        <v>11</v>
      </c>
      <c r="D4459" s="195">
        <v>75.98</v>
      </c>
    </row>
    <row r="4460" spans="1:4" ht="26.4" x14ac:dyDescent="0.25">
      <c r="A4460" s="84">
        <v>92028</v>
      </c>
      <c r="B4460" s="85" t="s">
        <v>7039</v>
      </c>
      <c r="C4460" s="84" t="s">
        <v>11</v>
      </c>
      <c r="D4460" s="195">
        <v>61.42</v>
      </c>
    </row>
    <row r="4461" spans="1:4" ht="26.4" x14ac:dyDescent="0.25">
      <c r="A4461" s="84">
        <v>92031</v>
      </c>
      <c r="B4461" s="85" t="s">
        <v>7042</v>
      </c>
      <c r="C4461" s="84" t="s">
        <v>11</v>
      </c>
      <c r="D4461" s="195">
        <v>103.71</v>
      </c>
    </row>
    <row r="4462" spans="1:4" ht="26.4" x14ac:dyDescent="0.25">
      <c r="A4462" s="84">
        <v>92030</v>
      </c>
      <c r="B4462" s="85" t="s">
        <v>7041</v>
      </c>
      <c r="C4462" s="84" t="s">
        <v>11</v>
      </c>
      <c r="D4462" s="195">
        <v>89.15</v>
      </c>
    </row>
    <row r="4463" spans="1:4" ht="26.4" x14ac:dyDescent="0.25">
      <c r="A4463" s="84">
        <v>91955</v>
      </c>
      <c r="B4463" s="85" t="s">
        <v>6966</v>
      </c>
      <c r="C4463" s="84" t="s">
        <v>11</v>
      </c>
      <c r="D4463" s="195">
        <v>48.18</v>
      </c>
    </row>
    <row r="4464" spans="1:4" ht="26.4" x14ac:dyDescent="0.25">
      <c r="A4464" s="84">
        <v>91954</v>
      </c>
      <c r="B4464" s="85" t="s">
        <v>6965</v>
      </c>
      <c r="C4464" s="84" t="s">
        <v>11</v>
      </c>
      <c r="D4464" s="195">
        <v>33.619999999999997</v>
      </c>
    </row>
    <row r="4465" spans="1:4" ht="26.4" x14ac:dyDescent="0.25">
      <c r="A4465" s="84">
        <v>92033</v>
      </c>
      <c r="B4465" s="85" t="s">
        <v>7044</v>
      </c>
      <c r="C4465" s="84" t="s">
        <v>11</v>
      </c>
      <c r="D4465" s="195">
        <v>105.11</v>
      </c>
    </row>
    <row r="4466" spans="1:4" ht="26.4" x14ac:dyDescent="0.25">
      <c r="A4466" s="84">
        <v>92032</v>
      </c>
      <c r="B4466" s="85" t="s">
        <v>7043</v>
      </c>
      <c r="C4466" s="84" t="s">
        <v>11</v>
      </c>
      <c r="D4466" s="195">
        <v>90.55</v>
      </c>
    </row>
    <row r="4467" spans="1:4" ht="26.4" x14ac:dyDescent="0.25">
      <c r="A4467" s="84">
        <v>91961</v>
      </c>
      <c r="B4467" s="85" t="s">
        <v>6972</v>
      </c>
      <c r="C4467" s="84" t="s">
        <v>11</v>
      </c>
      <c r="D4467" s="195">
        <v>77.38</v>
      </c>
    </row>
    <row r="4468" spans="1:4" ht="26.4" x14ac:dyDescent="0.25">
      <c r="A4468" s="84">
        <v>91960</v>
      </c>
      <c r="B4468" s="85" t="s">
        <v>6971</v>
      </c>
      <c r="C4468" s="84" t="s">
        <v>11</v>
      </c>
      <c r="D4468" s="195">
        <v>62.82</v>
      </c>
    </row>
    <row r="4469" spans="1:4" ht="26.4" x14ac:dyDescent="0.25">
      <c r="A4469" s="84">
        <v>91969</v>
      </c>
      <c r="B4469" s="85" t="s">
        <v>6980</v>
      </c>
      <c r="C4469" s="84" t="s">
        <v>11</v>
      </c>
      <c r="D4469" s="195">
        <v>106.51</v>
      </c>
    </row>
    <row r="4470" spans="1:4" ht="26.4" x14ac:dyDescent="0.25">
      <c r="A4470" s="84">
        <v>91968</v>
      </c>
      <c r="B4470" s="85" t="s">
        <v>6979</v>
      </c>
      <c r="C4470" s="84" t="s">
        <v>11</v>
      </c>
      <c r="D4470" s="195">
        <v>91.95</v>
      </c>
    </row>
    <row r="4471" spans="1:4" ht="26.4" x14ac:dyDescent="0.25">
      <c r="A4471" s="84">
        <v>91985</v>
      </c>
      <c r="B4471" s="85" t="s">
        <v>6996</v>
      </c>
      <c r="C4471" s="84" t="s">
        <v>11</v>
      </c>
      <c r="D4471" s="195">
        <v>38.19</v>
      </c>
    </row>
    <row r="4472" spans="1:4" ht="26.4" x14ac:dyDescent="0.25">
      <c r="A4472" s="84">
        <v>91984</v>
      </c>
      <c r="B4472" s="85" t="s">
        <v>6995</v>
      </c>
      <c r="C4472" s="84" t="s">
        <v>11</v>
      </c>
      <c r="D4472" s="195">
        <v>23.63</v>
      </c>
    </row>
    <row r="4473" spans="1:4" ht="26.4" x14ac:dyDescent="0.25">
      <c r="A4473" s="84">
        <v>91989</v>
      </c>
      <c r="B4473" s="85" t="s">
        <v>7000</v>
      </c>
      <c r="C4473" s="84" t="s">
        <v>11</v>
      </c>
      <c r="D4473" s="195">
        <v>43.16</v>
      </c>
    </row>
    <row r="4474" spans="1:4" ht="26.4" x14ac:dyDescent="0.25">
      <c r="A4474" s="84">
        <v>91988</v>
      </c>
      <c r="B4474" s="85" t="s">
        <v>6999</v>
      </c>
      <c r="C4474" s="84" t="s">
        <v>11</v>
      </c>
      <c r="D4474" s="195">
        <v>28.6</v>
      </c>
    </row>
    <row r="4475" spans="1:4" ht="26.4" x14ac:dyDescent="0.25">
      <c r="A4475" s="84">
        <v>92023</v>
      </c>
      <c r="B4475" s="85" t="s">
        <v>7034</v>
      </c>
      <c r="C4475" s="84" t="s">
        <v>11</v>
      </c>
      <c r="D4475" s="195">
        <v>67.290000000000006</v>
      </c>
    </row>
    <row r="4476" spans="1:4" ht="26.4" x14ac:dyDescent="0.25">
      <c r="A4476" s="84">
        <v>92022</v>
      </c>
      <c r="B4476" s="85" t="s">
        <v>7033</v>
      </c>
      <c r="C4476" s="84" t="s">
        <v>11</v>
      </c>
      <c r="D4476" s="195">
        <v>52.73</v>
      </c>
    </row>
    <row r="4477" spans="1:4" ht="26.4" x14ac:dyDescent="0.25">
      <c r="A4477" s="84">
        <v>92025</v>
      </c>
      <c r="B4477" s="85" t="s">
        <v>7036</v>
      </c>
      <c r="C4477" s="84" t="s">
        <v>11</v>
      </c>
      <c r="D4477" s="195">
        <v>95.09</v>
      </c>
    </row>
    <row r="4478" spans="1:4" ht="26.4" x14ac:dyDescent="0.25">
      <c r="A4478" s="84">
        <v>92024</v>
      </c>
      <c r="B4478" s="85" t="s">
        <v>7035</v>
      </c>
      <c r="C4478" s="84" t="s">
        <v>11</v>
      </c>
      <c r="D4478" s="195">
        <v>80.53</v>
      </c>
    </row>
    <row r="4479" spans="1:4" ht="26.4" x14ac:dyDescent="0.25">
      <c r="A4479" s="84">
        <v>91957</v>
      </c>
      <c r="B4479" s="85" t="s">
        <v>6968</v>
      </c>
      <c r="C4479" s="84" t="s">
        <v>11</v>
      </c>
      <c r="D4479" s="195">
        <v>68.69</v>
      </c>
    </row>
    <row r="4480" spans="1:4" ht="26.4" x14ac:dyDescent="0.25">
      <c r="A4480" s="84">
        <v>91956</v>
      </c>
      <c r="B4480" s="85" t="s">
        <v>6967</v>
      </c>
      <c r="C4480" s="84" t="s">
        <v>11</v>
      </c>
      <c r="D4480" s="195">
        <v>54.13</v>
      </c>
    </row>
    <row r="4481" spans="1:4" ht="26.4" x14ac:dyDescent="0.25">
      <c r="A4481" s="84">
        <v>91963</v>
      </c>
      <c r="B4481" s="85" t="s">
        <v>6974</v>
      </c>
      <c r="C4481" s="84" t="s">
        <v>11</v>
      </c>
      <c r="D4481" s="195">
        <v>97.89</v>
      </c>
    </row>
    <row r="4482" spans="1:4" ht="26.4" x14ac:dyDescent="0.25">
      <c r="A4482" s="84">
        <v>91962</v>
      </c>
      <c r="B4482" s="85" t="s">
        <v>6973</v>
      </c>
      <c r="C4482" s="84" t="s">
        <v>11</v>
      </c>
      <c r="D4482" s="195">
        <v>83.33</v>
      </c>
    </row>
    <row r="4483" spans="1:4" ht="26.4" x14ac:dyDescent="0.25">
      <c r="A4483" s="84">
        <v>91953</v>
      </c>
      <c r="B4483" s="85" t="s">
        <v>6964</v>
      </c>
      <c r="C4483" s="84" t="s">
        <v>11</v>
      </c>
      <c r="D4483" s="195">
        <v>39.56</v>
      </c>
    </row>
    <row r="4484" spans="1:4" ht="26.4" x14ac:dyDescent="0.25">
      <c r="A4484" s="84">
        <v>91952</v>
      </c>
      <c r="B4484" s="85" t="s">
        <v>6963</v>
      </c>
      <c r="C4484" s="84" t="s">
        <v>11</v>
      </c>
      <c r="D4484" s="195">
        <v>25</v>
      </c>
    </row>
    <row r="4485" spans="1:4" ht="39.6" x14ac:dyDescent="0.25">
      <c r="A4485" s="84">
        <v>92035</v>
      </c>
      <c r="B4485" s="85" t="s">
        <v>7046</v>
      </c>
      <c r="C4485" s="84" t="s">
        <v>11</v>
      </c>
      <c r="D4485" s="195">
        <v>96.49</v>
      </c>
    </row>
    <row r="4486" spans="1:4" ht="39.6" x14ac:dyDescent="0.25">
      <c r="A4486" s="84">
        <v>92034</v>
      </c>
      <c r="B4486" s="85" t="s">
        <v>7045</v>
      </c>
      <c r="C4486" s="84" t="s">
        <v>11</v>
      </c>
      <c r="D4486" s="195">
        <v>81.93</v>
      </c>
    </row>
    <row r="4487" spans="1:4" ht="26.4" x14ac:dyDescent="0.25">
      <c r="A4487" s="84">
        <v>92027</v>
      </c>
      <c r="B4487" s="85" t="s">
        <v>7038</v>
      </c>
      <c r="C4487" s="84" t="s">
        <v>11</v>
      </c>
      <c r="D4487" s="195">
        <v>87.86</v>
      </c>
    </row>
    <row r="4488" spans="1:4" ht="26.4" x14ac:dyDescent="0.25">
      <c r="A4488" s="84">
        <v>92026</v>
      </c>
      <c r="B4488" s="85" t="s">
        <v>7037</v>
      </c>
      <c r="C4488" s="84" t="s">
        <v>11</v>
      </c>
      <c r="D4488" s="195">
        <v>73.3</v>
      </c>
    </row>
    <row r="4489" spans="1:4" ht="26.4" x14ac:dyDescent="0.25">
      <c r="A4489" s="84">
        <v>91965</v>
      </c>
      <c r="B4489" s="85" t="s">
        <v>6976</v>
      </c>
      <c r="C4489" s="84" t="s">
        <v>11</v>
      </c>
      <c r="D4489" s="195">
        <v>89.26</v>
      </c>
    </row>
    <row r="4490" spans="1:4" ht="26.4" x14ac:dyDescent="0.25">
      <c r="A4490" s="84">
        <v>91964</v>
      </c>
      <c r="B4490" s="85" t="s">
        <v>6975</v>
      </c>
      <c r="C4490" s="84" t="s">
        <v>11</v>
      </c>
      <c r="D4490" s="195">
        <v>74.7</v>
      </c>
    </row>
    <row r="4491" spans="1:4" ht="26.4" x14ac:dyDescent="0.25">
      <c r="A4491" s="84">
        <v>91973</v>
      </c>
      <c r="B4491" s="85" t="s">
        <v>6984</v>
      </c>
      <c r="C4491" s="84" t="s">
        <v>11</v>
      </c>
      <c r="D4491" s="195">
        <v>125.48</v>
      </c>
    </row>
    <row r="4492" spans="1:4" ht="26.4" x14ac:dyDescent="0.25">
      <c r="A4492" s="84">
        <v>91972</v>
      </c>
      <c r="B4492" s="85" t="s">
        <v>6983</v>
      </c>
      <c r="C4492" s="84" t="s">
        <v>11</v>
      </c>
      <c r="D4492" s="195">
        <v>104.48</v>
      </c>
    </row>
    <row r="4493" spans="1:4" ht="26.4" x14ac:dyDescent="0.25">
      <c r="A4493" s="84">
        <v>91959</v>
      </c>
      <c r="B4493" s="85" t="s">
        <v>6970</v>
      </c>
      <c r="C4493" s="84" t="s">
        <v>11</v>
      </c>
      <c r="D4493" s="195">
        <v>60.13</v>
      </c>
    </row>
    <row r="4494" spans="1:4" ht="26.4" x14ac:dyDescent="0.25">
      <c r="A4494" s="84">
        <v>91958</v>
      </c>
      <c r="B4494" s="85" t="s">
        <v>6969</v>
      </c>
      <c r="C4494" s="84" t="s">
        <v>11</v>
      </c>
      <c r="D4494" s="195">
        <v>45.57</v>
      </c>
    </row>
    <row r="4495" spans="1:4" ht="26.4" x14ac:dyDescent="0.25">
      <c r="A4495" s="84">
        <v>91971</v>
      </c>
      <c r="B4495" s="85" t="s">
        <v>6982</v>
      </c>
      <c r="C4495" s="84" t="s">
        <v>11</v>
      </c>
      <c r="D4495" s="195">
        <v>116.79</v>
      </c>
    </row>
    <row r="4496" spans="1:4" ht="26.4" x14ac:dyDescent="0.25">
      <c r="A4496" s="84">
        <v>91970</v>
      </c>
      <c r="B4496" s="85" t="s">
        <v>6981</v>
      </c>
      <c r="C4496" s="84" t="s">
        <v>11</v>
      </c>
      <c r="D4496" s="195">
        <v>95.79</v>
      </c>
    </row>
    <row r="4497" spans="1:4" ht="26.4" x14ac:dyDescent="0.25">
      <c r="A4497" s="84">
        <v>91967</v>
      </c>
      <c r="B4497" s="85" t="s">
        <v>6978</v>
      </c>
      <c r="C4497" s="84" t="s">
        <v>11</v>
      </c>
      <c r="D4497" s="195">
        <v>80.709999999999994</v>
      </c>
    </row>
    <row r="4498" spans="1:4" ht="26.4" x14ac:dyDescent="0.25">
      <c r="A4498" s="84">
        <v>91966</v>
      </c>
      <c r="B4498" s="85" t="s">
        <v>6977</v>
      </c>
      <c r="C4498" s="84" t="s">
        <v>11</v>
      </c>
      <c r="D4498" s="195">
        <v>66.150000000000006</v>
      </c>
    </row>
    <row r="4499" spans="1:4" ht="26.4" x14ac:dyDescent="0.25">
      <c r="A4499" s="84">
        <v>91975</v>
      </c>
      <c r="B4499" s="85" t="s">
        <v>6986</v>
      </c>
      <c r="C4499" s="84" t="s">
        <v>11</v>
      </c>
      <c r="D4499" s="195">
        <v>108.16</v>
      </c>
    </row>
    <row r="4500" spans="1:4" ht="26.4" x14ac:dyDescent="0.25">
      <c r="A4500" s="84">
        <v>91974</v>
      </c>
      <c r="B4500" s="85" t="s">
        <v>6985</v>
      </c>
      <c r="C4500" s="84" t="s">
        <v>11</v>
      </c>
      <c r="D4500" s="195">
        <v>87.16</v>
      </c>
    </row>
    <row r="4501" spans="1:4" ht="26.4" x14ac:dyDescent="0.25">
      <c r="A4501" s="84">
        <v>91977</v>
      </c>
      <c r="B4501" s="85" t="s">
        <v>6988</v>
      </c>
      <c r="C4501" s="84" t="s">
        <v>11</v>
      </c>
      <c r="D4501" s="195">
        <v>149.38999999999999</v>
      </c>
    </row>
    <row r="4502" spans="1:4" ht="26.4" x14ac:dyDescent="0.25">
      <c r="A4502" s="84">
        <v>91976</v>
      </c>
      <c r="B4502" s="85" t="s">
        <v>6987</v>
      </c>
      <c r="C4502" s="84" t="s">
        <v>11</v>
      </c>
      <c r="D4502" s="195">
        <v>128.38999999999999</v>
      </c>
    </row>
    <row r="4503" spans="1:4" ht="26.4" x14ac:dyDescent="0.25">
      <c r="A4503" s="84">
        <v>91874</v>
      </c>
      <c r="B4503" s="85" t="s">
        <v>6849</v>
      </c>
      <c r="C4503" s="84" t="s">
        <v>11</v>
      </c>
      <c r="D4503" s="195">
        <v>9.49</v>
      </c>
    </row>
    <row r="4504" spans="1:4" ht="26.4" x14ac:dyDescent="0.25">
      <c r="A4504" s="84">
        <v>91878</v>
      </c>
      <c r="B4504" s="85" t="s">
        <v>6853</v>
      </c>
      <c r="C4504" s="84" t="s">
        <v>11</v>
      </c>
      <c r="D4504" s="195">
        <v>7.42</v>
      </c>
    </row>
    <row r="4505" spans="1:4" ht="26.4" x14ac:dyDescent="0.25">
      <c r="A4505" s="84">
        <v>91882</v>
      </c>
      <c r="B4505" s="85" t="s">
        <v>6857</v>
      </c>
      <c r="C4505" s="84" t="s">
        <v>11</v>
      </c>
      <c r="D4505" s="195">
        <v>13.78</v>
      </c>
    </row>
    <row r="4506" spans="1:4" ht="26.4" x14ac:dyDescent="0.25">
      <c r="A4506" s="84">
        <v>91875</v>
      </c>
      <c r="B4506" s="85" t="s">
        <v>6850</v>
      </c>
      <c r="C4506" s="84" t="s">
        <v>11</v>
      </c>
      <c r="D4506" s="195">
        <v>11.06</v>
      </c>
    </row>
    <row r="4507" spans="1:4" ht="26.4" x14ac:dyDescent="0.25">
      <c r="A4507" s="84">
        <v>91879</v>
      </c>
      <c r="B4507" s="85" t="s">
        <v>6854</v>
      </c>
      <c r="C4507" s="84" t="s">
        <v>11</v>
      </c>
      <c r="D4507" s="195">
        <v>8.99</v>
      </c>
    </row>
    <row r="4508" spans="1:4" ht="26.4" x14ac:dyDescent="0.25">
      <c r="A4508" s="84">
        <v>91884</v>
      </c>
      <c r="B4508" s="85" t="s">
        <v>6858</v>
      </c>
      <c r="C4508" s="84" t="s">
        <v>11</v>
      </c>
      <c r="D4508" s="195">
        <v>15.34</v>
      </c>
    </row>
    <row r="4509" spans="1:4" ht="26.4" x14ac:dyDescent="0.25">
      <c r="A4509" s="84">
        <v>91876</v>
      </c>
      <c r="B4509" s="85" t="s">
        <v>6851</v>
      </c>
      <c r="C4509" s="84" t="s">
        <v>11</v>
      </c>
      <c r="D4509" s="195">
        <v>13.21</v>
      </c>
    </row>
    <row r="4510" spans="1:4" ht="26.4" x14ac:dyDescent="0.25">
      <c r="A4510" s="84">
        <v>91880</v>
      </c>
      <c r="B4510" s="85" t="s">
        <v>6855</v>
      </c>
      <c r="C4510" s="84" t="s">
        <v>11</v>
      </c>
      <c r="D4510" s="195">
        <v>11.13</v>
      </c>
    </row>
    <row r="4511" spans="1:4" ht="26.4" x14ac:dyDescent="0.25">
      <c r="A4511" s="84">
        <v>91885</v>
      </c>
      <c r="B4511" s="85" t="s">
        <v>6859</v>
      </c>
      <c r="C4511" s="84" t="s">
        <v>11</v>
      </c>
      <c r="D4511" s="195">
        <v>17.41</v>
      </c>
    </row>
    <row r="4512" spans="1:4" ht="26.4" x14ac:dyDescent="0.25">
      <c r="A4512" s="84">
        <v>91877</v>
      </c>
      <c r="B4512" s="85" t="s">
        <v>6852</v>
      </c>
      <c r="C4512" s="84" t="s">
        <v>11</v>
      </c>
      <c r="D4512" s="195">
        <v>16.05</v>
      </c>
    </row>
    <row r="4513" spans="1:4" ht="26.4" x14ac:dyDescent="0.25">
      <c r="A4513" s="84">
        <v>91881</v>
      </c>
      <c r="B4513" s="85" t="s">
        <v>6856</v>
      </c>
      <c r="C4513" s="84" t="s">
        <v>11</v>
      </c>
      <c r="D4513" s="195">
        <v>13.98</v>
      </c>
    </row>
    <row r="4514" spans="1:4" ht="26.4" x14ac:dyDescent="0.25">
      <c r="A4514" s="84">
        <v>91886</v>
      </c>
      <c r="B4514" s="85" t="s">
        <v>6860</v>
      </c>
      <c r="C4514" s="84" t="s">
        <v>11</v>
      </c>
      <c r="D4514" s="195">
        <v>20.190000000000001</v>
      </c>
    </row>
    <row r="4515" spans="1:4" ht="26.4" x14ac:dyDescent="0.25">
      <c r="A4515" s="84">
        <v>91945</v>
      </c>
      <c r="B4515" s="85" t="s">
        <v>6957</v>
      </c>
      <c r="C4515" s="84" t="s">
        <v>11</v>
      </c>
      <c r="D4515" s="195">
        <v>18.77</v>
      </c>
    </row>
    <row r="4516" spans="1:4" ht="26.4" x14ac:dyDescent="0.25">
      <c r="A4516" s="84">
        <v>91947</v>
      </c>
      <c r="B4516" s="85" t="s">
        <v>6959</v>
      </c>
      <c r="C4516" s="84" t="s">
        <v>11</v>
      </c>
      <c r="D4516" s="195">
        <v>11.92</v>
      </c>
    </row>
    <row r="4517" spans="1:4" ht="26.4" x14ac:dyDescent="0.25">
      <c r="A4517" s="84">
        <v>91946</v>
      </c>
      <c r="B4517" s="85" t="s">
        <v>6958</v>
      </c>
      <c r="C4517" s="84" t="s">
        <v>11</v>
      </c>
      <c r="D4517" s="195">
        <v>14.56</v>
      </c>
    </row>
    <row r="4518" spans="1:4" ht="26.4" x14ac:dyDescent="0.25">
      <c r="A4518" s="84">
        <v>91949</v>
      </c>
      <c r="B4518" s="85" t="s">
        <v>6960</v>
      </c>
      <c r="C4518" s="84" t="s">
        <v>11</v>
      </c>
      <c r="D4518" s="195">
        <v>26.14</v>
      </c>
    </row>
    <row r="4519" spans="1:4" ht="26.4" x14ac:dyDescent="0.25">
      <c r="A4519" s="84">
        <v>91951</v>
      </c>
      <c r="B4519" s="85" t="s">
        <v>6962</v>
      </c>
      <c r="C4519" s="84" t="s">
        <v>11</v>
      </c>
      <c r="D4519" s="195">
        <v>17.940000000000001</v>
      </c>
    </row>
    <row r="4520" spans="1:4" ht="26.4" x14ac:dyDescent="0.25">
      <c r="A4520" s="84">
        <v>91950</v>
      </c>
      <c r="B4520" s="85" t="s">
        <v>6961</v>
      </c>
      <c r="C4520" s="84" t="s">
        <v>11</v>
      </c>
      <c r="D4520" s="195">
        <v>21</v>
      </c>
    </row>
    <row r="4521" spans="1:4" ht="26.4" x14ac:dyDescent="0.25">
      <c r="A4521" s="84">
        <v>91992</v>
      </c>
      <c r="B4521" s="85" t="s">
        <v>7003</v>
      </c>
      <c r="C4521" s="84" t="s">
        <v>11</v>
      </c>
      <c r="D4521" s="195">
        <v>60.62</v>
      </c>
    </row>
    <row r="4522" spans="1:4" ht="26.4" x14ac:dyDescent="0.25">
      <c r="A4522" s="84">
        <v>91990</v>
      </c>
      <c r="B4522" s="85" t="s">
        <v>7001</v>
      </c>
      <c r="C4522" s="84" t="s">
        <v>11</v>
      </c>
      <c r="D4522" s="195">
        <v>46.06</v>
      </c>
    </row>
    <row r="4523" spans="1:4" ht="26.4" x14ac:dyDescent="0.25">
      <c r="A4523" s="84">
        <v>91993</v>
      </c>
      <c r="B4523" s="85" t="s">
        <v>7004</v>
      </c>
      <c r="C4523" s="84" t="s">
        <v>11</v>
      </c>
      <c r="D4523" s="195">
        <v>63.31</v>
      </c>
    </row>
    <row r="4524" spans="1:4" ht="26.4" x14ac:dyDescent="0.25">
      <c r="A4524" s="84">
        <v>91991</v>
      </c>
      <c r="B4524" s="85" t="s">
        <v>7002</v>
      </c>
      <c r="C4524" s="84" t="s">
        <v>11</v>
      </c>
      <c r="D4524" s="195">
        <v>48.75</v>
      </c>
    </row>
    <row r="4525" spans="1:4" ht="26.4" x14ac:dyDescent="0.25">
      <c r="A4525" s="84">
        <v>92000</v>
      </c>
      <c r="B4525" s="85" t="s">
        <v>7011</v>
      </c>
      <c r="C4525" s="84" t="s">
        <v>11</v>
      </c>
      <c r="D4525" s="195">
        <v>41.42</v>
      </c>
    </row>
    <row r="4526" spans="1:4" ht="26.4" x14ac:dyDescent="0.25">
      <c r="A4526" s="84">
        <v>91998</v>
      </c>
      <c r="B4526" s="85" t="s">
        <v>7009</v>
      </c>
      <c r="C4526" s="84" t="s">
        <v>11</v>
      </c>
      <c r="D4526" s="195">
        <v>26.86</v>
      </c>
    </row>
    <row r="4527" spans="1:4" ht="26.4" x14ac:dyDescent="0.25">
      <c r="A4527" s="84">
        <v>92001</v>
      </c>
      <c r="B4527" s="85" t="s">
        <v>7012</v>
      </c>
      <c r="C4527" s="84" t="s">
        <v>11</v>
      </c>
      <c r="D4527" s="195">
        <v>44.11</v>
      </c>
    </row>
    <row r="4528" spans="1:4" ht="26.4" x14ac:dyDescent="0.25">
      <c r="A4528" s="84">
        <v>91999</v>
      </c>
      <c r="B4528" s="85" t="s">
        <v>7010</v>
      </c>
      <c r="C4528" s="84" t="s">
        <v>11</v>
      </c>
      <c r="D4528" s="195">
        <v>29.55</v>
      </c>
    </row>
    <row r="4529" spans="1:4" ht="26.4" x14ac:dyDescent="0.25">
      <c r="A4529" s="84">
        <v>92008</v>
      </c>
      <c r="B4529" s="85" t="s">
        <v>7019</v>
      </c>
      <c r="C4529" s="84" t="s">
        <v>11</v>
      </c>
      <c r="D4529" s="195">
        <v>63.8</v>
      </c>
    </row>
    <row r="4530" spans="1:4" ht="26.4" x14ac:dyDescent="0.25">
      <c r="A4530" s="84">
        <v>92006</v>
      </c>
      <c r="B4530" s="85" t="s">
        <v>7017</v>
      </c>
      <c r="C4530" s="84" t="s">
        <v>11</v>
      </c>
      <c r="D4530" s="195">
        <v>49.24</v>
      </c>
    </row>
    <row r="4531" spans="1:4" ht="26.4" x14ac:dyDescent="0.25">
      <c r="A4531" s="84">
        <v>92009</v>
      </c>
      <c r="B4531" s="85" t="s">
        <v>7020</v>
      </c>
      <c r="C4531" s="84" t="s">
        <v>11</v>
      </c>
      <c r="D4531" s="195">
        <v>69.180000000000007</v>
      </c>
    </row>
    <row r="4532" spans="1:4" ht="26.4" x14ac:dyDescent="0.25">
      <c r="A4532" s="84">
        <v>92007</v>
      </c>
      <c r="B4532" s="85" t="s">
        <v>7018</v>
      </c>
      <c r="C4532" s="84" t="s">
        <v>11</v>
      </c>
      <c r="D4532" s="195">
        <v>54.62</v>
      </c>
    </row>
    <row r="4533" spans="1:4" ht="26.4" x14ac:dyDescent="0.25">
      <c r="A4533" s="84">
        <v>92016</v>
      </c>
      <c r="B4533" s="85" t="s">
        <v>7027</v>
      </c>
      <c r="C4533" s="84" t="s">
        <v>11</v>
      </c>
      <c r="D4533" s="195">
        <v>86.2</v>
      </c>
    </row>
    <row r="4534" spans="1:4" ht="26.4" x14ac:dyDescent="0.25">
      <c r="A4534" s="84">
        <v>92014</v>
      </c>
      <c r="B4534" s="85" t="s">
        <v>7025</v>
      </c>
      <c r="C4534" s="84" t="s">
        <v>11</v>
      </c>
      <c r="D4534" s="195">
        <v>71.64</v>
      </c>
    </row>
    <row r="4535" spans="1:4" ht="26.4" x14ac:dyDescent="0.25">
      <c r="A4535" s="84">
        <v>92017</v>
      </c>
      <c r="B4535" s="85" t="s">
        <v>7028</v>
      </c>
      <c r="C4535" s="84" t="s">
        <v>11</v>
      </c>
      <c r="D4535" s="195">
        <v>94.27</v>
      </c>
    </row>
    <row r="4536" spans="1:4" ht="26.4" x14ac:dyDescent="0.25">
      <c r="A4536" s="84">
        <v>92015</v>
      </c>
      <c r="B4536" s="85" t="s">
        <v>7026</v>
      </c>
      <c r="C4536" s="84" t="s">
        <v>11</v>
      </c>
      <c r="D4536" s="195">
        <v>79.709999999999994</v>
      </c>
    </row>
    <row r="4537" spans="1:4" ht="26.4" x14ac:dyDescent="0.25">
      <c r="A4537" s="84">
        <v>92019</v>
      </c>
      <c r="B4537" s="85" t="s">
        <v>7030</v>
      </c>
      <c r="C4537" s="84" t="s">
        <v>11</v>
      </c>
      <c r="D4537" s="195">
        <v>115.8</v>
      </c>
    </row>
    <row r="4538" spans="1:4" ht="26.4" x14ac:dyDescent="0.25">
      <c r="A4538" s="84">
        <v>92018</v>
      </c>
      <c r="B4538" s="85" t="s">
        <v>7029</v>
      </c>
      <c r="C4538" s="84" t="s">
        <v>11</v>
      </c>
      <c r="D4538" s="195">
        <v>94.8</v>
      </c>
    </row>
    <row r="4539" spans="1:4" ht="26.4" x14ac:dyDescent="0.25">
      <c r="A4539" s="84">
        <v>92021</v>
      </c>
      <c r="B4539" s="85" t="s">
        <v>7032</v>
      </c>
      <c r="C4539" s="84" t="s">
        <v>11</v>
      </c>
      <c r="D4539" s="195">
        <v>160.91999999999999</v>
      </c>
    </row>
    <row r="4540" spans="1:4" ht="26.4" x14ac:dyDescent="0.25">
      <c r="A4540" s="84">
        <v>92020</v>
      </c>
      <c r="B4540" s="85" t="s">
        <v>7031</v>
      </c>
      <c r="C4540" s="84" t="s">
        <v>11</v>
      </c>
      <c r="D4540" s="195">
        <v>139.91999999999999</v>
      </c>
    </row>
    <row r="4541" spans="1:4" ht="26.4" x14ac:dyDescent="0.25">
      <c r="A4541" s="84">
        <v>91996</v>
      </c>
      <c r="B4541" s="85" t="s">
        <v>7007</v>
      </c>
      <c r="C4541" s="84" t="s">
        <v>11</v>
      </c>
      <c r="D4541" s="195">
        <v>46.78</v>
      </c>
    </row>
    <row r="4542" spans="1:4" ht="26.4" x14ac:dyDescent="0.25">
      <c r="A4542" s="84">
        <v>91994</v>
      </c>
      <c r="B4542" s="85" t="s">
        <v>7005</v>
      </c>
      <c r="C4542" s="84" t="s">
        <v>11</v>
      </c>
      <c r="D4542" s="195">
        <v>32.22</v>
      </c>
    </row>
    <row r="4543" spans="1:4" ht="26.4" x14ac:dyDescent="0.25">
      <c r="A4543" s="84">
        <v>91997</v>
      </c>
      <c r="B4543" s="85" t="s">
        <v>7008</v>
      </c>
      <c r="C4543" s="84" t="s">
        <v>11</v>
      </c>
      <c r="D4543" s="195">
        <v>49.47</v>
      </c>
    </row>
    <row r="4544" spans="1:4" ht="26.4" x14ac:dyDescent="0.25">
      <c r="A4544" s="84">
        <v>91995</v>
      </c>
      <c r="B4544" s="85" t="s">
        <v>7006</v>
      </c>
      <c r="C4544" s="84" t="s">
        <v>11</v>
      </c>
      <c r="D4544" s="195">
        <v>34.909999999999997</v>
      </c>
    </row>
    <row r="4545" spans="1:4" ht="26.4" x14ac:dyDescent="0.25">
      <c r="A4545" s="84">
        <v>92004</v>
      </c>
      <c r="B4545" s="85" t="s">
        <v>7015</v>
      </c>
      <c r="C4545" s="84" t="s">
        <v>11</v>
      </c>
      <c r="D4545" s="195">
        <v>74.58</v>
      </c>
    </row>
    <row r="4546" spans="1:4" ht="26.4" x14ac:dyDescent="0.25">
      <c r="A4546" s="84">
        <v>92002</v>
      </c>
      <c r="B4546" s="85" t="s">
        <v>7013</v>
      </c>
      <c r="C4546" s="84" t="s">
        <v>11</v>
      </c>
      <c r="D4546" s="195">
        <v>60.02</v>
      </c>
    </row>
    <row r="4547" spans="1:4" ht="26.4" x14ac:dyDescent="0.25">
      <c r="A4547" s="84">
        <v>92005</v>
      </c>
      <c r="B4547" s="85" t="s">
        <v>7016</v>
      </c>
      <c r="C4547" s="84" t="s">
        <v>11</v>
      </c>
      <c r="D4547" s="195">
        <v>79.959999999999994</v>
      </c>
    </row>
    <row r="4548" spans="1:4" ht="26.4" x14ac:dyDescent="0.25">
      <c r="A4548" s="84">
        <v>92003</v>
      </c>
      <c r="B4548" s="85" t="s">
        <v>7014</v>
      </c>
      <c r="C4548" s="84" t="s">
        <v>11</v>
      </c>
      <c r="D4548" s="195">
        <v>65.400000000000006</v>
      </c>
    </row>
    <row r="4549" spans="1:4" ht="26.4" x14ac:dyDescent="0.25">
      <c r="A4549" s="84">
        <v>92012</v>
      </c>
      <c r="B4549" s="85" t="s">
        <v>7023</v>
      </c>
      <c r="C4549" s="84" t="s">
        <v>11</v>
      </c>
      <c r="D4549" s="195">
        <v>102.31</v>
      </c>
    </row>
    <row r="4550" spans="1:4" ht="26.4" x14ac:dyDescent="0.25">
      <c r="A4550" s="84">
        <v>92010</v>
      </c>
      <c r="B4550" s="85" t="s">
        <v>7021</v>
      </c>
      <c r="C4550" s="84" t="s">
        <v>11</v>
      </c>
      <c r="D4550" s="195">
        <v>87.75</v>
      </c>
    </row>
    <row r="4551" spans="1:4" ht="26.4" x14ac:dyDescent="0.25">
      <c r="A4551" s="84">
        <v>92013</v>
      </c>
      <c r="B4551" s="85" t="s">
        <v>7024</v>
      </c>
      <c r="C4551" s="84" t="s">
        <v>11</v>
      </c>
      <c r="D4551" s="195">
        <v>110.38</v>
      </c>
    </row>
    <row r="4552" spans="1:4" ht="26.4" x14ac:dyDescent="0.25">
      <c r="A4552" s="84">
        <v>92011</v>
      </c>
      <c r="B4552" s="85" t="s">
        <v>7022</v>
      </c>
      <c r="C4552" s="84" t="s">
        <v>11</v>
      </c>
      <c r="D4552" s="195">
        <v>95.82</v>
      </c>
    </row>
    <row r="4553" spans="1:4" ht="26.4" x14ac:dyDescent="0.25">
      <c r="A4553" s="84">
        <v>95777</v>
      </c>
      <c r="B4553" s="85" t="s">
        <v>6917</v>
      </c>
      <c r="C4553" s="84" t="s">
        <v>11</v>
      </c>
      <c r="D4553" s="195">
        <v>32.090000000000003</v>
      </c>
    </row>
    <row r="4554" spans="1:4" ht="26.4" x14ac:dyDescent="0.25">
      <c r="A4554" s="84">
        <v>95780</v>
      </c>
      <c r="B4554" s="85" t="s">
        <v>6920</v>
      </c>
      <c r="C4554" s="84" t="s">
        <v>11</v>
      </c>
      <c r="D4554" s="195">
        <v>38.15</v>
      </c>
    </row>
    <row r="4555" spans="1:4" ht="26.4" x14ac:dyDescent="0.25">
      <c r="A4555" s="84">
        <v>95783</v>
      </c>
      <c r="B4555" s="85" t="s">
        <v>12762</v>
      </c>
      <c r="C4555" s="84" t="s">
        <v>11</v>
      </c>
      <c r="D4555" s="195">
        <v>0</v>
      </c>
    </row>
    <row r="4556" spans="1:4" ht="26.4" x14ac:dyDescent="0.25">
      <c r="A4556" s="84">
        <v>95778</v>
      </c>
      <c r="B4556" s="85" t="s">
        <v>6918</v>
      </c>
      <c r="C4556" s="84" t="s">
        <v>11</v>
      </c>
      <c r="D4556" s="195">
        <v>36.049999999999997</v>
      </c>
    </row>
    <row r="4557" spans="1:4" ht="26.4" x14ac:dyDescent="0.25">
      <c r="A4557" s="84">
        <v>95781</v>
      </c>
      <c r="B4557" s="85" t="s">
        <v>6921</v>
      </c>
      <c r="C4557" s="84" t="s">
        <v>11</v>
      </c>
      <c r="D4557" s="195">
        <v>43.67</v>
      </c>
    </row>
    <row r="4558" spans="1:4" ht="26.4" x14ac:dyDescent="0.25">
      <c r="A4558" s="84">
        <v>95784</v>
      </c>
      <c r="B4558" s="85" t="s">
        <v>12763</v>
      </c>
      <c r="C4558" s="84" t="s">
        <v>11</v>
      </c>
      <c r="D4558" s="195">
        <v>0</v>
      </c>
    </row>
    <row r="4559" spans="1:4" ht="26.4" x14ac:dyDescent="0.25">
      <c r="A4559" s="84">
        <v>95782</v>
      </c>
      <c r="B4559" s="85" t="s">
        <v>6922</v>
      </c>
      <c r="C4559" s="84" t="s">
        <v>11</v>
      </c>
      <c r="D4559" s="195">
        <v>40.619999999999997</v>
      </c>
    </row>
    <row r="4560" spans="1:4" ht="26.4" x14ac:dyDescent="0.25">
      <c r="A4560" s="84">
        <v>95779</v>
      </c>
      <c r="B4560" s="85" t="s">
        <v>6919</v>
      </c>
      <c r="C4560" s="84" t="s">
        <v>11</v>
      </c>
      <c r="D4560" s="195">
        <v>29.93</v>
      </c>
    </row>
    <row r="4561" spans="1:4" ht="26.4" x14ac:dyDescent="0.25">
      <c r="A4561" s="84">
        <v>95785</v>
      </c>
      <c r="B4561" s="85" t="s">
        <v>6923</v>
      </c>
      <c r="C4561" s="84" t="s">
        <v>11</v>
      </c>
      <c r="D4561" s="195">
        <v>48.1</v>
      </c>
    </row>
    <row r="4562" spans="1:4" ht="26.4" x14ac:dyDescent="0.25">
      <c r="A4562" s="84">
        <v>95792</v>
      </c>
      <c r="B4562" s="85" t="s">
        <v>12764</v>
      </c>
      <c r="C4562" s="84" t="s">
        <v>11</v>
      </c>
      <c r="D4562" s="195">
        <v>0</v>
      </c>
    </row>
    <row r="4563" spans="1:4" ht="26.4" x14ac:dyDescent="0.25">
      <c r="A4563" s="84">
        <v>95793</v>
      </c>
      <c r="B4563" s="85" t="s">
        <v>12765</v>
      </c>
      <c r="C4563" s="84" t="s">
        <v>11</v>
      </c>
      <c r="D4563" s="195">
        <v>0</v>
      </c>
    </row>
    <row r="4564" spans="1:4" ht="26.4" x14ac:dyDescent="0.25">
      <c r="A4564" s="84">
        <v>95794</v>
      </c>
      <c r="B4564" s="85" t="s">
        <v>12766</v>
      </c>
      <c r="C4564" s="84" t="s">
        <v>11</v>
      </c>
      <c r="D4564" s="195">
        <v>0</v>
      </c>
    </row>
    <row r="4565" spans="1:4" ht="26.4" x14ac:dyDescent="0.25">
      <c r="A4565" s="84">
        <v>95786</v>
      </c>
      <c r="B4565" s="85" t="s">
        <v>12767</v>
      </c>
      <c r="C4565" s="84" t="s">
        <v>11</v>
      </c>
      <c r="D4565" s="195">
        <v>0</v>
      </c>
    </row>
    <row r="4566" spans="1:4" ht="26.4" x14ac:dyDescent="0.25">
      <c r="A4566" s="84">
        <v>95788</v>
      </c>
      <c r="B4566" s="85" t="s">
        <v>12768</v>
      </c>
      <c r="C4566" s="84" t="s">
        <v>11</v>
      </c>
      <c r="D4566" s="195">
        <v>0</v>
      </c>
    </row>
    <row r="4567" spans="1:4" ht="26.4" x14ac:dyDescent="0.25">
      <c r="A4567" s="84">
        <v>95790</v>
      </c>
      <c r="B4567" s="85" t="s">
        <v>12769</v>
      </c>
      <c r="C4567" s="84" t="s">
        <v>11</v>
      </c>
      <c r="D4567" s="195">
        <v>0</v>
      </c>
    </row>
    <row r="4568" spans="1:4" ht="26.4" x14ac:dyDescent="0.25">
      <c r="A4568" s="84">
        <v>95787</v>
      </c>
      <c r="B4568" s="85" t="s">
        <v>6924</v>
      </c>
      <c r="C4568" s="84" t="s">
        <v>11</v>
      </c>
      <c r="D4568" s="195">
        <v>36.450000000000003</v>
      </c>
    </row>
    <row r="4569" spans="1:4" ht="26.4" x14ac:dyDescent="0.25">
      <c r="A4569" s="84">
        <v>95789</v>
      </c>
      <c r="B4569" s="85" t="s">
        <v>6925</v>
      </c>
      <c r="C4569" s="84" t="s">
        <v>11</v>
      </c>
      <c r="D4569" s="195">
        <v>49.54</v>
      </c>
    </row>
    <row r="4570" spans="1:4" ht="26.4" x14ac:dyDescent="0.25">
      <c r="A4570" s="84">
        <v>95791</v>
      </c>
      <c r="B4570" s="85" t="s">
        <v>6926</v>
      </c>
      <c r="C4570" s="84" t="s">
        <v>11</v>
      </c>
      <c r="D4570" s="195">
        <v>68.7</v>
      </c>
    </row>
    <row r="4571" spans="1:4" ht="26.4" x14ac:dyDescent="0.25">
      <c r="A4571" s="84">
        <v>95795</v>
      </c>
      <c r="B4571" s="85" t="s">
        <v>6927</v>
      </c>
      <c r="C4571" s="84" t="s">
        <v>11</v>
      </c>
      <c r="D4571" s="195">
        <v>41.58</v>
      </c>
    </row>
    <row r="4572" spans="1:4" ht="26.4" x14ac:dyDescent="0.25">
      <c r="A4572" s="84">
        <v>95796</v>
      </c>
      <c r="B4572" s="85" t="s">
        <v>6928</v>
      </c>
      <c r="C4572" s="84" t="s">
        <v>11</v>
      </c>
      <c r="D4572" s="195">
        <v>58.24</v>
      </c>
    </row>
    <row r="4573" spans="1:4" ht="26.4" x14ac:dyDescent="0.25">
      <c r="A4573" s="84">
        <v>95797</v>
      </c>
      <c r="B4573" s="85" t="s">
        <v>6929</v>
      </c>
      <c r="C4573" s="84" t="s">
        <v>11</v>
      </c>
      <c r="D4573" s="195">
        <v>80.42</v>
      </c>
    </row>
    <row r="4574" spans="1:4" ht="26.4" x14ac:dyDescent="0.25">
      <c r="A4574" s="84">
        <v>95798</v>
      </c>
      <c r="B4574" s="85" t="s">
        <v>12770</v>
      </c>
      <c r="C4574" s="84" t="s">
        <v>11</v>
      </c>
      <c r="D4574" s="195">
        <v>0</v>
      </c>
    </row>
    <row r="4575" spans="1:4" ht="26.4" x14ac:dyDescent="0.25">
      <c r="A4575" s="84">
        <v>95799</v>
      </c>
      <c r="B4575" s="85" t="s">
        <v>12771</v>
      </c>
      <c r="C4575" s="84" t="s">
        <v>11</v>
      </c>
      <c r="D4575" s="195">
        <v>0</v>
      </c>
    </row>
    <row r="4576" spans="1:4" ht="26.4" x14ac:dyDescent="0.25">
      <c r="A4576" s="84">
        <v>95800</v>
      </c>
      <c r="B4576" s="85" t="s">
        <v>12772</v>
      </c>
      <c r="C4576" s="84" t="s">
        <v>11</v>
      </c>
      <c r="D4576" s="195">
        <v>0</v>
      </c>
    </row>
    <row r="4577" spans="1:4" ht="26.4" x14ac:dyDescent="0.25">
      <c r="A4577" s="84">
        <v>95801</v>
      </c>
      <c r="B4577" s="85" t="s">
        <v>6930</v>
      </c>
      <c r="C4577" s="84" t="s">
        <v>11</v>
      </c>
      <c r="D4577" s="195">
        <v>49.63</v>
      </c>
    </row>
    <row r="4578" spans="1:4" ht="26.4" x14ac:dyDescent="0.25">
      <c r="A4578" s="84">
        <v>95802</v>
      </c>
      <c r="B4578" s="85" t="s">
        <v>6931</v>
      </c>
      <c r="C4578" s="84" t="s">
        <v>11</v>
      </c>
      <c r="D4578" s="195">
        <v>61.98</v>
      </c>
    </row>
    <row r="4579" spans="1:4" ht="26.4" x14ac:dyDescent="0.25">
      <c r="A4579" s="84">
        <v>95803</v>
      </c>
      <c r="B4579" s="85" t="s">
        <v>6932</v>
      </c>
      <c r="C4579" s="84" t="s">
        <v>11</v>
      </c>
      <c r="D4579" s="195">
        <v>89.88</v>
      </c>
    </row>
    <row r="4580" spans="1:4" ht="26.4" x14ac:dyDescent="0.25">
      <c r="A4580" s="84">
        <v>95804</v>
      </c>
      <c r="B4580" s="85" t="s">
        <v>6933</v>
      </c>
      <c r="C4580" s="84" t="s">
        <v>11</v>
      </c>
      <c r="D4580" s="195">
        <v>26.48</v>
      </c>
    </row>
    <row r="4581" spans="1:4" ht="26.4" x14ac:dyDescent="0.25">
      <c r="A4581" s="84">
        <v>95805</v>
      </c>
      <c r="B4581" s="85" t="s">
        <v>6934</v>
      </c>
      <c r="C4581" s="84" t="s">
        <v>11</v>
      </c>
      <c r="D4581" s="195">
        <v>28.25</v>
      </c>
    </row>
    <row r="4582" spans="1:4" ht="26.4" x14ac:dyDescent="0.25">
      <c r="A4582" s="84">
        <v>95806</v>
      </c>
      <c r="B4582" s="85" t="s">
        <v>6935</v>
      </c>
      <c r="C4582" s="84" t="s">
        <v>11</v>
      </c>
      <c r="D4582" s="195">
        <v>31.24</v>
      </c>
    </row>
    <row r="4583" spans="1:4" ht="26.4" x14ac:dyDescent="0.25">
      <c r="A4583" s="84">
        <v>104401</v>
      </c>
      <c r="B4583" s="85" t="s">
        <v>6952</v>
      </c>
      <c r="C4583" s="84" t="s">
        <v>11</v>
      </c>
      <c r="D4583" s="195">
        <v>29.51</v>
      </c>
    </row>
    <row r="4584" spans="1:4" ht="26.4" x14ac:dyDescent="0.25">
      <c r="A4584" s="84">
        <v>104402</v>
      </c>
      <c r="B4584" s="85" t="s">
        <v>6953</v>
      </c>
      <c r="C4584" s="84" t="s">
        <v>11</v>
      </c>
      <c r="D4584" s="195">
        <v>31.75</v>
      </c>
    </row>
    <row r="4585" spans="1:4" ht="26.4" x14ac:dyDescent="0.25">
      <c r="A4585" s="84">
        <v>104403</v>
      </c>
      <c r="B4585" s="85" t="s">
        <v>6954</v>
      </c>
      <c r="C4585" s="84" t="s">
        <v>11</v>
      </c>
      <c r="D4585" s="195">
        <v>39.44</v>
      </c>
    </row>
    <row r="4586" spans="1:4" ht="26.4" x14ac:dyDescent="0.25">
      <c r="A4586" s="84">
        <v>104395</v>
      </c>
      <c r="B4586" s="85" t="s">
        <v>6888</v>
      </c>
      <c r="C4586" s="84" t="s">
        <v>11</v>
      </c>
      <c r="D4586" s="195">
        <v>25.99</v>
      </c>
    </row>
    <row r="4587" spans="1:4" ht="26.4" x14ac:dyDescent="0.25">
      <c r="A4587" s="84">
        <v>104396</v>
      </c>
      <c r="B4587" s="85" t="s">
        <v>6947</v>
      </c>
      <c r="C4587" s="84" t="s">
        <v>11</v>
      </c>
      <c r="D4587" s="195">
        <v>26.94</v>
      </c>
    </row>
    <row r="4588" spans="1:4" ht="26.4" x14ac:dyDescent="0.25">
      <c r="A4588" s="84">
        <v>104397</v>
      </c>
      <c r="B4588" s="85" t="s">
        <v>6948</v>
      </c>
      <c r="C4588" s="84" t="s">
        <v>11</v>
      </c>
      <c r="D4588" s="195">
        <v>31.86</v>
      </c>
    </row>
    <row r="4589" spans="1:4" ht="26.4" x14ac:dyDescent="0.25">
      <c r="A4589" s="84">
        <v>95810</v>
      </c>
      <c r="B4589" s="85" t="s">
        <v>6939</v>
      </c>
      <c r="C4589" s="84" t="s">
        <v>11</v>
      </c>
      <c r="D4589" s="195">
        <v>17.72</v>
      </c>
    </row>
    <row r="4590" spans="1:4" ht="26.4" x14ac:dyDescent="0.25">
      <c r="A4590" s="84">
        <v>95811</v>
      </c>
      <c r="B4590" s="85" t="s">
        <v>6940</v>
      </c>
      <c r="C4590" s="84" t="s">
        <v>11</v>
      </c>
      <c r="D4590" s="195">
        <v>23.05</v>
      </c>
    </row>
    <row r="4591" spans="1:4" ht="26.4" x14ac:dyDescent="0.25">
      <c r="A4591" s="84">
        <v>95812</v>
      </c>
      <c r="B4591" s="85" t="s">
        <v>6941</v>
      </c>
      <c r="C4591" s="84" t="s">
        <v>11</v>
      </c>
      <c r="D4591" s="195">
        <v>32.46</v>
      </c>
    </row>
    <row r="4592" spans="1:4" ht="26.4" x14ac:dyDescent="0.25">
      <c r="A4592" s="84">
        <v>95807</v>
      </c>
      <c r="B4592" s="85" t="s">
        <v>6936</v>
      </c>
      <c r="C4592" s="84" t="s">
        <v>11</v>
      </c>
      <c r="D4592" s="195">
        <v>31.48</v>
      </c>
    </row>
    <row r="4593" spans="1:4" ht="26.4" x14ac:dyDescent="0.25">
      <c r="A4593" s="84">
        <v>95808</v>
      </c>
      <c r="B4593" s="85" t="s">
        <v>6937</v>
      </c>
      <c r="C4593" s="84" t="s">
        <v>11</v>
      </c>
      <c r="D4593" s="195">
        <v>36.81</v>
      </c>
    </row>
    <row r="4594" spans="1:4" ht="26.4" x14ac:dyDescent="0.25">
      <c r="A4594" s="84">
        <v>95809</v>
      </c>
      <c r="B4594" s="85" t="s">
        <v>6938</v>
      </c>
      <c r="C4594" s="84" t="s">
        <v>11</v>
      </c>
      <c r="D4594" s="195">
        <v>46.23</v>
      </c>
    </row>
    <row r="4595" spans="1:4" ht="26.4" x14ac:dyDescent="0.25">
      <c r="A4595" s="84">
        <v>104398</v>
      </c>
      <c r="B4595" s="85" t="s">
        <v>6949</v>
      </c>
      <c r="C4595" s="84" t="s">
        <v>11</v>
      </c>
      <c r="D4595" s="195">
        <v>31.46</v>
      </c>
    </row>
    <row r="4596" spans="1:4" ht="26.4" x14ac:dyDescent="0.25">
      <c r="A4596" s="84">
        <v>104399</v>
      </c>
      <c r="B4596" s="85" t="s">
        <v>6950</v>
      </c>
      <c r="C4596" s="84" t="s">
        <v>11</v>
      </c>
      <c r="D4596" s="195">
        <v>35.479999999999997</v>
      </c>
    </row>
    <row r="4597" spans="1:4" ht="26.4" x14ac:dyDescent="0.25">
      <c r="A4597" s="84">
        <v>104400</v>
      </c>
      <c r="B4597" s="85" t="s">
        <v>6951</v>
      </c>
      <c r="C4597" s="84" t="s">
        <v>11</v>
      </c>
      <c r="D4597" s="195">
        <v>45.67</v>
      </c>
    </row>
    <row r="4598" spans="1:4" ht="26.4" x14ac:dyDescent="0.25">
      <c r="A4598" s="84">
        <v>104404</v>
      </c>
      <c r="B4598" s="85" t="s">
        <v>6955</v>
      </c>
      <c r="C4598" s="84" t="s">
        <v>11</v>
      </c>
      <c r="D4598" s="195">
        <v>41.37</v>
      </c>
    </row>
    <row r="4599" spans="1:4" ht="26.4" x14ac:dyDescent="0.25">
      <c r="A4599" s="84">
        <v>104405</v>
      </c>
      <c r="B4599" s="85" t="s">
        <v>6956</v>
      </c>
      <c r="C4599" s="84" t="s">
        <v>11</v>
      </c>
      <c r="D4599" s="195">
        <v>55.9</v>
      </c>
    </row>
    <row r="4600" spans="1:4" ht="26.4" x14ac:dyDescent="0.25">
      <c r="A4600" s="84">
        <v>95813</v>
      </c>
      <c r="B4600" s="85" t="s">
        <v>6942</v>
      </c>
      <c r="C4600" s="84" t="s">
        <v>11</v>
      </c>
      <c r="D4600" s="195">
        <v>20.89</v>
      </c>
    </row>
    <row r="4601" spans="1:4" ht="26.4" x14ac:dyDescent="0.25">
      <c r="A4601" s="84">
        <v>95814</v>
      </c>
      <c r="B4601" s="85" t="s">
        <v>6943</v>
      </c>
      <c r="C4601" s="84" t="s">
        <v>11</v>
      </c>
      <c r="D4601" s="195">
        <v>28</v>
      </c>
    </row>
    <row r="4602" spans="1:4" ht="26.4" x14ac:dyDescent="0.25">
      <c r="A4602" s="84">
        <v>95815</v>
      </c>
      <c r="B4602" s="85" t="s">
        <v>6944</v>
      </c>
      <c r="C4602" s="84" t="s">
        <v>11</v>
      </c>
      <c r="D4602" s="195">
        <v>42.13</v>
      </c>
    </row>
    <row r="4603" spans="1:4" ht="26.4" x14ac:dyDescent="0.25">
      <c r="A4603" s="84">
        <v>95816</v>
      </c>
      <c r="B4603" s="85" t="s">
        <v>6945</v>
      </c>
      <c r="C4603" s="84" t="s">
        <v>11</v>
      </c>
      <c r="D4603" s="195">
        <v>38.11</v>
      </c>
    </row>
    <row r="4604" spans="1:4" ht="26.4" x14ac:dyDescent="0.25">
      <c r="A4604" s="84">
        <v>95817</v>
      </c>
      <c r="B4604" s="85" t="s">
        <v>7954</v>
      </c>
      <c r="C4604" s="84" t="s">
        <v>11</v>
      </c>
      <c r="D4604" s="195">
        <v>46.51</v>
      </c>
    </row>
    <row r="4605" spans="1:4" ht="26.4" x14ac:dyDescent="0.25">
      <c r="A4605" s="84">
        <v>95818</v>
      </c>
      <c r="B4605" s="85" t="s">
        <v>6946</v>
      </c>
      <c r="C4605" s="84" t="s">
        <v>11</v>
      </c>
      <c r="D4605" s="195">
        <v>64.59</v>
      </c>
    </row>
    <row r="4606" spans="1:4" ht="26.4" x14ac:dyDescent="0.25">
      <c r="A4606" s="84">
        <v>104391</v>
      </c>
      <c r="B4606" s="85" t="s">
        <v>12773</v>
      </c>
      <c r="C4606" s="84" t="s">
        <v>11</v>
      </c>
      <c r="D4606" s="195">
        <v>0</v>
      </c>
    </row>
    <row r="4607" spans="1:4" ht="26.4" x14ac:dyDescent="0.25">
      <c r="A4607" s="84">
        <v>104392</v>
      </c>
      <c r="B4607" s="85" t="s">
        <v>12774</v>
      </c>
      <c r="C4607" s="84" t="s">
        <v>11</v>
      </c>
      <c r="D4607" s="195">
        <v>0</v>
      </c>
    </row>
    <row r="4608" spans="1:4" ht="26.4" x14ac:dyDescent="0.25">
      <c r="A4608" s="84">
        <v>104393</v>
      </c>
      <c r="B4608" s="85" t="s">
        <v>12775</v>
      </c>
      <c r="C4608" s="84" t="s">
        <v>11</v>
      </c>
      <c r="D4608" s="195">
        <v>0</v>
      </c>
    </row>
    <row r="4609" spans="1:4" ht="26.4" x14ac:dyDescent="0.25">
      <c r="A4609" s="84">
        <v>104394</v>
      </c>
      <c r="B4609" s="85" t="s">
        <v>12776</v>
      </c>
      <c r="C4609" s="84" t="s">
        <v>11</v>
      </c>
      <c r="D4609" s="195">
        <v>0</v>
      </c>
    </row>
    <row r="4610" spans="1:4" ht="26.4" x14ac:dyDescent="0.25">
      <c r="A4610" s="84">
        <v>95761</v>
      </c>
      <c r="B4610" s="85" t="s">
        <v>12777</v>
      </c>
      <c r="C4610" s="84" t="s">
        <v>11</v>
      </c>
      <c r="D4610" s="195">
        <v>0</v>
      </c>
    </row>
    <row r="4611" spans="1:4" ht="26.4" x14ac:dyDescent="0.25">
      <c r="A4611" s="84">
        <v>95763</v>
      </c>
      <c r="B4611" s="85" t="s">
        <v>12778</v>
      </c>
      <c r="C4611" s="84" t="s">
        <v>11</v>
      </c>
      <c r="D4611" s="195">
        <v>0</v>
      </c>
    </row>
    <row r="4612" spans="1:4" ht="26.4" x14ac:dyDescent="0.25">
      <c r="A4612" s="84">
        <v>95765</v>
      </c>
      <c r="B4612" s="85" t="s">
        <v>12779</v>
      </c>
      <c r="C4612" s="84" t="s">
        <v>11</v>
      </c>
      <c r="D4612" s="195">
        <v>0</v>
      </c>
    </row>
    <row r="4613" spans="1:4" ht="26.4" x14ac:dyDescent="0.25">
      <c r="A4613" s="84">
        <v>95767</v>
      </c>
      <c r="B4613" s="85" t="s">
        <v>12780</v>
      </c>
      <c r="C4613" s="84" t="s">
        <v>11</v>
      </c>
      <c r="D4613" s="195">
        <v>0</v>
      </c>
    </row>
    <row r="4614" spans="1:4" ht="26.4" x14ac:dyDescent="0.25">
      <c r="A4614" s="84">
        <v>95762</v>
      </c>
      <c r="B4614" s="85" t="s">
        <v>12781</v>
      </c>
      <c r="C4614" s="84" t="s">
        <v>11</v>
      </c>
      <c r="D4614" s="195">
        <v>0</v>
      </c>
    </row>
    <row r="4615" spans="1:4" ht="26.4" x14ac:dyDescent="0.25">
      <c r="A4615" s="84">
        <v>95764</v>
      </c>
      <c r="B4615" s="85" t="s">
        <v>12782</v>
      </c>
      <c r="C4615" s="84" t="s">
        <v>11</v>
      </c>
      <c r="D4615" s="195">
        <v>0</v>
      </c>
    </row>
    <row r="4616" spans="1:4" ht="26.4" x14ac:dyDescent="0.25">
      <c r="A4616" s="84">
        <v>95766</v>
      </c>
      <c r="B4616" s="85" t="s">
        <v>12783</v>
      </c>
      <c r="C4616" s="84" t="s">
        <v>11</v>
      </c>
      <c r="D4616" s="195">
        <v>0</v>
      </c>
    </row>
    <row r="4617" spans="1:4" ht="26.4" x14ac:dyDescent="0.25">
      <c r="A4617" s="84">
        <v>95768</v>
      </c>
      <c r="B4617" s="85" t="s">
        <v>12784</v>
      </c>
      <c r="C4617" s="84" t="s">
        <v>11</v>
      </c>
      <c r="D4617" s="195">
        <v>0</v>
      </c>
    </row>
    <row r="4618" spans="1:4" ht="26.4" x14ac:dyDescent="0.25">
      <c r="A4618" s="84">
        <v>95739</v>
      </c>
      <c r="B4618" s="85" t="s">
        <v>12785</v>
      </c>
      <c r="C4618" s="84" t="s">
        <v>11</v>
      </c>
      <c r="D4618" s="195">
        <v>0</v>
      </c>
    </row>
    <row r="4619" spans="1:4" ht="26.4" x14ac:dyDescent="0.25">
      <c r="A4619" s="84">
        <v>95740</v>
      </c>
      <c r="B4619" s="85" t="s">
        <v>12786</v>
      </c>
      <c r="C4619" s="84" t="s">
        <v>11</v>
      </c>
      <c r="D4619" s="195">
        <v>0</v>
      </c>
    </row>
    <row r="4620" spans="1:4" ht="26.4" x14ac:dyDescent="0.25">
      <c r="A4620" s="84">
        <v>95741</v>
      </c>
      <c r="B4620" s="85" t="s">
        <v>12787</v>
      </c>
      <c r="C4620" s="84" t="s">
        <v>11</v>
      </c>
      <c r="D4620" s="195">
        <v>0</v>
      </c>
    </row>
    <row r="4621" spans="1:4" ht="26.4" x14ac:dyDescent="0.25">
      <c r="A4621" s="84">
        <v>104409</v>
      </c>
      <c r="B4621" s="85" t="s">
        <v>12788</v>
      </c>
      <c r="C4621" s="84" t="s">
        <v>27</v>
      </c>
      <c r="D4621" s="195">
        <v>0</v>
      </c>
    </row>
    <row r="4622" spans="1:4" ht="26.4" x14ac:dyDescent="0.25">
      <c r="A4622" s="84">
        <v>104408</v>
      </c>
      <c r="B4622" s="85" t="s">
        <v>12789</v>
      </c>
      <c r="C4622" s="84" t="s">
        <v>27</v>
      </c>
      <c r="D4622" s="195">
        <v>0</v>
      </c>
    </row>
    <row r="4623" spans="1:4" ht="26.4" x14ac:dyDescent="0.25">
      <c r="A4623" s="84">
        <v>104407</v>
      </c>
      <c r="B4623" s="85" t="s">
        <v>12790</v>
      </c>
      <c r="C4623" s="84" t="s">
        <v>27</v>
      </c>
      <c r="D4623" s="195">
        <v>0</v>
      </c>
    </row>
    <row r="4624" spans="1:4" ht="26.4" x14ac:dyDescent="0.25">
      <c r="A4624" s="84">
        <v>104406</v>
      </c>
      <c r="B4624" s="85" t="s">
        <v>12791</v>
      </c>
      <c r="C4624" s="84" t="s">
        <v>27</v>
      </c>
      <c r="D4624" s="195">
        <v>0</v>
      </c>
    </row>
    <row r="4625" spans="1:4" ht="26.4" x14ac:dyDescent="0.25">
      <c r="A4625" s="84">
        <v>95726</v>
      </c>
      <c r="B4625" s="85" t="s">
        <v>12792</v>
      </c>
      <c r="C4625" s="84" t="s">
        <v>27</v>
      </c>
      <c r="D4625" s="195">
        <v>17.829999999999998</v>
      </c>
    </row>
    <row r="4626" spans="1:4" ht="26.4" x14ac:dyDescent="0.25">
      <c r="A4626" s="84">
        <v>95727</v>
      </c>
      <c r="B4626" s="85" t="s">
        <v>12793</v>
      </c>
      <c r="C4626" s="84" t="s">
        <v>27</v>
      </c>
      <c r="D4626" s="195">
        <v>22.53</v>
      </c>
    </row>
    <row r="4627" spans="1:4" ht="26.4" x14ac:dyDescent="0.25">
      <c r="A4627" s="84">
        <v>95728</v>
      </c>
      <c r="B4627" s="85" t="s">
        <v>12794</v>
      </c>
      <c r="C4627" s="84" t="s">
        <v>27</v>
      </c>
      <c r="D4627" s="195">
        <v>29.79</v>
      </c>
    </row>
    <row r="4628" spans="1:4" ht="26.4" x14ac:dyDescent="0.25">
      <c r="A4628" s="84">
        <v>104452</v>
      </c>
      <c r="B4628" s="85" t="s">
        <v>12795</v>
      </c>
      <c r="C4628" s="84" t="s">
        <v>11</v>
      </c>
      <c r="D4628" s="195">
        <v>0</v>
      </c>
    </row>
    <row r="4629" spans="1:4" ht="26.4" x14ac:dyDescent="0.25">
      <c r="A4629" s="84">
        <v>104448</v>
      </c>
      <c r="B4629" s="85" t="s">
        <v>12796</v>
      </c>
      <c r="C4629" s="84" t="s">
        <v>11</v>
      </c>
      <c r="D4629" s="195">
        <v>0</v>
      </c>
    </row>
    <row r="4630" spans="1:4" ht="26.4" x14ac:dyDescent="0.25">
      <c r="A4630" s="84">
        <v>104449</v>
      </c>
      <c r="B4630" s="85" t="s">
        <v>12797</v>
      </c>
      <c r="C4630" s="84" t="s">
        <v>11</v>
      </c>
      <c r="D4630" s="195">
        <v>0</v>
      </c>
    </row>
    <row r="4631" spans="1:4" ht="26.4" x14ac:dyDescent="0.25">
      <c r="A4631" s="84">
        <v>104450</v>
      </c>
      <c r="B4631" s="85" t="s">
        <v>12798</v>
      </c>
      <c r="C4631" s="84" t="s">
        <v>11</v>
      </c>
      <c r="D4631" s="195">
        <v>0</v>
      </c>
    </row>
    <row r="4632" spans="1:4" ht="26.4" x14ac:dyDescent="0.25">
      <c r="A4632" s="84">
        <v>104445</v>
      </c>
      <c r="B4632" s="85" t="s">
        <v>12799</v>
      </c>
      <c r="C4632" s="84" t="s">
        <v>11</v>
      </c>
      <c r="D4632" s="195">
        <v>0</v>
      </c>
    </row>
    <row r="4633" spans="1:4" ht="26.4" x14ac:dyDescent="0.25">
      <c r="A4633" s="84">
        <v>104446</v>
      </c>
      <c r="B4633" s="85" t="s">
        <v>12800</v>
      </c>
      <c r="C4633" s="84" t="s">
        <v>11</v>
      </c>
      <c r="D4633" s="195">
        <v>0</v>
      </c>
    </row>
    <row r="4634" spans="1:4" ht="26.4" x14ac:dyDescent="0.25">
      <c r="A4634" s="84">
        <v>104447</v>
      </c>
      <c r="B4634" s="85" t="s">
        <v>12801</v>
      </c>
      <c r="C4634" s="84" t="s">
        <v>11</v>
      </c>
      <c r="D4634" s="195">
        <v>0</v>
      </c>
    </row>
    <row r="4635" spans="1:4" ht="26.4" x14ac:dyDescent="0.25">
      <c r="A4635" s="84">
        <v>101884</v>
      </c>
      <c r="B4635" s="85" t="s">
        <v>12802</v>
      </c>
      <c r="C4635" s="84" t="s">
        <v>27</v>
      </c>
      <c r="D4635" s="195">
        <v>11.68</v>
      </c>
    </row>
    <row r="4636" spans="1:4" ht="26.4" x14ac:dyDescent="0.25">
      <c r="A4636" s="84">
        <v>101886</v>
      </c>
      <c r="B4636" s="85" t="s">
        <v>12803</v>
      </c>
      <c r="C4636" s="84" t="s">
        <v>27</v>
      </c>
      <c r="D4636" s="195">
        <v>16.79</v>
      </c>
    </row>
    <row r="4637" spans="1:4" ht="26.4" x14ac:dyDescent="0.25">
      <c r="A4637" s="84">
        <v>101888</v>
      </c>
      <c r="B4637" s="85" t="s">
        <v>12804</v>
      </c>
      <c r="C4637" s="84" t="s">
        <v>27</v>
      </c>
      <c r="D4637" s="195">
        <v>26.97</v>
      </c>
    </row>
    <row r="4638" spans="1:4" ht="26.4" x14ac:dyDescent="0.25">
      <c r="A4638" s="84">
        <v>101938</v>
      </c>
      <c r="B4638" s="85" t="s">
        <v>12805</v>
      </c>
      <c r="C4638" s="84" t="s">
        <v>11</v>
      </c>
      <c r="D4638" s="195">
        <v>163.57</v>
      </c>
    </row>
    <row r="4639" spans="1:4" x14ac:dyDescent="0.25">
      <c r="A4639" s="84">
        <v>101904</v>
      </c>
      <c r="B4639" s="85" t="s">
        <v>12806</v>
      </c>
      <c r="C4639" s="84" t="s">
        <v>11</v>
      </c>
      <c r="D4639" s="195">
        <v>1424.91</v>
      </c>
    </row>
    <row r="4640" spans="1:4" x14ac:dyDescent="0.25">
      <c r="A4640" s="84">
        <v>101901</v>
      </c>
      <c r="B4640" s="85" t="s">
        <v>12807</v>
      </c>
      <c r="C4640" s="84" t="s">
        <v>11</v>
      </c>
      <c r="D4640" s="195">
        <v>149.79</v>
      </c>
    </row>
    <row r="4641" spans="1:4" x14ac:dyDescent="0.25">
      <c r="A4641" s="84">
        <v>101902</v>
      </c>
      <c r="B4641" s="85" t="s">
        <v>12808</v>
      </c>
      <c r="C4641" s="84" t="s">
        <v>11</v>
      </c>
      <c r="D4641" s="195">
        <v>184.63</v>
      </c>
    </row>
    <row r="4642" spans="1:4" x14ac:dyDescent="0.25">
      <c r="A4642" s="84">
        <v>101903</v>
      </c>
      <c r="B4642" s="85" t="s">
        <v>12809</v>
      </c>
      <c r="C4642" s="84" t="s">
        <v>11</v>
      </c>
      <c r="D4642" s="195">
        <v>383</v>
      </c>
    </row>
    <row r="4643" spans="1:4" ht="26.4" x14ac:dyDescent="0.25">
      <c r="A4643" s="84">
        <v>97414</v>
      </c>
      <c r="B4643" s="85" t="s">
        <v>12810</v>
      </c>
      <c r="C4643" s="84" t="s">
        <v>11</v>
      </c>
      <c r="D4643" s="195">
        <v>0</v>
      </c>
    </row>
    <row r="4644" spans="1:4" ht="26.4" x14ac:dyDescent="0.25">
      <c r="A4644" s="84">
        <v>97415</v>
      </c>
      <c r="B4644" s="85" t="s">
        <v>12811</v>
      </c>
      <c r="C4644" s="84" t="s">
        <v>11</v>
      </c>
      <c r="D4644" s="195">
        <v>0</v>
      </c>
    </row>
    <row r="4645" spans="1:4" ht="26.4" x14ac:dyDescent="0.25">
      <c r="A4645" s="84">
        <v>97416</v>
      </c>
      <c r="B4645" s="85" t="s">
        <v>12812</v>
      </c>
      <c r="C4645" s="84" t="s">
        <v>11</v>
      </c>
      <c r="D4645" s="195">
        <v>0</v>
      </c>
    </row>
    <row r="4646" spans="1:4" ht="26.4" x14ac:dyDescent="0.25">
      <c r="A4646" s="84">
        <v>97417</v>
      </c>
      <c r="B4646" s="85" t="s">
        <v>12813</v>
      </c>
      <c r="C4646" s="84" t="s">
        <v>11</v>
      </c>
      <c r="D4646" s="195">
        <v>0</v>
      </c>
    </row>
    <row r="4647" spans="1:4" ht="26.4" x14ac:dyDescent="0.25">
      <c r="A4647" s="84">
        <v>97418</v>
      </c>
      <c r="B4647" s="85" t="s">
        <v>12814</v>
      </c>
      <c r="C4647" s="84" t="s">
        <v>11</v>
      </c>
      <c r="D4647" s="195">
        <v>0</v>
      </c>
    </row>
    <row r="4648" spans="1:4" ht="26.4" x14ac:dyDescent="0.25">
      <c r="A4648" s="84">
        <v>97409</v>
      </c>
      <c r="B4648" s="85" t="s">
        <v>12815</v>
      </c>
      <c r="C4648" s="84" t="s">
        <v>11</v>
      </c>
      <c r="D4648" s="195">
        <v>0</v>
      </c>
    </row>
    <row r="4649" spans="1:4" ht="26.4" x14ac:dyDescent="0.25">
      <c r="A4649" s="84">
        <v>97410</v>
      </c>
      <c r="B4649" s="85" t="s">
        <v>12816</v>
      </c>
      <c r="C4649" s="84" t="s">
        <v>11</v>
      </c>
      <c r="D4649" s="195">
        <v>0</v>
      </c>
    </row>
    <row r="4650" spans="1:4" ht="26.4" x14ac:dyDescent="0.25">
      <c r="A4650" s="84">
        <v>97411</v>
      </c>
      <c r="B4650" s="85" t="s">
        <v>12817</v>
      </c>
      <c r="C4650" s="84" t="s">
        <v>11</v>
      </c>
      <c r="D4650" s="195">
        <v>0</v>
      </c>
    </row>
    <row r="4651" spans="1:4" ht="26.4" x14ac:dyDescent="0.25">
      <c r="A4651" s="84">
        <v>97412</v>
      </c>
      <c r="B4651" s="85" t="s">
        <v>12818</v>
      </c>
      <c r="C4651" s="84" t="s">
        <v>11</v>
      </c>
      <c r="D4651" s="195">
        <v>0</v>
      </c>
    </row>
    <row r="4652" spans="1:4" ht="26.4" x14ac:dyDescent="0.25">
      <c r="A4652" s="84">
        <v>97413</v>
      </c>
      <c r="B4652" s="85" t="s">
        <v>12819</v>
      </c>
      <c r="C4652" s="84" t="s">
        <v>11</v>
      </c>
      <c r="D4652" s="195">
        <v>0</v>
      </c>
    </row>
    <row r="4653" spans="1:4" ht="26.4" x14ac:dyDescent="0.25">
      <c r="A4653" s="84">
        <v>101900</v>
      </c>
      <c r="B4653" s="85" t="s">
        <v>12820</v>
      </c>
      <c r="C4653" s="84" t="s">
        <v>11</v>
      </c>
      <c r="D4653" s="195">
        <v>4318.72</v>
      </c>
    </row>
    <row r="4654" spans="1:4" x14ac:dyDescent="0.25">
      <c r="A4654" s="84">
        <v>106030</v>
      </c>
      <c r="B4654" s="85" t="s">
        <v>12821</v>
      </c>
      <c r="C4654" s="84" t="s">
        <v>11</v>
      </c>
      <c r="D4654" s="195">
        <v>171.94</v>
      </c>
    </row>
    <row r="4655" spans="1:4" ht="26.4" x14ac:dyDescent="0.25">
      <c r="A4655" s="84">
        <v>93660</v>
      </c>
      <c r="B4655" s="85" t="s">
        <v>12822</v>
      </c>
      <c r="C4655" s="84" t="s">
        <v>11</v>
      </c>
      <c r="D4655" s="195">
        <v>55.96</v>
      </c>
    </row>
    <row r="4656" spans="1:4" ht="26.4" x14ac:dyDescent="0.25">
      <c r="A4656" s="84">
        <v>93661</v>
      </c>
      <c r="B4656" s="85" t="s">
        <v>12823</v>
      </c>
      <c r="C4656" s="84" t="s">
        <v>11</v>
      </c>
      <c r="D4656" s="195">
        <v>55.96</v>
      </c>
    </row>
    <row r="4657" spans="1:4" ht="26.4" x14ac:dyDescent="0.25">
      <c r="A4657" s="84">
        <v>93662</v>
      </c>
      <c r="B4657" s="85" t="s">
        <v>12824</v>
      </c>
      <c r="C4657" s="84" t="s">
        <v>11</v>
      </c>
      <c r="D4657" s="195">
        <v>58.27</v>
      </c>
    </row>
    <row r="4658" spans="1:4" ht="26.4" x14ac:dyDescent="0.25">
      <c r="A4658" s="84">
        <v>93663</v>
      </c>
      <c r="B4658" s="85" t="s">
        <v>12825</v>
      </c>
      <c r="C4658" s="84" t="s">
        <v>11</v>
      </c>
      <c r="D4658" s="195">
        <v>60.72</v>
      </c>
    </row>
    <row r="4659" spans="1:4" ht="26.4" x14ac:dyDescent="0.25">
      <c r="A4659" s="84">
        <v>93664</v>
      </c>
      <c r="B4659" s="85" t="s">
        <v>12826</v>
      </c>
      <c r="C4659" s="84" t="s">
        <v>11</v>
      </c>
      <c r="D4659" s="195">
        <v>64.56</v>
      </c>
    </row>
    <row r="4660" spans="1:4" ht="26.4" x14ac:dyDescent="0.25">
      <c r="A4660" s="84">
        <v>93665</v>
      </c>
      <c r="B4660" s="85" t="s">
        <v>12827</v>
      </c>
      <c r="C4660" s="84" t="s">
        <v>11</v>
      </c>
      <c r="D4660" s="195">
        <v>69.84</v>
      </c>
    </row>
    <row r="4661" spans="1:4" ht="26.4" x14ac:dyDescent="0.25">
      <c r="A4661" s="84">
        <v>93666</v>
      </c>
      <c r="B4661" s="85" t="s">
        <v>12828</v>
      </c>
      <c r="C4661" s="84" t="s">
        <v>11</v>
      </c>
      <c r="D4661" s="195">
        <v>77.62</v>
      </c>
    </row>
    <row r="4662" spans="1:4" ht="26.4" x14ac:dyDescent="0.25">
      <c r="A4662" s="84">
        <v>93674</v>
      </c>
      <c r="B4662" s="85" t="s">
        <v>12829</v>
      </c>
      <c r="C4662" s="84" t="s">
        <v>11</v>
      </c>
      <c r="D4662" s="195">
        <v>142.72999999999999</v>
      </c>
    </row>
    <row r="4663" spans="1:4" ht="26.4" x14ac:dyDescent="0.25">
      <c r="A4663" s="84">
        <v>93675</v>
      </c>
      <c r="B4663" s="85" t="s">
        <v>12830</v>
      </c>
      <c r="C4663" s="84" t="s">
        <v>11</v>
      </c>
      <c r="D4663" s="195">
        <v>154.93</v>
      </c>
    </row>
    <row r="4664" spans="1:4" ht="26.4" x14ac:dyDescent="0.25">
      <c r="A4664" s="84">
        <v>101892</v>
      </c>
      <c r="B4664" s="85" t="s">
        <v>12831</v>
      </c>
      <c r="C4664" s="84" t="s">
        <v>11</v>
      </c>
      <c r="D4664" s="195">
        <v>71.22</v>
      </c>
    </row>
    <row r="4665" spans="1:4" ht="26.4" x14ac:dyDescent="0.25">
      <c r="A4665" s="84">
        <v>93653</v>
      </c>
      <c r="B4665" s="85" t="s">
        <v>12832</v>
      </c>
      <c r="C4665" s="84" t="s">
        <v>11</v>
      </c>
      <c r="D4665" s="195">
        <v>12.14</v>
      </c>
    </row>
    <row r="4666" spans="1:4" ht="26.4" x14ac:dyDescent="0.25">
      <c r="A4666" s="84">
        <v>93654</v>
      </c>
      <c r="B4666" s="85" t="s">
        <v>12833</v>
      </c>
      <c r="C4666" s="84" t="s">
        <v>11</v>
      </c>
      <c r="D4666" s="195">
        <v>12.14</v>
      </c>
    </row>
    <row r="4667" spans="1:4" ht="26.4" x14ac:dyDescent="0.25">
      <c r="A4667" s="84">
        <v>93655</v>
      </c>
      <c r="B4667" s="85" t="s">
        <v>12834</v>
      </c>
      <c r="C4667" s="84" t="s">
        <v>11</v>
      </c>
      <c r="D4667" s="195">
        <v>13.29</v>
      </c>
    </row>
    <row r="4668" spans="1:4" ht="26.4" x14ac:dyDescent="0.25">
      <c r="A4668" s="84">
        <v>93656</v>
      </c>
      <c r="B4668" s="85" t="s">
        <v>12835</v>
      </c>
      <c r="C4668" s="84" t="s">
        <v>11</v>
      </c>
      <c r="D4668" s="195">
        <v>14.52</v>
      </c>
    </row>
    <row r="4669" spans="1:4" ht="26.4" x14ac:dyDescent="0.25">
      <c r="A4669" s="84">
        <v>93657</v>
      </c>
      <c r="B4669" s="85" t="s">
        <v>12836</v>
      </c>
      <c r="C4669" s="84" t="s">
        <v>11</v>
      </c>
      <c r="D4669" s="195">
        <v>16.5</v>
      </c>
    </row>
    <row r="4670" spans="1:4" ht="26.4" x14ac:dyDescent="0.25">
      <c r="A4670" s="84">
        <v>93658</v>
      </c>
      <c r="B4670" s="85" t="s">
        <v>12837</v>
      </c>
      <c r="C4670" s="84" t="s">
        <v>11</v>
      </c>
      <c r="D4670" s="195">
        <v>23.55</v>
      </c>
    </row>
    <row r="4671" spans="1:4" ht="26.4" x14ac:dyDescent="0.25">
      <c r="A4671" s="84">
        <v>93659</v>
      </c>
      <c r="B4671" s="85" t="s">
        <v>12838</v>
      </c>
      <c r="C4671" s="84" t="s">
        <v>11</v>
      </c>
      <c r="D4671" s="195">
        <v>27.44</v>
      </c>
    </row>
    <row r="4672" spans="1:4" ht="26.4" x14ac:dyDescent="0.25">
      <c r="A4672" s="84">
        <v>101890</v>
      </c>
      <c r="B4672" s="85" t="s">
        <v>12839</v>
      </c>
      <c r="C4672" s="84" t="s">
        <v>11</v>
      </c>
      <c r="D4672" s="195">
        <v>15.8</v>
      </c>
    </row>
    <row r="4673" spans="1:4" ht="26.4" x14ac:dyDescent="0.25">
      <c r="A4673" s="84">
        <v>101891</v>
      </c>
      <c r="B4673" s="85" t="s">
        <v>12840</v>
      </c>
      <c r="C4673" s="84" t="s">
        <v>11</v>
      </c>
      <c r="D4673" s="195">
        <v>29.4</v>
      </c>
    </row>
    <row r="4674" spans="1:4" ht="26.4" x14ac:dyDescent="0.25">
      <c r="A4674" s="84">
        <v>101895</v>
      </c>
      <c r="B4674" s="85" t="s">
        <v>12841</v>
      </c>
      <c r="C4674" s="84" t="s">
        <v>11</v>
      </c>
      <c r="D4674" s="195">
        <v>430.72</v>
      </c>
    </row>
    <row r="4675" spans="1:4" ht="26.4" x14ac:dyDescent="0.25">
      <c r="A4675" s="84">
        <v>101896</v>
      </c>
      <c r="B4675" s="85" t="s">
        <v>12842</v>
      </c>
      <c r="C4675" s="84" t="s">
        <v>11</v>
      </c>
      <c r="D4675" s="195">
        <v>633.05999999999995</v>
      </c>
    </row>
    <row r="4676" spans="1:4" ht="26.4" x14ac:dyDescent="0.25">
      <c r="A4676" s="84">
        <v>101897</v>
      </c>
      <c r="B4676" s="85" t="s">
        <v>12843</v>
      </c>
      <c r="C4676" s="84" t="s">
        <v>11</v>
      </c>
      <c r="D4676" s="195">
        <v>993.72</v>
      </c>
    </row>
    <row r="4677" spans="1:4" ht="26.4" x14ac:dyDescent="0.25">
      <c r="A4677" s="84">
        <v>101898</v>
      </c>
      <c r="B4677" s="85" t="s">
        <v>12844</v>
      </c>
      <c r="C4677" s="84" t="s">
        <v>11</v>
      </c>
      <c r="D4677" s="195">
        <v>1317.54</v>
      </c>
    </row>
    <row r="4678" spans="1:4" ht="26.4" x14ac:dyDescent="0.25">
      <c r="A4678" s="84">
        <v>101899</v>
      </c>
      <c r="B4678" s="85" t="s">
        <v>12845</v>
      </c>
      <c r="C4678" s="84" t="s">
        <v>11</v>
      </c>
      <c r="D4678" s="195">
        <v>2087.77</v>
      </c>
    </row>
    <row r="4679" spans="1:4" ht="26.4" x14ac:dyDescent="0.25">
      <c r="A4679" s="84">
        <v>93676</v>
      </c>
      <c r="B4679" s="85" t="s">
        <v>12846</v>
      </c>
      <c r="C4679" s="84" t="s">
        <v>11</v>
      </c>
      <c r="D4679" s="195">
        <v>173.03</v>
      </c>
    </row>
    <row r="4680" spans="1:4" ht="26.4" x14ac:dyDescent="0.25">
      <c r="A4680" s="84">
        <v>97711</v>
      </c>
      <c r="B4680" s="85" t="s">
        <v>12847</v>
      </c>
      <c r="C4680" s="84" t="s">
        <v>11</v>
      </c>
      <c r="D4680" s="195">
        <v>192.88</v>
      </c>
    </row>
    <row r="4681" spans="1:4" x14ac:dyDescent="0.25">
      <c r="A4681" s="84">
        <v>106020</v>
      </c>
      <c r="B4681" s="85" t="s">
        <v>12848</v>
      </c>
      <c r="C4681" s="84" t="s">
        <v>11</v>
      </c>
      <c r="D4681" s="195">
        <v>115.77</v>
      </c>
    </row>
    <row r="4682" spans="1:4" x14ac:dyDescent="0.25">
      <c r="A4682" s="84">
        <v>106031</v>
      </c>
      <c r="B4682" s="85" t="s">
        <v>12849</v>
      </c>
      <c r="C4682" s="84" t="s">
        <v>11</v>
      </c>
      <c r="D4682" s="195">
        <v>0</v>
      </c>
    </row>
    <row r="4683" spans="1:4" ht="26.4" x14ac:dyDescent="0.25">
      <c r="A4683" s="84">
        <v>93667</v>
      </c>
      <c r="B4683" s="85" t="s">
        <v>12850</v>
      </c>
      <c r="C4683" s="84" t="s">
        <v>11</v>
      </c>
      <c r="D4683" s="195">
        <v>70.59</v>
      </c>
    </row>
    <row r="4684" spans="1:4" ht="26.4" x14ac:dyDescent="0.25">
      <c r="A4684" s="84">
        <v>93668</v>
      </c>
      <c r="B4684" s="85" t="s">
        <v>12851</v>
      </c>
      <c r="C4684" s="84" t="s">
        <v>11</v>
      </c>
      <c r="D4684" s="195">
        <v>70.59</v>
      </c>
    </row>
    <row r="4685" spans="1:4" ht="26.4" x14ac:dyDescent="0.25">
      <c r="A4685" s="84">
        <v>93669</v>
      </c>
      <c r="B4685" s="85" t="s">
        <v>12852</v>
      </c>
      <c r="C4685" s="84" t="s">
        <v>11</v>
      </c>
      <c r="D4685" s="195">
        <v>74.040000000000006</v>
      </c>
    </row>
    <row r="4686" spans="1:4" ht="26.4" x14ac:dyDescent="0.25">
      <c r="A4686" s="84">
        <v>93670</v>
      </c>
      <c r="B4686" s="85" t="s">
        <v>12853</v>
      </c>
      <c r="C4686" s="84" t="s">
        <v>11</v>
      </c>
      <c r="D4686" s="195">
        <v>77.72</v>
      </c>
    </row>
    <row r="4687" spans="1:4" ht="26.4" x14ac:dyDescent="0.25">
      <c r="A4687" s="84">
        <v>93671</v>
      </c>
      <c r="B4687" s="85" t="s">
        <v>12854</v>
      </c>
      <c r="C4687" s="84" t="s">
        <v>11</v>
      </c>
      <c r="D4687" s="195">
        <v>83.46</v>
      </c>
    </row>
    <row r="4688" spans="1:4" ht="26.4" x14ac:dyDescent="0.25">
      <c r="A4688" s="84">
        <v>93672</v>
      </c>
      <c r="B4688" s="85" t="s">
        <v>12855</v>
      </c>
      <c r="C4688" s="84" t="s">
        <v>11</v>
      </c>
      <c r="D4688" s="195">
        <v>92.53</v>
      </c>
    </row>
    <row r="4689" spans="1:4" ht="26.4" x14ac:dyDescent="0.25">
      <c r="A4689" s="84">
        <v>93673</v>
      </c>
      <c r="B4689" s="85" t="s">
        <v>12856</v>
      </c>
      <c r="C4689" s="84" t="s">
        <v>11</v>
      </c>
      <c r="D4689" s="195">
        <v>104.19</v>
      </c>
    </row>
    <row r="4690" spans="1:4" ht="26.4" x14ac:dyDescent="0.25">
      <c r="A4690" s="84">
        <v>101893</v>
      </c>
      <c r="B4690" s="85" t="s">
        <v>12857</v>
      </c>
      <c r="C4690" s="84" t="s">
        <v>11</v>
      </c>
      <c r="D4690" s="195">
        <v>91.9</v>
      </c>
    </row>
    <row r="4691" spans="1:4" ht="26.4" x14ac:dyDescent="0.25">
      <c r="A4691" s="84">
        <v>101894</v>
      </c>
      <c r="B4691" s="85" t="s">
        <v>12858</v>
      </c>
      <c r="C4691" s="84" t="s">
        <v>11</v>
      </c>
      <c r="D4691" s="195">
        <v>165.23</v>
      </c>
    </row>
    <row r="4692" spans="1:4" x14ac:dyDescent="0.25">
      <c r="A4692" s="84">
        <v>106027</v>
      </c>
      <c r="B4692" s="85" t="s">
        <v>12859</v>
      </c>
      <c r="C4692" s="84" t="s">
        <v>11</v>
      </c>
      <c r="D4692" s="195">
        <v>74.7</v>
      </c>
    </row>
    <row r="4693" spans="1:4" x14ac:dyDescent="0.25">
      <c r="A4693" s="84">
        <v>106028</v>
      </c>
      <c r="B4693" s="85" t="s">
        <v>12860</v>
      </c>
      <c r="C4693" s="84" t="s">
        <v>11</v>
      </c>
      <c r="D4693" s="195">
        <v>0</v>
      </c>
    </row>
    <row r="4694" spans="1:4" x14ac:dyDescent="0.25">
      <c r="A4694" s="84">
        <v>106029</v>
      </c>
      <c r="B4694" s="85" t="s">
        <v>12861</v>
      </c>
      <c r="C4694" s="84" t="s">
        <v>11</v>
      </c>
      <c r="D4694" s="195">
        <v>0</v>
      </c>
    </row>
    <row r="4695" spans="1:4" ht="26.4" x14ac:dyDescent="0.25">
      <c r="A4695" s="84">
        <v>97421</v>
      </c>
      <c r="B4695" s="85" t="s">
        <v>12862</v>
      </c>
      <c r="C4695" s="84" t="s">
        <v>11</v>
      </c>
      <c r="D4695" s="195">
        <v>0</v>
      </c>
    </row>
    <row r="4696" spans="1:4" ht="26.4" x14ac:dyDescent="0.25">
      <c r="A4696" s="84">
        <v>97373</v>
      </c>
      <c r="B4696" s="85" t="s">
        <v>12863</v>
      </c>
      <c r="C4696" s="84" t="s">
        <v>27</v>
      </c>
      <c r="D4696" s="195">
        <v>0</v>
      </c>
    </row>
    <row r="4697" spans="1:4" ht="26.4" x14ac:dyDescent="0.25">
      <c r="A4697" s="84">
        <v>97374</v>
      </c>
      <c r="B4697" s="85" t="s">
        <v>12864</v>
      </c>
      <c r="C4697" s="84" t="s">
        <v>27</v>
      </c>
      <c r="D4697" s="195">
        <v>0</v>
      </c>
    </row>
    <row r="4698" spans="1:4" ht="26.4" x14ac:dyDescent="0.25">
      <c r="A4698" s="84">
        <v>97375</v>
      </c>
      <c r="B4698" s="85" t="s">
        <v>12865</v>
      </c>
      <c r="C4698" s="84" t="s">
        <v>27</v>
      </c>
      <c r="D4698" s="195">
        <v>0</v>
      </c>
    </row>
    <row r="4699" spans="1:4" ht="26.4" x14ac:dyDescent="0.25">
      <c r="A4699" s="84">
        <v>97376</v>
      </c>
      <c r="B4699" s="85" t="s">
        <v>12866</v>
      </c>
      <c r="C4699" s="84" t="s">
        <v>27</v>
      </c>
      <c r="D4699" s="195">
        <v>0</v>
      </c>
    </row>
    <row r="4700" spans="1:4" ht="26.4" x14ac:dyDescent="0.25">
      <c r="A4700" s="84">
        <v>97377</v>
      </c>
      <c r="B4700" s="85" t="s">
        <v>12867</v>
      </c>
      <c r="C4700" s="84" t="s">
        <v>27</v>
      </c>
      <c r="D4700" s="195">
        <v>0</v>
      </c>
    </row>
    <row r="4701" spans="1:4" ht="26.4" x14ac:dyDescent="0.25">
      <c r="A4701" s="84">
        <v>97368</v>
      </c>
      <c r="B4701" s="85" t="s">
        <v>12868</v>
      </c>
      <c r="C4701" s="84" t="s">
        <v>27</v>
      </c>
      <c r="D4701" s="195">
        <v>0</v>
      </c>
    </row>
    <row r="4702" spans="1:4" ht="26.4" x14ac:dyDescent="0.25">
      <c r="A4702" s="84">
        <v>97369</v>
      </c>
      <c r="B4702" s="85" t="s">
        <v>12869</v>
      </c>
      <c r="C4702" s="84" t="s">
        <v>27</v>
      </c>
      <c r="D4702" s="195">
        <v>0</v>
      </c>
    </row>
    <row r="4703" spans="1:4" ht="26.4" x14ac:dyDescent="0.25">
      <c r="A4703" s="84">
        <v>97370</v>
      </c>
      <c r="B4703" s="85" t="s">
        <v>12870</v>
      </c>
      <c r="C4703" s="84" t="s">
        <v>27</v>
      </c>
      <c r="D4703" s="195">
        <v>0</v>
      </c>
    </row>
    <row r="4704" spans="1:4" ht="26.4" x14ac:dyDescent="0.25">
      <c r="A4704" s="84">
        <v>97371</v>
      </c>
      <c r="B4704" s="85" t="s">
        <v>12871</v>
      </c>
      <c r="C4704" s="84" t="s">
        <v>27</v>
      </c>
      <c r="D4704" s="195">
        <v>0</v>
      </c>
    </row>
    <row r="4705" spans="1:4" ht="26.4" x14ac:dyDescent="0.25">
      <c r="A4705" s="84">
        <v>97372</v>
      </c>
      <c r="B4705" s="85" t="s">
        <v>12872</v>
      </c>
      <c r="C4705" s="84" t="s">
        <v>27</v>
      </c>
      <c r="D4705" s="195">
        <v>0</v>
      </c>
    </row>
    <row r="4706" spans="1:4" ht="39.6" x14ac:dyDescent="0.25">
      <c r="A4706" s="84">
        <v>101875</v>
      </c>
      <c r="B4706" s="85" t="s">
        <v>12873</v>
      </c>
      <c r="C4706" s="84" t="s">
        <v>11</v>
      </c>
      <c r="D4706" s="195">
        <v>417.21</v>
      </c>
    </row>
    <row r="4707" spans="1:4" ht="39.6" x14ac:dyDescent="0.25">
      <c r="A4707" s="84">
        <v>101883</v>
      </c>
      <c r="B4707" s="85" t="s">
        <v>12874</v>
      </c>
      <c r="C4707" s="84" t="s">
        <v>11</v>
      </c>
      <c r="D4707" s="195">
        <v>555.29</v>
      </c>
    </row>
    <row r="4708" spans="1:4" ht="39.6" x14ac:dyDescent="0.25">
      <c r="A4708" s="84">
        <v>101879</v>
      </c>
      <c r="B4708" s="85" t="s">
        <v>12875</v>
      </c>
      <c r="C4708" s="84" t="s">
        <v>11</v>
      </c>
      <c r="D4708" s="195">
        <v>578.04999999999995</v>
      </c>
    </row>
    <row r="4709" spans="1:4" ht="39.6" x14ac:dyDescent="0.25">
      <c r="A4709" s="84">
        <v>106021</v>
      </c>
      <c r="B4709" s="85" t="s">
        <v>12876</v>
      </c>
      <c r="C4709" s="84" t="s">
        <v>11</v>
      </c>
      <c r="D4709" s="195">
        <v>0</v>
      </c>
    </row>
    <row r="4710" spans="1:4" ht="39.6" x14ac:dyDescent="0.25">
      <c r="A4710" s="84">
        <v>101880</v>
      </c>
      <c r="B4710" s="85" t="s">
        <v>12877</v>
      </c>
      <c r="C4710" s="84" t="s">
        <v>11</v>
      </c>
      <c r="D4710" s="195">
        <v>674.72</v>
      </c>
    </row>
    <row r="4711" spans="1:4" ht="39.6" x14ac:dyDescent="0.25">
      <c r="A4711" s="84">
        <v>101882</v>
      </c>
      <c r="B4711" s="85" t="s">
        <v>12878</v>
      </c>
      <c r="C4711" s="84" t="s">
        <v>11</v>
      </c>
      <c r="D4711" s="195">
        <v>1247.57</v>
      </c>
    </row>
    <row r="4712" spans="1:4" ht="39.6" x14ac:dyDescent="0.25">
      <c r="A4712" s="84">
        <v>106022</v>
      </c>
      <c r="B4712" s="85" t="s">
        <v>12879</v>
      </c>
      <c r="C4712" s="84" t="s">
        <v>11</v>
      </c>
      <c r="D4712" s="195">
        <v>0</v>
      </c>
    </row>
    <row r="4713" spans="1:4" ht="39.6" x14ac:dyDescent="0.25">
      <c r="A4713" s="84">
        <v>101881</v>
      </c>
      <c r="B4713" s="85" t="s">
        <v>12880</v>
      </c>
      <c r="C4713" s="84" t="s">
        <v>11</v>
      </c>
      <c r="D4713" s="195">
        <v>916.57</v>
      </c>
    </row>
    <row r="4714" spans="1:4" ht="39.6" x14ac:dyDescent="0.25">
      <c r="A4714" s="84">
        <v>106023</v>
      </c>
      <c r="B4714" s="85" t="s">
        <v>12881</v>
      </c>
      <c r="C4714" s="84" t="s">
        <v>11</v>
      </c>
      <c r="D4714" s="195">
        <v>0</v>
      </c>
    </row>
    <row r="4715" spans="1:4" ht="39.6" x14ac:dyDescent="0.25">
      <c r="A4715" s="84">
        <v>101878</v>
      </c>
      <c r="B4715" s="85" t="s">
        <v>12882</v>
      </c>
      <c r="C4715" s="84" t="s">
        <v>11</v>
      </c>
      <c r="D4715" s="195">
        <v>418.29</v>
      </c>
    </row>
    <row r="4716" spans="1:4" ht="39.6" x14ac:dyDescent="0.25">
      <c r="A4716" s="84">
        <v>106024</v>
      </c>
      <c r="B4716" s="85" t="s">
        <v>12883</v>
      </c>
      <c r="C4716" s="84" t="s">
        <v>11</v>
      </c>
      <c r="D4716" s="195">
        <v>0</v>
      </c>
    </row>
    <row r="4717" spans="1:4" ht="39.6" x14ac:dyDescent="0.25">
      <c r="A4717" s="84">
        <v>106025</v>
      </c>
      <c r="B4717" s="85" t="s">
        <v>12884</v>
      </c>
      <c r="C4717" s="84" t="s">
        <v>11</v>
      </c>
      <c r="D4717" s="195">
        <v>0</v>
      </c>
    </row>
    <row r="4718" spans="1:4" ht="39.6" x14ac:dyDescent="0.25">
      <c r="A4718" s="84">
        <v>106026</v>
      </c>
      <c r="B4718" s="85" t="s">
        <v>12885</v>
      </c>
      <c r="C4718" s="84" t="s">
        <v>11</v>
      </c>
      <c r="D4718" s="195">
        <v>0</v>
      </c>
    </row>
    <row r="4719" spans="1:4" ht="26.4" x14ac:dyDescent="0.25">
      <c r="A4719" s="84">
        <v>101877</v>
      </c>
      <c r="B4719" s="85" t="s">
        <v>12886</v>
      </c>
      <c r="C4719" s="84" t="s">
        <v>11</v>
      </c>
      <c r="D4719" s="195">
        <v>90.41</v>
      </c>
    </row>
    <row r="4720" spans="1:4" ht="26.4" x14ac:dyDescent="0.25">
      <c r="A4720" s="84">
        <v>101876</v>
      </c>
      <c r="B4720" s="85" t="s">
        <v>12887</v>
      </c>
      <c r="C4720" s="84" t="s">
        <v>11</v>
      </c>
      <c r="D4720" s="195">
        <v>121.65</v>
      </c>
    </row>
    <row r="4721" spans="1:4" ht="26.4" x14ac:dyDescent="0.25">
      <c r="A4721" s="84">
        <v>101873</v>
      </c>
      <c r="B4721" s="85" t="s">
        <v>12888</v>
      </c>
      <c r="C4721" s="84" t="s">
        <v>11</v>
      </c>
      <c r="D4721" s="195">
        <v>0</v>
      </c>
    </row>
    <row r="4722" spans="1:4" ht="26.4" x14ac:dyDescent="0.25">
      <c r="A4722" s="84">
        <v>101874</v>
      </c>
      <c r="B4722" s="85" t="s">
        <v>12889</v>
      </c>
      <c r="C4722" s="84" t="s">
        <v>11</v>
      </c>
      <c r="D4722" s="195">
        <v>0</v>
      </c>
    </row>
    <row r="4723" spans="1:4" ht="26.4" x14ac:dyDescent="0.25">
      <c r="A4723" s="84">
        <v>101871</v>
      </c>
      <c r="B4723" s="85" t="s">
        <v>12890</v>
      </c>
      <c r="C4723" s="84" t="s">
        <v>11</v>
      </c>
      <c r="D4723" s="195">
        <v>0</v>
      </c>
    </row>
    <row r="4724" spans="1:4" ht="26.4" x14ac:dyDescent="0.25">
      <c r="A4724" s="84">
        <v>101872</v>
      </c>
      <c r="B4724" s="85" t="s">
        <v>12891</v>
      </c>
      <c r="C4724" s="84" t="s">
        <v>11</v>
      </c>
      <c r="D4724" s="195">
        <v>0</v>
      </c>
    </row>
    <row r="4725" spans="1:4" ht="26.4" x14ac:dyDescent="0.25">
      <c r="A4725" s="84">
        <v>97360</v>
      </c>
      <c r="B4725" s="85" t="s">
        <v>12892</v>
      </c>
      <c r="C4725" s="84" t="s">
        <v>11</v>
      </c>
      <c r="D4725" s="195">
        <v>6562.91</v>
      </c>
    </row>
    <row r="4726" spans="1:4" ht="26.4" x14ac:dyDescent="0.25">
      <c r="A4726" s="84">
        <v>97361</v>
      </c>
      <c r="B4726" s="85" t="s">
        <v>12893</v>
      </c>
      <c r="C4726" s="84" t="s">
        <v>11</v>
      </c>
      <c r="D4726" s="195">
        <v>8750.56</v>
      </c>
    </row>
    <row r="4727" spans="1:4" ht="26.4" x14ac:dyDescent="0.25">
      <c r="A4727" s="84">
        <v>97359</v>
      </c>
      <c r="B4727" s="85" t="s">
        <v>12894</v>
      </c>
      <c r="C4727" s="84" t="s">
        <v>11</v>
      </c>
      <c r="D4727" s="195">
        <v>3422.93</v>
      </c>
    </row>
    <row r="4728" spans="1:4" ht="26.4" x14ac:dyDescent="0.25">
      <c r="A4728" s="84">
        <v>101946</v>
      </c>
      <c r="B4728" s="85" t="s">
        <v>12895</v>
      </c>
      <c r="C4728" s="84" t="s">
        <v>11</v>
      </c>
      <c r="D4728" s="195">
        <v>115.38</v>
      </c>
    </row>
    <row r="4729" spans="1:4" ht="26.4" x14ac:dyDescent="0.25">
      <c r="A4729" s="84">
        <v>97362</v>
      </c>
      <c r="B4729" s="85" t="s">
        <v>12896</v>
      </c>
      <c r="C4729" s="84" t="s">
        <v>11</v>
      </c>
      <c r="D4729" s="195">
        <v>1563.23</v>
      </c>
    </row>
    <row r="4730" spans="1:4" ht="26.4" x14ac:dyDescent="0.25">
      <c r="A4730" s="84">
        <v>101553</v>
      </c>
      <c r="B4730" s="85" t="s">
        <v>12897</v>
      </c>
      <c r="C4730" s="84" t="s">
        <v>11</v>
      </c>
      <c r="D4730" s="195">
        <v>20.81</v>
      </c>
    </row>
    <row r="4731" spans="1:4" ht="26.4" x14ac:dyDescent="0.25">
      <c r="A4731" s="84">
        <v>101554</v>
      </c>
      <c r="B4731" s="85" t="s">
        <v>12898</v>
      </c>
      <c r="C4731" s="84" t="s">
        <v>11</v>
      </c>
      <c r="D4731" s="195">
        <v>15.36</v>
      </c>
    </row>
    <row r="4732" spans="1:4" ht="26.4" x14ac:dyDescent="0.25">
      <c r="A4732" s="84">
        <v>101555</v>
      </c>
      <c r="B4732" s="85" t="s">
        <v>12899</v>
      </c>
      <c r="C4732" s="84" t="s">
        <v>11</v>
      </c>
      <c r="D4732" s="195">
        <v>10.4</v>
      </c>
    </row>
    <row r="4733" spans="1:4" ht="26.4" x14ac:dyDescent="0.25">
      <c r="A4733" s="84">
        <v>101556</v>
      </c>
      <c r="B4733" s="85" t="s">
        <v>12900</v>
      </c>
      <c r="C4733" s="84" t="s">
        <v>11</v>
      </c>
      <c r="D4733" s="195">
        <v>9.61</v>
      </c>
    </row>
    <row r="4734" spans="1:4" ht="26.4" x14ac:dyDescent="0.25">
      <c r="A4734" s="84">
        <v>101537</v>
      </c>
      <c r="B4734" s="85" t="s">
        <v>1824</v>
      </c>
      <c r="C4734" s="84" t="s">
        <v>11</v>
      </c>
      <c r="D4734" s="195">
        <v>116.32</v>
      </c>
    </row>
    <row r="4735" spans="1:4" ht="26.4" x14ac:dyDescent="0.25">
      <c r="A4735" s="84">
        <v>101538</v>
      </c>
      <c r="B4735" s="85" t="s">
        <v>1825</v>
      </c>
      <c r="C4735" s="84" t="s">
        <v>11</v>
      </c>
      <c r="D4735" s="195">
        <v>58.22</v>
      </c>
    </row>
    <row r="4736" spans="1:4" ht="26.4" x14ac:dyDescent="0.25">
      <c r="A4736" s="84">
        <v>101542</v>
      </c>
      <c r="B4736" s="85" t="s">
        <v>1829</v>
      </c>
      <c r="C4736" s="84" t="s">
        <v>11</v>
      </c>
      <c r="D4736" s="195">
        <v>44.19</v>
      </c>
    </row>
    <row r="4737" spans="1:4" ht="26.4" x14ac:dyDescent="0.25">
      <c r="A4737" s="84">
        <v>101539</v>
      </c>
      <c r="B4737" s="85" t="s">
        <v>1826</v>
      </c>
      <c r="C4737" s="84" t="s">
        <v>11</v>
      </c>
      <c r="D4737" s="195">
        <v>97.26</v>
      </c>
    </row>
    <row r="4738" spans="1:4" ht="26.4" x14ac:dyDescent="0.25">
      <c r="A4738" s="84">
        <v>101543</v>
      </c>
      <c r="B4738" s="85" t="s">
        <v>1830</v>
      </c>
      <c r="C4738" s="84" t="s">
        <v>11</v>
      </c>
      <c r="D4738" s="195">
        <v>79.09</v>
      </c>
    </row>
    <row r="4739" spans="1:4" ht="26.4" x14ac:dyDescent="0.25">
      <c r="A4739" s="84">
        <v>101540</v>
      </c>
      <c r="B4739" s="85" t="s">
        <v>1827</v>
      </c>
      <c r="C4739" s="84" t="s">
        <v>11</v>
      </c>
      <c r="D4739" s="195">
        <v>162.94999999999999</v>
      </c>
    </row>
    <row r="4740" spans="1:4" ht="26.4" x14ac:dyDescent="0.25">
      <c r="A4740" s="84">
        <v>101544</v>
      </c>
      <c r="B4740" s="85" t="s">
        <v>1831</v>
      </c>
      <c r="C4740" s="84" t="s">
        <v>11</v>
      </c>
      <c r="D4740" s="195">
        <v>126.04</v>
      </c>
    </row>
    <row r="4741" spans="1:4" ht="26.4" x14ac:dyDescent="0.25">
      <c r="A4741" s="84">
        <v>101541</v>
      </c>
      <c r="B4741" s="85" t="s">
        <v>1828</v>
      </c>
      <c r="C4741" s="84" t="s">
        <v>11</v>
      </c>
      <c r="D4741" s="195">
        <v>212.77</v>
      </c>
    </row>
    <row r="4742" spans="1:4" ht="26.4" x14ac:dyDescent="0.25">
      <c r="A4742" s="84">
        <v>101545</v>
      </c>
      <c r="B4742" s="85" t="s">
        <v>1832</v>
      </c>
      <c r="C4742" s="84" t="s">
        <v>11</v>
      </c>
      <c r="D4742" s="195">
        <v>182.04</v>
      </c>
    </row>
    <row r="4743" spans="1:4" ht="39.6" x14ac:dyDescent="0.25">
      <c r="A4743" s="84">
        <v>101560</v>
      </c>
      <c r="B4743" s="85" t="s">
        <v>1837</v>
      </c>
      <c r="C4743" s="84" t="s">
        <v>27</v>
      </c>
      <c r="D4743" s="195">
        <v>11.12</v>
      </c>
    </row>
    <row r="4744" spans="1:4" ht="39.6" x14ac:dyDescent="0.25">
      <c r="A4744" s="84">
        <v>101568</v>
      </c>
      <c r="B4744" s="85" t="s">
        <v>1844</v>
      </c>
      <c r="C4744" s="84" t="s">
        <v>27</v>
      </c>
      <c r="D4744" s="195">
        <v>135.03</v>
      </c>
    </row>
    <row r="4745" spans="1:4" ht="39.6" x14ac:dyDescent="0.25">
      <c r="A4745" s="84">
        <v>101561</v>
      </c>
      <c r="B4745" s="85" t="s">
        <v>1838</v>
      </c>
      <c r="C4745" s="84" t="s">
        <v>27</v>
      </c>
      <c r="D4745" s="195">
        <v>17.64</v>
      </c>
    </row>
    <row r="4746" spans="1:4" ht="39.6" x14ac:dyDescent="0.25">
      <c r="A4746" s="84">
        <v>101562</v>
      </c>
      <c r="B4746" s="85" t="s">
        <v>1839</v>
      </c>
      <c r="C4746" s="84" t="s">
        <v>27</v>
      </c>
      <c r="D4746" s="195">
        <v>27.29</v>
      </c>
    </row>
    <row r="4747" spans="1:4" ht="39.6" x14ac:dyDescent="0.25">
      <c r="A4747" s="84">
        <v>101563</v>
      </c>
      <c r="B4747" s="85" t="s">
        <v>1840</v>
      </c>
      <c r="C4747" s="84" t="s">
        <v>27</v>
      </c>
      <c r="D4747" s="195">
        <v>38.53</v>
      </c>
    </row>
    <row r="4748" spans="1:4" ht="39.6" x14ac:dyDescent="0.25">
      <c r="A4748" s="84">
        <v>101564</v>
      </c>
      <c r="B4748" s="85" t="s">
        <v>1841</v>
      </c>
      <c r="C4748" s="84" t="s">
        <v>27</v>
      </c>
      <c r="D4748" s="195">
        <v>56.9</v>
      </c>
    </row>
    <row r="4749" spans="1:4" ht="39.6" x14ac:dyDescent="0.25">
      <c r="A4749" s="84">
        <v>101565</v>
      </c>
      <c r="B4749" s="85" t="s">
        <v>1842</v>
      </c>
      <c r="C4749" s="84" t="s">
        <v>27</v>
      </c>
      <c r="D4749" s="195">
        <v>79.569999999999993</v>
      </c>
    </row>
    <row r="4750" spans="1:4" ht="39.6" x14ac:dyDescent="0.25">
      <c r="A4750" s="84">
        <v>101567</v>
      </c>
      <c r="B4750" s="85" t="s">
        <v>1843</v>
      </c>
      <c r="C4750" s="84" t="s">
        <v>27</v>
      </c>
      <c r="D4750" s="195">
        <v>103.28</v>
      </c>
    </row>
    <row r="4751" spans="1:4" ht="26.4" x14ac:dyDescent="0.25">
      <c r="A4751" s="84">
        <v>101551</v>
      </c>
      <c r="B4751" s="85" t="s">
        <v>12901</v>
      </c>
      <c r="C4751" s="84" t="s">
        <v>11</v>
      </c>
      <c r="D4751" s="195">
        <v>0</v>
      </c>
    </row>
    <row r="4752" spans="1:4" ht="26.4" x14ac:dyDescent="0.25">
      <c r="A4752" s="84">
        <v>101552</v>
      </c>
      <c r="B4752" s="85" t="s">
        <v>12902</v>
      </c>
      <c r="C4752" s="84" t="s">
        <v>11</v>
      </c>
      <c r="D4752" s="195">
        <v>0</v>
      </c>
    </row>
    <row r="4753" spans="1:4" ht="26.4" x14ac:dyDescent="0.25">
      <c r="A4753" s="84">
        <v>101550</v>
      </c>
      <c r="B4753" s="85" t="s">
        <v>12903</v>
      </c>
      <c r="C4753" s="84" t="s">
        <v>11</v>
      </c>
      <c r="D4753" s="195">
        <v>0</v>
      </c>
    </row>
    <row r="4754" spans="1:4" ht="39.6" x14ac:dyDescent="0.25">
      <c r="A4754" s="84">
        <v>101501</v>
      </c>
      <c r="B4754" s="85" t="s">
        <v>1796</v>
      </c>
      <c r="C4754" s="84" t="s">
        <v>11</v>
      </c>
      <c r="D4754" s="195">
        <v>1963.06</v>
      </c>
    </row>
    <row r="4755" spans="1:4" ht="39.6" x14ac:dyDescent="0.25">
      <c r="A4755" s="84">
        <v>101502</v>
      </c>
      <c r="B4755" s="85" t="s">
        <v>1797</v>
      </c>
      <c r="C4755" s="84" t="s">
        <v>11</v>
      </c>
      <c r="D4755" s="195">
        <v>2138.0500000000002</v>
      </c>
    </row>
    <row r="4756" spans="1:4" ht="39.6" x14ac:dyDescent="0.25">
      <c r="A4756" s="84">
        <v>101503</v>
      </c>
      <c r="B4756" s="85" t="s">
        <v>1798</v>
      </c>
      <c r="C4756" s="84" t="s">
        <v>11</v>
      </c>
      <c r="D4756" s="195">
        <v>2167.52</v>
      </c>
    </row>
    <row r="4757" spans="1:4" ht="39.6" x14ac:dyDescent="0.25">
      <c r="A4757" s="84">
        <v>101504</v>
      </c>
      <c r="B4757" s="85" t="s">
        <v>1799</v>
      </c>
      <c r="C4757" s="84" t="s">
        <v>11</v>
      </c>
      <c r="D4757" s="195">
        <v>2393.8000000000002</v>
      </c>
    </row>
    <row r="4758" spans="1:4" ht="39.6" x14ac:dyDescent="0.25">
      <c r="A4758" s="84">
        <v>101497</v>
      </c>
      <c r="B4758" s="85" t="s">
        <v>1792</v>
      </c>
      <c r="C4758" s="84" t="s">
        <v>11</v>
      </c>
      <c r="D4758" s="195">
        <v>1978.64</v>
      </c>
    </row>
    <row r="4759" spans="1:4" ht="39.6" x14ac:dyDescent="0.25">
      <c r="A4759" s="84">
        <v>101498</v>
      </c>
      <c r="B4759" s="85" t="s">
        <v>1793</v>
      </c>
      <c r="C4759" s="84" t="s">
        <v>11</v>
      </c>
      <c r="D4759" s="195">
        <v>2153.63</v>
      </c>
    </row>
    <row r="4760" spans="1:4" ht="39.6" x14ac:dyDescent="0.25">
      <c r="A4760" s="84">
        <v>101499</v>
      </c>
      <c r="B4760" s="85" t="s">
        <v>1794</v>
      </c>
      <c r="C4760" s="84" t="s">
        <v>11</v>
      </c>
      <c r="D4760" s="195">
        <v>2183.1</v>
      </c>
    </row>
    <row r="4761" spans="1:4" ht="39.6" x14ac:dyDescent="0.25">
      <c r="A4761" s="84">
        <v>101500</v>
      </c>
      <c r="B4761" s="85" t="s">
        <v>1795</v>
      </c>
      <c r="C4761" s="84" t="s">
        <v>11</v>
      </c>
      <c r="D4761" s="195">
        <v>2409.38</v>
      </c>
    </row>
    <row r="4762" spans="1:4" ht="39.6" x14ac:dyDescent="0.25">
      <c r="A4762" s="84">
        <v>101493</v>
      </c>
      <c r="B4762" s="85" t="s">
        <v>1788</v>
      </c>
      <c r="C4762" s="84" t="s">
        <v>11</v>
      </c>
      <c r="D4762" s="195">
        <v>1692.42</v>
      </c>
    </row>
    <row r="4763" spans="1:4" ht="39.6" x14ac:dyDescent="0.25">
      <c r="A4763" s="84">
        <v>101494</v>
      </c>
      <c r="B4763" s="85" t="s">
        <v>1789</v>
      </c>
      <c r="C4763" s="84" t="s">
        <v>11</v>
      </c>
      <c r="D4763" s="195">
        <v>1808.03</v>
      </c>
    </row>
    <row r="4764" spans="1:4" ht="39.6" x14ac:dyDescent="0.25">
      <c r="A4764" s="84">
        <v>101495</v>
      </c>
      <c r="B4764" s="85" t="s">
        <v>1790</v>
      </c>
      <c r="C4764" s="84" t="s">
        <v>11</v>
      </c>
      <c r="D4764" s="195">
        <v>1827.5</v>
      </c>
    </row>
    <row r="4765" spans="1:4" ht="39.6" x14ac:dyDescent="0.25">
      <c r="A4765" s="84">
        <v>101496</v>
      </c>
      <c r="B4765" s="85" t="s">
        <v>1791</v>
      </c>
      <c r="C4765" s="84" t="s">
        <v>11</v>
      </c>
      <c r="D4765" s="195">
        <v>1988.24</v>
      </c>
    </row>
    <row r="4766" spans="1:4" ht="39.6" x14ac:dyDescent="0.25">
      <c r="A4766" s="84">
        <v>101489</v>
      </c>
      <c r="B4766" s="85" t="s">
        <v>1784</v>
      </c>
      <c r="C4766" s="84" t="s">
        <v>11</v>
      </c>
      <c r="D4766" s="195">
        <v>1717.22</v>
      </c>
    </row>
    <row r="4767" spans="1:4" ht="39.6" x14ac:dyDescent="0.25">
      <c r="A4767" s="84">
        <v>101490</v>
      </c>
      <c r="B4767" s="85" t="s">
        <v>1785</v>
      </c>
      <c r="C4767" s="84" t="s">
        <v>11</v>
      </c>
      <c r="D4767" s="195">
        <v>1832.83</v>
      </c>
    </row>
    <row r="4768" spans="1:4" ht="39.6" x14ac:dyDescent="0.25">
      <c r="A4768" s="84">
        <v>101491</v>
      </c>
      <c r="B4768" s="85" t="s">
        <v>1786</v>
      </c>
      <c r="C4768" s="84" t="s">
        <v>11</v>
      </c>
      <c r="D4768" s="195">
        <v>1852.3</v>
      </c>
    </row>
    <row r="4769" spans="1:4" ht="39.6" x14ac:dyDescent="0.25">
      <c r="A4769" s="84">
        <v>101492</v>
      </c>
      <c r="B4769" s="85" t="s">
        <v>1787</v>
      </c>
      <c r="C4769" s="84" t="s">
        <v>11</v>
      </c>
      <c r="D4769" s="195">
        <v>2013.04</v>
      </c>
    </row>
    <row r="4770" spans="1:4" ht="26.4" x14ac:dyDescent="0.25">
      <c r="A4770" s="84">
        <v>101509</v>
      </c>
      <c r="B4770" s="85" t="s">
        <v>10465</v>
      </c>
      <c r="C4770" s="84" t="s">
        <v>11</v>
      </c>
      <c r="D4770" s="195">
        <v>2139.67</v>
      </c>
    </row>
    <row r="4771" spans="1:4" ht="26.4" x14ac:dyDescent="0.25">
      <c r="A4771" s="84">
        <v>101510</v>
      </c>
      <c r="B4771" s="85" t="s">
        <v>10466</v>
      </c>
      <c r="C4771" s="84" t="s">
        <v>11</v>
      </c>
      <c r="D4771" s="195">
        <v>2372.9899999999998</v>
      </c>
    </row>
    <row r="4772" spans="1:4" ht="26.4" x14ac:dyDescent="0.25">
      <c r="A4772" s="84">
        <v>101511</v>
      </c>
      <c r="B4772" s="85" t="s">
        <v>10467</v>
      </c>
      <c r="C4772" s="84" t="s">
        <v>11</v>
      </c>
      <c r="D4772" s="195">
        <v>2412.2800000000002</v>
      </c>
    </row>
    <row r="4773" spans="1:4" ht="26.4" x14ac:dyDescent="0.25">
      <c r="A4773" s="84">
        <v>101512</v>
      </c>
      <c r="B4773" s="85" t="s">
        <v>10468</v>
      </c>
      <c r="C4773" s="84" t="s">
        <v>11</v>
      </c>
      <c r="D4773" s="195">
        <v>2702.94</v>
      </c>
    </row>
    <row r="4774" spans="1:4" ht="39.6" x14ac:dyDescent="0.25">
      <c r="A4774" s="84">
        <v>101505</v>
      </c>
      <c r="B4774" s="85" t="s">
        <v>1800</v>
      </c>
      <c r="C4774" s="84" t="s">
        <v>11</v>
      </c>
      <c r="D4774" s="195">
        <v>2108.44</v>
      </c>
    </row>
    <row r="4775" spans="1:4" ht="39.6" x14ac:dyDescent="0.25">
      <c r="A4775" s="84">
        <v>101506</v>
      </c>
      <c r="B4775" s="85" t="s">
        <v>1801</v>
      </c>
      <c r="C4775" s="84" t="s">
        <v>11</v>
      </c>
      <c r="D4775" s="195">
        <v>2341.7600000000002</v>
      </c>
    </row>
    <row r="4776" spans="1:4" ht="39.6" x14ac:dyDescent="0.25">
      <c r="A4776" s="84">
        <v>101507</v>
      </c>
      <c r="B4776" s="85" t="s">
        <v>1802</v>
      </c>
      <c r="C4776" s="84" t="s">
        <v>11</v>
      </c>
      <c r="D4776" s="195">
        <v>2381.0500000000002</v>
      </c>
    </row>
    <row r="4777" spans="1:4" ht="39.6" x14ac:dyDescent="0.25">
      <c r="A4777" s="84">
        <v>101508</v>
      </c>
      <c r="B4777" s="85" t="s">
        <v>1803</v>
      </c>
      <c r="C4777" s="84" t="s">
        <v>11</v>
      </c>
      <c r="D4777" s="195">
        <v>2671.71</v>
      </c>
    </row>
    <row r="4778" spans="1:4" ht="39.6" x14ac:dyDescent="0.25">
      <c r="A4778" s="84">
        <v>101525</v>
      </c>
      <c r="B4778" s="85" t="s">
        <v>1816</v>
      </c>
      <c r="C4778" s="84" t="s">
        <v>11</v>
      </c>
      <c r="D4778" s="195">
        <v>1142.49</v>
      </c>
    </row>
    <row r="4779" spans="1:4" ht="39.6" x14ac:dyDescent="0.25">
      <c r="A4779" s="84">
        <v>101526</v>
      </c>
      <c r="B4779" s="85" t="s">
        <v>1817</v>
      </c>
      <c r="C4779" s="84" t="s">
        <v>11</v>
      </c>
      <c r="D4779" s="195">
        <v>1350.58</v>
      </c>
    </row>
    <row r="4780" spans="1:4" ht="39.6" x14ac:dyDescent="0.25">
      <c r="A4780" s="84">
        <v>101527</v>
      </c>
      <c r="B4780" s="85" t="s">
        <v>1818</v>
      </c>
      <c r="C4780" s="84" t="s">
        <v>11</v>
      </c>
      <c r="D4780" s="195">
        <v>1385.63</v>
      </c>
    </row>
    <row r="4781" spans="1:4" ht="39.6" x14ac:dyDescent="0.25">
      <c r="A4781" s="84">
        <v>101528</v>
      </c>
      <c r="B4781" s="85" t="s">
        <v>1819</v>
      </c>
      <c r="C4781" s="84" t="s">
        <v>11</v>
      </c>
      <c r="D4781" s="195">
        <v>1615.31</v>
      </c>
    </row>
    <row r="4782" spans="1:4" ht="39.6" x14ac:dyDescent="0.25">
      <c r="A4782" s="84">
        <v>101521</v>
      </c>
      <c r="B4782" s="85" t="s">
        <v>1812</v>
      </c>
      <c r="C4782" s="84" t="s">
        <v>11</v>
      </c>
      <c r="D4782" s="195">
        <v>1158.08</v>
      </c>
    </row>
    <row r="4783" spans="1:4" ht="39.6" x14ac:dyDescent="0.25">
      <c r="A4783" s="84">
        <v>101522</v>
      </c>
      <c r="B4783" s="85" t="s">
        <v>1813</v>
      </c>
      <c r="C4783" s="84" t="s">
        <v>11</v>
      </c>
      <c r="D4783" s="195">
        <v>1366.17</v>
      </c>
    </row>
    <row r="4784" spans="1:4" ht="39.6" x14ac:dyDescent="0.25">
      <c r="A4784" s="84">
        <v>101523</v>
      </c>
      <c r="B4784" s="85" t="s">
        <v>1814</v>
      </c>
      <c r="C4784" s="84" t="s">
        <v>11</v>
      </c>
      <c r="D4784" s="195">
        <v>1401.22</v>
      </c>
    </row>
    <row r="4785" spans="1:4" ht="39.6" x14ac:dyDescent="0.25">
      <c r="A4785" s="84">
        <v>101524</v>
      </c>
      <c r="B4785" s="85" t="s">
        <v>1815</v>
      </c>
      <c r="C4785" s="84" t="s">
        <v>11</v>
      </c>
      <c r="D4785" s="195">
        <v>1630.9</v>
      </c>
    </row>
    <row r="4786" spans="1:4" ht="39.6" x14ac:dyDescent="0.25">
      <c r="A4786" s="84">
        <v>101517</v>
      </c>
      <c r="B4786" s="85" t="s">
        <v>1808</v>
      </c>
      <c r="C4786" s="84" t="s">
        <v>11</v>
      </c>
      <c r="D4786" s="195">
        <v>854.18</v>
      </c>
    </row>
    <row r="4787" spans="1:4" ht="39.6" x14ac:dyDescent="0.25">
      <c r="A4787" s="84">
        <v>101518</v>
      </c>
      <c r="B4787" s="85" t="s">
        <v>1809</v>
      </c>
      <c r="C4787" s="84" t="s">
        <v>11</v>
      </c>
      <c r="D4787" s="195">
        <v>992.91</v>
      </c>
    </row>
    <row r="4788" spans="1:4" ht="39.6" x14ac:dyDescent="0.25">
      <c r="A4788" s="84">
        <v>101519</v>
      </c>
      <c r="B4788" s="85" t="s">
        <v>1810</v>
      </c>
      <c r="C4788" s="84" t="s">
        <v>11</v>
      </c>
      <c r="D4788" s="195">
        <v>1016.27</v>
      </c>
    </row>
    <row r="4789" spans="1:4" ht="39.6" x14ac:dyDescent="0.25">
      <c r="A4789" s="84">
        <v>101520</v>
      </c>
      <c r="B4789" s="85" t="s">
        <v>1811</v>
      </c>
      <c r="C4789" s="84" t="s">
        <v>11</v>
      </c>
      <c r="D4789" s="195">
        <v>1169.3900000000001</v>
      </c>
    </row>
    <row r="4790" spans="1:4" ht="39.6" x14ac:dyDescent="0.25">
      <c r="A4790" s="84">
        <v>101513</v>
      </c>
      <c r="B4790" s="85" t="s">
        <v>1804</v>
      </c>
      <c r="C4790" s="84" t="s">
        <v>11</v>
      </c>
      <c r="D4790" s="195">
        <v>878.99</v>
      </c>
    </row>
    <row r="4791" spans="1:4" ht="39.6" x14ac:dyDescent="0.25">
      <c r="A4791" s="84">
        <v>101514</v>
      </c>
      <c r="B4791" s="85" t="s">
        <v>1805</v>
      </c>
      <c r="C4791" s="84" t="s">
        <v>11</v>
      </c>
      <c r="D4791" s="195">
        <v>1017.72</v>
      </c>
    </row>
    <row r="4792" spans="1:4" ht="39.6" x14ac:dyDescent="0.25">
      <c r="A4792" s="84">
        <v>101515</v>
      </c>
      <c r="B4792" s="85" t="s">
        <v>1806</v>
      </c>
      <c r="C4792" s="84" t="s">
        <v>11</v>
      </c>
      <c r="D4792" s="195">
        <v>1041.08</v>
      </c>
    </row>
    <row r="4793" spans="1:4" ht="39.6" x14ac:dyDescent="0.25">
      <c r="A4793" s="84">
        <v>101516</v>
      </c>
      <c r="B4793" s="85" t="s">
        <v>1807</v>
      </c>
      <c r="C4793" s="84" t="s">
        <v>11</v>
      </c>
      <c r="D4793" s="195">
        <v>1194.2</v>
      </c>
    </row>
    <row r="4794" spans="1:4" ht="39.6" x14ac:dyDescent="0.25">
      <c r="A4794" s="84">
        <v>101533</v>
      </c>
      <c r="B4794" s="85" t="s">
        <v>10469</v>
      </c>
      <c r="C4794" s="84" t="s">
        <v>11</v>
      </c>
      <c r="D4794" s="195">
        <v>1338.63</v>
      </c>
    </row>
    <row r="4795" spans="1:4" ht="39.6" x14ac:dyDescent="0.25">
      <c r="A4795" s="84">
        <v>101534</v>
      </c>
      <c r="B4795" s="85" t="s">
        <v>10470</v>
      </c>
      <c r="C4795" s="84" t="s">
        <v>11</v>
      </c>
      <c r="D4795" s="195">
        <v>1616.09</v>
      </c>
    </row>
    <row r="4796" spans="1:4" ht="39.6" x14ac:dyDescent="0.25">
      <c r="A4796" s="84">
        <v>101535</v>
      </c>
      <c r="B4796" s="85" t="s">
        <v>10471</v>
      </c>
      <c r="C4796" s="84" t="s">
        <v>11</v>
      </c>
      <c r="D4796" s="195">
        <v>1662.82</v>
      </c>
    </row>
    <row r="4797" spans="1:4" ht="39.6" x14ac:dyDescent="0.25">
      <c r="A4797" s="84">
        <v>101536</v>
      </c>
      <c r="B4797" s="85" t="s">
        <v>10472</v>
      </c>
      <c r="C4797" s="84" t="s">
        <v>11</v>
      </c>
      <c r="D4797" s="195">
        <v>1969.06</v>
      </c>
    </row>
    <row r="4798" spans="1:4" ht="39.6" x14ac:dyDescent="0.25">
      <c r="A4798" s="84">
        <v>101529</v>
      </c>
      <c r="B4798" s="85" t="s">
        <v>1820</v>
      </c>
      <c r="C4798" s="84" t="s">
        <v>11</v>
      </c>
      <c r="D4798" s="195">
        <v>1307.4100000000001</v>
      </c>
    </row>
    <row r="4799" spans="1:4" ht="39.6" x14ac:dyDescent="0.25">
      <c r="A4799" s="84">
        <v>101530</v>
      </c>
      <c r="B4799" s="85" t="s">
        <v>1821</v>
      </c>
      <c r="C4799" s="84" t="s">
        <v>11</v>
      </c>
      <c r="D4799" s="195">
        <v>1584.87</v>
      </c>
    </row>
    <row r="4800" spans="1:4" ht="39.6" x14ac:dyDescent="0.25">
      <c r="A4800" s="84">
        <v>101531</v>
      </c>
      <c r="B4800" s="85" t="s">
        <v>1822</v>
      </c>
      <c r="C4800" s="84" t="s">
        <v>11</v>
      </c>
      <c r="D4800" s="195">
        <v>1631.6</v>
      </c>
    </row>
    <row r="4801" spans="1:4" ht="39.6" x14ac:dyDescent="0.25">
      <c r="A4801" s="84">
        <v>101532</v>
      </c>
      <c r="B4801" s="85" t="s">
        <v>1823</v>
      </c>
      <c r="C4801" s="84" t="s">
        <v>11</v>
      </c>
      <c r="D4801" s="195">
        <v>1937.84</v>
      </c>
    </row>
    <row r="4802" spans="1:4" ht="26.4" x14ac:dyDescent="0.25">
      <c r="A4802" s="84">
        <v>101549</v>
      </c>
      <c r="B4802" s="85" t="s">
        <v>1836</v>
      </c>
      <c r="C4802" s="84" t="s">
        <v>11</v>
      </c>
      <c r="D4802" s="195">
        <v>21.69</v>
      </c>
    </row>
    <row r="4803" spans="1:4" ht="26.4" x14ac:dyDescent="0.25">
      <c r="A4803" s="84">
        <v>101547</v>
      </c>
      <c r="B4803" s="85" t="s">
        <v>1834</v>
      </c>
      <c r="C4803" s="84" t="s">
        <v>11</v>
      </c>
      <c r="D4803" s="195">
        <v>127.49</v>
      </c>
    </row>
    <row r="4804" spans="1:4" ht="26.4" x14ac:dyDescent="0.25">
      <c r="A4804" s="84">
        <v>101546</v>
      </c>
      <c r="B4804" s="85" t="s">
        <v>1833</v>
      </c>
      <c r="C4804" s="84" t="s">
        <v>11</v>
      </c>
      <c r="D4804" s="195">
        <v>40.96</v>
      </c>
    </row>
    <row r="4805" spans="1:4" ht="26.4" x14ac:dyDescent="0.25">
      <c r="A4805" s="84">
        <v>101548</v>
      </c>
      <c r="B4805" s="85" t="s">
        <v>1835</v>
      </c>
      <c r="C4805" s="84" t="s">
        <v>11</v>
      </c>
      <c r="D4805" s="195">
        <v>10.44</v>
      </c>
    </row>
    <row r="4806" spans="1:4" ht="39.6" x14ac:dyDescent="0.25">
      <c r="A4806" s="84">
        <v>94764</v>
      </c>
      <c r="B4806" s="85" t="s">
        <v>8098</v>
      </c>
      <c r="C4806" s="84" t="s">
        <v>11</v>
      </c>
      <c r="D4806" s="195">
        <v>44.17</v>
      </c>
    </row>
    <row r="4807" spans="1:4" ht="39.6" x14ac:dyDescent="0.25">
      <c r="A4807" s="84">
        <v>94765</v>
      </c>
      <c r="B4807" s="85" t="s">
        <v>8099</v>
      </c>
      <c r="C4807" s="84" t="s">
        <v>11</v>
      </c>
      <c r="D4807" s="195">
        <v>48.68</v>
      </c>
    </row>
    <row r="4808" spans="1:4" ht="39.6" x14ac:dyDescent="0.25">
      <c r="A4808" s="84">
        <v>94766</v>
      </c>
      <c r="B4808" s="85" t="s">
        <v>8100</v>
      </c>
      <c r="C4808" s="84" t="s">
        <v>11</v>
      </c>
      <c r="D4808" s="195">
        <v>54.43</v>
      </c>
    </row>
    <row r="4809" spans="1:4" ht="39.6" x14ac:dyDescent="0.25">
      <c r="A4809" s="84">
        <v>94767</v>
      </c>
      <c r="B4809" s="85" t="s">
        <v>8101</v>
      </c>
      <c r="C4809" s="84" t="s">
        <v>11</v>
      </c>
      <c r="D4809" s="195">
        <v>80.989999999999995</v>
      </c>
    </row>
    <row r="4810" spans="1:4" ht="39.6" x14ac:dyDescent="0.25">
      <c r="A4810" s="84">
        <v>94768</v>
      </c>
      <c r="B4810" s="85" t="s">
        <v>8102</v>
      </c>
      <c r="C4810" s="84" t="s">
        <v>11</v>
      </c>
      <c r="D4810" s="195">
        <v>91.77</v>
      </c>
    </row>
    <row r="4811" spans="1:4" ht="39.6" x14ac:dyDescent="0.25">
      <c r="A4811" s="84">
        <v>94769</v>
      </c>
      <c r="B4811" s="85" t="s">
        <v>8103</v>
      </c>
      <c r="C4811" s="84" t="s">
        <v>11</v>
      </c>
      <c r="D4811" s="195">
        <v>122.76</v>
      </c>
    </row>
    <row r="4812" spans="1:4" ht="39.6" x14ac:dyDescent="0.25">
      <c r="A4812" s="84">
        <v>94783</v>
      </c>
      <c r="B4812" s="85" t="s">
        <v>12904</v>
      </c>
      <c r="C4812" s="84" t="s">
        <v>11</v>
      </c>
      <c r="D4812" s="195">
        <v>23.46</v>
      </c>
    </row>
    <row r="4813" spans="1:4" ht="39.6" x14ac:dyDescent="0.25">
      <c r="A4813" s="84">
        <v>94703</v>
      </c>
      <c r="B4813" s="85" t="s">
        <v>12905</v>
      </c>
      <c r="C4813" s="84" t="s">
        <v>11</v>
      </c>
      <c r="D4813" s="195">
        <v>25.12</v>
      </c>
    </row>
    <row r="4814" spans="1:4" ht="39.6" x14ac:dyDescent="0.25">
      <c r="A4814" s="84">
        <v>94704</v>
      </c>
      <c r="B4814" s="85" t="s">
        <v>8058</v>
      </c>
      <c r="C4814" s="84" t="s">
        <v>11</v>
      </c>
      <c r="D4814" s="195">
        <v>33.9</v>
      </c>
    </row>
    <row r="4815" spans="1:4" ht="39.6" x14ac:dyDescent="0.25">
      <c r="A4815" s="84">
        <v>94705</v>
      </c>
      <c r="B4815" s="85" t="s">
        <v>8059</v>
      </c>
      <c r="C4815" s="84" t="s">
        <v>11</v>
      </c>
      <c r="D4815" s="195">
        <v>46.71</v>
      </c>
    </row>
    <row r="4816" spans="1:4" ht="39.6" x14ac:dyDescent="0.25">
      <c r="A4816" s="84">
        <v>94706</v>
      </c>
      <c r="B4816" s="85" t="s">
        <v>8060</v>
      </c>
      <c r="C4816" s="84" t="s">
        <v>11</v>
      </c>
      <c r="D4816" s="195">
        <v>45.52</v>
      </c>
    </row>
    <row r="4817" spans="1:4" ht="39.6" x14ac:dyDescent="0.25">
      <c r="A4817" s="84">
        <v>94707</v>
      </c>
      <c r="B4817" s="85" t="s">
        <v>8061</v>
      </c>
      <c r="C4817" s="84" t="s">
        <v>11</v>
      </c>
      <c r="D4817" s="195">
        <v>72.59</v>
      </c>
    </row>
    <row r="4818" spans="1:4" ht="26.4" x14ac:dyDescent="0.25">
      <c r="A4818" s="84">
        <v>94715</v>
      </c>
      <c r="B4818" s="85" t="s">
        <v>8064</v>
      </c>
      <c r="C4818" s="84" t="s">
        <v>11</v>
      </c>
      <c r="D4818" s="195">
        <v>381.12</v>
      </c>
    </row>
    <row r="4819" spans="1:4" ht="26.4" x14ac:dyDescent="0.25">
      <c r="A4819" s="84">
        <v>94713</v>
      </c>
      <c r="B4819" s="85" t="s">
        <v>8062</v>
      </c>
      <c r="C4819" s="84" t="s">
        <v>11</v>
      </c>
      <c r="D4819" s="195">
        <v>305.41000000000003</v>
      </c>
    </row>
    <row r="4820" spans="1:4" ht="26.4" x14ac:dyDescent="0.25">
      <c r="A4820" s="84">
        <v>94714</v>
      </c>
      <c r="B4820" s="85" t="s">
        <v>8063</v>
      </c>
      <c r="C4820" s="84" t="s">
        <v>11</v>
      </c>
      <c r="D4820" s="195">
        <v>429.61</v>
      </c>
    </row>
    <row r="4821" spans="1:4" ht="39.6" x14ac:dyDescent="0.25">
      <c r="A4821" s="84">
        <v>94670</v>
      </c>
      <c r="B4821" s="85" t="s">
        <v>8030</v>
      </c>
      <c r="C4821" s="84" t="s">
        <v>11</v>
      </c>
      <c r="D4821" s="195">
        <v>86.1</v>
      </c>
    </row>
    <row r="4822" spans="1:4" ht="39.6" x14ac:dyDescent="0.25">
      <c r="A4822" s="84">
        <v>94656</v>
      </c>
      <c r="B4822" s="85" t="s">
        <v>12906</v>
      </c>
      <c r="C4822" s="84" t="s">
        <v>11</v>
      </c>
      <c r="D4822" s="195">
        <v>4.1900000000000004</v>
      </c>
    </row>
    <row r="4823" spans="1:4" ht="39.6" x14ac:dyDescent="0.25">
      <c r="A4823" s="84">
        <v>94658</v>
      </c>
      <c r="B4823" s="85" t="s">
        <v>8018</v>
      </c>
      <c r="C4823" s="84" t="s">
        <v>11</v>
      </c>
      <c r="D4823" s="195">
        <v>6.34</v>
      </c>
    </row>
    <row r="4824" spans="1:4" ht="39.6" x14ac:dyDescent="0.25">
      <c r="A4824" s="84">
        <v>94660</v>
      </c>
      <c r="B4824" s="85" t="s">
        <v>8020</v>
      </c>
      <c r="C4824" s="84" t="s">
        <v>11</v>
      </c>
      <c r="D4824" s="195">
        <v>10.19</v>
      </c>
    </row>
    <row r="4825" spans="1:4" ht="39.6" x14ac:dyDescent="0.25">
      <c r="A4825" s="84">
        <v>94662</v>
      </c>
      <c r="B4825" s="85" t="s">
        <v>8022</v>
      </c>
      <c r="C4825" s="84" t="s">
        <v>11</v>
      </c>
      <c r="D4825" s="195">
        <v>13.32</v>
      </c>
    </row>
    <row r="4826" spans="1:4" ht="39.6" x14ac:dyDescent="0.25">
      <c r="A4826" s="84">
        <v>94664</v>
      </c>
      <c r="B4826" s="85" t="s">
        <v>8024</v>
      </c>
      <c r="C4826" s="84" t="s">
        <v>11</v>
      </c>
      <c r="D4826" s="195">
        <v>24.81</v>
      </c>
    </row>
    <row r="4827" spans="1:4" ht="39.6" x14ac:dyDescent="0.25">
      <c r="A4827" s="84">
        <v>94666</v>
      </c>
      <c r="B4827" s="85" t="s">
        <v>8026</v>
      </c>
      <c r="C4827" s="84" t="s">
        <v>11</v>
      </c>
      <c r="D4827" s="195">
        <v>40.549999999999997</v>
      </c>
    </row>
    <row r="4828" spans="1:4" ht="39.6" x14ac:dyDescent="0.25">
      <c r="A4828" s="84">
        <v>94668</v>
      </c>
      <c r="B4828" s="85" t="s">
        <v>8028</v>
      </c>
      <c r="C4828" s="84" t="s">
        <v>11</v>
      </c>
      <c r="D4828" s="195">
        <v>54.06</v>
      </c>
    </row>
    <row r="4829" spans="1:4" ht="26.4" x14ac:dyDescent="0.25">
      <c r="A4829" s="84">
        <v>105215</v>
      </c>
      <c r="B4829" s="85" t="s">
        <v>8218</v>
      </c>
      <c r="C4829" s="84" t="s">
        <v>11</v>
      </c>
      <c r="D4829" s="195">
        <v>10.94</v>
      </c>
    </row>
    <row r="4830" spans="1:4" ht="26.4" x14ac:dyDescent="0.25">
      <c r="A4830" s="84">
        <v>105216</v>
      </c>
      <c r="B4830" s="85" t="s">
        <v>8219</v>
      </c>
      <c r="C4830" s="84" t="s">
        <v>11</v>
      </c>
      <c r="D4830" s="195">
        <v>42.07</v>
      </c>
    </row>
    <row r="4831" spans="1:4" ht="26.4" x14ac:dyDescent="0.25">
      <c r="A4831" s="84">
        <v>105217</v>
      </c>
      <c r="B4831" s="85" t="s">
        <v>8220</v>
      </c>
      <c r="C4831" s="84" t="s">
        <v>11</v>
      </c>
      <c r="D4831" s="195">
        <v>47.45</v>
      </c>
    </row>
    <row r="4832" spans="1:4" ht="26.4" x14ac:dyDescent="0.25">
      <c r="A4832" s="84">
        <v>105214</v>
      </c>
      <c r="B4832" s="85" t="s">
        <v>8217</v>
      </c>
      <c r="C4832" s="84" t="s">
        <v>11</v>
      </c>
      <c r="D4832" s="195">
        <v>49.47</v>
      </c>
    </row>
    <row r="4833" spans="1:4" ht="26.4" x14ac:dyDescent="0.25">
      <c r="A4833" s="84">
        <v>105218</v>
      </c>
      <c r="B4833" s="85" t="s">
        <v>8221</v>
      </c>
      <c r="C4833" s="84" t="s">
        <v>11</v>
      </c>
      <c r="D4833" s="195">
        <v>82.46</v>
      </c>
    </row>
    <row r="4834" spans="1:4" ht="26.4" x14ac:dyDescent="0.25">
      <c r="A4834" s="84">
        <v>105213</v>
      </c>
      <c r="B4834" s="85" t="s">
        <v>8216</v>
      </c>
      <c r="C4834" s="84" t="s">
        <v>11</v>
      </c>
      <c r="D4834" s="195">
        <v>196.25</v>
      </c>
    </row>
    <row r="4835" spans="1:4" ht="26.4" x14ac:dyDescent="0.25">
      <c r="A4835" s="84">
        <v>105233</v>
      </c>
      <c r="B4835" s="85" t="s">
        <v>8236</v>
      </c>
      <c r="C4835" s="84" t="s">
        <v>11</v>
      </c>
      <c r="D4835" s="195">
        <v>9.69</v>
      </c>
    </row>
    <row r="4836" spans="1:4" ht="26.4" x14ac:dyDescent="0.25">
      <c r="A4836" s="84">
        <v>105234</v>
      </c>
      <c r="B4836" s="85" t="s">
        <v>8237</v>
      </c>
      <c r="C4836" s="84" t="s">
        <v>11</v>
      </c>
      <c r="D4836" s="195">
        <v>11.81</v>
      </c>
    </row>
    <row r="4837" spans="1:4" ht="26.4" x14ac:dyDescent="0.25">
      <c r="A4837" s="84">
        <v>105228</v>
      </c>
      <c r="B4837" s="85" t="s">
        <v>8231</v>
      </c>
      <c r="C4837" s="84" t="s">
        <v>11</v>
      </c>
      <c r="D4837" s="195">
        <v>14.34</v>
      </c>
    </row>
    <row r="4838" spans="1:4" ht="26.4" x14ac:dyDescent="0.25">
      <c r="A4838" s="84">
        <v>105138</v>
      </c>
      <c r="B4838" s="85" t="s">
        <v>7973</v>
      </c>
      <c r="C4838" s="84" t="s">
        <v>11</v>
      </c>
      <c r="D4838" s="195">
        <v>21.22</v>
      </c>
    </row>
    <row r="4839" spans="1:4" ht="26.4" x14ac:dyDescent="0.25">
      <c r="A4839" s="84">
        <v>105139</v>
      </c>
      <c r="B4839" s="85" t="s">
        <v>7974</v>
      </c>
      <c r="C4839" s="84" t="s">
        <v>11</v>
      </c>
      <c r="D4839" s="195">
        <v>25.1</v>
      </c>
    </row>
    <row r="4840" spans="1:4" ht="26.4" x14ac:dyDescent="0.25">
      <c r="A4840" s="84">
        <v>105140</v>
      </c>
      <c r="B4840" s="85" t="s">
        <v>7975</v>
      </c>
      <c r="C4840" s="84" t="s">
        <v>11</v>
      </c>
      <c r="D4840" s="195">
        <v>32.31</v>
      </c>
    </row>
    <row r="4841" spans="1:4" ht="26.4" x14ac:dyDescent="0.25">
      <c r="A4841" s="84">
        <v>105141</v>
      </c>
      <c r="B4841" s="85" t="s">
        <v>7976</v>
      </c>
      <c r="C4841" s="84" t="s">
        <v>11</v>
      </c>
      <c r="D4841" s="195">
        <v>38.31</v>
      </c>
    </row>
    <row r="4842" spans="1:4" ht="39.6" x14ac:dyDescent="0.25">
      <c r="A4842" s="84">
        <v>105172</v>
      </c>
      <c r="B4842" s="85" t="s">
        <v>8181</v>
      </c>
      <c r="C4842" s="84" t="s">
        <v>11</v>
      </c>
      <c r="D4842" s="195">
        <v>92.14</v>
      </c>
    </row>
    <row r="4843" spans="1:4" ht="39.6" x14ac:dyDescent="0.25">
      <c r="A4843" s="84">
        <v>105169</v>
      </c>
      <c r="B4843" s="85" t="s">
        <v>8179</v>
      </c>
      <c r="C4843" s="84" t="s">
        <v>11</v>
      </c>
      <c r="D4843" s="195">
        <v>92.24</v>
      </c>
    </row>
    <row r="4844" spans="1:4" ht="26.4" x14ac:dyDescent="0.25">
      <c r="A4844" s="84">
        <v>105230</v>
      </c>
      <c r="B4844" s="85" t="s">
        <v>8233</v>
      </c>
      <c r="C4844" s="84" t="s">
        <v>11</v>
      </c>
      <c r="D4844" s="195">
        <v>8.5500000000000007</v>
      </c>
    </row>
    <row r="4845" spans="1:4" ht="26.4" x14ac:dyDescent="0.25">
      <c r="A4845" s="84">
        <v>105231</v>
      </c>
      <c r="B4845" s="85" t="s">
        <v>8234</v>
      </c>
      <c r="C4845" s="84" t="s">
        <v>11</v>
      </c>
      <c r="D4845" s="195">
        <v>10.01</v>
      </c>
    </row>
    <row r="4846" spans="1:4" ht="26.4" x14ac:dyDescent="0.25">
      <c r="A4846" s="84">
        <v>105232</v>
      </c>
      <c r="B4846" s="85" t="s">
        <v>8235</v>
      </c>
      <c r="C4846" s="84" t="s">
        <v>11</v>
      </c>
      <c r="D4846" s="195">
        <v>18.850000000000001</v>
      </c>
    </row>
    <row r="4847" spans="1:4" ht="26.4" x14ac:dyDescent="0.25">
      <c r="A4847" s="84">
        <v>105229</v>
      </c>
      <c r="B4847" s="85" t="s">
        <v>8232</v>
      </c>
      <c r="C4847" s="84" t="s">
        <v>11</v>
      </c>
      <c r="D4847" s="195">
        <v>29.7</v>
      </c>
    </row>
    <row r="4848" spans="1:4" ht="26.4" x14ac:dyDescent="0.25">
      <c r="A4848" s="84">
        <v>105146</v>
      </c>
      <c r="B4848" s="85" t="s">
        <v>8158</v>
      </c>
      <c r="C4848" s="84" t="s">
        <v>11</v>
      </c>
      <c r="D4848" s="195">
        <v>24.1</v>
      </c>
    </row>
    <row r="4849" spans="1:4" ht="39.6" x14ac:dyDescent="0.25">
      <c r="A4849" s="84">
        <v>94613</v>
      </c>
      <c r="B4849" s="85" t="s">
        <v>12907</v>
      </c>
      <c r="C4849" s="84" t="s">
        <v>11</v>
      </c>
      <c r="D4849" s="195">
        <v>0</v>
      </c>
    </row>
    <row r="4850" spans="1:4" ht="39.6" x14ac:dyDescent="0.25">
      <c r="A4850" s="84">
        <v>94607</v>
      </c>
      <c r="B4850" s="85" t="s">
        <v>12908</v>
      </c>
      <c r="C4850" s="84" t="s">
        <v>11</v>
      </c>
      <c r="D4850" s="195">
        <v>0</v>
      </c>
    </row>
    <row r="4851" spans="1:4" ht="39.6" x14ac:dyDescent="0.25">
      <c r="A4851" s="84">
        <v>94609</v>
      </c>
      <c r="B4851" s="85" t="s">
        <v>12909</v>
      </c>
      <c r="C4851" s="84" t="s">
        <v>11</v>
      </c>
      <c r="D4851" s="195">
        <v>0</v>
      </c>
    </row>
    <row r="4852" spans="1:4" ht="39.6" x14ac:dyDescent="0.25">
      <c r="A4852" s="84">
        <v>94611</v>
      </c>
      <c r="B4852" s="85" t="s">
        <v>12910</v>
      </c>
      <c r="C4852" s="84" t="s">
        <v>11</v>
      </c>
      <c r="D4852" s="195">
        <v>0</v>
      </c>
    </row>
    <row r="4853" spans="1:4" ht="26.4" x14ac:dyDescent="0.25">
      <c r="A4853" s="84">
        <v>96738</v>
      </c>
      <c r="B4853" s="85" t="s">
        <v>8107</v>
      </c>
      <c r="C4853" s="84" t="s">
        <v>11</v>
      </c>
      <c r="D4853" s="195">
        <v>24.83</v>
      </c>
    </row>
    <row r="4854" spans="1:4" ht="26.4" x14ac:dyDescent="0.25">
      <c r="A4854" s="84">
        <v>96740</v>
      </c>
      <c r="B4854" s="85" t="s">
        <v>8109</v>
      </c>
      <c r="C4854" s="84" t="s">
        <v>11</v>
      </c>
      <c r="D4854" s="195">
        <v>34.299999999999997</v>
      </c>
    </row>
    <row r="4855" spans="1:4" ht="26.4" x14ac:dyDescent="0.25">
      <c r="A4855" s="84">
        <v>94738</v>
      </c>
      <c r="B4855" s="85" t="s">
        <v>8078</v>
      </c>
      <c r="C4855" s="84" t="s">
        <v>11</v>
      </c>
      <c r="D4855" s="195">
        <v>1983.12</v>
      </c>
    </row>
    <row r="4856" spans="1:4" ht="26.4" x14ac:dyDescent="0.25">
      <c r="A4856" s="84">
        <v>94724</v>
      </c>
      <c r="B4856" s="85" t="s">
        <v>8065</v>
      </c>
      <c r="C4856" s="84" t="s">
        <v>11</v>
      </c>
      <c r="D4856" s="195">
        <v>31.21</v>
      </c>
    </row>
    <row r="4857" spans="1:4" ht="26.4" x14ac:dyDescent="0.25">
      <c r="A4857" s="84">
        <v>94726</v>
      </c>
      <c r="B4857" s="85" t="s">
        <v>8067</v>
      </c>
      <c r="C4857" s="84" t="s">
        <v>11</v>
      </c>
      <c r="D4857" s="195">
        <v>40.21</v>
      </c>
    </row>
    <row r="4858" spans="1:4" ht="26.4" x14ac:dyDescent="0.25">
      <c r="A4858" s="84">
        <v>94728</v>
      </c>
      <c r="B4858" s="85" t="s">
        <v>8069</v>
      </c>
      <c r="C4858" s="84" t="s">
        <v>11</v>
      </c>
      <c r="D4858" s="195">
        <v>62.84</v>
      </c>
    </row>
    <row r="4859" spans="1:4" ht="26.4" x14ac:dyDescent="0.25">
      <c r="A4859" s="84">
        <v>94730</v>
      </c>
      <c r="B4859" s="85" t="s">
        <v>8071</v>
      </c>
      <c r="C4859" s="84" t="s">
        <v>11</v>
      </c>
      <c r="D4859" s="195">
        <v>77.040000000000006</v>
      </c>
    </row>
    <row r="4860" spans="1:4" ht="26.4" x14ac:dyDescent="0.25">
      <c r="A4860" s="84">
        <v>94732</v>
      </c>
      <c r="B4860" s="85" t="s">
        <v>8073</v>
      </c>
      <c r="C4860" s="84" t="s">
        <v>11</v>
      </c>
      <c r="D4860" s="195">
        <v>123.67</v>
      </c>
    </row>
    <row r="4861" spans="1:4" ht="26.4" x14ac:dyDescent="0.25">
      <c r="A4861" s="84">
        <v>94734</v>
      </c>
      <c r="B4861" s="85" t="s">
        <v>8075</v>
      </c>
      <c r="C4861" s="84" t="s">
        <v>11</v>
      </c>
      <c r="D4861" s="195">
        <v>452.48</v>
      </c>
    </row>
    <row r="4862" spans="1:4" ht="26.4" x14ac:dyDescent="0.25">
      <c r="A4862" s="84">
        <v>94736</v>
      </c>
      <c r="B4862" s="85" t="s">
        <v>8076</v>
      </c>
      <c r="C4862" s="84" t="s">
        <v>11</v>
      </c>
      <c r="D4862" s="195">
        <v>657.8</v>
      </c>
    </row>
    <row r="4863" spans="1:4" ht="39.6" x14ac:dyDescent="0.25">
      <c r="A4863" s="84">
        <v>94483</v>
      </c>
      <c r="B4863" s="85" t="s">
        <v>8303</v>
      </c>
      <c r="C4863" s="84" t="s">
        <v>11</v>
      </c>
      <c r="D4863" s="195">
        <v>1319.34</v>
      </c>
    </row>
    <row r="4864" spans="1:4" ht="39.6" x14ac:dyDescent="0.25">
      <c r="A4864" s="84">
        <v>94482</v>
      </c>
      <c r="B4864" s="85" t="s">
        <v>8302</v>
      </c>
      <c r="C4864" s="84" t="s">
        <v>11</v>
      </c>
      <c r="D4864" s="195">
        <v>1571.5</v>
      </c>
    </row>
    <row r="4865" spans="1:4" ht="39.6" x14ac:dyDescent="0.25">
      <c r="A4865" s="84">
        <v>94481</v>
      </c>
      <c r="B4865" s="85" t="s">
        <v>8301</v>
      </c>
      <c r="C4865" s="84" t="s">
        <v>11</v>
      </c>
      <c r="D4865" s="195">
        <v>1992.38</v>
      </c>
    </row>
    <row r="4866" spans="1:4" ht="39.6" x14ac:dyDescent="0.25">
      <c r="A4866" s="84">
        <v>94480</v>
      </c>
      <c r="B4866" s="85" t="s">
        <v>8300</v>
      </c>
      <c r="C4866" s="84" t="s">
        <v>11</v>
      </c>
      <c r="D4866" s="195">
        <v>2830.55</v>
      </c>
    </row>
    <row r="4867" spans="1:4" ht="39.6" x14ac:dyDescent="0.25">
      <c r="A4867" s="84">
        <v>94472</v>
      </c>
      <c r="B4867" s="85" t="s">
        <v>7996</v>
      </c>
      <c r="C4867" s="84" t="s">
        <v>11</v>
      </c>
      <c r="D4867" s="195">
        <v>83.5</v>
      </c>
    </row>
    <row r="4868" spans="1:4" ht="39.6" x14ac:dyDescent="0.25">
      <c r="A4868" s="84">
        <v>94474</v>
      </c>
      <c r="B4868" s="85" t="s">
        <v>7998</v>
      </c>
      <c r="C4868" s="84" t="s">
        <v>11</v>
      </c>
      <c r="D4868" s="195">
        <v>139.30000000000001</v>
      </c>
    </row>
    <row r="4869" spans="1:4" ht="39.6" x14ac:dyDescent="0.25">
      <c r="A4869" s="84">
        <v>94476</v>
      </c>
      <c r="B4869" s="85" t="s">
        <v>8000</v>
      </c>
      <c r="C4869" s="84" t="s">
        <v>11</v>
      </c>
      <c r="D4869" s="195">
        <v>194.09</v>
      </c>
    </row>
    <row r="4870" spans="1:4" ht="39.6" x14ac:dyDescent="0.25">
      <c r="A4870" s="84">
        <v>94471</v>
      </c>
      <c r="B4870" s="85" t="s">
        <v>7995</v>
      </c>
      <c r="C4870" s="84" t="s">
        <v>11</v>
      </c>
      <c r="D4870" s="195">
        <v>81.11</v>
      </c>
    </row>
    <row r="4871" spans="1:4" ht="39.6" x14ac:dyDescent="0.25">
      <c r="A4871" s="84">
        <v>94473</v>
      </c>
      <c r="B4871" s="85" t="s">
        <v>7997</v>
      </c>
      <c r="C4871" s="84" t="s">
        <v>11</v>
      </c>
      <c r="D4871" s="195">
        <v>128.80000000000001</v>
      </c>
    </row>
    <row r="4872" spans="1:4" ht="39.6" x14ac:dyDescent="0.25">
      <c r="A4872" s="84">
        <v>94475</v>
      </c>
      <c r="B4872" s="85" t="s">
        <v>7999</v>
      </c>
      <c r="C4872" s="84" t="s">
        <v>11</v>
      </c>
      <c r="D4872" s="195">
        <v>173.85</v>
      </c>
    </row>
    <row r="4873" spans="1:4" ht="39.6" x14ac:dyDescent="0.25">
      <c r="A4873" s="84">
        <v>105194</v>
      </c>
      <c r="B4873" s="85" t="s">
        <v>8197</v>
      </c>
      <c r="C4873" s="84" t="s">
        <v>11</v>
      </c>
      <c r="D4873" s="195">
        <v>90.05</v>
      </c>
    </row>
    <row r="4874" spans="1:4" ht="39.6" x14ac:dyDescent="0.25">
      <c r="A4874" s="84">
        <v>105195</v>
      </c>
      <c r="B4874" s="85" t="s">
        <v>8198</v>
      </c>
      <c r="C4874" s="84" t="s">
        <v>11</v>
      </c>
      <c r="D4874" s="195">
        <v>228.19</v>
      </c>
    </row>
    <row r="4875" spans="1:4" ht="39.6" x14ac:dyDescent="0.25">
      <c r="A4875" s="84">
        <v>105178</v>
      </c>
      <c r="B4875" s="85" t="s">
        <v>8187</v>
      </c>
      <c r="C4875" s="84" t="s">
        <v>11</v>
      </c>
      <c r="D4875" s="195">
        <v>144.04</v>
      </c>
    </row>
    <row r="4876" spans="1:4" ht="26.4" x14ac:dyDescent="0.25">
      <c r="A4876" s="84">
        <v>94620</v>
      </c>
      <c r="B4876" s="85" t="s">
        <v>8013</v>
      </c>
      <c r="C4876" s="84" t="s">
        <v>11</v>
      </c>
      <c r="D4876" s="195">
        <v>897.84</v>
      </c>
    </row>
    <row r="4877" spans="1:4" ht="26.4" x14ac:dyDescent="0.25">
      <c r="A4877" s="84">
        <v>94614</v>
      </c>
      <c r="B4877" s="85" t="s">
        <v>8008</v>
      </c>
      <c r="C4877" s="84" t="s">
        <v>11</v>
      </c>
      <c r="D4877" s="195">
        <v>146.5</v>
      </c>
    </row>
    <row r="4878" spans="1:4" ht="26.4" x14ac:dyDescent="0.25">
      <c r="A4878" s="84">
        <v>94616</v>
      </c>
      <c r="B4878" s="85" t="s">
        <v>8010</v>
      </c>
      <c r="C4878" s="84" t="s">
        <v>11</v>
      </c>
      <c r="D4878" s="195">
        <v>402.63</v>
      </c>
    </row>
    <row r="4879" spans="1:4" ht="26.4" x14ac:dyDescent="0.25">
      <c r="A4879" s="84">
        <v>94618</v>
      </c>
      <c r="B4879" s="85" t="s">
        <v>8012</v>
      </c>
      <c r="C4879" s="84" t="s">
        <v>11</v>
      </c>
      <c r="D4879" s="195">
        <v>391.7</v>
      </c>
    </row>
    <row r="4880" spans="1:4" ht="39.6" x14ac:dyDescent="0.25">
      <c r="A4880" s="84">
        <v>105193</v>
      </c>
      <c r="B4880" s="85" t="s">
        <v>8196</v>
      </c>
      <c r="C4880" s="84" t="s">
        <v>11</v>
      </c>
      <c r="D4880" s="195">
        <v>157.63999999999999</v>
      </c>
    </row>
    <row r="4881" spans="1:4" ht="39.6" x14ac:dyDescent="0.25">
      <c r="A4881" s="84">
        <v>105197</v>
      </c>
      <c r="B4881" s="85" t="s">
        <v>8200</v>
      </c>
      <c r="C4881" s="84" t="s">
        <v>11</v>
      </c>
      <c r="D4881" s="195">
        <v>167.76</v>
      </c>
    </row>
    <row r="4882" spans="1:4" ht="39.6" x14ac:dyDescent="0.25">
      <c r="A4882" s="84">
        <v>105196</v>
      </c>
      <c r="B4882" s="85" t="s">
        <v>8199</v>
      </c>
      <c r="C4882" s="84" t="s">
        <v>11</v>
      </c>
      <c r="D4882" s="195">
        <v>243</v>
      </c>
    </row>
    <row r="4883" spans="1:4" ht="39.6" x14ac:dyDescent="0.25">
      <c r="A4883" s="84">
        <v>105198</v>
      </c>
      <c r="B4883" s="85" t="s">
        <v>8201</v>
      </c>
      <c r="C4883" s="84" t="s">
        <v>11</v>
      </c>
      <c r="D4883" s="195">
        <v>344.09</v>
      </c>
    </row>
    <row r="4884" spans="1:4" ht="39.6" x14ac:dyDescent="0.25">
      <c r="A4884" s="84">
        <v>105200</v>
      </c>
      <c r="B4884" s="85" t="s">
        <v>8203</v>
      </c>
      <c r="C4884" s="84" t="s">
        <v>11</v>
      </c>
      <c r="D4884" s="195">
        <v>132.78</v>
      </c>
    </row>
    <row r="4885" spans="1:4" ht="39.6" x14ac:dyDescent="0.25">
      <c r="A4885" s="84">
        <v>105199</v>
      </c>
      <c r="B4885" s="85" t="s">
        <v>8202</v>
      </c>
      <c r="C4885" s="84" t="s">
        <v>11</v>
      </c>
      <c r="D4885" s="195">
        <v>221.08</v>
      </c>
    </row>
    <row r="4886" spans="1:4" ht="39.6" x14ac:dyDescent="0.25">
      <c r="A4886" s="84">
        <v>105201</v>
      </c>
      <c r="B4886" s="85" t="s">
        <v>8204</v>
      </c>
      <c r="C4886" s="84" t="s">
        <v>11</v>
      </c>
      <c r="D4886" s="195">
        <v>302.08</v>
      </c>
    </row>
    <row r="4887" spans="1:4" ht="26.4" x14ac:dyDescent="0.25">
      <c r="A4887" s="84">
        <v>94755</v>
      </c>
      <c r="B4887" s="85" t="s">
        <v>12911</v>
      </c>
      <c r="C4887" s="84" t="s">
        <v>11</v>
      </c>
      <c r="D4887" s="195">
        <v>0</v>
      </c>
    </row>
    <row r="4888" spans="1:4" ht="26.4" x14ac:dyDescent="0.25">
      <c r="A4888" s="84">
        <v>94741</v>
      </c>
      <c r="B4888" s="85" t="s">
        <v>8081</v>
      </c>
      <c r="C4888" s="84" t="s">
        <v>11</v>
      </c>
      <c r="D4888" s="195">
        <v>15.06</v>
      </c>
    </row>
    <row r="4889" spans="1:4" ht="26.4" x14ac:dyDescent="0.25">
      <c r="A4889" s="84">
        <v>94743</v>
      </c>
      <c r="B4889" s="85" t="s">
        <v>8083</v>
      </c>
      <c r="C4889" s="84" t="s">
        <v>11</v>
      </c>
      <c r="D4889" s="195">
        <v>24.73</v>
      </c>
    </row>
    <row r="4890" spans="1:4" ht="26.4" x14ac:dyDescent="0.25">
      <c r="A4890" s="84">
        <v>94745</v>
      </c>
      <c r="B4890" s="85" t="s">
        <v>12912</v>
      </c>
      <c r="C4890" s="84" t="s">
        <v>11</v>
      </c>
      <c r="D4890" s="195">
        <v>0</v>
      </c>
    </row>
    <row r="4891" spans="1:4" ht="26.4" x14ac:dyDescent="0.25">
      <c r="A4891" s="84">
        <v>94747</v>
      </c>
      <c r="B4891" s="85" t="s">
        <v>12913</v>
      </c>
      <c r="C4891" s="84" t="s">
        <v>11</v>
      </c>
      <c r="D4891" s="195">
        <v>0</v>
      </c>
    </row>
    <row r="4892" spans="1:4" ht="26.4" x14ac:dyDescent="0.25">
      <c r="A4892" s="84">
        <v>94749</v>
      </c>
      <c r="B4892" s="85" t="s">
        <v>12914</v>
      </c>
      <c r="C4892" s="84" t="s">
        <v>11</v>
      </c>
      <c r="D4892" s="195">
        <v>0</v>
      </c>
    </row>
    <row r="4893" spans="1:4" ht="26.4" x14ac:dyDescent="0.25">
      <c r="A4893" s="84">
        <v>94751</v>
      </c>
      <c r="B4893" s="85" t="s">
        <v>12915</v>
      </c>
      <c r="C4893" s="84" t="s">
        <v>11</v>
      </c>
      <c r="D4893" s="195">
        <v>0</v>
      </c>
    </row>
    <row r="4894" spans="1:4" ht="26.4" x14ac:dyDescent="0.25">
      <c r="A4894" s="84">
        <v>94753</v>
      </c>
      <c r="B4894" s="85" t="s">
        <v>12916</v>
      </c>
      <c r="C4894" s="84" t="s">
        <v>11</v>
      </c>
      <c r="D4894" s="195">
        <v>0</v>
      </c>
    </row>
    <row r="4895" spans="1:4" ht="39.6" x14ac:dyDescent="0.25">
      <c r="A4895" s="84">
        <v>105209</v>
      </c>
      <c r="B4895" s="85" t="s">
        <v>8212</v>
      </c>
      <c r="C4895" s="84" t="s">
        <v>11</v>
      </c>
      <c r="D4895" s="195">
        <v>162.52000000000001</v>
      </c>
    </row>
    <row r="4896" spans="1:4" ht="39.6" x14ac:dyDescent="0.25">
      <c r="A4896" s="84">
        <v>105208</v>
      </c>
      <c r="B4896" s="85" t="s">
        <v>8211</v>
      </c>
      <c r="C4896" s="84" t="s">
        <v>11</v>
      </c>
      <c r="D4896" s="195">
        <v>332.36</v>
      </c>
    </row>
    <row r="4897" spans="1:4" ht="39.6" x14ac:dyDescent="0.25">
      <c r="A4897" s="84">
        <v>105210</v>
      </c>
      <c r="B4897" s="85" t="s">
        <v>8213</v>
      </c>
      <c r="C4897" s="84" t="s">
        <v>11</v>
      </c>
      <c r="D4897" s="195">
        <v>428.72</v>
      </c>
    </row>
    <row r="4898" spans="1:4" ht="39.6" x14ac:dyDescent="0.25">
      <c r="A4898" s="84">
        <v>105203</v>
      </c>
      <c r="B4898" s="85" t="s">
        <v>8206</v>
      </c>
      <c r="C4898" s="84" t="s">
        <v>11</v>
      </c>
      <c r="D4898" s="195">
        <v>167.03</v>
      </c>
    </row>
    <row r="4899" spans="1:4" ht="39.6" x14ac:dyDescent="0.25">
      <c r="A4899" s="84">
        <v>105202</v>
      </c>
      <c r="B4899" s="85" t="s">
        <v>8205</v>
      </c>
      <c r="C4899" s="84" t="s">
        <v>11</v>
      </c>
      <c r="D4899" s="195">
        <v>273.5</v>
      </c>
    </row>
    <row r="4900" spans="1:4" ht="39.6" x14ac:dyDescent="0.25">
      <c r="A4900" s="84">
        <v>105204</v>
      </c>
      <c r="B4900" s="85" t="s">
        <v>8207</v>
      </c>
      <c r="C4900" s="84" t="s">
        <v>11</v>
      </c>
      <c r="D4900" s="195">
        <v>363.42</v>
      </c>
    </row>
    <row r="4901" spans="1:4" ht="39.6" x14ac:dyDescent="0.25">
      <c r="A4901" s="84">
        <v>105206</v>
      </c>
      <c r="B4901" s="85" t="s">
        <v>8209</v>
      </c>
      <c r="C4901" s="84" t="s">
        <v>11</v>
      </c>
      <c r="D4901" s="195">
        <v>159.26</v>
      </c>
    </row>
    <row r="4902" spans="1:4" ht="39.6" x14ac:dyDescent="0.25">
      <c r="A4902" s="84">
        <v>105205</v>
      </c>
      <c r="B4902" s="85" t="s">
        <v>8208</v>
      </c>
      <c r="C4902" s="84" t="s">
        <v>11</v>
      </c>
      <c r="D4902" s="195">
        <v>252.81</v>
      </c>
    </row>
    <row r="4903" spans="1:4" ht="39.6" x14ac:dyDescent="0.25">
      <c r="A4903" s="84">
        <v>105207</v>
      </c>
      <c r="B4903" s="85" t="s">
        <v>8210</v>
      </c>
      <c r="C4903" s="84" t="s">
        <v>11</v>
      </c>
      <c r="D4903" s="195">
        <v>353.08</v>
      </c>
    </row>
    <row r="4904" spans="1:4" ht="26.4" x14ac:dyDescent="0.25">
      <c r="A4904" s="84">
        <v>94687</v>
      </c>
      <c r="B4904" s="85" t="s">
        <v>8045</v>
      </c>
      <c r="C4904" s="84" t="s">
        <v>11</v>
      </c>
      <c r="D4904" s="195">
        <v>290.06</v>
      </c>
    </row>
    <row r="4905" spans="1:4" ht="26.4" x14ac:dyDescent="0.25">
      <c r="A4905" s="84">
        <v>94673</v>
      </c>
      <c r="B4905" s="85" t="s">
        <v>12917</v>
      </c>
      <c r="C4905" s="84" t="s">
        <v>11</v>
      </c>
      <c r="D4905" s="195">
        <v>8.67</v>
      </c>
    </row>
    <row r="4906" spans="1:4" ht="26.4" x14ac:dyDescent="0.25">
      <c r="A4906" s="84">
        <v>94675</v>
      </c>
      <c r="B4906" s="85" t="s">
        <v>8033</v>
      </c>
      <c r="C4906" s="84" t="s">
        <v>11</v>
      </c>
      <c r="D4906" s="195">
        <v>14.79</v>
      </c>
    </row>
    <row r="4907" spans="1:4" ht="26.4" x14ac:dyDescent="0.25">
      <c r="A4907" s="84">
        <v>94677</v>
      </c>
      <c r="B4907" s="85" t="s">
        <v>8035</v>
      </c>
      <c r="C4907" s="84" t="s">
        <v>11</v>
      </c>
      <c r="D4907" s="195">
        <v>24.22</v>
      </c>
    </row>
    <row r="4908" spans="1:4" ht="26.4" x14ac:dyDescent="0.25">
      <c r="A4908" s="84">
        <v>94679</v>
      </c>
      <c r="B4908" s="85" t="s">
        <v>8037</v>
      </c>
      <c r="C4908" s="84" t="s">
        <v>11</v>
      </c>
      <c r="D4908" s="195">
        <v>29</v>
      </c>
    </row>
    <row r="4909" spans="1:4" ht="26.4" x14ac:dyDescent="0.25">
      <c r="A4909" s="84">
        <v>94681</v>
      </c>
      <c r="B4909" s="85" t="s">
        <v>8039</v>
      </c>
      <c r="C4909" s="84" t="s">
        <v>11</v>
      </c>
      <c r="D4909" s="195">
        <v>61.14</v>
      </c>
    </row>
    <row r="4910" spans="1:4" ht="26.4" x14ac:dyDescent="0.25">
      <c r="A4910" s="84">
        <v>94683</v>
      </c>
      <c r="B4910" s="85" t="s">
        <v>8041</v>
      </c>
      <c r="C4910" s="84" t="s">
        <v>11</v>
      </c>
      <c r="D4910" s="195">
        <v>93.01</v>
      </c>
    </row>
    <row r="4911" spans="1:4" ht="26.4" x14ac:dyDescent="0.25">
      <c r="A4911" s="84">
        <v>94685</v>
      </c>
      <c r="B4911" s="85" t="s">
        <v>8043</v>
      </c>
      <c r="C4911" s="84" t="s">
        <v>11</v>
      </c>
      <c r="D4911" s="195">
        <v>118.53</v>
      </c>
    </row>
    <row r="4912" spans="1:4" ht="39.6" x14ac:dyDescent="0.25">
      <c r="A4912" s="84">
        <v>94621</v>
      </c>
      <c r="B4912" s="85" t="s">
        <v>12918</v>
      </c>
      <c r="C4912" s="84" t="s">
        <v>11</v>
      </c>
      <c r="D4912" s="195">
        <v>0</v>
      </c>
    </row>
    <row r="4913" spans="1:4" ht="39.6" x14ac:dyDescent="0.25">
      <c r="A4913" s="84">
        <v>94615</v>
      </c>
      <c r="B4913" s="85" t="s">
        <v>8009</v>
      </c>
      <c r="C4913" s="84" t="s">
        <v>11</v>
      </c>
      <c r="D4913" s="195">
        <v>165.72</v>
      </c>
    </row>
    <row r="4914" spans="1:4" ht="39.6" x14ac:dyDescent="0.25">
      <c r="A4914" s="84">
        <v>94617</v>
      </c>
      <c r="B4914" s="85" t="s">
        <v>8011</v>
      </c>
      <c r="C4914" s="84" t="s">
        <v>11</v>
      </c>
      <c r="D4914" s="195">
        <v>335.8</v>
      </c>
    </row>
    <row r="4915" spans="1:4" ht="39.6" x14ac:dyDescent="0.25">
      <c r="A4915" s="84">
        <v>94619</v>
      </c>
      <c r="B4915" s="85" t="s">
        <v>12919</v>
      </c>
      <c r="C4915" s="84" t="s">
        <v>11</v>
      </c>
      <c r="D4915" s="195">
        <v>0</v>
      </c>
    </row>
    <row r="4916" spans="1:4" ht="26.4" x14ac:dyDescent="0.25">
      <c r="A4916" s="84">
        <v>105147</v>
      </c>
      <c r="B4916" s="85" t="s">
        <v>8159</v>
      </c>
      <c r="C4916" s="84" t="s">
        <v>11</v>
      </c>
      <c r="D4916" s="195">
        <v>16.88</v>
      </c>
    </row>
    <row r="4917" spans="1:4" ht="26.4" x14ac:dyDescent="0.25">
      <c r="A4917" s="84">
        <v>105148</v>
      </c>
      <c r="B4917" s="85" t="s">
        <v>8160</v>
      </c>
      <c r="C4917" s="84" t="s">
        <v>11</v>
      </c>
      <c r="D4917" s="195">
        <v>24.06</v>
      </c>
    </row>
    <row r="4918" spans="1:4" ht="26.4" x14ac:dyDescent="0.25">
      <c r="A4918" s="84">
        <v>105154</v>
      </c>
      <c r="B4918" s="85" t="s">
        <v>8165</v>
      </c>
      <c r="C4918" s="84" t="s">
        <v>11</v>
      </c>
      <c r="D4918" s="195">
        <v>7.95</v>
      </c>
    </row>
    <row r="4919" spans="1:4" ht="26.4" x14ac:dyDescent="0.25">
      <c r="A4919" s="84">
        <v>105155</v>
      </c>
      <c r="B4919" s="85" t="s">
        <v>8166</v>
      </c>
      <c r="C4919" s="84" t="s">
        <v>11</v>
      </c>
      <c r="D4919" s="195">
        <v>12.13</v>
      </c>
    </row>
    <row r="4920" spans="1:4" ht="26.4" x14ac:dyDescent="0.25">
      <c r="A4920" s="84">
        <v>105156</v>
      </c>
      <c r="B4920" s="85" t="s">
        <v>8167</v>
      </c>
      <c r="C4920" s="84" t="s">
        <v>11</v>
      </c>
      <c r="D4920" s="195">
        <v>15.38</v>
      </c>
    </row>
    <row r="4921" spans="1:4" ht="26.4" x14ac:dyDescent="0.25">
      <c r="A4921" s="84">
        <v>105157</v>
      </c>
      <c r="B4921" s="85" t="s">
        <v>8168</v>
      </c>
      <c r="C4921" s="84" t="s">
        <v>11</v>
      </c>
      <c r="D4921" s="195">
        <v>23.96</v>
      </c>
    </row>
    <row r="4922" spans="1:4" ht="26.4" x14ac:dyDescent="0.25">
      <c r="A4922" s="84">
        <v>105158</v>
      </c>
      <c r="B4922" s="85" t="s">
        <v>8169</v>
      </c>
      <c r="C4922" s="84" t="s">
        <v>11</v>
      </c>
      <c r="D4922" s="195">
        <v>35.54</v>
      </c>
    </row>
    <row r="4923" spans="1:4" ht="26.4" x14ac:dyDescent="0.25">
      <c r="A4923" s="84">
        <v>105159</v>
      </c>
      <c r="B4923" s="85" t="s">
        <v>8170</v>
      </c>
      <c r="C4923" s="84" t="s">
        <v>11</v>
      </c>
      <c r="D4923" s="195">
        <v>64.36</v>
      </c>
    </row>
    <row r="4924" spans="1:4" ht="26.4" x14ac:dyDescent="0.25">
      <c r="A4924" s="84">
        <v>105160</v>
      </c>
      <c r="B4924" s="85" t="s">
        <v>8171</v>
      </c>
      <c r="C4924" s="84" t="s">
        <v>11</v>
      </c>
      <c r="D4924" s="195">
        <v>79.33</v>
      </c>
    </row>
    <row r="4925" spans="1:4" ht="26.4" x14ac:dyDescent="0.25">
      <c r="A4925" s="84">
        <v>94634</v>
      </c>
      <c r="B4925" s="85" t="s">
        <v>12920</v>
      </c>
      <c r="C4925" s="84" t="s">
        <v>11</v>
      </c>
      <c r="D4925" s="195">
        <v>0</v>
      </c>
    </row>
    <row r="4926" spans="1:4" ht="26.4" x14ac:dyDescent="0.25">
      <c r="A4926" s="84">
        <v>94631</v>
      </c>
      <c r="B4926" s="85" t="s">
        <v>12921</v>
      </c>
      <c r="C4926" s="84" t="s">
        <v>11</v>
      </c>
      <c r="D4926" s="195">
        <v>0</v>
      </c>
    </row>
    <row r="4927" spans="1:4" ht="26.4" x14ac:dyDescent="0.25">
      <c r="A4927" s="84">
        <v>94632</v>
      </c>
      <c r="B4927" s="85" t="s">
        <v>12922</v>
      </c>
      <c r="C4927" s="84" t="s">
        <v>11</v>
      </c>
      <c r="D4927" s="195">
        <v>0</v>
      </c>
    </row>
    <row r="4928" spans="1:4" ht="26.4" x14ac:dyDescent="0.25">
      <c r="A4928" s="84">
        <v>94633</v>
      </c>
      <c r="B4928" s="85" t="s">
        <v>12923</v>
      </c>
      <c r="C4928" s="84" t="s">
        <v>11</v>
      </c>
      <c r="D4928" s="195">
        <v>0</v>
      </c>
    </row>
    <row r="4929" spans="1:4" ht="39.6" x14ac:dyDescent="0.25">
      <c r="A4929" s="84">
        <v>94672</v>
      </c>
      <c r="B4929" s="85" t="s">
        <v>12924</v>
      </c>
      <c r="C4929" s="84" t="s">
        <v>11</v>
      </c>
      <c r="D4929" s="195">
        <v>7.4</v>
      </c>
    </row>
    <row r="4930" spans="1:4" ht="26.4" x14ac:dyDescent="0.25">
      <c r="A4930" s="84">
        <v>94754</v>
      </c>
      <c r="B4930" s="85" t="s">
        <v>8089</v>
      </c>
      <c r="C4930" s="84" t="s">
        <v>11</v>
      </c>
      <c r="D4930" s="195">
        <v>341.89</v>
      </c>
    </row>
    <row r="4931" spans="1:4" ht="26.4" x14ac:dyDescent="0.25">
      <c r="A4931" s="84">
        <v>94740</v>
      </c>
      <c r="B4931" s="85" t="s">
        <v>8080</v>
      </c>
      <c r="C4931" s="84" t="s">
        <v>11</v>
      </c>
      <c r="D4931" s="195">
        <v>11.5</v>
      </c>
    </row>
    <row r="4932" spans="1:4" ht="26.4" x14ac:dyDescent="0.25">
      <c r="A4932" s="84">
        <v>94742</v>
      </c>
      <c r="B4932" s="85" t="s">
        <v>8082</v>
      </c>
      <c r="C4932" s="84" t="s">
        <v>11</v>
      </c>
      <c r="D4932" s="195">
        <v>19.38</v>
      </c>
    </row>
    <row r="4933" spans="1:4" ht="26.4" x14ac:dyDescent="0.25">
      <c r="A4933" s="84">
        <v>94744</v>
      </c>
      <c r="B4933" s="85" t="s">
        <v>8084</v>
      </c>
      <c r="C4933" s="84" t="s">
        <v>11</v>
      </c>
      <c r="D4933" s="195">
        <v>30.78</v>
      </c>
    </row>
    <row r="4934" spans="1:4" ht="26.4" x14ac:dyDescent="0.25">
      <c r="A4934" s="84">
        <v>94746</v>
      </c>
      <c r="B4934" s="85" t="s">
        <v>8085</v>
      </c>
      <c r="C4934" s="84" t="s">
        <v>11</v>
      </c>
      <c r="D4934" s="195">
        <v>44.34</v>
      </c>
    </row>
    <row r="4935" spans="1:4" ht="26.4" x14ac:dyDescent="0.25">
      <c r="A4935" s="84">
        <v>94748</v>
      </c>
      <c r="B4935" s="85" t="s">
        <v>8086</v>
      </c>
      <c r="C4935" s="84" t="s">
        <v>11</v>
      </c>
      <c r="D4935" s="195">
        <v>98.29</v>
      </c>
    </row>
    <row r="4936" spans="1:4" ht="26.4" x14ac:dyDescent="0.25">
      <c r="A4936" s="84">
        <v>94750</v>
      </c>
      <c r="B4936" s="85" t="s">
        <v>8087</v>
      </c>
      <c r="C4936" s="84" t="s">
        <v>11</v>
      </c>
      <c r="D4936" s="195">
        <v>199.42</v>
      </c>
    </row>
    <row r="4937" spans="1:4" ht="26.4" x14ac:dyDescent="0.25">
      <c r="A4937" s="84">
        <v>94752</v>
      </c>
      <c r="B4937" s="85" t="s">
        <v>8088</v>
      </c>
      <c r="C4937" s="84" t="s">
        <v>11</v>
      </c>
      <c r="D4937" s="195">
        <v>239.06</v>
      </c>
    </row>
    <row r="4938" spans="1:4" ht="26.4" x14ac:dyDescent="0.25">
      <c r="A4938" s="84">
        <v>96755</v>
      </c>
      <c r="B4938" s="85" t="s">
        <v>8124</v>
      </c>
      <c r="C4938" s="84" t="s">
        <v>11</v>
      </c>
      <c r="D4938" s="195">
        <v>355.36</v>
      </c>
    </row>
    <row r="4939" spans="1:4" ht="26.4" x14ac:dyDescent="0.25">
      <c r="A4939" s="84">
        <v>96747</v>
      </c>
      <c r="B4939" s="85" t="s">
        <v>8116</v>
      </c>
      <c r="C4939" s="84" t="s">
        <v>11</v>
      </c>
      <c r="D4939" s="195">
        <v>8.08</v>
      </c>
    </row>
    <row r="4940" spans="1:4" ht="26.4" x14ac:dyDescent="0.25">
      <c r="A4940" s="84">
        <v>96748</v>
      </c>
      <c r="B4940" s="85" t="s">
        <v>8117</v>
      </c>
      <c r="C4940" s="84" t="s">
        <v>11</v>
      </c>
      <c r="D4940" s="195">
        <v>9.3699999999999992</v>
      </c>
    </row>
    <row r="4941" spans="1:4" ht="26.4" x14ac:dyDescent="0.25">
      <c r="A4941" s="84">
        <v>96749</v>
      </c>
      <c r="B4941" s="85" t="s">
        <v>8118</v>
      </c>
      <c r="C4941" s="84" t="s">
        <v>11</v>
      </c>
      <c r="D4941" s="195">
        <v>11.83</v>
      </c>
    </row>
    <row r="4942" spans="1:4" ht="26.4" x14ac:dyDescent="0.25">
      <c r="A4942" s="84">
        <v>96750</v>
      </c>
      <c r="B4942" s="85" t="s">
        <v>8119</v>
      </c>
      <c r="C4942" s="84" t="s">
        <v>11</v>
      </c>
      <c r="D4942" s="195">
        <v>18.45</v>
      </c>
    </row>
    <row r="4943" spans="1:4" ht="26.4" x14ac:dyDescent="0.25">
      <c r="A4943" s="84">
        <v>96751</v>
      </c>
      <c r="B4943" s="85" t="s">
        <v>8120</v>
      </c>
      <c r="C4943" s="84" t="s">
        <v>11</v>
      </c>
      <c r="D4943" s="195">
        <v>26.87</v>
      </c>
    </row>
    <row r="4944" spans="1:4" ht="26.4" x14ac:dyDescent="0.25">
      <c r="A4944" s="84">
        <v>96752</v>
      </c>
      <c r="B4944" s="85" t="s">
        <v>8121</v>
      </c>
      <c r="C4944" s="84" t="s">
        <v>11</v>
      </c>
      <c r="D4944" s="195">
        <v>40.229999999999997</v>
      </c>
    </row>
    <row r="4945" spans="1:4" ht="26.4" x14ac:dyDescent="0.25">
      <c r="A4945" s="84">
        <v>96753</v>
      </c>
      <c r="B4945" s="85" t="s">
        <v>8122</v>
      </c>
      <c r="C4945" s="84" t="s">
        <v>11</v>
      </c>
      <c r="D4945" s="195">
        <v>91.44</v>
      </c>
    </row>
    <row r="4946" spans="1:4" ht="26.4" x14ac:dyDescent="0.25">
      <c r="A4946" s="84">
        <v>96754</v>
      </c>
      <c r="B4946" s="85" t="s">
        <v>8123</v>
      </c>
      <c r="C4946" s="84" t="s">
        <v>11</v>
      </c>
      <c r="D4946" s="195">
        <v>117.37</v>
      </c>
    </row>
    <row r="4947" spans="1:4" ht="26.4" x14ac:dyDescent="0.25">
      <c r="A4947" s="84">
        <v>94686</v>
      </c>
      <c r="B4947" s="85" t="s">
        <v>8044</v>
      </c>
      <c r="C4947" s="84" t="s">
        <v>11</v>
      </c>
      <c r="D4947" s="195">
        <v>321.14999999999998</v>
      </c>
    </row>
    <row r="4948" spans="1:4" ht="26.4" x14ac:dyDescent="0.25">
      <c r="A4948" s="84">
        <v>94674</v>
      </c>
      <c r="B4948" s="85" t="s">
        <v>8032</v>
      </c>
      <c r="C4948" s="84" t="s">
        <v>11</v>
      </c>
      <c r="D4948" s="195">
        <v>9.4</v>
      </c>
    </row>
    <row r="4949" spans="1:4" ht="26.4" x14ac:dyDescent="0.25">
      <c r="A4949" s="84">
        <v>94676</v>
      </c>
      <c r="B4949" s="85" t="s">
        <v>8034</v>
      </c>
      <c r="C4949" s="84" t="s">
        <v>11</v>
      </c>
      <c r="D4949" s="195">
        <v>16.02</v>
      </c>
    </row>
    <row r="4950" spans="1:4" ht="26.4" x14ac:dyDescent="0.25">
      <c r="A4950" s="84">
        <v>94678</v>
      </c>
      <c r="B4950" s="85" t="s">
        <v>8036</v>
      </c>
      <c r="C4950" s="84" t="s">
        <v>11</v>
      </c>
      <c r="D4950" s="195">
        <v>18.23</v>
      </c>
    </row>
    <row r="4951" spans="1:4" ht="26.4" x14ac:dyDescent="0.25">
      <c r="A4951" s="84">
        <v>94680</v>
      </c>
      <c r="B4951" s="85" t="s">
        <v>8038</v>
      </c>
      <c r="C4951" s="84" t="s">
        <v>11</v>
      </c>
      <c r="D4951" s="195">
        <v>54.25</v>
      </c>
    </row>
    <row r="4952" spans="1:4" ht="26.4" x14ac:dyDescent="0.25">
      <c r="A4952" s="84">
        <v>94682</v>
      </c>
      <c r="B4952" s="85" t="s">
        <v>8040</v>
      </c>
      <c r="C4952" s="84" t="s">
        <v>11</v>
      </c>
      <c r="D4952" s="195">
        <v>137.21</v>
      </c>
    </row>
    <row r="4953" spans="1:4" ht="26.4" x14ac:dyDescent="0.25">
      <c r="A4953" s="84">
        <v>94684</v>
      </c>
      <c r="B4953" s="85" t="s">
        <v>8042</v>
      </c>
      <c r="C4953" s="84" t="s">
        <v>11</v>
      </c>
      <c r="D4953" s="195">
        <v>165.39</v>
      </c>
    </row>
    <row r="4954" spans="1:4" ht="26.4" x14ac:dyDescent="0.25">
      <c r="A4954" s="84">
        <v>105219</v>
      </c>
      <c r="B4954" s="85" t="s">
        <v>8222</v>
      </c>
      <c r="C4954" s="84" t="s">
        <v>11</v>
      </c>
      <c r="D4954" s="195">
        <v>13.48</v>
      </c>
    </row>
    <row r="4955" spans="1:4" ht="26.4" x14ac:dyDescent="0.25">
      <c r="A4955" s="84">
        <v>105220</v>
      </c>
      <c r="B4955" s="85" t="s">
        <v>8223</v>
      </c>
      <c r="C4955" s="84" t="s">
        <v>11</v>
      </c>
      <c r="D4955" s="195">
        <v>18.559999999999999</v>
      </c>
    </row>
    <row r="4956" spans="1:4" ht="26.4" x14ac:dyDescent="0.25">
      <c r="A4956" s="84">
        <v>105221</v>
      </c>
      <c r="B4956" s="85" t="s">
        <v>8224</v>
      </c>
      <c r="C4956" s="84" t="s">
        <v>11</v>
      </c>
      <c r="D4956" s="195">
        <v>28.75</v>
      </c>
    </row>
    <row r="4957" spans="1:4" ht="26.4" x14ac:dyDescent="0.25">
      <c r="A4957" s="84">
        <v>105166</v>
      </c>
      <c r="B4957" s="85" t="s">
        <v>8177</v>
      </c>
      <c r="C4957" s="84" t="s">
        <v>11</v>
      </c>
      <c r="D4957" s="195">
        <v>43.84</v>
      </c>
    </row>
    <row r="4958" spans="1:4" ht="26.4" x14ac:dyDescent="0.25">
      <c r="A4958" s="84">
        <v>105222</v>
      </c>
      <c r="B4958" s="85" t="s">
        <v>8225</v>
      </c>
      <c r="C4958" s="84" t="s">
        <v>11</v>
      </c>
      <c r="D4958" s="195">
        <v>83.52</v>
      </c>
    </row>
    <row r="4959" spans="1:4" ht="26.4" x14ac:dyDescent="0.25">
      <c r="A4959" s="84">
        <v>105223</v>
      </c>
      <c r="B4959" s="85" t="s">
        <v>8226</v>
      </c>
      <c r="C4959" s="84" t="s">
        <v>11</v>
      </c>
      <c r="D4959" s="195">
        <v>192.74</v>
      </c>
    </row>
    <row r="4960" spans="1:4" ht="26.4" x14ac:dyDescent="0.25">
      <c r="A4960" s="84">
        <v>105224</v>
      </c>
      <c r="B4960" s="85" t="s">
        <v>8227</v>
      </c>
      <c r="C4960" s="84" t="s">
        <v>11</v>
      </c>
      <c r="D4960" s="195">
        <v>280.62</v>
      </c>
    </row>
    <row r="4961" spans="1:4" ht="26.4" x14ac:dyDescent="0.25">
      <c r="A4961" s="84">
        <v>105149</v>
      </c>
      <c r="B4961" s="85" t="s">
        <v>8161</v>
      </c>
      <c r="C4961" s="84" t="s">
        <v>11</v>
      </c>
      <c r="D4961" s="195">
        <v>8.33</v>
      </c>
    </row>
    <row r="4962" spans="1:4" ht="26.4" x14ac:dyDescent="0.25">
      <c r="A4962" s="84">
        <v>105150</v>
      </c>
      <c r="B4962" s="85" t="s">
        <v>8162</v>
      </c>
      <c r="C4962" s="84" t="s">
        <v>11</v>
      </c>
      <c r="D4962" s="195">
        <v>9.7899999999999991</v>
      </c>
    </row>
    <row r="4963" spans="1:4" ht="26.4" x14ac:dyDescent="0.25">
      <c r="A4963" s="84">
        <v>105151</v>
      </c>
      <c r="B4963" s="85" t="s">
        <v>8163</v>
      </c>
      <c r="C4963" s="84" t="s">
        <v>11</v>
      </c>
      <c r="D4963" s="195">
        <v>24.11</v>
      </c>
    </row>
    <row r="4964" spans="1:4" ht="26.4" x14ac:dyDescent="0.25">
      <c r="A4964" s="84">
        <v>105152</v>
      </c>
      <c r="B4964" s="85" t="s">
        <v>8164</v>
      </c>
      <c r="C4964" s="84" t="s">
        <v>11</v>
      </c>
      <c r="D4964" s="195">
        <v>35.82</v>
      </c>
    </row>
    <row r="4965" spans="1:4" ht="26.4" x14ac:dyDescent="0.25">
      <c r="A4965" s="84">
        <v>105153</v>
      </c>
      <c r="B4965" s="85" t="s">
        <v>7981</v>
      </c>
      <c r="C4965" s="84" t="s">
        <v>11</v>
      </c>
      <c r="D4965" s="195">
        <v>56.21</v>
      </c>
    </row>
    <row r="4966" spans="1:4" ht="26.4" x14ac:dyDescent="0.25">
      <c r="A4966" s="84">
        <v>105161</v>
      </c>
      <c r="B4966" s="85" t="s">
        <v>8172</v>
      </c>
      <c r="C4966" s="84" t="s">
        <v>11</v>
      </c>
      <c r="D4966" s="195">
        <v>101.18</v>
      </c>
    </row>
    <row r="4967" spans="1:4" ht="26.4" x14ac:dyDescent="0.25">
      <c r="A4967" s="84">
        <v>105162</v>
      </c>
      <c r="B4967" s="85" t="s">
        <v>8173</v>
      </c>
      <c r="C4967" s="84" t="s">
        <v>11</v>
      </c>
      <c r="D4967" s="195">
        <v>172.62</v>
      </c>
    </row>
    <row r="4968" spans="1:4" ht="26.4" x14ac:dyDescent="0.25">
      <c r="A4968" s="84">
        <v>105163</v>
      </c>
      <c r="B4968" s="85" t="s">
        <v>8174</v>
      </c>
      <c r="C4968" s="84" t="s">
        <v>11</v>
      </c>
      <c r="D4968" s="195">
        <v>15.31</v>
      </c>
    </row>
    <row r="4969" spans="1:4" ht="26.4" x14ac:dyDescent="0.25">
      <c r="A4969" s="84">
        <v>105170</v>
      </c>
      <c r="B4969" s="85" t="s">
        <v>8180</v>
      </c>
      <c r="C4969" s="84" t="s">
        <v>11</v>
      </c>
      <c r="D4969" s="195">
        <v>6.68</v>
      </c>
    </row>
    <row r="4970" spans="1:4" ht="26.4" x14ac:dyDescent="0.25">
      <c r="A4970" s="84">
        <v>105179</v>
      </c>
      <c r="B4970" s="85" t="s">
        <v>8188</v>
      </c>
      <c r="C4970" s="84" t="s">
        <v>11</v>
      </c>
      <c r="D4970" s="195">
        <v>11.7</v>
      </c>
    </row>
    <row r="4971" spans="1:4" ht="26.4" x14ac:dyDescent="0.25">
      <c r="A4971" s="84">
        <v>105180</v>
      </c>
      <c r="B4971" s="85" t="s">
        <v>8189</v>
      </c>
      <c r="C4971" s="84" t="s">
        <v>11</v>
      </c>
      <c r="D4971" s="195">
        <v>16.100000000000001</v>
      </c>
    </row>
    <row r="4972" spans="1:4" ht="26.4" x14ac:dyDescent="0.25">
      <c r="A4972" s="84">
        <v>105181</v>
      </c>
      <c r="B4972" s="85" t="s">
        <v>8190</v>
      </c>
      <c r="C4972" s="84" t="s">
        <v>11</v>
      </c>
      <c r="D4972" s="195">
        <v>21.56</v>
      </c>
    </row>
    <row r="4973" spans="1:4" ht="26.4" x14ac:dyDescent="0.25">
      <c r="A4973" s="84">
        <v>105182</v>
      </c>
      <c r="B4973" s="85" t="s">
        <v>8191</v>
      </c>
      <c r="C4973" s="84" t="s">
        <v>11</v>
      </c>
      <c r="D4973" s="195">
        <v>51.92</v>
      </c>
    </row>
    <row r="4974" spans="1:4" ht="26.4" x14ac:dyDescent="0.25">
      <c r="A4974" s="84">
        <v>105183</v>
      </c>
      <c r="B4974" s="85" t="s">
        <v>8192</v>
      </c>
      <c r="C4974" s="84" t="s">
        <v>11</v>
      </c>
      <c r="D4974" s="195">
        <v>110.23</v>
      </c>
    </row>
    <row r="4975" spans="1:4" ht="26.4" x14ac:dyDescent="0.25">
      <c r="A4975" s="84">
        <v>105184</v>
      </c>
      <c r="B4975" s="85" t="s">
        <v>8193</v>
      </c>
      <c r="C4975" s="84" t="s">
        <v>11</v>
      </c>
      <c r="D4975" s="195">
        <v>136.49</v>
      </c>
    </row>
    <row r="4976" spans="1:4" ht="26.4" x14ac:dyDescent="0.25">
      <c r="A4976" s="84">
        <v>94612</v>
      </c>
      <c r="B4976" s="85" t="s">
        <v>8007</v>
      </c>
      <c r="C4976" s="84" t="s">
        <v>11</v>
      </c>
      <c r="D4976" s="195">
        <v>436.99</v>
      </c>
    </row>
    <row r="4977" spans="1:4" ht="26.4" x14ac:dyDescent="0.25">
      <c r="A4977" s="84">
        <v>105142</v>
      </c>
      <c r="B4977" s="85" t="s">
        <v>7977</v>
      </c>
      <c r="C4977" s="84" t="s">
        <v>11</v>
      </c>
      <c r="D4977" s="195">
        <v>8.24</v>
      </c>
    </row>
    <row r="4978" spans="1:4" ht="26.4" x14ac:dyDescent="0.25">
      <c r="A4978" s="84">
        <v>105143</v>
      </c>
      <c r="B4978" s="85" t="s">
        <v>7978</v>
      </c>
      <c r="C4978" s="84" t="s">
        <v>11</v>
      </c>
      <c r="D4978" s="195">
        <v>12.47</v>
      </c>
    </row>
    <row r="4979" spans="1:4" ht="26.4" x14ac:dyDescent="0.25">
      <c r="A4979" s="84">
        <v>105144</v>
      </c>
      <c r="B4979" s="85" t="s">
        <v>7979</v>
      </c>
      <c r="C4979" s="84" t="s">
        <v>11</v>
      </c>
      <c r="D4979" s="195">
        <v>26.59</v>
      </c>
    </row>
    <row r="4980" spans="1:4" ht="39.6" x14ac:dyDescent="0.25">
      <c r="A4980" s="84">
        <v>105173</v>
      </c>
      <c r="B4980" s="85" t="s">
        <v>8182</v>
      </c>
      <c r="C4980" s="84" t="s">
        <v>11</v>
      </c>
      <c r="D4980" s="195">
        <v>92.71</v>
      </c>
    </row>
    <row r="4981" spans="1:4" ht="39.6" x14ac:dyDescent="0.25">
      <c r="A4981" s="84">
        <v>105175</v>
      </c>
      <c r="B4981" s="85" t="s">
        <v>8184</v>
      </c>
      <c r="C4981" s="84" t="s">
        <v>11</v>
      </c>
      <c r="D4981" s="195">
        <v>132.19999999999999</v>
      </c>
    </row>
    <row r="4982" spans="1:4" ht="39.6" x14ac:dyDescent="0.25">
      <c r="A4982" s="84">
        <v>105174</v>
      </c>
      <c r="B4982" s="85" t="s">
        <v>8183</v>
      </c>
      <c r="C4982" s="84" t="s">
        <v>11</v>
      </c>
      <c r="D4982" s="195">
        <v>133.88</v>
      </c>
    </row>
    <row r="4983" spans="1:4" ht="26.4" x14ac:dyDescent="0.25">
      <c r="A4983" s="84">
        <v>105145</v>
      </c>
      <c r="B4983" s="85" t="s">
        <v>7980</v>
      </c>
      <c r="C4983" s="84" t="s">
        <v>11</v>
      </c>
      <c r="D4983" s="195">
        <v>14.46</v>
      </c>
    </row>
    <row r="4984" spans="1:4" ht="26.4" x14ac:dyDescent="0.25">
      <c r="A4984" s="84">
        <v>94606</v>
      </c>
      <c r="B4984" s="85" t="s">
        <v>8004</v>
      </c>
      <c r="C4984" s="84" t="s">
        <v>11</v>
      </c>
      <c r="D4984" s="195">
        <v>86.22</v>
      </c>
    </row>
    <row r="4985" spans="1:4" ht="26.4" x14ac:dyDescent="0.25">
      <c r="A4985" s="84">
        <v>94608</v>
      </c>
      <c r="B4985" s="85" t="s">
        <v>8005</v>
      </c>
      <c r="C4985" s="84" t="s">
        <v>11</v>
      </c>
      <c r="D4985" s="195">
        <v>211.64</v>
      </c>
    </row>
    <row r="4986" spans="1:4" ht="26.4" x14ac:dyDescent="0.25">
      <c r="A4986" s="84">
        <v>94610</v>
      </c>
      <c r="B4986" s="85" t="s">
        <v>8006</v>
      </c>
      <c r="C4986" s="84" t="s">
        <v>11</v>
      </c>
      <c r="D4986" s="195">
        <v>308.26</v>
      </c>
    </row>
    <row r="4987" spans="1:4" ht="26.4" x14ac:dyDescent="0.25">
      <c r="A4987" s="84">
        <v>94657</v>
      </c>
      <c r="B4987" s="85" t="s">
        <v>12925</v>
      </c>
      <c r="C4987" s="84" t="s">
        <v>11</v>
      </c>
      <c r="D4987" s="195">
        <v>4.62</v>
      </c>
    </row>
    <row r="4988" spans="1:4" ht="26.4" x14ac:dyDescent="0.25">
      <c r="A4988" s="84">
        <v>94659</v>
      </c>
      <c r="B4988" s="85" t="s">
        <v>8019</v>
      </c>
      <c r="C4988" s="84" t="s">
        <v>11</v>
      </c>
      <c r="D4988" s="195">
        <v>7.33</v>
      </c>
    </row>
    <row r="4989" spans="1:4" ht="26.4" x14ac:dyDescent="0.25">
      <c r="A4989" s="84">
        <v>94739</v>
      </c>
      <c r="B4989" s="85" t="s">
        <v>8079</v>
      </c>
      <c r="C4989" s="84" t="s">
        <v>11</v>
      </c>
      <c r="D4989" s="195">
        <v>278.95</v>
      </c>
    </row>
    <row r="4990" spans="1:4" ht="26.4" x14ac:dyDescent="0.25">
      <c r="A4990" s="84">
        <v>94725</v>
      </c>
      <c r="B4990" s="85" t="s">
        <v>8066</v>
      </c>
      <c r="C4990" s="84" t="s">
        <v>11</v>
      </c>
      <c r="D4990" s="195">
        <v>8.08</v>
      </c>
    </row>
    <row r="4991" spans="1:4" ht="26.4" x14ac:dyDescent="0.25">
      <c r="A4991" s="84">
        <v>94727</v>
      </c>
      <c r="B4991" s="85" t="s">
        <v>8068</v>
      </c>
      <c r="C4991" s="84" t="s">
        <v>11</v>
      </c>
      <c r="D4991" s="195">
        <v>13.29</v>
      </c>
    </row>
    <row r="4992" spans="1:4" ht="26.4" x14ac:dyDescent="0.25">
      <c r="A4992" s="84">
        <v>94729</v>
      </c>
      <c r="B4992" s="85" t="s">
        <v>8070</v>
      </c>
      <c r="C4992" s="84" t="s">
        <v>11</v>
      </c>
      <c r="D4992" s="195">
        <v>23.22</v>
      </c>
    </row>
    <row r="4993" spans="1:4" ht="26.4" x14ac:dyDescent="0.25">
      <c r="A4993" s="84">
        <v>94731</v>
      </c>
      <c r="B4993" s="85" t="s">
        <v>8072</v>
      </c>
      <c r="C4993" s="84" t="s">
        <v>11</v>
      </c>
      <c r="D4993" s="195">
        <v>30.83</v>
      </c>
    </row>
    <row r="4994" spans="1:4" ht="26.4" x14ac:dyDescent="0.25">
      <c r="A4994" s="84">
        <v>94733</v>
      </c>
      <c r="B4994" s="85" t="s">
        <v>8074</v>
      </c>
      <c r="C4994" s="84" t="s">
        <v>11</v>
      </c>
      <c r="D4994" s="195">
        <v>54.45</v>
      </c>
    </row>
    <row r="4995" spans="1:4" ht="26.4" x14ac:dyDescent="0.25">
      <c r="A4995" s="84">
        <v>94863</v>
      </c>
      <c r="B4995" s="85" t="s">
        <v>8104</v>
      </c>
      <c r="C4995" s="84" t="s">
        <v>11</v>
      </c>
      <c r="D4995" s="195">
        <v>191.42</v>
      </c>
    </row>
    <row r="4996" spans="1:4" ht="26.4" x14ac:dyDescent="0.25">
      <c r="A4996" s="84">
        <v>94737</v>
      </c>
      <c r="B4996" s="85" t="s">
        <v>8077</v>
      </c>
      <c r="C4996" s="84" t="s">
        <v>11</v>
      </c>
      <c r="D4996" s="195">
        <v>227.66</v>
      </c>
    </row>
    <row r="4997" spans="1:4" ht="26.4" x14ac:dyDescent="0.25">
      <c r="A4997" s="84">
        <v>94465</v>
      </c>
      <c r="B4997" s="85" t="s">
        <v>7989</v>
      </c>
      <c r="C4997" s="84" t="s">
        <v>11</v>
      </c>
      <c r="D4997" s="195">
        <v>56.25</v>
      </c>
    </row>
    <row r="4998" spans="1:4" ht="39.6" x14ac:dyDescent="0.25">
      <c r="A4998" s="84">
        <v>94467</v>
      </c>
      <c r="B4998" s="85" t="s">
        <v>7991</v>
      </c>
      <c r="C4998" s="84" t="s">
        <v>11</v>
      </c>
      <c r="D4998" s="195">
        <v>89.87</v>
      </c>
    </row>
    <row r="4999" spans="1:4" ht="26.4" x14ac:dyDescent="0.25">
      <c r="A4999" s="84">
        <v>94469</v>
      </c>
      <c r="B4999" s="85" t="s">
        <v>7993</v>
      </c>
      <c r="C4999" s="84" t="s">
        <v>11</v>
      </c>
      <c r="D4999" s="195">
        <v>128.03</v>
      </c>
    </row>
    <row r="5000" spans="1:4" ht="26.4" x14ac:dyDescent="0.25">
      <c r="A5000" s="84">
        <v>96746</v>
      </c>
      <c r="B5000" s="85" t="s">
        <v>8115</v>
      </c>
      <c r="C5000" s="84" t="s">
        <v>11</v>
      </c>
      <c r="D5000" s="195">
        <v>118.03</v>
      </c>
    </row>
    <row r="5001" spans="1:4" ht="26.4" x14ac:dyDescent="0.25">
      <c r="A5001" s="84">
        <v>96736</v>
      </c>
      <c r="B5001" s="85" t="s">
        <v>8105</v>
      </c>
      <c r="C5001" s="84" t="s">
        <v>11</v>
      </c>
      <c r="D5001" s="195">
        <v>6.56</v>
      </c>
    </row>
    <row r="5002" spans="1:4" ht="26.4" x14ac:dyDescent="0.25">
      <c r="A5002" s="84">
        <v>96737</v>
      </c>
      <c r="B5002" s="85" t="s">
        <v>8106</v>
      </c>
      <c r="C5002" s="84" t="s">
        <v>11</v>
      </c>
      <c r="D5002" s="195">
        <v>6.74</v>
      </c>
    </row>
    <row r="5003" spans="1:4" ht="26.4" x14ac:dyDescent="0.25">
      <c r="A5003" s="84">
        <v>96739</v>
      </c>
      <c r="B5003" s="85" t="s">
        <v>8108</v>
      </c>
      <c r="C5003" s="84" t="s">
        <v>11</v>
      </c>
      <c r="D5003" s="195">
        <v>9.26</v>
      </c>
    </row>
    <row r="5004" spans="1:4" ht="26.4" x14ac:dyDescent="0.25">
      <c r="A5004" s="84">
        <v>96741</v>
      </c>
      <c r="B5004" s="85" t="s">
        <v>8110</v>
      </c>
      <c r="C5004" s="84" t="s">
        <v>11</v>
      </c>
      <c r="D5004" s="195">
        <v>17.82</v>
      </c>
    </row>
    <row r="5005" spans="1:4" ht="26.4" x14ac:dyDescent="0.25">
      <c r="A5005" s="84">
        <v>96742</v>
      </c>
      <c r="B5005" s="85" t="s">
        <v>8111</v>
      </c>
      <c r="C5005" s="84" t="s">
        <v>11</v>
      </c>
      <c r="D5005" s="195">
        <v>21.91</v>
      </c>
    </row>
    <row r="5006" spans="1:4" ht="26.4" x14ac:dyDescent="0.25">
      <c r="A5006" s="84">
        <v>96743</v>
      </c>
      <c r="B5006" s="85" t="s">
        <v>8112</v>
      </c>
      <c r="C5006" s="84" t="s">
        <v>11</v>
      </c>
      <c r="D5006" s="195">
        <v>34.11</v>
      </c>
    </row>
    <row r="5007" spans="1:4" ht="26.4" x14ac:dyDescent="0.25">
      <c r="A5007" s="84">
        <v>96744</v>
      </c>
      <c r="B5007" s="85" t="s">
        <v>8113</v>
      </c>
      <c r="C5007" s="84" t="s">
        <v>11</v>
      </c>
      <c r="D5007" s="195">
        <v>57.34</v>
      </c>
    </row>
    <row r="5008" spans="1:4" ht="26.4" x14ac:dyDescent="0.25">
      <c r="A5008" s="84">
        <v>96745</v>
      </c>
      <c r="B5008" s="85" t="s">
        <v>8114</v>
      </c>
      <c r="C5008" s="84" t="s">
        <v>11</v>
      </c>
      <c r="D5008" s="195">
        <v>89.73</v>
      </c>
    </row>
    <row r="5009" spans="1:4" ht="26.4" x14ac:dyDescent="0.25">
      <c r="A5009" s="84">
        <v>94671</v>
      </c>
      <c r="B5009" s="85" t="s">
        <v>8031</v>
      </c>
      <c r="C5009" s="84" t="s">
        <v>11</v>
      </c>
      <c r="D5009" s="195">
        <v>132.68</v>
      </c>
    </row>
    <row r="5010" spans="1:4" ht="26.4" x14ac:dyDescent="0.25">
      <c r="A5010" s="84">
        <v>94661</v>
      </c>
      <c r="B5010" s="85" t="s">
        <v>8021</v>
      </c>
      <c r="C5010" s="84" t="s">
        <v>11</v>
      </c>
      <c r="D5010" s="195">
        <v>11.81</v>
      </c>
    </row>
    <row r="5011" spans="1:4" ht="26.4" x14ac:dyDescent="0.25">
      <c r="A5011" s="84">
        <v>94663</v>
      </c>
      <c r="B5011" s="85" t="s">
        <v>8023</v>
      </c>
      <c r="C5011" s="84" t="s">
        <v>11</v>
      </c>
      <c r="D5011" s="195">
        <v>14.58</v>
      </c>
    </row>
    <row r="5012" spans="1:4" ht="26.4" x14ac:dyDescent="0.25">
      <c r="A5012" s="84">
        <v>94665</v>
      </c>
      <c r="B5012" s="85" t="s">
        <v>8025</v>
      </c>
      <c r="C5012" s="84" t="s">
        <v>11</v>
      </c>
      <c r="D5012" s="195">
        <v>29.59</v>
      </c>
    </row>
    <row r="5013" spans="1:4" ht="26.4" x14ac:dyDescent="0.25">
      <c r="A5013" s="84">
        <v>94667</v>
      </c>
      <c r="B5013" s="85" t="s">
        <v>8027</v>
      </c>
      <c r="C5013" s="84" t="s">
        <v>11</v>
      </c>
      <c r="D5013" s="195">
        <v>43.5</v>
      </c>
    </row>
    <row r="5014" spans="1:4" ht="26.4" x14ac:dyDescent="0.25">
      <c r="A5014" s="84">
        <v>94669</v>
      </c>
      <c r="B5014" s="85" t="s">
        <v>8029</v>
      </c>
      <c r="C5014" s="84" t="s">
        <v>11</v>
      </c>
      <c r="D5014" s="195">
        <v>80.459999999999994</v>
      </c>
    </row>
    <row r="5015" spans="1:4" ht="39.6" x14ac:dyDescent="0.25">
      <c r="A5015" s="84">
        <v>105177</v>
      </c>
      <c r="B5015" s="85" t="s">
        <v>8186</v>
      </c>
      <c r="C5015" s="84" t="s">
        <v>11</v>
      </c>
      <c r="D5015" s="195">
        <v>148.86000000000001</v>
      </c>
    </row>
    <row r="5016" spans="1:4" ht="39.6" x14ac:dyDescent="0.25">
      <c r="A5016" s="84">
        <v>105176</v>
      </c>
      <c r="B5016" s="85" t="s">
        <v>8185</v>
      </c>
      <c r="C5016" s="84" t="s">
        <v>11</v>
      </c>
      <c r="D5016" s="195">
        <v>167.15</v>
      </c>
    </row>
    <row r="5017" spans="1:4" ht="26.4" x14ac:dyDescent="0.25">
      <c r="A5017" s="84">
        <v>94466</v>
      </c>
      <c r="B5017" s="85" t="s">
        <v>7990</v>
      </c>
      <c r="C5017" s="84" t="s">
        <v>11</v>
      </c>
      <c r="D5017" s="195">
        <v>56.28</v>
      </c>
    </row>
    <row r="5018" spans="1:4" ht="39.6" x14ac:dyDescent="0.25">
      <c r="A5018" s="84">
        <v>94468</v>
      </c>
      <c r="B5018" s="85" t="s">
        <v>7992</v>
      </c>
      <c r="C5018" s="84" t="s">
        <v>11</v>
      </c>
      <c r="D5018" s="195">
        <v>79.14</v>
      </c>
    </row>
    <row r="5019" spans="1:4" ht="26.4" x14ac:dyDescent="0.25">
      <c r="A5019" s="84">
        <v>94470</v>
      </c>
      <c r="B5019" s="85" t="s">
        <v>7994</v>
      </c>
      <c r="C5019" s="84" t="s">
        <v>11</v>
      </c>
      <c r="D5019" s="195">
        <v>118.48</v>
      </c>
    </row>
    <row r="5020" spans="1:4" ht="26.4" x14ac:dyDescent="0.25">
      <c r="A5020" s="84">
        <v>105225</v>
      </c>
      <c r="B5020" s="85" t="s">
        <v>8228</v>
      </c>
      <c r="C5020" s="84" t="s">
        <v>11</v>
      </c>
      <c r="D5020" s="195">
        <v>19.97</v>
      </c>
    </row>
    <row r="5021" spans="1:4" ht="26.4" x14ac:dyDescent="0.25">
      <c r="A5021" s="84">
        <v>105226</v>
      </c>
      <c r="B5021" s="85" t="s">
        <v>8229</v>
      </c>
      <c r="C5021" s="84" t="s">
        <v>11</v>
      </c>
      <c r="D5021" s="195">
        <v>47.54</v>
      </c>
    </row>
    <row r="5022" spans="1:4" ht="26.4" x14ac:dyDescent="0.25">
      <c r="A5022" s="84">
        <v>105227</v>
      </c>
      <c r="B5022" s="85" t="s">
        <v>8230</v>
      </c>
      <c r="C5022" s="84" t="s">
        <v>11</v>
      </c>
      <c r="D5022" s="195">
        <v>68.260000000000005</v>
      </c>
    </row>
    <row r="5023" spans="1:4" ht="39.6" x14ac:dyDescent="0.25">
      <c r="A5023" s="84">
        <v>105212</v>
      </c>
      <c r="B5023" s="85" t="s">
        <v>8215</v>
      </c>
      <c r="C5023" s="84" t="s">
        <v>11</v>
      </c>
      <c r="D5023" s="195">
        <v>253.22</v>
      </c>
    </row>
    <row r="5024" spans="1:4" ht="39.6" x14ac:dyDescent="0.25">
      <c r="A5024" s="84">
        <v>105211</v>
      </c>
      <c r="B5024" s="85" t="s">
        <v>8214</v>
      </c>
      <c r="C5024" s="84" t="s">
        <v>11</v>
      </c>
      <c r="D5024" s="195">
        <v>255.43</v>
      </c>
    </row>
    <row r="5025" spans="1:4" ht="26.4" x14ac:dyDescent="0.25">
      <c r="A5025" s="84">
        <v>105189</v>
      </c>
      <c r="B5025" s="85" t="s">
        <v>8194</v>
      </c>
      <c r="C5025" s="84" t="s">
        <v>11</v>
      </c>
      <c r="D5025" s="195">
        <v>26.38</v>
      </c>
    </row>
    <row r="5026" spans="1:4" ht="26.4" x14ac:dyDescent="0.25">
      <c r="A5026" s="84">
        <v>105190</v>
      </c>
      <c r="B5026" s="85" t="s">
        <v>8195</v>
      </c>
      <c r="C5026" s="84" t="s">
        <v>11</v>
      </c>
      <c r="D5026" s="195">
        <v>33.25</v>
      </c>
    </row>
    <row r="5027" spans="1:4" ht="26.4" x14ac:dyDescent="0.25">
      <c r="A5027" s="84">
        <v>94625</v>
      </c>
      <c r="B5027" s="85" t="s">
        <v>8017</v>
      </c>
      <c r="C5027" s="84" t="s">
        <v>11</v>
      </c>
      <c r="D5027" s="195">
        <v>1561.69</v>
      </c>
    </row>
    <row r="5028" spans="1:4" ht="26.4" x14ac:dyDescent="0.25">
      <c r="A5028" s="84">
        <v>94622</v>
      </c>
      <c r="B5028" s="85" t="s">
        <v>8014</v>
      </c>
      <c r="C5028" s="84" t="s">
        <v>11</v>
      </c>
      <c r="D5028" s="195">
        <v>213.14</v>
      </c>
    </row>
    <row r="5029" spans="1:4" ht="26.4" x14ac:dyDescent="0.25">
      <c r="A5029" s="84">
        <v>94623</v>
      </c>
      <c r="B5029" s="85" t="s">
        <v>8015</v>
      </c>
      <c r="C5029" s="84" t="s">
        <v>11</v>
      </c>
      <c r="D5029" s="195">
        <v>499.12</v>
      </c>
    </row>
    <row r="5030" spans="1:4" ht="26.4" x14ac:dyDescent="0.25">
      <c r="A5030" s="84">
        <v>94624</v>
      </c>
      <c r="B5030" s="85" t="s">
        <v>8016</v>
      </c>
      <c r="C5030" s="84" t="s">
        <v>11</v>
      </c>
      <c r="D5030" s="195">
        <v>748.83</v>
      </c>
    </row>
    <row r="5031" spans="1:4" ht="26.4" x14ac:dyDescent="0.25">
      <c r="A5031" s="84">
        <v>94763</v>
      </c>
      <c r="B5031" s="85" t="s">
        <v>8097</v>
      </c>
      <c r="C5031" s="84" t="s">
        <v>11</v>
      </c>
      <c r="D5031" s="195">
        <v>425.28</v>
      </c>
    </row>
    <row r="5032" spans="1:4" ht="26.4" x14ac:dyDescent="0.25">
      <c r="A5032" s="84">
        <v>94756</v>
      </c>
      <c r="B5032" s="85" t="s">
        <v>8090</v>
      </c>
      <c r="C5032" s="84" t="s">
        <v>11</v>
      </c>
      <c r="D5032" s="195">
        <v>14.76</v>
      </c>
    </row>
    <row r="5033" spans="1:4" ht="26.4" x14ac:dyDescent="0.25">
      <c r="A5033" s="84">
        <v>94757</v>
      </c>
      <c r="B5033" s="85" t="s">
        <v>8091</v>
      </c>
      <c r="C5033" s="84" t="s">
        <v>11</v>
      </c>
      <c r="D5033" s="195">
        <v>23.42</v>
      </c>
    </row>
    <row r="5034" spans="1:4" ht="26.4" x14ac:dyDescent="0.25">
      <c r="A5034" s="84">
        <v>94758</v>
      </c>
      <c r="B5034" s="85" t="s">
        <v>8092</v>
      </c>
      <c r="C5034" s="84" t="s">
        <v>11</v>
      </c>
      <c r="D5034" s="195">
        <v>60.61</v>
      </c>
    </row>
    <row r="5035" spans="1:4" ht="26.4" x14ac:dyDescent="0.25">
      <c r="A5035" s="84">
        <v>94759</v>
      </c>
      <c r="B5035" s="85" t="s">
        <v>8093</v>
      </c>
      <c r="C5035" s="84" t="s">
        <v>11</v>
      </c>
      <c r="D5035" s="195">
        <v>77.22</v>
      </c>
    </row>
    <row r="5036" spans="1:4" ht="26.4" x14ac:dyDescent="0.25">
      <c r="A5036" s="84">
        <v>94760</v>
      </c>
      <c r="B5036" s="85" t="s">
        <v>8094</v>
      </c>
      <c r="C5036" s="84" t="s">
        <v>11</v>
      </c>
      <c r="D5036" s="195">
        <v>123.37</v>
      </c>
    </row>
    <row r="5037" spans="1:4" ht="26.4" x14ac:dyDescent="0.25">
      <c r="A5037" s="84">
        <v>94761</v>
      </c>
      <c r="B5037" s="85" t="s">
        <v>8095</v>
      </c>
      <c r="C5037" s="84" t="s">
        <v>11</v>
      </c>
      <c r="D5037" s="195">
        <v>268.16000000000003</v>
      </c>
    </row>
    <row r="5038" spans="1:4" ht="26.4" x14ac:dyDescent="0.25">
      <c r="A5038" s="84">
        <v>94762</v>
      </c>
      <c r="B5038" s="85" t="s">
        <v>8096</v>
      </c>
      <c r="C5038" s="84" t="s">
        <v>11</v>
      </c>
      <c r="D5038" s="195">
        <v>324.51</v>
      </c>
    </row>
    <row r="5039" spans="1:4" ht="39.6" x14ac:dyDescent="0.25">
      <c r="A5039" s="84">
        <v>94462</v>
      </c>
      <c r="B5039" s="85" t="s">
        <v>7958</v>
      </c>
      <c r="C5039" s="84" t="s">
        <v>27</v>
      </c>
      <c r="D5039" s="195">
        <v>122.22</v>
      </c>
    </row>
    <row r="5040" spans="1:4" ht="39.6" x14ac:dyDescent="0.25">
      <c r="A5040" s="84">
        <v>94463</v>
      </c>
      <c r="B5040" s="85" t="s">
        <v>7959</v>
      </c>
      <c r="C5040" s="84" t="s">
        <v>27</v>
      </c>
      <c r="D5040" s="195">
        <v>150.01</v>
      </c>
    </row>
    <row r="5041" spans="1:4" ht="39.6" x14ac:dyDescent="0.25">
      <c r="A5041" s="84">
        <v>94464</v>
      </c>
      <c r="B5041" s="85" t="s">
        <v>7960</v>
      </c>
      <c r="C5041" s="84" t="s">
        <v>27</v>
      </c>
      <c r="D5041" s="195">
        <v>197.47</v>
      </c>
    </row>
    <row r="5042" spans="1:4" ht="26.4" x14ac:dyDescent="0.25">
      <c r="A5042" s="84">
        <v>94605</v>
      </c>
      <c r="B5042" s="85" t="s">
        <v>7964</v>
      </c>
      <c r="C5042" s="84" t="s">
        <v>27</v>
      </c>
      <c r="D5042" s="195">
        <v>664.41</v>
      </c>
    </row>
    <row r="5043" spans="1:4" ht="26.4" x14ac:dyDescent="0.25">
      <c r="A5043" s="84">
        <v>94602</v>
      </c>
      <c r="B5043" s="85" t="s">
        <v>7961</v>
      </c>
      <c r="C5043" s="84" t="s">
        <v>27</v>
      </c>
      <c r="D5043" s="195">
        <v>236.99</v>
      </c>
    </row>
    <row r="5044" spans="1:4" ht="26.4" x14ac:dyDescent="0.25">
      <c r="A5044" s="84">
        <v>94603</v>
      </c>
      <c r="B5044" s="85" t="s">
        <v>7962</v>
      </c>
      <c r="C5044" s="84" t="s">
        <v>27</v>
      </c>
      <c r="D5044" s="195">
        <v>322.99</v>
      </c>
    </row>
    <row r="5045" spans="1:4" ht="26.4" x14ac:dyDescent="0.25">
      <c r="A5045" s="84">
        <v>94604</v>
      </c>
      <c r="B5045" s="85" t="s">
        <v>7963</v>
      </c>
      <c r="C5045" s="84" t="s">
        <v>27</v>
      </c>
      <c r="D5045" s="195">
        <v>459.21</v>
      </c>
    </row>
    <row r="5046" spans="1:4" ht="26.4" x14ac:dyDescent="0.25">
      <c r="A5046" s="84">
        <v>94723</v>
      </c>
      <c r="B5046" s="85" t="s">
        <v>7972</v>
      </c>
      <c r="C5046" s="84" t="s">
        <v>27</v>
      </c>
      <c r="D5046" s="195">
        <v>552.34</v>
      </c>
    </row>
    <row r="5047" spans="1:4" ht="26.4" x14ac:dyDescent="0.25">
      <c r="A5047" s="84">
        <v>94716</v>
      </c>
      <c r="B5047" s="85" t="s">
        <v>7965</v>
      </c>
      <c r="C5047" s="84" t="s">
        <v>27</v>
      </c>
      <c r="D5047" s="195">
        <v>27.05</v>
      </c>
    </row>
    <row r="5048" spans="1:4" ht="26.4" x14ac:dyDescent="0.25">
      <c r="A5048" s="84">
        <v>94717</v>
      </c>
      <c r="B5048" s="85" t="s">
        <v>7966</v>
      </c>
      <c r="C5048" s="84" t="s">
        <v>27</v>
      </c>
      <c r="D5048" s="195">
        <v>45.44</v>
      </c>
    </row>
    <row r="5049" spans="1:4" ht="26.4" x14ac:dyDescent="0.25">
      <c r="A5049" s="84">
        <v>94718</v>
      </c>
      <c r="B5049" s="85" t="s">
        <v>7967</v>
      </c>
      <c r="C5049" s="84" t="s">
        <v>27</v>
      </c>
      <c r="D5049" s="195">
        <v>59.32</v>
      </c>
    </row>
    <row r="5050" spans="1:4" ht="26.4" x14ac:dyDescent="0.25">
      <c r="A5050" s="84">
        <v>94719</v>
      </c>
      <c r="B5050" s="85" t="s">
        <v>7968</v>
      </c>
      <c r="C5050" s="84" t="s">
        <v>27</v>
      </c>
      <c r="D5050" s="195">
        <v>79.2</v>
      </c>
    </row>
    <row r="5051" spans="1:4" ht="26.4" x14ac:dyDescent="0.25">
      <c r="A5051" s="84">
        <v>94720</v>
      </c>
      <c r="B5051" s="85" t="s">
        <v>7969</v>
      </c>
      <c r="C5051" s="84" t="s">
        <v>27</v>
      </c>
      <c r="D5051" s="195">
        <v>115.97</v>
      </c>
    </row>
    <row r="5052" spans="1:4" ht="26.4" x14ac:dyDescent="0.25">
      <c r="A5052" s="84">
        <v>94721</v>
      </c>
      <c r="B5052" s="85" t="s">
        <v>7970</v>
      </c>
      <c r="C5052" s="84" t="s">
        <v>27</v>
      </c>
      <c r="D5052" s="195">
        <v>187.94</v>
      </c>
    </row>
    <row r="5053" spans="1:4" ht="26.4" x14ac:dyDescent="0.25">
      <c r="A5053" s="84">
        <v>94722</v>
      </c>
      <c r="B5053" s="85" t="s">
        <v>7971</v>
      </c>
      <c r="C5053" s="84" t="s">
        <v>27</v>
      </c>
      <c r="D5053" s="195">
        <v>293.23</v>
      </c>
    </row>
    <row r="5054" spans="1:4" ht="26.4" x14ac:dyDescent="0.25">
      <c r="A5054" s="84">
        <v>96726</v>
      </c>
      <c r="B5054" s="85" t="s">
        <v>12926</v>
      </c>
      <c r="C5054" s="84" t="s">
        <v>27</v>
      </c>
      <c r="D5054" s="195">
        <v>174.35</v>
      </c>
    </row>
    <row r="5055" spans="1:4" ht="26.4" x14ac:dyDescent="0.25">
      <c r="A5055" s="84">
        <v>96735</v>
      </c>
      <c r="B5055" s="85" t="s">
        <v>12927</v>
      </c>
      <c r="C5055" s="84" t="s">
        <v>27</v>
      </c>
      <c r="D5055" s="195">
        <v>328.41</v>
      </c>
    </row>
    <row r="5056" spans="1:4" ht="26.4" x14ac:dyDescent="0.25">
      <c r="A5056" s="84">
        <v>96718</v>
      </c>
      <c r="B5056" s="85" t="s">
        <v>12928</v>
      </c>
      <c r="C5056" s="84" t="s">
        <v>27</v>
      </c>
      <c r="D5056" s="195">
        <v>15.77</v>
      </c>
    </row>
    <row r="5057" spans="1:4" ht="26.4" x14ac:dyDescent="0.25">
      <c r="A5057" s="84">
        <v>96727</v>
      </c>
      <c r="B5057" s="85" t="s">
        <v>12929</v>
      </c>
      <c r="C5057" s="84" t="s">
        <v>27</v>
      </c>
      <c r="D5057" s="195">
        <v>17.98</v>
      </c>
    </row>
    <row r="5058" spans="1:4" ht="26.4" x14ac:dyDescent="0.25">
      <c r="A5058" s="84">
        <v>96719</v>
      </c>
      <c r="B5058" s="85" t="s">
        <v>12930</v>
      </c>
      <c r="C5058" s="84" t="s">
        <v>27</v>
      </c>
      <c r="D5058" s="195">
        <v>20.14</v>
      </c>
    </row>
    <row r="5059" spans="1:4" ht="26.4" x14ac:dyDescent="0.25">
      <c r="A5059" s="84">
        <v>96728</v>
      </c>
      <c r="B5059" s="85" t="s">
        <v>12931</v>
      </c>
      <c r="C5059" s="84" t="s">
        <v>27</v>
      </c>
      <c r="D5059" s="195">
        <v>23.16</v>
      </c>
    </row>
    <row r="5060" spans="1:4" ht="26.4" x14ac:dyDescent="0.25">
      <c r="A5060" s="84">
        <v>96720</v>
      </c>
      <c r="B5060" s="85" t="s">
        <v>12932</v>
      </c>
      <c r="C5060" s="84" t="s">
        <v>27</v>
      </c>
      <c r="D5060" s="195">
        <v>18.350000000000001</v>
      </c>
    </row>
    <row r="5061" spans="1:4" ht="26.4" x14ac:dyDescent="0.25">
      <c r="A5061" s="84">
        <v>96729</v>
      </c>
      <c r="B5061" s="85" t="s">
        <v>12933</v>
      </c>
      <c r="C5061" s="84" t="s">
        <v>27</v>
      </c>
      <c r="D5061" s="195">
        <v>29.8</v>
      </c>
    </row>
    <row r="5062" spans="1:4" ht="26.4" x14ac:dyDescent="0.25">
      <c r="A5062" s="84">
        <v>96721</v>
      </c>
      <c r="B5062" s="85" t="s">
        <v>12934</v>
      </c>
      <c r="C5062" s="84" t="s">
        <v>27</v>
      </c>
      <c r="D5062" s="195">
        <v>23.8</v>
      </c>
    </row>
    <row r="5063" spans="1:4" ht="26.4" x14ac:dyDescent="0.25">
      <c r="A5063" s="84">
        <v>96730</v>
      </c>
      <c r="B5063" s="85" t="s">
        <v>12935</v>
      </c>
      <c r="C5063" s="84" t="s">
        <v>27</v>
      </c>
      <c r="D5063" s="195">
        <v>41.11</v>
      </c>
    </row>
    <row r="5064" spans="1:4" ht="26.4" x14ac:dyDescent="0.25">
      <c r="A5064" s="84">
        <v>96722</v>
      </c>
      <c r="B5064" s="85" t="s">
        <v>12936</v>
      </c>
      <c r="C5064" s="84" t="s">
        <v>27</v>
      </c>
      <c r="D5064" s="195">
        <v>36.380000000000003</v>
      </c>
    </row>
    <row r="5065" spans="1:4" ht="26.4" x14ac:dyDescent="0.25">
      <c r="A5065" s="84">
        <v>96731</v>
      </c>
      <c r="B5065" s="85" t="s">
        <v>12937</v>
      </c>
      <c r="C5065" s="84" t="s">
        <v>27</v>
      </c>
      <c r="D5065" s="195">
        <v>62.01</v>
      </c>
    </row>
    <row r="5066" spans="1:4" ht="26.4" x14ac:dyDescent="0.25">
      <c r="A5066" s="84">
        <v>96723</v>
      </c>
      <c r="B5066" s="85" t="s">
        <v>12938</v>
      </c>
      <c r="C5066" s="84" t="s">
        <v>27</v>
      </c>
      <c r="D5066" s="195">
        <v>56.36</v>
      </c>
    </row>
    <row r="5067" spans="1:4" ht="26.4" x14ac:dyDescent="0.25">
      <c r="A5067" s="84">
        <v>96732</v>
      </c>
      <c r="B5067" s="85" t="s">
        <v>12939</v>
      </c>
      <c r="C5067" s="84" t="s">
        <v>27</v>
      </c>
      <c r="D5067" s="195">
        <v>104.17</v>
      </c>
    </row>
    <row r="5068" spans="1:4" ht="26.4" x14ac:dyDescent="0.25">
      <c r="A5068" s="84">
        <v>96724</v>
      </c>
      <c r="B5068" s="85" t="s">
        <v>12940</v>
      </c>
      <c r="C5068" s="84" t="s">
        <v>27</v>
      </c>
      <c r="D5068" s="195">
        <v>72.34</v>
      </c>
    </row>
    <row r="5069" spans="1:4" ht="26.4" x14ac:dyDescent="0.25">
      <c r="A5069" s="84">
        <v>96733</v>
      </c>
      <c r="B5069" s="85" t="s">
        <v>12941</v>
      </c>
      <c r="C5069" s="84" t="s">
        <v>27</v>
      </c>
      <c r="D5069" s="195">
        <v>141.85</v>
      </c>
    </row>
    <row r="5070" spans="1:4" ht="26.4" x14ac:dyDescent="0.25">
      <c r="A5070" s="84">
        <v>96725</v>
      </c>
      <c r="B5070" s="85" t="s">
        <v>12942</v>
      </c>
      <c r="C5070" s="84" t="s">
        <v>27</v>
      </c>
      <c r="D5070" s="195">
        <v>118.04</v>
      </c>
    </row>
    <row r="5071" spans="1:4" ht="26.4" x14ac:dyDescent="0.25">
      <c r="A5071" s="84">
        <v>96734</v>
      </c>
      <c r="B5071" s="85" t="s">
        <v>12943</v>
      </c>
      <c r="C5071" s="84" t="s">
        <v>27</v>
      </c>
      <c r="D5071" s="195">
        <v>236.12</v>
      </c>
    </row>
    <row r="5072" spans="1:4" ht="26.4" x14ac:dyDescent="0.25">
      <c r="A5072" s="84">
        <v>94655</v>
      </c>
      <c r="B5072" s="85" t="s">
        <v>10473</v>
      </c>
      <c r="C5072" s="84" t="s">
        <v>27</v>
      </c>
      <c r="D5072" s="195">
        <v>156.04</v>
      </c>
    </row>
    <row r="5073" spans="1:4" ht="26.4" x14ac:dyDescent="0.25">
      <c r="A5073" s="84">
        <v>94648</v>
      </c>
      <c r="B5073" s="85" t="s">
        <v>12944</v>
      </c>
      <c r="C5073" s="84" t="s">
        <v>27</v>
      </c>
      <c r="D5073" s="195">
        <v>8.6199999999999992</v>
      </c>
    </row>
    <row r="5074" spans="1:4" ht="26.4" x14ac:dyDescent="0.25">
      <c r="A5074" s="84">
        <v>94649</v>
      </c>
      <c r="B5074" s="85" t="s">
        <v>10474</v>
      </c>
      <c r="C5074" s="84" t="s">
        <v>27</v>
      </c>
      <c r="D5074" s="195">
        <v>16.23</v>
      </c>
    </row>
    <row r="5075" spans="1:4" ht="26.4" x14ac:dyDescent="0.25">
      <c r="A5075" s="84">
        <v>94650</v>
      </c>
      <c r="B5075" s="85" t="s">
        <v>10475</v>
      </c>
      <c r="C5075" s="84" t="s">
        <v>27</v>
      </c>
      <c r="D5075" s="195">
        <v>24.63</v>
      </c>
    </row>
    <row r="5076" spans="1:4" ht="26.4" x14ac:dyDescent="0.25">
      <c r="A5076" s="84">
        <v>94651</v>
      </c>
      <c r="B5076" s="85" t="s">
        <v>10476</v>
      </c>
      <c r="C5076" s="84" t="s">
        <v>27</v>
      </c>
      <c r="D5076" s="195">
        <v>28.48</v>
      </c>
    </row>
    <row r="5077" spans="1:4" ht="26.4" x14ac:dyDescent="0.25">
      <c r="A5077" s="84">
        <v>94652</v>
      </c>
      <c r="B5077" s="85" t="s">
        <v>10477</v>
      </c>
      <c r="C5077" s="84" t="s">
        <v>27</v>
      </c>
      <c r="D5077" s="195">
        <v>44.82</v>
      </c>
    </row>
    <row r="5078" spans="1:4" ht="26.4" x14ac:dyDescent="0.25">
      <c r="A5078" s="84">
        <v>94653</v>
      </c>
      <c r="B5078" s="85" t="s">
        <v>10478</v>
      </c>
      <c r="C5078" s="84" t="s">
        <v>27</v>
      </c>
      <c r="D5078" s="195">
        <v>72.599999999999994</v>
      </c>
    </row>
    <row r="5079" spans="1:4" ht="26.4" x14ac:dyDescent="0.25">
      <c r="A5079" s="84">
        <v>94654</v>
      </c>
      <c r="B5079" s="85" t="s">
        <v>10479</v>
      </c>
      <c r="C5079" s="84" t="s">
        <v>27</v>
      </c>
      <c r="D5079" s="195">
        <v>99.15</v>
      </c>
    </row>
    <row r="5080" spans="1:4" ht="39.6" x14ac:dyDescent="0.25">
      <c r="A5080" s="84">
        <v>94689</v>
      </c>
      <c r="B5080" s="85" t="s">
        <v>12945</v>
      </c>
      <c r="C5080" s="84" t="s">
        <v>11</v>
      </c>
      <c r="D5080" s="195">
        <v>11.57</v>
      </c>
    </row>
    <row r="5081" spans="1:4" ht="26.4" x14ac:dyDescent="0.25">
      <c r="A5081" s="84">
        <v>94702</v>
      </c>
      <c r="B5081" s="85" t="s">
        <v>8057</v>
      </c>
      <c r="C5081" s="84" t="s">
        <v>11</v>
      </c>
      <c r="D5081" s="195">
        <v>238.26</v>
      </c>
    </row>
    <row r="5082" spans="1:4" ht="26.4" x14ac:dyDescent="0.25">
      <c r="A5082" s="84">
        <v>94691</v>
      </c>
      <c r="B5082" s="85" t="s">
        <v>12946</v>
      </c>
      <c r="C5082" s="84" t="s">
        <v>11</v>
      </c>
      <c r="D5082" s="195">
        <v>16.649999999999999</v>
      </c>
    </row>
    <row r="5083" spans="1:4" ht="26.4" x14ac:dyDescent="0.25">
      <c r="A5083" s="84">
        <v>94693</v>
      </c>
      <c r="B5083" s="85" t="s">
        <v>8048</v>
      </c>
      <c r="C5083" s="84" t="s">
        <v>11</v>
      </c>
      <c r="D5083" s="195">
        <v>21.79</v>
      </c>
    </row>
    <row r="5084" spans="1:4" ht="26.4" x14ac:dyDescent="0.25">
      <c r="A5084" s="84">
        <v>94695</v>
      </c>
      <c r="B5084" s="85" t="s">
        <v>8050</v>
      </c>
      <c r="C5084" s="84" t="s">
        <v>11</v>
      </c>
      <c r="D5084" s="195">
        <v>38.54</v>
      </c>
    </row>
    <row r="5085" spans="1:4" ht="26.4" x14ac:dyDescent="0.25">
      <c r="A5085" s="84">
        <v>94698</v>
      </c>
      <c r="B5085" s="85" t="s">
        <v>8053</v>
      </c>
      <c r="C5085" s="84" t="s">
        <v>11</v>
      </c>
      <c r="D5085" s="195">
        <v>83.4</v>
      </c>
    </row>
    <row r="5086" spans="1:4" ht="26.4" x14ac:dyDescent="0.25">
      <c r="A5086" s="84">
        <v>94700</v>
      </c>
      <c r="B5086" s="85" t="s">
        <v>8055</v>
      </c>
      <c r="C5086" s="84" t="s">
        <v>11</v>
      </c>
      <c r="D5086" s="195">
        <v>165.3</v>
      </c>
    </row>
    <row r="5087" spans="1:4" ht="26.4" x14ac:dyDescent="0.25">
      <c r="A5087" s="84">
        <v>94477</v>
      </c>
      <c r="B5087" s="85" t="s">
        <v>8001</v>
      </c>
      <c r="C5087" s="84" t="s">
        <v>11</v>
      </c>
      <c r="D5087" s="195">
        <v>108.07</v>
      </c>
    </row>
    <row r="5088" spans="1:4" ht="26.4" x14ac:dyDescent="0.25">
      <c r="A5088" s="84">
        <v>94478</v>
      </c>
      <c r="B5088" s="85" t="s">
        <v>8002</v>
      </c>
      <c r="C5088" s="84" t="s">
        <v>11</v>
      </c>
      <c r="D5088" s="195">
        <v>177</v>
      </c>
    </row>
    <row r="5089" spans="1:4" ht="26.4" x14ac:dyDescent="0.25">
      <c r="A5089" s="84">
        <v>94479</v>
      </c>
      <c r="B5089" s="85" t="s">
        <v>8003</v>
      </c>
      <c r="C5089" s="84" t="s">
        <v>11</v>
      </c>
      <c r="D5089" s="195">
        <v>229.82</v>
      </c>
    </row>
    <row r="5090" spans="1:4" ht="26.4" x14ac:dyDescent="0.25">
      <c r="A5090" s="84">
        <v>96764</v>
      </c>
      <c r="B5090" s="85" t="s">
        <v>8131</v>
      </c>
      <c r="C5090" s="84" t="s">
        <v>11</v>
      </c>
      <c r="D5090" s="195">
        <v>324.76</v>
      </c>
    </row>
    <row r="5091" spans="1:4" ht="26.4" x14ac:dyDescent="0.25">
      <c r="A5091" s="84">
        <v>105164</v>
      </c>
      <c r="B5091" s="85" t="s">
        <v>8175</v>
      </c>
      <c r="C5091" s="84" t="s">
        <v>11</v>
      </c>
      <c r="D5091" s="195">
        <v>11.93</v>
      </c>
    </row>
    <row r="5092" spans="1:4" ht="26.4" x14ac:dyDescent="0.25">
      <c r="A5092" s="84">
        <v>105165</v>
      </c>
      <c r="B5092" s="85" t="s">
        <v>8176</v>
      </c>
      <c r="C5092" s="84" t="s">
        <v>11</v>
      </c>
      <c r="D5092" s="195">
        <v>12.21</v>
      </c>
    </row>
    <row r="5093" spans="1:4" ht="26.4" x14ac:dyDescent="0.25">
      <c r="A5093" s="84">
        <v>96758</v>
      </c>
      <c r="B5093" s="85" t="s">
        <v>8125</v>
      </c>
      <c r="C5093" s="84" t="s">
        <v>11</v>
      </c>
      <c r="D5093" s="195">
        <v>18.489999999999998</v>
      </c>
    </row>
    <row r="5094" spans="1:4" ht="26.4" x14ac:dyDescent="0.25">
      <c r="A5094" s="84">
        <v>96759</v>
      </c>
      <c r="B5094" s="85" t="s">
        <v>8126</v>
      </c>
      <c r="C5094" s="84" t="s">
        <v>11</v>
      </c>
      <c r="D5094" s="195">
        <v>27.22</v>
      </c>
    </row>
    <row r="5095" spans="1:4" ht="26.4" x14ac:dyDescent="0.25">
      <c r="A5095" s="84">
        <v>96760</v>
      </c>
      <c r="B5095" s="85" t="s">
        <v>8127</v>
      </c>
      <c r="C5095" s="84" t="s">
        <v>11</v>
      </c>
      <c r="D5095" s="195">
        <v>44.14</v>
      </c>
    </row>
    <row r="5096" spans="1:4" ht="26.4" x14ac:dyDescent="0.25">
      <c r="A5096" s="84">
        <v>96761</v>
      </c>
      <c r="B5096" s="85" t="s">
        <v>8128</v>
      </c>
      <c r="C5096" s="84" t="s">
        <v>11</v>
      </c>
      <c r="D5096" s="195">
        <v>65.69</v>
      </c>
    </row>
    <row r="5097" spans="1:4" ht="26.4" x14ac:dyDescent="0.25">
      <c r="A5097" s="84">
        <v>96762</v>
      </c>
      <c r="B5097" s="85" t="s">
        <v>8129</v>
      </c>
      <c r="C5097" s="84" t="s">
        <v>11</v>
      </c>
      <c r="D5097" s="195">
        <v>123.02</v>
      </c>
    </row>
    <row r="5098" spans="1:4" ht="26.4" x14ac:dyDescent="0.25">
      <c r="A5098" s="84">
        <v>96763</v>
      </c>
      <c r="B5098" s="85" t="s">
        <v>8130</v>
      </c>
      <c r="C5098" s="84" t="s">
        <v>11</v>
      </c>
      <c r="D5098" s="195">
        <v>164.75</v>
      </c>
    </row>
    <row r="5099" spans="1:4" ht="26.4" x14ac:dyDescent="0.25">
      <c r="A5099" s="84">
        <v>94701</v>
      </c>
      <c r="B5099" s="85" t="s">
        <v>8056</v>
      </c>
      <c r="C5099" s="84" t="s">
        <v>11</v>
      </c>
      <c r="D5099" s="195">
        <v>285.26</v>
      </c>
    </row>
    <row r="5100" spans="1:4" ht="26.4" x14ac:dyDescent="0.25">
      <c r="A5100" s="84">
        <v>94688</v>
      </c>
      <c r="B5100" s="85" t="s">
        <v>12947</v>
      </c>
      <c r="C5100" s="84" t="s">
        <v>11</v>
      </c>
      <c r="D5100" s="195">
        <v>8.0299999999999994</v>
      </c>
    </row>
    <row r="5101" spans="1:4" ht="26.4" x14ac:dyDescent="0.25">
      <c r="A5101" s="84">
        <v>94690</v>
      </c>
      <c r="B5101" s="85" t="s">
        <v>8046</v>
      </c>
      <c r="C5101" s="84" t="s">
        <v>11</v>
      </c>
      <c r="D5101" s="195">
        <v>13.53</v>
      </c>
    </row>
    <row r="5102" spans="1:4" ht="26.4" x14ac:dyDescent="0.25">
      <c r="A5102" s="84">
        <v>94692</v>
      </c>
      <c r="B5102" s="85" t="s">
        <v>8047</v>
      </c>
      <c r="C5102" s="84" t="s">
        <v>11</v>
      </c>
      <c r="D5102" s="195">
        <v>23.51</v>
      </c>
    </row>
    <row r="5103" spans="1:4" ht="26.4" x14ac:dyDescent="0.25">
      <c r="A5103" s="84">
        <v>94694</v>
      </c>
      <c r="B5103" s="85" t="s">
        <v>8049</v>
      </c>
      <c r="C5103" s="84" t="s">
        <v>11</v>
      </c>
      <c r="D5103" s="195">
        <v>28.81</v>
      </c>
    </row>
    <row r="5104" spans="1:4" ht="26.4" x14ac:dyDescent="0.25">
      <c r="A5104" s="84">
        <v>94696</v>
      </c>
      <c r="B5104" s="85" t="s">
        <v>8051</v>
      </c>
      <c r="C5104" s="84" t="s">
        <v>11</v>
      </c>
      <c r="D5104" s="195">
        <v>62.8</v>
      </c>
    </row>
    <row r="5105" spans="1:4" ht="26.4" x14ac:dyDescent="0.25">
      <c r="A5105" s="84">
        <v>94697</v>
      </c>
      <c r="B5105" s="85" t="s">
        <v>8052</v>
      </c>
      <c r="C5105" s="84" t="s">
        <v>11</v>
      </c>
      <c r="D5105" s="195">
        <v>108.49</v>
      </c>
    </row>
    <row r="5106" spans="1:4" ht="26.4" x14ac:dyDescent="0.25">
      <c r="A5106" s="84">
        <v>94699</v>
      </c>
      <c r="B5106" s="85" t="s">
        <v>8054</v>
      </c>
      <c r="C5106" s="84" t="s">
        <v>11</v>
      </c>
      <c r="D5106" s="195">
        <v>144.15</v>
      </c>
    </row>
    <row r="5107" spans="1:4" ht="26.4" x14ac:dyDescent="0.25">
      <c r="A5107" s="84">
        <v>105167</v>
      </c>
      <c r="B5107" s="85" t="s">
        <v>8178</v>
      </c>
      <c r="C5107" s="84" t="s">
        <v>11</v>
      </c>
      <c r="D5107" s="195">
        <v>232.21</v>
      </c>
    </row>
    <row r="5108" spans="1:4" ht="26.4" x14ac:dyDescent="0.25">
      <c r="A5108" s="84">
        <v>105168</v>
      </c>
      <c r="B5108" s="85" t="s">
        <v>12948</v>
      </c>
      <c r="C5108" s="84" t="s">
        <v>11</v>
      </c>
      <c r="D5108" s="195">
        <v>0</v>
      </c>
    </row>
    <row r="5109" spans="1:4" ht="26.4" x14ac:dyDescent="0.25">
      <c r="A5109" s="84">
        <v>105171</v>
      </c>
      <c r="B5109" s="85" t="s">
        <v>12949</v>
      </c>
      <c r="C5109" s="84" t="s">
        <v>11</v>
      </c>
      <c r="D5109" s="195">
        <v>0</v>
      </c>
    </row>
    <row r="5110" spans="1:4" ht="26.4" x14ac:dyDescent="0.25">
      <c r="A5110" s="84">
        <v>105191</v>
      </c>
      <c r="B5110" s="85" t="s">
        <v>12950</v>
      </c>
      <c r="C5110" s="84" t="s">
        <v>11</v>
      </c>
      <c r="D5110" s="195">
        <v>0</v>
      </c>
    </row>
    <row r="5111" spans="1:4" ht="26.4" x14ac:dyDescent="0.25">
      <c r="A5111" s="84">
        <v>105192</v>
      </c>
      <c r="B5111" s="85" t="s">
        <v>12951</v>
      </c>
      <c r="C5111" s="84" t="s">
        <v>11</v>
      </c>
      <c r="D5111" s="195">
        <v>0</v>
      </c>
    </row>
    <row r="5112" spans="1:4" ht="26.4" x14ac:dyDescent="0.25">
      <c r="A5112" s="84">
        <v>96809</v>
      </c>
      <c r="B5112" s="85" t="s">
        <v>7131</v>
      </c>
      <c r="C5112" s="84" t="s">
        <v>11</v>
      </c>
      <c r="D5112" s="195">
        <v>20.27</v>
      </c>
    </row>
    <row r="5113" spans="1:4" ht="26.4" x14ac:dyDescent="0.25">
      <c r="A5113" s="84">
        <v>96812</v>
      </c>
      <c r="B5113" s="85" t="s">
        <v>7134</v>
      </c>
      <c r="C5113" s="84" t="s">
        <v>11</v>
      </c>
      <c r="D5113" s="195">
        <v>21.15</v>
      </c>
    </row>
    <row r="5114" spans="1:4" ht="26.4" x14ac:dyDescent="0.25">
      <c r="A5114" s="84">
        <v>96813</v>
      </c>
      <c r="B5114" s="85" t="s">
        <v>7135</v>
      </c>
      <c r="C5114" s="84" t="s">
        <v>11</v>
      </c>
      <c r="D5114" s="195">
        <v>24.09</v>
      </c>
    </row>
    <row r="5115" spans="1:4" ht="26.4" x14ac:dyDescent="0.25">
      <c r="A5115" s="84">
        <v>96817</v>
      </c>
      <c r="B5115" s="85" t="s">
        <v>7139</v>
      </c>
      <c r="C5115" s="84" t="s">
        <v>11</v>
      </c>
      <c r="D5115" s="195">
        <v>36.01</v>
      </c>
    </row>
    <row r="5116" spans="1:4" ht="26.4" x14ac:dyDescent="0.25">
      <c r="A5116" s="84">
        <v>96816</v>
      </c>
      <c r="B5116" s="85" t="s">
        <v>7138</v>
      </c>
      <c r="C5116" s="84" t="s">
        <v>11</v>
      </c>
      <c r="D5116" s="195">
        <v>27.15</v>
      </c>
    </row>
    <row r="5117" spans="1:4" ht="26.4" x14ac:dyDescent="0.25">
      <c r="A5117" s="84">
        <v>96821</v>
      </c>
      <c r="B5117" s="85" t="s">
        <v>7143</v>
      </c>
      <c r="C5117" s="84" t="s">
        <v>11</v>
      </c>
      <c r="D5117" s="195">
        <v>40.04</v>
      </c>
    </row>
    <row r="5118" spans="1:4" ht="26.4" x14ac:dyDescent="0.25">
      <c r="A5118" s="84">
        <v>96824</v>
      </c>
      <c r="B5118" s="85" t="s">
        <v>7146</v>
      </c>
      <c r="C5118" s="84" t="s">
        <v>11</v>
      </c>
      <c r="D5118" s="195">
        <v>18.96</v>
      </c>
    </row>
    <row r="5119" spans="1:4" ht="26.4" x14ac:dyDescent="0.25">
      <c r="A5119" s="84">
        <v>96827</v>
      </c>
      <c r="B5119" s="85" t="s">
        <v>7148</v>
      </c>
      <c r="C5119" s="84" t="s">
        <v>11</v>
      </c>
      <c r="D5119" s="195">
        <v>20.64</v>
      </c>
    </row>
    <row r="5120" spans="1:4" ht="26.4" x14ac:dyDescent="0.25">
      <c r="A5120" s="84">
        <v>96828</v>
      </c>
      <c r="B5120" s="85" t="s">
        <v>7149</v>
      </c>
      <c r="C5120" s="84" t="s">
        <v>11</v>
      </c>
      <c r="D5120" s="195">
        <v>25.36</v>
      </c>
    </row>
    <row r="5121" spans="1:4" ht="26.4" x14ac:dyDescent="0.25">
      <c r="A5121" s="84">
        <v>96832</v>
      </c>
      <c r="B5121" s="85" t="s">
        <v>7152</v>
      </c>
      <c r="C5121" s="84" t="s">
        <v>11</v>
      </c>
      <c r="D5121" s="195">
        <v>31.72</v>
      </c>
    </row>
    <row r="5122" spans="1:4" ht="26.4" x14ac:dyDescent="0.25">
      <c r="A5122" s="84">
        <v>104525</v>
      </c>
      <c r="B5122" s="85" t="s">
        <v>12952</v>
      </c>
      <c r="C5122" s="84" t="s">
        <v>11</v>
      </c>
      <c r="D5122" s="195">
        <v>0</v>
      </c>
    </row>
    <row r="5123" spans="1:4" ht="26.4" x14ac:dyDescent="0.25">
      <c r="A5123" s="84">
        <v>104563</v>
      </c>
      <c r="B5123" s="85" t="s">
        <v>12953</v>
      </c>
      <c r="C5123" s="84" t="s">
        <v>11</v>
      </c>
      <c r="D5123" s="195">
        <v>0</v>
      </c>
    </row>
    <row r="5124" spans="1:4" ht="26.4" x14ac:dyDescent="0.25">
      <c r="A5124" s="84">
        <v>104531</v>
      </c>
      <c r="B5124" s="85" t="s">
        <v>12954</v>
      </c>
      <c r="C5124" s="84" t="s">
        <v>11</v>
      </c>
      <c r="D5124" s="195">
        <v>0</v>
      </c>
    </row>
    <row r="5125" spans="1:4" ht="26.4" x14ac:dyDescent="0.25">
      <c r="A5125" s="84">
        <v>104527</v>
      </c>
      <c r="B5125" s="85" t="s">
        <v>12955</v>
      </c>
      <c r="C5125" s="84" t="s">
        <v>11</v>
      </c>
      <c r="D5125" s="195">
        <v>0</v>
      </c>
    </row>
    <row r="5126" spans="1:4" ht="26.4" x14ac:dyDescent="0.25">
      <c r="A5126" s="84">
        <v>104529</v>
      </c>
      <c r="B5126" s="85" t="s">
        <v>12956</v>
      </c>
      <c r="C5126" s="84" t="s">
        <v>11</v>
      </c>
      <c r="D5126" s="195">
        <v>0</v>
      </c>
    </row>
    <row r="5127" spans="1:4" ht="26.4" x14ac:dyDescent="0.25">
      <c r="A5127" s="84">
        <v>104564</v>
      </c>
      <c r="B5127" s="85" t="s">
        <v>12957</v>
      </c>
      <c r="C5127" s="84" t="s">
        <v>11</v>
      </c>
      <c r="D5127" s="195">
        <v>0</v>
      </c>
    </row>
    <row r="5128" spans="1:4" ht="26.4" x14ac:dyDescent="0.25">
      <c r="A5128" s="84">
        <v>104533</v>
      </c>
      <c r="B5128" s="85" t="s">
        <v>12958</v>
      </c>
      <c r="C5128" s="84" t="s">
        <v>11</v>
      </c>
      <c r="D5128" s="195">
        <v>0</v>
      </c>
    </row>
    <row r="5129" spans="1:4" ht="26.4" x14ac:dyDescent="0.25">
      <c r="A5129" s="84">
        <v>104535</v>
      </c>
      <c r="B5129" s="85" t="s">
        <v>12959</v>
      </c>
      <c r="C5129" s="84" t="s">
        <v>11</v>
      </c>
      <c r="D5129" s="195">
        <v>0</v>
      </c>
    </row>
    <row r="5130" spans="1:4" ht="26.4" x14ac:dyDescent="0.25">
      <c r="A5130" s="84">
        <v>96810</v>
      </c>
      <c r="B5130" s="85" t="s">
        <v>7132</v>
      </c>
      <c r="C5130" s="84" t="s">
        <v>11</v>
      </c>
      <c r="D5130" s="195">
        <v>22.04</v>
      </c>
    </row>
    <row r="5131" spans="1:4" ht="26.4" x14ac:dyDescent="0.25">
      <c r="A5131" s="84">
        <v>104524</v>
      </c>
      <c r="B5131" s="85" t="s">
        <v>12960</v>
      </c>
      <c r="C5131" s="84" t="s">
        <v>11</v>
      </c>
      <c r="D5131" s="195">
        <v>0</v>
      </c>
    </row>
    <row r="5132" spans="1:4" ht="26.4" x14ac:dyDescent="0.25">
      <c r="A5132" s="84">
        <v>104530</v>
      </c>
      <c r="B5132" s="85" t="s">
        <v>12961</v>
      </c>
      <c r="C5132" s="84" t="s">
        <v>11</v>
      </c>
      <c r="D5132" s="195">
        <v>0</v>
      </c>
    </row>
    <row r="5133" spans="1:4" ht="26.4" x14ac:dyDescent="0.25">
      <c r="A5133" s="84">
        <v>104526</v>
      </c>
      <c r="B5133" s="85" t="s">
        <v>12962</v>
      </c>
      <c r="C5133" s="84" t="s">
        <v>11</v>
      </c>
      <c r="D5133" s="195">
        <v>0</v>
      </c>
    </row>
    <row r="5134" spans="1:4" ht="26.4" x14ac:dyDescent="0.25">
      <c r="A5134" s="84">
        <v>104528</v>
      </c>
      <c r="B5134" s="85" t="s">
        <v>12963</v>
      </c>
      <c r="C5134" s="84" t="s">
        <v>11</v>
      </c>
      <c r="D5134" s="195">
        <v>0</v>
      </c>
    </row>
    <row r="5135" spans="1:4" ht="26.4" x14ac:dyDescent="0.25">
      <c r="A5135" s="84">
        <v>104532</v>
      </c>
      <c r="B5135" s="85" t="s">
        <v>12964</v>
      </c>
      <c r="C5135" s="84" t="s">
        <v>11</v>
      </c>
      <c r="D5135" s="195">
        <v>0</v>
      </c>
    </row>
    <row r="5136" spans="1:4" ht="26.4" x14ac:dyDescent="0.25">
      <c r="A5136" s="84">
        <v>104534</v>
      </c>
      <c r="B5136" s="85" t="s">
        <v>12965</v>
      </c>
      <c r="C5136" s="84" t="s">
        <v>11</v>
      </c>
      <c r="D5136" s="195">
        <v>0</v>
      </c>
    </row>
    <row r="5137" spans="1:4" ht="39.6" x14ac:dyDescent="0.25">
      <c r="A5137" s="84">
        <v>96873</v>
      </c>
      <c r="B5137" s="85" t="s">
        <v>7186</v>
      </c>
      <c r="C5137" s="84" t="s">
        <v>11</v>
      </c>
      <c r="D5137" s="195">
        <v>67.64</v>
      </c>
    </row>
    <row r="5138" spans="1:4" ht="39.6" x14ac:dyDescent="0.25">
      <c r="A5138" s="84">
        <v>96872</v>
      </c>
      <c r="B5138" s="85" t="s">
        <v>7185</v>
      </c>
      <c r="C5138" s="84" t="s">
        <v>11</v>
      </c>
      <c r="D5138" s="195">
        <v>51.05</v>
      </c>
    </row>
    <row r="5139" spans="1:4" ht="39.6" x14ac:dyDescent="0.25">
      <c r="A5139" s="84">
        <v>96876</v>
      </c>
      <c r="B5139" s="85" t="s">
        <v>7189</v>
      </c>
      <c r="C5139" s="84" t="s">
        <v>11</v>
      </c>
      <c r="D5139" s="195">
        <v>184.39</v>
      </c>
    </row>
    <row r="5140" spans="1:4" ht="39.6" x14ac:dyDescent="0.25">
      <c r="A5140" s="84">
        <v>96878</v>
      </c>
      <c r="B5140" s="85" t="s">
        <v>7190</v>
      </c>
      <c r="C5140" s="84" t="s">
        <v>11</v>
      </c>
      <c r="D5140" s="195">
        <v>206.97</v>
      </c>
    </row>
    <row r="5141" spans="1:4" ht="39.6" x14ac:dyDescent="0.25">
      <c r="A5141" s="84">
        <v>96875</v>
      </c>
      <c r="B5141" s="85" t="s">
        <v>7188</v>
      </c>
      <c r="C5141" s="84" t="s">
        <v>11</v>
      </c>
      <c r="D5141" s="195">
        <v>80.95</v>
      </c>
    </row>
    <row r="5142" spans="1:4" ht="39.6" x14ac:dyDescent="0.25">
      <c r="A5142" s="84">
        <v>96874</v>
      </c>
      <c r="B5142" s="85" t="s">
        <v>7187</v>
      </c>
      <c r="C5142" s="84" t="s">
        <v>11</v>
      </c>
      <c r="D5142" s="195">
        <v>62.01</v>
      </c>
    </row>
    <row r="5143" spans="1:4" ht="39.6" x14ac:dyDescent="0.25">
      <c r="A5143" s="84">
        <v>96879</v>
      </c>
      <c r="B5143" s="85" t="s">
        <v>7191</v>
      </c>
      <c r="C5143" s="84" t="s">
        <v>11</v>
      </c>
      <c r="D5143" s="195">
        <v>200.66</v>
      </c>
    </row>
    <row r="5144" spans="1:4" ht="39.6" x14ac:dyDescent="0.25">
      <c r="A5144" s="84">
        <v>96881</v>
      </c>
      <c r="B5144" s="85" t="s">
        <v>7192</v>
      </c>
      <c r="C5144" s="84" t="s">
        <v>11</v>
      </c>
      <c r="D5144" s="195">
        <v>237.89</v>
      </c>
    </row>
    <row r="5145" spans="1:4" ht="26.4" x14ac:dyDescent="0.25">
      <c r="A5145" s="84">
        <v>96837</v>
      </c>
      <c r="B5145" s="85" t="s">
        <v>7156</v>
      </c>
      <c r="C5145" s="84" t="s">
        <v>11</v>
      </c>
      <c r="D5145" s="195">
        <v>22.58</v>
      </c>
    </row>
    <row r="5146" spans="1:4" ht="26.4" x14ac:dyDescent="0.25">
      <c r="A5146" s="84">
        <v>96840</v>
      </c>
      <c r="B5146" s="85" t="s">
        <v>7159</v>
      </c>
      <c r="C5146" s="84" t="s">
        <v>11</v>
      </c>
      <c r="D5146" s="195">
        <v>27.24</v>
      </c>
    </row>
    <row r="5147" spans="1:4" ht="26.4" x14ac:dyDescent="0.25">
      <c r="A5147" s="84">
        <v>96845</v>
      </c>
      <c r="B5147" s="85" t="s">
        <v>7164</v>
      </c>
      <c r="C5147" s="84" t="s">
        <v>11</v>
      </c>
      <c r="D5147" s="195">
        <v>42.46</v>
      </c>
    </row>
    <row r="5148" spans="1:4" ht="26.4" x14ac:dyDescent="0.25">
      <c r="A5148" s="84">
        <v>96848</v>
      </c>
      <c r="B5148" s="85" t="s">
        <v>7167</v>
      </c>
      <c r="C5148" s="84" t="s">
        <v>11</v>
      </c>
      <c r="D5148" s="195">
        <v>56.22</v>
      </c>
    </row>
    <row r="5149" spans="1:4" ht="26.4" x14ac:dyDescent="0.25">
      <c r="A5149" s="84">
        <v>96849</v>
      </c>
      <c r="B5149" s="85" t="s">
        <v>7168</v>
      </c>
      <c r="C5149" s="84" t="s">
        <v>11</v>
      </c>
      <c r="D5149" s="195">
        <v>17.899999999999999</v>
      </c>
    </row>
    <row r="5150" spans="1:4" ht="26.4" x14ac:dyDescent="0.25">
      <c r="A5150" s="84">
        <v>96852</v>
      </c>
      <c r="B5150" s="85" t="s">
        <v>7170</v>
      </c>
      <c r="C5150" s="84" t="s">
        <v>11</v>
      </c>
      <c r="D5150" s="195">
        <v>22.73</v>
      </c>
    </row>
    <row r="5151" spans="1:4" ht="26.4" x14ac:dyDescent="0.25">
      <c r="A5151" s="84">
        <v>96855</v>
      </c>
      <c r="B5151" s="85" t="s">
        <v>7173</v>
      </c>
      <c r="C5151" s="84" t="s">
        <v>11</v>
      </c>
      <c r="D5151" s="195">
        <v>35.380000000000003</v>
      </c>
    </row>
    <row r="5152" spans="1:4" ht="39.6" x14ac:dyDescent="0.25">
      <c r="A5152" s="84">
        <v>96838</v>
      </c>
      <c r="B5152" s="85" t="s">
        <v>7157</v>
      </c>
      <c r="C5152" s="84" t="s">
        <v>11</v>
      </c>
      <c r="D5152" s="195">
        <v>27.32</v>
      </c>
    </row>
    <row r="5153" spans="1:4" ht="39.6" x14ac:dyDescent="0.25">
      <c r="A5153" s="84">
        <v>96841</v>
      </c>
      <c r="B5153" s="85" t="s">
        <v>7160</v>
      </c>
      <c r="C5153" s="84" t="s">
        <v>11</v>
      </c>
      <c r="D5153" s="195">
        <v>30.28</v>
      </c>
    </row>
    <row r="5154" spans="1:4" ht="39.6" x14ac:dyDescent="0.25">
      <c r="A5154" s="84">
        <v>96842</v>
      </c>
      <c r="B5154" s="85" t="s">
        <v>7161</v>
      </c>
      <c r="C5154" s="84" t="s">
        <v>11</v>
      </c>
      <c r="D5154" s="195">
        <v>34.64</v>
      </c>
    </row>
    <row r="5155" spans="1:4" ht="39.6" x14ac:dyDescent="0.25">
      <c r="A5155" s="84">
        <v>96846</v>
      </c>
      <c r="B5155" s="85" t="s">
        <v>7165</v>
      </c>
      <c r="C5155" s="84" t="s">
        <v>11</v>
      </c>
      <c r="D5155" s="195">
        <v>40.24</v>
      </c>
    </row>
    <row r="5156" spans="1:4" ht="26.4" x14ac:dyDescent="0.25">
      <c r="A5156" s="84">
        <v>96850</v>
      </c>
      <c r="B5156" s="85" t="s">
        <v>7169</v>
      </c>
      <c r="C5156" s="84" t="s">
        <v>11</v>
      </c>
      <c r="D5156" s="195">
        <v>25.42</v>
      </c>
    </row>
    <row r="5157" spans="1:4" ht="26.4" x14ac:dyDescent="0.25">
      <c r="A5157" s="84">
        <v>96853</v>
      </c>
      <c r="B5157" s="85" t="s">
        <v>7171</v>
      </c>
      <c r="C5157" s="84" t="s">
        <v>11</v>
      </c>
      <c r="D5157" s="195">
        <v>27.3</v>
      </c>
    </row>
    <row r="5158" spans="1:4" ht="26.4" x14ac:dyDescent="0.25">
      <c r="A5158" s="84">
        <v>96854</v>
      </c>
      <c r="B5158" s="85" t="s">
        <v>7172</v>
      </c>
      <c r="C5158" s="84" t="s">
        <v>11</v>
      </c>
      <c r="D5158" s="195">
        <v>33.5</v>
      </c>
    </row>
    <row r="5159" spans="1:4" ht="39.6" x14ac:dyDescent="0.25">
      <c r="A5159" s="84">
        <v>104571</v>
      </c>
      <c r="B5159" s="85" t="s">
        <v>12966</v>
      </c>
      <c r="C5159" s="84" t="s">
        <v>11</v>
      </c>
      <c r="D5159" s="195">
        <v>0</v>
      </c>
    </row>
    <row r="5160" spans="1:4" ht="26.4" x14ac:dyDescent="0.25">
      <c r="A5160" s="84">
        <v>96856</v>
      </c>
      <c r="B5160" s="85" t="s">
        <v>7174</v>
      </c>
      <c r="C5160" s="84" t="s">
        <v>11</v>
      </c>
      <c r="D5160" s="195">
        <v>38.14</v>
      </c>
    </row>
    <row r="5161" spans="1:4" ht="26.4" x14ac:dyDescent="0.25">
      <c r="A5161" s="84">
        <v>104566</v>
      </c>
      <c r="B5161" s="85" t="s">
        <v>12967</v>
      </c>
      <c r="C5161" s="84" t="s">
        <v>11</v>
      </c>
      <c r="D5161" s="195">
        <v>0</v>
      </c>
    </row>
    <row r="5162" spans="1:4" ht="39.6" x14ac:dyDescent="0.25">
      <c r="A5162" s="84">
        <v>104536</v>
      </c>
      <c r="B5162" s="85" t="s">
        <v>12968</v>
      </c>
      <c r="C5162" s="84" t="s">
        <v>11</v>
      </c>
      <c r="D5162" s="195">
        <v>0</v>
      </c>
    </row>
    <row r="5163" spans="1:4" ht="39.6" x14ac:dyDescent="0.25">
      <c r="A5163" s="84">
        <v>104537</v>
      </c>
      <c r="B5163" s="85" t="s">
        <v>12969</v>
      </c>
      <c r="C5163" s="84" t="s">
        <v>11</v>
      </c>
      <c r="D5163" s="195">
        <v>0</v>
      </c>
    </row>
    <row r="5164" spans="1:4" ht="26.4" x14ac:dyDescent="0.25">
      <c r="A5164" s="84">
        <v>104572</v>
      </c>
      <c r="B5164" s="85" t="s">
        <v>12970</v>
      </c>
      <c r="C5164" s="84" t="s">
        <v>11</v>
      </c>
      <c r="D5164" s="195">
        <v>0</v>
      </c>
    </row>
    <row r="5165" spans="1:4" ht="26.4" x14ac:dyDescent="0.25">
      <c r="A5165" s="84">
        <v>104568</v>
      </c>
      <c r="B5165" s="85" t="s">
        <v>12971</v>
      </c>
      <c r="C5165" s="84" t="s">
        <v>11</v>
      </c>
      <c r="D5165" s="195">
        <v>0</v>
      </c>
    </row>
    <row r="5166" spans="1:4" ht="39.6" x14ac:dyDescent="0.25">
      <c r="A5166" s="84">
        <v>104538</v>
      </c>
      <c r="B5166" s="85" t="s">
        <v>12972</v>
      </c>
      <c r="C5166" s="84" t="s">
        <v>11</v>
      </c>
      <c r="D5166" s="195">
        <v>0</v>
      </c>
    </row>
    <row r="5167" spans="1:4" ht="26.4" x14ac:dyDescent="0.25">
      <c r="A5167" s="84">
        <v>104570</v>
      </c>
      <c r="B5167" s="85" t="s">
        <v>12973</v>
      </c>
      <c r="C5167" s="84" t="s">
        <v>11</v>
      </c>
      <c r="D5167" s="195">
        <v>0</v>
      </c>
    </row>
    <row r="5168" spans="1:4" ht="26.4" x14ac:dyDescent="0.25">
      <c r="A5168" s="84">
        <v>104565</v>
      </c>
      <c r="B5168" s="85" t="s">
        <v>12974</v>
      </c>
      <c r="C5168" s="84" t="s">
        <v>11</v>
      </c>
      <c r="D5168" s="195">
        <v>0</v>
      </c>
    </row>
    <row r="5169" spans="1:4" ht="26.4" x14ac:dyDescent="0.25">
      <c r="A5169" s="84">
        <v>104567</v>
      </c>
      <c r="B5169" s="85" t="s">
        <v>12975</v>
      </c>
      <c r="C5169" s="84" t="s">
        <v>11</v>
      </c>
      <c r="D5169" s="195">
        <v>0</v>
      </c>
    </row>
    <row r="5170" spans="1:4" ht="26.4" x14ac:dyDescent="0.25">
      <c r="A5170" s="84">
        <v>104569</v>
      </c>
      <c r="B5170" s="85" t="s">
        <v>12976</v>
      </c>
      <c r="C5170" s="84" t="s">
        <v>11</v>
      </c>
      <c r="D5170" s="195">
        <v>0</v>
      </c>
    </row>
    <row r="5171" spans="1:4" ht="39.6" x14ac:dyDescent="0.25">
      <c r="A5171" s="84">
        <v>96843</v>
      </c>
      <c r="B5171" s="85" t="s">
        <v>7162</v>
      </c>
      <c r="C5171" s="84" t="s">
        <v>11</v>
      </c>
      <c r="D5171" s="195">
        <v>31.48</v>
      </c>
    </row>
    <row r="5172" spans="1:4" ht="39.6" x14ac:dyDescent="0.25">
      <c r="A5172" s="84">
        <v>96847</v>
      </c>
      <c r="B5172" s="85" t="s">
        <v>7166</v>
      </c>
      <c r="C5172" s="84" t="s">
        <v>11</v>
      </c>
      <c r="D5172" s="195">
        <v>39.71</v>
      </c>
    </row>
    <row r="5173" spans="1:4" ht="39.6" x14ac:dyDescent="0.25">
      <c r="A5173" s="84">
        <v>96844</v>
      </c>
      <c r="B5173" s="85" t="s">
        <v>7163</v>
      </c>
      <c r="C5173" s="84" t="s">
        <v>11</v>
      </c>
      <c r="D5173" s="195">
        <v>36.19</v>
      </c>
    </row>
    <row r="5174" spans="1:4" ht="39.6" x14ac:dyDescent="0.25">
      <c r="A5174" s="84">
        <v>96839</v>
      </c>
      <c r="B5174" s="85" t="s">
        <v>7158</v>
      </c>
      <c r="C5174" s="84" t="s">
        <v>11</v>
      </c>
      <c r="D5174" s="195">
        <v>28.21</v>
      </c>
    </row>
    <row r="5175" spans="1:4" ht="39.6" x14ac:dyDescent="0.25">
      <c r="A5175" s="84">
        <v>104574</v>
      </c>
      <c r="B5175" s="85" t="s">
        <v>12977</v>
      </c>
      <c r="C5175" s="84" t="s">
        <v>11</v>
      </c>
      <c r="D5175" s="195">
        <v>0</v>
      </c>
    </row>
    <row r="5176" spans="1:4" ht="39.6" x14ac:dyDescent="0.25">
      <c r="A5176" s="84">
        <v>104575</v>
      </c>
      <c r="B5176" s="85" t="s">
        <v>12978</v>
      </c>
      <c r="C5176" s="84" t="s">
        <v>11</v>
      </c>
      <c r="D5176" s="195">
        <v>0</v>
      </c>
    </row>
    <row r="5177" spans="1:4" ht="39.6" x14ac:dyDescent="0.25">
      <c r="A5177" s="84">
        <v>104573</v>
      </c>
      <c r="B5177" s="85" t="s">
        <v>12979</v>
      </c>
      <c r="C5177" s="84" t="s">
        <v>11</v>
      </c>
      <c r="D5177" s="195">
        <v>0</v>
      </c>
    </row>
    <row r="5178" spans="1:4" ht="39.6" x14ac:dyDescent="0.25">
      <c r="A5178" s="84">
        <v>96805</v>
      </c>
      <c r="B5178" s="85" t="s">
        <v>7127</v>
      </c>
      <c r="C5178" s="84" t="s">
        <v>11</v>
      </c>
      <c r="D5178" s="195">
        <v>225.94</v>
      </c>
    </row>
    <row r="5179" spans="1:4" ht="39.6" x14ac:dyDescent="0.25">
      <c r="A5179" s="84">
        <v>96802</v>
      </c>
      <c r="B5179" s="85" t="s">
        <v>7124</v>
      </c>
      <c r="C5179" s="84" t="s">
        <v>11</v>
      </c>
      <c r="D5179" s="195">
        <v>434.25</v>
      </c>
    </row>
    <row r="5180" spans="1:4" ht="39.6" x14ac:dyDescent="0.25">
      <c r="A5180" s="84">
        <v>96806</v>
      </c>
      <c r="B5180" s="85" t="s">
        <v>7128</v>
      </c>
      <c r="C5180" s="84" t="s">
        <v>11</v>
      </c>
      <c r="D5180" s="195">
        <v>88.16</v>
      </c>
    </row>
    <row r="5181" spans="1:4" ht="39.6" x14ac:dyDescent="0.25">
      <c r="A5181" s="84">
        <v>96803</v>
      </c>
      <c r="B5181" s="85" t="s">
        <v>7125</v>
      </c>
      <c r="C5181" s="84" t="s">
        <v>11</v>
      </c>
      <c r="D5181" s="195">
        <v>80.27</v>
      </c>
    </row>
    <row r="5182" spans="1:4" ht="39.6" x14ac:dyDescent="0.25">
      <c r="A5182" s="84">
        <v>96807</v>
      </c>
      <c r="B5182" s="85" t="s">
        <v>7129</v>
      </c>
      <c r="C5182" s="84" t="s">
        <v>11</v>
      </c>
      <c r="D5182" s="195">
        <v>142.33000000000001</v>
      </c>
    </row>
    <row r="5183" spans="1:4" ht="39.6" x14ac:dyDescent="0.25">
      <c r="A5183" s="84">
        <v>96804</v>
      </c>
      <c r="B5183" s="85" t="s">
        <v>7126</v>
      </c>
      <c r="C5183" s="84" t="s">
        <v>11</v>
      </c>
      <c r="D5183" s="195">
        <v>130.4</v>
      </c>
    </row>
    <row r="5184" spans="1:4" ht="26.4" x14ac:dyDescent="0.25">
      <c r="A5184" s="84">
        <v>96829</v>
      </c>
      <c r="B5184" s="85" t="s">
        <v>7150</v>
      </c>
      <c r="C5184" s="84" t="s">
        <v>11</v>
      </c>
      <c r="D5184" s="195">
        <v>19.47</v>
      </c>
    </row>
    <row r="5185" spans="1:4" ht="26.4" x14ac:dyDescent="0.25">
      <c r="A5185" s="84">
        <v>96833</v>
      </c>
      <c r="B5185" s="85" t="s">
        <v>7153</v>
      </c>
      <c r="C5185" s="84" t="s">
        <v>11</v>
      </c>
      <c r="D5185" s="195">
        <v>24.76</v>
      </c>
    </row>
    <row r="5186" spans="1:4" ht="26.4" x14ac:dyDescent="0.25">
      <c r="A5186" s="84">
        <v>96836</v>
      </c>
      <c r="B5186" s="85" t="s">
        <v>7155</v>
      </c>
      <c r="C5186" s="84" t="s">
        <v>11</v>
      </c>
      <c r="D5186" s="195">
        <v>35.35</v>
      </c>
    </row>
    <row r="5187" spans="1:4" ht="26.4" x14ac:dyDescent="0.25">
      <c r="A5187" s="84">
        <v>104576</v>
      </c>
      <c r="B5187" s="85" t="s">
        <v>7194</v>
      </c>
      <c r="C5187" s="84" t="s">
        <v>11</v>
      </c>
      <c r="D5187" s="195">
        <v>17.28</v>
      </c>
    </row>
    <row r="5188" spans="1:4" ht="26.4" x14ac:dyDescent="0.25">
      <c r="A5188" s="84">
        <v>104577</v>
      </c>
      <c r="B5188" s="85" t="s">
        <v>7195</v>
      </c>
      <c r="C5188" s="84" t="s">
        <v>11</v>
      </c>
      <c r="D5188" s="195">
        <v>23.09</v>
      </c>
    </row>
    <row r="5189" spans="1:4" ht="26.4" x14ac:dyDescent="0.25">
      <c r="A5189" s="84">
        <v>104578</v>
      </c>
      <c r="B5189" s="85" t="s">
        <v>7196</v>
      </c>
      <c r="C5189" s="84" t="s">
        <v>11</v>
      </c>
      <c r="D5189" s="195">
        <v>24.75</v>
      </c>
    </row>
    <row r="5190" spans="1:4" ht="26.4" x14ac:dyDescent="0.25">
      <c r="A5190" s="84">
        <v>104580</v>
      </c>
      <c r="B5190" s="85" t="s">
        <v>12980</v>
      </c>
      <c r="C5190" s="84" t="s">
        <v>11</v>
      </c>
      <c r="D5190" s="195">
        <v>21.47</v>
      </c>
    </row>
    <row r="5191" spans="1:4" ht="26.4" x14ac:dyDescent="0.25">
      <c r="A5191" s="84">
        <v>104579</v>
      </c>
      <c r="B5191" s="85" t="s">
        <v>7197</v>
      </c>
      <c r="C5191" s="84" t="s">
        <v>11</v>
      </c>
      <c r="D5191" s="195">
        <v>32.42</v>
      </c>
    </row>
    <row r="5192" spans="1:4" ht="26.4" x14ac:dyDescent="0.25">
      <c r="A5192" s="84">
        <v>96823</v>
      </c>
      <c r="B5192" s="85" t="s">
        <v>7145</v>
      </c>
      <c r="C5192" s="84" t="s">
        <v>11</v>
      </c>
      <c r="D5192" s="195">
        <v>12.12</v>
      </c>
    </row>
    <row r="5193" spans="1:4" ht="26.4" x14ac:dyDescent="0.25">
      <c r="A5193" s="84">
        <v>96826</v>
      </c>
      <c r="B5193" s="85" t="s">
        <v>7147</v>
      </c>
      <c r="C5193" s="84" t="s">
        <v>11</v>
      </c>
      <c r="D5193" s="195">
        <v>14.06</v>
      </c>
    </row>
    <row r="5194" spans="1:4" ht="26.4" x14ac:dyDescent="0.25">
      <c r="A5194" s="84">
        <v>96830</v>
      </c>
      <c r="B5194" s="85" t="s">
        <v>7151</v>
      </c>
      <c r="C5194" s="84" t="s">
        <v>11</v>
      </c>
      <c r="D5194" s="195">
        <v>21.96</v>
      </c>
    </row>
    <row r="5195" spans="1:4" ht="26.4" x14ac:dyDescent="0.25">
      <c r="A5195" s="84">
        <v>96834</v>
      </c>
      <c r="B5195" s="85" t="s">
        <v>7154</v>
      </c>
      <c r="C5195" s="84" t="s">
        <v>11</v>
      </c>
      <c r="D5195" s="195">
        <v>29.69</v>
      </c>
    </row>
    <row r="5196" spans="1:4" ht="26.4" x14ac:dyDescent="0.25">
      <c r="A5196" s="84">
        <v>104581</v>
      </c>
      <c r="B5196" s="85" t="s">
        <v>12981</v>
      </c>
      <c r="C5196" s="84" t="s">
        <v>11</v>
      </c>
      <c r="D5196" s="195">
        <v>15.79</v>
      </c>
    </row>
    <row r="5197" spans="1:4" ht="26.4" x14ac:dyDescent="0.25">
      <c r="A5197" s="84">
        <v>104582</v>
      </c>
      <c r="B5197" s="85" t="s">
        <v>12982</v>
      </c>
      <c r="C5197" s="84" t="s">
        <v>11</v>
      </c>
      <c r="D5197" s="195">
        <v>20.09</v>
      </c>
    </row>
    <row r="5198" spans="1:4" ht="26.4" x14ac:dyDescent="0.25">
      <c r="A5198" s="84">
        <v>104583</v>
      </c>
      <c r="B5198" s="85" t="s">
        <v>12983</v>
      </c>
      <c r="C5198" s="84" t="s">
        <v>11</v>
      </c>
      <c r="D5198" s="195">
        <v>31.96</v>
      </c>
    </row>
    <row r="5199" spans="1:4" ht="26.4" x14ac:dyDescent="0.25">
      <c r="A5199" s="84">
        <v>104584</v>
      </c>
      <c r="B5199" s="85" t="s">
        <v>12984</v>
      </c>
      <c r="C5199" s="84" t="s">
        <v>11</v>
      </c>
      <c r="D5199" s="195">
        <v>38.35</v>
      </c>
    </row>
    <row r="5200" spans="1:4" ht="26.4" x14ac:dyDescent="0.25">
      <c r="A5200" s="84">
        <v>104585</v>
      </c>
      <c r="B5200" s="85" t="s">
        <v>12985</v>
      </c>
      <c r="C5200" s="84" t="s">
        <v>11</v>
      </c>
      <c r="D5200" s="195">
        <v>0</v>
      </c>
    </row>
    <row r="5201" spans="1:4" ht="26.4" x14ac:dyDescent="0.25">
      <c r="A5201" s="84">
        <v>104587</v>
      </c>
      <c r="B5201" s="85" t="s">
        <v>12986</v>
      </c>
      <c r="C5201" s="84" t="s">
        <v>11</v>
      </c>
      <c r="D5201" s="195">
        <v>0</v>
      </c>
    </row>
    <row r="5202" spans="1:4" ht="26.4" x14ac:dyDescent="0.25">
      <c r="A5202" s="84">
        <v>104586</v>
      </c>
      <c r="B5202" s="85" t="s">
        <v>12987</v>
      </c>
      <c r="C5202" s="84" t="s">
        <v>11</v>
      </c>
      <c r="D5202" s="195">
        <v>0</v>
      </c>
    </row>
    <row r="5203" spans="1:4" ht="26.4" x14ac:dyDescent="0.25">
      <c r="A5203" s="84">
        <v>96798</v>
      </c>
      <c r="B5203" s="85" t="s">
        <v>7120</v>
      </c>
      <c r="C5203" s="84" t="s">
        <v>27</v>
      </c>
      <c r="D5203" s="195">
        <v>8.76</v>
      </c>
    </row>
    <row r="5204" spans="1:4" ht="26.4" x14ac:dyDescent="0.25">
      <c r="A5204" s="84">
        <v>96799</v>
      </c>
      <c r="B5204" s="85" t="s">
        <v>7121</v>
      </c>
      <c r="C5204" s="84" t="s">
        <v>27</v>
      </c>
      <c r="D5204" s="195">
        <v>11.2</v>
      </c>
    </row>
    <row r="5205" spans="1:4" ht="26.4" x14ac:dyDescent="0.25">
      <c r="A5205" s="84">
        <v>96800</v>
      </c>
      <c r="B5205" s="85" t="s">
        <v>7122</v>
      </c>
      <c r="C5205" s="84" t="s">
        <v>27</v>
      </c>
      <c r="D5205" s="195">
        <v>15.21</v>
      </c>
    </row>
    <row r="5206" spans="1:4" ht="26.4" x14ac:dyDescent="0.25">
      <c r="A5206" s="84">
        <v>96801</v>
      </c>
      <c r="B5206" s="85" t="s">
        <v>7123</v>
      </c>
      <c r="C5206" s="84" t="s">
        <v>27</v>
      </c>
      <c r="D5206" s="195">
        <v>22.94</v>
      </c>
    </row>
    <row r="5207" spans="1:4" ht="26.4" x14ac:dyDescent="0.25">
      <c r="A5207" s="84">
        <v>104539</v>
      </c>
      <c r="B5207" s="85" t="s">
        <v>12988</v>
      </c>
      <c r="C5207" s="84" t="s">
        <v>11</v>
      </c>
      <c r="D5207" s="195">
        <v>0</v>
      </c>
    </row>
    <row r="5208" spans="1:4" ht="26.4" x14ac:dyDescent="0.25">
      <c r="A5208" s="84">
        <v>104541</v>
      </c>
      <c r="B5208" s="85" t="s">
        <v>12989</v>
      </c>
      <c r="C5208" s="84" t="s">
        <v>11</v>
      </c>
      <c r="D5208" s="195">
        <v>0</v>
      </c>
    </row>
    <row r="5209" spans="1:4" ht="26.4" x14ac:dyDescent="0.25">
      <c r="A5209" s="84">
        <v>104540</v>
      </c>
      <c r="B5209" s="85" t="s">
        <v>12990</v>
      </c>
      <c r="C5209" s="84" t="s">
        <v>11</v>
      </c>
      <c r="D5209" s="195">
        <v>0</v>
      </c>
    </row>
    <row r="5210" spans="1:4" ht="26.4" x14ac:dyDescent="0.25">
      <c r="A5210" s="84">
        <v>104543</v>
      </c>
      <c r="B5210" s="85" t="s">
        <v>12991</v>
      </c>
      <c r="C5210" s="84" t="s">
        <v>11</v>
      </c>
      <c r="D5210" s="195">
        <v>0</v>
      </c>
    </row>
    <row r="5211" spans="1:4" ht="26.4" x14ac:dyDescent="0.25">
      <c r="A5211" s="84">
        <v>104544</v>
      </c>
      <c r="B5211" s="85" t="s">
        <v>12992</v>
      </c>
      <c r="C5211" s="84" t="s">
        <v>11</v>
      </c>
      <c r="D5211" s="195">
        <v>0</v>
      </c>
    </row>
    <row r="5212" spans="1:4" ht="26.4" x14ac:dyDescent="0.25">
      <c r="A5212" s="84">
        <v>104545</v>
      </c>
      <c r="B5212" s="85" t="s">
        <v>12993</v>
      </c>
      <c r="C5212" s="84" t="s">
        <v>11</v>
      </c>
      <c r="D5212" s="195">
        <v>0</v>
      </c>
    </row>
    <row r="5213" spans="1:4" ht="26.4" x14ac:dyDescent="0.25">
      <c r="A5213" s="84">
        <v>104542</v>
      </c>
      <c r="B5213" s="85" t="s">
        <v>12994</v>
      </c>
      <c r="C5213" s="84" t="s">
        <v>11</v>
      </c>
      <c r="D5213" s="195">
        <v>0</v>
      </c>
    </row>
    <row r="5214" spans="1:4" ht="26.4" x14ac:dyDescent="0.25">
      <c r="A5214" s="84">
        <v>104592</v>
      </c>
      <c r="B5214" s="85" t="s">
        <v>12995</v>
      </c>
      <c r="C5214" s="84" t="s">
        <v>11</v>
      </c>
      <c r="D5214" s="195">
        <v>0</v>
      </c>
    </row>
    <row r="5215" spans="1:4" ht="26.4" x14ac:dyDescent="0.25">
      <c r="A5215" s="84">
        <v>104548</v>
      </c>
      <c r="B5215" s="85" t="s">
        <v>12996</v>
      </c>
      <c r="C5215" s="84" t="s">
        <v>11</v>
      </c>
      <c r="D5215" s="195">
        <v>0</v>
      </c>
    </row>
    <row r="5216" spans="1:4" ht="26.4" x14ac:dyDescent="0.25">
      <c r="A5216" s="84">
        <v>104546</v>
      </c>
      <c r="B5216" s="85" t="s">
        <v>12997</v>
      </c>
      <c r="C5216" s="84" t="s">
        <v>11</v>
      </c>
      <c r="D5216" s="195">
        <v>0</v>
      </c>
    </row>
    <row r="5217" spans="1:4" ht="26.4" x14ac:dyDescent="0.25">
      <c r="A5217" s="84">
        <v>104549</v>
      </c>
      <c r="B5217" s="85" t="s">
        <v>12998</v>
      </c>
      <c r="C5217" s="84" t="s">
        <v>11</v>
      </c>
      <c r="D5217" s="195">
        <v>0</v>
      </c>
    </row>
    <row r="5218" spans="1:4" ht="26.4" x14ac:dyDescent="0.25">
      <c r="A5218" s="84">
        <v>104550</v>
      </c>
      <c r="B5218" s="85" t="s">
        <v>12999</v>
      </c>
      <c r="C5218" s="84" t="s">
        <v>11</v>
      </c>
      <c r="D5218" s="195">
        <v>0</v>
      </c>
    </row>
    <row r="5219" spans="1:4" ht="26.4" x14ac:dyDescent="0.25">
      <c r="A5219" s="84">
        <v>104552</v>
      </c>
      <c r="B5219" s="85" t="s">
        <v>13000</v>
      </c>
      <c r="C5219" s="84" t="s">
        <v>11</v>
      </c>
      <c r="D5219" s="195">
        <v>0</v>
      </c>
    </row>
    <row r="5220" spans="1:4" ht="26.4" x14ac:dyDescent="0.25">
      <c r="A5220" s="84">
        <v>104551</v>
      </c>
      <c r="B5220" s="85" t="s">
        <v>13001</v>
      </c>
      <c r="C5220" s="84" t="s">
        <v>11</v>
      </c>
      <c r="D5220" s="195">
        <v>0</v>
      </c>
    </row>
    <row r="5221" spans="1:4" ht="26.4" x14ac:dyDescent="0.25">
      <c r="A5221" s="84">
        <v>104553</v>
      </c>
      <c r="B5221" s="85" t="s">
        <v>13002</v>
      </c>
      <c r="C5221" s="84" t="s">
        <v>11</v>
      </c>
      <c r="D5221" s="195">
        <v>0</v>
      </c>
    </row>
    <row r="5222" spans="1:4" ht="26.4" x14ac:dyDescent="0.25">
      <c r="A5222" s="84">
        <v>104554</v>
      </c>
      <c r="B5222" s="85" t="s">
        <v>13003</v>
      </c>
      <c r="C5222" s="84" t="s">
        <v>11</v>
      </c>
      <c r="D5222" s="195">
        <v>0</v>
      </c>
    </row>
    <row r="5223" spans="1:4" ht="26.4" x14ac:dyDescent="0.25">
      <c r="A5223" s="84">
        <v>104555</v>
      </c>
      <c r="B5223" s="85" t="s">
        <v>13004</v>
      </c>
      <c r="C5223" s="84" t="s">
        <v>11</v>
      </c>
      <c r="D5223" s="195">
        <v>0</v>
      </c>
    </row>
    <row r="5224" spans="1:4" ht="26.4" x14ac:dyDescent="0.25">
      <c r="A5224" s="84">
        <v>104556</v>
      </c>
      <c r="B5224" s="85" t="s">
        <v>13005</v>
      </c>
      <c r="C5224" s="84" t="s">
        <v>11</v>
      </c>
      <c r="D5224" s="195">
        <v>0</v>
      </c>
    </row>
    <row r="5225" spans="1:4" ht="26.4" x14ac:dyDescent="0.25">
      <c r="A5225" s="84">
        <v>104558</v>
      </c>
      <c r="B5225" s="85" t="s">
        <v>13006</v>
      </c>
      <c r="C5225" s="84" t="s">
        <v>11</v>
      </c>
      <c r="D5225" s="195">
        <v>0</v>
      </c>
    </row>
    <row r="5226" spans="1:4" ht="26.4" x14ac:dyDescent="0.25">
      <c r="A5226" s="84">
        <v>104559</v>
      </c>
      <c r="B5226" s="85" t="s">
        <v>13007</v>
      </c>
      <c r="C5226" s="84" t="s">
        <v>11</v>
      </c>
      <c r="D5226" s="195">
        <v>0</v>
      </c>
    </row>
    <row r="5227" spans="1:4" ht="26.4" x14ac:dyDescent="0.25">
      <c r="A5227" s="84">
        <v>104560</v>
      </c>
      <c r="B5227" s="85" t="s">
        <v>13008</v>
      </c>
      <c r="C5227" s="84" t="s">
        <v>11</v>
      </c>
      <c r="D5227" s="195">
        <v>0</v>
      </c>
    </row>
    <row r="5228" spans="1:4" ht="26.4" x14ac:dyDescent="0.25">
      <c r="A5228" s="84">
        <v>104557</v>
      </c>
      <c r="B5228" s="85" t="s">
        <v>13009</v>
      </c>
      <c r="C5228" s="84" t="s">
        <v>11</v>
      </c>
      <c r="D5228" s="195">
        <v>0</v>
      </c>
    </row>
    <row r="5229" spans="1:4" ht="26.4" x14ac:dyDescent="0.25">
      <c r="A5229" s="84">
        <v>104561</v>
      </c>
      <c r="B5229" s="85" t="s">
        <v>13010</v>
      </c>
      <c r="C5229" s="84" t="s">
        <v>11</v>
      </c>
      <c r="D5229" s="195">
        <v>0</v>
      </c>
    </row>
    <row r="5230" spans="1:4" ht="26.4" x14ac:dyDescent="0.25">
      <c r="A5230" s="84">
        <v>104562</v>
      </c>
      <c r="B5230" s="85" t="s">
        <v>13011</v>
      </c>
      <c r="C5230" s="84" t="s">
        <v>11</v>
      </c>
      <c r="D5230" s="195">
        <v>0</v>
      </c>
    </row>
    <row r="5231" spans="1:4" ht="26.4" x14ac:dyDescent="0.25">
      <c r="A5231" s="84">
        <v>96860</v>
      </c>
      <c r="B5231" s="85" t="s">
        <v>7175</v>
      </c>
      <c r="C5231" s="84" t="s">
        <v>11</v>
      </c>
      <c r="D5231" s="195">
        <v>32.200000000000003</v>
      </c>
    </row>
    <row r="5232" spans="1:4" ht="26.4" x14ac:dyDescent="0.25">
      <c r="A5232" s="84">
        <v>96862</v>
      </c>
      <c r="B5232" s="85" t="s">
        <v>7176</v>
      </c>
      <c r="C5232" s="84" t="s">
        <v>11</v>
      </c>
      <c r="D5232" s="195">
        <v>39.54</v>
      </c>
    </row>
    <row r="5233" spans="1:4" ht="26.4" x14ac:dyDescent="0.25">
      <c r="A5233" s="84">
        <v>96864</v>
      </c>
      <c r="B5233" s="85" t="s">
        <v>7178</v>
      </c>
      <c r="C5233" s="84" t="s">
        <v>11</v>
      </c>
      <c r="D5233" s="195">
        <v>55.53</v>
      </c>
    </row>
    <row r="5234" spans="1:4" ht="26.4" x14ac:dyDescent="0.25">
      <c r="A5234" s="84">
        <v>96866</v>
      </c>
      <c r="B5234" s="85" t="s">
        <v>7180</v>
      </c>
      <c r="C5234" s="84" t="s">
        <v>11</v>
      </c>
      <c r="D5234" s="195">
        <v>72.11</v>
      </c>
    </row>
    <row r="5235" spans="1:4" ht="26.4" x14ac:dyDescent="0.25">
      <c r="A5235" s="84">
        <v>96868</v>
      </c>
      <c r="B5235" s="85" t="s">
        <v>7181</v>
      </c>
      <c r="C5235" s="84" t="s">
        <v>11</v>
      </c>
      <c r="D5235" s="195">
        <v>21.09</v>
      </c>
    </row>
    <row r="5236" spans="1:4" ht="26.4" x14ac:dyDescent="0.25">
      <c r="A5236" s="84">
        <v>96869</v>
      </c>
      <c r="B5236" s="85" t="s">
        <v>7182</v>
      </c>
      <c r="C5236" s="84" t="s">
        <v>11</v>
      </c>
      <c r="D5236" s="195">
        <v>32.01</v>
      </c>
    </row>
    <row r="5237" spans="1:4" ht="26.4" x14ac:dyDescent="0.25">
      <c r="A5237" s="84">
        <v>96870</v>
      </c>
      <c r="B5237" s="85" t="s">
        <v>7183</v>
      </c>
      <c r="C5237" s="84" t="s">
        <v>11</v>
      </c>
      <c r="D5237" s="195">
        <v>47.75</v>
      </c>
    </row>
    <row r="5238" spans="1:4" ht="26.4" x14ac:dyDescent="0.25">
      <c r="A5238" s="84">
        <v>96871</v>
      </c>
      <c r="B5238" s="85" t="s">
        <v>7184</v>
      </c>
      <c r="C5238" s="84" t="s">
        <v>11</v>
      </c>
      <c r="D5238" s="195">
        <v>54.69</v>
      </c>
    </row>
    <row r="5239" spans="1:4" ht="26.4" x14ac:dyDescent="0.25">
      <c r="A5239" s="84">
        <v>96861</v>
      </c>
      <c r="B5239" s="85" t="s">
        <v>8132</v>
      </c>
      <c r="C5239" s="84" t="s">
        <v>11</v>
      </c>
      <c r="D5239" s="195">
        <v>40.659999999999997</v>
      </c>
    </row>
    <row r="5240" spans="1:4" ht="26.4" x14ac:dyDescent="0.25">
      <c r="A5240" s="84">
        <v>96863</v>
      </c>
      <c r="B5240" s="85" t="s">
        <v>7177</v>
      </c>
      <c r="C5240" s="84" t="s">
        <v>11</v>
      </c>
      <c r="D5240" s="195">
        <v>41.79</v>
      </c>
    </row>
    <row r="5241" spans="1:4" ht="26.4" x14ac:dyDescent="0.25">
      <c r="A5241" s="84">
        <v>96865</v>
      </c>
      <c r="B5241" s="85" t="s">
        <v>7179</v>
      </c>
      <c r="C5241" s="84" t="s">
        <v>11</v>
      </c>
      <c r="D5241" s="195">
        <v>49.33</v>
      </c>
    </row>
    <row r="5242" spans="1:4" ht="26.4" x14ac:dyDescent="0.25">
      <c r="A5242" s="84">
        <v>96814</v>
      </c>
      <c r="B5242" s="85" t="s">
        <v>7136</v>
      </c>
      <c r="C5242" s="84" t="s">
        <v>11</v>
      </c>
      <c r="D5242" s="195">
        <v>17.28</v>
      </c>
    </row>
    <row r="5243" spans="1:4" ht="26.4" x14ac:dyDescent="0.25">
      <c r="A5243" s="84">
        <v>96818</v>
      </c>
      <c r="B5243" s="85" t="s">
        <v>7140</v>
      </c>
      <c r="C5243" s="84" t="s">
        <v>11</v>
      </c>
      <c r="D5243" s="195">
        <v>23.09</v>
      </c>
    </row>
    <row r="5244" spans="1:4" ht="26.4" x14ac:dyDescent="0.25">
      <c r="A5244" s="84">
        <v>96819</v>
      </c>
      <c r="B5244" s="85" t="s">
        <v>7141</v>
      </c>
      <c r="C5244" s="84" t="s">
        <v>11</v>
      </c>
      <c r="D5244" s="195">
        <v>24.75</v>
      </c>
    </row>
    <row r="5245" spans="1:4" ht="26.4" x14ac:dyDescent="0.25">
      <c r="A5245" s="84">
        <v>96822</v>
      </c>
      <c r="B5245" s="85" t="s">
        <v>7144</v>
      </c>
      <c r="C5245" s="84" t="s">
        <v>11</v>
      </c>
      <c r="D5245" s="195">
        <v>32.42</v>
      </c>
    </row>
    <row r="5246" spans="1:4" ht="26.4" x14ac:dyDescent="0.25">
      <c r="A5246" s="84">
        <v>96808</v>
      </c>
      <c r="B5246" s="85" t="s">
        <v>7130</v>
      </c>
      <c r="C5246" s="84" t="s">
        <v>11</v>
      </c>
      <c r="D5246" s="195">
        <v>18.45</v>
      </c>
    </row>
    <row r="5247" spans="1:4" ht="26.4" x14ac:dyDescent="0.25">
      <c r="A5247" s="84">
        <v>96811</v>
      </c>
      <c r="B5247" s="85" t="s">
        <v>7133</v>
      </c>
      <c r="C5247" s="84" t="s">
        <v>11</v>
      </c>
      <c r="D5247" s="195">
        <v>23.24</v>
      </c>
    </row>
    <row r="5248" spans="1:4" ht="26.4" x14ac:dyDescent="0.25">
      <c r="A5248" s="84">
        <v>96815</v>
      </c>
      <c r="B5248" s="85" t="s">
        <v>7137</v>
      </c>
      <c r="C5248" s="84" t="s">
        <v>11</v>
      </c>
      <c r="D5248" s="195">
        <v>35.729999999999997</v>
      </c>
    </row>
    <row r="5249" spans="1:4" ht="26.4" x14ac:dyDescent="0.25">
      <c r="A5249" s="84">
        <v>96820</v>
      </c>
      <c r="B5249" s="85" t="s">
        <v>7142</v>
      </c>
      <c r="C5249" s="84" t="s">
        <v>11</v>
      </c>
      <c r="D5249" s="195">
        <v>42.99</v>
      </c>
    </row>
    <row r="5250" spans="1:4" ht="26.4" x14ac:dyDescent="0.25">
      <c r="A5250" s="84">
        <v>96702</v>
      </c>
      <c r="B5250" s="85" t="s">
        <v>13012</v>
      </c>
      <c r="C5250" s="84" t="s">
        <v>11</v>
      </c>
      <c r="D5250" s="195">
        <v>12.96</v>
      </c>
    </row>
    <row r="5251" spans="1:4" ht="26.4" x14ac:dyDescent="0.25">
      <c r="A5251" s="84">
        <v>96662</v>
      </c>
      <c r="B5251" s="85" t="s">
        <v>13013</v>
      </c>
      <c r="C5251" s="84" t="s">
        <v>11</v>
      </c>
      <c r="D5251" s="195">
        <v>10.33</v>
      </c>
    </row>
    <row r="5252" spans="1:4" ht="26.4" x14ac:dyDescent="0.25">
      <c r="A5252" s="84">
        <v>96704</v>
      </c>
      <c r="B5252" s="85" t="s">
        <v>13014</v>
      </c>
      <c r="C5252" s="84" t="s">
        <v>11</v>
      </c>
      <c r="D5252" s="195">
        <v>22.14</v>
      </c>
    </row>
    <row r="5253" spans="1:4" ht="26.4" x14ac:dyDescent="0.25">
      <c r="A5253" s="84">
        <v>96664</v>
      </c>
      <c r="B5253" s="85" t="s">
        <v>13015</v>
      </c>
      <c r="C5253" s="84" t="s">
        <v>11</v>
      </c>
      <c r="D5253" s="195">
        <v>18.79</v>
      </c>
    </row>
    <row r="5254" spans="1:4" ht="26.4" x14ac:dyDescent="0.25">
      <c r="A5254" s="84">
        <v>104191</v>
      </c>
      <c r="B5254" s="85" t="s">
        <v>2776</v>
      </c>
      <c r="C5254" s="84" t="s">
        <v>11</v>
      </c>
      <c r="D5254" s="195">
        <v>11.73</v>
      </c>
    </row>
    <row r="5255" spans="1:4" ht="26.4" x14ac:dyDescent="0.25">
      <c r="A5255" s="84">
        <v>96700</v>
      </c>
      <c r="B5255" s="85" t="s">
        <v>13016</v>
      </c>
      <c r="C5255" s="84" t="s">
        <v>11</v>
      </c>
      <c r="D5255" s="195">
        <v>18.36</v>
      </c>
    </row>
    <row r="5256" spans="1:4" ht="26.4" x14ac:dyDescent="0.25">
      <c r="A5256" s="84">
        <v>96658</v>
      </c>
      <c r="B5256" s="85" t="s">
        <v>13017</v>
      </c>
      <c r="C5256" s="84" t="s">
        <v>11</v>
      </c>
      <c r="D5256" s="195">
        <v>16.36</v>
      </c>
    </row>
    <row r="5257" spans="1:4" ht="26.4" x14ac:dyDescent="0.25">
      <c r="A5257" s="84">
        <v>96641</v>
      </c>
      <c r="B5257" s="85" t="s">
        <v>13018</v>
      </c>
      <c r="C5257" s="84" t="s">
        <v>11</v>
      </c>
      <c r="D5257" s="195">
        <v>18.809999999999999</v>
      </c>
    </row>
    <row r="5258" spans="1:4" ht="26.4" x14ac:dyDescent="0.25">
      <c r="A5258" s="84">
        <v>96661</v>
      </c>
      <c r="B5258" s="85" t="s">
        <v>13019</v>
      </c>
      <c r="C5258" s="84" t="s">
        <v>11</v>
      </c>
      <c r="D5258" s="195">
        <v>33.869999999999997</v>
      </c>
    </row>
    <row r="5259" spans="1:4" ht="26.4" x14ac:dyDescent="0.25">
      <c r="A5259" s="84">
        <v>96699</v>
      </c>
      <c r="B5259" s="85" t="s">
        <v>13020</v>
      </c>
      <c r="C5259" s="84" t="s">
        <v>11</v>
      </c>
      <c r="D5259" s="195">
        <v>27.31</v>
      </c>
    </row>
    <row r="5260" spans="1:4" ht="26.4" x14ac:dyDescent="0.25">
      <c r="A5260" s="84">
        <v>96657</v>
      </c>
      <c r="B5260" s="85" t="s">
        <v>13021</v>
      </c>
      <c r="C5260" s="84" t="s">
        <v>11</v>
      </c>
      <c r="D5260" s="195">
        <v>25.31</v>
      </c>
    </row>
    <row r="5261" spans="1:4" ht="26.4" x14ac:dyDescent="0.25">
      <c r="A5261" s="84">
        <v>96640</v>
      </c>
      <c r="B5261" s="85" t="s">
        <v>13022</v>
      </c>
      <c r="C5261" s="84" t="s">
        <v>11</v>
      </c>
      <c r="D5261" s="195">
        <v>27.76</v>
      </c>
    </row>
    <row r="5262" spans="1:4" ht="26.4" x14ac:dyDescent="0.25">
      <c r="A5262" s="84">
        <v>96660</v>
      </c>
      <c r="B5262" s="85" t="s">
        <v>13023</v>
      </c>
      <c r="C5262" s="84" t="s">
        <v>11</v>
      </c>
      <c r="D5262" s="195">
        <v>34.19</v>
      </c>
    </row>
    <row r="5263" spans="1:4" ht="26.4" x14ac:dyDescent="0.25">
      <c r="A5263" s="84">
        <v>104196</v>
      </c>
      <c r="B5263" s="85" t="s">
        <v>2779</v>
      </c>
      <c r="C5263" s="84" t="s">
        <v>11</v>
      </c>
      <c r="D5263" s="195">
        <v>17.399999999999999</v>
      </c>
    </row>
    <row r="5264" spans="1:4" ht="26.4" x14ac:dyDescent="0.25">
      <c r="A5264" s="84">
        <v>104197</v>
      </c>
      <c r="B5264" s="85" t="s">
        <v>2780</v>
      </c>
      <c r="C5264" s="84" t="s">
        <v>11</v>
      </c>
      <c r="D5264" s="195">
        <v>33.130000000000003</v>
      </c>
    </row>
    <row r="5265" spans="1:4" ht="26.4" x14ac:dyDescent="0.25">
      <c r="A5265" s="84">
        <v>104198</v>
      </c>
      <c r="B5265" s="85" t="s">
        <v>2781</v>
      </c>
      <c r="C5265" s="84" t="s">
        <v>11</v>
      </c>
      <c r="D5265" s="195">
        <v>8.85</v>
      </c>
    </row>
    <row r="5266" spans="1:4" ht="26.4" x14ac:dyDescent="0.25">
      <c r="A5266" s="84">
        <v>96685</v>
      </c>
      <c r="B5266" s="85" t="s">
        <v>13024</v>
      </c>
      <c r="C5266" s="84" t="s">
        <v>11</v>
      </c>
      <c r="D5266" s="195">
        <v>13.57</v>
      </c>
    </row>
    <row r="5267" spans="1:4" ht="26.4" x14ac:dyDescent="0.25">
      <c r="A5267" s="84">
        <v>96651</v>
      </c>
      <c r="B5267" s="85" t="s">
        <v>13025</v>
      </c>
      <c r="C5267" s="84" t="s">
        <v>11</v>
      </c>
      <c r="D5267" s="195">
        <v>10.6</v>
      </c>
    </row>
    <row r="5268" spans="1:4" ht="26.4" x14ac:dyDescent="0.25">
      <c r="A5268" s="84">
        <v>96638</v>
      </c>
      <c r="B5268" s="85" t="s">
        <v>13026</v>
      </c>
      <c r="C5268" s="84" t="s">
        <v>11</v>
      </c>
      <c r="D5268" s="195">
        <v>18.86</v>
      </c>
    </row>
    <row r="5269" spans="1:4" ht="26.4" x14ac:dyDescent="0.25">
      <c r="A5269" s="84">
        <v>96687</v>
      </c>
      <c r="B5269" s="85" t="s">
        <v>13027</v>
      </c>
      <c r="C5269" s="84" t="s">
        <v>11</v>
      </c>
      <c r="D5269" s="195">
        <v>20.34</v>
      </c>
    </row>
    <row r="5270" spans="1:4" ht="26.4" x14ac:dyDescent="0.25">
      <c r="A5270" s="84">
        <v>96653</v>
      </c>
      <c r="B5270" s="85" t="s">
        <v>2533</v>
      </c>
      <c r="C5270" s="84" t="s">
        <v>11</v>
      </c>
      <c r="D5270" s="195">
        <v>15.44</v>
      </c>
    </row>
    <row r="5271" spans="1:4" ht="26.4" x14ac:dyDescent="0.25">
      <c r="A5271" s="84">
        <v>96689</v>
      </c>
      <c r="B5271" s="85" t="s">
        <v>13028</v>
      </c>
      <c r="C5271" s="84" t="s">
        <v>11</v>
      </c>
      <c r="D5271" s="195">
        <v>30.24</v>
      </c>
    </row>
    <row r="5272" spans="1:4" ht="26.4" x14ac:dyDescent="0.25">
      <c r="A5272" s="84">
        <v>96655</v>
      </c>
      <c r="B5272" s="85" t="s">
        <v>2535</v>
      </c>
      <c r="C5272" s="84" t="s">
        <v>11</v>
      </c>
      <c r="D5272" s="195">
        <v>23.15</v>
      </c>
    </row>
    <row r="5273" spans="1:4" ht="26.4" x14ac:dyDescent="0.25">
      <c r="A5273" s="84">
        <v>96691</v>
      </c>
      <c r="B5273" s="85" t="s">
        <v>13029</v>
      </c>
      <c r="C5273" s="84" t="s">
        <v>11</v>
      </c>
      <c r="D5273" s="195">
        <v>42.85</v>
      </c>
    </row>
    <row r="5274" spans="1:4" ht="26.4" x14ac:dyDescent="0.25">
      <c r="A5274" s="84">
        <v>96693</v>
      </c>
      <c r="B5274" s="85" t="s">
        <v>13030</v>
      </c>
      <c r="C5274" s="84" t="s">
        <v>11</v>
      </c>
      <c r="D5274" s="195">
        <v>63.58</v>
      </c>
    </row>
    <row r="5275" spans="1:4" ht="26.4" x14ac:dyDescent="0.25">
      <c r="A5275" s="84">
        <v>96695</v>
      </c>
      <c r="B5275" s="85" t="s">
        <v>13031</v>
      </c>
      <c r="C5275" s="84" t="s">
        <v>11</v>
      </c>
      <c r="D5275" s="195">
        <v>108.11</v>
      </c>
    </row>
    <row r="5276" spans="1:4" ht="26.4" x14ac:dyDescent="0.25">
      <c r="A5276" s="84">
        <v>104193</v>
      </c>
      <c r="B5276" s="85" t="s">
        <v>2778</v>
      </c>
      <c r="C5276" s="84" t="s">
        <v>11</v>
      </c>
      <c r="D5276" s="195">
        <v>177.87</v>
      </c>
    </row>
    <row r="5277" spans="1:4" ht="26.4" x14ac:dyDescent="0.25">
      <c r="A5277" s="84">
        <v>96697</v>
      </c>
      <c r="B5277" s="85" t="s">
        <v>13032</v>
      </c>
      <c r="C5277" s="84" t="s">
        <v>11</v>
      </c>
      <c r="D5277" s="195">
        <v>356.52</v>
      </c>
    </row>
    <row r="5278" spans="1:4" ht="26.4" x14ac:dyDescent="0.25">
      <c r="A5278" s="84">
        <v>104199</v>
      </c>
      <c r="B5278" s="85" t="s">
        <v>2782</v>
      </c>
      <c r="C5278" s="84" t="s">
        <v>11</v>
      </c>
      <c r="D5278" s="195">
        <v>8.6</v>
      </c>
    </row>
    <row r="5279" spans="1:4" ht="26.4" x14ac:dyDescent="0.25">
      <c r="A5279" s="84">
        <v>96684</v>
      </c>
      <c r="B5279" s="85" t="s">
        <v>13033</v>
      </c>
      <c r="C5279" s="84" t="s">
        <v>11</v>
      </c>
      <c r="D5279" s="195">
        <v>13.15</v>
      </c>
    </row>
    <row r="5280" spans="1:4" ht="26.4" x14ac:dyDescent="0.25">
      <c r="A5280" s="84">
        <v>96650</v>
      </c>
      <c r="B5280" s="85" t="s">
        <v>13034</v>
      </c>
      <c r="C5280" s="84" t="s">
        <v>11</v>
      </c>
      <c r="D5280" s="195">
        <v>10.18</v>
      </c>
    </row>
    <row r="5281" spans="1:4" ht="26.4" x14ac:dyDescent="0.25">
      <c r="A5281" s="84">
        <v>96637</v>
      </c>
      <c r="B5281" s="85" t="s">
        <v>13035</v>
      </c>
      <c r="C5281" s="84" t="s">
        <v>11</v>
      </c>
      <c r="D5281" s="195">
        <v>18.440000000000001</v>
      </c>
    </row>
    <row r="5282" spans="1:4" ht="26.4" x14ac:dyDescent="0.25">
      <c r="A5282" s="84">
        <v>96686</v>
      </c>
      <c r="B5282" s="85" t="s">
        <v>13036</v>
      </c>
      <c r="C5282" s="84" t="s">
        <v>11</v>
      </c>
      <c r="D5282" s="195">
        <v>16.86</v>
      </c>
    </row>
    <row r="5283" spans="1:4" ht="26.4" x14ac:dyDescent="0.25">
      <c r="A5283" s="84">
        <v>96652</v>
      </c>
      <c r="B5283" s="85" t="s">
        <v>2532</v>
      </c>
      <c r="C5283" s="84" t="s">
        <v>11</v>
      </c>
      <c r="D5283" s="195">
        <v>11.96</v>
      </c>
    </row>
    <row r="5284" spans="1:4" ht="26.4" x14ac:dyDescent="0.25">
      <c r="A5284" s="84">
        <v>96688</v>
      </c>
      <c r="B5284" s="85" t="s">
        <v>13037</v>
      </c>
      <c r="C5284" s="84" t="s">
        <v>11</v>
      </c>
      <c r="D5284" s="195">
        <v>24.58</v>
      </c>
    </row>
    <row r="5285" spans="1:4" ht="26.4" x14ac:dyDescent="0.25">
      <c r="A5285" s="84">
        <v>96654</v>
      </c>
      <c r="B5285" s="85" t="s">
        <v>2534</v>
      </c>
      <c r="C5285" s="84" t="s">
        <v>11</v>
      </c>
      <c r="D5285" s="195">
        <v>17.489999999999998</v>
      </c>
    </row>
    <row r="5286" spans="1:4" ht="26.4" x14ac:dyDescent="0.25">
      <c r="A5286" s="84">
        <v>96690</v>
      </c>
      <c r="B5286" s="85" t="s">
        <v>13038</v>
      </c>
      <c r="C5286" s="84" t="s">
        <v>11</v>
      </c>
      <c r="D5286" s="195">
        <v>33.9</v>
      </c>
    </row>
    <row r="5287" spans="1:4" ht="26.4" x14ac:dyDescent="0.25">
      <c r="A5287" s="84">
        <v>96692</v>
      </c>
      <c r="B5287" s="85" t="s">
        <v>13039</v>
      </c>
      <c r="C5287" s="84" t="s">
        <v>11</v>
      </c>
      <c r="D5287" s="195">
        <v>47.6</v>
      </c>
    </row>
    <row r="5288" spans="1:4" ht="26.4" x14ac:dyDescent="0.25">
      <c r="A5288" s="84">
        <v>96694</v>
      </c>
      <c r="B5288" s="85" t="s">
        <v>13040</v>
      </c>
      <c r="C5288" s="84" t="s">
        <v>11</v>
      </c>
      <c r="D5288" s="195">
        <v>98.37</v>
      </c>
    </row>
    <row r="5289" spans="1:4" ht="26.4" x14ac:dyDescent="0.25">
      <c r="A5289" s="84">
        <v>96696</v>
      </c>
      <c r="B5289" s="85" t="s">
        <v>13041</v>
      </c>
      <c r="C5289" s="84" t="s">
        <v>11</v>
      </c>
      <c r="D5289" s="195">
        <v>122.62</v>
      </c>
    </row>
    <row r="5290" spans="1:4" ht="26.4" x14ac:dyDescent="0.25">
      <c r="A5290" s="84">
        <v>96709</v>
      </c>
      <c r="B5290" s="85" t="s">
        <v>13042</v>
      </c>
      <c r="C5290" s="84" t="s">
        <v>11</v>
      </c>
      <c r="D5290" s="195">
        <v>118.8</v>
      </c>
    </row>
    <row r="5291" spans="1:4" ht="26.4" x14ac:dyDescent="0.25">
      <c r="A5291" s="84">
        <v>104200</v>
      </c>
      <c r="B5291" s="85" t="s">
        <v>2783</v>
      </c>
      <c r="C5291" s="84" t="s">
        <v>11</v>
      </c>
      <c r="D5291" s="195">
        <v>6.91</v>
      </c>
    </row>
    <row r="5292" spans="1:4" ht="26.4" x14ac:dyDescent="0.25">
      <c r="A5292" s="84">
        <v>96698</v>
      </c>
      <c r="B5292" s="85" t="s">
        <v>13043</v>
      </c>
      <c r="C5292" s="84" t="s">
        <v>11</v>
      </c>
      <c r="D5292" s="195">
        <v>9.2799999999999994</v>
      </c>
    </row>
    <row r="5293" spans="1:4" ht="26.4" x14ac:dyDescent="0.25">
      <c r="A5293" s="84">
        <v>96656</v>
      </c>
      <c r="B5293" s="85" t="s">
        <v>13044</v>
      </c>
      <c r="C5293" s="84" t="s">
        <v>11</v>
      </c>
      <c r="D5293" s="195">
        <v>7.28</v>
      </c>
    </row>
    <row r="5294" spans="1:4" ht="26.4" x14ac:dyDescent="0.25">
      <c r="A5294" s="84">
        <v>96639</v>
      </c>
      <c r="B5294" s="85" t="s">
        <v>13045</v>
      </c>
      <c r="C5294" s="84" t="s">
        <v>11</v>
      </c>
      <c r="D5294" s="195">
        <v>12.79</v>
      </c>
    </row>
    <row r="5295" spans="1:4" ht="26.4" x14ac:dyDescent="0.25">
      <c r="A5295" s="84">
        <v>96701</v>
      </c>
      <c r="B5295" s="85" t="s">
        <v>13046</v>
      </c>
      <c r="C5295" s="84" t="s">
        <v>11</v>
      </c>
      <c r="D5295" s="195">
        <v>12.61</v>
      </c>
    </row>
    <row r="5296" spans="1:4" ht="26.4" x14ac:dyDescent="0.25">
      <c r="A5296" s="84">
        <v>96659</v>
      </c>
      <c r="B5296" s="85" t="s">
        <v>13047</v>
      </c>
      <c r="C5296" s="84" t="s">
        <v>11</v>
      </c>
      <c r="D5296" s="195">
        <v>9.36</v>
      </c>
    </row>
    <row r="5297" spans="1:4" ht="26.4" x14ac:dyDescent="0.25">
      <c r="A5297" s="84">
        <v>96703</v>
      </c>
      <c r="B5297" s="85" t="s">
        <v>13048</v>
      </c>
      <c r="C5297" s="84" t="s">
        <v>11</v>
      </c>
      <c r="D5297" s="195">
        <v>21.91</v>
      </c>
    </row>
    <row r="5298" spans="1:4" ht="26.4" x14ac:dyDescent="0.25">
      <c r="A5298" s="84">
        <v>96663</v>
      </c>
      <c r="B5298" s="85" t="s">
        <v>13049</v>
      </c>
      <c r="C5298" s="84" t="s">
        <v>11</v>
      </c>
      <c r="D5298" s="195">
        <v>17.190000000000001</v>
      </c>
    </row>
    <row r="5299" spans="1:4" ht="26.4" x14ac:dyDescent="0.25">
      <c r="A5299" s="84">
        <v>96705</v>
      </c>
      <c r="B5299" s="85" t="s">
        <v>13050</v>
      </c>
      <c r="C5299" s="84" t="s">
        <v>11</v>
      </c>
      <c r="D5299" s="195">
        <v>26.59</v>
      </c>
    </row>
    <row r="5300" spans="1:4" ht="26.4" x14ac:dyDescent="0.25">
      <c r="A5300" s="84">
        <v>96706</v>
      </c>
      <c r="B5300" s="85" t="s">
        <v>13051</v>
      </c>
      <c r="C5300" s="84" t="s">
        <v>11</v>
      </c>
      <c r="D5300" s="195">
        <v>39.03</v>
      </c>
    </row>
    <row r="5301" spans="1:4" ht="26.4" x14ac:dyDescent="0.25">
      <c r="A5301" s="84">
        <v>96707</v>
      </c>
      <c r="B5301" s="85" t="s">
        <v>13052</v>
      </c>
      <c r="C5301" s="84" t="s">
        <v>11</v>
      </c>
      <c r="D5301" s="195">
        <v>61.96</v>
      </c>
    </row>
    <row r="5302" spans="1:4" ht="26.4" x14ac:dyDescent="0.25">
      <c r="A5302" s="84">
        <v>96708</v>
      </c>
      <c r="B5302" s="85" t="s">
        <v>13053</v>
      </c>
      <c r="C5302" s="84" t="s">
        <v>11</v>
      </c>
      <c r="D5302" s="195">
        <v>93.22</v>
      </c>
    </row>
    <row r="5303" spans="1:4" ht="26.4" x14ac:dyDescent="0.25">
      <c r="A5303" s="84">
        <v>96675</v>
      </c>
      <c r="B5303" s="85" t="s">
        <v>13054</v>
      </c>
      <c r="C5303" s="84" t="s">
        <v>27</v>
      </c>
      <c r="D5303" s="195">
        <v>165.62</v>
      </c>
    </row>
    <row r="5304" spans="1:4" ht="26.4" x14ac:dyDescent="0.25">
      <c r="A5304" s="84">
        <v>96683</v>
      </c>
      <c r="B5304" s="85" t="s">
        <v>13055</v>
      </c>
      <c r="C5304" s="84" t="s">
        <v>27</v>
      </c>
      <c r="D5304" s="195">
        <v>320.58999999999997</v>
      </c>
    </row>
    <row r="5305" spans="1:4" ht="26.4" x14ac:dyDescent="0.25">
      <c r="A5305" s="84">
        <v>104194</v>
      </c>
      <c r="B5305" s="85" t="s">
        <v>2002</v>
      </c>
      <c r="C5305" s="84" t="s">
        <v>27</v>
      </c>
      <c r="D5305" s="195">
        <v>24.55</v>
      </c>
    </row>
    <row r="5306" spans="1:4" ht="26.4" x14ac:dyDescent="0.25">
      <c r="A5306" s="84">
        <v>104195</v>
      </c>
      <c r="B5306" s="85" t="s">
        <v>2003</v>
      </c>
      <c r="C5306" s="84" t="s">
        <v>27</v>
      </c>
      <c r="D5306" s="195">
        <v>26.04</v>
      </c>
    </row>
    <row r="5307" spans="1:4" ht="26.4" x14ac:dyDescent="0.25">
      <c r="A5307" s="84">
        <v>96668</v>
      </c>
      <c r="B5307" s="85" t="s">
        <v>13056</v>
      </c>
      <c r="C5307" s="84" t="s">
        <v>27</v>
      </c>
      <c r="D5307" s="195">
        <v>19.18</v>
      </c>
    </row>
    <row r="5308" spans="1:4" ht="26.4" x14ac:dyDescent="0.25">
      <c r="A5308" s="84">
        <v>96644</v>
      </c>
      <c r="B5308" s="85" t="s">
        <v>13057</v>
      </c>
      <c r="C5308" s="84" t="s">
        <v>27</v>
      </c>
      <c r="D5308" s="195">
        <v>25.1</v>
      </c>
    </row>
    <row r="5309" spans="1:4" ht="26.4" x14ac:dyDescent="0.25">
      <c r="A5309" s="84">
        <v>96635</v>
      </c>
      <c r="B5309" s="85" t="s">
        <v>13058</v>
      </c>
      <c r="C5309" s="84" t="s">
        <v>27</v>
      </c>
      <c r="D5309" s="195">
        <v>47.39</v>
      </c>
    </row>
    <row r="5310" spans="1:4" ht="26.4" x14ac:dyDescent="0.25">
      <c r="A5310" s="84">
        <v>96636</v>
      </c>
      <c r="B5310" s="85" t="s">
        <v>13059</v>
      </c>
      <c r="C5310" s="84" t="s">
        <v>27</v>
      </c>
      <c r="D5310" s="195">
        <v>50.12</v>
      </c>
    </row>
    <row r="5311" spans="1:4" ht="26.4" x14ac:dyDescent="0.25">
      <c r="A5311" s="84">
        <v>96676</v>
      </c>
      <c r="B5311" s="85" t="s">
        <v>13060</v>
      </c>
      <c r="C5311" s="84" t="s">
        <v>27</v>
      </c>
      <c r="D5311" s="195">
        <v>24.47</v>
      </c>
    </row>
    <row r="5312" spans="1:4" ht="26.4" x14ac:dyDescent="0.25">
      <c r="A5312" s="84">
        <v>96647</v>
      </c>
      <c r="B5312" s="85" t="s">
        <v>13061</v>
      </c>
      <c r="C5312" s="84" t="s">
        <v>27</v>
      </c>
      <c r="D5312" s="195">
        <v>27.19</v>
      </c>
    </row>
    <row r="5313" spans="1:4" ht="26.4" x14ac:dyDescent="0.25">
      <c r="A5313" s="84">
        <v>96669</v>
      </c>
      <c r="B5313" s="85" t="s">
        <v>13062</v>
      </c>
      <c r="C5313" s="84" t="s">
        <v>27</v>
      </c>
      <c r="D5313" s="195">
        <v>19.2</v>
      </c>
    </row>
    <row r="5314" spans="1:4" ht="26.4" x14ac:dyDescent="0.25">
      <c r="A5314" s="84">
        <v>96645</v>
      </c>
      <c r="B5314" s="85" t="s">
        <v>13063</v>
      </c>
      <c r="C5314" s="84" t="s">
        <v>27</v>
      </c>
      <c r="D5314" s="195">
        <v>22.36</v>
      </c>
    </row>
    <row r="5315" spans="1:4" ht="26.4" x14ac:dyDescent="0.25">
      <c r="A5315" s="84">
        <v>96677</v>
      </c>
      <c r="B5315" s="85" t="s">
        <v>13064</v>
      </c>
      <c r="C5315" s="84" t="s">
        <v>27</v>
      </c>
      <c r="D5315" s="195">
        <v>31.81</v>
      </c>
    </row>
    <row r="5316" spans="1:4" ht="26.4" x14ac:dyDescent="0.25">
      <c r="A5316" s="84">
        <v>96648</v>
      </c>
      <c r="B5316" s="85" t="s">
        <v>13065</v>
      </c>
      <c r="C5316" s="84" t="s">
        <v>27</v>
      </c>
      <c r="D5316" s="195">
        <v>33.33</v>
      </c>
    </row>
    <row r="5317" spans="1:4" ht="26.4" x14ac:dyDescent="0.25">
      <c r="A5317" s="84">
        <v>96670</v>
      </c>
      <c r="B5317" s="85" t="s">
        <v>13066</v>
      </c>
      <c r="C5317" s="84" t="s">
        <v>27</v>
      </c>
      <c r="D5317" s="195">
        <v>24.86</v>
      </c>
    </row>
    <row r="5318" spans="1:4" ht="26.4" x14ac:dyDescent="0.25">
      <c r="A5318" s="84">
        <v>96646</v>
      </c>
      <c r="B5318" s="85" t="s">
        <v>13067</v>
      </c>
      <c r="C5318" s="84" t="s">
        <v>27</v>
      </c>
      <c r="D5318" s="195">
        <v>27.14</v>
      </c>
    </row>
    <row r="5319" spans="1:4" ht="26.4" x14ac:dyDescent="0.25">
      <c r="A5319" s="84">
        <v>96678</v>
      </c>
      <c r="B5319" s="85" t="s">
        <v>13068</v>
      </c>
      <c r="C5319" s="84" t="s">
        <v>27</v>
      </c>
      <c r="D5319" s="195">
        <v>43.6</v>
      </c>
    </row>
    <row r="5320" spans="1:4" ht="26.4" x14ac:dyDescent="0.25">
      <c r="A5320" s="84">
        <v>96649</v>
      </c>
      <c r="B5320" s="85" t="s">
        <v>13069</v>
      </c>
      <c r="C5320" s="84" t="s">
        <v>27</v>
      </c>
      <c r="D5320" s="195">
        <v>43.76</v>
      </c>
    </row>
    <row r="5321" spans="1:4" ht="26.4" x14ac:dyDescent="0.25">
      <c r="A5321" s="84">
        <v>96671</v>
      </c>
      <c r="B5321" s="85" t="s">
        <v>13070</v>
      </c>
      <c r="C5321" s="84" t="s">
        <v>27</v>
      </c>
      <c r="D5321" s="195">
        <v>37.36</v>
      </c>
    </row>
    <row r="5322" spans="1:4" ht="26.4" x14ac:dyDescent="0.25">
      <c r="A5322" s="84">
        <v>96679</v>
      </c>
      <c r="B5322" s="85" t="s">
        <v>13071</v>
      </c>
      <c r="C5322" s="84" t="s">
        <v>27</v>
      </c>
      <c r="D5322" s="195">
        <v>64.599999999999994</v>
      </c>
    </row>
    <row r="5323" spans="1:4" ht="26.4" x14ac:dyDescent="0.25">
      <c r="A5323" s="84">
        <v>96672</v>
      </c>
      <c r="B5323" s="85" t="s">
        <v>13072</v>
      </c>
      <c r="C5323" s="84" t="s">
        <v>27</v>
      </c>
      <c r="D5323" s="195">
        <v>56.55</v>
      </c>
    </row>
    <row r="5324" spans="1:4" ht="26.4" x14ac:dyDescent="0.25">
      <c r="A5324" s="84">
        <v>96680</v>
      </c>
      <c r="B5324" s="85" t="s">
        <v>13073</v>
      </c>
      <c r="C5324" s="84" t="s">
        <v>27</v>
      </c>
      <c r="D5324" s="195">
        <v>106.13</v>
      </c>
    </row>
    <row r="5325" spans="1:4" ht="26.4" x14ac:dyDescent="0.25">
      <c r="A5325" s="84">
        <v>96673</v>
      </c>
      <c r="B5325" s="85" t="s">
        <v>13074</v>
      </c>
      <c r="C5325" s="84" t="s">
        <v>27</v>
      </c>
      <c r="D5325" s="195">
        <v>71.16</v>
      </c>
    </row>
    <row r="5326" spans="1:4" ht="26.4" x14ac:dyDescent="0.25">
      <c r="A5326" s="84">
        <v>96681</v>
      </c>
      <c r="B5326" s="85" t="s">
        <v>13075</v>
      </c>
      <c r="C5326" s="84" t="s">
        <v>27</v>
      </c>
      <c r="D5326" s="195">
        <v>142.43</v>
      </c>
    </row>
    <row r="5327" spans="1:4" ht="26.4" x14ac:dyDescent="0.25">
      <c r="A5327" s="84">
        <v>96674</v>
      </c>
      <c r="B5327" s="85" t="s">
        <v>13076</v>
      </c>
      <c r="C5327" s="84" t="s">
        <v>27</v>
      </c>
      <c r="D5327" s="195">
        <v>114.27</v>
      </c>
    </row>
    <row r="5328" spans="1:4" ht="26.4" x14ac:dyDescent="0.25">
      <c r="A5328" s="84">
        <v>96682</v>
      </c>
      <c r="B5328" s="85" t="s">
        <v>13077</v>
      </c>
      <c r="C5328" s="84" t="s">
        <v>27</v>
      </c>
      <c r="D5328" s="195">
        <v>233.91</v>
      </c>
    </row>
    <row r="5329" spans="1:4" ht="26.4" x14ac:dyDescent="0.25">
      <c r="A5329" s="84">
        <v>96643</v>
      </c>
      <c r="B5329" s="85" t="s">
        <v>13078</v>
      </c>
      <c r="C5329" s="84" t="s">
        <v>11</v>
      </c>
      <c r="D5329" s="195">
        <v>48.89</v>
      </c>
    </row>
    <row r="5330" spans="1:4" ht="26.4" x14ac:dyDescent="0.25">
      <c r="A5330" s="84">
        <v>104201</v>
      </c>
      <c r="B5330" s="85" t="s">
        <v>2784</v>
      </c>
      <c r="C5330" s="84" t="s">
        <v>11</v>
      </c>
      <c r="D5330" s="195">
        <v>21.57</v>
      </c>
    </row>
    <row r="5331" spans="1:4" ht="26.4" x14ac:dyDescent="0.25">
      <c r="A5331" s="84">
        <v>104192</v>
      </c>
      <c r="B5331" s="85" t="s">
        <v>2777</v>
      </c>
      <c r="C5331" s="84" t="s">
        <v>11</v>
      </c>
      <c r="D5331" s="195">
        <v>31.98</v>
      </c>
    </row>
    <row r="5332" spans="1:4" ht="26.4" x14ac:dyDescent="0.25">
      <c r="A5332" s="84">
        <v>104202</v>
      </c>
      <c r="B5332" s="85" t="s">
        <v>2785</v>
      </c>
      <c r="C5332" s="84" t="s">
        <v>11</v>
      </c>
      <c r="D5332" s="195">
        <v>12.63</v>
      </c>
    </row>
    <row r="5333" spans="1:4" ht="26.4" x14ac:dyDescent="0.25">
      <c r="A5333" s="84">
        <v>96717</v>
      </c>
      <c r="B5333" s="85" t="s">
        <v>13079</v>
      </c>
      <c r="C5333" s="84" t="s">
        <v>11</v>
      </c>
      <c r="D5333" s="195">
        <v>326.27999999999997</v>
      </c>
    </row>
    <row r="5334" spans="1:4" ht="26.4" x14ac:dyDescent="0.25">
      <c r="A5334" s="84">
        <v>96710</v>
      </c>
      <c r="B5334" s="85" t="s">
        <v>13080</v>
      </c>
      <c r="C5334" s="84" t="s">
        <v>11</v>
      </c>
      <c r="D5334" s="195">
        <v>17.260000000000002</v>
      </c>
    </row>
    <row r="5335" spans="1:4" ht="26.4" x14ac:dyDescent="0.25">
      <c r="A5335" s="84">
        <v>96665</v>
      </c>
      <c r="B5335" s="85" t="s">
        <v>13081</v>
      </c>
      <c r="C5335" s="84" t="s">
        <v>11</v>
      </c>
      <c r="D5335" s="195">
        <v>13.28</v>
      </c>
    </row>
    <row r="5336" spans="1:4" ht="26.4" x14ac:dyDescent="0.25">
      <c r="A5336" s="84">
        <v>96642</v>
      </c>
      <c r="B5336" s="85" t="s">
        <v>13082</v>
      </c>
      <c r="C5336" s="84" t="s">
        <v>11</v>
      </c>
      <c r="D5336" s="195">
        <v>24.3</v>
      </c>
    </row>
    <row r="5337" spans="1:4" ht="26.4" x14ac:dyDescent="0.25">
      <c r="A5337" s="84">
        <v>96711</v>
      </c>
      <c r="B5337" s="85" t="s">
        <v>13083</v>
      </c>
      <c r="C5337" s="84" t="s">
        <v>11</v>
      </c>
      <c r="D5337" s="195">
        <v>25.19</v>
      </c>
    </row>
    <row r="5338" spans="1:4" ht="26.4" x14ac:dyDescent="0.25">
      <c r="A5338" s="84">
        <v>96666</v>
      </c>
      <c r="B5338" s="85" t="s">
        <v>13084</v>
      </c>
      <c r="C5338" s="84" t="s">
        <v>11</v>
      </c>
      <c r="D5338" s="195">
        <v>18.670000000000002</v>
      </c>
    </row>
    <row r="5339" spans="1:4" ht="26.4" x14ac:dyDescent="0.25">
      <c r="A5339" s="84">
        <v>96712</v>
      </c>
      <c r="B5339" s="85" t="s">
        <v>13085</v>
      </c>
      <c r="C5339" s="84" t="s">
        <v>11</v>
      </c>
      <c r="D5339" s="195">
        <v>35.39</v>
      </c>
    </row>
    <row r="5340" spans="1:4" ht="26.4" x14ac:dyDescent="0.25">
      <c r="A5340" s="84">
        <v>96667</v>
      </c>
      <c r="B5340" s="85" t="s">
        <v>13086</v>
      </c>
      <c r="C5340" s="84" t="s">
        <v>11</v>
      </c>
      <c r="D5340" s="195">
        <v>25.95</v>
      </c>
    </row>
    <row r="5341" spans="1:4" ht="26.4" x14ac:dyDescent="0.25">
      <c r="A5341" s="84">
        <v>96713</v>
      </c>
      <c r="B5341" s="85" t="s">
        <v>13087</v>
      </c>
      <c r="C5341" s="84" t="s">
        <v>11</v>
      </c>
      <c r="D5341" s="195">
        <v>53.5</v>
      </c>
    </row>
    <row r="5342" spans="1:4" ht="26.4" x14ac:dyDescent="0.25">
      <c r="A5342" s="84">
        <v>96714</v>
      </c>
      <c r="B5342" s="85" t="s">
        <v>13088</v>
      </c>
      <c r="C5342" s="84" t="s">
        <v>11</v>
      </c>
      <c r="D5342" s="195">
        <v>75.52</v>
      </c>
    </row>
    <row r="5343" spans="1:4" ht="26.4" x14ac:dyDescent="0.25">
      <c r="A5343" s="84">
        <v>96715</v>
      </c>
      <c r="B5343" s="85" t="s">
        <v>13089</v>
      </c>
      <c r="C5343" s="84" t="s">
        <v>11</v>
      </c>
      <c r="D5343" s="195">
        <v>132.26</v>
      </c>
    </row>
    <row r="5344" spans="1:4" ht="26.4" x14ac:dyDescent="0.25">
      <c r="A5344" s="84">
        <v>96716</v>
      </c>
      <c r="B5344" s="85" t="s">
        <v>13090</v>
      </c>
      <c r="C5344" s="84" t="s">
        <v>11</v>
      </c>
      <c r="D5344" s="195">
        <v>171.76</v>
      </c>
    </row>
    <row r="5345" spans="1:4" ht="39.6" x14ac:dyDescent="0.25">
      <c r="A5345" s="84">
        <v>104328</v>
      </c>
      <c r="B5345" s="85" t="s">
        <v>2877</v>
      </c>
      <c r="C5345" s="84" t="s">
        <v>11</v>
      </c>
      <c r="D5345" s="195">
        <v>80.39</v>
      </c>
    </row>
    <row r="5346" spans="1:4" ht="39.6" x14ac:dyDescent="0.25">
      <c r="A5346" s="84">
        <v>104329</v>
      </c>
      <c r="B5346" s="85" t="s">
        <v>2878</v>
      </c>
      <c r="C5346" s="84" t="s">
        <v>11</v>
      </c>
      <c r="D5346" s="195">
        <v>90.46</v>
      </c>
    </row>
    <row r="5347" spans="1:4" ht="39.6" x14ac:dyDescent="0.25">
      <c r="A5347" s="84">
        <v>89707</v>
      </c>
      <c r="B5347" s="85" t="s">
        <v>2871</v>
      </c>
      <c r="C5347" s="84" t="s">
        <v>11</v>
      </c>
      <c r="D5347" s="195">
        <v>56.11</v>
      </c>
    </row>
    <row r="5348" spans="1:4" ht="39.6" x14ac:dyDescent="0.25">
      <c r="A5348" s="84">
        <v>89708</v>
      </c>
      <c r="B5348" s="85" t="s">
        <v>2872</v>
      </c>
      <c r="C5348" s="84" t="s">
        <v>11</v>
      </c>
      <c r="D5348" s="195">
        <v>117.62</v>
      </c>
    </row>
    <row r="5349" spans="1:4" ht="39.6" x14ac:dyDescent="0.25">
      <c r="A5349" s="84">
        <v>104330</v>
      </c>
      <c r="B5349" s="85" t="s">
        <v>13091</v>
      </c>
      <c r="C5349" s="84" t="s">
        <v>11</v>
      </c>
      <c r="D5349" s="195">
        <v>0</v>
      </c>
    </row>
    <row r="5350" spans="1:4" ht="39.6" x14ac:dyDescent="0.25">
      <c r="A5350" s="84">
        <v>104326</v>
      </c>
      <c r="B5350" s="85" t="s">
        <v>2875</v>
      </c>
      <c r="C5350" s="84" t="s">
        <v>11</v>
      </c>
      <c r="D5350" s="195">
        <v>23.06</v>
      </c>
    </row>
    <row r="5351" spans="1:4" ht="26.4" x14ac:dyDescent="0.25">
      <c r="A5351" s="84">
        <v>89710</v>
      </c>
      <c r="B5351" s="85" t="s">
        <v>2874</v>
      </c>
      <c r="C5351" s="84" t="s">
        <v>11</v>
      </c>
      <c r="D5351" s="195">
        <v>21.32</v>
      </c>
    </row>
    <row r="5352" spans="1:4" ht="39.6" x14ac:dyDescent="0.25">
      <c r="A5352" s="84">
        <v>104327</v>
      </c>
      <c r="B5352" s="85" t="s">
        <v>2876</v>
      </c>
      <c r="C5352" s="84" t="s">
        <v>11</v>
      </c>
      <c r="D5352" s="195">
        <v>22.03</v>
      </c>
    </row>
    <row r="5353" spans="1:4" ht="26.4" x14ac:dyDescent="0.25">
      <c r="A5353" s="84">
        <v>89709</v>
      </c>
      <c r="B5353" s="85" t="s">
        <v>2873</v>
      </c>
      <c r="C5353" s="84" t="s">
        <v>11</v>
      </c>
      <c r="D5353" s="195">
        <v>24.13</v>
      </c>
    </row>
    <row r="5354" spans="1:4" ht="39.6" x14ac:dyDescent="0.25">
      <c r="A5354" s="84">
        <v>104341</v>
      </c>
      <c r="B5354" s="85" t="s">
        <v>2794</v>
      </c>
      <c r="C5354" s="84" t="s">
        <v>11</v>
      </c>
      <c r="D5354" s="195">
        <v>12.95</v>
      </c>
    </row>
    <row r="5355" spans="1:4" ht="39.6" x14ac:dyDescent="0.25">
      <c r="A5355" s="84">
        <v>104357</v>
      </c>
      <c r="B5355" s="85" t="s">
        <v>2808</v>
      </c>
      <c r="C5355" s="84" t="s">
        <v>11</v>
      </c>
      <c r="D5355" s="195">
        <v>23.25</v>
      </c>
    </row>
    <row r="5356" spans="1:4" ht="39.6" x14ac:dyDescent="0.25">
      <c r="A5356" s="84">
        <v>89811</v>
      </c>
      <c r="B5356" s="85" t="s">
        <v>2246</v>
      </c>
      <c r="C5356" s="84" t="s">
        <v>11</v>
      </c>
      <c r="D5356" s="195">
        <v>53.7</v>
      </c>
    </row>
    <row r="5357" spans="1:4" ht="39.6" x14ac:dyDescent="0.25">
      <c r="A5357" s="84">
        <v>89748</v>
      </c>
      <c r="B5357" s="85" t="s">
        <v>2209</v>
      </c>
      <c r="C5357" s="84" t="s">
        <v>11</v>
      </c>
      <c r="D5357" s="195">
        <v>52.22</v>
      </c>
    </row>
    <row r="5358" spans="1:4" ht="39.6" x14ac:dyDescent="0.25">
      <c r="A5358" s="84">
        <v>89852</v>
      </c>
      <c r="B5358" s="85" t="s">
        <v>2263</v>
      </c>
      <c r="C5358" s="84" t="s">
        <v>11</v>
      </c>
      <c r="D5358" s="195">
        <v>57.33</v>
      </c>
    </row>
    <row r="5359" spans="1:4" ht="39.6" x14ac:dyDescent="0.25">
      <c r="A5359" s="84">
        <v>89728</v>
      </c>
      <c r="B5359" s="85" t="s">
        <v>2197</v>
      </c>
      <c r="C5359" s="84" t="s">
        <v>11</v>
      </c>
      <c r="D5359" s="195">
        <v>16.239999999999998</v>
      </c>
    </row>
    <row r="5360" spans="1:4" ht="39.6" x14ac:dyDescent="0.25">
      <c r="A5360" s="84">
        <v>89803</v>
      </c>
      <c r="B5360" s="85" t="s">
        <v>2238</v>
      </c>
      <c r="C5360" s="84" t="s">
        <v>11</v>
      </c>
      <c r="D5360" s="195">
        <v>22.35</v>
      </c>
    </row>
    <row r="5361" spans="1:4" ht="39.6" x14ac:dyDescent="0.25">
      <c r="A5361" s="84">
        <v>89733</v>
      </c>
      <c r="B5361" s="85" t="s">
        <v>2201</v>
      </c>
      <c r="C5361" s="84" t="s">
        <v>11</v>
      </c>
      <c r="D5361" s="195">
        <v>28.58</v>
      </c>
    </row>
    <row r="5362" spans="1:4" ht="39.6" x14ac:dyDescent="0.25">
      <c r="A5362" s="84">
        <v>89807</v>
      </c>
      <c r="B5362" s="85" t="s">
        <v>2242</v>
      </c>
      <c r="C5362" s="84" t="s">
        <v>11</v>
      </c>
      <c r="D5362" s="195">
        <v>46.75</v>
      </c>
    </row>
    <row r="5363" spans="1:4" ht="39.6" x14ac:dyDescent="0.25">
      <c r="A5363" s="84">
        <v>89742</v>
      </c>
      <c r="B5363" s="85" t="s">
        <v>2205</v>
      </c>
      <c r="C5363" s="84" t="s">
        <v>11</v>
      </c>
      <c r="D5363" s="195">
        <v>49.14</v>
      </c>
    </row>
    <row r="5364" spans="1:4" ht="39.6" x14ac:dyDescent="0.25">
      <c r="A5364" s="84">
        <v>89812</v>
      </c>
      <c r="B5364" s="85" t="s">
        <v>2247</v>
      </c>
      <c r="C5364" s="84" t="s">
        <v>11</v>
      </c>
      <c r="D5364" s="195">
        <v>99.6</v>
      </c>
    </row>
    <row r="5365" spans="1:4" ht="39.6" x14ac:dyDescent="0.25">
      <c r="A5365" s="84">
        <v>89750</v>
      </c>
      <c r="B5365" s="85" t="s">
        <v>2210</v>
      </c>
      <c r="C5365" s="84" t="s">
        <v>11</v>
      </c>
      <c r="D5365" s="195">
        <v>98.12</v>
      </c>
    </row>
    <row r="5366" spans="1:4" ht="39.6" x14ac:dyDescent="0.25">
      <c r="A5366" s="84">
        <v>89853</v>
      </c>
      <c r="B5366" s="85" t="s">
        <v>2264</v>
      </c>
      <c r="C5366" s="84" t="s">
        <v>11</v>
      </c>
      <c r="D5366" s="195">
        <v>103.23</v>
      </c>
    </row>
    <row r="5367" spans="1:4" ht="39.6" x14ac:dyDescent="0.25">
      <c r="A5367" s="84">
        <v>89730</v>
      </c>
      <c r="B5367" s="85" t="s">
        <v>2198</v>
      </c>
      <c r="C5367" s="84" t="s">
        <v>11</v>
      </c>
      <c r="D5367" s="195">
        <v>18.73</v>
      </c>
    </row>
    <row r="5368" spans="1:4" ht="39.6" x14ac:dyDescent="0.25">
      <c r="A5368" s="84">
        <v>89804</v>
      </c>
      <c r="B5368" s="85" t="s">
        <v>2239</v>
      </c>
      <c r="C5368" s="84" t="s">
        <v>11</v>
      </c>
      <c r="D5368" s="195">
        <v>25.22</v>
      </c>
    </row>
    <row r="5369" spans="1:4" ht="39.6" x14ac:dyDescent="0.25">
      <c r="A5369" s="84">
        <v>89735</v>
      </c>
      <c r="B5369" s="85" t="s">
        <v>2202</v>
      </c>
      <c r="C5369" s="84" t="s">
        <v>11</v>
      </c>
      <c r="D5369" s="195">
        <v>31.45</v>
      </c>
    </row>
    <row r="5370" spans="1:4" ht="39.6" x14ac:dyDescent="0.25">
      <c r="A5370" s="84">
        <v>89808</v>
      </c>
      <c r="B5370" s="85" t="s">
        <v>2243</v>
      </c>
      <c r="C5370" s="84" t="s">
        <v>11</v>
      </c>
      <c r="D5370" s="195">
        <v>73.709999999999994</v>
      </c>
    </row>
    <row r="5371" spans="1:4" ht="39.6" x14ac:dyDescent="0.25">
      <c r="A5371" s="84">
        <v>89743</v>
      </c>
      <c r="B5371" s="85" t="s">
        <v>2206</v>
      </c>
      <c r="C5371" s="84" t="s">
        <v>11</v>
      </c>
      <c r="D5371" s="195">
        <v>76.099999999999994</v>
      </c>
    </row>
    <row r="5372" spans="1:4" ht="39.6" x14ac:dyDescent="0.25">
      <c r="A5372" s="84">
        <v>89810</v>
      </c>
      <c r="B5372" s="85" t="s">
        <v>2245</v>
      </c>
      <c r="C5372" s="84" t="s">
        <v>11</v>
      </c>
      <c r="D5372" s="195">
        <v>35.1</v>
      </c>
    </row>
    <row r="5373" spans="1:4" ht="39.6" x14ac:dyDescent="0.25">
      <c r="A5373" s="84">
        <v>89746</v>
      </c>
      <c r="B5373" s="85" t="s">
        <v>2208</v>
      </c>
      <c r="C5373" s="84" t="s">
        <v>11</v>
      </c>
      <c r="D5373" s="195">
        <v>33.619999999999997</v>
      </c>
    </row>
    <row r="5374" spans="1:4" ht="39.6" x14ac:dyDescent="0.25">
      <c r="A5374" s="84">
        <v>89851</v>
      </c>
      <c r="B5374" s="85" t="s">
        <v>2262</v>
      </c>
      <c r="C5374" s="84" t="s">
        <v>11</v>
      </c>
      <c r="D5374" s="195">
        <v>38.729999999999997</v>
      </c>
    </row>
    <row r="5375" spans="1:4" ht="39.6" x14ac:dyDescent="0.25">
      <c r="A5375" s="84">
        <v>89855</v>
      </c>
      <c r="B5375" s="85" t="s">
        <v>2266</v>
      </c>
      <c r="C5375" s="84" t="s">
        <v>11</v>
      </c>
      <c r="D5375" s="195">
        <v>135.72</v>
      </c>
    </row>
    <row r="5376" spans="1:4" ht="39.6" x14ac:dyDescent="0.25">
      <c r="A5376" s="84">
        <v>89726</v>
      </c>
      <c r="B5376" s="85" t="s">
        <v>2196</v>
      </c>
      <c r="C5376" s="84" t="s">
        <v>11</v>
      </c>
      <c r="D5376" s="195">
        <v>12.72</v>
      </c>
    </row>
    <row r="5377" spans="1:4" ht="39.6" x14ac:dyDescent="0.25">
      <c r="A5377" s="84">
        <v>89802</v>
      </c>
      <c r="B5377" s="85" t="s">
        <v>2237</v>
      </c>
      <c r="C5377" s="84" t="s">
        <v>11</v>
      </c>
      <c r="D5377" s="195">
        <v>12.23</v>
      </c>
    </row>
    <row r="5378" spans="1:4" ht="39.6" x14ac:dyDescent="0.25">
      <c r="A5378" s="84">
        <v>89732</v>
      </c>
      <c r="B5378" s="85" t="s">
        <v>2200</v>
      </c>
      <c r="C5378" s="84" t="s">
        <v>11</v>
      </c>
      <c r="D5378" s="195">
        <v>18.46</v>
      </c>
    </row>
    <row r="5379" spans="1:4" ht="39.6" x14ac:dyDescent="0.25">
      <c r="A5379" s="84">
        <v>89806</v>
      </c>
      <c r="B5379" s="85" t="s">
        <v>2241</v>
      </c>
      <c r="C5379" s="84" t="s">
        <v>11</v>
      </c>
      <c r="D5379" s="195">
        <v>25.67</v>
      </c>
    </row>
    <row r="5380" spans="1:4" ht="39.6" x14ac:dyDescent="0.25">
      <c r="A5380" s="84">
        <v>89739</v>
      </c>
      <c r="B5380" s="85" t="s">
        <v>2204</v>
      </c>
      <c r="C5380" s="84" t="s">
        <v>11</v>
      </c>
      <c r="D5380" s="195">
        <v>28.06</v>
      </c>
    </row>
    <row r="5381" spans="1:4" ht="39.6" x14ac:dyDescent="0.25">
      <c r="A5381" s="84">
        <v>89809</v>
      </c>
      <c r="B5381" s="85" t="s">
        <v>2244</v>
      </c>
      <c r="C5381" s="84" t="s">
        <v>11</v>
      </c>
      <c r="D5381" s="195">
        <v>34.01</v>
      </c>
    </row>
    <row r="5382" spans="1:4" ht="39.6" x14ac:dyDescent="0.25">
      <c r="A5382" s="84">
        <v>89744</v>
      </c>
      <c r="B5382" s="85" t="s">
        <v>2207</v>
      </c>
      <c r="C5382" s="84" t="s">
        <v>11</v>
      </c>
      <c r="D5382" s="195">
        <v>32.53</v>
      </c>
    </row>
    <row r="5383" spans="1:4" ht="39.6" x14ac:dyDescent="0.25">
      <c r="A5383" s="84">
        <v>89850</v>
      </c>
      <c r="B5383" s="85" t="s">
        <v>2261</v>
      </c>
      <c r="C5383" s="84" t="s">
        <v>11</v>
      </c>
      <c r="D5383" s="195">
        <v>37.64</v>
      </c>
    </row>
    <row r="5384" spans="1:4" ht="39.6" x14ac:dyDescent="0.25">
      <c r="A5384" s="84">
        <v>89854</v>
      </c>
      <c r="B5384" s="85" t="s">
        <v>2265</v>
      </c>
      <c r="C5384" s="84" t="s">
        <v>11</v>
      </c>
      <c r="D5384" s="195">
        <v>128.88999999999999</v>
      </c>
    </row>
    <row r="5385" spans="1:4" ht="39.6" x14ac:dyDescent="0.25">
      <c r="A5385" s="84">
        <v>89724</v>
      </c>
      <c r="B5385" s="85" t="s">
        <v>2195</v>
      </c>
      <c r="C5385" s="84" t="s">
        <v>11</v>
      </c>
      <c r="D5385" s="195">
        <v>12.42</v>
      </c>
    </row>
    <row r="5386" spans="1:4" ht="39.6" x14ac:dyDescent="0.25">
      <c r="A5386" s="84">
        <v>89801</v>
      </c>
      <c r="B5386" s="85" t="s">
        <v>2236</v>
      </c>
      <c r="C5386" s="84" t="s">
        <v>11</v>
      </c>
      <c r="D5386" s="195">
        <v>11.28</v>
      </c>
    </row>
    <row r="5387" spans="1:4" ht="39.6" x14ac:dyDescent="0.25">
      <c r="A5387" s="84">
        <v>89731</v>
      </c>
      <c r="B5387" s="85" t="s">
        <v>2199</v>
      </c>
      <c r="C5387" s="84" t="s">
        <v>11</v>
      </c>
      <c r="D5387" s="195">
        <v>17.510000000000002</v>
      </c>
    </row>
    <row r="5388" spans="1:4" ht="39.6" x14ac:dyDescent="0.25">
      <c r="A5388" s="84">
        <v>89805</v>
      </c>
      <c r="B5388" s="85" t="s">
        <v>2240</v>
      </c>
      <c r="C5388" s="84" t="s">
        <v>11</v>
      </c>
      <c r="D5388" s="195">
        <v>24.39</v>
      </c>
    </row>
    <row r="5389" spans="1:4" ht="39.6" x14ac:dyDescent="0.25">
      <c r="A5389" s="84">
        <v>89737</v>
      </c>
      <c r="B5389" s="85" t="s">
        <v>2203</v>
      </c>
      <c r="C5389" s="84" t="s">
        <v>11</v>
      </c>
      <c r="D5389" s="195">
        <v>26.78</v>
      </c>
    </row>
    <row r="5390" spans="1:4" ht="39.6" x14ac:dyDescent="0.25">
      <c r="A5390" s="84">
        <v>104355</v>
      </c>
      <c r="B5390" s="85" t="s">
        <v>2806</v>
      </c>
      <c r="C5390" s="84" t="s">
        <v>11</v>
      </c>
      <c r="D5390" s="195">
        <v>58</v>
      </c>
    </row>
    <row r="5391" spans="1:4" ht="39.6" x14ac:dyDescent="0.25">
      <c r="A5391" s="84">
        <v>104347</v>
      </c>
      <c r="B5391" s="85" t="s">
        <v>2799</v>
      </c>
      <c r="C5391" s="84" t="s">
        <v>11</v>
      </c>
      <c r="D5391" s="195">
        <v>57.74</v>
      </c>
    </row>
    <row r="5392" spans="1:4" ht="39.6" x14ac:dyDescent="0.25">
      <c r="A5392" s="84">
        <v>104353</v>
      </c>
      <c r="B5392" s="85" t="s">
        <v>2804</v>
      </c>
      <c r="C5392" s="84" t="s">
        <v>11</v>
      </c>
      <c r="D5392" s="195">
        <v>50.22</v>
      </c>
    </row>
    <row r="5393" spans="1:4" ht="39.6" x14ac:dyDescent="0.25">
      <c r="A5393" s="84">
        <v>104345</v>
      </c>
      <c r="B5393" s="85" t="s">
        <v>2797</v>
      </c>
      <c r="C5393" s="84" t="s">
        <v>11</v>
      </c>
      <c r="D5393" s="195">
        <v>51.68</v>
      </c>
    </row>
    <row r="5394" spans="1:4" ht="39.6" x14ac:dyDescent="0.25">
      <c r="A5394" s="84">
        <v>104350</v>
      </c>
      <c r="B5394" s="85" t="s">
        <v>2801</v>
      </c>
      <c r="C5394" s="84" t="s">
        <v>11</v>
      </c>
      <c r="D5394" s="195">
        <v>35.83</v>
      </c>
    </row>
    <row r="5395" spans="1:4" ht="39.6" x14ac:dyDescent="0.25">
      <c r="A5395" s="84">
        <v>104343</v>
      </c>
      <c r="B5395" s="85" t="s">
        <v>2795</v>
      </c>
      <c r="C5395" s="84" t="s">
        <v>11</v>
      </c>
      <c r="D5395" s="195">
        <v>40.729999999999997</v>
      </c>
    </row>
    <row r="5396" spans="1:4" ht="39.6" x14ac:dyDescent="0.25">
      <c r="A5396" s="84">
        <v>89834</v>
      </c>
      <c r="B5396" s="85" t="s">
        <v>2260</v>
      </c>
      <c r="C5396" s="84" t="s">
        <v>11</v>
      </c>
      <c r="D5396" s="195">
        <v>64.02</v>
      </c>
    </row>
    <row r="5397" spans="1:4" ht="39.6" x14ac:dyDescent="0.25">
      <c r="A5397" s="84">
        <v>89797</v>
      </c>
      <c r="B5397" s="85" t="s">
        <v>2235</v>
      </c>
      <c r="C5397" s="84" t="s">
        <v>11</v>
      </c>
      <c r="D5397" s="195">
        <v>62.05</v>
      </c>
    </row>
    <row r="5398" spans="1:4" ht="39.6" x14ac:dyDescent="0.25">
      <c r="A5398" s="84">
        <v>89861</v>
      </c>
      <c r="B5398" s="85" t="s">
        <v>2270</v>
      </c>
      <c r="C5398" s="84" t="s">
        <v>11</v>
      </c>
      <c r="D5398" s="195">
        <v>68.849999999999994</v>
      </c>
    </row>
    <row r="5399" spans="1:4" ht="39.6" x14ac:dyDescent="0.25">
      <c r="A5399" s="84">
        <v>89783</v>
      </c>
      <c r="B5399" s="85" t="s">
        <v>2229</v>
      </c>
      <c r="C5399" s="84" t="s">
        <v>11</v>
      </c>
      <c r="D5399" s="195">
        <v>18.16</v>
      </c>
    </row>
    <row r="5400" spans="1:4" ht="39.6" x14ac:dyDescent="0.25">
      <c r="A5400" s="84">
        <v>89827</v>
      </c>
      <c r="B5400" s="85" t="s">
        <v>2255</v>
      </c>
      <c r="C5400" s="84" t="s">
        <v>11</v>
      </c>
      <c r="D5400" s="195">
        <v>23.48</v>
      </c>
    </row>
    <row r="5401" spans="1:4" ht="39.6" x14ac:dyDescent="0.25">
      <c r="A5401" s="84">
        <v>89785</v>
      </c>
      <c r="B5401" s="85" t="s">
        <v>2231</v>
      </c>
      <c r="C5401" s="84" t="s">
        <v>11</v>
      </c>
      <c r="D5401" s="195">
        <v>31.8</v>
      </c>
    </row>
    <row r="5402" spans="1:4" ht="39.6" x14ac:dyDescent="0.25">
      <c r="A5402" s="84">
        <v>89830</v>
      </c>
      <c r="B5402" s="85" t="s">
        <v>2257</v>
      </c>
      <c r="C5402" s="84" t="s">
        <v>11</v>
      </c>
      <c r="D5402" s="195">
        <v>46.15</v>
      </c>
    </row>
    <row r="5403" spans="1:4" ht="39.6" x14ac:dyDescent="0.25">
      <c r="A5403" s="84">
        <v>89795</v>
      </c>
      <c r="B5403" s="85" t="s">
        <v>2233</v>
      </c>
      <c r="C5403" s="84" t="s">
        <v>11</v>
      </c>
      <c r="D5403" s="195">
        <v>49.33</v>
      </c>
    </row>
    <row r="5404" spans="1:4" ht="39.6" x14ac:dyDescent="0.25">
      <c r="A5404" s="84">
        <v>89823</v>
      </c>
      <c r="B5404" s="85" t="s">
        <v>2253</v>
      </c>
      <c r="C5404" s="84" t="s">
        <v>11</v>
      </c>
      <c r="D5404" s="195">
        <v>42.97</v>
      </c>
    </row>
    <row r="5405" spans="1:4" ht="39.6" x14ac:dyDescent="0.25">
      <c r="A5405" s="84">
        <v>89779</v>
      </c>
      <c r="B5405" s="85" t="s">
        <v>2226</v>
      </c>
      <c r="C5405" s="84" t="s">
        <v>11</v>
      </c>
      <c r="D5405" s="195">
        <v>41.98</v>
      </c>
    </row>
    <row r="5406" spans="1:4" ht="39.6" x14ac:dyDescent="0.25">
      <c r="A5406" s="84">
        <v>89857</v>
      </c>
      <c r="B5406" s="85" t="s">
        <v>2268</v>
      </c>
      <c r="C5406" s="84" t="s">
        <v>11</v>
      </c>
      <c r="D5406" s="195">
        <v>45.38</v>
      </c>
    </row>
    <row r="5407" spans="1:4" ht="39.6" x14ac:dyDescent="0.25">
      <c r="A5407" s="84">
        <v>89814</v>
      </c>
      <c r="B5407" s="85" t="s">
        <v>2249</v>
      </c>
      <c r="C5407" s="84" t="s">
        <v>11</v>
      </c>
      <c r="D5407" s="195">
        <v>21.33</v>
      </c>
    </row>
    <row r="5408" spans="1:4" ht="39.6" x14ac:dyDescent="0.25">
      <c r="A5408" s="84">
        <v>89754</v>
      </c>
      <c r="B5408" s="85" t="s">
        <v>2213</v>
      </c>
      <c r="C5408" s="84" t="s">
        <v>11</v>
      </c>
      <c r="D5408" s="195">
        <v>25.49</v>
      </c>
    </row>
    <row r="5409" spans="1:4" ht="39.6" x14ac:dyDescent="0.25">
      <c r="A5409" s="84">
        <v>89819</v>
      </c>
      <c r="B5409" s="85" t="s">
        <v>2251</v>
      </c>
      <c r="C5409" s="84" t="s">
        <v>11</v>
      </c>
      <c r="D5409" s="195">
        <v>29.14</v>
      </c>
    </row>
    <row r="5410" spans="1:4" ht="39.6" x14ac:dyDescent="0.25">
      <c r="A5410" s="84">
        <v>89776</v>
      </c>
      <c r="B5410" s="85" t="s">
        <v>2224</v>
      </c>
      <c r="C5410" s="84" t="s">
        <v>11</v>
      </c>
      <c r="D5410" s="195">
        <v>30.73</v>
      </c>
    </row>
    <row r="5411" spans="1:4" ht="39.6" x14ac:dyDescent="0.25">
      <c r="A5411" s="84">
        <v>89821</v>
      </c>
      <c r="B5411" s="85" t="s">
        <v>2252</v>
      </c>
      <c r="C5411" s="84" t="s">
        <v>11</v>
      </c>
      <c r="D5411" s="195">
        <v>22.54</v>
      </c>
    </row>
    <row r="5412" spans="1:4" ht="39.6" x14ac:dyDescent="0.25">
      <c r="A5412" s="84">
        <v>89778</v>
      </c>
      <c r="B5412" s="85" t="s">
        <v>2225</v>
      </c>
      <c r="C5412" s="84" t="s">
        <v>11</v>
      </c>
      <c r="D5412" s="195">
        <v>21.55</v>
      </c>
    </row>
    <row r="5413" spans="1:4" ht="39.6" x14ac:dyDescent="0.25">
      <c r="A5413" s="84">
        <v>89856</v>
      </c>
      <c r="B5413" s="85" t="s">
        <v>2267</v>
      </c>
      <c r="C5413" s="84" t="s">
        <v>11</v>
      </c>
      <c r="D5413" s="195">
        <v>24.95</v>
      </c>
    </row>
    <row r="5414" spans="1:4" ht="39.6" x14ac:dyDescent="0.25">
      <c r="A5414" s="84">
        <v>89752</v>
      </c>
      <c r="B5414" s="85" t="s">
        <v>2211</v>
      </c>
      <c r="C5414" s="84" t="s">
        <v>11</v>
      </c>
      <c r="D5414" s="195">
        <v>9.2100000000000009</v>
      </c>
    </row>
    <row r="5415" spans="1:4" ht="39.6" x14ac:dyDescent="0.25">
      <c r="A5415" s="84">
        <v>89813</v>
      </c>
      <c r="B5415" s="85" t="s">
        <v>2248</v>
      </c>
      <c r="C5415" s="84" t="s">
        <v>11</v>
      </c>
      <c r="D5415" s="195">
        <v>7.18</v>
      </c>
    </row>
    <row r="5416" spans="1:4" ht="39.6" x14ac:dyDescent="0.25">
      <c r="A5416" s="84">
        <v>89753</v>
      </c>
      <c r="B5416" s="85" t="s">
        <v>2212</v>
      </c>
      <c r="C5416" s="84" t="s">
        <v>11</v>
      </c>
      <c r="D5416" s="195">
        <v>11.41</v>
      </c>
    </row>
    <row r="5417" spans="1:4" ht="39.6" x14ac:dyDescent="0.25">
      <c r="A5417" s="84">
        <v>89817</v>
      </c>
      <c r="B5417" s="85" t="s">
        <v>2250</v>
      </c>
      <c r="C5417" s="84" t="s">
        <v>11</v>
      </c>
      <c r="D5417" s="195">
        <v>17.34</v>
      </c>
    </row>
    <row r="5418" spans="1:4" ht="39.6" x14ac:dyDescent="0.25">
      <c r="A5418" s="84">
        <v>89774</v>
      </c>
      <c r="B5418" s="85" t="s">
        <v>2223</v>
      </c>
      <c r="C5418" s="84" t="s">
        <v>11</v>
      </c>
      <c r="D5418" s="195">
        <v>18.96</v>
      </c>
    </row>
    <row r="5419" spans="1:4" ht="39.6" x14ac:dyDescent="0.25">
      <c r="A5419" s="84">
        <v>95693</v>
      </c>
      <c r="B5419" s="85" t="s">
        <v>2528</v>
      </c>
      <c r="C5419" s="84" t="s">
        <v>11</v>
      </c>
      <c r="D5419" s="195">
        <v>64.040000000000006</v>
      </c>
    </row>
    <row r="5420" spans="1:4" ht="39.6" x14ac:dyDescent="0.25">
      <c r="A5420" s="84">
        <v>89833</v>
      </c>
      <c r="B5420" s="85" t="s">
        <v>2259</v>
      </c>
      <c r="C5420" s="84" t="s">
        <v>11</v>
      </c>
      <c r="D5420" s="195">
        <v>53.48</v>
      </c>
    </row>
    <row r="5421" spans="1:4" ht="39.6" x14ac:dyDescent="0.25">
      <c r="A5421" s="84">
        <v>89796</v>
      </c>
      <c r="B5421" s="85" t="s">
        <v>2234</v>
      </c>
      <c r="C5421" s="84" t="s">
        <v>11</v>
      </c>
      <c r="D5421" s="195">
        <v>51.51</v>
      </c>
    </row>
    <row r="5422" spans="1:4" ht="39.6" x14ac:dyDescent="0.25">
      <c r="A5422" s="84">
        <v>89860</v>
      </c>
      <c r="B5422" s="85" t="s">
        <v>2269</v>
      </c>
      <c r="C5422" s="84" t="s">
        <v>11</v>
      </c>
      <c r="D5422" s="195">
        <v>58.31</v>
      </c>
    </row>
    <row r="5423" spans="1:4" ht="39.6" x14ac:dyDescent="0.25">
      <c r="A5423" s="84">
        <v>89782</v>
      </c>
      <c r="B5423" s="85" t="s">
        <v>2228</v>
      </c>
      <c r="C5423" s="84" t="s">
        <v>11</v>
      </c>
      <c r="D5423" s="195">
        <v>18.03</v>
      </c>
    </row>
    <row r="5424" spans="1:4" ht="39.6" x14ac:dyDescent="0.25">
      <c r="A5424" s="84">
        <v>89825</v>
      </c>
      <c r="B5424" s="85" t="s">
        <v>2254</v>
      </c>
      <c r="C5424" s="84" t="s">
        <v>11</v>
      </c>
      <c r="D5424" s="195">
        <v>20.399999999999999</v>
      </c>
    </row>
    <row r="5425" spans="1:4" ht="39.6" x14ac:dyDescent="0.25">
      <c r="A5425" s="84">
        <v>89784</v>
      </c>
      <c r="B5425" s="85" t="s">
        <v>2230</v>
      </c>
      <c r="C5425" s="84" t="s">
        <v>11</v>
      </c>
      <c r="D5425" s="195">
        <v>28.72</v>
      </c>
    </row>
    <row r="5426" spans="1:4" ht="39.6" x14ac:dyDescent="0.25">
      <c r="A5426" s="84">
        <v>89829</v>
      </c>
      <c r="B5426" s="85" t="s">
        <v>2256</v>
      </c>
      <c r="C5426" s="84" t="s">
        <v>11</v>
      </c>
      <c r="D5426" s="195">
        <v>43.43</v>
      </c>
    </row>
    <row r="5427" spans="1:4" ht="39.6" x14ac:dyDescent="0.25">
      <c r="A5427" s="84">
        <v>89786</v>
      </c>
      <c r="B5427" s="85" t="s">
        <v>2232</v>
      </c>
      <c r="C5427" s="84" t="s">
        <v>11</v>
      </c>
      <c r="D5427" s="195">
        <v>46.61</v>
      </c>
    </row>
    <row r="5428" spans="1:4" ht="39.6" x14ac:dyDescent="0.25">
      <c r="A5428" s="84">
        <v>104352</v>
      </c>
      <c r="B5428" s="85" t="s">
        <v>2803</v>
      </c>
      <c r="C5428" s="84" t="s">
        <v>11</v>
      </c>
      <c r="D5428" s="195">
        <v>47.5</v>
      </c>
    </row>
    <row r="5429" spans="1:4" ht="39.6" x14ac:dyDescent="0.25">
      <c r="A5429" s="84">
        <v>104344</v>
      </c>
      <c r="B5429" s="85" t="s">
        <v>2796</v>
      </c>
      <c r="C5429" s="84" t="s">
        <v>11</v>
      </c>
      <c r="D5429" s="195">
        <v>48.96</v>
      </c>
    </row>
    <row r="5430" spans="1:4" ht="39.6" x14ac:dyDescent="0.25">
      <c r="A5430" s="84">
        <v>104354</v>
      </c>
      <c r="B5430" s="85" t="s">
        <v>2805</v>
      </c>
      <c r="C5430" s="84" t="s">
        <v>11</v>
      </c>
      <c r="D5430" s="195">
        <v>54.5</v>
      </c>
    </row>
    <row r="5431" spans="1:4" ht="39.6" x14ac:dyDescent="0.25">
      <c r="A5431" s="84">
        <v>104346</v>
      </c>
      <c r="B5431" s="85" t="s">
        <v>2798</v>
      </c>
      <c r="C5431" s="84" t="s">
        <v>11</v>
      </c>
      <c r="D5431" s="195">
        <v>54.24</v>
      </c>
    </row>
    <row r="5432" spans="1:4" ht="39.6" x14ac:dyDescent="0.25">
      <c r="A5432" s="84">
        <v>104356</v>
      </c>
      <c r="B5432" s="85" t="s">
        <v>2807</v>
      </c>
      <c r="C5432" s="84" t="s">
        <v>11</v>
      </c>
      <c r="D5432" s="195">
        <v>38.35</v>
      </c>
    </row>
    <row r="5433" spans="1:4" ht="39.6" x14ac:dyDescent="0.25">
      <c r="A5433" s="84">
        <v>104348</v>
      </c>
      <c r="B5433" s="85" t="s">
        <v>2800</v>
      </c>
      <c r="C5433" s="84" t="s">
        <v>11</v>
      </c>
      <c r="D5433" s="195">
        <v>14.14</v>
      </c>
    </row>
    <row r="5434" spans="1:4" ht="39.6" x14ac:dyDescent="0.25">
      <c r="A5434" s="84">
        <v>104351</v>
      </c>
      <c r="B5434" s="85" t="s">
        <v>2802</v>
      </c>
      <c r="C5434" s="84" t="s">
        <v>11</v>
      </c>
      <c r="D5434" s="195">
        <v>29.04</v>
      </c>
    </row>
    <row r="5435" spans="1:4" ht="26.4" x14ac:dyDescent="0.25">
      <c r="A5435" s="84">
        <v>89800</v>
      </c>
      <c r="B5435" s="85" t="s">
        <v>1887</v>
      </c>
      <c r="C5435" s="84" t="s">
        <v>27</v>
      </c>
      <c r="D5435" s="195">
        <v>36.49</v>
      </c>
    </row>
    <row r="5436" spans="1:4" ht="26.4" x14ac:dyDescent="0.25">
      <c r="A5436" s="84">
        <v>89714</v>
      </c>
      <c r="B5436" s="85" t="s">
        <v>1882</v>
      </c>
      <c r="C5436" s="84" t="s">
        <v>27</v>
      </c>
      <c r="D5436" s="195">
        <v>47.43</v>
      </c>
    </row>
    <row r="5437" spans="1:4" ht="26.4" x14ac:dyDescent="0.25">
      <c r="A5437" s="84">
        <v>89848</v>
      </c>
      <c r="B5437" s="85" t="s">
        <v>1888</v>
      </c>
      <c r="C5437" s="84" t="s">
        <v>27</v>
      </c>
      <c r="D5437" s="195">
        <v>35.06</v>
      </c>
    </row>
    <row r="5438" spans="1:4" ht="26.4" x14ac:dyDescent="0.25">
      <c r="A5438" s="84">
        <v>89849</v>
      </c>
      <c r="B5438" s="85" t="s">
        <v>1889</v>
      </c>
      <c r="C5438" s="84" t="s">
        <v>27</v>
      </c>
      <c r="D5438" s="195">
        <v>72.7</v>
      </c>
    </row>
    <row r="5439" spans="1:4" ht="26.4" x14ac:dyDescent="0.25">
      <c r="A5439" s="84">
        <v>89711</v>
      </c>
      <c r="B5439" s="85" t="s">
        <v>1879</v>
      </c>
      <c r="C5439" s="84" t="s">
        <v>27</v>
      </c>
      <c r="D5439" s="195">
        <v>26.66</v>
      </c>
    </row>
    <row r="5440" spans="1:4" ht="26.4" x14ac:dyDescent="0.25">
      <c r="A5440" s="84">
        <v>89798</v>
      </c>
      <c r="B5440" s="85" t="s">
        <v>1885</v>
      </c>
      <c r="C5440" s="84" t="s">
        <v>27</v>
      </c>
      <c r="D5440" s="195">
        <v>17.399999999999999</v>
      </c>
    </row>
    <row r="5441" spans="1:4" ht="26.4" x14ac:dyDescent="0.25">
      <c r="A5441" s="84">
        <v>89712</v>
      </c>
      <c r="B5441" s="85" t="s">
        <v>1880</v>
      </c>
      <c r="C5441" s="84" t="s">
        <v>27</v>
      </c>
      <c r="D5441" s="195">
        <v>34.049999999999997</v>
      </c>
    </row>
    <row r="5442" spans="1:4" ht="26.4" x14ac:dyDescent="0.25">
      <c r="A5442" s="84">
        <v>89799</v>
      </c>
      <c r="B5442" s="85" t="s">
        <v>1886</v>
      </c>
      <c r="C5442" s="84" t="s">
        <v>27</v>
      </c>
      <c r="D5442" s="195">
        <v>28.7</v>
      </c>
    </row>
    <row r="5443" spans="1:4" ht="26.4" x14ac:dyDescent="0.25">
      <c r="A5443" s="84">
        <v>89713</v>
      </c>
      <c r="B5443" s="85" t="s">
        <v>1881</v>
      </c>
      <c r="C5443" s="84" t="s">
        <v>27</v>
      </c>
      <c r="D5443" s="195">
        <v>42.51</v>
      </c>
    </row>
    <row r="5444" spans="1:4" ht="39.6" x14ac:dyDescent="0.25">
      <c r="A5444" s="84">
        <v>89376</v>
      </c>
      <c r="B5444" s="85" t="s">
        <v>13092</v>
      </c>
      <c r="C5444" s="84" t="s">
        <v>11</v>
      </c>
      <c r="D5444" s="195">
        <v>6.83</v>
      </c>
    </row>
    <row r="5445" spans="1:4" ht="39.6" x14ac:dyDescent="0.25">
      <c r="A5445" s="84">
        <v>89429</v>
      </c>
      <c r="B5445" s="85" t="s">
        <v>13093</v>
      </c>
      <c r="C5445" s="84" t="s">
        <v>11</v>
      </c>
      <c r="D5445" s="195">
        <v>7.34</v>
      </c>
    </row>
    <row r="5446" spans="1:4" ht="39.6" x14ac:dyDescent="0.25">
      <c r="A5446" s="84">
        <v>89383</v>
      </c>
      <c r="B5446" s="85" t="s">
        <v>13094</v>
      </c>
      <c r="C5446" s="84" t="s">
        <v>11</v>
      </c>
      <c r="D5446" s="195">
        <v>7.96</v>
      </c>
    </row>
    <row r="5447" spans="1:4" ht="26.4" x14ac:dyDescent="0.25">
      <c r="A5447" s="84">
        <v>89553</v>
      </c>
      <c r="B5447" s="85" t="s">
        <v>13095</v>
      </c>
      <c r="C5447" s="84" t="s">
        <v>11</v>
      </c>
      <c r="D5447" s="195">
        <v>6.97</v>
      </c>
    </row>
    <row r="5448" spans="1:4" ht="39.6" x14ac:dyDescent="0.25">
      <c r="A5448" s="84">
        <v>89436</v>
      </c>
      <c r="B5448" s="85" t="s">
        <v>13096</v>
      </c>
      <c r="C5448" s="84" t="s">
        <v>11</v>
      </c>
      <c r="D5448" s="195">
        <v>9.86</v>
      </c>
    </row>
    <row r="5449" spans="1:4" ht="39.6" x14ac:dyDescent="0.25">
      <c r="A5449" s="84">
        <v>89391</v>
      </c>
      <c r="B5449" s="85" t="s">
        <v>13097</v>
      </c>
      <c r="C5449" s="84" t="s">
        <v>11</v>
      </c>
      <c r="D5449" s="195">
        <v>10.56</v>
      </c>
    </row>
    <row r="5450" spans="1:4" ht="39.6" x14ac:dyDescent="0.25">
      <c r="A5450" s="84">
        <v>103994</v>
      </c>
      <c r="B5450" s="85" t="s">
        <v>8147</v>
      </c>
      <c r="C5450" s="84" t="s">
        <v>11</v>
      </c>
      <c r="D5450" s="195">
        <v>17.43</v>
      </c>
    </row>
    <row r="5451" spans="1:4" ht="39.6" x14ac:dyDescent="0.25">
      <c r="A5451" s="84">
        <v>89570</v>
      </c>
      <c r="B5451" s="85" t="s">
        <v>13098</v>
      </c>
      <c r="C5451" s="84" t="s">
        <v>11</v>
      </c>
      <c r="D5451" s="195">
        <v>14.16</v>
      </c>
    </row>
    <row r="5452" spans="1:4" ht="39.6" x14ac:dyDescent="0.25">
      <c r="A5452" s="84">
        <v>103992</v>
      </c>
      <c r="B5452" s="85" t="s">
        <v>8146</v>
      </c>
      <c r="C5452" s="84" t="s">
        <v>11</v>
      </c>
      <c r="D5452" s="195">
        <v>13.98</v>
      </c>
    </row>
    <row r="5453" spans="1:4" ht="39.6" x14ac:dyDescent="0.25">
      <c r="A5453" s="84">
        <v>89572</v>
      </c>
      <c r="B5453" s="85" t="s">
        <v>13099</v>
      </c>
      <c r="C5453" s="84" t="s">
        <v>11</v>
      </c>
      <c r="D5453" s="195">
        <v>10.64</v>
      </c>
    </row>
    <row r="5454" spans="1:4" ht="39.6" x14ac:dyDescent="0.25">
      <c r="A5454" s="84">
        <v>104001</v>
      </c>
      <c r="B5454" s="85" t="s">
        <v>8149</v>
      </c>
      <c r="C5454" s="84" t="s">
        <v>11</v>
      </c>
      <c r="D5454" s="195">
        <v>16.71</v>
      </c>
    </row>
    <row r="5455" spans="1:4" ht="39.6" x14ac:dyDescent="0.25">
      <c r="A5455" s="84">
        <v>89596</v>
      </c>
      <c r="B5455" s="85" t="s">
        <v>13100</v>
      </c>
      <c r="C5455" s="84" t="s">
        <v>11</v>
      </c>
      <c r="D5455" s="195">
        <v>12.76</v>
      </c>
    </row>
    <row r="5456" spans="1:4" ht="39.6" x14ac:dyDescent="0.25">
      <c r="A5456" s="84">
        <v>104002</v>
      </c>
      <c r="B5456" s="85" t="s">
        <v>8150</v>
      </c>
      <c r="C5456" s="84" t="s">
        <v>11</v>
      </c>
      <c r="D5456" s="195">
        <v>21.56</v>
      </c>
    </row>
    <row r="5457" spans="1:4" ht="39.6" x14ac:dyDescent="0.25">
      <c r="A5457" s="84">
        <v>89595</v>
      </c>
      <c r="B5457" s="85" t="s">
        <v>13101</v>
      </c>
      <c r="C5457" s="84" t="s">
        <v>11</v>
      </c>
      <c r="D5457" s="195">
        <v>17.93</v>
      </c>
    </row>
    <row r="5458" spans="1:4" ht="26.4" x14ac:dyDescent="0.25">
      <c r="A5458" s="84">
        <v>89610</v>
      </c>
      <c r="B5458" s="85" t="s">
        <v>13102</v>
      </c>
      <c r="C5458" s="84" t="s">
        <v>11</v>
      </c>
      <c r="D5458" s="195">
        <v>24.14</v>
      </c>
    </row>
    <row r="5459" spans="1:4" ht="39.6" x14ac:dyDescent="0.25">
      <c r="A5459" s="84">
        <v>89613</v>
      </c>
      <c r="B5459" s="85" t="s">
        <v>7982</v>
      </c>
      <c r="C5459" s="84" t="s">
        <v>11</v>
      </c>
      <c r="D5459" s="195">
        <v>37.89</v>
      </c>
    </row>
    <row r="5460" spans="1:4" ht="26.4" x14ac:dyDescent="0.25">
      <c r="A5460" s="84">
        <v>89616</v>
      </c>
      <c r="B5460" s="85" t="s">
        <v>13103</v>
      </c>
      <c r="C5460" s="84" t="s">
        <v>11</v>
      </c>
      <c r="D5460" s="195">
        <v>50.7</v>
      </c>
    </row>
    <row r="5461" spans="1:4" ht="26.4" x14ac:dyDescent="0.25">
      <c r="A5461" s="84">
        <v>103952</v>
      </c>
      <c r="B5461" s="85" t="s">
        <v>2715</v>
      </c>
      <c r="C5461" s="84" t="s">
        <v>11</v>
      </c>
      <c r="D5461" s="195">
        <v>6.94</v>
      </c>
    </row>
    <row r="5462" spans="1:4" ht="26.4" x14ac:dyDescent="0.25">
      <c r="A5462" s="84">
        <v>103947</v>
      </c>
      <c r="B5462" s="85" t="s">
        <v>2710</v>
      </c>
      <c r="C5462" s="84" t="s">
        <v>11</v>
      </c>
      <c r="D5462" s="195">
        <v>7.56</v>
      </c>
    </row>
    <row r="5463" spans="1:4" ht="26.4" x14ac:dyDescent="0.25">
      <c r="A5463" s="84">
        <v>103957</v>
      </c>
      <c r="B5463" s="85" t="s">
        <v>2720</v>
      </c>
      <c r="C5463" s="84" t="s">
        <v>11</v>
      </c>
      <c r="D5463" s="195">
        <v>5.85</v>
      </c>
    </row>
    <row r="5464" spans="1:4" ht="26.4" x14ac:dyDescent="0.25">
      <c r="A5464" s="84">
        <v>103953</v>
      </c>
      <c r="B5464" s="85" t="s">
        <v>2716</v>
      </c>
      <c r="C5464" s="84" t="s">
        <v>11</v>
      </c>
      <c r="D5464" s="195">
        <v>8.74</v>
      </c>
    </row>
    <row r="5465" spans="1:4" ht="26.4" x14ac:dyDescent="0.25">
      <c r="A5465" s="84">
        <v>103948</v>
      </c>
      <c r="B5465" s="85" t="s">
        <v>2711</v>
      </c>
      <c r="C5465" s="84" t="s">
        <v>11</v>
      </c>
      <c r="D5465" s="195">
        <v>9.44</v>
      </c>
    </row>
    <row r="5466" spans="1:4" ht="26.4" x14ac:dyDescent="0.25">
      <c r="A5466" s="84">
        <v>103958</v>
      </c>
      <c r="B5466" s="85" t="s">
        <v>2721</v>
      </c>
      <c r="C5466" s="84" t="s">
        <v>11</v>
      </c>
      <c r="D5466" s="195">
        <v>12.12</v>
      </c>
    </row>
    <row r="5467" spans="1:4" ht="26.4" x14ac:dyDescent="0.25">
      <c r="A5467" s="84">
        <v>104009</v>
      </c>
      <c r="B5467" s="85" t="s">
        <v>2753</v>
      </c>
      <c r="C5467" s="84" t="s">
        <v>11</v>
      </c>
      <c r="D5467" s="195">
        <v>16</v>
      </c>
    </row>
    <row r="5468" spans="1:4" ht="26.4" x14ac:dyDescent="0.25">
      <c r="A5468" s="84">
        <v>103959</v>
      </c>
      <c r="B5468" s="85" t="s">
        <v>2722</v>
      </c>
      <c r="C5468" s="84" t="s">
        <v>11</v>
      </c>
      <c r="D5468" s="195">
        <v>18.32</v>
      </c>
    </row>
    <row r="5469" spans="1:4" ht="26.4" x14ac:dyDescent="0.25">
      <c r="A5469" s="84">
        <v>103962</v>
      </c>
      <c r="B5469" s="85" t="s">
        <v>2723</v>
      </c>
      <c r="C5469" s="84" t="s">
        <v>11</v>
      </c>
      <c r="D5469" s="195">
        <v>7.89</v>
      </c>
    </row>
    <row r="5470" spans="1:4" ht="26.4" x14ac:dyDescent="0.25">
      <c r="A5470" s="84">
        <v>103954</v>
      </c>
      <c r="B5470" s="85" t="s">
        <v>2717</v>
      </c>
      <c r="C5470" s="84" t="s">
        <v>11</v>
      </c>
      <c r="D5470" s="195">
        <v>10.67</v>
      </c>
    </row>
    <row r="5471" spans="1:4" ht="26.4" x14ac:dyDescent="0.25">
      <c r="A5471" s="84">
        <v>103949</v>
      </c>
      <c r="B5471" s="85" t="s">
        <v>2712</v>
      </c>
      <c r="C5471" s="84" t="s">
        <v>11</v>
      </c>
      <c r="D5471" s="195">
        <v>11.35</v>
      </c>
    </row>
    <row r="5472" spans="1:4" ht="26.4" x14ac:dyDescent="0.25">
      <c r="A5472" s="84">
        <v>103964</v>
      </c>
      <c r="B5472" s="85" t="s">
        <v>2724</v>
      </c>
      <c r="C5472" s="84" t="s">
        <v>11</v>
      </c>
      <c r="D5472" s="195">
        <v>10.029999999999999</v>
      </c>
    </row>
    <row r="5473" spans="1:4" ht="26.4" x14ac:dyDescent="0.25">
      <c r="A5473" s="84">
        <v>104014</v>
      </c>
      <c r="B5473" s="85" t="s">
        <v>2756</v>
      </c>
      <c r="C5473" s="84" t="s">
        <v>11</v>
      </c>
      <c r="D5473" s="195">
        <v>13.15</v>
      </c>
    </row>
    <row r="5474" spans="1:4" ht="26.4" x14ac:dyDescent="0.25">
      <c r="A5474" s="84">
        <v>103966</v>
      </c>
      <c r="B5474" s="85" t="s">
        <v>2725</v>
      </c>
      <c r="C5474" s="84" t="s">
        <v>11</v>
      </c>
      <c r="D5474" s="195">
        <v>11.82</v>
      </c>
    </row>
    <row r="5475" spans="1:4" ht="26.4" x14ac:dyDescent="0.25">
      <c r="A5475" s="84">
        <v>103999</v>
      </c>
      <c r="B5475" s="85" t="s">
        <v>2747</v>
      </c>
      <c r="C5475" s="84" t="s">
        <v>11</v>
      </c>
      <c r="D5475" s="195">
        <v>15.23</v>
      </c>
    </row>
    <row r="5476" spans="1:4" ht="26.4" x14ac:dyDescent="0.25">
      <c r="A5476" s="84">
        <v>103967</v>
      </c>
      <c r="B5476" s="85" t="s">
        <v>13104</v>
      </c>
      <c r="C5476" s="84" t="s">
        <v>11</v>
      </c>
      <c r="D5476" s="195">
        <v>14.31</v>
      </c>
    </row>
    <row r="5477" spans="1:4" ht="26.4" x14ac:dyDescent="0.25">
      <c r="A5477" s="84">
        <v>104003</v>
      </c>
      <c r="B5477" s="85" t="s">
        <v>13105</v>
      </c>
      <c r="C5477" s="84" t="s">
        <v>11</v>
      </c>
      <c r="D5477" s="195">
        <v>17.940000000000001</v>
      </c>
    </row>
    <row r="5478" spans="1:4" ht="26.4" x14ac:dyDescent="0.25">
      <c r="A5478" s="84">
        <v>103968</v>
      </c>
      <c r="B5478" s="85" t="s">
        <v>2726</v>
      </c>
      <c r="C5478" s="84" t="s">
        <v>11</v>
      </c>
      <c r="D5478" s="195">
        <v>20.71</v>
      </c>
    </row>
    <row r="5479" spans="1:4" ht="26.4" x14ac:dyDescent="0.25">
      <c r="A5479" s="84">
        <v>103969</v>
      </c>
      <c r="B5479" s="85" t="s">
        <v>2727</v>
      </c>
      <c r="C5479" s="84" t="s">
        <v>11</v>
      </c>
      <c r="D5479" s="195">
        <v>24.55</v>
      </c>
    </row>
    <row r="5480" spans="1:4" ht="26.4" x14ac:dyDescent="0.25">
      <c r="A5480" s="84">
        <v>103971</v>
      </c>
      <c r="B5480" s="85" t="s">
        <v>2728</v>
      </c>
      <c r="C5480" s="84" t="s">
        <v>11</v>
      </c>
      <c r="D5480" s="195">
        <v>31.28</v>
      </c>
    </row>
    <row r="5481" spans="1:4" ht="26.4" x14ac:dyDescent="0.25">
      <c r="A5481" s="84">
        <v>103972</v>
      </c>
      <c r="B5481" s="85" t="s">
        <v>2729</v>
      </c>
      <c r="C5481" s="84" t="s">
        <v>11</v>
      </c>
      <c r="D5481" s="195">
        <v>36.159999999999997</v>
      </c>
    </row>
    <row r="5482" spans="1:4" ht="26.4" x14ac:dyDescent="0.25">
      <c r="A5482" s="84">
        <v>103993</v>
      </c>
      <c r="B5482" s="85" t="s">
        <v>2743</v>
      </c>
      <c r="C5482" s="84" t="s">
        <v>11</v>
      </c>
      <c r="D5482" s="195">
        <v>11.84</v>
      </c>
    </row>
    <row r="5483" spans="1:4" ht="26.4" x14ac:dyDescent="0.25">
      <c r="A5483" s="84">
        <v>89407</v>
      </c>
      <c r="B5483" s="85" t="s">
        <v>2037</v>
      </c>
      <c r="C5483" s="84" t="s">
        <v>11</v>
      </c>
      <c r="D5483" s="195">
        <v>10.87</v>
      </c>
    </row>
    <row r="5484" spans="1:4" ht="26.4" x14ac:dyDescent="0.25">
      <c r="A5484" s="84">
        <v>89361</v>
      </c>
      <c r="B5484" s="85" t="s">
        <v>2007</v>
      </c>
      <c r="C5484" s="84" t="s">
        <v>11</v>
      </c>
      <c r="D5484" s="195">
        <v>11.72</v>
      </c>
    </row>
    <row r="5485" spans="1:4" ht="26.4" x14ac:dyDescent="0.25">
      <c r="A5485" s="84">
        <v>89490</v>
      </c>
      <c r="B5485" s="85" t="s">
        <v>2065</v>
      </c>
      <c r="C5485" s="84" t="s">
        <v>11</v>
      </c>
      <c r="D5485" s="195">
        <v>8.74</v>
      </c>
    </row>
    <row r="5486" spans="1:4" ht="26.4" x14ac:dyDescent="0.25">
      <c r="A5486" s="84">
        <v>89411</v>
      </c>
      <c r="B5486" s="85" t="s">
        <v>2041</v>
      </c>
      <c r="C5486" s="84" t="s">
        <v>11</v>
      </c>
      <c r="D5486" s="195">
        <v>12.71</v>
      </c>
    </row>
    <row r="5487" spans="1:4" ht="26.4" x14ac:dyDescent="0.25">
      <c r="A5487" s="84">
        <v>89365</v>
      </c>
      <c r="B5487" s="85" t="s">
        <v>2011</v>
      </c>
      <c r="C5487" s="84" t="s">
        <v>11</v>
      </c>
      <c r="D5487" s="195">
        <v>13.69</v>
      </c>
    </row>
    <row r="5488" spans="1:4" ht="26.4" x14ac:dyDescent="0.25">
      <c r="A5488" s="84">
        <v>89496</v>
      </c>
      <c r="B5488" s="85" t="s">
        <v>2069</v>
      </c>
      <c r="C5488" s="84" t="s">
        <v>11</v>
      </c>
      <c r="D5488" s="195">
        <v>12.79</v>
      </c>
    </row>
    <row r="5489" spans="1:4" ht="26.4" x14ac:dyDescent="0.25">
      <c r="A5489" s="84">
        <v>89416</v>
      </c>
      <c r="B5489" s="85" t="s">
        <v>2045</v>
      </c>
      <c r="C5489" s="84" t="s">
        <v>11</v>
      </c>
      <c r="D5489" s="195">
        <v>17.43</v>
      </c>
    </row>
    <row r="5490" spans="1:4" ht="26.4" x14ac:dyDescent="0.25">
      <c r="A5490" s="84">
        <v>89370</v>
      </c>
      <c r="B5490" s="85" t="s">
        <v>2015</v>
      </c>
      <c r="C5490" s="84" t="s">
        <v>11</v>
      </c>
      <c r="D5490" s="195">
        <v>18.59</v>
      </c>
    </row>
    <row r="5491" spans="1:4" ht="26.4" x14ac:dyDescent="0.25">
      <c r="A5491" s="84">
        <v>89500</v>
      </c>
      <c r="B5491" s="85" t="s">
        <v>2073</v>
      </c>
      <c r="C5491" s="84" t="s">
        <v>11</v>
      </c>
      <c r="D5491" s="195">
        <v>15.64</v>
      </c>
    </row>
    <row r="5492" spans="1:4" ht="26.4" x14ac:dyDescent="0.25">
      <c r="A5492" s="84">
        <v>103983</v>
      </c>
      <c r="B5492" s="85" t="s">
        <v>2736</v>
      </c>
      <c r="C5492" s="84" t="s">
        <v>11</v>
      </c>
      <c r="D5492" s="195">
        <v>20.96</v>
      </c>
    </row>
    <row r="5493" spans="1:4" ht="26.4" x14ac:dyDescent="0.25">
      <c r="A5493" s="84">
        <v>89504</v>
      </c>
      <c r="B5493" s="85" t="s">
        <v>2077</v>
      </c>
      <c r="C5493" s="84" t="s">
        <v>11</v>
      </c>
      <c r="D5493" s="195">
        <v>23.19</v>
      </c>
    </row>
    <row r="5494" spans="1:4" ht="26.4" x14ac:dyDescent="0.25">
      <c r="A5494" s="84">
        <v>103987</v>
      </c>
      <c r="B5494" s="85" t="s">
        <v>2740</v>
      </c>
      <c r="C5494" s="84" t="s">
        <v>11</v>
      </c>
      <c r="D5494" s="195">
        <v>29.41</v>
      </c>
    </row>
    <row r="5495" spans="1:4" ht="26.4" x14ac:dyDescent="0.25">
      <c r="A5495" s="84">
        <v>89510</v>
      </c>
      <c r="B5495" s="85" t="s">
        <v>2081</v>
      </c>
      <c r="C5495" s="84" t="s">
        <v>11</v>
      </c>
      <c r="D5495" s="195">
        <v>33.25</v>
      </c>
    </row>
    <row r="5496" spans="1:4" ht="26.4" x14ac:dyDescent="0.25">
      <c r="A5496" s="84">
        <v>89519</v>
      </c>
      <c r="B5496" s="85" t="s">
        <v>2088</v>
      </c>
      <c r="C5496" s="84" t="s">
        <v>11</v>
      </c>
      <c r="D5496" s="195">
        <v>58.76</v>
      </c>
    </row>
    <row r="5497" spans="1:4" ht="26.4" x14ac:dyDescent="0.25">
      <c r="A5497" s="84">
        <v>89527</v>
      </c>
      <c r="B5497" s="85" t="s">
        <v>2096</v>
      </c>
      <c r="C5497" s="84" t="s">
        <v>11</v>
      </c>
      <c r="D5497" s="195">
        <v>70.83</v>
      </c>
    </row>
    <row r="5498" spans="1:4" ht="26.4" x14ac:dyDescent="0.25">
      <c r="A5498" s="84">
        <v>89406</v>
      </c>
      <c r="B5498" s="85" t="s">
        <v>2036</v>
      </c>
      <c r="C5498" s="84" t="s">
        <v>11</v>
      </c>
      <c r="D5498" s="195">
        <v>10.77</v>
      </c>
    </row>
    <row r="5499" spans="1:4" ht="26.4" x14ac:dyDescent="0.25">
      <c r="A5499" s="84">
        <v>89360</v>
      </c>
      <c r="B5499" s="85" t="s">
        <v>2006</v>
      </c>
      <c r="C5499" s="84" t="s">
        <v>11</v>
      </c>
      <c r="D5499" s="195">
        <v>11.62</v>
      </c>
    </row>
    <row r="5500" spans="1:4" ht="26.4" x14ac:dyDescent="0.25">
      <c r="A5500" s="84">
        <v>89489</v>
      </c>
      <c r="B5500" s="85" t="s">
        <v>2064</v>
      </c>
      <c r="C5500" s="84" t="s">
        <v>11</v>
      </c>
      <c r="D5500" s="195">
        <v>9.4600000000000009</v>
      </c>
    </row>
    <row r="5501" spans="1:4" ht="26.4" x14ac:dyDescent="0.25">
      <c r="A5501" s="84">
        <v>89410</v>
      </c>
      <c r="B5501" s="85" t="s">
        <v>2040</v>
      </c>
      <c r="C5501" s="84" t="s">
        <v>11</v>
      </c>
      <c r="D5501" s="195">
        <v>13.43</v>
      </c>
    </row>
    <row r="5502" spans="1:4" ht="26.4" x14ac:dyDescent="0.25">
      <c r="A5502" s="84">
        <v>89364</v>
      </c>
      <c r="B5502" s="85" t="s">
        <v>2010</v>
      </c>
      <c r="C5502" s="84" t="s">
        <v>11</v>
      </c>
      <c r="D5502" s="195">
        <v>14.41</v>
      </c>
    </row>
    <row r="5503" spans="1:4" ht="26.4" x14ac:dyDescent="0.25">
      <c r="A5503" s="84">
        <v>89494</v>
      </c>
      <c r="B5503" s="85" t="s">
        <v>2068</v>
      </c>
      <c r="C5503" s="84" t="s">
        <v>11</v>
      </c>
      <c r="D5503" s="195">
        <v>15.45</v>
      </c>
    </row>
    <row r="5504" spans="1:4" ht="26.4" x14ac:dyDescent="0.25">
      <c r="A5504" s="84">
        <v>89415</v>
      </c>
      <c r="B5504" s="85" t="s">
        <v>2044</v>
      </c>
      <c r="C5504" s="84" t="s">
        <v>11</v>
      </c>
      <c r="D5504" s="195">
        <v>20.09</v>
      </c>
    </row>
    <row r="5505" spans="1:4" ht="26.4" x14ac:dyDescent="0.25">
      <c r="A5505" s="84">
        <v>89369</v>
      </c>
      <c r="B5505" s="85" t="s">
        <v>2014</v>
      </c>
      <c r="C5505" s="84" t="s">
        <v>11</v>
      </c>
      <c r="D5505" s="195">
        <v>21.25</v>
      </c>
    </row>
    <row r="5506" spans="1:4" ht="26.4" x14ac:dyDescent="0.25">
      <c r="A5506" s="84">
        <v>89499</v>
      </c>
      <c r="B5506" s="85" t="s">
        <v>2072</v>
      </c>
      <c r="C5506" s="84" t="s">
        <v>11</v>
      </c>
      <c r="D5506" s="195">
        <v>24.48</v>
      </c>
    </row>
    <row r="5507" spans="1:4" ht="26.4" x14ac:dyDescent="0.25">
      <c r="A5507" s="84">
        <v>103982</v>
      </c>
      <c r="B5507" s="85" t="s">
        <v>2735</v>
      </c>
      <c r="C5507" s="84" t="s">
        <v>11</v>
      </c>
      <c r="D5507" s="195">
        <v>29.8</v>
      </c>
    </row>
    <row r="5508" spans="1:4" ht="26.4" x14ac:dyDescent="0.25">
      <c r="A5508" s="84">
        <v>89503</v>
      </c>
      <c r="B5508" s="85" t="s">
        <v>2076</v>
      </c>
      <c r="C5508" s="84" t="s">
        <v>11</v>
      </c>
      <c r="D5508" s="195">
        <v>28.23</v>
      </c>
    </row>
    <row r="5509" spans="1:4" ht="26.4" x14ac:dyDescent="0.25">
      <c r="A5509" s="84">
        <v>103986</v>
      </c>
      <c r="B5509" s="85" t="s">
        <v>2739</v>
      </c>
      <c r="C5509" s="84" t="s">
        <v>11</v>
      </c>
      <c r="D5509" s="195">
        <v>34.450000000000003</v>
      </c>
    </row>
    <row r="5510" spans="1:4" ht="26.4" x14ac:dyDescent="0.25">
      <c r="A5510" s="84">
        <v>89507</v>
      </c>
      <c r="B5510" s="85" t="s">
        <v>2080</v>
      </c>
      <c r="C5510" s="84" t="s">
        <v>11</v>
      </c>
      <c r="D5510" s="195">
        <v>58.85</v>
      </c>
    </row>
    <row r="5511" spans="1:4" ht="26.4" x14ac:dyDescent="0.25">
      <c r="A5511" s="84">
        <v>89517</v>
      </c>
      <c r="B5511" s="85" t="s">
        <v>2086</v>
      </c>
      <c r="C5511" s="84" t="s">
        <v>11</v>
      </c>
      <c r="D5511" s="195">
        <v>87.41</v>
      </c>
    </row>
    <row r="5512" spans="1:4" ht="26.4" x14ac:dyDescent="0.25">
      <c r="A5512" s="84">
        <v>89525</v>
      </c>
      <c r="B5512" s="85" t="s">
        <v>2094</v>
      </c>
      <c r="C5512" s="84" t="s">
        <v>11</v>
      </c>
      <c r="D5512" s="195">
        <v>110.03</v>
      </c>
    </row>
    <row r="5513" spans="1:4" ht="26.4" x14ac:dyDescent="0.25">
      <c r="A5513" s="84">
        <v>89423</v>
      </c>
      <c r="B5513" s="85" t="s">
        <v>13106</v>
      </c>
      <c r="C5513" s="84" t="s">
        <v>11</v>
      </c>
      <c r="D5513" s="195">
        <v>12.18</v>
      </c>
    </row>
    <row r="5514" spans="1:4" ht="26.4" x14ac:dyDescent="0.25">
      <c r="A5514" s="84">
        <v>89377</v>
      </c>
      <c r="B5514" s="85" t="s">
        <v>2021</v>
      </c>
      <c r="C5514" s="84" t="s">
        <v>11</v>
      </c>
      <c r="D5514" s="195">
        <v>12.75</v>
      </c>
    </row>
    <row r="5515" spans="1:4" ht="26.4" x14ac:dyDescent="0.25">
      <c r="A5515" s="84">
        <v>89540</v>
      </c>
      <c r="B5515" s="85" t="s">
        <v>13107</v>
      </c>
      <c r="C5515" s="84" t="s">
        <v>11</v>
      </c>
      <c r="D5515" s="195">
        <v>12.99</v>
      </c>
    </row>
    <row r="5516" spans="1:4" ht="26.4" x14ac:dyDescent="0.25">
      <c r="A5516" s="84">
        <v>89430</v>
      </c>
      <c r="B5516" s="85" t="s">
        <v>13108</v>
      </c>
      <c r="C5516" s="84" t="s">
        <v>11</v>
      </c>
      <c r="D5516" s="195">
        <v>15.66</v>
      </c>
    </row>
    <row r="5517" spans="1:4" ht="26.4" x14ac:dyDescent="0.25">
      <c r="A5517" s="84">
        <v>89384</v>
      </c>
      <c r="B5517" s="85" t="s">
        <v>13109</v>
      </c>
      <c r="C5517" s="84" t="s">
        <v>11</v>
      </c>
      <c r="D5517" s="195">
        <v>16.309999999999999</v>
      </c>
    </row>
    <row r="5518" spans="1:4" ht="26.4" x14ac:dyDescent="0.25">
      <c r="A5518" s="84">
        <v>89555</v>
      </c>
      <c r="B5518" s="85" t="s">
        <v>13110</v>
      </c>
      <c r="C5518" s="84" t="s">
        <v>11</v>
      </c>
      <c r="D5518" s="195">
        <v>27.2</v>
      </c>
    </row>
    <row r="5519" spans="1:4" ht="26.4" x14ac:dyDescent="0.25">
      <c r="A5519" s="84">
        <v>89437</v>
      </c>
      <c r="B5519" s="85" t="s">
        <v>13111</v>
      </c>
      <c r="C5519" s="84" t="s">
        <v>11</v>
      </c>
      <c r="D5519" s="195">
        <v>30.29</v>
      </c>
    </row>
    <row r="5520" spans="1:4" ht="26.4" x14ac:dyDescent="0.25">
      <c r="A5520" s="84">
        <v>89392</v>
      </c>
      <c r="B5520" s="85" t="s">
        <v>13112</v>
      </c>
      <c r="C5520" s="84" t="s">
        <v>11</v>
      </c>
      <c r="D5520" s="195">
        <v>31.07</v>
      </c>
    </row>
    <row r="5521" spans="1:4" ht="26.4" x14ac:dyDescent="0.25">
      <c r="A5521" s="84">
        <v>89405</v>
      </c>
      <c r="B5521" s="85" t="s">
        <v>2035</v>
      </c>
      <c r="C5521" s="84" t="s">
        <v>11</v>
      </c>
      <c r="D5521" s="195">
        <v>9.4600000000000009</v>
      </c>
    </row>
    <row r="5522" spans="1:4" ht="26.4" x14ac:dyDescent="0.25">
      <c r="A5522" s="84">
        <v>89359</v>
      </c>
      <c r="B5522" s="85" t="s">
        <v>2005</v>
      </c>
      <c r="C5522" s="84" t="s">
        <v>11</v>
      </c>
      <c r="D5522" s="195">
        <v>10.31</v>
      </c>
    </row>
    <row r="5523" spans="1:4" ht="26.4" x14ac:dyDescent="0.25">
      <c r="A5523" s="84">
        <v>89485</v>
      </c>
      <c r="B5523" s="85" t="s">
        <v>2063</v>
      </c>
      <c r="C5523" s="84" t="s">
        <v>11</v>
      </c>
      <c r="D5523" s="195">
        <v>7.47</v>
      </c>
    </row>
    <row r="5524" spans="1:4" ht="26.4" x14ac:dyDescent="0.25">
      <c r="A5524" s="84">
        <v>89409</v>
      </c>
      <c r="B5524" s="85" t="s">
        <v>2039</v>
      </c>
      <c r="C5524" s="84" t="s">
        <v>11</v>
      </c>
      <c r="D5524" s="195">
        <v>11.44</v>
      </c>
    </row>
    <row r="5525" spans="1:4" ht="26.4" x14ac:dyDescent="0.25">
      <c r="A5525" s="84">
        <v>89363</v>
      </c>
      <c r="B5525" s="85" t="s">
        <v>2009</v>
      </c>
      <c r="C5525" s="84" t="s">
        <v>11</v>
      </c>
      <c r="D5525" s="195">
        <v>12.42</v>
      </c>
    </row>
    <row r="5526" spans="1:4" ht="26.4" x14ac:dyDescent="0.25">
      <c r="A5526" s="84">
        <v>89493</v>
      </c>
      <c r="B5526" s="85" t="s">
        <v>2067</v>
      </c>
      <c r="C5526" s="84" t="s">
        <v>11</v>
      </c>
      <c r="D5526" s="195">
        <v>12.36</v>
      </c>
    </row>
    <row r="5527" spans="1:4" ht="26.4" x14ac:dyDescent="0.25">
      <c r="A5527" s="84">
        <v>89414</v>
      </c>
      <c r="B5527" s="85" t="s">
        <v>2043</v>
      </c>
      <c r="C5527" s="84" t="s">
        <v>11</v>
      </c>
      <c r="D5527" s="195">
        <v>17</v>
      </c>
    </row>
    <row r="5528" spans="1:4" ht="26.4" x14ac:dyDescent="0.25">
      <c r="A5528" s="84">
        <v>89368</v>
      </c>
      <c r="B5528" s="85" t="s">
        <v>2013</v>
      </c>
      <c r="C5528" s="84" t="s">
        <v>11</v>
      </c>
      <c r="D5528" s="195">
        <v>18.16</v>
      </c>
    </row>
    <row r="5529" spans="1:4" ht="26.4" x14ac:dyDescent="0.25">
      <c r="A5529" s="84">
        <v>89498</v>
      </c>
      <c r="B5529" s="85" t="s">
        <v>2071</v>
      </c>
      <c r="C5529" s="84" t="s">
        <v>11</v>
      </c>
      <c r="D5529" s="195">
        <v>16.36</v>
      </c>
    </row>
    <row r="5530" spans="1:4" ht="26.4" x14ac:dyDescent="0.25">
      <c r="A5530" s="84">
        <v>103981</v>
      </c>
      <c r="B5530" s="85" t="s">
        <v>2734</v>
      </c>
      <c r="C5530" s="84" t="s">
        <v>11</v>
      </c>
      <c r="D5530" s="195">
        <v>21.68</v>
      </c>
    </row>
    <row r="5531" spans="1:4" ht="26.4" x14ac:dyDescent="0.25">
      <c r="A5531" s="84">
        <v>89502</v>
      </c>
      <c r="B5531" s="85" t="s">
        <v>2075</v>
      </c>
      <c r="C5531" s="84" t="s">
        <v>11</v>
      </c>
      <c r="D5531" s="195">
        <v>20.79</v>
      </c>
    </row>
    <row r="5532" spans="1:4" ht="26.4" x14ac:dyDescent="0.25">
      <c r="A5532" s="84">
        <v>103985</v>
      </c>
      <c r="B5532" s="85" t="s">
        <v>2738</v>
      </c>
      <c r="C5532" s="84" t="s">
        <v>11</v>
      </c>
      <c r="D5532" s="195">
        <v>27.01</v>
      </c>
    </row>
    <row r="5533" spans="1:4" ht="26.4" x14ac:dyDescent="0.25">
      <c r="A5533" s="84">
        <v>89506</v>
      </c>
      <c r="B5533" s="85" t="s">
        <v>2079</v>
      </c>
      <c r="C5533" s="84" t="s">
        <v>11</v>
      </c>
      <c r="D5533" s="195">
        <v>49.63</v>
      </c>
    </row>
    <row r="5534" spans="1:4" ht="26.4" x14ac:dyDescent="0.25">
      <c r="A5534" s="84">
        <v>89515</v>
      </c>
      <c r="B5534" s="85" t="s">
        <v>2084</v>
      </c>
      <c r="C5534" s="84" t="s">
        <v>11</v>
      </c>
      <c r="D5534" s="195">
        <v>104.63</v>
      </c>
    </row>
    <row r="5535" spans="1:4" ht="26.4" x14ac:dyDescent="0.25">
      <c r="A5535" s="84">
        <v>89523</v>
      </c>
      <c r="B5535" s="85" t="s">
        <v>2092</v>
      </c>
      <c r="C5535" s="84" t="s">
        <v>11</v>
      </c>
      <c r="D5535" s="195">
        <v>127.99</v>
      </c>
    </row>
    <row r="5536" spans="1:4" ht="39.6" x14ac:dyDescent="0.25">
      <c r="A5536" s="84">
        <v>90373</v>
      </c>
      <c r="B5536" s="85" t="s">
        <v>13113</v>
      </c>
      <c r="C5536" s="84" t="s">
        <v>11</v>
      </c>
      <c r="D5536" s="195">
        <v>16.149999999999999</v>
      </c>
    </row>
    <row r="5537" spans="1:4" ht="39.6" x14ac:dyDescent="0.25">
      <c r="A5537" s="84">
        <v>89366</v>
      </c>
      <c r="B5537" s="85" t="s">
        <v>13114</v>
      </c>
      <c r="C5537" s="84" t="s">
        <v>11</v>
      </c>
      <c r="D5537" s="195">
        <v>20.41</v>
      </c>
    </row>
    <row r="5538" spans="1:4" ht="26.4" x14ac:dyDescent="0.25">
      <c r="A5538" s="84">
        <v>89404</v>
      </c>
      <c r="B5538" s="85" t="s">
        <v>2034</v>
      </c>
      <c r="C5538" s="84" t="s">
        <v>11</v>
      </c>
      <c r="D5538" s="195">
        <v>8.73</v>
      </c>
    </row>
    <row r="5539" spans="1:4" ht="26.4" x14ac:dyDescent="0.25">
      <c r="A5539" s="84">
        <v>89358</v>
      </c>
      <c r="B5539" s="85" t="s">
        <v>2004</v>
      </c>
      <c r="C5539" s="84" t="s">
        <v>11</v>
      </c>
      <c r="D5539" s="195">
        <v>9.58</v>
      </c>
    </row>
    <row r="5540" spans="1:4" ht="26.4" x14ac:dyDescent="0.25">
      <c r="A5540" s="84">
        <v>89481</v>
      </c>
      <c r="B5540" s="85" t="s">
        <v>2062</v>
      </c>
      <c r="C5540" s="84" t="s">
        <v>11</v>
      </c>
      <c r="D5540" s="195">
        <v>6.43</v>
      </c>
    </row>
    <row r="5541" spans="1:4" ht="26.4" x14ac:dyDescent="0.25">
      <c r="A5541" s="84">
        <v>89408</v>
      </c>
      <c r="B5541" s="85" t="s">
        <v>2038</v>
      </c>
      <c r="C5541" s="84" t="s">
        <v>11</v>
      </c>
      <c r="D5541" s="195">
        <v>10.4</v>
      </c>
    </row>
    <row r="5542" spans="1:4" ht="26.4" x14ac:dyDescent="0.25">
      <c r="A5542" s="84">
        <v>89362</v>
      </c>
      <c r="B5542" s="85" t="s">
        <v>2008</v>
      </c>
      <c r="C5542" s="84" t="s">
        <v>11</v>
      </c>
      <c r="D5542" s="195">
        <v>11.38</v>
      </c>
    </row>
    <row r="5543" spans="1:4" ht="26.4" x14ac:dyDescent="0.25">
      <c r="A5543" s="84">
        <v>89412</v>
      </c>
      <c r="B5543" s="85" t="s">
        <v>13115</v>
      </c>
      <c r="C5543" s="84" t="s">
        <v>11</v>
      </c>
      <c r="D5543" s="195">
        <v>11.94</v>
      </c>
    </row>
    <row r="5544" spans="1:4" ht="26.4" x14ac:dyDescent="0.25">
      <c r="A5544" s="84">
        <v>89492</v>
      </c>
      <c r="B5544" s="85" t="s">
        <v>2066</v>
      </c>
      <c r="C5544" s="84" t="s">
        <v>11</v>
      </c>
      <c r="D5544" s="195">
        <v>10.06</v>
      </c>
    </row>
    <row r="5545" spans="1:4" ht="26.4" x14ac:dyDescent="0.25">
      <c r="A5545" s="84">
        <v>89413</v>
      </c>
      <c r="B5545" s="85" t="s">
        <v>2042</v>
      </c>
      <c r="C5545" s="84" t="s">
        <v>11</v>
      </c>
      <c r="D5545" s="195">
        <v>14.7</v>
      </c>
    </row>
    <row r="5546" spans="1:4" ht="26.4" x14ac:dyDescent="0.25">
      <c r="A5546" s="84">
        <v>89367</v>
      </c>
      <c r="B5546" s="85" t="s">
        <v>2012</v>
      </c>
      <c r="C5546" s="84" t="s">
        <v>11</v>
      </c>
      <c r="D5546" s="195">
        <v>15.86</v>
      </c>
    </row>
    <row r="5547" spans="1:4" ht="26.4" x14ac:dyDescent="0.25">
      <c r="A5547" s="84">
        <v>89497</v>
      </c>
      <c r="B5547" s="85" t="s">
        <v>2070</v>
      </c>
      <c r="C5547" s="84" t="s">
        <v>11</v>
      </c>
      <c r="D5547" s="195">
        <v>16.28</v>
      </c>
    </row>
    <row r="5548" spans="1:4" ht="26.4" x14ac:dyDescent="0.25">
      <c r="A5548" s="84">
        <v>103980</v>
      </c>
      <c r="B5548" s="85" t="s">
        <v>2733</v>
      </c>
      <c r="C5548" s="84" t="s">
        <v>11</v>
      </c>
      <c r="D5548" s="195">
        <v>21.6</v>
      </c>
    </row>
    <row r="5549" spans="1:4" ht="26.4" x14ac:dyDescent="0.25">
      <c r="A5549" s="84">
        <v>89501</v>
      </c>
      <c r="B5549" s="85" t="s">
        <v>2074</v>
      </c>
      <c r="C5549" s="84" t="s">
        <v>11</v>
      </c>
      <c r="D5549" s="195">
        <v>17.46</v>
      </c>
    </row>
    <row r="5550" spans="1:4" ht="26.4" x14ac:dyDescent="0.25">
      <c r="A5550" s="84">
        <v>103984</v>
      </c>
      <c r="B5550" s="85" t="s">
        <v>2737</v>
      </c>
      <c r="C5550" s="84" t="s">
        <v>11</v>
      </c>
      <c r="D5550" s="195">
        <v>23.68</v>
      </c>
    </row>
    <row r="5551" spans="1:4" ht="26.4" x14ac:dyDescent="0.25">
      <c r="A5551" s="84">
        <v>89505</v>
      </c>
      <c r="B5551" s="85" t="s">
        <v>2078</v>
      </c>
      <c r="C5551" s="84" t="s">
        <v>11</v>
      </c>
      <c r="D5551" s="195">
        <v>51.96</v>
      </c>
    </row>
    <row r="5552" spans="1:4" ht="26.4" x14ac:dyDescent="0.25">
      <c r="A5552" s="84">
        <v>89513</v>
      </c>
      <c r="B5552" s="85" t="s">
        <v>2082</v>
      </c>
      <c r="C5552" s="84" t="s">
        <v>11</v>
      </c>
      <c r="D5552" s="195">
        <v>131.61000000000001</v>
      </c>
    </row>
    <row r="5553" spans="1:4" ht="26.4" x14ac:dyDescent="0.25">
      <c r="A5553" s="84">
        <v>89521</v>
      </c>
      <c r="B5553" s="85" t="s">
        <v>2090</v>
      </c>
      <c r="C5553" s="84" t="s">
        <v>11</v>
      </c>
      <c r="D5553" s="195">
        <v>156.88999999999999</v>
      </c>
    </row>
    <row r="5554" spans="1:4" ht="26.4" x14ac:dyDescent="0.25">
      <c r="A5554" s="84">
        <v>103955</v>
      </c>
      <c r="B5554" s="85" t="s">
        <v>2718</v>
      </c>
      <c r="C5554" s="84" t="s">
        <v>11</v>
      </c>
      <c r="D5554" s="195">
        <v>12.35</v>
      </c>
    </row>
    <row r="5555" spans="1:4" ht="26.4" x14ac:dyDescent="0.25">
      <c r="A5555" s="84">
        <v>103950</v>
      </c>
      <c r="B5555" s="85" t="s">
        <v>2713</v>
      </c>
      <c r="C5555" s="84" t="s">
        <v>11</v>
      </c>
      <c r="D5555" s="195">
        <v>13.27</v>
      </c>
    </row>
    <row r="5556" spans="1:4" ht="26.4" x14ac:dyDescent="0.25">
      <c r="A5556" s="84">
        <v>103974</v>
      </c>
      <c r="B5556" s="85" t="s">
        <v>2730</v>
      </c>
      <c r="C5556" s="84" t="s">
        <v>11</v>
      </c>
      <c r="D5556" s="195">
        <v>13.06</v>
      </c>
    </row>
    <row r="5557" spans="1:4" ht="26.4" x14ac:dyDescent="0.25">
      <c r="A5557" s="84">
        <v>103956</v>
      </c>
      <c r="B5557" s="85" t="s">
        <v>2719</v>
      </c>
      <c r="C5557" s="84" t="s">
        <v>11</v>
      </c>
      <c r="D5557" s="195">
        <v>17.37</v>
      </c>
    </row>
    <row r="5558" spans="1:4" ht="26.4" x14ac:dyDescent="0.25">
      <c r="A5558" s="84">
        <v>103951</v>
      </c>
      <c r="B5558" s="85" t="s">
        <v>2714</v>
      </c>
      <c r="C5558" s="84" t="s">
        <v>11</v>
      </c>
      <c r="D5558" s="195">
        <v>18.43</v>
      </c>
    </row>
    <row r="5559" spans="1:4" ht="26.4" x14ac:dyDescent="0.25">
      <c r="A5559" s="84">
        <v>89374</v>
      </c>
      <c r="B5559" s="85" t="s">
        <v>2019</v>
      </c>
      <c r="C5559" s="84" t="s">
        <v>11</v>
      </c>
      <c r="D5559" s="195">
        <v>12.65</v>
      </c>
    </row>
    <row r="5560" spans="1:4" ht="26.4" x14ac:dyDescent="0.25">
      <c r="A5560" s="84">
        <v>89427</v>
      </c>
      <c r="B5560" s="85" t="s">
        <v>13116</v>
      </c>
      <c r="C5560" s="84" t="s">
        <v>11</v>
      </c>
      <c r="D5560" s="195">
        <v>14.94</v>
      </c>
    </row>
    <row r="5561" spans="1:4" ht="26.4" x14ac:dyDescent="0.25">
      <c r="A5561" s="84">
        <v>89381</v>
      </c>
      <c r="B5561" s="85" t="s">
        <v>13117</v>
      </c>
      <c r="C5561" s="84" t="s">
        <v>11</v>
      </c>
      <c r="D5561" s="195">
        <v>15.56</v>
      </c>
    </row>
    <row r="5562" spans="1:4" ht="26.4" x14ac:dyDescent="0.25">
      <c r="A5562" s="84">
        <v>95237</v>
      </c>
      <c r="B5562" s="85" t="s">
        <v>13118</v>
      </c>
      <c r="C5562" s="84" t="s">
        <v>11</v>
      </c>
      <c r="D5562" s="195">
        <v>30.72</v>
      </c>
    </row>
    <row r="5563" spans="1:4" ht="26.4" x14ac:dyDescent="0.25">
      <c r="A5563" s="84">
        <v>89979</v>
      </c>
      <c r="B5563" s="85" t="s">
        <v>13119</v>
      </c>
      <c r="C5563" s="84" t="s">
        <v>11</v>
      </c>
      <c r="D5563" s="195">
        <v>31.42</v>
      </c>
    </row>
    <row r="5564" spans="1:4" ht="26.4" x14ac:dyDescent="0.25">
      <c r="A5564" s="84">
        <v>103991</v>
      </c>
      <c r="B5564" s="85" t="s">
        <v>8145</v>
      </c>
      <c r="C5564" s="84" t="s">
        <v>11</v>
      </c>
      <c r="D5564" s="195">
        <v>22.84</v>
      </c>
    </row>
    <row r="5565" spans="1:4" ht="26.4" x14ac:dyDescent="0.25">
      <c r="A5565" s="84">
        <v>89564</v>
      </c>
      <c r="B5565" s="85" t="s">
        <v>13120</v>
      </c>
      <c r="C5565" s="84" t="s">
        <v>11</v>
      </c>
      <c r="D5565" s="195">
        <v>19.5</v>
      </c>
    </row>
    <row r="5566" spans="1:4" ht="26.4" x14ac:dyDescent="0.25">
      <c r="A5566" s="84">
        <v>104000</v>
      </c>
      <c r="B5566" s="85" t="s">
        <v>8148</v>
      </c>
      <c r="C5566" s="84" t="s">
        <v>11</v>
      </c>
      <c r="D5566" s="195">
        <v>35.200000000000003</v>
      </c>
    </row>
    <row r="5567" spans="1:4" ht="26.4" x14ac:dyDescent="0.25">
      <c r="A5567" s="84">
        <v>89593</v>
      </c>
      <c r="B5567" s="85" t="s">
        <v>13121</v>
      </c>
      <c r="C5567" s="84" t="s">
        <v>11</v>
      </c>
      <c r="D5567" s="195">
        <v>31.25</v>
      </c>
    </row>
    <row r="5568" spans="1:4" ht="26.4" x14ac:dyDescent="0.25">
      <c r="A5568" s="84">
        <v>89418</v>
      </c>
      <c r="B5568" s="85" t="s">
        <v>2047</v>
      </c>
      <c r="C5568" s="84" t="s">
        <v>11</v>
      </c>
      <c r="D5568" s="195">
        <v>19.78</v>
      </c>
    </row>
    <row r="5569" spans="1:4" ht="26.4" x14ac:dyDescent="0.25">
      <c r="A5569" s="84">
        <v>89372</v>
      </c>
      <c r="B5569" s="85" t="s">
        <v>2017</v>
      </c>
      <c r="C5569" s="84" t="s">
        <v>11</v>
      </c>
      <c r="D5569" s="195">
        <v>20.350000000000001</v>
      </c>
    </row>
    <row r="5570" spans="1:4" ht="26.4" x14ac:dyDescent="0.25">
      <c r="A5570" s="84">
        <v>89530</v>
      </c>
      <c r="B5570" s="85" t="s">
        <v>2099</v>
      </c>
      <c r="C5570" s="84" t="s">
        <v>11</v>
      </c>
      <c r="D5570" s="195">
        <v>20.56</v>
      </c>
    </row>
    <row r="5571" spans="1:4" ht="26.4" x14ac:dyDescent="0.25">
      <c r="A5571" s="84">
        <v>89425</v>
      </c>
      <c r="B5571" s="85" t="s">
        <v>2051</v>
      </c>
      <c r="C5571" s="84" t="s">
        <v>11</v>
      </c>
      <c r="D5571" s="195">
        <v>23.23</v>
      </c>
    </row>
    <row r="5572" spans="1:4" ht="26.4" x14ac:dyDescent="0.25">
      <c r="A5572" s="84">
        <v>89379</v>
      </c>
      <c r="B5572" s="85" t="s">
        <v>2023</v>
      </c>
      <c r="C5572" s="84" t="s">
        <v>11</v>
      </c>
      <c r="D5572" s="195">
        <v>23.88</v>
      </c>
    </row>
    <row r="5573" spans="1:4" ht="26.4" x14ac:dyDescent="0.25">
      <c r="A5573" s="84">
        <v>89542</v>
      </c>
      <c r="B5573" s="85" t="s">
        <v>2105</v>
      </c>
      <c r="C5573" s="84" t="s">
        <v>11</v>
      </c>
      <c r="D5573" s="195">
        <v>34.44</v>
      </c>
    </row>
    <row r="5574" spans="1:4" ht="26.4" x14ac:dyDescent="0.25">
      <c r="A5574" s="84">
        <v>89432</v>
      </c>
      <c r="B5574" s="85" t="s">
        <v>13122</v>
      </c>
      <c r="C5574" s="84" t="s">
        <v>11</v>
      </c>
      <c r="D5574" s="195">
        <v>37.53</v>
      </c>
    </row>
    <row r="5575" spans="1:4" ht="26.4" x14ac:dyDescent="0.25">
      <c r="A5575" s="84">
        <v>89387</v>
      </c>
      <c r="B5575" s="85" t="s">
        <v>13123</v>
      </c>
      <c r="C5575" s="84" t="s">
        <v>11</v>
      </c>
      <c r="D5575" s="195">
        <v>38.31</v>
      </c>
    </row>
    <row r="5576" spans="1:4" ht="26.4" x14ac:dyDescent="0.25">
      <c r="A5576" s="84">
        <v>89560</v>
      </c>
      <c r="B5576" s="85" t="s">
        <v>13124</v>
      </c>
      <c r="C5576" s="84" t="s">
        <v>11</v>
      </c>
      <c r="D5576" s="195">
        <v>44.18</v>
      </c>
    </row>
    <row r="5577" spans="1:4" ht="26.4" x14ac:dyDescent="0.25">
      <c r="A5577" s="84">
        <v>104159</v>
      </c>
      <c r="B5577" s="85" t="s">
        <v>8157</v>
      </c>
      <c r="C5577" s="84" t="s">
        <v>11</v>
      </c>
      <c r="D5577" s="195">
        <v>47.77</v>
      </c>
    </row>
    <row r="5578" spans="1:4" ht="26.4" x14ac:dyDescent="0.25">
      <c r="A5578" s="84">
        <v>89577</v>
      </c>
      <c r="B5578" s="85" t="s">
        <v>2131</v>
      </c>
      <c r="C5578" s="84" t="s">
        <v>11</v>
      </c>
      <c r="D5578" s="195">
        <v>46.46</v>
      </c>
    </row>
    <row r="5579" spans="1:4" ht="26.4" x14ac:dyDescent="0.25">
      <c r="A5579" s="84">
        <v>103996</v>
      </c>
      <c r="B5579" s="85" t="s">
        <v>2745</v>
      </c>
      <c r="C5579" s="84" t="s">
        <v>11</v>
      </c>
      <c r="D5579" s="195">
        <v>50.63</v>
      </c>
    </row>
    <row r="5580" spans="1:4" ht="26.4" x14ac:dyDescent="0.25">
      <c r="A5580" s="84">
        <v>89598</v>
      </c>
      <c r="B5580" s="85" t="s">
        <v>13125</v>
      </c>
      <c r="C5580" s="84" t="s">
        <v>11</v>
      </c>
      <c r="D5580" s="195">
        <v>62.73</v>
      </c>
    </row>
    <row r="5581" spans="1:4" ht="26.4" x14ac:dyDescent="0.25">
      <c r="A5581" s="84">
        <v>89419</v>
      </c>
      <c r="B5581" s="85" t="s">
        <v>2048</v>
      </c>
      <c r="C5581" s="84" t="s">
        <v>11</v>
      </c>
      <c r="D5581" s="195">
        <v>8.0299999999999994</v>
      </c>
    </row>
    <row r="5582" spans="1:4" ht="26.4" x14ac:dyDescent="0.25">
      <c r="A5582" s="84">
        <v>89373</v>
      </c>
      <c r="B5582" s="85" t="s">
        <v>2018</v>
      </c>
      <c r="C5582" s="84" t="s">
        <v>11</v>
      </c>
      <c r="D5582" s="195">
        <v>8.65</v>
      </c>
    </row>
    <row r="5583" spans="1:4" ht="26.4" x14ac:dyDescent="0.25">
      <c r="A5583" s="84">
        <v>89532</v>
      </c>
      <c r="B5583" s="85" t="s">
        <v>2101</v>
      </c>
      <c r="C5583" s="84" t="s">
        <v>11</v>
      </c>
      <c r="D5583" s="195">
        <v>8.73</v>
      </c>
    </row>
    <row r="5584" spans="1:4" ht="26.4" x14ac:dyDescent="0.25">
      <c r="A5584" s="84">
        <v>89426</v>
      </c>
      <c r="B5584" s="85" t="s">
        <v>2052</v>
      </c>
      <c r="C5584" s="84" t="s">
        <v>11</v>
      </c>
      <c r="D5584" s="195">
        <v>11.62</v>
      </c>
    </row>
    <row r="5585" spans="1:4" ht="26.4" x14ac:dyDescent="0.25">
      <c r="A5585" s="84">
        <v>89380</v>
      </c>
      <c r="B5585" s="85" t="s">
        <v>2024</v>
      </c>
      <c r="C5585" s="84" t="s">
        <v>11</v>
      </c>
      <c r="D5585" s="195">
        <v>12.32</v>
      </c>
    </row>
    <row r="5586" spans="1:4" ht="26.4" x14ac:dyDescent="0.25">
      <c r="A5586" s="84">
        <v>89562</v>
      </c>
      <c r="B5586" s="85" t="s">
        <v>2120</v>
      </c>
      <c r="C5586" s="84" t="s">
        <v>11</v>
      </c>
      <c r="D5586" s="195">
        <v>12.77</v>
      </c>
    </row>
    <row r="5587" spans="1:4" ht="26.4" x14ac:dyDescent="0.25">
      <c r="A5587" s="84">
        <v>89433</v>
      </c>
      <c r="B5587" s="85" t="s">
        <v>2055</v>
      </c>
      <c r="C5587" s="84" t="s">
        <v>11</v>
      </c>
      <c r="D5587" s="195">
        <v>16.11</v>
      </c>
    </row>
    <row r="5588" spans="1:4" ht="26.4" x14ac:dyDescent="0.25">
      <c r="A5588" s="84">
        <v>89579</v>
      </c>
      <c r="B5588" s="85" t="s">
        <v>13126</v>
      </c>
      <c r="C5588" s="84" t="s">
        <v>11</v>
      </c>
      <c r="D5588" s="195">
        <v>14.47</v>
      </c>
    </row>
    <row r="5589" spans="1:4" ht="26.4" x14ac:dyDescent="0.25">
      <c r="A5589" s="84">
        <v>103998</v>
      </c>
      <c r="B5589" s="85" t="s">
        <v>13127</v>
      </c>
      <c r="C5589" s="84" t="s">
        <v>11</v>
      </c>
      <c r="D5589" s="195">
        <v>17.88</v>
      </c>
    </row>
    <row r="5590" spans="1:4" ht="26.4" x14ac:dyDescent="0.25">
      <c r="A5590" s="84">
        <v>89605</v>
      </c>
      <c r="B5590" s="85" t="s">
        <v>2145</v>
      </c>
      <c r="C5590" s="84" t="s">
        <v>11</v>
      </c>
      <c r="D5590" s="195">
        <v>25.56</v>
      </c>
    </row>
    <row r="5591" spans="1:4" ht="26.4" x14ac:dyDescent="0.25">
      <c r="A5591" s="84">
        <v>89981</v>
      </c>
      <c r="B5591" s="85" t="s">
        <v>13128</v>
      </c>
      <c r="C5591" s="84" t="s">
        <v>11</v>
      </c>
      <c r="D5591" s="195">
        <v>27.83</v>
      </c>
    </row>
    <row r="5592" spans="1:4" ht="26.4" x14ac:dyDescent="0.25">
      <c r="A5592" s="84">
        <v>89385</v>
      </c>
      <c r="B5592" s="85" t="s">
        <v>13129</v>
      </c>
      <c r="C5592" s="84" t="s">
        <v>11</v>
      </c>
      <c r="D5592" s="195">
        <v>8.8000000000000007</v>
      </c>
    </row>
    <row r="5593" spans="1:4" ht="26.4" x14ac:dyDescent="0.25">
      <c r="A5593" s="84">
        <v>89551</v>
      </c>
      <c r="B5593" s="85" t="s">
        <v>13130</v>
      </c>
      <c r="C5593" s="84" t="s">
        <v>11</v>
      </c>
      <c r="D5593" s="195">
        <v>10.6</v>
      </c>
    </row>
    <row r="5594" spans="1:4" ht="26.4" x14ac:dyDescent="0.25">
      <c r="A5594" s="84">
        <v>89434</v>
      </c>
      <c r="B5594" s="85" t="s">
        <v>13131</v>
      </c>
      <c r="C5594" s="84" t="s">
        <v>11</v>
      </c>
      <c r="D5594" s="195">
        <v>13.49</v>
      </c>
    </row>
    <row r="5595" spans="1:4" ht="26.4" x14ac:dyDescent="0.25">
      <c r="A5595" s="84">
        <v>89389</v>
      </c>
      <c r="B5595" s="85" t="s">
        <v>13132</v>
      </c>
      <c r="C5595" s="84" t="s">
        <v>11</v>
      </c>
      <c r="D5595" s="195">
        <v>14.19</v>
      </c>
    </row>
    <row r="5596" spans="1:4" ht="26.4" x14ac:dyDescent="0.25">
      <c r="A5596" s="84">
        <v>89417</v>
      </c>
      <c r="B5596" s="85" t="s">
        <v>2046</v>
      </c>
      <c r="C5596" s="84" t="s">
        <v>11</v>
      </c>
      <c r="D5596" s="195">
        <v>6.62</v>
      </c>
    </row>
    <row r="5597" spans="1:4" ht="26.4" x14ac:dyDescent="0.25">
      <c r="A5597" s="84">
        <v>89371</v>
      </c>
      <c r="B5597" s="85" t="s">
        <v>2016</v>
      </c>
      <c r="C5597" s="84" t="s">
        <v>11</v>
      </c>
      <c r="D5597" s="195">
        <v>7.19</v>
      </c>
    </row>
    <row r="5598" spans="1:4" ht="26.4" x14ac:dyDescent="0.25">
      <c r="A5598" s="84">
        <v>89528</v>
      </c>
      <c r="B5598" s="85" t="s">
        <v>2097</v>
      </c>
      <c r="C5598" s="84" t="s">
        <v>11</v>
      </c>
      <c r="D5598" s="195">
        <v>5.14</v>
      </c>
    </row>
    <row r="5599" spans="1:4" ht="26.4" x14ac:dyDescent="0.25">
      <c r="A5599" s="84">
        <v>89424</v>
      </c>
      <c r="B5599" s="85" t="s">
        <v>2050</v>
      </c>
      <c r="C5599" s="84" t="s">
        <v>11</v>
      </c>
      <c r="D5599" s="195">
        <v>7.81</v>
      </c>
    </row>
    <row r="5600" spans="1:4" ht="26.4" x14ac:dyDescent="0.25">
      <c r="A5600" s="84">
        <v>89378</v>
      </c>
      <c r="B5600" s="85" t="s">
        <v>2022</v>
      </c>
      <c r="C5600" s="84" t="s">
        <v>11</v>
      </c>
      <c r="D5600" s="195">
        <v>8.4600000000000009</v>
      </c>
    </row>
    <row r="5601" spans="1:4" ht="26.4" x14ac:dyDescent="0.25">
      <c r="A5601" s="84">
        <v>89541</v>
      </c>
      <c r="B5601" s="85" t="s">
        <v>2104</v>
      </c>
      <c r="C5601" s="84" t="s">
        <v>11</v>
      </c>
      <c r="D5601" s="195">
        <v>7.79</v>
      </c>
    </row>
    <row r="5602" spans="1:4" ht="26.4" x14ac:dyDescent="0.25">
      <c r="A5602" s="84">
        <v>89431</v>
      </c>
      <c r="B5602" s="85" t="s">
        <v>2054</v>
      </c>
      <c r="C5602" s="84" t="s">
        <v>11</v>
      </c>
      <c r="D5602" s="195">
        <v>10.88</v>
      </c>
    </row>
    <row r="5603" spans="1:4" ht="26.4" x14ac:dyDescent="0.25">
      <c r="A5603" s="84">
        <v>89386</v>
      </c>
      <c r="B5603" s="85" t="s">
        <v>2026</v>
      </c>
      <c r="C5603" s="84" t="s">
        <v>11</v>
      </c>
      <c r="D5603" s="195">
        <v>11.66</v>
      </c>
    </row>
    <row r="5604" spans="1:4" ht="26.4" x14ac:dyDescent="0.25">
      <c r="A5604" s="84">
        <v>89558</v>
      </c>
      <c r="B5604" s="85" t="s">
        <v>2117</v>
      </c>
      <c r="C5604" s="84" t="s">
        <v>11</v>
      </c>
      <c r="D5604" s="195">
        <v>11.96</v>
      </c>
    </row>
    <row r="5605" spans="1:4" ht="26.4" x14ac:dyDescent="0.25">
      <c r="A5605" s="84">
        <v>103988</v>
      </c>
      <c r="B5605" s="85" t="s">
        <v>2741</v>
      </c>
      <c r="C5605" s="84" t="s">
        <v>11</v>
      </c>
      <c r="D5605" s="195">
        <v>15.55</v>
      </c>
    </row>
    <row r="5606" spans="1:4" ht="26.4" x14ac:dyDescent="0.25">
      <c r="A5606" s="84">
        <v>89575</v>
      </c>
      <c r="B5606" s="85" t="s">
        <v>2130</v>
      </c>
      <c r="C5606" s="84" t="s">
        <v>11</v>
      </c>
      <c r="D5606" s="195">
        <v>14.06</v>
      </c>
    </row>
    <row r="5607" spans="1:4" ht="26.4" x14ac:dyDescent="0.25">
      <c r="A5607" s="84">
        <v>103995</v>
      </c>
      <c r="B5607" s="85" t="s">
        <v>2744</v>
      </c>
      <c r="C5607" s="84" t="s">
        <v>11</v>
      </c>
      <c r="D5607" s="195">
        <v>18.23</v>
      </c>
    </row>
    <row r="5608" spans="1:4" ht="26.4" x14ac:dyDescent="0.25">
      <c r="A5608" s="84">
        <v>89597</v>
      </c>
      <c r="B5608" s="85" t="s">
        <v>2142</v>
      </c>
      <c r="C5608" s="84" t="s">
        <v>11</v>
      </c>
      <c r="D5608" s="195">
        <v>28.06</v>
      </c>
    </row>
    <row r="5609" spans="1:4" ht="26.4" x14ac:dyDescent="0.25">
      <c r="A5609" s="84">
        <v>89611</v>
      </c>
      <c r="B5609" s="85" t="s">
        <v>2147</v>
      </c>
      <c r="C5609" s="84" t="s">
        <v>11</v>
      </c>
      <c r="D5609" s="195">
        <v>39.72</v>
      </c>
    </row>
    <row r="5610" spans="1:4" ht="26.4" x14ac:dyDescent="0.25">
      <c r="A5610" s="84">
        <v>89614</v>
      </c>
      <c r="B5610" s="85" t="s">
        <v>2149</v>
      </c>
      <c r="C5610" s="84" t="s">
        <v>11</v>
      </c>
      <c r="D5610" s="195">
        <v>74.77</v>
      </c>
    </row>
    <row r="5611" spans="1:4" ht="26.4" x14ac:dyDescent="0.25">
      <c r="A5611" s="84">
        <v>103975</v>
      </c>
      <c r="B5611" s="85" t="s">
        <v>2731</v>
      </c>
      <c r="C5611" s="84" t="s">
        <v>11</v>
      </c>
      <c r="D5611" s="195">
        <v>21.91</v>
      </c>
    </row>
    <row r="5612" spans="1:4" ht="26.4" x14ac:dyDescent="0.25">
      <c r="A5612" s="84">
        <v>104007</v>
      </c>
      <c r="B5612" s="85" t="s">
        <v>2751</v>
      </c>
      <c r="C5612" s="84" t="s">
        <v>11</v>
      </c>
      <c r="D5612" s="195">
        <v>26.97</v>
      </c>
    </row>
    <row r="5613" spans="1:4" ht="26.4" x14ac:dyDescent="0.25">
      <c r="A5613" s="84">
        <v>103976</v>
      </c>
      <c r="B5613" s="85" t="s">
        <v>2732</v>
      </c>
      <c r="C5613" s="84" t="s">
        <v>11</v>
      </c>
      <c r="D5613" s="195">
        <v>31.96</v>
      </c>
    </row>
    <row r="5614" spans="1:4" ht="26.4" x14ac:dyDescent="0.25">
      <c r="A5614" s="84">
        <v>104008</v>
      </c>
      <c r="B5614" s="85" t="s">
        <v>2752</v>
      </c>
      <c r="C5614" s="84" t="s">
        <v>11</v>
      </c>
      <c r="D5614" s="195">
        <v>39.19</v>
      </c>
    </row>
    <row r="5615" spans="1:4" ht="26.4" x14ac:dyDescent="0.25">
      <c r="A5615" s="84">
        <v>89630</v>
      </c>
      <c r="B5615" s="85" t="s">
        <v>2161</v>
      </c>
      <c r="C5615" s="84" t="s">
        <v>11</v>
      </c>
      <c r="D5615" s="195">
        <v>76.52</v>
      </c>
    </row>
    <row r="5616" spans="1:4" ht="26.4" x14ac:dyDescent="0.25">
      <c r="A5616" s="84">
        <v>89632</v>
      </c>
      <c r="B5616" s="85" t="s">
        <v>2163</v>
      </c>
      <c r="C5616" s="84" t="s">
        <v>11</v>
      </c>
      <c r="D5616" s="195">
        <v>155.05000000000001</v>
      </c>
    </row>
    <row r="5617" spans="1:4" ht="26.4" x14ac:dyDescent="0.25">
      <c r="A5617" s="84">
        <v>89438</v>
      </c>
      <c r="B5617" s="85" t="s">
        <v>2057</v>
      </c>
      <c r="C5617" s="84" t="s">
        <v>11</v>
      </c>
      <c r="D5617" s="195">
        <v>12.19</v>
      </c>
    </row>
    <row r="5618" spans="1:4" ht="26.4" x14ac:dyDescent="0.25">
      <c r="A5618" s="84">
        <v>89393</v>
      </c>
      <c r="B5618" s="85" t="s">
        <v>2029</v>
      </c>
      <c r="C5618" s="84" t="s">
        <v>11</v>
      </c>
      <c r="D5618" s="195">
        <v>13.31</v>
      </c>
    </row>
    <row r="5619" spans="1:4" ht="26.4" x14ac:dyDescent="0.25">
      <c r="A5619" s="84">
        <v>89617</v>
      </c>
      <c r="B5619" s="85" t="s">
        <v>2151</v>
      </c>
      <c r="C5619" s="84" t="s">
        <v>11</v>
      </c>
      <c r="D5619" s="195">
        <v>9.1</v>
      </c>
    </row>
    <row r="5620" spans="1:4" ht="26.4" x14ac:dyDescent="0.25">
      <c r="A5620" s="84">
        <v>89440</v>
      </c>
      <c r="B5620" s="85" t="s">
        <v>2058</v>
      </c>
      <c r="C5620" s="84" t="s">
        <v>11</v>
      </c>
      <c r="D5620" s="195">
        <v>14.4</v>
      </c>
    </row>
    <row r="5621" spans="1:4" ht="26.4" x14ac:dyDescent="0.25">
      <c r="A5621" s="84">
        <v>89395</v>
      </c>
      <c r="B5621" s="85" t="s">
        <v>2030</v>
      </c>
      <c r="C5621" s="84" t="s">
        <v>11</v>
      </c>
      <c r="D5621" s="195">
        <v>15.7</v>
      </c>
    </row>
    <row r="5622" spans="1:4" ht="26.4" x14ac:dyDescent="0.25">
      <c r="A5622" s="84">
        <v>89620</v>
      </c>
      <c r="B5622" s="85" t="s">
        <v>2152</v>
      </c>
      <c r="C5622" s="84" t="s">
        <v>11</v>
      </c>
      <c r="D5622" s="195">
        <v>14.46</v>
      </c>
    </row>
    <row r="5623" spans="1:4" ht="26.4" x14ac:dyDescent="0.25">
      <c r="A5623" s="84">
        <v>89443</v>
      </c>
      <c r="B5623" s="85" t="s">
        <v>2060</v>
      </c>
      <c r="C5623" s="84" t="s">
        <v>11</v>
      </c>
      <c r="D5623" s="195">
        <v>20.6</v>
      </c>
    </row>
    <row r="5624" spans="1:4" ht="26.4" x14ac:dyDescent="0.25">
      <c r="A5624" s="84">
        <v>89398</v>
      </c>
      <c r="B5624" s="85" t="s">
        <v>2032</v>
      </c>
      <c r="C5624" s="84" t="s">
        <v>11</v>
      </c>
      <c r="D5624" s="195">
        <v>22.15</v>
      </c>
    </row>
    <row r="5625" spans="1:4" ht="26.4" x14ac:dyDescent="0.25">
      <c r="A5625" s="84">
        <v>89623</v>
      </c>
      <c r="B5625" s="85" t="s">
        <v>2154</v>
      </c>
      <c r="C5625" s="84" t="s">
        <v>11</v>
      </c>
      <c r="D5625" s="195">
        <v>23.9</v>
      </c>
    </row>
    <row r="5626" spans="1:4" ht="26.4" x14ac:dyDescent="0.25">
      <c r="A5626" s="84">
        <v>104011</v>
      </c>
      <c r="B5626" s="85" t="s">
        <v>2754</v>
      </c>
      <c r="C5626" s="84" t="s">
        <v>11</v>
      </c>
      <c r="D5626" s="195">
        <v>30.97</v>
      </c>
    </row>
    <row r="5627" spans="1:4" ht="26.4" x14ac:dyDescent="0.25">
      <c r="A5627" s="84">
        <v>89625</v>
      </c>
      <c r="B5627" s="85" t="s">
        <v>2156</v>
      </c>
      <c r="C5627" s="84" t="s">
        <v>11</v>
      </c>
      <c r="D5627" s="195">
        <v>27.79</v>
      </c>
    </row>
    <row r="5628" spans="1:4" ht="26.4" x14ac:dyDescent="0.25">
      <c r="A5628" s="84">
        <v>104004</v>
      </c>
      <c r="B5628" s="85" t="s">
        <v>2748</v>
      </c>
      <c r="C5628" s="84" t="s">
        <v>11</v>
      </c>
      <c r="D5628" s="195">
        <v>36.1</v>
      </c>
    </row>
    <row r="5629" spans="1:4" ht="26.4" x14ac:dyDescent="0.25">
      <c r="A5629" s="84">
        <v>89628</v>
      </c>
      <c r="B5629" s="85" t="s">
        <v>2159</v>
      </c>
      <c r="C5629" s="84" t="s">
        <v>11</v>
      </c>
      <c r="D5629" s="195">
        <v>59.73</v>
      </c>
    </row>
    <row r="5630" spans="1:4" ht="26.4" x14ac:dyDescent="0.25">
      <c r="A5630" s="84">
        <v>89629</v>
      </c>
      <c r="B5630" s="85" t="s">
        <v>2160</v>
      </c>
      <c r="C5630" s="84" t="s">
        <v>11</v>
      </c>
      <c r="D5630" s="195">
        <v>101</v>
      </c>
    </row>
    <row r="5631" spans="1:4" ht="26.4" x14ac:dyDescent="0.25">
      <c r="A5631" s="84">
        <v>89631</v>
      </c>
      <c r="B5631" s="85" t="s">
        <v>2162</v>
      </c>
      <c r="C5631" s="84" t="s">
        <v>11</v>
      </c>
      <c r="D5631" s="195">
        <v>132.84</v>
      </c>
    </row>
    <row r="5632" spans="1:4" ht="26.4" x14ac:dyDescent="0.25">
      <c r="A5632" s="84">
        <v>89401</v>
      </c>
      <c r="B5632" s="85" t="s">
        <v>10480</v>
      </c>
      <c r="C5632" s="84" t="s">
        <v>27</v>
      </c>
      <c r="D5632" s="195">
        <v>13.45</v>
      </c>
    </row>
    <row r="5633" spans="1:4" ht="26.4" x14ac:dyDescent="0.25">
      <c r="A5633" s="84">
        <v>89355</v>
      </c>
      <c r="B5633" s="85" t="s">
        <v>10481</v>
      </c>
      <c r="C5633" s="84" t="s">
        <v>27</v>
      </c>
      <c r="D5633" s="195">
        <v>25.06</v>
      </c>
    </row>
    <row r="5634" spans="1:4" ht="26.4" x14ac:dyDescent="0.25">
      <c r="A5634" s="84">
        <v>89446</v>
      </c>
      <c r="B5634" s="85" t="s">
        <v>10482</v>
      </c>
      <c r="C5634" s="84" t="s">
        <v>27</v>
      </c>
      <c r="D5634" s="195">
        <v>7</v>
      </c>
    </row>
    <row r="5635" spans="1:4" ht="26.4" x14ac:dyDescent="0.25">
      <c r="A5635" s="84">
        <v>89402</v>
      </c>
      <c r="B5635" s="85" t="s">
        <v>10483</v>
      </c>
      <c r="C5635" s="84" t="s">
        <v>27</v>
      </c>
      <c r="D5635" s="195">
        <v>15.44</v>
      </c>
    </row>
    <row r="5636" spans="1:4" ht="26.4" x14ac:dyDescent="0.25">
      <c r="A5636" s="84">
        <v>89356</v>
      </c>
      <c r="B5636" s="85" t="s">
        <v>10484</v>
      </c>
      <c r="C5636" s="84" t="s">
        <v>27</v>
      </c>
      <c r="D5636" s="195">
        <v>28.88</v>
      </c>
    </row>
    <row r="5637" spans="1:4" ht="26.4" x14ac:dyDescent="0.25">
      <c r="A5637" s="84">
        <v>89447</v>
      </c>
      <c r="B5637" s="85" t="s">
        <v>10485</v>
      </c>
      <c r="C5637" s="84" t="s">
        <v>27</v>
      </c>
      <c r="D5637" s="195">
        <v>14</v>
      </c>
    </row>
    <row r="5638" spans="1:4" ht="26.4" x14ac:dyDescent="0.25">
      <c r="A5638" s="84">
        <v>89403</v>
      </c>
      <c r="B5638" s="85" t="s">
        <v>10486</v>
      </c>
      <c r="C5638" s="84" t="s">
        <v>27</v>
      </c>
      <c r="D5638" s="195">
        <v>24.06</v>
      </c>
    </row>
    <row r="5639" spans="1:4" ht="26.4" x14ac:dyDescent="0.25">
      <c r="A5639" s="84">
        <v>89357</v>
      </c>
      <c r="B5639" s="85" t="s">
        <v>10487</v>
      </c>
      <c r="C5639" s="84" t="s">
        <v>27</v>
      </c>
      <c r="D5639" s="195">
        <v>40.07</v>
      </c>
    </row>
    <row r="5640" spans="1:4" ht="26.4" x14ac:dyDescent="0.25">
      <c r="A5640" s="84">
        <v>89448</v>
      </c>
      <c r="B5640" s="85" t="s">
        <v>10488</v>
      </c>
      <c r="C5640" s="84" t="s">
        <v>27</v>
      </c>
      <c r="D5640" s="195">
        <v>21.46</v>
      </c>
    </row>
    <row r="5641" spans="1:4" ht="26.4" x14ac:dyDescent="0.25">
      <c r="A5641" s="84">
        <v>103978</v>
      </c>
      <c r="B5641" s="85" t="s">
        <v>10489</v>
      </c>
      <c r="C5641" s="84" t="s">
        <v>27</v>
      </c>
      <c r="D5641" s="195">
        <v>33.29</v>
      </c>
    </row>
    <row r="5642" spans="1:4" ht="26.4" x14ac:dyDescent="0.25">
      <c r="A5642" s="84">
        <v>89449</v>
      </c>
      <c r="B5642" s="85" t="s">
        <v>10490</v>
      </c>
      <c r="C5642" s="84" t="s">
        <v>27</v>
      </c>
      <c r="D5642" s="195">
        <v>23.73</v>
      </c>
    </row>
    <row r="5643" spans="1:4" ht="26.4" x14ac:dyDescent="0.25">
      <c r="A5643" s="84">
        <v>103979</v>
      </c>
      <c r="B5643" s="85" t="s">
        <v>10491</v>
      </c>
      <c r="C5643" s="84" t="s">
        <v>27</v>
      </c>
      <c r="D5643" s="195">
        <v>37.85</v>
      </c>
    </row>
    <row r="5644" spans="1:4" ht="26.4" x14ac:dyDescent="0.25">
      <c r="A5644" s="84">
        <v>89450</v>
      </c>
      <c r="B5644" s="85" t="s">
        <v>10492</v>
      </c>
      <c r="C5644" s="84" t="s">
        <v>27</v>
      </c>
      <c r="D5644" s="195">
        <v>38.08</v>
      </c>
    </row>
    <row r="5645" spans="1:4" ht="26.4" x14ac:dyDescent="0.25">
      <c r="A5645" s="84">
        <v>89451</v>
      </c>
      <c r="B5645" s="85" t="s">
        <v>10493</v>
      </c>
      <c r="C5645" s="84" t="s">
        <v>27</v>
      </c>
      <c r="D5645" s="195">
        <v>62.1</v>
      </c>
    </row>
    <row r="5646" spans="1:4" ht="26.4" x14ac:dyDescent="0.25">
      <c r="A5646" s="84">
        <v>89452</v>
      </c>
      <c r="B5646" s="85" t="s">
        <v>10494</v>
      </c>
      <c r="C5646" s="84" t="s">
        <v>27</v>
      </c>
      <c r="D5646" s="195">
        <v>85.58</v>
      </c>
    </row>
    <row r="5647" spans="1:4" ht="39.6" x14ac:dyDescent="0.25">
      <c r="A5647" s="84">
        <v>89394</v>
      </c>
      <c r="B5647" s="85" t="s">
        <v>13133</v>
      </c>
      <c r="C5647" s="84" t="s">
        <v>11</v>
      </c>
      <c r="D5647" s="195">
        <v>23.32</v>
      </c>
    </row>
    <row r="5648" spans="1:4" ht="39.6" x14ac:dyDescent="0.25">
      <c r="A5648" s="84">
        <v>89396</v>
      </c>
      <c r="B5648" s="85" t="s">
        <v>13134</v>
      </c>
      <c r="C5648" s="84" t="s">
        <v>11</v>
      </c>
      <c r="D5648" s="195">
        <v>25.54</v>
      </c>
    </row>
    <row r="5649" spans="1:4" ht="39.6" x14ac:dyDescent="0.25">
      <c r="A5649" s="84">
        <v>90374</v>
      </c>
      <c r="B5649" s="85" t="s">
        <v>13135</v>
      </c>
      <c r="C5649" s="84" t="s">
        <v>11</v>
      </c>
      <c r="D5649" s="195">
        <v>27.73</v>
      </c>
    </row>
    <row r="5650" spans="1:4" ht="39.6" x14ac:dyDescent="0.25">
      <c r="A5650" s="84">
        <v>89444</v>
      </c>
      <c r="B5650" s="85" t="s">
        <v>13136</v>
      </c>
      <c r="C5650" s="84" t="s">
        <v>11</v>
      </c>
      <c r="D5650" s="195">
        <v>30.32</v>
      </c>
    </row>
    <row r="5651" spans="1:4" ht="39.6" x14ac:dyDescent="0.25">
      <c r="A5651" s="84">
        <v>89399</v>
      </c>
      <c r="B5651" s="85" t="s">
        <v>13137</v>
      </c>
      <c r="C5651" s="84" t="s">
        <v>11</v>
      </c>
      <c r="D5651" s="195">
        <v>31.07</v>
      </c>
    </row>
    <row r="5652" spans="1:4" ht="26.4" x14ac:dyDescent="0.25">
      <c r="A5652" s="84">
        <v>89442</v>
      </c>
      <c r="B5652" s="85" t="s">
        <v>2059</v>
      </c>
      <c r="C5652" s="84" t="s">
        <v>11</v>
      </c>
      <c r="D5652" s="195">
        <v>16.91</v>
      </c>
    </row>
    <row r="5653" spans="1:4" ht="26.4" x14ac:dyDescent="0.25">
      <c r="A5653" s="84">
        <v>89397</v>
      </c>
      <c r="B5653" s="85" t="s">
        <v>2031</v>
      </c>
      <c r="C5653" s="84" t="s">
        <v>11</v>
      </c>
      <c r="D5653" s="195">
        <v>18.12</v>
      </c>
    </row>
    <row r="5654" spans="1:4" ht="26.4" x14ac:dyDescent="0.25">
      <c r="A5654" s="84">
        <v>89622</v>
      </c>
      <c r="B5654" s="85" t="s">
        <v>2153</v>
      </c>
      <c r="C5654" s="84" t="s">
        <v>11</v>
      </c>
      <c r="D5654" s="195">
        <v>17.399999999999999</v>
      </c>
    </row>
    <row r="5655" spans="1:4" ht="26.4" x14ac:dyDescent="0.25">
      <c r="A5655" s="84">
        <v>89445</v>
      </c>
      <c r="B5655" s="85" t="s">
        <v>2061</v>
      </c>
      <c r="C5655" s="84" t="s">
        <v>11</v>
      </c>
      <c r="D5655" s="195">
        <v>23.13</v>
      </c>
    </row>
    <row r="5656" spans="1:4" ht="26.4" x14ac:dyDescent="0.25">
      <c r="A5656" s="84">
        <v>89400</v>
      </c>
      <c r="B5656" s="85" t="s">
        <v>2033</v>
      </c>
      <c r="C5656" s="84" t="s">
        <v>11</v>
      </c>
      <c r="D5656" s="195">
        <v>24.56</v>
      </c>
    </row>
    <row r="5657" spans="1:4" ht="26.4" x14ac:dyDescent="0.25">
      <c r="A5657" s="84">
        <v>89624</v>
      </c>
      <c r="B5657" s="85" t="s">
        <v>2155</v>
      </c>
      <c r="C5657" s="84" t="s">
        <v>11</v>
      </c>
      <c r="D5657" s="195">
        <v>22.1</v>
      </c>
    </row>
    <row r="5658" spans="1:4" ht="26.4" x14ac:dyDescent="0.25">
      <c r="A5658" s="84">
        <v>104012</v>
      </c>
      <c r="B5658" s="85" t="s">
        <v>2755</v>
      </c>
      <c r="C5658" s="84" t="s">
        <v>11</v>
      </c>
      <c r="D5658" s="195">
        <v>28.7</v>
      </c>
    </row>
    <row r="5659" spans="1:4" ht="26.4" x14ac:dyDescent="0.25">
      <c r="A5659" s="84">
        <v>89627</v>
      </c>
      <c r="B5659" s="85" t="s">
        <v>2158</v>
      </c>
      <c r="C5659" s="84" t="s">
        <v>11</v>
      </c>
      <c r="D5659" s="195">
        <v>24.82</v>
      </c>
    </row>
    <row r="5660" spans="1:4" ht="26.4" x14ac:dyDescent="0.25">
      <c r="A5660" s="84">
        <v>104006</v>
      </c>
      <c r="B5660" s="85" t="s">
        <v>2750</v>
      </c>
      <c r="C5660" s="84" t="s">
        <v>11</v>
      </c>
      <c r="D5660" s="195">
        <v>30.88</v>
      </c>
    </row>
    <row r="5661" spans="1:4" ht="26.4" x14ac:dyDescent="0.25">
      <c r="A5661" s="84">
        <v>89626</v>
      </c>
      <c r="B5661" s="85" t="s">
        <v>2157</v>
      </c>
      <c r="C5661" s="84" t="s">
        <v>11</v>
      </c>
      <c r="D5661" s="195">
        <v>37.43</v>
      </c>
    </row>
    <row r="5662" spans="1:4" ht="26.4" x14ac:dyDescent="0.25">
      <c r="A5662" s="84">
        <v>104005</v>
      </c>
      <c r="B5662" s="85" t="s">
        <v>2749</v>
      </c>
      <c r="C5662" s="84" t="s">
        <v>11</v>
      </c>
      <c r="D5662" s="195">
        <v>45.14</v>
      </c>
    </row>
    <row r="5663" spans="1:4" ht="39.6" x14ac:dyDescent="0.25">
      <c r="A5663" s="84">
        <v>89439</v>
      </c>
      <c r="B5663" s="85" t="s">
        <v>13138</v>
      </c>
      <c r="C5663" s="84" t="s">
        <v>11</v>
      </c>
      <c r="D5663" s="195">
        <v>14.17</v>
      </c>
    </row>
    <row r="5664" spans="1:4" ht="26.4" x14ac:dyDescent="0.25">
      <c r="A5664" s="84">
        <v>89421</v>
      </c>
      <c r="B5664" s="85" t="s">
        <v>2049</v>
      </c>
      <c r="C5664" s="84" t="s">
        <v>11</v>
      </c>
      <c r="D5664" s="195">
        <v>14.46</v>
      </c>
    </row>
    <row r="5665" spans="1:4" ht="26.4" x14ac:dyDescent="0.25">
      <c r="A5665" s="84">
        <v>89375</v>
      </c>
      <c r="B5665" s="85" t="s">
        <v>2020</v>
      </c>
      <c r="C5665" s="84" t="s">
        <v>11</v>
      </c>
      <c r="D5665" s="195">
        <v>15.03</v>
      </c>
    </row>
    <row r="5666" spans="1:4" ht="26.4" x14ac:dyDescent="0.25">
      <c r="A5666" s="84">
        <v>89536</v>
      </c>
      <c r="B5666" s="85" t="s">
        <v>2103</v>
      </c>
      <c r="C5666" s="84" t="s">
        <v>11</v>
      </c>
      <c r="D5666" s="195">
        <v>14.74</v>
      </c>
    </row>
    <row r="5667" spans="1:4" ht="26.4" x14ac:dyDescent="0.25">
      <c r="A5667" s="84">
        <v>89428</v>
      </c>
      <c r="B5667" s="85" t="s">
        <v>2053</v>
      </c>
      <c r="C5667" s="84" t="s">
        <v>11</v>
      </c>
      <c r="D5667" s="195">
        <v>17.41</v>
      </c>
    </row>
    <row r="5668" spans="1:4" ht="26.4" x14ac:dyDescent="0.25">
      <c r="A5668" s="84">
        <v>89382</v>
      </c>
      <c r="B5668" s="85" t="s">
        <v>2025</v>
      </c>
      <c r="C5668" s="84" t="s">
        <v>11</v>
      </c>
      <c r="D5668" s="195">
        <v>18.059999999999999</v>
      </c>
    </row>
    <row r="5669" spans="1:4" ht="26.4" x14ac:dyDescent="0.25">
      <c r="A5669" s="84">
        <v>89552</v>
      </c>
      <c r="B5669" s="85" t="s">
        <v>2113</v>
      </c>
      <c r="C5669" s="84" t="s">
        <v>11</v>
      </c>
      <c r="D5669" s="195">
        <v>23.13</v>
      </c>
    </row>
    <row r="5670" spans="1:4" ht="26.4" x14ac:dyDescent="0.25">
      <c r="A5670" s="84">
        <v>89435</v>
      </c>
      <c r="B5670" s="85" t="s">
        <v>2056</v>
      </c>
      <c r="C5670" s="84" t="s">
        <v>11</v>
      </c>
      <c r="D5670" s="195">
        <v>26.22</v>
      </c>
    </row>
    <row r="5671" spans="1:4" ht="26.4" x14ac:dyDescent="0.25">
      <c r="A5671" s="84">
        <v>89390</v>
      </c>
      <c r="B5671" s="85" t="s">
        <v>2027</v>
      </c>
      <c r="C5671" s="84" t="s">
        <v>11</v>
      </c>
      <c r="D5671" s="195">
        <v>27</v>
      </c>
    </row>
    <row r="5672" spans="1:4" ht="26.4" x14ac:dyDescent="0.25">
      <c r="A5672" s="84">
        <v>89568</v>
      </c>
      <c r="B5672" s="85" t="s">
        <v>2125</v>
      </c>
      <c r="C5672" s="84" t="s">
        <v>11</v>
      </c>
      <c r="D5672" s="195">
        <v>40.909999999999997</v>
      </c>
    </row>
    <row r="5673" spans="1:4" ht="26.4" x14ac:dyDescent="0.25">
      <c r="A5673" s="84">
        <v>103990</v>
      </c>
      <c r="B5673" s="85" t="s">
        <v>2742</v>
      </c>
      <c r="C5673" s="84" t="s">
        <v>11</v>
      </c>
      <c r="D5673" s="195">
        <v>44.5</v>
      </c>
    </row>
    <row r="5674" spans="1:4" ht="26.4" x14ac:dyDescent="0.25">
      <c r="A5674" s="84">
        <v>89594</v>
      </c>
      <c r="B5674" s="85" t="s">
        <v>2141</v>
      </c>
      <c r="C5674" s="84" t="s">
        <v>11</v>
      </c>
      <c r="D5674" s="195">
        <v>45.22</v>
      </c>
    </row>
    <row r="5675" spans="1:4" ht="26.4" x14ac:dyDescent="0.25">
      <c r="A5675" s="84">
        <v>103997</v>
      </c>
      <c r="B5675" s="85" t="s">
        <v>2746</v>
      </c>
      <c r="C5675" s="84" t="s">
        <v>11</v>
      </c>
      <c r="D5675" s="195">
        <v>49.39</v>
      </c>
    </row>
    <row r="5676" spans="1:4" ht="26.4" x14ac:dyDescent="0.25">
      <c r="A5676" s="84">
        <v>89609</v>
      </c>
      <c r="B5676" s="85" t="s">
        <v>2146</v>
      </c>
      <c r="C5676" s="84" t="s">
        <v>11</v>
      </c>
      <c r="D5676" s="195">
        <v>106.43</v>
      </c>
    </row>
    <row r="5677" spans="1:4" ht="26.4" x14ac:dyDescent="0.25">
      <c r="A5677" s="84">
        <v>89612</v>
      </c>
      <c r="B5677" s="85" t="s">
        <v>2148</v>
      </c>
      <c r="C5677" s="84" t="s">
        <v>11</v>
      </c>
      <c r="D5677" s="195">
        <v>209.6</v>
      </c>
    </row>
    <row r="5678" spans="1:4" ht="26.4" x14ac:dyDescent="0.25">
      <c r="A5678" s="84">
        <v>89615</v>
      </c>
      <c r="B5678" s="85" t="s">
        <v>2150</v>
      </c>
      <c r="C5678" s="84" t="s">
        <v>11</v>
      </c>
      <c r="D5678" s="195">
        <v>247.51</v>
      </c>
    </row>
    <row r="5679" spans="1:4" ht="26.4" x14ac:dyDescent="0.25">
      <c r="A5679" s="84">
        <v>89747</v>
      </c>
      <c r="B5679" s="85" t="s">
        <v>13139</v>
      </c>
      <c r="C5679" s="84" t="s">
        <v>11</v>
      </c>
      <c r="D5679" s="195">
        <v>36.31</v>
      </c>
    </row>
    <row r="5680" spans="1:4" ht="26.4" x14ac:dyDescent="0.25">
      <c r="A5680" s="84">
        <v>89656</v>
      </c>
      <c r="B5680" s="85" t="s">
        <v>13140</v>
      </c>
      <c r="C5680" s="84" t="s">
        <v>11</v>
      </c>
      <c r="D5680" s="195">
        <v>27.56</v>
      </c>
    </row>
    <row r="5681" spans="1:4" ht="26.4" x14ac:dyDescent="0.25">
      <c r="A5681" s="84">
        <v>89663</v>
      </c>
      <c r="B5681" s="85" t="s">
        <v>13141</v>
      </c>
      <c r="C5681" s="84" t="s">
        <v>11</v>
      </c>
      <c r="D5681" s="195">
        <v>36.9</v>
      </c>
    </row>
    <row r="5682" spans="1:4" ht="26.4" x14ac:dyDescent="0.25">
      <c r="A5682" s="84">
        <v>89759</v>
      </c>
      <c r="B5682" s="85" t="s">
        <v>2214</v>
      </c>
      <c r="C5682" s="84" t="s">
        <v>11</v>
      </c>
      <c r="D5682" s="195">
        <v>14.07</v>
      </c>
    </row>
    <row r="5683" spans="1:4" ht="26.4" x14ac:dyDescent="0.25">
      <c r="A5683" s="84">
        <v>89832</v>
      </c>
      <c r="B5683" s="85" t="s">
        <v>2258</v>
      </c>
      <c r="C5683" s="84" t="s">
        <v>11</v>
      </c>
      <c r="D5683" s="195">
        <v>50.77</v>
      </c>
    </row>
    <row r="5684" spans="1:4" ht="26.4" x14ac:dyDescent="0.25">
      <c r="A5684" s="84">
        <v>89666</v>
      </c>
      <c r="B5684" s="85" t="s">
        <v>13142</v>
      </c>
      <c r="C5684" s="84" t="s">
        <v>11</v>
      </c>
      <c r="D5684" s="195">
        <v>9</v>
      </c>
    </row>
    <row r="5685" spans="1:4" ht="26.4" x14ac:dyDescent="0.25">
      <c r="A5685" s="84">
        <v>89678</v>
      </c>
      <c r="B5685" s="85" t="s">
        <v>13143</v>
      </c>
      <c r="C5685" s="84" t="s">
        <v>11</v>
      </c>
      <c r="D5685" s="195">
        <v>14.71</v>
      </c>
    </row>
    <row r="5686" spans="1:4" ht="26.4" x14ac:dyDescent="0.25">
      <c r="A5686" s="84">
        <v>89764</v>
      </c>
      <c r="B5686" s="85" t="s">
        <v>2218</v>
      </c>
      <c r="C5686" s="84" t="s">
        <v>11</v>
      </c>
      <c r="D5686" s="195">
        <v>45.52</v>
      </c>
    </row>
    <row r="5687" spans="1:4" ht="26.4" x14ac:dyDescent="0.25">
      <c r="A5687" s="84">
        <v>89689</v>
      </c>
      <c r="B5687" s="85" t="s">
        <v>13144</v>
      </c>
      <c r="C5687" s="84" t="s">
        <v>11</v>
      </c>
      <c r="D5687" s="195">
        <v>46.28</v>
      </c>
    </row>
    <row r="5688" spans="1:4" ht="26.4" x14ac:dyDescent="0.25">
      <c r="A5688" s="84">
        <v>89655</v>
      </c>
      <c r="B5688" s="85" t="s">
        <v>13145</v>
      </c>
      <c r="C5688" s="84" t="s">
        <v>11</v>
      </c>
      <c r="D5688" s="195">
        <v>29.58</v>
      </c>
    </row>
    <row r="5689" spans="1:4" ht="26.4" x14ac:dyDescent="0.25">
      <c r="A5689" s="84">
        <v>89662</v>
      </c>
      <c r="B5689" s="85" t="s">
        <v>13146</v>
      </c>
      <c r="C5689" s="84" t="s">
        <v>11</v>
      </c>
      <c r="D5689" s="195">
        <v>38.29</v>
      </c>
    </row>
    <row r="5690" spans="1:4" ht="26.4" x14ac:dyDescent="0.25">
      <c r="A5690" s="84">
        <v>89758</v>
      </c>
      <c r="B5690" s="85" t="s">
        <v>13147</v>
      </c>
      <c r="C5690" s="84" t="s">
        <v>11</v>
      </c>
      <c r="D5690" s="195">
        <v>45.24</v>
      </c>
    </row>
    <row r="5691" spans="1:4" ht="26.4" x14ac:dyDescent="0.25">
      <c r="A5691" s="84">
        <v>89676</v>
      </c>
      <c r="B5691" s="85" t="s">
        <v>13148</v>
      </c>
      <c r="C5691" s="84" t="s">
        <v>11</v>
      </c>
      <c r="D5691" s="195">
        <v>45.38</v>
      </c>
    </row>
    <row r="5692" spans="1:4" ht="26.4" x14ac:dyDescent="0.25">
      <c r="A5692" s="84">
        <v>89818</v>
      </c>
      <c r="B5692" s="85" t="s">
        <v>13149</v>
      </c>
      <c r="C5692" s="84" t="s">
        <v>11</v>
      </c>
      <c r="D5692" s="195">
        <v>65.47</v>
      </c>
    </row>
    <row r="5693" spans="1:4" ht="26.4" x14ac:dyDescent="0.25">
      <c r="A5693" s="84">
        <v>89763</v>
      </c>
      <c r="B5693" s="85" t="s">
        <v>13150</v>
      </c>
      <c r="C5693" s="84" t="s">
        <v>11</v>
      </c>
      <c r="D5693" s="195">
        <v>68.59</v>
      </c>
    </row>
    <row r="5694" spans="1:4" ht="26.4" x14ac:dyDescent="0.25">
      <c r="A5694" s="84">
        <v>89686</v>
      </c>
      <c r="B5694" s="85" t="s">
        <v>13151</v>
      </c>
      <c r="C5694" s="84" t="s">
        <v>11</v>
      </c>
      <c r="D5694" s="195">
        <v>69.39</v>
      </c>
    </row>
    <row r="5695" spans="1:4" ht="26.4" x14ac:dyDescent="0.25">
      <c r="A5695" s="84">
        <v>104029</v>
      </c>
      <c r="B5695" s="85" t="s">
        <v>8156</v>
      </c>
      <c r="C5695" s="84" t="s">
        <v>11</v>
      </c>
      <c r="D5695" s="195">
        <v>82.59</v>
      </c>
    </row>
    <row r="5696" spans="1:4" ht="26.4" x14ac:dyDescent="0.25">
      <c r="A5696" s="84">
        <v>89831</v>
      </c>
      <c r="B5696" s="85" t="s">
        <v>13152</v>
      </c>
      <c r="C5696" s="84" t="s">
        <v>11</v>
      </c>
      <c r="D5696" s="195">
        <v>79.180000000000007</v>
      </c>
    </row>
    <row r="5697" spans="1:4" ht="26.4" x14ac:dyDescent="0.25">
      <c r="A5697" s="84">
        <v>89668</v>
      </c>
      <c r="B5697" s="85" t="s">
        <v>7987</v>
      </c>
      <c r="C5697" s="84" t="s">
        <v>11</v>
      </c>
      <c r="D5697" s="195">
        <v>36.01</v>
      </c>
    </row>
    <row r="5698" spans="1:4" ht="26.4" x14ac:dyDescent="0.25">
      <c r="A5698" s="84">
        <v>89639</v>
      </c>
      <c r="B5698" s="85" t="s">
        <v>2166</v>
      </c>
      <c r="C5698" s="84" t="s">
        <v>11</v>
      </c>
      <c r="D5698" s="195">
        <v>14.96</v>
      </c>
    </row>
    <row r="5699" spans="1:4" ht="26.4" x14ac:dyDescent="0.25">
      <c r="A5699" s="84">
        <v>89721</v>
      </c>
      <c r="B5699" s="85" t="s">
        <v>2194</v>
      </c>
      <c r="C5699" s="84" t="s">
        <v>11</v>
      </c>
      <c r="D5699" s="195">
        <v>19.48</v>
      </c>
    </row>
    <row r="5700" spans="1:4" ht="26.4" x14ac:dyDescent="0.25">
      <c r="A5700" s="84">
        <v>89643</v>
      </c>
      <c r="B5700" s="85" t="s">
        <v>2169</v>
      </c>
      <c r="C5700" s="84" t="s">
        <v>11</v>
      </c>
      <c r="D5700" s="195">
        <v>20.37</v>
      </c>
    </row>
    <row r="5701" spans="1:4" ht="26.4" x14ac:dyDescent="0.25">
      <c r="A5701" s="84">
        <v>89727</v>
      </c>
      <c r="B5701" s="85" t="s">
        <v>13153</v>
      </c>
      <c r="C5701" s="84" t="s">
        <v>11</v>
      </c>
      <c r="D5701" s="195">
        <v>29.69</v>
      </c>
    </row>
    <row r="5702" spans="1:4" ht="26.4" x14ac:dyDescent="0.25">
      <c r="A5702" s="84">
        <v>89648</v>
      </c>
      <c r="B5702" s="85" t="s">
        <v>13154</v>
      </c>
      <c r="C5702" s="84" t="s">
        <v>11</v>
      </c>
      <c r="D5702" s="195">
        <v>30.75</v>
      </c>
    </row>
    <row r="5703" spans="1:4" ht="26.4" x14ac:dyDescent="0.25">
      <c r="A5703" s="84">
        <v>89749</v>
      </c>
      <c r="B5703" s="85" t="s">
        <v>13155</v>
      </c>
      <c r="C5703" s="84" t="s">
        <v>11</v>
      </c>
      <c r="D5703" s="195">
        <v>20.43</v>
      </c>
    </row>
    <row r="5704" spans="1:4" ht="26.4" x14ac:dyDescent="0.25">
      <c r="A5704" s="84">
        <v>89657</v>
      </c>
      <c r="B5704" s="85" t="s">
        <v>13156</v>
      </c>
      <c r="C5704" s="84" t="s">
        <v>11</v>
      </c>
      <c r="D5704" s="195">
        <v>17.05</v>
      </c>
    </row>
    <row r="5705" spans="1:4" ht="26.4" x14ac:dyDescent="0.25">
      <c r="A5705" s="84">
        <v>89664</v>
      </c>
      <c r="B5705" s="85" t="s">
        <v>13157</v>
      </c>
      <c r="C5705" s="84" t="s">
        <v>11</v>
      </c>
      <c r="D5705" s="195">
        <v>21.02</v>
      </c>
    </row>
    <row r="5706" spans="1:4" ht="26.4" x14ac:dyDescent="0.25">
      <c r="A5706" s="84">
        <v>89638</v>
      </c>
      <c r="B5706" s="85" t="s">
        <v>2165</v>
      </c>
      <c r="C5706" s="84" t="s">
        <v>11</v>
      </c>
      <c r="D5706" s="195">
        <v>14.16</v>
      </c>
    </row>
    <row r="5707" spans="1:4" ht="26.4" x14ac:dyDescent="0.25">
      <c r="A5707" s="84">
        <v>89720</v>
      </c>
      <c r="B5707" s="85" t="s">
        <v>13158</v>
      </c>
      <c r="C5707" s="84" t="s">
        <v>11</v>
      </c>
      <c r="D5707" s="195">
        <v>17.899999999999999</v>
      </c>
    </row>
    <row r="5708" spans="1:4" ht="26.4" x14ac:dyDescent="0.25">
      <c r="A5708" s="84">
        <v>89642</v>
      </c>
      <c r="B5708" s="85" t="s">
        <v>2168</v>
      </c>
      <c r="C5708" s="84" t="s">
        <v>11</v>
      </c>
      <c r="D5708" s="195">
        <v>18.79</v>
      </c>
    </row>
    <row r="5709" spans="1:4" ht="26.4" x14ac:dyDescent="0.25">
      <c r="A5709" s="84">
        <v>89725</v>
      </c>
      <c r="B5709" s="85" t="s">
        <v>13159</v>
      </c>
      <c r="C5709" s="84" t="s">
        <v>11</v>
      </c>
      <c r="D5709" s="195">
        <v>23.52</v>
      </c>
    </row>
    <row r="5710" spans="1:4" ht="26.4" x14ac:dyDescent="0.25">
      <c r="A5710" s="84">
        <v>89647</v>
      </c>
      <c r="B5710" s="85" t="s">
        <v>13160</v>
      </c>
      <c r="C5710" s="84" t="s">
        <v>11</v>
      </c>
      <c r="D5710" s="195">
        <v>24.58</v>
      </c>
    </row>
    <row r="5711" spans="1:4" ht="26.4" x14ac:dyDescent="0.25">
      <c r="A5711" s="84">
        <v>89780</v>
      </c>
      <c r="B5711" s="85" t="s">
        <v>2227</v>
      </c>
      <c r="C5711" s="84" t="s">
        <v>11</v>
      </c>
      <c r="D5711" s="195">
        <v>29.28</v>
      </c>
    </row>
    <row r="5712" spans="1:4" ht="26.4" x14ac:dyDescent="0.25">
      <c r="A5712" s="84">
        <v>89734</v>
      </c>
      <c r="B5712" s="85" t="s">
        <v>13161</v>
      </c>
      <c r="C5712" s="84" t="s">
        <v>11</v>
      </c>
      <c r="D5712" s="195">
        <v>34.130000000000003</v>
      </c>
    </row>
    <row r="5713" spans="1:4" ht="26.4" x14ac:dyDescent="0.25">
      <c r="A5713" s="84">
        <v>89650</v>
      </c>
      <c r="B5713" s="85" t="s">
        <v>13162</v>
      </c>
      <c r="C5713" s="84" t="s">
        <v>11</v>
      </c>
      <c r="D5713" s="195">
        <v>35.35</v>
      </c>
    </row>
    <row r="5714" spans="1:4" ht="26.4" x14ac:dyDescent="0.25">
      <c r="A5714" s="84">
        <v>89787</v>
      </c>
      <c r="B5714" s="85" t="s">
        <v>13163</v>
      </c>
      <c r="C5714" s="84" t="s">
        <v>11</v>
      </c>
      <c r="D5714" s="195">
        <v>43.94</v>
      </c>
    </row>
    <row r="5715" spans="1:4" ht="26.4" x14ac:dyDescent="0.25">
      <c r="A5715" s="84">
        <v>104024</v>
      </c>
      <c r="B5715" s="85" t="s">
        <v>8152</v>
      </c>
      <c r="C5715" s="84" t="s">
        <v>11</v>
      </c>
      <c r="D5715" s="195">
        <v>49.37</v>
      </c>
    </row>
    <row r="5716" spans="1:4" ht="26.4" x14ac:dyDescent="0.25">
      <c r="A5716" s="84">
        <v>89789</v>
      </c>
      <c r="B5716" s="85" t="s">
        <v>13164</v>
      </c>
      <c r="C5716" s="84" t="s">
        <v>11</v>
      </c>
      <c r="D5716" s="195">
        <v>82.21</v>
      </c>
    </row>
    <row r="5717" spans="1:4" ht="26.4" x14ac:dyDescent="0.25">
      <c r="A5717" s="84">
        <v>89791</v>
      </c>
      <c r="B5717" s="85" t="s">
        <v>13165</v>
      </c>
      <c r="C5717" s="84" t="s">
        <v>11</v>
      </c>
      <c r="D5717" s="195">
        <v>187.65</v>
      </c>
    </row>
    <row r="5718" spans="1:4" ht="26.4" x14ac:dyDescent="0.25">
      <c r="A5718" s="84">
        <v>89793</v>
      </c>
      <c r="B5718" s="85" t="s">
        <v>13166</v>
      </c>
      <c r="C5718" s="84" t="s">
        <v>11</v>
      </c>
      <c r="D5718" s="195">
        <v>270.86</v>
      </c>
    </row>
    <row r="5719" spans="1:4" ht="26.4" x14ac:dyDescent="0.25">
      <c r="A5719" s="84">
        <v>89637</v>
      </c>
      <c r="B5719" s="85" t="s">
        <v>2164</v>
      </c>
      <c r="C5719" s="84" t="s">
        <v>11</v>
      </c>
      <c r="D5719" s="195">
        <v>13.03</v>
      </c>
    </row>
    <row r="5720" spans="1:4" ht="26.4" x14ac:dyDescent="0.25">
      <c r="A5720" s="84">
        <v>89719</v>
      </c>
      <c r="B5720" s="85" t="s">
        <v>13167</v>
      </c>
      <c r="C5720" s="84" t="s">
        <v>11</v>
      </c>
      <c r="D5720" s="195">
        <v>15.92</v>
      </c>
    </row>
    <row r="5721" spans="1:4" ht="26.4" x14ac:dyDescent="0.25">
      <c r="A5721" s="84">
        <v>89641</v>
      </c>
      <c r="B5721" s="85" t="s">
        <v>2167</v>
      </c>
      <c r="C5721" s="84" t="s">
        <v>11</v>
      </c>
      <c r="D5721" s="195">
        <v>16.809999999999999</v>
      </c>
    </row>
    <row r="5722" spans="1:4" ht="26.4" x14ac:dyDescent="0.25">
      <c r="A5722" s="84">
        <v>89723</v>
      </c>
      <c r="B5722" s="85" t="s">
        <v>13168</v>
      </c>
      <c r="C5722" s="84" t="s">
        <v>11</v>
      </c>
      <c r="D5722" s="195">
        <v>24.34</v>
      </c>
    </row>
    <row r="5723" spans="1:4" ht="26.4" x14ac:dyDescent="0.25">
      <c r="A5723" s="84">
        <v>89646</v>
      </c>
      <c r="B5723" s="85" t="s">
        <v>2170</v>
      </c>
      <c r="C5723" s="84" t="s">
        <v>11</v>
      </c>
      <c r="D5723" s="195">
        <v>25.4</v>
      </c>
    </row>
    <row r="5724" spans="1:4" ht="26.4" x14ac:dyDescent="0.25">
      <c r="A5724" s="84">
        <v>89777</v>
      </c>
      <c r="B5724" s="85" t="s">
        <v>13169</v>
      </c>
      <c r="C5724" s="84" t="s">
        <v>11</v>
      </c>
      <c r="D5724" s="195">
        <v>31.31</v>
      </c>
    </row>
    <row r="5725" spans="1:4" ht="26.4" x14ac:dyDescent="0.25">
      <c r="A5725" s="84">
        <v>89729</v>
      </c>
      <c r="B5725" s="85" t="s">
        <v>13170</v>
      </c>
      <c r="C5725" s="84" t="s">
        <v>11</v>
      </c>
      <c r="D5725" s="195">
        <v>36.159999999999997</v>
      </c>
    </row>
    <row r="5726" spans="1:4" ht="26.4" x14ac:dyDescent="0.25">
      <c r="A5726" s="84">
        <v>89649</v>
      </c>
      <c r="B5726" s="85" t="s">
        <v>13171</v>
      </c>
      <c r="C5726" s="84" t="s">
        <v>11</v>
      </c>
      <c r="D5726" s="195">
        <v>37.380000000000003</v>
      </c>
    </row>
    <row r="5727" spans="1:4" ht="26.4" x14ac:dyDescent="0.25">
      <c r="A5727" s="84">
        <v>89781</v>
      </c>
      <c r="B5727" s="85" t="s">
        <v>13172</v>
      </c>
      <c r="C5727" s="84" t="s">
        <v>11</v>
      </c>
      <c r="D5727" s="195">
        <v>44.44</v>
      </c>
    </row>
    <row r="5728" spans="1:4" ht="26.4" x14ac:dyDescent="0.25">
      <c r="A5728" s="84">
        <v>104023</v>
      </c>
      <c r="B5728" s="85" t="s">
        <v>8151</v>
      </c>
      <c r="C5728" s="84" t="s">
        <v>11</v>
      </c>
      <c r="D5728" s="195">
        <v>49.87</v>
      </c>
    </row>
    <row r="5729" spans="1:4" ht="26.4" x14ac:dyDescent="0.25">
      <c r="A5729" s="84">
        <v>89788</v>
      </c>
      <c r="B5729" s="85" t="s">
        <v>13173</v>
      </c>
      <c r="C5729" s="84" t="s">
        <v>11</v>
      </c>
      <c r="D5729" s="195">
        <v>96.98</v>
      </c>
    </row>
    <row r="5730" spans="1:4" ht="26.4" x14ac:dyDescent="0.25">
      <c r="A5730" s="84">
        <v>89790</v>
      </c>
      <c r="B5730" s="85" t="s">
        <v>13174</v>
      </c>
      <c r="C5730" s="84" t="s">
        <v>11</v>
      </c>
      <c r="D5730" s="195">
        <v>194.33</v>
      </c>
    </row>
    <row r="5731" spans="1:4" ht="26.4" x14ac:dyDescent="0.25">
      <c r="A5731" s="84">
        <v>89792</v>
      </c>
      <c r="B5731" s="85" t="s">
        <v>13175</v>
      </c>
      <c r="C5731" s="84" t="s">
        <v>11</v>
      </c>
      <c r="D5731" s="195">
        <v>229.3</v>
      </c>
    </row>
    <row r="5732" spans="1:4" ht="26.4" x14ac:dyDescent="0.25">
      <c r="A5732" s="84">
        <v>89640</v>
      </c>
      <c r="B5732" s="85" t="s">
        <v>7983</v>
      </c>
      <c r="C5732" s="84" t="s">
        <v>11</v>
      </c>
      <c r="D5732" s="195">
        <v>23.51</v>
      </c>
    </row>
    <row r="5733" spans="1:4" ht="26.4" x14ac:dyDescent="0.25">
      <c r="A5733" s="84">
        <v>89644</v>
      </c>
      <c r="B5733" s="85" t="s">
        <v>7984</v>
      </c>
      <c r="C5733" s="84" t="s">
        <v>11</v>
      </c>
      <c r="D5733" s="195">
        <v>28.68</v>
      </c>
    </row>
    <row r="5734" spans="1:4" ht="26.4" x14ac:dyDescent="0.25">
      <c r="A5734" s="84">
        <v>89645</v>
      </c>
      <c r="B5734" s="85" t="s">
        <v>7985</v>
      </c>
      <c r="C5734" s="84" t="s">
        <v>11</v>
      </c>
      <c r="D5734" s="195">
        <v>40.06</v>
      </c>
    </row>
    <row r="5735" spans="1:4" ht="26.4" x14ac:dyDescent="0.25">
      <c r="A5735" s="84">
        <v>89652</v>
      </c>
      <c r="B5735" s="85" t="s">
        <v>13176</v>
      </c>
      <c r="C5735" s="84" t="s">
        <v>11</v>
      </c>
      <c r="D5735" s="195">
        <v>15.04</v>
      </c>
    </row>
    <row r="5736" spans="1:4" ht="26.4" x14ac:dyDescent="0.25">
      <c r="A5736" s="84">
        <v>89738</v>
      </c>
      <c r="B5736" s="85" t="s">
        <v>13177</v>
      </c>
      <c r="C5736" s="84" t="s">
        <v>11</v>
      </c>
      <c r="D5736" s="195">
        <v>20.52</v>
      </c>
    </row>
    <row r="5737" spans="1:4" ht="26.4" x14ac:dyDescent="0.25">
      <c r="A5737" s="84">
        <v>89659</v>
      </c>
      <c r="B5737" s="85" t="s">
        <v>13178</v>
      </c>
      <c r="C5737" s="84" t="s">
        <v>11</v>
      </c>
      <c r="D5737" s="195">
        <v>21.11</v>
      </c>
    </row>
    <row r="5738" spans="1:4" ht="26.4" x14ac:dyDescent="0.25">
      <c r="A5738" s="84">
        <v>89756</v>
      </c>
      <c r="B5738" s="85" t="s">
        <v>13179</v>
      </c>
      <c r="C5738" s="84" t="s">
        <v>11</v>
      </c>
      <c r="D5738" s="195">
        <v>28.4</v>
      </c>
    </row>
    <row r="5739" spans="1:4" ht="26.4" x14ac:dyDescent="0.25">
      <c r="A5739" s="84">
        <v>89672</v>
      </c>
      <c r="B5739" s="85" t="s">
        <v>13180</v>
      </c>
      <c r="C5739" s="84" t="s">
        <v>11</v>
      </c>
      <c r="D5739" s="195">
        <v>29.1</v>
      </c>
    </row>
    <row r="5740" spans="1:4" ht="26.4" x14ac:dyDescent="0.25">
      <c r="A5740" s="84">
        <v>89815</v>
      </c>
      <c r="B5740" s="85" t="s">
        <v>13181</v>
      </c>
      <c r="C5740" s="84" t="s">
        <v>11</v>
      </c>
      <c r="D5740" s="195">
        <v>34.74</v>
      </c>
    </row>
    <row r="5741" spans="1:4" ht="26.4" x14ac:dyDescent="0.25">
      <c r="A5741" s="84">
        <v>89761</v>
      </c>
      <c r="B5741" s="85" t="s">
        <v>2216</v>
      </c>
      <c r="C5741" s="84" t="s">
        <v>11</v>
      </c>
      <c r="D5741" s="195">
        <v>37.94</v>
      </c>
    </row>
    <row r="5742" spans="1:4" ht="26.4" x14ac:dyDescent="0.25">
      <c r="A5742" s="84">
        <v>89682</v>
      </c>
      <c r="B5742" s="85" t="s">
        <v>13182</v>
      </c>
      <c r="C5742" s="84" t="s">
        <v>11</v>
      </c>
      <c r="D5742" s="195">
        <v>38.75</v>
      </c>
    </row>
    <row r="5743" spans="1:4" ht="26.4" x14ac:dyDescent="0.25">
      <c r="A5743" s="84">
        <v>89824</v>
      </c>
      <c r="B5743" s="85" t="s">
        <v>13183</v>
      </c>
      <c r="C5743" s="84" t="s">
        <v>11</v>
      </c>
      <c r="D5743" s="195">
        <v>47.28</v>
      </c>
    </row>
    <row r="5744" spans="1:4" ht="26.4" x14ac:dyDescent="0.25">
      <c r="A5744" s="84">
        <v>104026</v>
      </c>
      <c r="B5744" s="85" t="s">
        <v>8154</v>
      </c>
      <c r="C5744" s="84" t="s">
        <v>11</v>
      </c>
      <c r="D5744" s="195">
        <v>50.89</v>
      </c>
    </row>
    <row r="5745" spans="1:4" ht="26.4" x14ac:dyDescent="0.25">
      <c r="A5745" s="84">
        <v>89740</v>
      </c>
      <c r="B5745" s="85" t="s">
        <v>13184</v>
      </c>
      <c r="C5745" s="84" t="s">
        <v>11</v>
      </c>
      <c r="D5745" s="195">
        <v>11.21</v>
      </c>
    </row>
    <row r="5746" spans="1:4" ht="26.4" x14ac:dyDescent="0.25">
      <c r="A5746" s="84">
        <v>89836</v>
      </c>
      <c r="B5746" s="85" t="s">
        <v>13185</v>
      </c>
      <c r="C5746" s="84" t="s">
        <v>11</v>
      </c>
      <c r="D5746" s="195">
        <v>245.32</v>
      </c>
    </row>
    <row r="5747" spans="1:4" ht="26.4" x14ac:dyDescent="0.25">
      <c r="A5747" s="84">
        <v>89653</v>
      </c>
      <c r="B5747" s="85" t="s">
        <v>7986</v>
      </c>
      <c r="C5747" s="84" t="s">
        <v>11</v>
      </c>
      <c r="D5747" s="195">
        <v>21.41</v>
      </c>
    </row>
    <row r="5748" spans="1:4" ht="26.4" x14ac:dyDescent="0.25">
      <c r="A5748" s="84">
        <v>89660</v>
      </c>
      <c r="B5748" s="85" t="s">
        <v>2172</v>
      </c>
      <c r="C5748" s="84" t="s">
        <v>11</v>
      </c>
      <c r="D5748" s="195">
        <v>11.84</v>
      </c>
    </row>
    <row r="5749" spans="1:4" ht="26.4" x14ac:dyDescent="0.25">
      <c r="A5749" s="84">
        <v>104028</v>
      </c>
      <c r="B5749" s="85" t="s">
        <v>8155</v>
      </c>
      <c r="C5749" s="84" t="s">
        <v>11</v>
      </c>
      <c r="D5749" s="195">
        <v>159.34</v>
      </c>
    </row>
    <row r="5750" spans="1:4" ht="26.4" x14ac:dyDescent="0.25">
      <c r="A5750" s="84">
        <v>89826</v>
      </c>
      <c r="B5750" s="85" t="s">
        <v>13186</v>
      </c>
      <c r="C5750" s="84" t="s">
        <v>11</v>
      </c>
      <c r="D5750" s="195">
        <v>155.93</v>
      </c>
    </row>
    <row r="5751" spans="1:4" ht="26.4" x14ac:dyDescent="0.25">
      <c r="A5751" s="84">
        <v>89651</v>
      </c>
      <c r="B5751" s="85" t="s">
        <v>2171</v>
      </c>
      <c r="C5751" s="84" t="s">
        <v>11</v>
      </c>
      <c r="D5751" s="195">
        <v>8.75</v>
      </c>
    </row>
    <row r="5752" spans="1:4" ht="26.4" x14ac:dyDescent="0.25">
      <c r="A5752" s="84">
        <v>89736</v>
      </c>
      <c r="B5752" s="85" t="s">
        <v>13187</v>
      </c>
      <c r="C5752" s="84" t="s">
        <v>11</v>
      </c>
      <c r="D5752" s="195">
        <v>11.03</v>
      </c>
    </row>
    <row r="5753" spans="1:4" ht="26.4" x14ac:dyDescent="0.25">
      <c r="A5753" s="84">
        <v>89658</v>
      </c>
      <c r="B5753" s="85" t="s">
        <v>13188</v>
      </c>
      <c r="C5753" s="84" t="s">
        <v>11</v>
      </c>
      <c r="D5753" s="195">
        <v>11.62</v>
      </c>
    </row>
    <row r="5754" spans="1:4" ht="26.4" x14ac:dyDescent="0.25">
      <c r="A5754" s="84">
        <v>89755</v>
      </c>
      <c r="B5754" s="85" t="s">
        <v>13189</v>
      </c>
      <c r="C5754" s="84" t="s">
        <v>11</v>
      </c>
      <c r="D5754" s="195">
        <v>16.600000000000001</v>
      </c>
    </row>
    <row r="5755" spans="1:4" ht="26.4" x14ac:dyDescent="0.25">
      <c r="A5755" s="84">
        <v>89670</v>
      </c>
      <c r="B5755" s="85" t="s">
        <v>13190</v>
      </c>
      <c r="C5755" s="84" t="s">
        <v>11</v>
      </c>
      <c r="D5755" s="195">
        <v>17.3</v>
      </c>
    </row>
    <row r="5756" spans="1:4" ht="26.4" x14ac:dyDescent="0.25">
      <c r="A5756" s="84">
        <v>89794</v>
      </c>
      <c r="B5756" s="85" t="s">
        <v>13191</v>
      </c>
      <c r="C5756" s="84" t="s">
        <v>11</v>
      </c>
      <c r="D5756" s="195">
        <v>23.6</v>
      </c>
    </row>
    <row r="5757" spans="1:4" ht="26.4" x14ac:dyDescent="0.25">
      <c r="A5757" s="84">
        <v>89760</v>
      </c>
      <c r="B5757" s="85" t="s">
        <v>2215</v>
      </c>
      <c r="C5757" s="84" t="s">
        <v>11</v>
      </c>
      <c r="D5757" s="195">
        <v>26.8</v>
      </c>
    </row>
    <row r="5758" spans="1:4" ht="26.4" x14ac:dyDescent="0.25">
      <c r="A5758" s="84">
        <v>89680</v>
      </c>
      <c r="B5758" s="85" t="s">
        <v>13192</v>
      </c>
      <c r="C5758" s="84" t="s">
        <v>11</v>
      </c>
      <c r="D5758" s="195">
        <v>27.61</v>
      </c>
    </row>
    <row r="5759" spans="1:4" ht="26.4" x14ac:dyDescent="0.25">
      <c r="A5759" s="84">
        <v>89822</v>
      </c>
      <c r="B5759" s="85" t="s">
        <v>13193</v>
      </c>
      <c r="C5759" s="84" t="s">
        <v>11</v>
      </c>
      <c r="D5759" s="195">
        <v>30.9</v>
      </c>
    </row>
    <row r="5760" spans="1:4" ht="26.4" x14ac:dyDescent="0.25">
      <c r="A5760" s="84">
        <v>104025</v>
      </c>
      <c r="B5760" s="85" t="s">
        <v>8153</v>
      </c>
      <c r="C5760" s="84" t="s">
        <v>11</v>
      </c>
      <c r="D5760" s="195">
        <v>34.51</v>
      </c>
    </row>
    <row r="5761" spans="1:4" ht="26.4" x14ac:dyDescent="0.25">
      <c r="A5761" s="84">
        <v>89835</v>
      </c>
      <c r="B5761" s="85" t="s">
        <v>13194</v>
      </c>
      <c r="C5761" s="84" t="s">
        <v>11</v>
      </c>
      <c r="D5761" s="195">
        <v>53.56</v>
      </c>
    </row>
    <row r="5762" spans="1:4" ht="26.4" x14ac:dyDescent="0.25">
      <c r="A5762" s="84">
        <v>89838</v>
      </c>
      <c r="B5762" s="85" t="s">
        <v>13195</v>
      </c>
      <c r="C5762" s="84" t="s">
        <v>11</v>
      </c>
      <c r="D5762" s="195">
        <v>188.03</v>
      </c>
    </row>
    <row r="5763" spans="1:4" ht="26.4" x14ac:dyDescent="0.25">
      <c r="A5763" s="84">
        <v>89840</v>
      </c>
      <c r="B5763" s="85" t="s">
        <v>13196</v>
      </c>
      <c r="C5763" s="84" t="s">
        <v>11</v>
      </c>
      <c r="D5763" s="195">
        <v>221.18</v>
      </c>
    </row>
    <row r="5764" spans="1:4" ht="26.4" x14ac:dyDescent="0.25">
      <c r="A5764" s="84">
        <v>104015</v>
      </c>
      <c r="B5764" s="85" t="s">
        <v>2757</v>
      </c>
      <c r="C5764" s="84" t="s">
        <v>11</v>
      </c>
      <c r="D5764" s="195">
        <v>20.16</v>
      </c>
    </row>
    <row r="5765" spans="1:4" ht="26.4" x14ac:dyDescent="0.25">
      <c r="A5765" s="84">
        <v>104018</v>
      </c>
      <c r="B5765" s="85" t="s">
        <v>7193</v>
      </c>
      <c r="C5765" s="84" t="s">
        <v>11</v>
      </c>
      <c r="D5765" s="195">
        <v>25.79</v>
      </c>
    </row>
    <row r="5766" spans="1:4" ht="26.4" x14ac:dyDescent="0.25">
      <c r="A5766" s="84">
        <v>104016</v>
      </c>
      <c r="B5766" s="85" t="s">
        <v>2758</v>
      </c>
      <c r="C5766" s="84" t="s">
        <v>11</v>
      </c>
      <c r="D5766" s="195">
        <v>27.08</v>
      </c>
    </row>
    <row r="5767" spans="1:4" ht="26.4" x14ac:dyDescent="0.25">
      <c r="A5767" s="84">
        <v>104019</v>
      </c>
      <c r="B5767" s="85" t="s">
        <v>2760</v>
      </c>
      <c r="C5767" s="84" t="s">
        <v>11</v>
      </c>
      <c r="D5767" s="195">
        <v>53.93</v>
      </c>
    </row>
    <row r="5768" spans="1:4" ht="26.4" x14ac:dyDescent="0.25">
      <c r="A5768" s="84">
        <v>104017</v>
      </c>
      <c r="B5768" s="85" t="s">
        <v>2759</v>
      </c>
      <c r="C5768" s="84" t="s">
        <v>11</v>
      </c>
      <c r="D5768" s="195">
        <v>55.45</v>
      </c>
    </row>
    <row r="5769" spans="1:4" ht="26.4" x14ac:dyDescent="0.25">
      <c r="A5769" s="84">
        <v>104020</v>
      </c>
      <c r="B5769" s="85" t="s">
        <v>2761</v>
      </c>
      <c r="C5769" s="84" t="s">
        <v>11</v>
      </c>
      <c r="D5769" s="195">
        <v>68.150000000000006</v>
      </c>
    </row>
    <row r="5770" spans="1:4" ht="26.4" x14ac:dyDescent="0.25">
      <c r="A5770" s="84">
        <v>104030</v>
      </c>
      <c r="B5770" s="85" t="s">
        <v>2762</v>
      </c>
      <c r="C5770" s="84" t="s">
        <v>11</v>
      </c>
      <c r="D5770" s="195">
        <v>74.97</v>
      </c>
    </row>
    <row r="5771" spans="1:4" ht="26.4" x14ac:dyDescent="0.25">
      <c r="A5771" s="84">
        <v>89694</v>
      </c>
      <c r="B5771" s="85" t="s">
        <v>13197</v>
      </c>
      <c r="C5771" s="84" t="s">
        <v>11</v>
      </c>
      <c r="D5771" s="195">
        <v>24.82</v>
      </c>
    </row>
    <row r="5772" spans="1:4" ht="26.4" x14ac:dyDescent="0.25">
      <c r="A5772" s="84">
        <v>89700</v>
      </c>
      <c r="B5772" s="85" t="s">
        <v>13198</v>
      </c>
      <c r="C5772" s="84" t="s">
        <v>11</v>
      </c>
      <c r="D5772" s="195">
        <v>28.37</v>
      </c>
    </row>
    <row r="5773" spans="1:4" ht="26.4" x14ac:dyDescent="0.25">
      <c r="A5773" s="84">
        <v>89703</v>
      </c>
      <c r="B5773" s="85" t="s">
        <v>7988</v>
      </c>
      <c r="C5773" s="84" t="s">
        <v>11</v>
      </c>
      <c r="D5773" s="195">
        <v>58.94</v>
      </c>
    </row>
    <row r="5774" spans="1:4" ht="26.4" x14ac:dyDescent="0.25">
      <c r="A5774" s="84">
        <v>89691</v>
      </c>
      <c r="B5774" s="85" t="s">
        <v>2185</v>
      </c>
      <c r="C5774" s="84" t="s">
        <v>11</v>
      </c>
      <c r="D5774" s="195">
        <v>16.75</v>
      </c>
    </row>
    <row r="5775" spans="1:4" ht="26.4" x14ac:dyDescent="0.25">
      <c r="A5775" s="84">
        <v>89765</v>
      </c>
      <c r="B5775" s="85" t="s">
        <v>2219</v>
      </c>
      <c r="C5775" s="84" t="s">
        <v>11</v>
      </c>
      <c r="D5775" s="195">
        <v>20.65</v>
      </c>
    </row>
    <row r="5776" spans="1:4" ht="26.4" x14ac:dyDescent="0.25">
      <c r="A5776" s="84">
        <v>89697</v>
      </c>
      <c r="B5776" s="85" t="s">
        <v>2189</v>
      </c>
      <c r="C5776" s="84" t="s">
        <v>11</v>
      </c>
      <c r="D5776" s="195">
        <v>21.84</v>
      </c>
    </row>
    <row r="5777" spans="1:4" ht="26.4" x14ac:dyDescent="0.25">
      <c r="A5777" s="84">
        <v>89844</v>
      </c>
      <c r="B5777" s="85" t="s">
        <v>13199</v>
      </c>
      <c r="C5777" s="84" t="s">
        <v>11</v>
      </c>
      <c r="D5777" s="195">
        <v>77.36</v>
      </c>
    </row>
    <row r="5778" spans="1:4" ht="26.4" x14ac:dyDescent="0.25">
      <c r="A5778" s="84">
        <v>104022</v>
      </c>
      <c r="B5778" s="85" t="s">
        <v>13200</v>
      </c>
      <c r="C5778" s="84" t="s">
        <v>11</v>
      </c>
      <c r="D5778" s="195">
        <v>84.59</v>
      </c>
    </row>
    <row r="5779" spans="1:4" ht="26.4" x14ac:dyDescent="0.25">
      <c r="A5779" s="84">
        <v>89633</v>
      </c>
      <c r="B5779" s="85" t="s">
        <v>1876</v>
      </c>
      <c r="C5779" s="84" t="s">
        <v>27</v>
      </c>
      <c r="D5779" s="195">
        <v>31.96</v>
      </c>
    </row>
    <row r="5780" spans="1:4" ht="26.4" x14ac:dyDescent="0.25">
      <c r="A5780" s="84">
        <v>89716</v>
      </c>
      <c r="B5780" s="85" t="s">
        <v>1883</v>
      </c>
      <c r="C5780" s="84" t="s">
        <v>27</v>
      </c>
      <c r="D5780" s="195">
        <v>33.32</v>
      </c>
    </row>
    <row r="5781" spans="1:4" ht="26.4" x14ac:dyDescent="0.25">
      <c r="A5781" s="84">
        <v>89634</v>
      </c>
      <c r="B5781" s="85" t="s">
        <v>1877</v>
      </c>
      <c r="C5781" s="84" t="s">
        <v>27</v>
      </c>
      <c r="D5781" s="195">
        <v>45.55</v>
      </c>
    </row>
    <row r="5782" spans="1:4" ht="26.4" x14ac:dyDescent="0.25">
      <c r="A5782" s="84">
        <v>89717</v>
      </c>
      <c r="B5782" s="85" t="s">
        <v>1884</v>
      </c>
      <c r="C5782" s="84" t="s">
        <v>27</v>
      </c>
      <c r="D5782" s="195">
        <v>52.64</v>
      </c>
    </row>
    <row r="5783" spans="1:4" ht="26.4" x14ac:dyDescent="0.25">
      <c r="A5783" s="84">
        <v>89635</v>
      </c>
      <c r="B5783" s="85" t="s">
        <v>1878</v>
      </c>
      <c r="C5783" s="84" t="s">
        <v>27</v>
      </c>
      <c r="D5783" s="195">
        <v>67.069999999999993</v>
      </c>
    </row>
    <row r="5784" spans="1:4" ht="26.4" x14ac:dyDescent="0.25">
      <c r="A5784" s="84">
        <v>89770</v>
      </c>
      <c r="B5784" s="85" t="s">
        <v>13201</v>
      </c>
      <c r="C5784" s="84" t="s">
        <v>27</v>
      </c>
      <c r="D5784" s="195">
        <v>56.75</v>
      </c>
    </row>
    <row r="5785" spans="1:4" ht="26.4" x14ac:dyDescent="0.25">
      <c r="A5785" s="84">
        <v>89718</v>
      </c>
      <c r="B5785" s="85" t="s">
        <v>13202</v>
      </c>
      <c r="C5785" s="84" t="s">
        <v>27</v>
      </c>
      <c r="D5785" s="195">
        <v>67.430000000000007</v>
      </c>
    </row>
    <row r="5786" spans="1:4" ht="26.4" x14ac:dyDescent="0.25">
      <c r="A5786" s="84">
        <v>89636</v>
      </c>
      <c r="B5786" s="85" t="s">
        <v>13203</v>
      </c>
      <c r="C5786" s="84" t="s">
        <v>27</v>
      </c>
      <c r="D5786" s="195">
        <v>84.42</v>
      </c>
    </row>
    <row r="5787" spans="1:4" ht="26.4" x14ac:dyDescent="0.25">
      <c r="A5787" s="84">
        <v>89771</v>
      </c>
      <c r="B5787" s="85" t="s">
        <v>13204</v>
      </c>
      <c r="C5787" s="84" t="s">
        <v>27</v>
      </c>
      <c r="D5787" s="195">
        <v>75.75</v>
      </c>
    </row>
    <row r="5788" spans="1:4" ht="26.4" x14ac:dyDescent="0.25">
      <c r="A5788" s="84">
        <v>104021</v>
      </c>
      <c r="B5788" s="85" t="s">
        <v>2000</v>
      </c>
      <c r="C5788" s="84" t="s">
        <v>27</v>
      </c>
      <c r="D5788" s="195">
        <v>88</v>
      </c>
    </row>
    <row r="5789" spans="1:4" ht="26.4" x14ac:dyDescent="0.25">
      <c r="A5789" s="84">
        <v>89772</v>
      </c>
      <c r="B5789" s="85" t="s">
        <v>13205</v>
      </c>
      <c r="C5789" s="84" t="s">
        <v>27</v>
      </c>
      <c r="D5789" s="195">
        <v>110.49</v>
      </c>
    </row>
    <row r="5790" spans="1:4" ht="26.4" x14ac:dyDescent="0.25">
      <c r="A5790" s="84">
        <v>89773</v>
      </c>
      <c r="B5790" s="85" t="s">
        <v>13206</v>
      </c>
      <c r="C5790" s="84" t="s">
        <v>27</v>
      </c>
      <c r="D5790" s="195">
        <v>178.02</v>
      </c>
    </row>
    <row r="5791" spans="1:4" ht="26.4" x14ac:dyDescent="0.25">
      <c r="A5791" s="84">
        <v>89775</v>
      </c>
      <c r="B5791" s="85" t="s">
        <v>13207</v>
      </c>
      <c r="C5791" s="84" t="s">
        <v>27</v>
      </c>
      <c r="D5791" s="195">
        <v>278.35000000000002</v>
      </c>
    </row>
    <row r="5792" spans="1:4" ht="26.4" x14ac:dyDescent="0.25">
      <c r="A5792" s="84">
        <v>89767</v>
      </c>
      <c r="B5792" s="85" t="s">
        <v>2220</v>
      </c>
      <c r="C5792" s="84" t="s">
        <v>11</v>
      </c>
      <c r="D5792" s="195">
        <v>25.93</v>
      </c>
    </row>
    <row r="5793" spans="1:4" ht="26.4" x14ac:dyDescent="0.25">
      <c r="A5793" s="84">
        <v>89695</v>
      </c>
      <c r="B5793" s="85" t="s">
        <v>13208</v>
      </c>
      <c r="C5793" s="84" t="s">
        <v>11</v>
      </c>
      <c r="D5793" s="195">
        <v>21.1</v>
      </c>
    </row>
    <row r="5794" spans="1:4" ht="26.4" x14ac:dyDescent="0.25">
      <c r="A5794" s="84">
        <v>89702</v>
      </c>
      <c r="B5794" s="85" t="s">
        <v>13209</v>
      </c>
      <c r="C5794" s="84" t="s">
        <v>11</v>
      </c>
      <c r="D5794" s="195">
        <v>27.12</v>
      </c>
    </row>
    <row r="5795" spans="1:4" ht="26.4" x14ac:dyDescent="0.25">
      <c r="A5795" s="84">
        <v>89768</v>
      </c>
      <c r="B5795" s="85" t="s">
        <v>2221</v>
      </c>
      <c r="C5795" s="84" t="s">
        <v>11</v>
      </c>
      <c r="D5795" s="195">
        <v>30.05</v>
      </c>
    </row>
    <row r="5796" spans="1:4" ht="26.4" x14ac:dyDescent="0.25">
      <c r="A5796" s="84">
        <v>89842</v>
      </c>
      <c r="B5796" s="85" t="s">
        <v>13210</v>
      </c>
      <c r="C5796" s="84" t="s">
        <v>11</v>
      </c>
      <c r="D5796" s="195">
        <v>61.39</v>
      </c>
    </row>
    <row r="5797" spans="1:4" ht="26.4" x14ac:dyDescent="0.25">
      <c r="A5797" s="84">
        <v>89845</v>
      </c>
      <c r="B5797" s="85" t="s">
        <v>13211</v>
      </c>
      <c r="C5797" s="84" t="s">
        <v>11</v>
      </c>
      <c r="D5797" s="195">
        <v>121.65</v>
      </c>
    </row>
    <row r="5798" spans="1:4" ht="26.4" x14ac:dyDescent="0.25">
      <c r="A5798" s="84">
        <v>89846</v>
      </c>
      <c r="B5798" s="85" t="s">
        <v>13212</v>
      </c>
      <c r="C5798" s="84" t="s">
        <v>11</v>
      </c>
      <c r="D5798" s="195">
        <v>261.38</v>
      </c>
    </row>
    <row r="5799" spans="1:4" ht="26.4" x14ac:dyDescent="0.25">
      <c r="A5799" s="84">
        <v>89847</v>
      </c>
      <c r="B5799" s="85" t="s">
        <v>13213</v>
      </c>
      <c r="C5799" s="84" t="s">
        <v>11</v>
      </c>
      <c r="D5799" s="195">
        <v>311.47000000000003</v>
      </c>
    </row>
    <row r="5800" spans="1:4" ht="26.4" x14ac:dyDescent="0.25">
      <c r="A5800" s="84">
        <v>89705</v>
      </c>
      <c r="B5800" s="85" t="s">
        <v>13214</v>
      </c>
      <c r="C5800" s="84" t="s">
        <v>11</v>
      </c>
      <c r="D5800" s="195">
        <v>31.44</v>
      </c>
    </row>
    <row r="5801" spans="1:4" ht="26.4" x14ac:dyDescent="0.25">
      <c r="A5801" s="84">
        <v>89769</v>
      </c>
      <c r="B5801" s="85" t="s">
        <v>2222</v>
      </c>
      <c r="C5801" s="84" t="s">
        <v>11</v>
      </c>
      <c r="D5801" s="195">
        <v>67.790000000000006</v>
      </c>
    </row>
    <row r="5802" spans="1:4" ht="26.4" x14ac:dyDescent="0.25">
      <c r="A5802" s="84">
        <v>89706</v>
      </c>
      <c r="B5802" s="85" t="s">
        <v>13215</v>
      </c>
      <c r="C5802" s="84" t="s">
        <v>11</v>
      </c>
      <c r="D5802" s="195">
        <v>69.430000000000007</v>
      </c>
    </row>
    <row r="5803" spans="1:4" ht="26.4" x14ac:dyDescent="0.25">
      <c r="A5803" s="84">
        <v>89741</v>
      </c>
      <c r="B5803" s="85" t="s">
        <v>13216</v>
      </c>
      <c r="C5803" s="84" t="s">
        <v>11</v>
      </c>
      <c r="D5803" s="195">
        <v>28.31</v>
      </c>
    </row>
    <row r="5804" spans="1:4" ht="26.4" x14ac:dyDescent="0.25">
      <c r="A5804" s="84">
        <v>89757</v>
      </c>
      <c r="B5804" s="85" t="s">
        <v>13217</v>
      </c>
      <c r="C5804" s="84" t="s">
        <v>11</v>
      </c>
      <c r="D5804" s="195">
        <v>36.93</v>
      </c>
    </row>
    <row r="5805" spans="1:4" ht="26.4" x14ac:dyDescent="0.25">
      <c r="A5805" s="84">
        <v>104027</v>
      </c>
      <c r="B5805" s="85" t="s">
        <v>13218</v>
      </c>
      <c r="C5805" s="84" t="s">
        <v>11</v>
      </c>
      <c r="D5805" s="195">
        <v>77.58</v>
      </c>
    </row>
    <row r="5806" spans="1:4" ht="26.4" x14ac:dyDescent="0.25">
      <c r="A5806" s="84">
        <v>89837</v>
      </c>
      <c r="B5806" s="85" t="s">
        <v>13219</v>
      </c>
      <c r="C5806" s="84" t="s">
        <v>11</v>
      </c>
      <c r="D5806" s="195">
        <v>164.22</v>
      </c>
    </row>
    <row r="5807" spans="1:4" ht="26.4" x14ac:dyDescent="0.25">
      <c r="A5807" s="84">
        <v>89839</v>
      </c>
      <c r="B5807" s="85" t="s">
        <v>13220</v>
      </c>
      <c r="C5807" s="84" t="s">
        <v>11</v>
      </c>
      <c r="D5807" s="195">
        <v>213.36</v>
      </c>
    </row>
    <row r="5808" spans="1:4" ht="26.4" x14ac:dyDescent="0.25">
      <c r="A5808" s="84">
        <v>89841</v>
      </c>
      <c r="B5808" s="85" t="s">
        <v>13221</v>
      </c>
      <c r="C5808" s="84" t="s">
        <v>11</v>
      </c>
      <c r="D5808" s="195">
        <v>323.94</v>
      </c>
    </row>
    <row r="5809" spans="1:4" ht="26.4" x14ac:dyDescent="0.25">
      <c r="A5809" s="84">
        <v>89654</v>
      </c>
      <c r="B5809" s="85" t="s">
        <v>13222</v>
      </c>
      <c r="C5809" s="84" t="s">
        <v>11</v>
      </c>
      <c r="D5809" s="195">
        <v>24.81</v>
      </c>
    </row>
    <row r="5810" spans="1:4" ht="26.4" x14ac:dyDescent="0.25">
      <c r="A5810" s="84">
        <v>89661</v>
      </c>
      <c r="B5810" s="85" t="s">
        <v>13223</v>
      </c>
      <c r="C5810" s="84" t="s">
        <v>11</v>
      </c>
      <c r="D5810" s="195">
        <v>28.9</v>
      </c>
    </row>
    <row r="5811" spans="1:4" ht="26.4" x14ac:dyDescent="0.25">
      <c r="A5811" s="84">
        <v>89674</v>
      </c>
      <c r="B5811" s="85" t="s">
        <v>13224</v>
      </c>
      <c r="C5811" s="84" t="s">
        <v>11</v>
      </c>
      <c r="D5811" s="195">
        <v>37.630000000000003</v>
      </c>
    </row>
    <row r="5812" spans="1:4" ht="26.4" x14ac:dyDescent="0.25">
      <c r="A5812" s="84">
        <v>89816</v>
      </c>
      <c r="B5812" s="85" t="s">
        <v>13225</v>
      </c>
      <c r="C5812" s="84" t="s">
        <v>11</v>
      </c>
      <c r="D5812" s="195">
        <v>50.68</v>
      </c>
    </row>
    <row r="5813" spans="1:4" ht="26.4" x14ac:dyDescent="0.25">
      <c r="A5813" s="84">
        <v>89762</v>
      </c>
      <c r="B5813" s="85" t="s">
        <v>2217</v>
      </c>
      <c r="C5813" s="84" t="s">
        <v>11</v>
      </c>
      <c r="D5813" s="195">
        <v>53.88</v>
      </c>
    </row>
    <row r="5814" spans="1:4" ht="26.4" x14ac:dyDescent="0.25">
      <c r="A5814" s="84">
        <v>89684</v>
      </c>
      <c r="B5814" s="85" t="s">
        <v>13226</v>
      </c>
      <c r="C5814" s="84" t="s">
        <v>11</v>
      </c>
      <c r="D5814" s="195">
        <v>54.69</v>
      </c>
    </row>
    <row r="5815" spans="1:4" ht="26.4" x14ac:dyDescent="0.25">
      <c r="A5815" s="84">
        <v>89828</v>
      </c>
      <c r="B5815" s="85" t="s">
        <v>13227</v>
      </c>
      <c r="C5815" s="84" t="s">
        <v>11</v>
      </c>
      <c r="D5815" s="195">
        <v>73.97</v>
      </c>
    </row>
    <row r="5816" spans="1:4" ht="26.4" x14ac:dyDescent="0.25">
      <c r="A5816" s="84">
        <v>89546</v>
      </c>
      <c r="B5816" s="85" t="s">
        <v>2108</v>
      </c>
      <c r="C5816" s="84" t="s">
        <v>11</v>
      </c>
      <c r="D5816" s="195">
        <v>13.31</v>
      </c>
    </row>
    <row r="5817" spans="1:4" ht="26.4" x14ac:dyDescent="0.25">
      <c r="A5817" s="84">
        <v>89482</v>
      </c>
      <c r="B5817" s="85" t="s">
        <v>2868</v>
      </c>
      <c r="C5817" s="84" t="s">
        <v>11</v>
      </c>
      <c r="D5817" s="195">
        <v>45.18</v>
      </c>
    </row>
    <row r="5818" spans="1:4" ht="26.4" x14ac:dyDescent="0.25">
      <c r="A5818" s="84">
        <v>89491</v>
      </c>
      <c r="B5818" s="85" t="s">
        <v>2869</v>
      </c>
      <c r="C5818" s="84" t="s">
        <v>11</v>
      </c>
      <c r="D5818" s="195">
        <v>112.99</v>
      </c>
    </row>
    <row r="5819" spans="1:4" ht="26.4" x14ac:dyDescent="0.25">
      <c r="A5819" s="84">
        <v>104178</v>
      </c>
      <c r="B5819" s="85" t="s">
        <v>2774</v>
      </c>
      <c r="C5819" s="84" t="s">
        <v>11</v>
      </c>
      <c r="D5819" s="195">
        <v>26.34</v>
      </c>
    </row>
    <row r="5820" spans="1:4" ht="26.4" x14ac:dyDescent="0.25">
      <c r="A5820" s="84">
        <v>104179</v>
      </c>
      <c r="B5820" s="85" t="s">
        <v>2775</v>
      </c>
      <c r="C5820" s="84" t="s">
        <v>11</v>
      </c>
      <c r="D5820" s="195">
        <v>102.83</v>
      </c>
    </row>
    <row r="5821" spans="1:4" ht="39.6" x14ac:dyDescent="0.25">
      <c r="A5821" s="84">
        <v>89587</v>
      </c>
      <c r="B5821" s="85" t="s">
        <v>2137</v>
      </c>
      <c r="C5821" s="84" t="s">
        <v>11</v>
      </c>
      <c r="D5821" s="195">
        <v>60.17</v>
      </c>
    </row>
    <row r="5822" spans="1:4" ht="26.4" x14ac:dyDescent="0.25">
      <c r="A5822" s="84">
        <v>89535</v>
      </c>
      <c r="B5822" s="85" t="s">
        <v>2102</v>
      </c>
      <c r="C5822" s="84" t="s">
        <v>11</v>
      </c>
      <c r="D5822" s="195">
        <v>51.49</v>
      </c>
    </row>
    <row r="5823" spans="1:4" ht="39.6" x14ac:dyDescent="0.25">
      <c r="A5823" s="84">
        <v>89592</v>
      </c>
      <c r="B5823" s="85" t="s">
        <v>2140</v>
      </c>
      <c r="C5823" s="84" t="s">
        <v>11</v>
      </c>
      <c r="D5823" s="195">
        <v>193.35</v>
      </c>
    </row>
    <row r="5824" spans="1:4" ht="26.4" x14ac:dyDescent="0.25">
      <c r="A5824" s="84">
        <v>104169</v>
      </c>
      <c r="B5824" s="85" t="s">
        <v>2765</v>
      </c>
      <c r="C5824" s="84" t="s">
        <v>11</v>
      </c>
      <c r="D5824" s="195">
        <v>180.64</v>
      </c>
    </row>
    <row r="5825" spans="1:4" ht="39.6" x14ac:dyDescent="0.25">
      <c r="A5825" s="84">
        <v>89583</v>
      </c>
      <c r="B5825" s="85" t="s">
        <v>2134</v>
      </c>
      <c r="C5825" s="84" t="s">
        <v>11</v>
      </c>
      <c r="D5825" s="195">
        <v>52.36</v>
      </c>
    </row>
    <row r="5826" spans="1:4" ht="26.4" x14ac:dyDescent="0.25">
      <c r="A5826" s="84">
        <v>89526</v>
      </c>
      <c r="B5826" s="85" t="s">
        <v>2095</v>
      </c>
      <c r="C5826" s="84" t="s">
        <v>11</v>
      </c>
      <c r="D5826" s="195">
        <v>47.57</v>
      </c>
    </row>
    <row r="5827" spans="1:4" ht="39.6" x14ac:dyDescent="0.25">
      <c r="A5827" s="84">
        <v>95695</v>
      </c>
      <c r="B5827" s="85" t="s">
        <v>2530</v>
      </c>
      <c r="C5827" s="84" t="s">
        <v>11</v>
      </c>
      <c r="D5827" s="195">
        <v>74.12</v>
      </c>
    </row>
    <row r="5828" spans="1:4" ht="26.4" x14ac:dyDescent="0.25">
      <c r="A5828" s="84">
        <v>95694</v>
      </c>
      <c r="B5828" s="85" t="s">
        <v>2529</v>
      </c>
      <c r="C5828" s="84" t="s">
        <v>11</v>
      </c>
      <c r="D5828" s="195">
        <v>65.44</v>
      </c>
    </row>
    <row r="5829" spans="1:4" ht="39.6" x14ac:dyDescent="0.25">
      <c r="A5829" s="84">
        <v>89585</v>
      </c>
      <c r="B5829" s="85" t="s">
        <v>2136</v>
      </c>
      <c r="C5829" s="84" t="s">
        <v>11</v>
      </c>
      <c r="D5829" s="195">
        <v>54.4</v>
      </c>
    </row>
    <row r="5830" spans="1:4" ht="26.4" x14ac:dyDescent="0.25">
      <c r="A5830" s="84">
        <v>89531</v>
      </c>
      <c r="B5830" s="85" t="s">
        <v>2100</v>
      </c>
      <c r="C5830" s="84" t="s">
        <v>11</v>
      </c>
      <c r="D5830" s="195">
        <v>45.72</v>
      </c>
    </row>
    <row r="5831" spans="1:4" ht="39.6" x14ac:dyDescent="0.25">
      <c r="A5831" s="84">
        <v>89591</v>
      </c>
      <c r="B5831" s="85" t="s">
        <v>2139</v>
      </c>
      <c r="C5831" s="84" t="s">
        <v>11</v>
      </c>
      <c r="D5831" s="195">
        <v>157.16999999999999</v>
      </c>
    </row>
    <row r="5832" spans="1:4" ht="26.4" x14ac:dyDescent="0.25">
      <c r="A5832" s="84">
        <v>104168</v>
      </c>
      <c r="B5832" s="85" t="s">
        <v>2764</v>
      </c>
      <c r="C5832" s="84" t="s">
        <v>11</v>
      </c>
      <c r="D5832" s="195">
        <v>144.46</v>
      </c>
    </row>
    <row r="5833" spans="1:4" ht="26.4" x14ac:dyDescent="0.25">
      <c r="A5833" s="84">
        <v>89516</v>
      </c>
      <c r="B5833" s="85" t="s">
        <v>2085</v>
      </c>
      <c r="C5833" s="84" t="s">
        <v>11</v>
      </c>
      <c r="D5833" s="195">
        <v>10.18</v>
      </c>
    </row>
    <row r="5834" spans="1:4" ht="26.4" x14ac:dyDescent="0.25">
      <c r="A5834" s="84">
        <v>89520</v>
      </c>
      <c r="B5834" s="85" t="s">
        <v>2089</v>
      </c>
      <c r="C5834" s="84" t="s">
        <v>11</v>
      </c>
      <c r="D5834" s="195">
        <v>18.82</v>
      </c>
    </row>
    <row r="5835" spans="1:4" ht="39.6" x14ac:dyDescent="0.25">
      <c r="A5835" s="84">
        <v>89582</v>
      </c>
      <c r="B5835" s="85" t="s">
        <v>2133</v>
      </c>
      <c r="C5835" s="84" t="s">
        <v>11</v>
      </c>
      <c r="D5835" s="195">
        <v>41.31</v>
      </c>
    </row>
    <row r="5836" spans="1:4" ht="26.4" x14ac:dyDescent="0.25">
      <c r="A5836" s="84">
        <v>89524</v>
      </c>
      <c r="B5836" s="85" t="s">
        <v>2093</v>
      </c>
      <c r="C5836" s="84" t="s">
        <v>11</v>
      </c>
      <c r="D5836" s="195">
        <v>36.520000000000003</v>
      </c>
    </row>
    <row r="5837" spans="1:4" ht="39.6" x14ac:dyDescent="0.25">
      <c r="A5837" s="84">
        <v>89584</v>
      </c>
      <c r="B5837" s="85" t="s">
        <v>2135</v>
      </c>
      <c r="C5837" s="84" t="s">
        <v>11</v>
      </c>
      <c r="D5837" s="195">
        <v>53.05</v>
      </c>
    </row>
    <row r="5838" spans="1:4" ht="26.4" x14ac:dyDescent="0.25">
      <c r="A5838" s="84">
        <v>89529</v>
      </c>
      <c r="B5838" s="85" t="s">
        <v>2098</v>
      </c>
      <c r="C5838" s="84" t="s">
        <v>11</v>
      </c>
      <c r="D5838" s="195">
        <v>44.37</v>
      </c>
    </row>
    <row r="5839" spans="1:4" ht="39.6" x14ac:dyDescent="0.25">
      <c r="A5839" s="84">
        <v>89590</v>
      </c>
      <c r="B5839" s="85" t="s">
        <v>2138</v>
      </c>
      <c r="C5839" s="84" t="s">
        <v>11</v>
      </c>
      <c r="D5839" s="195">
        <v>161.29</v>
      </c>
    </row>
    <row r="5840" spans="1:4" ht="26.4" x14ac:dyDescent="0.25">
      <c r="A5840" s="84">
        <v>104167</v>
      </c>
      <c r="B5840" s="85" t="s">
        <v>2763</v>
      </c>
      <c r="C5840" s="84" t="s">
        <v>11</v>
      </c>
      <c r="D5840" s="195">
        <v>148.58000000000001</v>
      </c>
    </row>
    <row r="5841" spans="1:4" ht="26.4" x14ac:dyDescent="0.25">
      <c r="A5841" s="84">
        <v>89514</v>
      </c>
      <c r="B5841" s="85" t="s">
        <v>2083</v>
      </c>
      <c r="C5841" s="84" t="s">
        <v>11</v>
      </c>
      <c r="D5841" s="195">
        <v>10.07</v>
      </c>
    </row>
    <row r="5842" spans="1:4" ht="26.4" x14ac:dyDescent="0.25">
      <c r="A5842" s="84">
        <v>89518</v>
      </c>
      <c r="B5842" s="85" t="s">
        <v>2087</v>
      </c>
      <c r="C5842" s="84" t="s">
        <v>11</v>
      </c>
      <c r="D5842" s="195">
        <v>17.87</v>
      </c>
    </row>
    <row r="5843" spans="1:4" ht="39.6" x14ac:dyDescent="0.25">
      <c r="A5843" s="84">
        <v>89581</v>
      </c>
      <c r="B5843" s="85" t="s">
        <v>2132</v>
      </c>
      <c r="C5843" s="84" t="s">
        <v>11</v>
      </c>
      <c r="D5843" s="195">
        <v>40.71</v>
      </c>
    </row>
    <row r="5844" spans="1:4" ht="26.4" x14ac:dyDescent="0.25">
      <c r="A5844" s="84">
        <v>89522</v>
      </c>
      <c r="B5844" s="85" t="s">
        <v>2091</v>
      </c>
      <c r="C5844" s="84" t="s">
        <v>11</v>
      </c>
      <c r="D5844" s="195">
        <v>35.92</v>
      </c>
    </row>
    <row r="5845" spans="1:4" ht="26.4" x14ac:dyDescent="0.25">
      <c r="A5845" s="84">
        <v>89574</v>
      </c>
      <c r="B5845" s="85" t="s">
        <v>2129</v>
      </c>
      <c r="C5845" s="84" t="s">
        <v>11</v>
      </c>
      <c r="D5845" s="195">
        <v>191.71</v>
      </c>
    </row>
    <row r="5846" spans="1:4" ht="39.6" x14ac:dyDescent="0.25">
      <c r="A5846" s="84">
        <v>89690</v>
      </c>
      <c r="B5846" s="85" t="s">
        <v>2184</v>
      </c>
      <c r="C5846" s="84" t="s">
        <v>11</v>
      </c>
      <c r="D5846" s="195">
        <v>109.74</v>
      </c>
    </row>
    <row r="5847" spans="1:4" ht="26.4" x14ac:dyDescent="0.25">
      <c r="A5847" s="84">
        <v>89567</v>
      </c>
      <c r="B5847" s="85" t="s">
        <v>2124</v>
      </c>
      <c r="C5847" s="84" t="s">
        <v>11</v>
      </c>
      <c r="D5847" s="195">
        <v>98.18</v>
      </c>
    </row>
    <row r="5848" spans="1:4" ht="39.6" x14ac:dyDescent="0.25">
      <c r="A5848" s="84">
        <v>89692</v>
      </c>
      <c r="B5848" s="85" t="s">
        <v>2186</v>
      </c>
      <c r="C5848" s="84" t="s">
        <v>11</v>
      </c>
      <c r="D5848" s="195">
        <v>125.45</v>
      </c>
    </row>
    <row r="5849" spans="1:4" ht="26.4" x14ac:dyDescent="0.25">
      <c r="A5849" s="84">
        <v>89569</v>
      </c>
      <c r="B5849" s="85" t="s">
        <v>2126</v>
      </c>
      <c r="C5849" s="84" t="s">
        <v>11</v>
      </c>
      <c r="D5849" s="195">
        <v>115.62</v>
      </c>
    </row>
    <row r="5850" spans="1:4" ht="39.6" x14ac:dyDescent="0.25">
      <c r="A5850" s="84">
        <v>89699</v>
      </c>
      <c r="B5850" s="85" t="s">
        <v>2191</v>
      </c>
      <c r="C5850" s="84" t="s">
        <v>11</v>
      </c>
      <c r="D5850" s="195">
        <v>245.34</v>
      </c>
    </row>
    <row r="5851" spans="1:4" ht="26.4" x14ac:dyDescent="0.25">
      <c r="A5851" s="84">
        <v>104174</v>
      </c>
      <c r="B5851" s="85" t="s">
        <v>2770</v>
      </c>
      <c r="C5851" s="84" t="s">
        <v>11</v>
      </c>
      <c r="D5851" s="195">
        <v>231.95</v>
      </c>
    </row>
    <row r="5852" spans="1:4" ht="39.6" x14ac:dyDescent="0.25">
      <c r="A5852" s="84">
        <v>89698</v>
      </c>
      <c r="B5852" s="85" t="s">
        <v>2190</v>
      </c>
      <c r="C5852" s="84" t="s">
        <v>11</v>
      </c>
      <c r="D5852" s="195">
        <v>325.36</v>
      </c>
    </row>
    <row r="5853" spans="1:4" ht="26.4" x14ac:dyDescent="0.25">
      <c r="A5853" s="84">
        <v>104176</v>
      </c>
      <c r="B5853" s="85" t="s">
        <v>2772</v>
      </c>
      <c r="C5853" s="84" t="s">
        <v>11</v>
      </c>
      <c r="D5853" s="195">
        <v>308.39999999999998</v>
      </c>
    </row>
    <row r="5854" spans="1:4" ht="26.4" x14ac:dyDescent="0.25">
      <c r="A5854" s="84">
        <v>89561</v>
      </c>
      <c r="B5854" s="85" t="s">
        <v>2119</v>
      </c>
      <c r="C5854" s="84" t="s">
        <v>11</v>
      </c>
      <c r="D5854" s="195">
        <v>18.13</v>
      </c>
    </row>
    <row r="5855" spans="1:4" ht="26.4" x14ac:dyDescent="0.25">
      <c r="A5855" s="84">
        <v>89563</v>
      </c>
      <c r="B5855" s="85" t="s">
        <v>2121</v>
      </c>
      <c r="C5855" s="84" t="s">
        <v>11</v>
      </c>
      <c r="D5855" s="195">
        <v>41.96</v>
      </c>
    </row>
    <row r="5856" spans="1:4" ht="39.6" x14ac:dyDescent="0.25">
      <c r="A5856" s="84">
        <v>89685</v>
      </c>
      <c r="B5856" s="85" t="s">
        <v>2182</v>
      </c>
      <c r="C5856" s="84" t="s">
        <v>11</v>
      </c>
      <c r="D5856" s="195">
        <v>74.67</v>
      </c>
    </row>
    <row r="5857" spans="1:4" ht="26.4" x14ac:dyDescent="0.25">
      <c r="A5857" s="84">
        <v>89565</v>
      </c>
      <c r="B5857" s="85" t="s">
        <v>2122</v>
      </c>
      <c r="C5857" s="84" t="s">
        <v>11</v>
      </c>
      <c r="D5857" s="195">
        <v>68.28</v>
      </c>
    </row>
    <row r="5858" spans="1:4" ht="39.6" x14ac:dyDescent="0.25">
      <c r="A5858" s="84">
        <v>89671</v>
      </c>
      <c r="B5858" s="85" t="s">
        <v>2175</v>
      </c>
      <c r="C5858" s="84" t="s">
        <v>11</v>
      </c>
      <c r="D5858" s="195">
        <v>54.26</v>
      </c>
    </row>
    <row r="5859" spans="1:4" ht="26.4" x14ac:dyDescent="0.25">
      <c r="A5859" s="84">
        <v>89556</v>
      </c>
      <c r="B5859" s="85" t="s">
        <v>2115</v>
      </c>
      <c r="C5859" s="84" t="s">
        <v>11</v>
      </c>
      <c r="D5859" s="195">
        <v>48.47</v>
      </c>
    </row>
    <row r="5860" spans="1:4" ht="39.6" x14ac:dyDescent="0.25">
      <c r="A5860" s="84">
        <v>89679</v>
      </c>
      <c r="B5860" s="85" t="s">
        <v>2179</v>
      </c>
      <c r="C5860" s="84" t="s">
        <v>11</v>
      </c>
      <c r="D5860" s="195">
        <v>148.91</v>
      </c>
    </row>
    <row r="5861" spans="1:4" ht="26.4" x14ac:dyDescent="0.25">
      <c r="A5861" s="84">
        <v>104171</v>
      </c>
      <c r="B5861" s="85" t="s">
        <v>2767</v>
      </c>
      <c r="C5861" s="84" t="s">
        <v>11</v>
      </c>
      <c r="D5861" s="195">
        <v>119.81</v>
      </c>
    </row>
    <row r="5862" spans="1:4" ht="39.6" x14ac:dyDescent="0.25">
      <c r="A5862" s="84">
        <v>89600</v>
      </c>
      <c r="B5862" s="85" t="s">
        <v>2144</v>
      </c>
      <c r="C5862" s="84" t="s">
        <v>11</v>
      </c>
      <c r="D5862" s="195">
        <v>30.58</v>
      </c>
    </row>
    <row r="5863" spans="1:4" ht="26.4" x14ac:dyDescent="0.25">
      <c r="A5863" s="84">
        <v>89548</v>
      </c>
      <c r="B5863" s="85" t="s">
        <v>2110</v>
      </c>
      <c r="C5863" s="84" t="s">
        <v>11</v>
      </c>
      <c r="D5863" s="195">
        <v>27.39</v>
      </c>
    </row>
    <row r="5864" spans="1:4" ht="39.6" x14ac:dyDescent="0.25">
      <c r="A5864" s="84">
        <v>89669</v>
      </c>
      <c r="B5864" s="85" t="s">
        <v>2174</v>
      </c>
      <c r="C5864" s="84" t="s">
        <v>11</v>
      </c>
      <c r="D5864" s="195">
        <v>39.65</v>
      </c>
    </row>
    <row r="5865" spans="1:4" ht="26.4" x14ac:dyDescent="0.25">
      <c r="A5865" s="84">
        <v>89554</v>
      </c>
      <c r="B5865" s="85" t="s">
        <v>2114</v>
      </c>
      <c r="C5865" s="84" t="s">
        <v>11</v>
      </c>
      <c r="D5865" s="195">
        <v>33.83</v>
      </c>
    </row>
    <row r="5866" spans="1:4" ht="39.6" x14ac:dyDescent="0.25">
      <c r="A5866" s="84">
        <v>89677</v>
      </c>
      <c r="B5866" s="85" t="s">
        <v>2178</v>
      </c>
      <c r="C5866" s="84" t="s">
        <v>11</v>
      </c>
      <c r="D5866" s="195">
        <v>92.86</v>
      </c>
    </row>
    <row r="5867" spans="1:4" ht="26.4" x14ac:dyDescent="0.25">
      <c r="A5867" s="84">
        <v>104170</v>
      </c>
      <c r="B5867" s="85" t="s">
        <v>2766</v>
      </c>
      <c r="C5867" s="84" t="s">
        <v>11</v>
      </c>
      <c r="D5867" s="195">
        <v>84.2</v>
      </c>
    </row>
    <row r="5868" spans="1:4" ht="26.4" x14ac:dyDescent="0.25">
      <c r="A5868" s="84">
        <v>89544</v>
      </c>
      <c r="B5868" s="85" t="s">
        <v>2106</v>
      </c>
      <c r="C5868" s="84" t="s">
        <v>11</v>
      </c>
      <c r="D5868" s="195">
        <v>10.41</v>
      </c>
    </row>
    <row r="5869" spans="1:4" ht="26.4" x14ac:dyDescent="0.25">
      <c r="A5869" s="84">
        <v>89545</v>
      </c>
      <c r="B5869" s="85" t="s">
        <v>2107</v>
      </c>
      <c r="C5869" s="84" t="s">
        <v>11</v>
      </c>
      <c r="D5869" s="195">
        <v>20.399999999999999</v>
      </c>
    </row>
    <row r="5870" spans="1:4" ht="39.6" x14ac:dyDescent="0.25">
      <c r="A5870" s="84">
        <v>89599</v>
      </c>
      <c r="B5870" s="85" t="s">
        <v>2143</v>
      </c>
      <c r="C5870" s="84" t="s">
        <v>11</v>
      </c>
      <c r="D5870" s="195">
        <v>30.06</v>
      </c>
    </row>
    <row r="5871" spans="1:4" ht="26.4" x14ac:dyDescent="0.25">
      <c r="A5871" s="84">
        <v>89547</v>
      </c>
      <c r="B5871" s="85" t="s">
        <v>2109</v>
      </c>
      <c r="C5871" s="84" t="s">
        <v>11</v>
      </c>
      <c r="D5871" s="195">
        <v>26.86</v>
      </c>
    </row>
    <row r="5872" spans="1:4" ht="26.4" x14ac:dyDescent="0.25">
      <c r="A5872" s="84">
        <v>89495</v>
      </c>
      <c r="B5872" s="85" t="s">
        <v>2870</v>
      </c>
      <c r="C5872" s="84" t="s">
        <v>11</v>
      </c>
      <c r="D5872" s="195">
        <v>20.86</v>
      </c>
    </row>
    <row r="5873" spans="1:4" ht="39.6" x14ac:dyDescent="0.25">
      <c r="A5873" s="84">
        <v>89673</v>
      </c>
      <c r="B5873" s="85" t="s">
        <v>2176</v>
      </c>
      <c r="C5873" s="84" t="s">
        <v>11</v>
      </c>
      <c r="D5873" s="195">
        <v>42.8</v>
      </c>
    </row>
    <row r="5874" spans="1:4" ht="26.4" x14ac:dyDescent="0.25">
      <c r="A5874" s="84">
        <v>89557</v>
      </c>
      <c r="B5874" s="85" t="s">
        <v>2116</v>
      </c>
      <c r="C5874" s="84" t="s">
        <v>11</v>
      </c>
      <c r="D5874" s="195">
        <v>38.32</v>
      </c>
    </row>
    <row r="5875" spans="1:4" ht="39.6" x14ac:dyDescent="0.25">
      <c r="A5875" s="84">
        <v>89681</v>
      </c>
      <c r="B5875" s="85" t="s">
        <v>2180</v>
      </c>
      <c r="C5875" s="84" t="s">
        <v>11</v>
      </c>
      <c r="D5875" s="195">
        <v>108.9</v>
      </c>
    </row>
    <row r="5876" spans="1:4" ht="26.4" x14ac:dyDescent="0.25">
      <c r="A5876" s="84">
        <v>104173</v>
      </c>
      <c r="B5876" s="85" t="s">
        <v>2769</v>
      </c>
      <c r="C5876" s="84" t="s">
        <v>11</v>
      </c>
      <c r="D5876" s="195">
        <v>103.11</v>
      </c>
    </row>
    <row r="5877" spans="1:4" ht="26.4" x14ac:dyDescent="0.25">
      <c r="A5877" s="84">
        <v>89549</v>
      </c>
      <c r="B5877" s="85" t="s">
        <v>2111</v>
      </c>
      <c r="C5877" s="84" t="s">
        <v>11</v>
      </c>
      <c r="D5877" s="195">
        <v>22.59</v>
      </c>
    </row>
    <row r="5878" spans="1:4" ht="26.4" x14ac:dyDescent="0.25">
      <c r="A5878" s="84">
        <v>89578</v>
      </c>
      <c r="B5878" s="85" t="s">
        <v>1874</v>
      </c>
      <c r="C5878" s="84" t="s">
        <v>27</v>
      </c>
      <c r="D5878" s="195">
        <v>42.77</v>
      </c>
    </row>
    <row r="5879" spans="1:4" ht="26.4" x14ac:dyDescent="0.25">
      <c r="A5879" s="84">
        <v>89512</v>
      </c>
      <c r="B5879" s="85" t="s">
        <v>1872</v>
      </c>
      <c r="C5879" s="84" t="s">
        <v>27</v>
      </c>
      <c r="D5879" s="195">
        <v>62.38</v>
      </c>
    </row>
    <row r="5880" spans="1:4" ht="26.4" x14ac:dyDescent="0.25">
      <c r="A5880" s="84">
        <v>89580</v>
      </c>
      <c r="B5880" s="85" t="s">
        <v>1875</v>
      </c>
      <c r="C5880" s="84" t="s">
        <v>27</v>
      </c>
      <c r="D5880" s="195">
        <v>88.57</v>
      </c>
    </row>
    <row r="5881" spans="1:4" ht="26.4" x14ac:dyDescent="0.25">
      <c r="A5881" s="84">
        <v>104166</v>
      </c>
      <c r="B5881" s="85" t="s">
        <v>2001</v>
      </c>
      <c r="C5881" s="84" t="s">
        <v>27</v>
      </c>
      <c r="D5881" s="195">
        <v>95.81</v>
      </c>
    </row>
    <row r="5882" spans="1:4" ht="26.4" x14ac:dyDescent="0.25">
      <c r="A5882" s="84">
        <v>89508</v>
      </c>
      <c r="B5882" s="85" t="s">
        <v>1869</v>
      </c>
      <c r="C5882" s="84" t="s">
        <v>27</v>
      </c>
      <c r="D5882" s="195">
        <v>21.3</v>
      </c>
    </row>
    <row r="5883" spans="1:4" ht="26.4" x14ac:dyDescent="0.25">
      <c r="A5883" s="84">
        <v>89509</v>
      </c>
      <c r="B5883" s="85" t="s">
        <v>1870</v>
      </c>
      <c r="C5883" s="84" t="s">
        <v>27</v>
      </c>
      <c r="D5883" s="195">
        <v>28.84</v>
      </c>
    </row>
    <row r="5884" spans="1:4" ht="26.4" x14ac:dyDescent="0.25">
      <c r="A5884" s="84">
        <v>89576</v>
      </c>
      <c r="B5884" s="85" t="s">
        <v>1873</v>
      </c>
      <c r="C5884" s="84" t="s">
        <v>27</v>
      </c>
      <c r="D5884" s="195">
        <v>34.520000000000003</v>
      </c>
    </row>
    <row r="5885" spans="1:4" ht="26.4" x14ac:dyDescent="0.25">
      <c r="A5885" s="84">
        <v>89511</v>
      </c>
      <c r="B5885" s="85" t="s">
        <v>1871</v>
      </c>
      <c r="C5885" s="84" t="s">
        <v>27</v>
      </c>
      <c r="D5885" s="195">
        <v>49.29</v>
      </c>
    </row>
    <row r="5886" spans="1:4" ht="39.6" x14ac:dyDescent="0.25">
      <c r="A5886" s="84">
        <v>89675</v>
      </c>
      <c r="B5886" s="85" t="s">
        <v>2177</v>
      </c>
      <c r="C5886" s="84" t="s">
        <v>11</v>
      </c>
      <c r="D5886" s="195">
        <v>88.46</v>
      </c>
    </row>
    <row r="5887" spans="1:4" ht="26.4" x14ac:dyDescent="0.25">
      <c r="A5887" s="84">
        <v>89559</v>
      </c>
      <c r="B5887" s="85" t="s">
        <v>2118</v>
      </c>
      <c r="C5887" s="84" t="s">
        <v>11</v>
      </c>
      <c r="D5887" s="195">
        <v>82.67</v>
      </c>
    </row>
    <row r="5888" spans="1:4" ht="26.4" x14ac:dyDescent="0.25">
      <c r="A5888" s="84">
        <v>104172</v>
      </c>
      <c r="B5888" s="85" t="s">
        <v>2768</v>
      </c>
      <c r="C5888" s="84" t="s">
        <v>11</v>
      </c>
      <c r="D5888" s="195">
        <v>343.33</v>
      </c>
    </row>
    <row r="5889" spans="1:4" ht="39.6" x14ac:dyDescent="0.25">
      <c r="A5889" s="84">
        <v>89683</v>
      </c>
      <c r="B5889" s="85" t="s">
        <v>2181</v>
      </c>
      <c r="C5889" s="84" t="s">
        <v>11</v>
      </c>
      <c r="D5889" s="195">
        <v>351.81</v>
      </c>
    </row>
    <row r="5890" spans="1:4" ht="39.6" x14ac:dyDescent="0.25">
      <c r="A5890" s="84">
        <v>89667</v>
      </c>
      <c r="B5890" s="85" t="s">
        <v>2173</v>
      </c>
      <c r="C5890" s="84" t="s">
        <v>11</v>
      </c>
      <c r="D5890" s="195">
        <v>53.71</v>
      </c>
    </row>
    <row r="5891" spans="1:4" ht="26.4" x14ac:dyDescent="0.25">
      <c r="A5891" s="84">
        <v>89550</v>
      </c>
      <c r="B5891" s="85" t="s">
        <v>2112</v>
      </c>
      <c r="C5891" s="84" t="s">
        <v>11</v>
      </c>
      <c r="D5891" s="195">
        <v>50.52</v>
      </c>
    </row>
    <row r="5892" spans="1:4" ht="26.4" x14ac:dyDescent="0.25">
      <c r="A5892" s="84">
        <v>89693</v>
      </c>
      <c r="B5892" s="85" t="s">
        <v>2187</v>
      </c>
      <c r="C5892" s="84" t="s">
        <v>11</v>
      </c>
      <c r="D5892" s="195">
        <v>96.09</v>
      </c>
    </row>
    <row r="5893" spans="1:4" ht="26.4" x14ac:dyDescent="0.25">
      <c r="A5893" s="84">
        <v>89571</v>
      </c>
      <c r="B5893" s="85" t="s">
        <v>2127</v>
      </c>
      <c r="C5893" s="84" t="s">
        <v>11</v>
      </c>
      <c r="D5893" s="195">
        <v>84.53</v>
      </c>
    </row>
    <row r="5894" spans="1:4" ht="26.4" x14ac:dyDescent="0.25">
      <c r="A5894" s="84">
        <v>89696</v>
      </c>
      <c r="B5894" s="85" t="s">
        <v>2188</v>
      </c>
      <c r="C5894" s="84" t="s">
        <v>11</v>
      </c>
      <c r="D5894" s="195">
        <v>103.34</v>
      </c>
    </row>
    <row r="5895" spans="1:4" ht="26.4" x14ac:dyDescent="0.25">
      <c r="A5895" s="84">
        <v>89573</v>
      </c>
      <c r="B5895" s="85" t="s">
        <v>2128</v>
      </c>
      <c r="C5895" s="84" t="s">
        <v>11</v>
      </c>
      <c r="D5895" s="195">
        <v>93.51</v>
      </c>
    </row>
    <row r="5896" spans="1:4" ht="26.4" x14ac:dyDescent="0.25">
      <c r="A5896" s="84">
        <v>89704</v>
      </c>
      <c r="B5896" s="85" t="s">
        <v>2193</v>
      </c>
      <c r="C5896" s="84" t="s">
        <v>11</v>
      </c>
      <c r="D5896" s="195">
        <v>183.51</v>
      </c>
    </row>
    <row r="5897" spans="1:4" ht="26.4" x14ac:dyDescent="0.25">
      <c r="A5897" s="84">
        <v>104175</v>
      </c>
      <c r="B5897" s="85" t="s">
        <v>2771</v>
      </c>
      <c r="C5897" s="84" t="s">
        <v>11</v>
      </c>
      <c r="D5897" s="195">
        <v>170.12</v>
      </c>
    </row>
    <row r="5898" spans="1:4" ht="26.4" x14ac:dyDescent="0.25">
      <c r="A5898" s="84">
        <v>89701</v>
      </c>
      <c r="B5898" s="85" t="s">
        <v>2192</v>
      </c>
      <c r="C5898" s="84" t="s">
        <v>11</v>
      </c>
      <c r="D5898" s="195">
        <v>237.65</v>
      </c>
    </row>
    <row r="5899" spans="1:4" ht="26.4" x14ac:dyDescent="0.25">
      <c r="A5899" s="84">
        <v>104177</v>
      </c>
      <c r="B5899" s="85" t="s">
        <v>2773</v>
      </c>
      <c r="C5899" s="84" t="s">
        <v>11</v>
      </c>
      <c r="D5899" s="195">
        <v>220.69</v>
      </c>
    </row>
    <row r="5900" spans="1:4" ht="26.4" x14ac:dyDescent="0.25">
      <c r="A5900" s="84">
        <v>89566</v>
      </c>
      <c r="B5900" s="85" t="s">
        <v>2123</v>
      </c>
      <c r="C5900" s="84" t="s">
        <v>11</v>
      </c>
      <c r="D5900" s="195">
        <v>57.44</v>
      </c>
    </row>
    <row r="5901" spans="1:4" ht="26.4" x14ac:dyDescent="0.25">
      <c r="A5901" s="84">
        <v>89687</v>
      </c>
      <c r="B5901" s="85" t="s">
        <v>2183</v>
      </c>
      <c r="C5901" s="84" t="s">
        <v>11</v>
      </c>
      <c r="D5901" s="195">
        <v>63.83</v>
      </c>
    </row>
    <row r="5902" spans="1:4" ht="26.4" x14ac:dyDescent="0.25">
      <c r="A5902" s="84">
        <v>102450</v>
      </c>
      <c r="B5902" s="85" t="s">
        <v>13228</v>
      </c>
      <c r="C5902" s="84" t="s">
        <v>9</v>
      </c>
      <c r="D5902" s="195">
        <v>0</v>
      </c>
    </row>
    <row r="5903" spans="1:4" ht="26.4" x14ac:dyDescent="0.25">
      <c r="A5903" s="84">
        <v>102250</v>
      </c>
      <c r="B5903" s="85" t="s">
        <v>13229</v>
      </c>
      <c r="C5903" s="84" t="s">
        <v>9</v>
      </c>
      <c r="D5903" s="195">
        <v>0</v>
      </c>
    </row>
    <row r="5904" spans="1:4" ht="26.4" x14ac:dyDescent="0.25">
      <c r="A5904" s="84">
        <v>102240</v>
      </c>
      <c r="B5904" s="85" t="s">
        <v>13230</v>
      </c>
      <c r="C5904" s="84" t="s">
        <v>9</v>
      </c>
      <c r="D5904" s="195">
        <v>0</v>
      </c>
    </row>
    <row r="5905" spans="1:4" ht="26.4" x14ac:dyDescent="0.25">
      <c r="A5905" s="84">
        <v>102449</v>
      </c>
      <c r="B5905" s="85" t="s">
        <v>13231</v>
      </c>
      <c r="C5905" s="84" t="s">
        <v>9</v>
      </c>
      <c r="D5905" s="195">
        <v>0</v>
      </c>
    </row>
    <row r="5906" spans="1:4" ht="26.4" x14ac:dyDescent="0.25">
      <c r="A5906" s="84">
        <v>102249</v>
      </c>
      <c r="B5906" s="85" t="s">
        <v>13232</v>
      </c>
      <c r="C5906" s="84" t="s">
        <v>9</v>
      </c>
      <c r="D5906" s="195">
        <v>0</v>
      </c>
    </row>
    <row r="5907" spans="1:4" ht="26.4" x14ac:dyDescent="0.25">
      <c r="A5907" s="84">
        <v>102238</v>
      </c>
      <c r="B5907" s="85" t="s">
        <v>13233</v>
      </c>
      <c r="C5907" s="84" t="s">
        <v>9</v>
      </c>
      <c r="D5907" s="195">
        <v>0</v>
      </c>
    </row>
    <row r="5908" spans="1:4" ht="26.4" x14ac:dyDescent="0.25">
      <c r="A5908" s="84">
        <v>102448</v>
      </c>
      <c r="B5908" s="85" t="s">
        <v>13234</v>
      </c>
      <c r="C5908" s="84" t="s">
        <v>9</v>
      </c>
      <c r="D5908" s="195">
        <v>0</v>
      </c>
    </row>
    <row r="5909" spans="1:4" ht="26.4" x14ac:dyDescent="0.25">
      <c r="A5909" s="84">
        <v>102248</v>
      </c>
      <c r="B5909" s="85" t="s">
        <v>13235</v>
      </c>
      <c r="C5909" s="84" t="s">
        <v>9</v>
      </c>
      <c r="D5909" s="195">
        <v>0</v>
      </c>
    </row>
    <row r="5910" spans="1:4" ht="26.4" x14ac:dyDescent="0.25">
      <c r="A5910" s="84">
        <v>102253</v>
      </c>
      <c r="B5910" s="85" t="s">
        <v>3194</v>
      </c>
      <c r="C5910" s="84" t="s">
        <v>9</v>
      </c>
      <c r="D5910" s="195">
        <v>565.11</v>
      </c>
    </row>
    <row r="5911" spans="1:4" ht="26.4" x14ac:dyDescent="0.25">
      <c r="A5911" s="84">
        <v>102254</v>
      </c>
      <c r="B5911" s="85" t="s">
        <v>3195</v>
      </c>
      <c r="C5911" s="84" t="s">
        <v>9</v>
      </c>
      <c r="D5911" s="195">
        <v>396</v>
      </c>
    </row>
    <row r="5912" spans="1:4" ht="26.4" x14ac:dyDescent="0.25">
      <c r="A5912" s="84">
        <v>102257</v>
      </c>
      <c r="B5912" s="85" t="s">
        <v>3198</v>
      </c>
      <c r="C5912" s="84" t="s">
        <v>9</v>
      </c>
      <c r="D5912" s="195">
        <v>373.64</v>
      </c>
    </row>
    <row r="5913" spans="1:4" ht="26.4" x14ac:dyDescent="0.25">
      <c r="A5913" s="84">
        <v>102239</v>
      </c>
      <c r="B5913" s="85" t="s">
        <v>13236</v>
      </c>
      <c r="C5913" s="84" t="s">
        <v>9</v>
      </c>
      <c r="D5913" s="195">
        <v>0</v>
      </c>
    </row>
    <row r="5914" spans="1:4" ht="26.4" x14ac:dyDescent="0.25">
      <c r="A5914" s="84">
        <v>102236</v>
      </c>
      <c r="B5914" s="85" t="s">
        <v>13237</v>
      </c>
      <c r="C5914" s="84" t="s">
        <v>9</v>
      </c>
      <c r="D5914" s="195">
        <v>0</v>
      </c>
    </row>
    <row r="5915" spans="1:4" x14ac:dyDescent="0.25">
      <c r="A5915" s="84">
        <v>102235</v>
      </c>
      <c r="B5915" s="85" t="s">
        <v>7367</v>
      </c>
      <c r="C5915" s="84" t="s">
        <v>9</v>
      </c>
      <c r="D5915" s="195">
        <v>592.9</v>
      </c>
    </row>
    <row r="5916" spans="1:4" ht="26.4" x14ac:dyDescent="0.25">
      <c r="A5916" s="84">
        <v>102260</v>
      </c>
      <c r="B5916" s="85" t="s">
        <v>13238</v>
      </c>
      <c r="C5916" s="84" t="s">
        <v>9</v>
      </c>
      <c r="D5916" s="195">
        <v>0</v>
      </c>
    </row>
    <row r="5917" spans="1:4" ht="26.4" x14ac:dyDescent="0.25">
      <c r="A5917" s="84">
        <v>102259</v>
      </c>
      <c r="B5917" s="85" t="s">
        <v>13239</v>
      </c>
      <c r="C5917" s="84" t="s">
        <v>9</v>
      </c>
      <c r="D5917" s="195">
        <v>0</v>
      </c>
    </row>
    <row r="5918" spans="1:4" ht="26.4" x14ac:dyDescent="0.25">
      <c r="A5918" s="84">
        <v>102262</v>
      </c>
      <c r="B5918" s="85" t="s">
        <v>13240</v>
      </c>
      <c r="C5918" s="84" t="s">
        <v>11</v>
      </c>
      <c r="D5918" s="195">
        <v>0</v>
      </c>
    </row>
    <row r="5919" spans="1:4" ht="39.6" x14ac:dyDescent="0.25">
      <c r="A5919" s="84">
        <v>102242</v>
      </c>
      <c r="B5919" s="85" t="s">
        <v>13241</v>
      </c>
      <c r="C5919" s="84" t="s">
        <v>9</v>
      </c>
      <c r="D5919" s="195">
        <v>0</v>
      </c>
    </row>
    <row r="5920" spans="1:4" ht="26.4" x14ac:dyDescent="0.25">
      <c r="A5920" s="84">
        <v>102246</v>
      </c>
      <c r="B5920" s="85" t="s">
        <v>13242</v>
      </c>
      <c r="C5920" s="84" t="s">
        <v>9</v>
      </c>
      <c r="D5920" s="195">
        <v>0</v>
      </c>
    </row>
    <row r="5921" spans="1:4" ht="26.4" x14ac:dyDescent="0.25">
      <c r="A5921" s="84">
        <v>102251</v>
      </c>
      <c r="B5921" s="85" t="s">
        <v>13243</v>
      </c>
      <c r="C5921" s="84" t="s">
        <v>9</v>
      </c>
      <c r="D5921" s="195">
        <v>0</v>
      </c>
    </row>
    <row r="5922" spans="1:4" ht="39.6" x14ac:dyDescent="0.25">
      <c r="A5922" s="84">
        <v>102241</v>
      </c>
      <c r="B5922" s="85" t="s">
        <v>13244</v>
      </c>
      <c r="C5922" s="84" t="s">
        <v>9</v>
      </c>
      <c r="D5922" s="195">
        <v>0</v>
      </c>
    </row>
    <row r="5923" spans="1:4" ht="26.4" x14ac:dyDescent="0.25">
      <c r="A5923" s="84">
        <v>102247</v>
      </c>
      <c r="B5923" s="85" t="s">
        <v>13245</v>
      </c>
      <c r="C5923" s="84" t="s">
        <v>9</v>
      </c>
      <c r="D5923" s="195">
        <v>0</v>
      </c>
    </row>
    <row r="5924" spans="1:4" ht="26.4" x14ac:dyDescent="0.25">
      <c r="A5924" s="84">
        <v>102252</v>
      </c>
      <c r="B5924" s="85" t="s">
        <v>13246</v>
      </c>
      <c r="C5924" s="84" t="s">
        <v>9</v>
      </c>
      <c r="D5924" s="195">
        <v>0</v>
      </c>
    </row>
    <row r="5925" spans="1:4" ht="26.4" x14ac:dyDescent="0.25">
      <c r="A5925" s="84">
        <v>102255</v>
      </c>
      <c r="B5925" s="85" t="s">
        <v>3196</v>
      </c>
      <c r="C5925" s="84" t="s">
        <v>9</v>
      </c>
      <c r="D5925" s="195">
        <v>638.14</v>
      </c>
    </row>
    <row r="5926" spans="1:4" ht="26.4" x14ac:dyDescent="0.25">
      <c r="A5926" s="84">
        <v>102256</v>
      </c>
      <c r="B5926" s="85" t="s">
        <v>3197</v>
      </c>
      <c r="C5926" s="84" t="s">
        <v>9</v>
      </c>
      <c r="D5926" s="195">
        <v>477.08</v>
      </c>
    </row>
    <row r="5927" spans="1:4" ht="26.4" x14ac:dyDescent="0.25">
      <c r="A5927" s="84">
        <v>102258</v>
      </c>
      <c r="B5927" s="85" t="s">
        <v>3199</v>
      </c>
      <c r="C5927" s="84" t="s">
        <v>9</v>
      </c>
      <c r="D5927" s="195">
        <v>445.61</v>
      </c>
    </row>
    <row r="5928" spans="1:4" ht="39.6" x14ac:dyDescent="0.25">
      <c r="A5928" s="84">
        <v>101912</v>
      </c>
      <c r="B5928" s="85" t="s">
        <v>1860</v>
      </c>
      <c r="C5928" s="84" t="s">
        <v>11</v>
      </c>
      <c r="D5928" s="195">
        <v>2077.91</v>
      </c>
    </row>
    <row r="5929" spans="1:4" ht="39.6" x14ac:dyDescent="0.25">
      <c r="A5929" s="84">
        <v>96765</v>
      </c>
      <c r="B5929" s="85" t="s">
        <v>1859</v>
      </c>
      <c r="C5929" s="84" t="s">
        <v>11</v>
      </c>
      <c r="D5929" s="195">
        <v>1659.05</v>
      </c>
    </row>
    <row r="5930" spans="1:4" ht="26.4" x14ac:dyDescent="0.25">
      <c r="A5930" s="84">
        <v>97430</v>
      </c>
      <c r="B5930" s="85" t="s">
        <v>2536</v>
      </c>
      <c r="C5930" s="84" t="s">
        <v>11</v>
      </c>
      <c r="D5930" s="195">
        <v>42.23</v>
      </c>
    </row>
    <row r="5931" spans="1:4" ht="26.4" x14ac:dyDescent="0.25">
      <c r="A5931" s="84">
        <v>97431</v>
      </c>
      <c r="B5931" s="85" t="s">
        <v>2537</v>
      </c>
      <c r="C5931" s="84" t="s">
        <v>11</v>
      </c>
      <c r="D5931" s="195">
        <v>47.35</v>
      </c>
    </row>
    <row r="5932" spans="1:4" ht="26.4" x14ac:dyDescent="0.25">
      <c r="A5932" s="84">
        <v>97432</v>
      </c>
      <c r="B5932" s="85" t="s">
        <v>2538</v>
      </c>
      <c r="C5932" s="84" t="s">
        <v>11</v>
      </c>
      <c r="D5932" s="195">
        <v>53.47</v>
      </c>
    </row>
    <row r="5933" spans="1:4" x14ac:dyDescent="0.25">
      <c r="A5933" s="84">
        <v>101913</v>
      </c>
      <c r="B5933" s="85" t="s">
        <v>1861</v>
      </c>
      <c r="C5933" s="84" t="s">
        <v>11</v>
      </c>
      <c r="D5933" s="195">
        <v>446.23</v>
      </c>
    </row>
    <row r="5934" spans="1:4" x14ac:dyDescent="0.25">
      <c r="A5934" s="84">
        <v>101914</v>
      </c>
      <c r="B5934" s="85" t="s">
        <v>1862</v>
      </c>
      <c r="C5934" s="84" t="s">
        <v>11</v>
      </c>
      <c r="D5934" s="195">
        <v>567.13</v>
      </c>
    </row>
    <row r="5935" spans="1:4" ht="39.6" x14ac:dyDescent="0.25">
      <c r="A5935" s="84">
        <v>101915</v>
      </c>
      <c r="B5935" s="85" t="s">
        <v>1863</v>
      </c>
      <c r="C5935" s="84" t="s">
        <v>11</v>
      </c>
      <c r="D5935" s="195">
        <v>419.89</v>
      </c>
    </row>
    <row r="5936" spans="1:4" ht="26.4" x14ac:dyDescent="0.25">
      <c r="A5936" s="84">
        <v>97433</v>
      </c>
      <c r="B5936" s="85" t="s">
        <v>2539</v>
      </c>
      <c r="C5936" s="84" t="s">
        <v>11</v>
      </c>
      <c r="D5936" s="195">
        <v>91.65</v>
      </c>
    </row>
    <row r="5937" spans="1:4" ht="26.4" x14ac:dyDescent="0.25">
      <c r="A5937" s="84">
        <v>97435</v>
      </c>
      <c r="B5937" s="85" t="s">
        <v>2541</v>
      </c>
      <c r="C5937" s="84" t="s">
        <v>11</v>
      </c>
      <c r="D5937" s="195">
        <v>107.05</v>
      </c>
    </row>
    <row r="5938" spans="1:4" ht="26.4" x14ac:dyDescent="0.25">
      <c r="A5938" s="84">
        <v>97437</v>
      </c>
      <c r="B5938" s="85" t="s">
        <v>8133</v>
      </c>
      <c r="C5938" s="84" t="s">
        <v>11</v>
      </c>
      <c r="D5938" s="195">
        <v>122.42</v>
      </c>
    </row>
    <row r="5939" spans="1:4" ht="26.4" x14ac:dyDescent="0.25">
      <c r="A5939" s="84">
        <v>97546</v>
      </c>
      <c r="B5939" s="85" t="s">
        <v>2621</v>
      </c>
      <c r="C5939" s="84" t="s">
        <v>11</v>
      </c>
      <c r="D5939" s="195">
        <v>33.4</v>
      </c>
    </row>
    <row r="5940" spans="1:4" ht="26.4" x14ac:dyDescent="0.25">
      <c r="A5940" s="84">
        <v>97548</v>
      </c>
      <c r="B5940" s="85" t="s">
        <v>2623</v>
      </c>
      <c r="C5940" s="84" t="s">
        <v>11</v>
      </c>
      <c r="D5940" s="195">
        <v>50.85</v>
      </c>
    </row>
    <row r="5941" spans="1:4" ht="26.4" x14ac:dyDescent="0.25">
      <c r="A5941" s="84">
        <v>97550</v>
      </c>
      <c r="B5941" s="85" t="s">
        <v>2625</v>
      </c>
      <c r="C5941" s="84" t="s">
        <v>11</v>
      </c>
      <c r="D5941" s="195">
        <v>87.33</v>
      </c>
    </row>
    <row r="5942" spans="1:4" ht="26.4" x14ac:dyDescent="0.25">
      <c r="A5942" s="84">
        <v>97479</v>
      </c>
      <c r="B5942" s="85" t="s">
        <v>2570</v>
      </c>
      <c r="C5942" s="84" t="s">
        <v>11</v>
      </c>
      <c r="D5942" s="195">
        <v>53.44</v>
      </c>
    </row>
    <row r="5943" spans="1:4" ht="26.4" x14ac:dyDescent="0.25">
      <c r="A5943" s="84">
        <v>97517</v>
      </c>
      <c r="B5943" s="85" t="s">
        <v>2598</v>
      </c>
      <c r="C5943" s="84" t="s">
        <v>11</v>
      </c>
      <c r="D5943" s="195">
        <v>48.46</v>
      </c>
    </row>
    <row r="5944" spans="1:4" ht="26.4" x14ac:dyDescent="0.25">
      <c r="A5944" s="84">
        <v>97481</v>
      </c>
      <c r="B5944" s="85" t="s">
        <v>2572</v>
      </c>
      <c r="C5944" s="84" t="s">
        <v>11</v>
      </c>
      <c r="D5944" s="195">
        <v>76.11</v>
      </c>
    </row>
    <row r="5945" spans="1:4" ht="26.4" x14ac:dyDescent="0.25">
      <c r="A5945" s="84">
        <v>97519</v>
      </c>
      <c r="B5945" s="85" t="s">
        <v>2600</v>
      </c>
      <c r="C5945" s="84" t="s">
        <v>11</v>
      </c>
      <c r="D5945" s="195">
        <v>67.33</v>
      </c>
    </row>
    <row r="5946" spans="1:4" ht="26.4" x14ac:dyDescent="0.25">
      <c r="A5946" s="84">
        <v>97483</v>
      </c>
      <c r="B5946" s="85" t="s">
        <v>2574</v>
      </c>
      <c r="C5946" s="84" t="s">
        <v>11</v>
      </c>
      <c r="D5946" s="195">
        <v>105.1</v>
      </c>
    </row>
    <row r="5947" spans="1:4" ht="26.4" x14ac:dyDescent="0.25">
      <c r="A5947" s="84">
        <v>97521</v>
      </c>
      <c r="B5947" s="85" t="s">
        <v>2602</v>
      </c>
      <c r="C5947" s="84" t="s">
        <v>11</v>
      </c>
      <c r="D5947" s="195">
        <v>92.01</v>
      </c>
    </row>
    <row r="5948" spans="1:4" ht="26.4" x14ac:dyDescent="0.25">
      <c r="A5948" s="84">
        <v>97452</v>
      </c>
      <c r="B5948" s="85" t="s">
        <v>2552</v>
      </c>
      <c r="C5948" s="84" t="s">
        <v>11</v>
      </c>
      <c r="D5948" s="195">
        <v>174.21</v>
      </c>
    </row>
    <row r="5949" spans="1:4" ht="26.4" x14ac:dyDescent="0.25">
      <c r="A5949" s="84">
        <v>97485</v>
      </c>
      <c r="B5949" s="85" t="s">
        <v>2576</v>
      </c>
      <c r="C5949" s="84" t="s">
        <v>11</v>
      </c>
      <c r="D5949" s="195">
        <v>143.36000000000001</v>
      </c>
    </row>
    <row r="5950" spans="1:4" ht="26.4" x14ac:dyDescent="0.25">
      <c r="A5950" s="84">
        <v>97523</v>
      </c>
      <c r="B5950" s="85" t="s">
        <v>2604</v>
      </c>
      <c r="C5950" s="84" t="s">
        <v>11</v>
      </c>
      <c r="D5950" s="195">
        <v>124.88</v>
      </c>
    </row>
    <row r="5951" spans="1:4" ht="26.4" x14ac:dyDescent="0.25">
      <c r="A5951" s="84">
        <v>97454</v>
      </c>
      <c r="B5951" s="85" t="s">
        <v>2554</v>
      </c>
      <c r="C5951" s="84" t="s">
        <v>11</v>
      </c>
      <c r="D5951" s="195">
        <v>281.12</v>
      </c>
    </row>
    <row r="5952" spans="1:4" ht="26.4" x14ac:dyDescent="0.25">
      <c r="A5952" s="84">
        <v>97487</v>
      </c>
      <c r="B5952" s="85" t="s">
        <v>2578</v>
      </c>
      <c r="C5952" s="84" t="s">
        <v>11</v>
      </c>
      <c r="D5952" s="195">
        <v>255.52</v>
      </c>
    </row>
    <row r="5953" spans="1:4" ht="26.4" x14ac:dyDescent="0.25">
      <c r="A5953" s="84">
        <v>97525</v>
      </c>
      <c r="B5953" s="85" t="s">
        <v>2606</v>
      </c>
      <c r="C5953" s="84" t="s">
        <v>11</v>
      </c>
      <c r="D5953" s="195">
        <v>228.85</v>
      </c>
    </row>
    <row r="5954" spans="1:4" ht="26.4" x14ac:dyDescent="0.25">
      <c r="A5954" s="84">
        <v>97456</v>
      </c>
      <c r="B5954" s="85" t="s">
        <v>2556</v>
      </c>
      <c r="C5954" s="84" t="s">
        <v>11</v>
      </c>
      <c r="D5954" s="195">
        <v>603.15</v>
      </c>
    </row>
    <row r="5955" spans="1:4" ht="26.4" x14ac:dyDescent="0.25">
      <c r="A5955" s="84">
        <v>97489</v>
      </c>
      <c r="B5955" s="85" t="s">
        <v>2580</v>
      </c>
      <c r="C5955" s="84" t="s">
        <v>11</v>
      </c>
      <c r="D5955" s="195">
        <v>582.73</v>
      </c>
    </row>
    <row r="5956" spans="1:4" ht="26.4" x14ac:dyDescent="0.25">
      <c r="A5956" s="84">
        <v>97527</v>
      </c>
      <c r="B5956" s="85" t="s">
        <v>2608</v>
      </c>
      <c r="C5956" s="84" t="s">
        <v>11</v>
      </c>
      <c r="D5956" s="195">
        <v>547.95000000000005</v>
      </c>
    </row>
    <row r="5957" spans="1:4" ht="26.4" x14ac:dyDescent="0.25">
      <c r="A5957" s="84">
        <v>97434</v>
      </c>
      <c r="B5957" s="85" t="s">
        <v>2540</v>
      </c>
      <c r="C5957" s="84" t="s">
        <v>11</v>
      </c>
      <c r="D5957" s="195">
        <v>93.19</v>
      </c>
    </row>
    <row r="5958" spans="1:4" ht="26.4" x14ac:dyDescent="0.25">
      <c r="A5958" s="84">
        <v>97436</v>
      </c>
      <c r="B5958" s="85" t="s">
        <v>2542</v>
      </c>
      <c r="C5958" s="84" t="s">
        <v>11</v>
      </c>
      <c r="D5958" s="195">
        <v>110.03</v>
      </c>
    </row>
    <row r="5959" spans="1:4" ht="26.4" x14ac:dyDescent="0.25">
      <c r="A5959" s="84">
        <v>97438</v>
      </c>
      <c r="B5959" s="85" t="s">
        <v>2543</v>
      </c>
      <c r="C5959" s="84" t="s">
        <v>11</v>
      </c>
      <c r="D5959" s="195">
        <v>125.61</v>
      </c>
    </row>
    <row r="5960" spans="1:4" ht="26.4" x14ac:dyDescent="0.25">
      <c r="A5960" s="84">
        <v>97547</v>
      </c>
      <c r="B5960" s="85" t="s">
        <v>2622</v>
      </c>
      <c r="C5960" s="84" t="s">
        <v>11</v>
      </c>
      <c r="D5960" s="195">
        <v>33.4</v>
      </c>
    </row>
    <row r="5961" spans="1:4" ht="26.4" x14ac:dyDescent="0.25">
      <c r="A5961" s="84">
        <v>97549</v>
      </c>
      <c r="B5961" s="85" t="s">
        <v>2624</v>
      </c>
      <c r="C5961" s="84" t="s">
        <v>11</v>
      </c>
      <c r="D5961" s="195">
        <v>50.85</v>
      </c>
    </row>
    <row r="5962" spans="1:4" ht="26.4" x14ac:dyDescent="0.25">
      <c r="A5962" s="84">
        <v>97551</v>
      </c>
      <c r="B5962" s="85" t="s">
        <v>2626</v>
      </c>
      <c r="C5962" s="84" t="s">
        <v>11</v>
      </c>
      <c r="D5962" s="195">
        <v>87.33</v>
      </c>
    </row>
    <row r="5963" spans="1:4" ht="26.4" x14ac:dyDescent="0.25">
      <c r="A5963" s="84">
        <v>97480</v>
      </c>
      <c r="B5963" s="85" t="s">
        <v>2571</v>
      </c>
      <c r="C5963" s="84" t="s">
        <v>11</v>
      </c>
      <c r="D5963" s="195">
        <v>53.44</v>
      </c>
    </row>
    <row r="5964" spans="1:4" ht="26.4" x14ac:dyDescent="0.25">
      <c r="A5964" s="84">
        <v>97518</v>
      </c>
      <c r="B5964" s="85" t="s">
        <v>2599</v>
      </c>
      <c r="C5964" s="84" t="s">
        <v>11</v>
      </c>
      <c r="D5964" s="195">
        <v>48.46</v>
      </c>
    </row>
    <row r="5965" spans="1:4" ht="26.4" x14ac:dyDescent="0.25">
      <c r="A5965" s="84">
        <v>97482</v>
      </c>
      <c r="B5965" s="85" t="s">
        <v>2573</v>
      </c>
      <c r="C5965" s="84" t="s">
        <v>11</v>
      </c>
      <c r="D5965" s="195">
        <v>76.11</v>
      </c>
    </row>
    <row r="5966" spans="1:4" ht="26.4" x14ac:dyDescent="0.25">
      <c r="A5966" s="84">
        <v>97520</v>
      </c>
      <c r="B5966" s="85" t="s">
        <v>2601</v>
      </c>
      <c r="C5966" s="84" t="s">
        <v>11</v>
      </c>
      <c r="D5966" s="195">
        <v>67.33</v>
      </c>
    </row>
    <row r="5967" spans="1:4" ht="26.4" x14ac:dyDescent="0.25">
      <c r="A5967" s="84">
        <v>97484</v>
      </c>
      <c r="B5967" s="85" t="s">
        <v>2575</v>
      </c>
      <c r="C5967" s="84" t="s">
        <v>11</v>
      </c>
      <c r="D5967" s="195">
        <v>105.1</v>
      </c>
    </row>
    <row r="5968" spans="1:4" ht="26.4" x14ac:dyDescent="0.25">
      <c r="A5968" s="84">
        <v>97522</v>
      </c>
      <c r="B5968" s="85" t="s">
        <v>2603</v>
      </c>
      <c r="C5968" s="84" t="s">
        <v>11</v>
      </c>
      <c r="D5968" s="195">
        <v>92.01</v>
      </c>
    </row>
    <row r="5969" spans="1:4" ht="26.4" x14ac:dyDescent="0.25">
      <c r="A5969" s="84">
        <v>97453</v>
      </c>
      <c r="B5969" s="85" t="s">
        <v>2553</v>
      </c>
      <c r="C5969" s="84" t="s">
        <v>11</v>
      </c>
      <c r="D5969" s="195">
        <v>183.33</v>
      </c>
    </row>
    <row r="5970" spans="1:4" ht="26.4" x14ac:dyDescent="0.25">
      <c r="A5970" s="84">
        <v>97486</v>
      </c>
      <c r="B5970" s="85" t="s">
        <v>2577</v>
      </c>
      <c r="C5970" s="84" t="s">
        <v>11</v>
      </c>
      <c r="D5970" s="195">
        <v>152.47999999999999</v>
      </c>
    </row>
    <row r="5971" spans="1:4" ht="26.4" x14ac:dyDescent="0.25">
      <c r="A5971" s="84">
        <v>97524</v>
      </c>
      <c r="B5971" s="85" t="s">
        <v>2605</v>
      </c>
      <c r="C5971" s="84" t="s">
        <v>11</v>
      </c>
      <c r="D5971" s="195">
        <v>134</v>
      </c>
    </row>
    <row r="5972" spans="1:4" ht="26.4" x14ac:dyDescent="0.25">
      <c r="A5972" s="84">
        <v>97455</v>
      </c>
      <c r="B5972" s="85" t="s">
        <v>2555</v>
      </c>
      <c r="C5972" s="84" t="s">
        <v>11</v>
      </c>
      <c r="D5972" s="195">
        <v>295.7</v>
      </c>
    </row>
    <row r="5973" spans="1:4" ht="26.4" x14ac:dyDescent="0.25">
      <c r="A5973" s="84">
        <v>97488</v>
      </c>
      <c r="B5973" s="85" t="s">
        <v>2579</v>
      </c>
      <c r="C5973" s="84" t="s">
        <v>11</v>
      </c>
      <c r="D5973" s="195">
        <v>270.10000000000002</v>
      </c>
    </row>
    <row r="5974" spans="1:4" ht="26.4" x14ac:dyDescent="0.25">
      <c r="A5974" s="84">
        <v>97526</v>
      </c>
      <c r="B5974" s="85" t="s">
        <v>2607</v>
      </c>
      <c r="C5974" s="84" t="s">
        <v>11</v>
      </c>
      <c r="D5974" s="195">
        <v>243.43</v>
      </c>
    </row>
    <row r="5975" spans="1:4" ht="26.4" x14ac:dyDescent="0.25">
      <c r="A5975" s="84">
        <v>97457</v>
      </c>
      <c r="B5975" s="85" t="s">
        <v>2557</v>
      </c>
      <c r="C5975" s="84" t="s">
        <v>11</v>
      </c>
      <c r="D5975" s="195">
        <v>537.73</v>
      </c>
    </row>
    <row r="5976" spans="1:4" ht="26.4" x14ac:dyDescent="0.25">
      <c r="A5976" s="84">
        <v>97490</v>
      </c>
      <c r="B5976" s="85" t="s">
        <v>2581</v>
      </c>
      <c r="C5976" s="84" t="s">
        <v>11</v>
      </c>
      <c r="D5976" s="195">
        <v>517.30999999999995</v>
      </c>
    </row>
    <row r="5977" spans="1:4" ht="26.4" x14ac:dyDescent="0.25">
      <c r="A5977" s="84">
        <v>97528</v>
      </c>
      <c r="B5977" s="85" t="s">
        <v>2609</v>
      </c>
      <c r="C5977" s="84" t="s">
        <v>11</v>
      </c>
      <c r="D5977" s="195">
        <v>482.53</v>
      </c>
    </row>
    <row r="5978" spans="1:4" ht="26.4" x14ac:dyDescent="0.25">
      <c r="A5978" s="84">
        <v>101906</v>
      </c>
      <c r="B5978" s="85" t="s">
        <v>7086</v>
      </c>
      <c r="C5978" s="84" t="s">
        <v>11</v>
      </c>
      <c r="D5978" s="195">
        <v>696.15</v>
      </c>
    </row>
    <row r="5979" spans="1:4" ht="26.4" x14ac:dyDescent="0.25">
      <c r="A5979" s="84">
        <v>101907</v>
      </c>
      <c r="B5979" s="85" t="s">
        <v>7087</v>
      </c>
      <c r="C5979" s="84" t="s">
        <v>11</v>
      </c>
      <c r="D5979" s="195">
        <v>751.77</v>
      </c>
    </row>
    <row r="5980" spans="1:4" ht="26.4" x14ac:dyDescent="0.25">
      <c r="A5980" s="84">
        <v>101911</v>
      </c>
      <c r="B5980" s="85" t="s">
        <v>7091</v>
      </c>
      <c r="C5980" s="84" t="s">
        <v>11</v>
      </c>
      <c r="D5980" s="195">
        <v>362.46</v>
      </c>
    </row>
    <row r="5981" spans="1:4" ht="26.4" x14ac:dyDescent="0.25">
      <c r="A5981" s="84">
        <v>101908</v>
      </c>
      <c r="B5981" s="85" t="s">
        <v>7088</v>
      </c>
      <c r="C5981" s="84" t="s">
        <v>11</v>
      </c>
      <c r="D5981" s="195">
        <v>232.69</v>
      </c>
    </row>
    <row r="5982" spans="1:4" ht="26.4" x14ac:dyDescent="0.25">
      <c r="A5982" s="84">
        <v>101909</v>
      </c>
      <c r="B5982" s="85" t="s">
        <v>7089</v>
      </c>
      <c r="C5982" s="84" t="s">
        <v>11</v>
      </c>
      <c r="D5982" s="195">
        <v>269.77</v>
      </c>
    </row>
    <row r="5983" spans="1:4" ht="26.4" x14ac:dyDescent="0.25">
      <c r="A5983" s="84">
        <v>101910</v>
      </c>
      <c r="B5983" s="85" t="s">
        <v>7090</v>
      </c>
      <c r="C5983" s="84" t="s">
        <v>11</v>
      </c>
      <c r="D5983" s="195">
        <v>316.11</v>
      </c>
    </row>
    <row r="5984" spans="1:4" ht="26.4" x14ac:dyDescent="0.25">
      <c r="A5984" s="84">
        <v>101905</v>
      </c>
      <c r="B5984" s="85" t="s">
        <v>7085</v>
      </c>
      <c r="C5984" s="84" t="s">
        <v>11</v>
      </c>
      <c r="D5984" s="195">
        <v>239.64</v>
      </c>
    </row>
    <row r="5985" spans="1:4" ht="26.4" x14ac:dyDescent="0.25">
      <c r="A5985" s="84">
        <v>101916</v>
      </c>
      <c r="B5985" s="85" t="s">
        <v>1864</v>
      </c>
      <c r="C5985" s="84" t="s">
        <v>11</v>
      </c>
      <c r="D5985" s="195">
        <v>3512.11</v>
      </c>
    </row>
    <row r="5986" spans="1:4" ht="39.6" x14ac:dyDescent="0.25">
      <c r="A5986" s="84">
        <v>101936</v>
      </c>
      <c r="B5986" s="85" t="s">
        <v>7956</v>
      </c>
      <c r="C5986" s="84" t="s">
        <v>11</v>
      </c>
      <c r="D5986" s="195">
        <v>9879.42</v>
      </c>
    </row>
    <row r="5987" spans="1:4" ht="39.6" x14ac:dyDescent="0.25">
      <c r="A5987" s="84">
        <v>101937</v>
      </c>
      <c r="B5987" s="85" t="s">
        <v>7957</v>
      </c>
      <c r="C5987" s="84" t="s">
        <v>11</v>
      </c>
      <c r="D5987" s="195">
        <v>17922.29</v>
      </c>
    </row>
    <row r="5988" spans="1:4" ht="39.6" x14ac:dyDescent="0.25">
      <c r="A5988" s="84">
        <v>92698</v>
      </c>
      <c r="B5988" s="85" t="s">
        <v>2391</v>
      </c>
      <c r="C5988" s="84" t="s">
        <v>11</v>
      </c>
      <c r="D5988" s="195">
        <v>24.45</v>
      </c>
    </row>
    <row r="5989" spans="1:4" ht="39.6" x14ac:dyDescent="0.25">
      <c r="A5989" s="84">
        <v>92700</v>
      </c>
      <c r="B5989" s="85" t="s">
        <v>2393</v>
      </c>
      <c r="C5989" s="84" t="s">
        <v>11</v>
      </c>
      <c r="D5989" s="195">
        <v>40.04</v>
      </c>
    </row>
    <row r="5990" spans="1:4" ht="39.6" x14ac:dyDescent="0.25">
      <c r="A5990" s="84">
        <v>92702</v>
      </c>
      <c r="B5990" s="85" t="s">
        <v>2395</v>
      </c>
      <c r="C5990" s="84" t="s">
        <v>11</v>
      </c>
      <c r="D5990" s="195">
        <v>62.8</v>
      </c>
    </row>
    <row r="5991" spans="1:4" ht="39.6" x14ac:dyDescent="0.25">
      <c r="A5991" s="84">
        <v>92669</v>
      </c>
      <c r="B5991" s="85" t="s">
        <v>2367</v>
      </c>
      <c r="C5991" s="84" t="s">
        <v>11</v>
      </c>
      <c r="D5991" s="195">
        <v>46.36</v>
      </c>
    </row>
    <row r="5992" spans="1:4" ht="39.6" x14ac:dyDescent="0.25">
      <c r="A5992" s="84">
        <v>92671</v>
      </c>
      <c r="B5992" s="85" t="s">
        <v>2369</v>
      </c>
      <c r="C5992" s="84" t="s">
        <v>11</v>
      </c>
      <c r="D5992" s="195">
        <v>59.8</v>
      </c>
    </row>
    <row r="5993" spans="1:4" ht="39.6" x14ac:dyDescent="0.25">
      <c r="A5993" s="84">
        <v>92673</v>
      </c>
      <c r="B5993" s="85" t="s">
        <v>2371</v>
      </c>
      <c r="C5993" s="84" t="s">
        <v>11</v>
      </c>
      <c r="D5993" s="195">
        <v>68.45</v>
      </c>
    </row>
    <row r="5994" spans="1:4" ht="39.6" x14ac:dyDescent="0.25">
      <c r="A5994" s="84">
        <v>92675</v>
      </c>
      <c r="B5994" s="85" t="s">
        <v>2373</v>
      </c>
      <c r="C5994" s="84" t="s">
        <v>11</v>
      </c>
      <c r="D5994" s="195">
        <v>87.93</v>
      </c>
    </row>
    <row r="5995" spans="1:4" ht="39.6" x14ac:dyDescent="0.25">
      <c r="A5995" s="84">
        <v>92677</v>
      </c>
      <c r="B5995" s="85" t="s">
        <v>2375</v>
      </c>
      <c r="C5995" s="84" t="s">
        <v>11</v>
      </c>
      <c r="D5995" s="195">
        <v>142.24</v>
      </c>
    </row>
    <row r="5996" spans="1:4" ht="39.6" x14ac:dyDescent="0.25">
      <c r="A5996" s="84">
        <v>92635</v>
      </c>
      <c r="B5996" s="85" t="s">
        <v>2347</v>
      </c>
      <c r="C5996" s="84" t="s">
        <v>11</v>
      </c>
      <c r="D5996" s="195">
        <v>229.83</v>
      </c>
    </row>
    <row r="5997" spans="1:4" ht="39.6" x14ac:dyDescent="0.25">
      <c r="A5997" s="84">
        <v>92679</v>
      </c>
      <c r="B5997" s="85" t="s">
        <v>2377</v>
      </c>
      <c r="C5997" s="84" t="s">
        <v>11</v>
      </c>
      <c r="D5997" s="195">
        <v>194.37</v>
      </c>
    </row>
    <row r="5998" spans="1:4" ht="39.6" x14ac:dyDescent="0.25">
      <c r="A5998" s="84">
        <v>92381</v>
      </c>
      <c r="B5998" s="85" t="s">
        <v>2337</v>
      </c>
      <c r="C5998" s="84" t="s">
        <v>11</v>
      </c>
      <c r="D5998" s="195">
        <v>63.46</v>
      </c>
    </row>
    <row r="5999" spans="1:4" ht="39.6" x14ac:dyDescent="0.25">
      <c r="A5999" s="84">
        <v>92383</v>
      </c>
      <c r="B5999" s="85" t="s">
        <v>2339</v>
      </c>
      <c r="C5999" s="84" t="s">
        <v>11</v>
      </c>
      <c r="D5999" s="195">
        <v>79.19</v>
      </c>
    </row>
    <row r="6000" spans="1:4" ht="39.6" x14ac:dyDescent="0.25">
      <c r="A6000" s="84">
        <v>92385</v>
      </c>
      <c r="B6000" s="85" t="s">
        <v>2341</v>
      </c>
      <c r="C6000" s="84" t="s">
        <v>11</v>
      </c>
      <c r="D6000" s="195">
        <v>90.54</v>
      </c>
    </row>
    <row r="6001" spans="1:4" ht="26.4" x14ac:dyDescent="0.25">
      <c r="A6001" s="84">
        <v>92350</v>
      </c>
      <c r="B6001" s="85" t="s">
        <v>2316</v>
      </c>
      <c r="C6001" s="84" t="s">
        <v>11</v>
      </c>
      <c r="D6001" s="195">
        <v>113.46</v>
      </c>
    </row>
    <row r="6002" spans="1:4" ht="39.6" x14ac:dyDescent="0.25">
      <c r="A6002" s="84">
        <v>92387</v>
      </c>
      <c r="B6002" s="85" t="s">
        <v>2343</v>
      </c>
      <c r="C6002" s="84" t="s">
        <v>11</v>
      </c>
      <c r="D6002" s="195">
        <v>113.33</v>
      </c>
    </row>
    <row r="6003" spans="1:4" ht="26.4" x14ac:dyDescent="0.25">
      <c r="A6003" s="84">
        <v>92352</v>
      </c>
      <c r="B6003" s="85" t="s">
        <v>2318</v>
      </c>
      <c r="C6003" s="84" t="s">
        <v>11</v>
      </c>
      <c r="D6003" s="195">
        <v>169.57</v>
      </c>
    </row>
    <row r="6004" spans="1:4" ht="39.6" x14ac:dyDescent="0.25">
      <c r="A6004" s="84">
        <v>92389</v>
      </c>
      <c r="B6004" s="85" t="s">
        <v>2345</v>
      </c>
      <c r="C6004" s="84" t="s">
        <v>11</v>
      </c>
      <c r="D6004" s="195">
        <v>172.7</v>
      </c>
    </row>
    <row r="6005" spans="1:4" ht="26.4" x14ac:dyDescent="0.25">
      <c r="A6005" s="84">
        <v>92354</v>
      </c>
      <c r="B6005" s="85" t="s">
        <v>2320</v>
      </c>
      <c r="C6005" s="84" t="s">
        <v>11</v>
      </c>
      <c r="D6005" s="195">
        <v>223.51</v>
      </c>
    </row>
    <row r="6006" spans="1:4" ht="39.6" x14ac:dyDescent="0.25">
      <c r="A6006" s="84">
        <v>92699</v>
      </c>
      <c r="B6006" s="85" t="s">
        <v>2392</v>
      </c>
      <c r="C6006" s="84" t="s">
        <v>11</v>
      </c>
      <c r="D6006" s="195">
        <v>23.06</v>
      </c>
    </row>
    <row r="6007" spans="1:4" ht="39.6" x14ac:dyDescent="0.25">
      <c r="A6007" s="84">
        <v>92701</v>
      </c>
      <c r="B6007" s="85" t="s">
        <v>2394</v>
      </c>
      <c r="C6007" s="84" t="s">
        <v>11</v>
      </c>
      <c r="D6007" s="195">
        <v>37.96</v>
      </c>
    </row>
    <row r="6008" spans="1:4" ht="39.6" x14ac:dyDescent="0.25">
      <c r="A6008" s="84">
        <v>92703</v>
      </c>
      <c r="B6008" s="85" t="s">
        <v>2396</v>
      </c>
      <c r="C6008" s="84" t="s">
        <v>11</v>
      </c>
      <c r="D6008" s="195">
        <v>60.24</v>
      </c>
    </row>
    <row r="6009" spans="1:4" ht="39.6" x14ac:dyDescent="0.25">
      <c r="A6009" s="84">
        <v>92670</v>
      </c>
      <c r="B6009" s="85" t="s">
        <v>2368</v>
      </c>
      <c r="C6009" s="84" t="s">
        <v>11</v>
      </c>
      <c r="D6009" s="195">
        <v>43.8</v>
      </c>
    </row>
    <row r="6010" spans="1:4" ht="39.6" x14ac:dyDescent="0.25">
      <c r="A6010" s="84">
        <v>92672</v>
      </c>
      <c r="B6010" s="85" t="s">
        <v>2370</v>
      </c>
      <c r="C6010" s="84" t="s">
        <v>11</v>
      </c>
      <c r="D6010" s="195">
        <v>54.71</v>
      </c>
    </row>
    <row r="6011" spans="1:4" ht="39.6" x14ac:dyDescent="0.25">
      <c r="A6011" s="84">
        <v>92674</v>
      </c>
      <c r="B6011" s="85" t="s">
        <v>2372</v>
      </c>
      <c r="C6011" s="84" t="s">
        <v>11</v>
      </c>
      <c r="D6011" s="195">
        <v>64.930000000000007</v>
      </c>
    </row>
    <row r="6012" spans="1:4" ht="39.6" x14ac:dyDescent="0.25">
      <c r="A6012" s="84">
        <v>92676</v>
      </c>
      <c r="B6012" s="85" t="s">
        <v>2374</v>
      </c>
      <c r="C6012" s="84" t="s">
        <v>11</v>
      </c>
      <c r="D6012" s="195">
        <v>85.54</v>
      </c>
    </row>
    <row r="6013" spans="1:4" ht="39.6" x14ac:dyDescent="0.25">
      <c r="A6013" s="84">
        <v>92678</v>
      </c>
      <c r="B6013" s="85" t="s">
        <v>2376</v>
      </c>
      <c r="C6013" s="84" t="s">
        <v>11</v>
      </c>
      <c r="D6013" s="195">
        <v>131.74</v>
      </c>
    </row>
    <row r="6014" spans="1:4" ht="39.6" x14ac:dyDescent="0.25">
      <c r="A6014" s="84">
        <v>92636</v>
      </c>
      <c r="B6014" s="85" t="s">
        <v>2348</v>
      </c>
      <c r="C6014" s="84" t="s">
        <v>11</v>
      </c>
      <c r="D6014" s="195">
        <v>209.59</v>
      </c>
    </row>
    <row r="6015" spans="1:4" ht="39.6" x14ac:dyDescent="0.25">
      <c r="A6015" s="84">
        <v>92680</v>
      </c>
      <c r="B6015" s="85" t="s">
        <v>2378</v>
      </c>
      <c r="C6015" s="84" t="s">
        <v>11</v>
      </c>
      <c r="D6015" s="195">
        <v>174.13</v>
      </c>
    </row>
    <row r="6016" spans="1:4" ht="39.6" x14ac:dyDescent="0.25">
      <c r="A6016" s="84">
        <v>92382</v>
      </c>
      <c r="B6016" s="85" t="s">
        <v>2338</v>
      </c>
      <c r="C6016" s="84" t="s">
        <v>11</v>
      </c>
      <c r="D6016" s="195">
        <v>60.9</v>
      </c>
    </row>
    <row r="6017" spans="1:4" ht="39.6" x14ac:dyDescent="0.25">
      <c r="A6017" s="84">
        <v>92384</v>
      </c>
      <c r="B6017" s="85" t="s">
        <v>2340</v>
      </c>
      <c r="C6017" s="84" t="s">
        <v>11</v>
      </c>
      <c r="D6017" s="195">
        <v>74.099999999999994</v>
      </c>
    </row>
    <row r="6018" spans="1:4" ht="39.6" x14ac:dyDescent="0.25">
      <c r="A6018" s="84">
        <v>92386</v>
      </c>
      <c r="B6018" s="85" t="s">
        <v>2342</v>
      </c>
      <c r="C6018" s="84" t="s">
        <v>11</v>
      </c>
      <c r="D6018" s="195">
        <v>87.02</v>
      </c>
    </row>
    <row r="6019" spans="1:4" ht="26.4" x14ac:dyDescent="0.25">
      <c r="A6019" s="84">
        <v>92351</v>
      </c>
      <c r="B6019" s="85" t="s">
        <v>2317</v>
      </c>
      <c r="C6019" s="84" t="s">
        <v>11</v>
      </c>
      <c r="D6019" s="195">
        <v>111.07</v>
      </c>
    </row>
    <row r="6020" spans="1:4" ht="39.6" x14ac:dyDescent="0.25">
      <c r="A6020" s="84">
        <v>92388</v>
      </c>
      <c r="B6020" s="85" t="s">
        <v>2344</v>
      </c>
      <c r="C6020" s="84" t="s">
        <v>11</v>
      </c>
      <c r="D6020" s="195">
        <v>110.94</v>
      </c>
    </row>
    <row r="6021" spans="1:4" ht="26.4" x14ac:dyDescent="0.25">
      <c r="A6021" s="84">
        <v>92353</v>
      </c>
      <c r="B6021" s="85" t="s">
        <v>2319</v>
      </c>
      <c r="C6021" s="84" t="s">
        <v>11</v>
      </c>
      <c r="D6021" s="195">
        <v>159.07</v>
      </c>
    </row>
    <row r="6022" spans="1:4" ht="39.6" x14ac:dyDescent="0.25">
      <c r="A6022" s="84">
        <v>92390</v>
      </c>
      <c r="B6022" s="85" t="s">
        <v>2346</v>
      </c>
      <c r="C6022" s="84" t="s">
        <v>11</v>
      </c>
      <c r="D6022" s="195">
        <v>162.19999999999999</v>
      </c>
    </row>
    <row r="6023" spans="1:4" ht="26.4" x14ac:dyDescent="0.25">
      <c r="A6023" s="84">
        <v>92355</v>
      </c>
      <c r="B6023" s="85" t="s">
        <v>2321</v>
      </c>
      <c r="C6023" s="84" t="s">
        <v>11</v>
      </c>
      <c r="D6023" s="195">
        <v>203.27</v>
      </c>
    </row>
    <row r="6024" spans="1:4" ht="26.4" x14ac:dyDescent="0.25">
      <c r="A6024" s="84">
        <v>101925</v>
      </c>
      <c r="B6024" s="85" t="s">
        <v>1977</v>
      </c>
      <c r="C6024" s="84" t="s">
        <v>11</v>
      </c>
      <c r="D6024" s="195">
        <v>331.5</v>
      </c>
    </row>
    <row r="6025" spans="1:4" ht="26.4" x14ac:dyDescent="0.25">
      <c r="A6025" s="84">
        <v>101934</v>
      </c>
      <c r="B6025" s="85" t="s">
        <v>1986</v>
      </c>
      <c r="C6025" s="84" t="s">
        <v>11</v>
      </c>
      <c r="D6025" s="195">
        <v>341.97</v>
      </c>
    </row>
    <row r="6026" spans="1:4" ht="39.6" x14ac:dyDescent="0.25">
      <c r="A6026" s="84">
        <v>97541</v>
      </c>
      <c r="B6026" s="85" t="s">
        <v>2618</v>
      </c>
      <c r="C6026" s="84" t="s">
        <v>11</v>
      </c>
      <c r="D6026" s="195">
        <v>29.26</v>
      </c>
    </row>
    <row r="6027" spans="1:4" ht="39.6" x14ac:dyDescent="0.25">
      <c r="A6027" s="84">
        <v>97462</v>
      </c>
      <c r="B6027" s="85" t="s">
        <v>13247</v>
      </c>
      <c r="C6027" s="84" t="s">
        <v>11</v>
      </c>
      <c r="D6027" s="195">
        <v>28.84</v>
      </c>
    </row>
    <row r="6028" spans="1:4" ht="39.6" x14ac:dyDescent="0.25">
      <c r="A6028" s="84">
        <v>97544</v>
      </c>
      <c r="B6028" s="85" t="s">
        <v>2620</v>
      </c>
      <c r="C6028" s="84" t="s">
        <v>11</v>
      </c>
      <c r="D6028" s="195">
        <v>51.4</v>
      </c>
    </row>
    <row r="6029" spans="1:4" ht="39.6" x14ac:dyDescent="0.25">
      <c r="A6029" s="84">
        <v>97500</v>
      </c>
      <c r="B6029" s="85" t="s">
        <v>2589</v>
      </c>
      <c r="C6029" s="84" t="s">
        <v>11</v>
      </c>
      <c r="D6029" s="195">
        <v>25.5</v>
      </c>
    </row>
    <row r="6030" spans="1:4" ht="39.6" x14ac:dyDescent="0.25">
      <c r="A6030" s="84">
        <v>97465</v>
      </c>
      <c r="B6030" s="85" t="s">
        <v>13248</v>
      </c>
      <c r="C6030" s="84" t="s">
        <v>11</v>
      </c>
      <c r="D6030" s="195">
        <v>55.31</v>
      </c>
    </row>
    <row r="6031" spans="1:4" ht="39.6" x14ac:dyDescent="0.25">
      <c r="A6031" s="84">
        <v>97503</v>
      </c>
      <c r="B6031" s="85" t="s">
        <v>13249</v>
      </c>
      <c r="C6031" s="84" t="s">
        <v>11</v>
      </c>
      <c r="D6031" s="195">
        <v>49.44</v>
      </c>
    </row>
    <row r="6032" spans="1:4" ht="39.6" x14ac:dyDescent="0.25">
      <c r="A6032" s="84">
        <v>97468</v>
      </c>
      <c r="B6032" s="85" t="s">
        <v>13250</v>
      </c>
      <c r="C6032" s="84" t="s">
        <v>11</v>
      </c>
      <c r="D6032" s="195">
        <v>70.16</v>
      </c>
    </row>
    <row r="6033" spans="1:4" ht="39.6" x14ac:dyDescent="0.25">
      <c r="A6033" s="84">
        <v>97506</v>
      </c>
      <c r="B6033" s="85" t="s">
        <v>13251</v>
      </c>
      <c r="C6033" s="84" t="s">
        <v>11</v>
      </c>
      <c r="D6033" s="195">
        <v>61.47</v>
      </c>
    </row>
    <row r="6034" spans="1:4" ht="26.4" x14ac:dyDescent="0.25">
      <c r="A6034" s="84">
        <v>97444</v>
      </c>
      <c r="B6034" s="85" t="s">
        <v>13252</v>
      </c>
      <c r="C6034" s="84" t="s">
        <v>11</v>
      </c>
      <c r="D6034" s="195">
        <v>123.42</v>
      </c>
    </row>
    <row r="6035" spans="1:4" ht="39.6" x14ac:dyDescent="0.25">
      <c r="A6035" s="84">
        <v>97471</v>
      </c>
      <c r="B6035" s="85" t="s">
        <v>2565</v>
      </c>
      <c r="C6035" s="84" t="s">
        <v>11</v>
      </c>
      <c r="D6035" s="195">
        <v>102.82</v>
      </c>
    </row>
    <row r="6036" spans="1:4" ht="39.6" x14ac:dyDescent="0.25">
      <c r="A6036" s="84">
        <v>97509</v>
      </c>
      <c r="B6036" s="85" t="s">
        <v>2593</v>
      </c>
      <c r="C6036" s="84" t="s">
        <v>11</v>
      </c>
      <c r="D6036" s="195">
        <v>90.51</v>
      </c>
    </row>
    <row r="6037" spans="1:4" ht="26.4" x14ac:dyDescent="0.25">
      <c r="A6037" s="84">
        <v>97447</v>
      </c>
      <c r="B6037" s="85" t="s">
        <v>2549</v>
      </c>
      <c r="C6037" s="84" t="s">
        <v>11</v>
      </c>
      <c r="D6037" s="195">
        <v>202.78</v>
      </c>
    </row>
    <row r="6038" spans="1:4" ht="39.6" x14ac:dyDescent="0.25">
      <c r="A6038" s="84">
        <v>97475</v>
      </c>
      <c r="B6038" s="85" t="s">
        <v>2567</v>
      </c>
      <c r="C6038" s="84" t="s">
        <v>11</v>
      </c>
      <c r="D6038" s="195">
        <v>185.69</v>
      </c>
    </row>
    <row r="6039" spans="1:4" ht="39.6" x14ac:dyDescent="0.25">
      <c r="A6039" s="84">
        <v>97512</v>
      </c>
      <c r="B6039" s="85" t="s">
        <v>2595</v>
      </c>
      <c r="C6039" s="84" t="s">
        <v>11</v>
      </c>
      <c r="D6039" s="195">
        <v>168</v>
      </c>
    </row>
    <row r="6040" spans="1:4" ht="26.4" x14ac:dyDescent="0.25">
      <c r="A6040" s="84">
        <v>97450</v>
      </c>
      <c r="B6040" s="85" t="s">
        <v>2551</v>
      </c>
      <c r="C6040" s="84" t="s">
        <v>11</v>
      </c>
      <c r="D6040" s="195">
        <v>260.10000000000002</v>
      </c>
    </row>
    <row r="6041" spans="1:4" ht="39.6" x14ac:dyDescent="0.25">
      <c r="A6041" s="84">
        <v>97478</v>
      </c>
      <c r="B6041" s="85" t="s">
        <v>2569</v>
      </c>
      <c r="C6041" s="84" t="s">
        <v>11</v>
      </c>
      <c r="D6041" s="195">
        <v>246.53</v>
      </c>
    </row>
    <row r="6042" spans="1:4" ht="39.6" x14ac:dyDescent="0.25">
      <c r="A6042" s="84">
        <v>97515</v>
      </c>
      <c r="B6042" s="85" t="s">
        <v>2597</v>
      </c>
      <c r="C6042" s="84" t="s">
        <v>11</v>
      </c>
      <c r="D6042" s="195">
        <v>223.28</v>
      </c>
    </row>
    <row r="6043" spans="1:4" ht="39.6" x14ac:dyDescent="0.25">
      <c r="A6043" s="84">
        <v>92928</v>
      </c>
      <c r="B6043" s="85" t="s">
        <v>2431</v>
      </c>
      <c r="C6043" s="84" t="s">
        <v>11</v>
      </c>
      <c r="D6043" s="195">
        <v>61.06</v>
      </c>
    </row>
    <row r="6044" spans="1:4" ht="39.6" x14ac:dyDescent="0.25">
      <c r="A6044" s="84">
        <v>92943</v>
      </c>
      <c r="B6044" s="85" t="s">
        <v>2446</v>
      </c>
      <c r="C6044" s="84" t="s">
        <v>11</v>
      </c>
      <c r="D6044" s="195">
        <v>46.32</v>
      </c>
    </row>
    <row r="6045" spans="1:4" ht="39.6" x14ac:dyDescent="0.25">
      <c r="A6045" s="84">
        <v>92929</v>
      </c>
      <c r="B6045" s="85" t="s">
        <v>2432</v>
      </c>
      <c r="C6045" s="84" t="s">
        <v>11</v>
      </c>
      <c r="D6045" s="195">
        <v>61.06</v>
      </c>
    </row>
    <row r="6046" spans="1:4" ht="39.6" x14ac:dyDescent="0.25">
      <c r="A6046" s="84">
        <v>92944</v>
      </c>
      <c r="B6046" s="85" t="s">
        <v>2447</v>
      </c>
      <c r="C6046" s="84" t="s">
        <v>11</v>
      </c>
      <c r="D6046" s="195">
        <v>46.32</v>
      </c>
    </row>
    <row r="6047" spans="1:4" ht="39.6" x14ac:dyDescent="0.25">
      <c r="A6047" s="84">
        <v>92930</v>
      </c>
      <c r="B6047" s="85" t="s">
        <v>2433</v>
      </c>
      <c r="C6047" s="84" t="s">
        <v>11</v>
      </c>
      <c r="D6047" s="195">
        <v>61.06</v>
      </c>
    </row>
    <row r="6048" spans="1:4" ht="39.6" x14ac:dyDescent="0.25">
      <c r="A6048" s="84">
        <v>92945</v>
      </c>
      <c r="B6048" s="85" t="s">
        <v>2448</v>
      </c>
      <c r="C6048" s="84" t="s">
        <v>11</v>
      </c>
      <c r="D6048" s="195">
        <v>46.32</v>
      </c>
    </row>
    <row r="6049" spans="1:4" ht="39.6" x14ac:dyDescent="0.25">
      <c r="A6049" s="84">
        <v>92925</v>
      </c>
      <c r="B6049" s="85" t="s">
        <v>2428</v>
      </c>
      <c r="C6049" s="84" t="s">
        <v>11</v>
      </c>
      <c r="D6049" s="195">
        <v>53.58</v>
      </c>
    </row>
    <row r="6050" spans="1:4" ht="39.6" x14ac:dyDescent="0.25">
      <c r="A6050" s="84">
        <v>92940</v>
      </c>
      <c r="B6050" s="85" t="s">
        <v>2443</v>
      </c>
      <c r="C6050" s="84" t="s">
        <v>11</v>
      </c>
      <c r="D6050" s="195">
        <v>40.65</v>
      </c>
    </row>
    <row r="6051" spans="1:4" ht="39.6" x14ac:dyDescent="0.25">
      <c r="A6051" s="84">
        <v>92926</v>
      </c>
      <c r="B6051" s="85" t="s">
        <v>2429</v>
      </c>
      <c r="C6051" s="84" t="s">
        <v>11</v>
      </c>
      <c r="D6051" s="195">
        <v>53.57</v>
      </c>
    </row>
    <row r="6052" spans="1:4" ht="39.6" x14ac:dyDescent="0.25">
      <c r="A6052" s="84">
        <v>92941</v>
      </c>
      <c r="B6052" s="85" t="s">
        <v>2444</v>
      </c>
      <c r="C6052" s="84" t="s">
        <v>11</v>
      </c>
      <c r="D6052" s="195">
        <v>40.64</v>
      </c>
    </row>
    <row r="6053" spans="1:4" ht="39.6" x14ac:dyDescent="0.25">
      <c r="A6053" s="84">
        <v>92927</v>
      </c>
      <c r="B6053" s="85" t="s">
        <v>2430</v>
      </c>
      <c r="C6053" s="84" t="s">
        <v>11</v>
      </c>
      <c r="D6053" s="195">
        <v>53.57</v>
      </c>
    </row>
    <row r="6054" spans="1:4" ht="39.6" x14ac:dyDescent="0.25">
      <c r="A6054" s="84">
        <v>92942</v>
      </c>
      <c r="B6054" s="85" t="s">
        <v>2445</v>
      </c>
      <c r="C6054" s="84" t="s">
        <v>11</v>
      </c>
      <c r="D6054" s="195">
        <v>40.64</v>
      </c>
    </row>
    <row r="6055" spans="1:4" ht="39.6" x14ac:dyDescent="0.25">
      <c r="A6055" s="84">
        <v>92918</v>
      </c>
      <c r="B6055" s="85" t="s">
        <v>2426</v>
      </c>
      <c r="C6055" s="84" t="s">
        <v>11</v>
      </c>
      <c r="D6055" s="195">
        <v>43.72</v>
      </c>
    </row>
    <row r="6056" spans="1:4" ht="39.6" x14ac:dyDescent="0.25">
      <c r="A6056" s="84">
        <v>92938</v>
      </c>
      <c r="B6056" s="85" t="s">
        <v>2441</v>
      </c>
      <c r="C6056" s="84" t="s">
        <v>11</v>
      </c>
      <c r="D6056" s="195">
        <v>32.340000000000003</v>
      </c>
    </row>
    <row r="6057" spans="1:4" ht="39.6" x14ac:dyDescent="0.25">
      <c r="A6057" s="84">
        <v>92920</v>
      </c>
      <c r="B6057" s="85" t="s">
        <v>2427</v>
      </c>
      <c r="C6057" s="84" t="s">
        <v>11</v>
      </c>
      <c r="D6057" s="195">
        <v>43.99</v>
      </c>
    </row>
    <row r="6058" spans="1:4" ht="39.6" x14ac:dyDescent="0.25">
      <c r="A6058" s="84">
        <v>92939</v>
      </c>
      <c r="B6058" s="85" t="s">
        <v>2442</v>
      </c>
      <c r="C6058" s="84" t="s">
        <v>11</v>
      </c>
      <c r="D6058" s="195">
        <v>32.61</v>
      </c>
    </row>
    <row r="6059" spans="1:4" ht="26.4" x14ac:dyDescent="0.25">
      <c r="A6059" s="84">
        <v>92910</v>
      </c>
      <c r="B6059" s="85" t="s">
        <v>2421</v>
      </c>
      <c r="C6059" s="84" t="s">
        <v>11</v>
      </c>
      <c r="D6059" s="195">
        <v>114.61</v>
      </c>
    </row>
    <row r="6060" spans="1:4" ht="39.6" x14ac:dyDescent="0.25">
      <c r="A6060" s="84">
        <v>92934</v>
      </c>
      <c r="B6060" s="85" t="s">
        <v>2437</v>
      </c>
      <c r="C6060" s="84" t="s">
        <v>11</v>
      </c>
      <c r="D6060" s="195">
        <v>116.66</v>
      </c>
    </row>
    <row r="6061" spans="1:4" ht="39.6" x14ac:dyDescent="0.25">
      <c r="A6061" s="84">
        <v>92949</v>
      </c>
      <c r="B6061" s="85" t="s">
        <v>2452</v>
      </c>
      <c r="C6061" s="84" t="s">
        <v>11</v>
      </c>
      <c r="D6061" s="195">
        <v>96.31</v>
      </c>
    </row>
    <row r="6062" spans="1:4" ht="26.4" x14ac:dyDescent="0.25">
      <c r="A6062" s="84">
        <v>92911</v>
      </c>
      <c r="B6062" s="85" t="s">
        <v>2422</v>
      </c>
      <c r="C6062" s="84" t="s">
        <v>11</v>
      </c>
      <c r="D6062" s="195">
        <v>114.61</v>
      </c>
    </row>
    <row r="6063" spans="1:4" ht="39.6" x14ac:dyDescent="0.25">
      <c r="A6063" s="84">
        <v>92935</v>
      </c>
      <c r="B6063" s="85" t="s">
        <v>2438</v>
      </c>
      <c r="C6063" s="84" t="s">
        <v>11</v>
      </c>
      <c r="D6063" s="195">
        <v>116.66</v>
      </c>
    </row>
    <row r="6064" spans="1:4" ht="39.6" x14ac:dyDescent="0.25">
      <c r="A6064" s="84">
        <v>92950</v>
      </c>
      <c r="B6064" s="85" t="s">
        <v>2453</v>
      </c>
      <c r="C6064" s="84" t="s">
        <v>11</v>
      </c>
      <c r="D6064" s="195">
        <v>96.31</v>
      </c>
    </row>
    <row r="6065" spans="1:4" ht="26.4" x14ac:dyDescent="0.25">
      <c r="A6065" s="84">
        <v>92907</v>
      </c>
      <c r="B6065" s="85" t="s">
        <v>2418</v>
      </c>
      <c r="C6065" s="84" t="s">
        <v>11</v>
      </c>
      <c r="D6065" s="195">
        <v>80.31</v>
      </c>
    </row>
    <row r="6066" spans="1:4" ht="39.6" x14ac:dyDescent="0.25">
      <c r="A6066" s="84">
        <v>92931</v>
      </c>
      <c r="B6066" s="85" t="s">
        <v>2434</v>
      </c>
      <c r="C6066" s="84" t="s">
        <v>11</v>
      </c>
      <c r="D6066" s="195">
        <v>80.239999999999995</v>
      </c>
    </row>
    <row r="6067" spans="1:4" ht="39.6" x14ac:dyDescent="0.25">
      <c r="A6067" s="84">
        <v>92946</v>
      </c>
      <c r="B6067" s="85" t="s">
        <v>2449</v>
      </c>
      <c r="C6067" s="84" t="s">
        <v>11</v>
      </c>
      <c r="D6067" s="195">
        <v>63.28</v>
      </c>
    </row>
    <row r="6068" spans="1:4" ht="26.4" x14ac:dyDescent="0.25">
      <c r="A6068" s="84">
        <v>92908</v>
      </c>
      <c r="B6068" s="85" t="s">
        <v>2419</v>
      </c>
      <c r="C6068" s="84" t="s">
        <v>11</v>
      </c>
      <c r="D6068" s="195">
        <v>80.31</v>
      </c>
    </row>
    <row r="6069" spans="1:4" ht="39.6" x14ac:dyDescent="0.25">
      <c r="A6069" s="84">
        <v>92932</v>
      </c>
      <c r="B6069" s="85" t="s">
        <v>2435</v>
      </c>
      <c r="C6069" s="84" t="s">
        <v>11</v>
      </c>
      <c r="D6069" s="195">
        <v>80.239999999999995</v>
      </c>
    </row>
    <row r="6070" spans="1:4" ht="39.6" x14ac:dyDescent="0.25">
      <c r="A6070" s="84">
        <v>92947</v>
      </c>
      <c r="B6070" s="85" t="s">
        <v>2450</v>
      </c>
      <c r="C6070" s="84" t="s">
        <v>11</v>
      </c>
      <c r="D6070" s="195">
        <v>63.28</v>
      </c>
    </row>
    <row r="6071" spans="1:4" ht="26.4" x14ac:dyDescent="0.25">
      <c r="A6071" s="84">
        <v>92909</v>
      </c>
      <c r="B6071" s="85" t="s">
        <v>2420</v>
      </c>
      <c r="C6071" s="84" t="s">
        <v>11</v>
      </c>
      <c r="D6071" s="195">
        <v>80.31</v>
      </c>
    </row>
    <row r="6072" spans="1:4" ht="39.6" x14ac:dyDescent="0.25">
      <c r="A6072" s="84">
        <v>92933</v>
      </c>
      <c r="B6072" s="85" t="s">
        <v>2436</v>
      </c>
      <c r="C6072" s="84" t="s">
        <v>11</v>
      </c>
      <c r="D6072" s="195">
        <v>80.239999999999995</v>
      </c>
    </row>
    <row r="6073" spans="1:4" ht="39.6" x14ac:dyDescent="0.25">
      <c r="A6073" s="84">
        <v>92948</v>
      </c>
      <c r="B6073" s="85" t="s">
        <v>2451</v>
      </c>
      <c r="C6073" s="84" t="s">
        <v>11</v>
      </c>
      <c r="D6073" s="195">
        <v>63.28</v>
      </c>
    </row>
    <row r="6074" spans="1:4" ht="26.4" x14ac:dyDescent="0.25">
      <c r="A6074" s="84">
        <v>92912</v>
      </c>
      <c r="B6074" s="85" t="s">
        <v>2423</v>
      </c>
      <c r="C6074" s="84" t="s">
        <v>11</v>
      </c>
      <c r="D6074" s="195">
        <v>152.03</v>
      </c>
    </row>
    <row r="6075" spans="1:4" ht="26.4" x14ac:dyDescent="0.25">
      <c r="A6075" s="84">
        <v>92913</v>
      </c>
      <c r="B6075" s="85" t="s">
        <v>2424</v>
      </c>
      <c r="C6075" s="84" t="s">
        <v>11</v>
      </c>
      <c r="D6075" s="195">
        <v>155.55000000000001</v>
      </c>
    </row>
    <row r="6076" spans="1:4" ht="39.6" x14ac:dyDescent="0.25">
      <c r="A6076" s="84">
        <v>92936</v>
      </c>
      <c r="B6076" s="85" t="s">
        <v>2439</v>
      </c>
      <c r="C6076" s="84" t="s">
        <v>11</v>
      </c>
      <c r="D6076" s="195">
        <v>159.77000000000001</v>
      </c>
    </row>
    <row r="6077" spans="1:4" ht="39.6" x14ac:dyDescent="0.25">
      <c r="A6077" s="84">
        <v>92951</v>
      </c>
      <c r="B6077" s="85" t="s">
        <v>2454</v>
      </c>
      <c r="C6077" s="84" t="s">
        <v>11</v>
      </c>
      <c r="D6077" s="195">
        <v>136.11000000000001</v>
      </c>
    </row>
    <row r="6078" spans="1:4" ht="26.4" x14ac:dyDescent="0.25">
      <c r="A6078" s="84">
        <v>92914</v>
      </c>
      <c r="B6078" s="85" t="s">
        <v>2425</v>
      </c>
      <c r="C6078" s="84" t="s">
        <v>11</v>
      </c>
      <c r="D6078" s="195">
        <v>155.55000000000001</v>
      </c>
    </row>
    <row r="6079" spans="1:4" ht="39.6" x14ac:dyDescent="0.25">
      <c r="A6079" s="84">
        <v>92937</v>
      </c>
      <c r="B6079" s="85" t="s">
        <v>2440</v>
      </c>
      <c r="C6079" s="84" t="s">
        <v>11</v>
      </c>
      <c r="D6079" s="195">
        <v>159.77000000000001</v>
      </c>
    </row>
    <row r="6080" spans="1:4" ht="39.6" x14ac:dyDescent="0.25">
      <c r="A6080" s="84">
        <v>92952</v>
      </c>
      <c r="B6080" s="85" t="s">
        <v>2455</v>
      </c>
      <c r="C6080" s="84" t="s">
        <v>11</v>
      </c>
      <c r="D6080" s="195">
        <v>136.11000000000001</v>
      </c>
    </row>
    <row r="6081" spans="1:4" ht="39.6" x14ac:dyDescent="0.25">
      <c r="A6081" s="84">
        <v>92953</v>
      </c>
      <c r="B6081" s="85" t="s">
        <v>2456</v>
      </c>
      <c r="C6081" s="84" t="s">
        <v>11</v>
      </c>
      <c r="D6081" s="195">
        <v>28.22</v>
      </c>
    </row>
    <row r="6082" spans="1:4" ht="26.4" x14ac:dyDescent="0.25">
      <c r="A6082" s="84">
        <v>101921</v>
      </c>
      <c r="B6082" s="85" t="s">
        <v>1973</v>
      </c>
      <c r="C6082" s="84" t="s">
        <v>11</v>
      </c>
      <c r="D6082" s="195">
        <v>239.86</v>
      </c>
    </row>
    <row r="6083" spans="1:4" ht="39.6" x14ac:dyDescent="0.25">
      <c r="A6083" s="84">
        <v>101930</v>
      </c>
      <c r="B6083" s="85" t="s">
        <v>1982</v>
      </c>
      <c r="C6083" s="84" t="s">
        <v>11</v>
      </c>
      <c r="D6083" s="195">
        <v>246.83</v>
      </c>
    </row>
    <row r="6084" spans="1:4" ht="26.4" x14ac:dyDescent="0.25">
      <c r="A6084" s="84">
        <v>101922</v>
      </c>
      <c r="B6084" s="85" t="s">
        <v>1974</v>
      </c>
      <c r="C6084" s="84" t="s">
        <v>11</v>
      </c>
      <c r="D6084" s="195">
        <v>239.86</v>
      </c>
    </row>
    <row r="6085" spans="1:4" ht="39.6" x14ac:dyDescent="0.25">
      <c r="A6085" s="84">
        <v>101931</v>
      </c>
      <c r="B6085" s="85" t="s">
        <v>1983</v>
      </c>
      <c r="C6085" s="84" t="s">
        <v>11</v>
      </c>
      <c r="D6085" s="195">
        <v>246.83</v>
      </c>
    </row>
    <row r="6086" spans="1:4" ht="26.4" x14ac:dyDescent="0.25">
      <c r="A6086" s="84">
        <v>101923</v>
      </c>
      <c r="B6086" s="85" t="s">
        <v>1975</v>
      </c>
      <c r="C6086" s="84" t="s">
        <v>11</v>
      </c>
      <c r="D6086" s="195">
        <v>239.86</v>
      </c>
    </row>
    <row r="6087" spans="1:4" ht="39.6" x14ac:dyDescent="0.25">
      <c r="A6087" s="84">
        <v>101932</v>
      </c>
      <c r="B6087" s="85" t="s">
        <v>1984</v>
      </c>
      <c r="C6087" s="84" t="s">
        <v>11</v>
      </c>
      <c r="D6087" s="195">
        <v>246.83</v>
      </c>
    </row>
    <row r="6088" spans="1:4" ht="26.4" x14ac:dyDescent="0.25">
      <c r="A6088" s="84">
        <v>97537</v>
      </c>
      <c r="B6088" s="85" t="s">
        <v>2616</v>
      </c>
      <c r="C6088" s="84" t="s">
        <v>11</v>
      </c>
      <c r="D6088" s="195">
        <v>23.57</v>
      </c>
    </row>
    <row r="6089" spans="1:4" ht="26.4" x14ac:dyDescent="0.25">
      <c r="A6089" s="84">
        <v>97540</v>
      </c>
      <c r="B6089" s="85" t="s">
        <v>2617</v>
      </c>
      <c r="C6089" s="84" t="s">
        <v>11</v>
      </c>
      <c r="D6089" s="195">
        <v>33.15</v>
      </c>
    </row>
    <row r="6090" spans="1:4" ht="26.4" x14ac:dyDescent="0.25">
      <c r="A6090" s="84">
        <v>97543</v>
      </c>
      <c r="B6090" s="85" t="s">
        <v>2619</v>
      </c>
      <c r="C6090" s="84" t="s">
        <v>11</v>
      </c>
      <c r="D6090" s="195">
        <v>56.08</v>
      </c>
    </row>
    <row r="6091" spans="1:4" ht="26.4" x14ac:dyDescent="0.25">
      <c r="A6091" s="84">
        <v>97461</v>
      </c>
      <c r="B6091" s="85" t="s">
        <v>2561</v>
      </c>
      <c r="C6091" s="84" t="s">
        <v>11</v>
      </c>
      <c r="D6091" s="195">
        <v>33.520000000000003</v>
      </c>
    </row>
    <row r="6092" spans="1:4" ht="26.4" x14ac:dyDescent="0.25">
      <c r="A6092" s="84">
        <v>97499</v>
      </c>
      <c r="B6092" s="85" t="s">
        <v>2588</v>
      </c>
      <c r="C6092" s="84" t="s">
        <v>11</v>
      </c>
      <c r="D6092" s="195">
        <v>30.18</v>
      </c>
    </row>
    <row r="6093" spans="1:4" ht="26.4" x14ac:dyDescent="0.25">
      <c r="A6093" s="84">
        <v>97464</v>
      </c>
      <c r="B6093" s="85" t="s">
        <v>2562</v>
      </c>
      <c r="C6093" s="84" t="s">
        <v>11</v>
      </c>
      <c r="D6093" s="195">
        <v>47.42</v>
      </c>
    </row>
    <row r="6094" spans="1:4" ht="26.4" x14ac:dyDescent="0.25">
      <c r="A6094" s="84">
        <v>97502</v>
      </c>
      <c r="B6094" s="85" t="s">
        <v>2590</v>
      </c>
      <c r="C6094" s="84" t="s">
        <v>11</v>
      </c>
      <c r="D6094" s="195">
        <v>41.27</v>
      </c>
    </row>
    <row r="6095" spans="1:4" ht="26.4" x14ac:dyDescent="0.25">
      <c r="A6095" s="84">
        <v>97467</v>
      </c>
      <c r="B6095" s="85" t="s">
        <v>2563</v>
      </c>
      <c r="C6095" s="84" t="s">
        <v>11</v>
      </c>
      <c r="D6095" s="195">
        <v>60.06</v>
      </c>
    </row>
    <row r="6096" spans="1:4" ht="26.4" x14ac:dyDescent="0.25">
      <c r="A6096" s="84">
        <v>97505</v>
      </c>
      <c r="B6096" s="85" t="s">
        <v>2591</v>
      </c>
      <c r="C6096" s="84" t="s">
        <v>11</v>
      </c>
      <c r="D6096" s="195">
        <v>51.37</v>
      </c>
    </row>
    <row r="6097" spans="1:4" ht="26.4" x14ac:dyDescent="0.25">
      <c r="A6097" s="84">
        <v>97443</v>
      </c>
      <c r="B6097" s="85" t="s">
        <v>2547</v>
      </c>
      <c r="C6097" s="84" t="s">
        <v>11</v>
      </c>
      <c r="D6097" s="195">
        <v>107.44</v>
      </c>
    </row>
    <row r="6098" spans="1:4" ht="26.4" x14ac:dyDescent="0.25">
      <c r="A6098" s="84">
        <v>97470</v>
      </c>
      <c r="B6098" s="85" t="s">
        <v>2564</v>
      </c>
      <c r="C6098" s="84" t="s">
        <v>11</v>
      </c>
      <c r="D6098" s="195">
        <v>86.84</v>
      </c>
    </row>
    <row r="6099" spans="1:4" ht="26.4" x14ac:dyDescent="0.25">
      <c r="A6099" s="84">
        <v>97508</v>
      </c>
      <c r="B6099" s="85" t="s">
        <v>2592</v>
      </c>
      <c r="C6099" s="84" t="s">
        <v>11</v>
      </c>
      <c r="D6099" s="195">
        <v>74.53</v>
      </c>
    </row>
    <row r="6100" spans="1:4" ht="26.4" x14ac:dyDescent="0.25">
      <c r="A6100" s="84">
        <v>97446</v>
      </c>
      <c r="B6100" s="85" t="s">
        <v>2548</v>
      </c>
      <c r="C6100" s="84" t="s">
        <v>11</v>
      </c>
      <c r="D6100" s="195">
        <v>202.78</v>
      </c>
    </row>
    <row r="6101" spans="1:4" ht="26.4" x14ac:dyDescent="0.25">
      <c r="A6101" s="84">
        <v>97474</v>
      </c>
      <c r="B6101" s="85" t="s">
        <v>2566</v>
      </c>
      <c r="C6101" s="84" t="s">
        <v>11</v>
      </c>
      <c r="D6101" s="195">
        <v>153.4</v>
      </c>
    </row>
    <row r="6102" spans="1:4" ht="26.4" x14ac:dyDescent="0.25">
      <c r="A6102" s="84">
        <v>97511</v>
      </c>
      <c r="B6102" s="85" t="s">
        <v>2594</v>
      </c>
      <c r="C6102" s="84" t="s">
        <v>11</v>
      </c>
      <c r="D6102" s="195">
        <v>135.71</v>
      </c>
    </row>
    <row r="6103" spans="1:4" ht="26.4" x14ac:dyDescent="0.25">
      <c r="A6103" s="84">
        <v>97449</v>
      </c>
      <c r="B6103" s="85" t="s">
        <v>2550</v>
      </c>
      <c r="C6103" s="84" t="s">
        <v>11</v>
      </c>
      <c r="D6103" s="195">
        <v>216.6</v>
      </c>
    </row>
    <row r="6104" spans="1:4" ht="26.4" x14ac:dyDescent="0.25">
      <c r="A6104" s="84">
        <v>97477</v>
      </c>
      <c r="B6104" s="85" t="s">
        <v>2568</v>
      </c>
      <c r="C6104" s="84" t="s">
        <v>11</v>
      </c>
      <c r="D6104" s="195">
        <v>203.03</v>
      </c>
    </row>
    <row r="6105" spans="1:4" ht="26.4" x14ac:dyDescent="0.25">
      <c r="A6105" s="84">
        <v>97514</v>
      </c>
      <c r="B6105" s="85" t="s">
        <v>2596</v>
      </c>
      <c r="C6105" s="84" t="s">
        <v>11</v>
      </c>
      <c r="D6105" s="195">
        <v>179.78</v>
      </c>
    </row>
    <row r="6106" spans="1:4" ht="26.4" x14ac:dyDescent="0.25">
      <c r="A6106" s="84">
        <v>101920</v>
      </c>
      <c r="B6106" s="85" t="s">
        <v>1972</v>
      </c>
      <c r="C6106" s="84" t="s">
        <v>11</v>
      </c>
      <c r="D6106" s="195">
        <v>211.07</v>
      </c>
    </row>
    <row r="6107" spans="1:4" ht="26.4" x14ac:dyDescent="0.25">
      <c r="A6107" s="84">
        <v>101929</v>
      </c>
      <c r="B6107" s="85" t="s">
        <v>1981</v>
      </c>
      <c r="C6107" s="84" t="s">
        <v>11</v>
      </c>
      <c r="D6107" s="195">
        <v>218.04</v>
      </c>
    </row>
    <row r="6108" spans="1:4" ht="26.4" x14ac:dyDescent="0.25">
      <c r="A6108" s="84">
        <v>92693</v>
      </c>
      <c r="B6108" s="85" t="s">
        <v>2386</v>
      </c>
      <c r="C6108" s="84" t="s">
        <v>11</v>
      </c>
      <c r="D6108" s="195">
        <v>16.98</v>
      </c>
    </row>
    <row r="6109" spans="1:4" ht="26.4" x14ac:dyDescent="0.25">
      <c r="A6109" s="84">
        <v>92695</v>
      </c>
      <c r="B6109" s="85" t="s">
        <v>2388</v>
      </c>
      <c r="C6109" s="84" t="s">
        <v>11</v>
      </c>
      <c r="D6109" s="195">
        <v>26.83</v>
      </c>
    </row>
    <row r="6110" spans="1:4" ht="26.4" x14ac:dyDescent="0.25">
      <c r="A6110" s="84">
        <v>92697</v>
      </c>
      <c r="B6110" s="85" t="s">
        <v>2390</v>
      </c>
      <c r="C6110" s="84" t="s">
        <v>11</v>
      </c>
      <c r="D6110" s="195">
        <v>43.39</v>
      </c>
    </row>
    <row r="6111" spans="1:4" ht="39.6" x14ac:dyDescent="0.25">
      <c r="A6111" s="84">
        <v>92658</v>
      </c>
      <c r="B6111" s="85" t="s">
        <v>2356</v>
      </c>
      <c r="C6111" s="84" t="s">
        <v>11</v>
      </c>
      <c r="D6111" s="195">
        <v>32.5</v>
      </c>
    </row>
    <row r="6112" spans="1:4" ht="39.6" x14ac:dyDescent="0.25">
      <c r="A6112" s="84">
        <v>92660</v>
      </c>
      <c r="B6112" s="85" t="s">
        <v>2358</v>
      </c>
      <c r="C6112" s="84" t="s">
        <v>11</v>
      </c>
      <c r="D6112" s="195">
        <v>39.22</v>
      </c>
    </row>
    <row r="6113" spans="1:4" ht="39.6" x14ac:dyDescent="0.25">
      <c r="A6113" s="84">
        <v>92662</v>
      </c>
      <c r="B6113" s="85" t="s">
        <v>2360</v>
      </c>
      <c r="C6113" s="84" t="s">
        <v>11</v>
      </c>
      <c r="D6113" s="195">
        <v>44.83</v>
      </c>
    </row>
    <row r="6114" spans="1:4" ht="39.6" x14ac:dyDescent="0.25">
      <c r="A6114" s="84">
        <v>92664</v>
      </c>
      <c r="B6114" s="85" t="s">
        <v>2362</v>
      </c>
      <c r="C6114" s="84" t="s">
        <v>11</v>
      </c>
      <c r="D6114" s="195">
        <v>59.22</v>
      </c>
    </row>
    <row r="6115" spans="1:4" ht="39.6" x14ac:dyDescent="0.25">
      <c r="A6115" s="84">
        <v>92666</v>
      </c>
      <c r="B6115" s="85" t="s">
        <v>2364</v>
      </c>
      <c r="C6115" s="84" t="s">
        <v>11</v>
      </c>
      <c r="D6115" s="195">
        <v>91.78</v>
      </c>
    </row>
    <row r="6116" spans="1:4" ht="39.6" x14ac:dyDescent="0.25">
      <c r="A6116" s="84">
        <v>92668</v>
      </c>
      <c r="B6116" s="85" t="s">
        <v>2366</v>
      </c>
      <c r="C6116" s="84" t="s">
        <v>11</v>
      </c>
      <c r="D6116" s="195">
        <v>128.19</v>
      </c>
    </row>
    <row r="6117" spans="1:4" ht="26.4" x14ac:dyDescent="0.25">
      <c r="A6117" s="84">
        <v>92370</v>
      </c>
      <c r="B6117" s="85" t="s">
        <v>2326</v>
      </c>
      <c r="C6117" s="84" t="s">
        <v>11</v>
      </c>
      <c r="D6117" s="195">
        <v>43.88</v>
      </c>
    </row>
    <row r="6118" spans="1:4" ht="26.4" x14ac:dyDescent="0.25">
      <c r="A6118" s="84">
        <v>92372</v>
      </c>
      <c r="B6118" s="85" t="s">
        <v>2328</v>
      </c>
      <c r="C6118" s="84" t="s">
        <v>11</v>
      </c>
      <c r="D6118" s="195">
        <v>52.15</v>
      </c>
    </row>
    <row r="6119" spans="1:4" ht="26.4" x14ac:dyDescent="0.25">
      <c r="A6119" s="84">
        <v>92374</v>
      </c>
      <c r="B6119" s="85" t="s">
        <v>2330</v>
      </c>
      <c r="C6119" s="84" t="s">
        <v>11</v>
      </c>
      <c r="D6119" s="195">
        <v>59.57</v>
      </c>
    </row>
    <row r="6120" spans="1:4" ht="26.4" x14ac:dyDescent="0.25">
      <c r="A6120" s="84">
        <v>92345</v>
      </c>
      <c r="B6120" s="85" t="s">
        <v>2311</v>
      </c>
      <c r="C6120" s="84" t="s">
        <v>11</v>
      </c>
      <c r="D6120" s="195">
        <v>76.25</v>
      </c>
    </row>
    <row r="6121" spans="1:4" ht="26.4" x14ac:dyDescent="0.25">
      <c r="A6121" s="84">
        <v>92376</v>
      </c>
      <c r="B6121" s="85" t="s">
        <v>2332</v>
      </c>
      <c r="C6121" s="84" t="s">
        <v>11</v>
      </c>
      <c r="D6121" s="195">
        <v>76.180000000000007</v>
      </c>
    </row>
    <row r="6122" spans="1:4" ht="26.4" x14ac:dyDescent="0.25">
      <c r="A6122" s="84">
        <v>92347</v>
      </c>
      <c r="B6122" s="85" t="s">
        <v>2313</v>
      </c>
      <c r="C6122" s="84" t="s">
        <v>11</v>
      </c>
      <c r="D6122" s="195">
        <v>110.08</v>
      </c>
    </row>
    <row r="6123" spans="1:4" ht="26.4" x14ac:dyDescent="0.25">
      <c r="A6123" s="84">
        <v>92378</v>
      </c>
      <c r="B6123" s="85" t="s">
        <v>2334</v>
      </c>
      <c r="C6123" s="84" t="s">
        <v>11</v>
      </c>
      <c r="D6123" s="195">
        <v>112.13</v>
      </c>
    </row>
    <row r="6124" spans="1:4" ht="26.4" x14ac:dyDescent="0.25">
      <c r="A6124" s="84">
        <v>92349</v>
      </c>
      <c r="B6124" s="85" t="s">
        <v>2315</v>
      </c>
      <c r="C6124" s="84" t="s">
        <v>11</v>
      </c>
      <c r="D6124" s="195">
        <v>147.63</v>
      </c>
    </row>
    <row r="6125" spans="1:4" ht="26.4" x14ac:dyDescent="0.25">
      <c r="A6125" s="84">
        <v>92380</v>
      </c>
      <c r="B6125" s="85" t="s">
        <v>2336</v>
      </c>
      <c r="C6125" s="84" t="s">
        <v>11</v>
      </c>
      <c r="D6125" s="195">
        <v>151.85</v>
      </c>
    </row>
    <row r="6126" spans="1:4" ht="26.4" x14ac:dyDescent="0.25">
      <c r="A6126" s="84">
        <v>101917</v>
      </c>
      <c r="B6126" s="85" t="s">
        <v>1865</v>
      </c>
      <c r="C6126" s="84" t="s">
        <v>11</v>
      </c>
      <c r="D6126" s="195">
        <v>197.77</v>
      </c>
    </row>
    <row r="6127" spans="1:4" ht="26.4" x14ac:dyDescent="0.25">
      <c r="A6127" s="84">
        <v>101924</v>
      </c>
      <c r="B6127" s="85" t="s">
        <v>1976</v>
      </c>
      <c r="C6127" s="84" t="s">
        <v>11</v>
      </c>
      <c r="D6127" s="195">
        <v>199.02</v>
      </c>
    </row>
    <row r="6128" spans="1:4" ht="26.4" x14ac:dyDescent="0.25">
      <c r="A6128" s="84">
        <v>101933</v>
      </c>
      <c r="B6128" s="85" t="s">
        <v>1985</v>
      </c>
      <c r="C6128" s="84" t="s">
        <v>11</v>
      </c>
      <c r="D6128" s="195">
        <v>205.99</v>
      </c>
    </row>
    <row r="6129" spans="1:4" ht="26.4" x14ac:dyDescent="0.25">
      <c r="A6129" s="84">
        <v>92692</v>
      </c>
      <c r="B6129" s="85" t="s">
        <v>2385</v>
      </c>
      <c r="C6129" s="84" t="s">
        <v>11</v>
      </c>
      <c r="D6129" s="195">
        <v>16.55</v>
      </c>
    </row>
    <row r="6130" spans="1:4" ht="26.4" x14ac:dyDescent="0.25">
      <c r="A6130" s="84">
        <v>92694</v>
      </c>
      <c r="B6130" s="85" t="s">
        <v>2387</v>
      </c>
      <c r="C6130" s="84" t="s">
        <v>11</v>
      </c>
      <c r="D6130" s="195">
        <v>26.4</v>
      </c>
    </row>
    <row r="6131" spans="1:4" ht="26.4" x14ac:dyDescent="0.25">
      <c r="A6131" s="84">
        <v>92696</v>
      </c>
      <c r="B6131" s="85" t="s">
        <v>2389</v>
      </c>
      <c r="C6131" s="84" t="s">
        <v>11</v>
      </c>
      <c r="D6131" s="195">
        <v>41.46</v>
      </c>
    </row>
    <row r="6132" spans="1:4" ht="39.6" x14ac:dyDescent="0.25">
      <c r="A6132" s="84">
        <v>92657</v>
      </c>
      <c r="B6132" s="85" t="s">
        <v>2355</v>
      </c>
      <c r="C6132" s="84" t="s">
        <v>11</v>
      </c>
      <c r="D6132" s="195">
        <v>30.57</v>
      </c>
    </row>
    <row r="6133" spans="1:4" ht="39.6" x14ac:dyDescent="0.25">
      <c r="A6133" s="84">
        <v>92659</v>
      </c>
      <c r="B6133" s="85" t="s">
        <v>2357</v>
      </c>
      <c r="C6133" s="84" t="s">
        <v>11</v>
      </c>
      <c r="D6133" s="195">
        <v>37.42</v>
      </c>
    </row>
    <row r="6134" spans="1:4" ht="39.6" x14ac:dyDescent="0.25">
      <c r="A6134" s="84">
        <v>92661</v>
      </c>
      <c r="B6134" s="85" t="s">
        <v>2359</v>
      </c>
      <c r="C6134" s="84" t="s">
        <v>11</v>
      </c>
      <c r="D6134" s="195">
        <v>44.48</v>
      </c>
    </row>
    <row r="6135" spans="1:4" ht="39.6" x14ac:dyDescent="0.25">
      <c r="A6135" s="84">
        <v>92663</v>
      </c>
      <c r="B6135" s="85" t="s">
        <v>2361</v>
      </c>
      <c r="C6135" s="84" t="s">
        <v>11</v>
      </c>
      <c r="D6135" s="195">
        <v>59.25</v>
      </c>
    </row>
    <row r="6136" spans="1:4" ht="39.6" x14ac:dyDescent="0.25">
      <c r="A6136" s="84">
        <v>92665</v>
      </c>
      <c r="B6136" s="85" t="s">
        <v>2363</v>
      </c>
      <c r="C6136" s="84" t="s">
        <v>11</v>
      </c>
      <c r="D6136" s="195">
        <v>81.05</v>
      </c>
    </row>
    <row r="6137" spans="1:4" ht="39.6" x14ac:dyDescent="0.25">
      <c r="A6137" s="84">
        <v>92667</v>
      </c>
      <c r="B6137" s="85" t="s">
        <v>2365</v>
      </c>
      <c r="C6137" s="84" t="s">
        <v>11</v>
      </c>
      <c r="D6137" s="195">
        <v>118.64</v>
      </c>
    </row>
    <row r="6138" spans="1:4" ht="26.4" x14ac:dyDescent="0.25">
      <c r="A6138" s="84">
        <v>92369</v>
      </c>
      <c r="B6138" s="85" t="s">
        <v>2325</v>
      </c>
      <c r="C6138" s="84" t="s">
        <v>11</v>
      </c>
      <c r="D6138" s="195">
        <v>41.95</v>
      </c>
    </row>
    <row r="6139" spans="1:4" ht="39.6" x14ac:dyDescent="0.25">
      <c r="A6139" s="84">
        <v>92371</v>
      </c>
      <c r="B6139" s="85" t="s">
        <v>2327</v>
      </c>
      <c r="C6139" s="84" t="s">
        <v>11</v>
      </c>
      <c r="D6139" s="195">
        <v>50.35</v>
      </c>
    </row>
    <row r="6140" spans="1:4" ht="39.6" x14ac:dyDescent="0.25">
      <c r="A6140" s="84">
        <v>92373</v>
      </c>
      <c r="B6140" s="85" t="s">
        <v>2329</v>
      </c>
      <c r="C6140" s="84" t="s">
        <v>11</v>
      </c>
      <c r="D6140" s="195">
        <v>59.22</v>
      </c>
    </row>
    <row r="6141" spans="1:4" ht="26.4" x14ac:dyDescent="0.25">
      <c r="A6141" s="84">
        <v>92344</v>
      </c>
      <c r="B6141" s="85" t="s">
        <v>2310</v>
      </c>
      <c r="C6141" s="84" t="s">
        <v>11</v>
      </c>
      <c r="D6141" s="195">
        <v>76.28</v>
      </c>
    </row>
    <row r="6142" spans="1:4" ht="26.4" x14ac:dyDescent="0.25">
      <c r="A6142" s="84">
        <v>92375</v>
      </c>
      <c r="B6142" s="85" t="s">
        <v>2331</v>
      </c>
      <c r="C6142" s="84" t="s">
        <v>11</v>
      </c>
      <c r="D6142" s="195">
        <v>76.209999999999994</v>
      </c>
    </row>
    <row r="6143" spans="1:4" ht="26.4" x14ac:dyDescent="0.25">
      <c r="A6143" s="84">
        <v>92346</v>
      </c>
      <c r="B6143" s="85" t="s">
        <v>2312</v>
      </c>
      <c r="C6143" s="84" t="s">
        <v>11</v>
      </c>
      <c r="D6143" s="195">
        <v>99.35</v>
      </c>
    </row>
    <row r="6144" spans="1:4" ht="39.6" x14ac:dyDescent="0.25">
      <c r="A6144" s="84">
        <v>92377</v>
      </c>
      <c r="B6144" s="85" t="s">
        <v>2333</v>
      </c>
      <c r="C6144" s="84" t="s">
        <v>11</v>
      </c>
      <c r="D6144" s="195">
        <v>101.4</v>
      </c>
    </row>
    <row r="6145" spans="1:4" ht="26.4" x14ac:dyDescent="0.25">
      <c r="A6145" s="84">
        <v>92348</v>
      </c>
      <c r="B6145" s="85" t="s">
        <v>2314</v>
      </c>
      <c r="C6145" s="84" t="s">
        <v>11</v>
      </c>
      <c r="D6145" s="195">
        <v>138.08000000000001</v>
      </c>
    </row>
    <row r="6146" spans="1:4" ht="26.4" x14ac:dyDescent="0.25">
      <c r="A6146" s="84">
        <v>92379</v>
      </c>
      <c r="B6146" s="85" t="s">
        <v>2335</v>
      </c>
      <c r="C6146" s="84" t="s">
        <v>11</v>
      </c>
      <c r="D6146" s="195">
        <v>142.30000000000001</v>
      </c>
    </row>
    <row r="6147" spans="1:4" ht="26.4" x14ac:dyDescent="0.25">
      <c r="A6147" s="84">
        <v>95696</v>
      </c>
      <c r="B6147" s="85" t="s">
        <v>2531</v>
      </c>
      <c r="C6147" s="84" t="s">
        <v>11</v>
      </c>
      <c r="D6147" s="195">
        <v>49.64</v>
      </c>
    </row>
    <row r="6148" spans="1:4" ht="26.4" x14ac:dyDescent="0.25">
      <c r="A6148" s="84">
        <v>92335</v>
      </c>
      <c r="B6148" s="85" t="s">
        <v>1914</v>
      </c>
      <c r="C6148" s="84" t="s">
        <v>27</v>
      </c>
      <c r="D6148" s="195">
        <v>115.42</v>
      </c>
    </row>
    <row r="6149" spans="1:4" ht="26.4" x14ac:dyDescent="0.25">
      <c r="A6149" s="84">
        <v>92336</v>
      </c>
      <c r="B6149" s="85" t="s">
        <v>1915</v>
      </c>
      <c r="C6149" s="84" t="s">
        <v>27</v>
      </c>
      <c r="D6149" s="195">
        <v>141.83000000000001</v>
      </c>
    </row>
    <row r="6150" spans="1:4" ht="26.4" x14ac:dyDescent="0.25">
      <c r="A6150" s="84">
        <v>92337</v>
      </c>
      <c r="B6150" s="85" t="s">
        <v>1916</v>
      </c>
      <c r="C6150" s="84" t="s">
        <v>27</v>
      </c>
      <c r="D6150" s="195">
        <v>186.89</v>
      </c>
    </row>
    <row r="6151" spans="1:4" ht="39.6" x14ac:dyDescent="0.25">
      <c r="A6151" s="84">
        <v>92687</v>
      </c>
      <c r="B6151" s="85" t="s">
        <v>1941</v>
      </c>
      <c r="C6151" s="84" t="s">
        <v>27</v>
      </c>
      <c r="D6151" s="195">
        <v>35.49</v>
      </c>
    </row>
    <row r="6152" spans="1:4" ht="39.6" x14ac:dyDescent="0.25">
      <c r="A6152" s="84">
        <v>92688</v>
      </c>
      <c r="B6152" s="85" t="s">
        <v>1942</v>
      </c>
      <c r="C6152" s="84" t="s">
        <v>27</v>
      </c>
      <c r="D6152" s="195">
        <v>49.59</v>
      </c>
    </row>
    <row r="6153" spans="1:4" ht="39.6" x14ac:dyDescent="0.25">
      <c r="A6153" s="84">
        <v>97536</v>
      </c>
      <c r="B6153" s="85" t="s">
        <v>13253</v>
      </c>
      <c r="C6153" s="84" t="s">
        <v>27</v>
      </c>
      <c r="D6153" s="195">
        <v>76.13</v>
      </c>
    </row>
    <row r="6154" spans="1:4" ht="39.6" x14ac:dyDescent="0.25">
      <c r="A6154" s="84">
        <v>97535</v>
      </c>
      <c r="B6154" s="85" t="s">
        <v>1952</v>
      </c>
      <c r="C6154" s="84" t="s">
        <v>27</v>
      </c>
      <c r="D6154" s="195">
        <v>62.71</v>
      </c>
    </row>
    <row r="6155" spans="1:4" ht="39.6" x14ac:dyDescent="0.25">
      <c r="A6155" s="84">
        <v>92652</v>
      </c>
      <c r="B6155" s="85" t="s">
        <v>1936</v>
      </c>
      <c r="C6155" s="84" t="s">
        <v>27</v>
      </c>
      <c r="D6155" s="195">
        <v>75.91</v>
      </c>
    </row>
    <row r="6156" spans="1:4" ht="39.6" x14ac:dyDescent="0.25">
      <c r="A6156" s="84">
        <v>92653</v>
      </c>
      <c r="B6156" s="85" t="s">
        <v>1937</v>
      </c>
      <c r="C6156" s="84" t="s">
        <v>27</v>
      </c>
      <c r="D6156" s="195">
        <v>86.52</v>
      </c>
    </row>
    <row r="6157" spans="1:4" ht="39.6" x14ac:dyDescent="0.25">
      <c r="A6157" s="84">
        <v>92654</v>
      </c>
      <c r="B6157" s="85" t="s">
        <v>1938</v>
      </c>
      <c r="C6157" s="84" t="s">
        <v>27</v>
      </c>
      <c r="D6157" s="195">
        <v>118.28</v>
      </c>
    </row>
    <row r="6158" spans="1:4" ht="39.6" x14ac:dyDescent="0.25">
      <c r="A6158" s="84">
        <v>92655</v>
      </c>
      <c r="B6158" s="85" t="s">
        <v>1939</v>
      </c>
      <c r="C6158" s="84" t="s">
        <v>27</v>
      </c>
      <c r="D6158" s="195">
        <v>144.16999999999999</v>
      </c>
    </row>
    <row r="6159" spans="1:4" ht="39.6" x14ac:dyDescent="0.25">
      <c r="A6159" s="84">
        <v>92656</v>
      </c>
      <c r="B6159" s="85" t="s">
        <v>1940</v>
      </c>
      <c r="C6159" s="84" t="s">
        <v>27</v>
      </c>
      <c r="D6159" s="195">
        <v>188.69</v>
      </c>
    </row>
    <row r="6160" spans="1:4" ht="26.4" x14ac:dyDescent="0.25">
      <c r="A6160" s="84">
        <v>101918</v>
      </c>
      <c r="B6160" s="85" t="s">
        <v>1970</v>
      </c>
      <c r="C6160" s="84" t="s">
        <v>27</v>
      </c>
      <c r="D6160" s="195">
        <v>266.13</v>
      </c>
    </row>
    <row r="6161" spans="1:4" ht="39.6" x14ac:dyDescent="0.25">
      <c r="A6161" s="84">
        <v>101927</v>
      </c>
      <c r="B6161" s="85" t="s">
        <v>1979</v>
      </c>
      <c r="C6161" s="84" t="s">
        <v>27</v>
      </c>
      <c r="D6161" s="195">
        <v>247.92</v>
      </c>
    </row>
    <row r="6162" spans="1:4" ht="39.6" x14ac:dyDescent="0.25">
      <c r="A6162" s="84">
        <v>97498</v>
      </c>
      <c r="B6162" s="85" t="s">
        <v>1951</v>
      </c>
      <c r="C6162" s="84" t="s">
        <v>27</v>
      </c>
      <c r="D6162" s="195">
        <v>56.87</v>
      </c>
    </row>
    <row r="6163" spans="1:4" ht="39.6" x14ac:dyDescent="0.25">
      <c r="A6163" s="84">
        <v>92364</v>
      </c>
      <c r="B6163" s="85" t="s">
        <v>1926</v>
      </c>
      <c r="C6163" s="84" t="s">
        <v>27</v>
      </c>
      <c r="D6163" s="195">
        <v>70.069999999999993</v>
      </c>
    </row>
    <row r="6164" spans="1:4" ht="39.6" x14ac:dyDescent="0.25">
      <c r="A6164" s="84">
        <v>92365</v>
      </c>
      <c r="B6164" s="85" t="s">
        <v>1927</v>
      </c>
      <c r="C6164" s="84" t="s">
        <v>27</v>
      </c>
      <c r="D6164" s="195">
        <v>80.61</v>
      </c>
    </row>
    <row r="6165" spans="1:4" ht="26.4" x14ac:dyDescent="0.25">
      <c r="A6165" s="84">
        <v>92341</v>
      </c>
      <c r="B6165" s="85" t="s">
        <v>1919</v>
      </c>
      <c r="C6165" s="84" t="s">
        <v>27</v>
      </c>
      <c r="D6165" s="195">
        <v>128.22</v>
      </c>
    </row>
    <row r="6166" spans="1:4" ht="39.6" x14ac:dyDescent="0.25">
      <c r="A6166" s="84">
        <v>92366</v>
      </c>
      <c r="B6166" s="85" t="s">
        <v>1928</v>
      </c>
      <c r="C6166" s="84" t="s">
        <v>27</v>
      </c>
      <c r="D6166" s="195">
        <v>112.38</v>
      </c>
    </row>
    <row r="6167" spans="1:4" ht="26.4" x14ac:dyDescent="0.25">
      <c r="A6167" s="84">
        <v>92342</v>
      </c>
      <c r="B6167" s="85" t="s">
        <v>1920</v>
      </c>
      <c r="C6167" s="84" t="s">
        <v>27</v>
      </c>
      <c r="D6167" s="195">
        <v>154.69999999999999</v>
      </c>
    </row>
    <row r="6168" spans="1:4" ht="39.6" x14ac:dyDescent="0.25">
      <c r="A6168" s="84">
        <v>92367</v>
      </c>
      <c r="B6168" s="85" t="s">
        <v>1929</v>
      </c>
      <c r="C6168" s="84" t="s">
        <v>27</v>
      </c>
      <c r="D6168" s="195">
        <v>138.15</v>
      </c>
    </row>
    <row r="6169" spans="1:4" ht="26.4" x14ac:dyDescent="0.25">
      <c r="A6169" s="84">
        <v>92343</v>
      </c>
      <c r="B6169" s="85" t="s">
        <v>1921</v>
      </c>
      <c r="C6169" s="84" t="s">
        <v>27</v>
      </c>
      <c r="D6169" s="195">
        <v>199.9</v>
      </c>
    </row>
    <row r="6170" spans="1:4" ht="39.6" x14ac:dyDescent="0.25">
      <c r="A6170" s="84">
        <v>92368</v>
      </c>
      <c r="B6170" s="85" t="s">
        <v>1930</v>
      </c>
      <c r="C6170" s="84" t="s">
        <v>27</v>
      </c>
      <c r="D6170" s="195">
        <v>182.67</v>
      </c>
    </row>
    <row r="6171" spans="1:4" ht="39.6" x14ac:dyDescent="0.25">
      <c r="A6171" s="84">
        <v>92689</v>
      </c>
      <c r="B6171" s="85" t="s">
        <v>1943</v>
      </c>
      <c r="C6171" s="84" t="s">
        <v>27</v>
      </c>
      <c r="D6171" s="195">
        <v>57.19</v>
      </c>
    </row>
    <row r="6172" spans="1:4" ht="39.6" x14ac:dyDescent="0.25">
      <c r="A6172" s="84">
        <v>92690</v>
      </c>
      <c r="B6172" s="85" t="s">
        <v>1944</v>
      </c>
      <c r="C6172" s="84" t="s">
        <v>27</v>
      </c>
      <c r="D6172" s="195">
        <v>81.98</v>
      </c>
    </row>
    <row r="6173" spans="1:4" ht="39.6" x14ac:dyDescent="0.25">
      <c r="A6173" s="84">
        <v>92691</v>
      </c>
      <c r="B6173" s="85" t="s">
        <v>13254</v>
      </c>
      <c r="C6173" s="84" t="s">
        <v>27</v>
      </c>
      <c r="D6173" s="195">
        <v>108.04</v>
      </c>
    </row>
    <row r="6174" spans="1:4" ht="26.4" x14ac:dyDescent="0.25">
      <c r="A6174" s="84">
        <v>92359</v>
      </c>
      <c r="B6174" s="85" t="s">
        <v>1922</v>
      </c>
      <c r="C6174" s="84" t="s">
        <v>27</v>
      </c>
      <c r="D6174" s="195">
        <v>75.62</v>
      </c>
    </row>
    <row r="6175" spans="1:4" ht="39.6" x14ac:dyDescent="0.25">
      <c r="A6175" s="84">
        <v>92645</v>
      </c>
      <c r="B6175" s="85" t="s">
        <v>1931</v>
      </c>
      <c r="C6175" s="84" t="s">
        <v>27</v>
      </c>
      <c r="D6175" s="195">
        <v>80.5</v>
      </c>
    </row>
    <row r="6176" spans="1:4" ht="39.6" x14ac:dyDescent="0.25">
      <c r="A6176" s="84">
        <v>92360</v>
      </c>
      <c r="B6176" s="85" t="s">
        <v>1923</v>
      </c>
      <c r="C6176" s="84" t="s">
        <v>27</v>
      </c>
      <c r="D6176" s="195">
        <v>101.02</v>
      </c>
    </row>
    <row r="6177" spans="1:4" ht="39.6" x14ac:dyDescent="0.25">
      <c r="A6177" s="84">
        <v>92646</v>
      </c>
      <c r="B6177" s="85" t="s">
        <v>1932</v>
      </c>
      <c r="C6177" s="84" t="s">
        <v>27</v>
      </c>
      <c r="D6177" s="195">
        <v>105.91</v>
      </c>
    </row>
    <row r="6178" spans="1:4" ht="39.6" x14ac:dyDescent="0.25">
      <c r="A6178" s="84">
        <v>95697</v>
      </c>
      <c r="B6178" s="85" t="s">
        <v>1945</v>
      </c>
      <c r="C6178" s="84" t="s">
        <v>27</v>
      </c>
      <c r="D6178" s="195">
        <v>111.1</v>
      </c>
    </row>
    <row r="6179" spans="1:4" ht="39.6" x14ac:dyDescent="0.25">
      <c r="A6179" s="84">
        <v>92648</v>
      </c>
      <c r="B6179" s="85" t="s">
        <v>1933</v>
      </c>
      <c r="C6179" s="84" t="s">
        <v>27</v>
      </c>
      <c r="D6179" s="195">
        <v>115.99</v>
      </c>
    </row>
    <row r="6180" spans="1:4" ht="26.4" x14ac:dyDescent="0.25">
      <c r="A6180" s="84">
        <v>92338</v>
      </c>
      <c r="B6180" s="85" t="s">
        <v>1917</v>
      </c>
      <c r="C6180" s="84" t="s">
        <v>27</v>
      </c>
      <c r="D6180" s="195">
        <v>163.68</v>
      </c>
    </row>
    <row r="6181" spans="1:4" ht="26.4" x14ac:dyDescent="0.25">
      <c r="A6181" s="84">
        <v>92361</v>
      </c>
      <c r="B6181" s="85" t="s">
        <v>1924</v>
      </c>
      <c r="C6181" s="84" t="s">
        <v>27</v>
      </c>
      <c r="D6181" s="195">
        <v>136.52000000000001</v>
      </c>
    </row>
    <row r="6182" spans="1:4" ht="39.6" x14ac:dyDescent="0.25">
      <c r="A6182" s="84">
        <v>92649</v>
      </c>
      <c r="B6182" s="85" t="s">
        <v>1934</v>
      </c>
      <c r="C6182" s="84" t="s">
        <v>27</v>
      </c>
      <c r="D6182" s="195">
        <v>141.41</v>
      </c>
    </row>
    <row r="6183" spans="1:4" ht="26.4" x14ac:dyDescent="0.25">
      <c r="A6183" s="84">
        <v>92339</v>
      </c>
      <c r="B6183" s="85" t="s">
        <v>1918</v>
      </c>
      <c r="C6183" s="84" t="s">
        <v>27</v>
      </c>
      <c r="D6183" s="195">
        <v>246.29</v>
      </c>
    </row>
    <row r="6184" spans="1:4" ht="39.6" x14ac:dyDescent="0.25">
      <c r="A6184" s="84">
        <v>92362</v>
      </c>
      <c r="B6184" s="85" t="s">
        <v>1925</v>
      </c>
      <c r="C6184" s="84" t="s">
        <v>27</v>
      </c>
      <c r="D6184" s="195">
        <v>218.07</v>
      </c>
    </row>
    <row r="6185" spans="1:4" ht="39.6" x14ac:dyDescent="0.25">
      <c r="A6185" s="84">
        <v>92650</v>
      </c>
      <c r="B6185" s="85" t="s">
        <v>1935</v>
      </c>
      <c r="C6185" s="84" t="s">
        <v>27</v>
      </c>
      <c r="D6185" s="195">
        <v>222.95</v>
      </c>
    </row>
    <row r="6186" spans="1:4" ht="26.4" x14ac:dyDescent="0.25">
      <c r="A6186" s="84">
        <v>97439</v>
      </c>
      <c r="B6186" s="85" t="s">
        <v>2544</v>
      </c>
      <c r="C6186" s="84" t="s">
        <v>11</v>
      </c>
      <c r="D6186" s="195">
        <v>137.03</v>
      </c>
    </row>
    <row r="6187" spans="1:4" ht="26.4" x14ac:dyDescent="0.25">
      <c r="A6187" s="84">
        <v>97440</v>
      </c>
      <c r="B6187" s="85" t="s">
        <v>2545</v>
      </c>
      <c r="C6187" s="84" t="s">
        <v>11</v>
      </c>
      <c r="D6187" s="195">
        <v>163.74</v>
      </c>
    </row>
    <row r="6188" spans="1:4" ht="26.4" x14ac:dyDescent="0.25">
      <c r="A6188" s="84">
        <v>97442</v>
      </c>
      <c r="B6188" s="85" t="s">
        <v>2546</v>
      </c>
      <c r="C6188" s="84" t="s">
        <v>11</v>
      </c>
      <c r="D6188" s="195">
        <v>181.16</v>
      </c>
    </row>
    <row r="6189" spans="1:4" ht="26.4" x14ac:dyDescent="0.25">
      <c r="A6189" s="84">
        <v>97552</v>
      </c>
      <c r="B6189" s="85" t="s">
        <v>2627</v>
      </c>
      <c r="C6189" s="84" t="s">
        <v>11</v>
      </c>
      <c r="D6189" s="195">
        <v>47.91</v>
      </c>
    </row>
    <row r="6190" spans="1:4" ht="26.4" x14ac:dyDescent="0.25">
      <c r="A6190" s="84">
        <v>97553</v>
      </c>
      <c r="B6190" s="85" t="s">
        <v>2628</v>
      </c>
      <c r="C6190" s="84" t="s">
        <v>11</v>
      </c>
      <c r="D6190" s="195">
        <v>71.2</v>
      </c>
    </row>
    <row r="6191" spans="1:4" ht="26.4" x14ac:dyDescent="0.25">
      <c r="A6191" s="84">
        <v>97554</v>
      </c>
      <c r="B6191" s="85" t="s">
        <v>2629</v>
      </c>
      <c r="C6191" s="84" t="s">
        <v>11</v>
      </c>
      <c r="D6191" s="195">
        <v>126.21</v>
      </c>
    </row>
    <row r="6192" spans="1:4" ht="26.4" x14ac:dyDescent="0.25">
      <c r="A6192" s="84">
        <v>97491</v>
      </c>
      <c r="B6192" s="85" t="s">
        <v>2582</v>
      </c>
      <c r="C6192" s="84" t="s">
        <v>11</v>
      </c>
      <c r="D6192" s="195">
        <v>80.88</v>
      </c>
    </row>
    <row r="6193" spans="1:4" ht="26.4" x14ac:dyDescent="0.25">
      <c r="A6193" s="84">
        <v>97529</v>
      </c>
      <c r="B6193" s="85" t="s">
        <v>2610</v>
      </c>
      <c r="C6193" s="84" t="s">
        <v>11</v>
      </c>
      <c r="D6193" s="195">
        <v>74.33</v>
      </c>
    </row>
    <row r="6194" spans="1:4" ht="26.4" x14ac:dyDescent="0.25">
      <c r="A6194" s="84">
        <v>97492</v>
      </c>
      <c r="B6194" s="85" t="s">
        <v>2583</v>
      </c>
      <c r="C6194" s="84" t="s">
        <v>11</v>
      </c>
      <c r="D6194" s="195">
        <v>116.77</v>
      </c>
    </row>
    <row r="6195" spans="1:4" ht="26.4" x14ac:dyDescent="0.25">
      <c r="A6195" s="84">
        <v>97530</v>
      </c>
      <c r="B6195" s="85" t="s">
        <v>2611</v>
      </c>
      <c r="C6195" s="84" t="s">
        <v>11</v>
      </c>
      <c r="D6195" s="195">
        <v>105.04</v>
      </c>
    </row>
    <row r="6196" spans="1:4" ht="26.4" x14ac:dyDescent="0.25">
      <c r="A6196" s="84">
        <v>97493</v>
      </c>
      <c r="B6196" s="85" t="s">
        <v>2584</v>
      </c>
      <c r="C6196" s="84" t="s">
        <v>11</v>
      </c>
      <c r="D6196" s="195">
        <v>150.05000000000001</v>
      </c>
    </row>
    <row r="6197" spans="1:4" ht="26.4" x14ac:dyDescent="0.25">
      <c r="A6197" s="84">
        <v>97531</v>
      </c>
      <c r="B6197" s="85" t="s">
        <v>2612</v>
      </c>
      <c r="C6197" s="84" t="s">
        <v>11</v>
      </c>
      <c r="D6197" s="195">
        <v>132.56</v>
      </c>
    </row>
    <row r="6198" spans="1:4" ht="26.4" x14ac:dyDescent="0.25">
      <c r="A6198" s="84">
        <v>97458</v>
      </c>
      <c r="B6198" s="85" t="s">
        <v>2558</v>
      </c>
      <c r="C6198" s="84" t="s">
        <v>11</v>
      </c>
      <c r="D6198" s="195">
        <v>268.95999999999998</v>
      </c>
    </row>
    <row r="6199" spans="1:4" ht="26.4" x14ac:dyDescent="0.25">
      <c r="A6199" s="84">
        <v>97494</v>
      </c>
      <c r="B6199" s="85" t="s">
        <v>2585</v>
      </c>
      <c r="C6199" s="84" t="s">
        <v>11</v>
      </c>
      <c r="D6199" s="195">
        <v>227.75</v>
      </c>
    </row>
    <row r="6200" spans="1:4" ht="26.4" x14ac:dyDescent="0.25">
      <c r="A6200" s="84">
        <v>97532</v>
      </c>
      <c r="B6200" s="85" t="s">
        <v>2613</v>
      </c>
      <c r="C6200" s="84" t="s">
        <v>11</v>
      </c>
      <c r="D6200" s="195">
        <v>203.12</v>
      </c>
    </row>
    <row r="6201" spans="1:4" ht="26.4" x14ac:dyDescent="0.25">
      <c r="A6201" s="84">
        <v>97459</v>
      </c>
      <c r="B6201" s="85" t="s">
        <v>2559</v>
      </c>
      <c r="C6201" s="84" t="s">
        <v>11</v>
      </c>
      <c r="D6201" s="195">
        <v>440.36</v>
      </c>
    </row>
    <row r="6202" spans="1:4" ht="26.4" x14ac:dyDescent="0.25">
      <c r="A6202" s="84">
        <v>97495</v>
      </c>
      <c r="B6202" s="85" t="s">
        <v>2586</v>
      </c>
      <c r="C6202" s="84" t="s">
        <v>11</v>
      </c>
      <c r="D6202" s="195">
        <v>406.16</v>
      </c>
    </row>
    <row r="6203" spans="1:4" ht="26.4" x14ac:dyDescent="0.25">
      <c r="A6203" s="84">
        <v>97533</v>
      </c>
      <c r="B6203" s="85" t="s">
        <v>2614</v>
      </c>
      <c r="C6203" s="84" t="s">
        <v>11</v>
      </c>
      <c r="D6203" s="195">
        <v>375.87</v>
      </c>
    </row>
    <row r="6204" spans="1:4" ht="26.4" x14ac:dyDescent="0.25">
      <c r="A6204" s="84">
        <v>97460</v>
      </c>
      <c r="B6204" s="85" t="s">
        <v>2560</v>
      </c>
      <c r="C6204" s="84" t="s">
        <v>11</v>
      </c>
      <c r="D6204" s="195">
        <v>659.91</v>
      </c>
    </row>
    <row r="6205" spans="1:4" ht="26.4" x14ac:dyDescent="0.25">
      <c r="A6205" s="84">
        <v>97496</v>
      </c>
      <c r="B6205" s="85" t="s">
        <v>2587</v>
      </c>
      <c r="C6205" s="84" t="s">
        <v>11</v>
      </c>
      <c r="D6205" s="195">
        <v>632.76</v>
      </c>
    </row>
    <row r="6206" spans="1:4" ht="26.4" x14ac:dyDescent="0.25">
      <c r="A6206" s="84">
        <v>97534</v>
      </c>
      <c r="B6206" s="85" t="s">
        <v>2615</v>
      </c>
      <c r="C6206" s="84" t="s">
        <v>11</v>
      </c>
      <c r="D6206" s="195">
        <v>586.35</v>
      </c>
    </row>
    <row r="6207" spans="1:4" ht="26.4" x14ac:dyDescent="0.25">
      <c r="A6207" s="84">
        <v>101926</v>
      </c>
      <c r="B6207" s="85" t="s">
        <v>1978</v>
      </c>
      <c r="C6207" s="84" t="s">
        <v>11</v>
      </c>
      <c r="D6207" s="195">
        <v>427.88</v>
      </c>
    </row>
    <row r="6208" spans="1:4" ht="26.4" x14ac:dyDescent="0.25">
      <c r="A6208" s="84">
        <v>101935</v>
      </c>
      <c r="B6208" s="85" t="s">
        <v>1987</v>
      </c>
      <c r="C6208" s="84" t="s">
        <v>11</v>
      </c>
      <c r="D6208" s="195">
        <v>441.83</v>
      </c>
    </row>
    <row r="6209" spans="1:4" ht="26.4" x14ac:dyDescent="0.25">
      <c r="A6209" s="84">
        <v>92704</v>
      </c>
      <c r="B6209" s="85" t="s">
        <v>2397</v>
      </c>
      <c r="C6209" s="84" t="s">
        <v>11</v>
      </c>
      <c r="D6209" s="195">
        <v>31.05</v>
      </c>
    </row>
    <row r="6210" spans="1:4" ht="26.4" x14ac:dyDescent="0.25">
      <c r="A6210" s="84">
        <v>92705</v>
      </c>
      <c r="B6210" s="85" t="s">
        <v>2398</v>
      </c>
      <c r="C6210" s="84" t="s">
        <v>11</v>
      </c>
      <c r="D6210" s="195">
        <v>50.19</v>
      </c>
    </row>
    <row r="6211" spans="1:4" ht="26.4" x14ac:dyDescent="0.25">
      <c r="A6211" s="84">
        <v>92706</v>
      </c>
      <c r="B6211" s="85" t="s">
        <v>2399</v>
      </c>
      <c r="C6211" s="84" t="s">
        <v>11</v>
      </c>
      <c r="D6211" s="195">
        <v>81.260000000000005</v>
      </c>
    </row>
    <row r="6212" spans="1:4" ht="26.4" x14ac:dyDescent="0.25">
      <c r="A6212" s="84">
        <v>92637</v>
      </c>
      <c r="B6212" s="85" t="s">
        <v>2349</v>
      </c>
      <c r="C6212" s="84" t="s">
        <v>11</v>
      </c>
      <c r="D6212" s="195">
        <v>82.17</v>
      </c>
    </row>
    <row r="6213" spans="1:4" ht="26.4" x14ac:dyDescent="0.25">
      <c r="A6213" s="84">
        <v>92681</v>
      </c>
      <c r="B6213" s="85" t="s">
        <v>2379</v>
      </c>
      <c r="C6213" s="84" t="s">
        <v>11</v>
      </c>
      <c r="D6213" s="195">
        <v>59.35</v>
      </c>
    </row>
    <row r="6214" spans="1:4" ht="26.4" x14ac:dyDescent="0.25">
      <c r="A6214" s="84">
        <v>92638</v>
      </c>
      <c r="B6214" s="85" t="s">
        <v>2350</v>
      </c>
      <c r="C6214" s="84" t="s">
        <v>11</v>
      </c>
      <c r="D6214" s="195">
        <v>99.45</v>
      </c>
    </row>
    <row r="6215" spans="1:4" ht="39.6" x14ac:dyDescent="0.25">
      <c r="A6215" s="84">
        <v>92682</v>
      </c>
      <c r="B6215" s="85" t="s">
        <v>2380</v>
      </c>
      <c r="C6215" s="84" t="s">
        <v>11</v>
      </c>
      <c r="D6215" s="195">
        <v>73.510000000000005</v>
      </c>
    </row>
    <row r="6216" spans="1:4" ht="26.4" x14ac:dyDescent="0.25">
      <c r="A6216" s="84">
        <v>92639</v>
      </c>
      <c r="B6216" s="85" t="s">
        <v>2351</v>
      </c>
      <c r="C6216" s="84" t="s">
        <v>11</v>
      </c>
      <c r="D6216" s="195">
        <v>114.69</v>
      </c>
    </row>
    <row r="6217" spans="1:4" ht="39.6" x14ac:dyDescent="0.25">
      <c r="A6217" s="84">
        <v>92683</v>
      </c>
      <c r="B6217" s="85" t="s">
        <v>2381</v>
      </c>
      <c r="C6217" s="84" t="s">
        <v>11</v>
      </c>
      <c r="D6217" s="195">
        <v>85.26</v>
      </c>
    </row>
    <row r="6218" spans="1:4" ht="26.4" x14ac:dyDescent="0.25">
      <c r="A6218" s="84">
        <v>92640</v>
      </c>
      <c r="B6218" s="85" t="s">
        <v>2352</v>
      </c>
      <c r="C6218" s="84" t="s">
        <v>11</v>
      </c>
      <c r="D6218" s="195">
        <v>147.88</v>
      </c>
    </row>
    <row r="6219" spans="1:4" ht="26.4" x14ac:dyDescent="0.25">
      <c r="A6219" s="84">
        <v>92684</v>
      </c>
      <c r="B6219" s="85" t="s">
        <v>2382</v>
      </c>
      <c r="C6219" s="84" t="s">
        <v>11</v>
      </c>
      <c r="D6219" s="195">
        <v>113.99</v>
      </c>
    </row>
    <row r="6220" spans="1:4" ht="26.4" x14ac:dyDescent="0.25">
      <c r="A6220" s="84">
        <v>92642</v>
      </c>
      <c r="B6220" s="85" t="s">
        <v>2353</v>
      </c>
      <c r="C6220" s="84" t="s">
        <v>11</v>
      </c>
      <c r="D6220" s="195">
        <v>221.49</v>
      </c>
    </row>
    <row r="6221" spans="1:4" ht="39.6" x14ac:dyDescent="0.25">
      <c r="A6221" s="84">
        <v>92685</v>
      </c>
      <c r="B6221" s="85" t="s">
        <v>2383</v>
      </c>
      <c r="C6221" s="84" t="s">
        <v>11</v>
      </c>
      <c r="D6221" s="195">
        <v>180.92</v>
      </c>
    </row>
    <row r="6222" spans="1:4" ht="26.4" x14ac:dyDescent="0.25">
      <c r="A6222" s="84">
        <v>92644</v>
      </c>
      <c r="B6222" s="85" t="s">
        <v>2354</v>
      </c>
      <c r="C6222" s="84" t="s">
        <v>11</v>
      </c>
      <c r="D6222" s="195">
        <v>277.55</v>
      </c>
    </row>
    <row r="6223" spans="1:4" ht="26.4" x14ac:dyDescent="0.25">
      <c r="A6223" s="84">
        <v>92686</v>
      </c>
      <c r="B6223" s="85" t="s">
        <v>2384</v>
      </c>
      <c r="C6223" s="84" t="s">
        <v>11</v>
      </c>
      <c r="D6223" s="195">
        <v>230.22</v>
      </c>
    </row>
    <row r="6224" spans="1:4" ht="26.4" x14ac:dyDescent="0.25">
      <c r="A6224" s="84">
        <v>92356</v>
      </c>
      <c r="B6224" s="85" t="s">
        <v>2322</v>
      </c>
      <c r="C6224" s="84" t="s">
        <v>11</v>
      </c>
      <c r="D6224" s="195">
        <v>148.06</v>
      </c>
    </row>
    <row r="6225" spans="1:4" ht="26.4" x14ac:dyDescent="0.25">
      <c r="A6225" s="84">
        <v>92357</v>
      </c>
      <c r="B6225" s="85" t="s">
        <v>2323</v>
      </c>
      <c r="C6225" s="84" t="s">
        <v>11</v>
      </c>
      <c r="D6225" s="195">
        <v>217.4</v>
      </c>
    </row>
    <row r="6226" spans="1:4" ht="26.4" x14ac:dyDescent="0.25">
      <c r="A6226" s="84">
        <v>92358</v>
      </c>
      <c r="B6226" s="85" t="s">
        <v>2324</v>
      </c>
      <c r="C6226" s="84" t="s">
        <v>11</v>
      </c>
      <c r="D6226" s="195">
        <v>269.11</v>
      </c>
    </row>
    <row r="6227" spans="1:4" ht="26.4" x14ac:dyDescent="0.25">
      <c r="A6227" s="84">
        <v>101919</v>
      </c>
      <c r="B6227" s="85" t="s">
        <v>1971</v>
      </c>
      <c r="C6227" s="84" t="s">
        <v>11</v>
      </c>
      <c r="D6227" s="195">
        <v>434.64</v>
      </c>
    </row>
    <row r="6228" spans="1:4" ht="26.4" x14ac:dyDescent="0.25">
      <c r="A6228" s="84">
        <v>101928</v>
      </c>
      <c r="B6228" s="85" t="s">
        <v>1980</v>
      </c>
      <c r="C6228" s="84" t="s">
        <v>11</v>
      </c>
      <c r="D6228" s="195">
        <v>441.61</v>
      </c>
    </row>
    <row r="6229" spans="1:4" ht="26.4" x14ac:dyDescent="0.25">
      <c r="A6229" s="84">
        <v>92904</v>
      </c>
      <c r="B6229" s="85" t="s">
        <v>2415</v>
      </c>
      <c r="C6229" s="84" t="s">
        <v>11</v>
      </c>
      <c r="D6229" s="195">
        <v>36.01</v>
      </c>
    </row>
    <row r="6230" spans="1:4" ht="26.4" x14ac:dyDescent="0.25">
      <c r="A6230" s="84">
        <v>92905</v>
      </c>
      <c r="B6230" s="85" t="s">
        <v>2416</v>
      </c>
      <c r="C6230" s="84" t="s">
        <v>11</v>
      </c>
      <c r="D6230" s="195">
        <v>51.81</v>
      </c>
    </row>
    <row r="6231" spans="1:4" ht="26.4" x14ac:dyDescent="0.25">
      <c r="A6231" s="84">
        <v>92906</v>
      </c>
      <c r="B6231" s="85" t="s">
        <v>2417</v>
      </c>
      <c r="C6231" s="84" t="s">
        <v>11</v>
      </c>
      <c r="D6231" s="195">
        <v>64.13</v>
      </c>
    </row>
    <row r="6232" spans="1:4" ht="39.6" x14ac:dyDescent="0.25">
      <c r="A6232" s="84">
        <v>92898</v>
      </c>
      <c r="B6232" s="85" t="s">
        <v>2409</v>
      </c>
      <c r="C6232" s="84" t="s">
        <v>11</v>
      </c>
      <c r="D6232" s="195">
        <v>53.24</v>
      </c>
    </row>
    <row r="6233" spans="1:4" ht="39.6" x14ac:dyDescent="0.25">
      <c r="A6233" s="84">
        <v>92899</v>
      </c>
      <c r="B6233" s="85" t="s">
        <v>2410</v>
      </c>
      <c r="C6233" s="84" t="s">
        <v>11</v>
      </c>
      <c r="D6233" s="195">
        <v>77.77</v>
      </c>
    </row>
    <row r="6234" spans="1:4" ht="39.6" x14ac:dyDescent="0.25">
      <c r="A6234" s="84">
        <v>92900</v>
      </c>
      <c r="B6234" s="85" t="s">
        <v>2411</v>
      </c>
      <c r="C6234" s="84" t="s">
        <v>11</v>
      </c>
      <c r="D6234" s="195">
        <v>93.22</v>
      </c>
    </row>
    <row r="6235" spans="1:4" ht="39.6" x14ac:dyDescent="0.25">
      <c r="A6235" s="84">
        <v>92901</v>
      </c>
      <c r="B6235" s="85" t="s">
        <v>2412</v>
      </c>
      <c r="C6235" s="84" t="s">
        <v>11</v>
      </c>
      <c r="D6235" s="195">
        <v>128.91</v>
      </c>
    </row>
    <row r="6236" spans="1:4" ht="39.6" x14ac:dyDescent="0.25">
      <c r="A6236" s="84">
        <v>92902</v>
      </c>
      <c r="B6236" s="85" t="s">
        <v>2413</v>
      </c>
      <c r="C6236" s="84" t="s">
        <v>11</v>
      </c>
      <c r="D6236" s="195">
        <v>200.86</v>
      </c>
    </row>
    <row r="6237" spans="1:4" ht="39.6" x14ac:dyDescent="0.25">
      <c r="A6237" s="84">
        <v>92903</v>
      </c>
      <c r="B6237" s="85" t="s">
        <v>2414</v>
      </c>
      <c r="C6237" s="84" t="s">
        <v>11</v>
      </c>
      <c r="D6237" s="195">
        <v>299.89999999999998</v>
      </c>
    </row>
    <row r="6238" spans="1:4" ht="26.4" x14ac:dyDescent="0.25">
      <c r="A6238" s="84">
        <v>92892</v>
      </c>
      <c r="B6238" s="85" t="s">
        <v>2403</v>
      </c>
      <c r="C6238" s="84" t="s">
        <v>11</v>
      </c>
      <c r="D6238" s="195">
        <v>64.62</v>
      </c>
    </row>
    <row r="6239" spans="1:4" ht="39.6" x14ac:dyDescent="0.25">
      <c r="A6239" s="84">
        <v>92893</v>
      </c>
      <c r="B6239" s="85" t="s">
        <v>2404</v>
      </c>
      <c r="C6239" s="84" t="s">
        <v>11</v>
      </c>
      <c r="D6239" s="195">
        <v>90.7</v>
      </c>
    </row>
    <row r="6240" spans="1:4" ht="39.6" x14ac:dyDescent="0.25">
      <c r="A6240" s="84">
        <v>92894</v>
      </c>
      <c r="B6240" s="85" t="s">
        <v>2405</v>
      </c>
      <c r="C6240" s="84" t="s">
        <v>11</v>
      </c>
      <c r="D6240" s="195">
        <v>107.96</v>
      </c>
    </row>
    <row r="6241" spans="1:4" ht="26.4" x14ac:dyDescent="0.25">
      <c r="A6241" s="84">
        <v>92889</v>
      </c>
      <c r="B6241" s="85" t="s">
        <v>2400</v>
      </c>
      <c r="C6241" s="84" t="s">
        <v>11</v>
      </c>
      <c r="D6241" s="195">
        <v>145.94</v>
      </c>
    </row>
    <row r="6242" spans="1:4" ht="26.4" x14ac:dyDescent="0.25">
      <c r="A6242" s="84">
        <v>92895</v>
      </c>
      <c r="B6242" s="85" t="s">
        <v>2406</v>
      </c>
      <c r="C6242" s="84" t="s">
        <v>11</v>
      </c>
      <c r="D6242" s="195">
        <v>145.87</v>
      </c>
    </row>
    <row r="6243" spans="1:4" ht="26.4" x14ac:dyDescent="0.25">
      <c r="A6243" s="84">
        <v>92890</v>
      </c>
      <c r="B6243" s="85" t="s">
        <v>2401</v>
      </c>
      <c r="C6243" s="84" t="s">
        <v>11</v>
      </c>
      <c r="D6243" s="195">
        <v>219.16</v>
      </c>
    </row>
    <row r="6244" spans="1:4" ht="39.6" x14ac:dyDescent="0.25">
      <c r="A6244" s="84">
        <v>92896</v>
      </c>
      <c r="B6244" s="85" t="s">
        <v>2407</v>
      </c>
      <c r="C6244" s="84" t="s">
        <v>11</v>
      </c>
      <c r="D6244" s="195">
        <v>221.21</v>
      </c>
    </row>
    <row r="6245" spans="1:4" ht="26.4" x14ac:dyDescent="0.25">
      <c r="A6245" s="84">
        <v>92891</v>
      </c>
      <c r="B6245" s="85" t="s">
        <v>2402</v>
      </c>
      <c r="C6245" s="84" t="s">
        <v>11</v>
      </c>
      <c r="D6245" s="195">
        <v>319.33999999999997</v>
      </c>
    </row>
    <row r="6246" spans="1:4" ht="26.4" x14ac:dyDescent="0.25">
      <c r="A6246" s="84">
        <v>92897</v>
      </c>
      <c r="B6246" s="85" t="s">
        <v>2408</v>
      </c>
      <c r="C6246" s="84" t="s">
        <v>11</v>
      </c>
      <c r="D6246" s="195">
        <v>323.56</v>
      </c>
    </row>
    <row r="6247" spans="1:4" ht="39.6" x14ac:dyDescent="0.25">
      <c r="A6247" s="84">
        <v>100822</v>
      </c>
      <c r="B6247" s="85" t="s">
        <v>13255</v>
      </c>
      <c r="C6247" s="84" t="s">
        <v>11</v>
      </c>
      <c r="D6247" s="195">
        <v>0</v>
      </c>
    </row>
    <row r="6248" spans="1:4" ht="39.6" x14ac:dyDescent="0.25">
      <c r="A6248" s="84">
        <v>100823</v>
      </c>
      <c r="B6248" s="85" t="s">
        <v>13256</v>
      </c>
      <c r="C6248" s="84" t="s">
        <v>11</v>
      </c>
      <c r="D6248" s="195">
        <v>0</v>
      </c>
    </row>
    <row r="6249" spans="1:4" ht="39.6" x14ac:dyDescent="0.25">
      <c r="A6249" s="84">
        <v>100824</v>
      </c>
      <c r="B6249" s="85" t="s">
        <v>13257</v>
      </c>
      <c r="C6249" s="84" t="s">
        <v>11</v>
      </c>
      <c r="D6249" s="195">
        <v>0</v>
      </c>
    </row>
    <row r="6250" spans="1:4" ht="39.6" x14ac:dyDescent="0.25">
      <c r="A6250" s="84">
        <v>100825</v>
      </c>
      <c r="B6250" s="85" t="s">
        <v>13258</v>
      </c>
      <c r="C6250" s="84" t="s">
        <v>11</v>
      </c>
      <c r="D6250" s="195">
        <v>0</v>
      </c>
    </row>
    <row r="6251" spans="1:4" ht="39.6" x14ac:dyDescent="0.25">
      <c r="A6251" s="84">
        <v>100818</v>
      </c>
      <c r="B6251" s="85" t="s">
        <v>13259</v>
      </c>
      <c r="C6251" s="84" t="s">
        <v>11</v>
      </c>
      <c r="D6251" s="195">
        <v>0</v>
      </c>
    </row>
    <row r="6252" spans="1:4" ht="39.6" x14ac:dyDescent="0.25">
      <c r="A6252" s="84">
        <v>100819</v>
      </c>
      <c r="B6252" s="85" t="s">
        <v>13260</v>
      </c>
      <c r="C6252" s="84" t="s">
        <v>11</v>
      </c>
      <c r="D6252" s="195">
        <v>0</v>
      </c>
    </row>
    <row r="6253" spans="1:4" ht="39.6" x14ac:dyDescent="0.25">
      <c r="A6253" s="84">
        <v>100820</v>
      </c>
      <c r="B6253" s="85" t="s">
        <v>13261</v>
      </c>
      <c r="C6253" s="84" t="s">
        <v>11</v>
      </c>
      <c r="D6253" s="195">
        <v>0</v>
      </c>
    </row>
    <row r="6254" spans="1:4" ht="39.6" x14ac:dyDescent="0.25">
      <c r="A6254" s="84">
        <v>100821</v>
      </c>
      <c r="B6254" s="85" t="s">
        <v>13262</v>
      </c>
      <c r="C6254" s="84" t="s">
        <v>11</v>
      </c>
      <c r="D6254" s="195">
        <v>0</v>
      </c>
    </row>
    <row r="6255" spans="1:4" ht="39.6" x14ac:dyDescent="0.25">
      <c r="A6255" s="84">
        <v>100846</v>
      </c>
      <c r="B6255" s="85" t="s">
        <v>13263</v>
      </c>
      <c r="C6255" s="84" t="s">
        <v>11</v>
      </c>
      <c r="D6255" s="195">
        <v>0</v>
      </c>
    </row>
    <row r="6256" spans="1:4" ht="26.4" x14ac:dyDescent="0.25">
      <c r="A6256" s="84">
        <v>100834</v>
      </c>
      <c r="B6256" s="85" t="s">
        <v>13264</v>
      </c>
      <c r="C6256" s="84" t="s">
        <v>11</v>
      </c>
      <c r="D6256" s="195">
        <v>0</v>
      </c>
    </row>
    <row r="6257" spans="1:4" ht="26.4" x14ac:dyDescent="0.25">
      <c r="A6257" s="84">
        <v>100835</v>
      </c>
      <c r="B6257" s="85" t="s">
        <v>13265</v>
      </c>
      <c r="C6257" s="84" t="s">
        <v>11</v>
      </c>
      <c r="D6257" s="195">
        <v>0</v>
      </c>
    </row>
    <row r="6258" spans="1:4" ht="26.4" x14ac:dyDescent="0.25">
      <c r="A6258" s="84">
        <v>100836</v>
      </c>
      <c r="B6258" s="85" t="s">
        <v>13266</v>
      </c>
      <c r="C6258" s="84" t="s">
        <v>11</v>
      </c>
      <c r="D6258" s="195">
        <v>0</v>
      </c>
    </row>
    <row r="6259" spans="1:4" ht="26.4" x14ac:dyDescent="0.25">
      <c r="A6259" s="84">
        <v>100837</v>
      </c>
      <c r="B6259" s="85" t="s">
        <v>13267</v>
      </c>
      <c r="C6259" s="84" t="s">
        <v>11</v>
      </c>
      <c r="D6259" s="195">
        <v>0</v>
      </c>
    </row>
    <row r="6260" spans="1:4" ht="26.4" x14ac:dyDescent="0.25">
      <c r="A6260" s="84">
        <v>100826</v>
      </c>
      <c r="B6260" s="85" t="s">
        <v>13268</v>
      </c>
      <c r="C6260" s="84" t="s">
        <v>11</v>
      </c>
      <c r="D6260" s="195">
        <v>0</v>
      </c>
    </row>
    <row r="6261" spans="1:4" ht="26.4" x14ac:dyDescent="0.25">
      <c r="A6261" s="84">
        <v>100827</v>
      </c>
      <c r="B6261" s="85" t="s">
        <v>13269</v>
      </c>
      <c r="C6261" s="84" t="s">
        <v>11</v>
      </c>
      <c r="D6261" s="195">
        <v>0</v>
      </c>
    </row>
    <row r="6262" spans="1:4" ht="26.4" x14ac:dyDescent="0.25">
      <c r="A6262" s="84">
        <v>100828</v>
      </c>
      <c r="B6262" s="85" t="s">
        <v>13270</v>
      </c>
      <c r="C6262" s="84" t="s">
        <v>11</v>
      </c>
      <c r="D6262" s="195">
        <v>0</v>
      </c>
    </row>
    <row r="6263" spans="1:4" ht="26.4" x14ac:dyDescent="0.25">
      <c r="A6263" s="84">
        <v>100829</v>
      </c>
      <c r="B6263" s="85" t="s">
        <v>13271</v>
      </c>
      <c r="C6263" s="84" t="s">
        <v>11</v>
      </c>
      <c r="D6263" s="195">
        <v>0</v>
      </c>
    </row>
    <row r="6264" spans="1:4" ht="26.4" x14ac:dyDescent="0.25">
      <c r="A6264" s="84">
        <v>100830</v>
      </c>
      <c r="B6264" s="85" t="s">
        <v>13272</v>
      </c>
      <c r="C6264" s="84" t="s">
        <v>11</v>
      </c>
      <c r="D6264" s="195">
        <v>0</v>
      </c>
    </row>
    <row r="6265" spans="1:4" ht="26.4" x14ac:dyDescent="0.25">
      <c r="A6265" s="84">
        <v>100831</v>
      </c>
      <c r="B6265" s="85" t="s">
        <v>13273</v>
      </c>
      <c r="C6265" s="84" t="s">
        <v>11</v>
      </c>
      <c r="D6265" s="195">
        <v>0</v>
      </c>
    </row>
    <row r="6266" spans="1:4" ht="26.4" x14ac:dyDescent="0.25">
      <c r="A6266" s="84">
        <v>100832</v>
      </c>
      <c r="B6266" s="85" t="s">
        <v>13274</v>
      </c>
      <c r="C6266" s="84" t="s">
        <v>11</v>
      </c>
      <c r="D6266" s="195">
        <v>0</v>
      </c>
    </row>
    <row r="6267" spans="1:4" ht="26.4" x14ac:dyDescent="0.25">
      <c r="A6267" s="84">
        <v>100833</v>
      </c>
      <c r="B6267" s="85" t="s">
        <v>13275</v>
      </c>
      <c r="C6267" s="84" t="s">
        <v>11</v>
      </c>
      <c r="D6267" s="195">
        <v>0</v>
      </c>
    </row>
    <row r="6268" spans="1:4" ht="39.6" x14ac:dyDescent="0.25">
      <c r="A6268" s="84">
        <v>100790</v>
      </c>
      <c r="B6268" s="85" t="s">
        <v>13276</v>
      </c>
      <c r="C6268" s="84" t="s">
        <v>11</v>
      </c>
      <c r="D6268" s="195">
        <v>0</v>
      </c>
    </row>
    <row r="6269" spans="1:4" ht="39.6" x14ac:dyDescent="0.25">
      <c r="A6269" s="84">
        <v>100789</v>
      </c>
      <c r="B6269" s="85" t="s">
        <v>13277</v>
      </c>
      <c r="C6269" s="84" t="s">
        <v>11</v>
      </c>
      <c r="D6269" s="195">
        <v>0</v>
      </c>
    </row>
    <row r="6270" spans="1:4" ht="39.6" x14ac:dyDescent="0.25">
      <c r="A6270" s="84">
        <v>100788</v>
      </c>
      <c r="B6270" s="85" t="s">
        <v>1953</v>
      </c>
      <c r="C6270" s="84" t="s">
        <v>11</v>
      </c>
      <c r="D6270" s="195">
        <v>857.12</v>
      </c>
    </row>
    <row r="6271" spans="1:4" ht="26.4" x14ac:dyDescent="0.25">
      <c r="A6271" s="84">
        <v>100811</v>
      </c>
      <c r="B6271" s="85" t="s">
        <v>13278</v>
      </c>
      <c r="C6271" s="84" t="s">
        <v>11</v>
      </c>
      <c r="D6271" s="195">
        <v>0</v>
      </c>
    </row>
    <row r="6272" spans="1:4" ht="26.4" x14ac:dyDescent="0.25">
      <c r="A6272" s="84">
        <v>100812</v>
      </c>
      <c r="B6272" s="85" t="s">
        <v>13279</v>
      </c>
      <c r="C6272" s="84" t="s">
        <v>11</v>
      </c>
      <c r="D6272" s="195">
        <v>0</v>
      </c>
    </row>
    <row r="6273" spans="1:4" ht="26.4" x14ac:dyDescent="0.25">
      <c r="A6273" s="84">
        <v>100813</v>
      </c>
      <c r="B6273" s="85" t="s">
        <v>13280</v>
      </c>
      <c r="C6273" s="84" t="s">
        <v>11</v>
      </c>
      <c r="D6273" s="195">
        <v>0</v>
      </c>
    </row>
    <row r="6274" spans="1:4" ht="26.4" x14ac:dyDescent="0.25">
      <c r="A6274" s="84">
        <v>100814</v>
      </c>
      <c r="B6274" s="85" t="s">
        <v>13281</v>
      </c>
      <c r="C6274" s="84" t="s">
        <v>11</v>
      </c>
      <c r="D6274" s="195">
        <v>0</v>
      </c>
    </row>
    <row r="6275" spans="1:4" ht="26.4" x14ac:dyDescent="0.25">
      <c r="A6275" s="84">
        <v>100815</v>
      </c>
      <c r="B6275" s="85" t="s">
        <v>13282</v>
      </c>
      <c r="C6275" s="84" t="s">
        <v>11</v>
      </c>
      <c r="D6275" s="195">
        <v>0</v>
      </c>
    </row>
    <row r="6276" spans="1:4" ht="26.4" x14ac:dyDescent="0.25">
      <c r="A6276" s="84">
        <v>100816</v>
      </c>
      <c r="B6276" s="85" t="s">
        <v>13283</v>
      </c>
      <c r="C6276" s="84" t="s">
        <v>11</v>
      </c>
      <c r="D6276" s="195">
        <v>0</v>
      </c>
    </row>
    <row r="6277" spans="1:4" ht="26.4" x14ac:dyDescent="0.25">
      <c r="A6277" s="84">
        <v>100817</v>
      </c>
      <c r="B6277" s="85" t="s">
        <v>13284</v>
      </c>
      <c r="C6277" s="84" t="s">
        <v>11</v>
      </c>
      <c r="D6277" s="195">
        <v>0</v>
      </c>
    </row>
    <row r="6278" spans="1:4" ht="26.4" x14ac:dyDescent="0.25">
      <c r="A6278" s="84">
        <v>100795</v>
      </c>
      <c r="B6278" s="85" t="s">
        <v>13285</v>
      </c>
      <c r="C6278" s="84" t="s">
        <v>27</v>
      </c>
      <c r="D6278" s="195">
        <v>0</v>
      </c>
    </row>
    <row r="6279" spans="1:4" ht="26.4" x14ac:dyDescent="0.25">
      <c r="A6279" s="84">
        <v>100842</v>
      </c>
      <c r="B6279" s="85" t="s">
        <v>13286</v>
      </c>
      <c r="C6279" s="84" t="s">
        <v>27</v>
      </c>
      <c r="D6279" s="195">
        <v>0</v>
      </c>
    </row>
    <row r="6280" spans="1:4" ht="26.4" x14ac:dyDescent="0.25">
      <c r="A6280" s="84">
        <v>100796</v>
      </c>
      <c r="B6280" s="85" t="s">
        <v>13287</v>
      </c>
      <c r="C6280" s="84" t="s">
        <v>27</v>
      </c>
      <c r="D6280" s="195">
        <v>0</v>
      </c>
    </row>
    <row r="6281" spans="1:4" ht="26.4" x14ac:dyDescent="0.25">
      <c r="A6281" s="84">
        <v>100843</v>
      </c>
      <c r="B6281" s="85" t="s">
        <v>13288</v>
      </c>
      <c r="C6281" s="84" t="s">
        <v>27</v>
      </c>
      <c r="D6281" s="195">
        <v>0</v>
      </c>
    </row>
    <row r="6282" spans="1:4" ht="26.4" x14ac:dyDescent="0.25">
      <c r="A6282" s="84">
        <v>100844</v>
      </c>
      <c r="B6282" s="85" t="s">
        <v>13289</v>
      </c>
      <c r="C6282" s="84" t="s">
        <v>27</v>
      </c>
      <c r="D6282" s="195">
        <v>0</v>
      </c>
    </row>
    <row r="6283" spans="1:4" ht="26.4" x14ac:dyDescent="0.25">
      <c r="A6283" s="84">
        <v>100797</v>
      </c>
      <c r="B6283" s="85" t="s">
        <v>13290</v>
      </c>
      <c r="C6283" s="84" t="s">
        <v>27</v>
      </c>
      <c r="D6283" s="195">
        <v>0</v>
      </c>
    </row>
    <row r="6284" spans="1:4" ht="26.4" x14ac:dyDescent="0.25">
      <c r="A6284" s="84">
        <v>100798</v>
      </c>
      <c r="B6284" s="85" t="s">
        <v>13291</v>
      </c>
      <c r="C6284" s="84" t="s">
        <v>27</v>
      </c>
      <c r="D6284" s="195">
        <v>0</v>
      </c>
    </row>
    <row r="6285" spans="1:4" ht="26.4" x14ac:dyDescent="0.25">
      <c r="A6285" s="84">
        <v>100845</v>
      </c>
      <c r="B6285" s="85" t="s">
        <v>13292</v>
      </c>
      <c r="C6285" s="84" t="s">
        <v>27</v>
      </c>
      <c r="D6285" s="195">
        <v>0</v>
      </c>
    </row>
    <row r="6286" spans="1:4" ht="26.4" x14ac:dyDescent="0.25">
      <c r="A6286" s="84">
        <v>100799</v>
      </c>
      <c r="B6286" s="85" t="s">
        <v>1958</v>
      </c>
      <c r="C6286" s="84" t="s">
        <v>27</v>
      </c>
      <c r="D6286" s="195">
        <v>19.64</v>
      </c>
    </row>
    <row r="6287" spans="1:4" ht="26.4" x14ac:dyDescent="0.25">
      <c r="A6287" s="84">
        <v>100807</v>
      </c>
      <c r="B6287" s="85" t="s">
        <v>1966</v>
      </c>
      <c r="C6287" s="84" t="s">
        <v>27</v>
      </c>
      <c r="D6287" s="195">
        <v>26.45</v>
      </c>
    </row>
    <row r="6288" spans="1:4" ht="26.4" x14ac:dyDescent="0.25">
      <c r="A6288" s="84">
        <v>100800</v>
      </c>
      <c r="B6288" s="85" t="s">
        <v>1959</v>
      </c>
      <c r="C6288" s="84" t="s">
        <v>27</v>
      </c>
      <c r="D6288" s="195">
        <v>27.65</v>
      </c>
    </row>
    <row r="6289" spans="1:4" ht="26.4" x14ac:dyDescent="0.25">
      <c r="A6289" s="84">
        <v>100808</v>
      </c>
      <c r="B6289" s="85" t="s">
        <v>1967</v>
      </c>
      <c r="C6289" s="84" t="s">
        <v>27</v>
      </c>
      <c r="D6289" s="195">
        <v>35.72</v>
      </c>
    </row>
    <row r="6290" spans="1:4" ht="26.4" x14ac:dyDescent="0.25">
      <c r="A6290" s="84">
        <v>100801</v>
      </c>
      <c r="B6290" s="85" t="s">
        <v>1960</v>
      </c>
      <c r="C6290" s="84" t="s">
        <v>27</v>
      </c>
      <c r="D6290" s="195">
        <v>36.020000000000003</v>
      </c>
    </row>
    <row r="6291" spans="1:4" ht="26.4" x14ac:dyDescent="0.25">
      <c r="A6291" s="84">
        <v>100809</v>
      </c>
      <c r="B6291" s="85" t="s">
        <v>1968</v>
      </c>
      <c r="C6291" s="84" t="s">
        <v>27</v>
      </c>
      <c r="D6291" s="195">
        <v>45.68</v>
      </c>
    </row>
    <row r="6292" spans="1:4" ht="26.4" x14ac:dyDescent="0.25">
      <c r="A6292" s="84">
        <v>100802</v>
      </c>
      <c r="B6292" s="85" t="s">
        <v>1961</v>
      </c>
      <c r="C6292" s="84" t="s">
        <v>27</v>
      </c>
      <c r="D6292" s="195">
        <v>47.86</v>
      </c>
    </row>
    <row r="6293" spans="1:4" ht="26.4" x14ac:dyDescent="0.25">
      <c r="A6293" s="84">
        <v>100810</v>
      </c>
      <c r="B6293" s="85" t="s">
        <v>1969</v>
      </c>
      <c r="C6293" s="84" t="s">
        <v>27</v>
      </c>
      <c r="D6293" s="195">
        <v>59.74</v>
      </c>
    </row>
    <row r="6294" spans="1:4" ht="26.4" x14ac:dyDescent="0.25">
      <c r="A6294" s="84">
        <v>100791</v>
      </c>
      <c r="B6294" s="85" t="s">
        <v>1954</v>
      </c>
      <c r="C6294" s="84" t="s">
        <v>27</v>
      </c>
      <c r="D6294" s="195">
        <v>19.05</v>
      </c>
    </row>
    <row r="6295" spans="1:4" ht="26.4" x14ac:dyDescent="0.25">
      <c r="A6295" s="84">
        <v>100803</v>
      </c>
      <c r="B6295" s="85" t="s">
        <v>1962</v>
      </c>
      <c r="C6295" s="84" t="s">
        <v>27</v>
      </c>
      <c r="D6295" s="195">
        <v>17.86</v>
      </c>
    </row>
    <row r="6296" spans="1:4" ht="26.4" x14ac:dyDescent="0.25">
      <c r="A6296" s="84">
        <v>100792</v>
      </c>
      <c r="B6296" s="85" t="s">
        <v>1955</v>
      </c>
      <c r="C6296" s="84" t="s">
        <v>27</v>
      </c>
      <c r="D6296" s="195">
        <v>27.07</v>
      </c>
    </row>
    <row r="6297" spans="1:4" ht="26.4" x14ac:dyDescent="0.25">
      <c r="A6297" s="84">
        <v>100804</v>
      </c>
      <c r="B6297" s="85" t="s">
        <v>1963</v>
      </c>
      <c r="C6297" s="84" t="s">
        <v>27</v>
      </c>
      <c r="D6297" s="195">
        <v>25.65</v>
      </c>
    </row>
    <row r="6298" spans="1:4" ht="26.4" x14ac:dyDescent="0.25">
      <c r="A6298" s="84">
        <v>100793</v>
      </c>
      <c r="B6298" s="85" t="s">
        <v>1956</v>
      </c>
      <c r="C6298" s="84" t="s">
        <v>27</v>
      </c>
      <c r="D6298" s="195">
        <v>35.450000000000003</v>
      </c>
    </row>
    <row r="6299" spans="1:4" ht="26.4" x14ac:dyDescent="0.25">
      <c r="A6299" s="84">
        <v>100805</v>
      </c>
      <c r="B6299" s="85" t="s">
        <v>1964</v>
      </c>
      <c r="C6299" s="84" t="s">
        <v>27</v>
      </c>
      <c r="D6299" s="195">
        <v>33.74</v>
      </c>
    </row>
    <row r="6300" spans="1:4" ht="26.4" x14ac:dyDescent="0.25">
      <c r="A6300" s="84">
        <v>100794</v>
      </c>
      <c r="B6300" s="85" t="s">
        <v>1957</v>
      </c>
      <c r="C6300" s="84" t="s">
        <v>27</v>
      </c>
      <c r="D6300" s="195">
        <v>47.27</v>
      </c>
    </row>
    <row r="6301" spans="1:4" ht="26.4" x14ac:dyDescent="0.25">
      <c r="A6301" s="84">
        <v>100806</v>
      </c>
      <c r="B6301" s="85" t="s">
        <v>1965</v>
      </c>
      <c r="C6301" s="84" t="s">
        <v>27</v>
      </c>
      <c r="D6301" s="195">
        <v>45.19</v>
      </c>
    </row>
    <row r="6302" spans="1:4" ht="26.4" x14ac:dyDescent="0.25">
      <c r="A6302" s="84">
        <v>100838</v>
      </c>
      <c r="B6302" s="85" t="s">
        <v>13293</v>
      </c>
      <c r="C6302" s="84" t="s">
        <v>11</v>
      </c>
      <c r="D6302" s="195">
        <v>0</v>
      </c>
    </row>
    <row r="6303" spans="1:4" ht="26.4" x14ac:dyDescent="0.25">
      <c r="A6303" s="84">
        <v>100839</v>
      </c>
      <c r="B6303" s="85" t="s">
        <v>13294</v>
      </c>
      <c r="C6303" s="84" t="s">
        <v>11</v>
      </c>
      <c r="D6303" s="195">
        <v>0</v>
      </c>
    </row>
    <row r="6304" spans="1:4" ht="26.4" x14ac:dyDescent="0.25">
      <c r="A6304" s="84">
        <v>100840</v>
      </c>
      <c r="B6304" s="85" t="s">
        <v>13295</v>
      </c>
      <c r="C6304" s="84" t="s">
        <v>11</v>
      </c>
      <c r="D6304" s="195">
        <v>0</v>
      </c>
    </row>
    <row r="6305" spans="1:4" ht="26.4" x14ac:dyDescent="0.25">
      <c r="A6305" s="84">
        <v>100841</v>
      </c>
      <c r="B6305" s="85" t="s">
        <v>13296</v>
      </c>
      <c r="C6305" s="84" t="s">
        <v>11</v>
      </c>
      <c r="D6305" s="195">
        <v>0</v>
      </c>
    </row>
    <row r="6306" spans="1:4" ht="26.4" x14ac:dyDescent="0.25">
      <c r="A6306" s="84">
        <v>103283</v>
      </c>
      <c r="B6306" s="85" t="s">
        <v>13297</v>
      </c>
      <c r="C6306" s="84" t="s">
        <v>11</v>
      </c>
      <c r="D6306" s="195">
        <v>0</v>
      </c>
    </row>
    <row r="6307" spans="1:4" ht="26.4" x14ac:dyDescent="0.25">
      <c r="A6307" s="84">
        <v>103284</v>
      </c>
      <c r="B6307" s="85" t="s">
        <v>13298</v>
      </c>
      <c r="C6307" s="84" t="s">
        <v>11</v>
      </c>
      <c r="D6307" s="195">
        <v>0</v>
      </c>
    </row>
    <row r="6308" spans="1:4" ht="26.4" x14ac:dyDescent="0.25">
      <c r="A6308" s="84">
        <v>103282</v>
      </c>
      <c r="B6308" s="85" t="s">
        <v>13299</v>
      </c>
      <c r="C6308" s="84" t="s">
        <v>11</v>
      </c>
      <c r="D6308" s="195">
        <v>0</v>
      </c>
    </row>
    <row r="6309" spans="1:4" ht="26.4" x14ac:dyDescent="0.25">
      <c r="A6309" s="84">
        <v>103279</v>
      </c>
      <c r="B6309" s="85" t="s">
        <v>13300</v>
      </c>
      <c r="C6309" s="84" t="s">
        <v>11</v>
      </c>
      <c r="D6309" s="195">
        <v>0</v>
      </c>
    </row>
    <row r="6310" spans="1:4" ht="26.4" x14ac:dyDescent="0.25">
      <c r="A6310" s="84">
        <v>103280</v>
      </c>
      <c r="B6310" s="85" t="s">
        <v>13301</v>
      </c>
      <c r="C6310" s="84" t="s">
        <v>11</v>
      </c>
      <c r="D6310" s="195">
        <v>0</v>
      </c>
    </row>
    <row r="6311" spans="1:4" ht="26.4" x14ac:dyDescent="0.25">
      <c r="A6311" s="84">
        <v>103281</v>
      </c>
      <c r="B6311" s="85" t="s">
        <v>13302</v>
      </c>
      <c r="C6311" s="84" t="s">
        <v>11</v>
      </c>
      <c r="D6311" s="195">
        <v>0</v>
      </c>
    </row>
    <row r="6312" spans="1:4" ht="26.4" x14ac:dyDescent="0.25">
      <c r="A6312" s="84">
        <v>103247</v>
      </c>
      <c r="B6312" s="85" t="s">
        <v>7095</v>
      </c>
      <c r="C6312" s="84" t="s">
        <v>11</v>
      </c>
      <c r="D6312" s="195">
        <v>2752.84</v>
      </c>
    </row>
    <row r="6313" spans="1:4" ht="26.4" x14ac:dyDescent="0.25">
      <c r="A6313" s="84">
        <v>103250</v>
      </c>
      <c r="B6313" s="85" t="s">
        <v>7098</v>
      </c>
      <c r="C6313" s="84" t="s">
        <v>11</v>
      </c>
      <c r="D6313" s="195">
        <v>3994.45</v>
      </c>
    </row>
    <row r="6314" spans="1:4" ht="26.4" x14ac:dyDescent="0.25">
      <c r="A6314" s="84">
        <v>103253</v>
      </c>
      <c r="B6314" s="85" t="s">
        <v>7101</v>
      </c>
      <c r="C6314" s="84" t="s">
        <v>11</v>
      </c>
      <c r="D6314" s="195">
        <v>5440.84</v>
      </c>
    </row>
    <row r="6315" spans="1:4" ht="26.4" x14ac:dyDescent="0.25">
      <c r="A6315" s="84">
        <v>103244</v>
      </c>
      <c r="B6315" s="85" t="s">
        <v>7092</v>
      </c>
      <c r="C6315" s="84" t="s">
        <v>11</v>
      </c>
      <c r="D6315" s="195">
        <v>2481.56</v>
      </c>
    </row>
    <row r="6316" spans="1:4" ht="26.4" x14ac:dyDescent="0.25">
      <c r="A6316" s="84">
        <v>103256</v>
      </c>
      <c r="B6316" s="85" t="s">
        <v>10495</v>
      </c>
      <c r="C6316" s="84" t="s">
        <v>11</v>
      </c>
      <c r="D6316" s="195">
        <v>10099.92</v>
      </c>
    </row>
    <row r="6317" spans="1:4" ht="26.4" x14ac:dyDescent="0.25">
      <c r="A6317" s="84">
        <v>103258</v>
      </c>
      <c r="B6317" s="85" t="s">
        <v>10496</v>
      </c>
      <c r="C6317" s="84" t="s">
        <v>11</v>
      </c>
      <c r="D6317" s="195">
        <v>11289.37</v>
      </c>
    </row>
    <row r="6318" spans="1:4" ht="26.4" x14ac:dyDescent="0.25">
      <c r="A6318" s="84">
        <v>103260</v>
      </c>
      <c r="B6318" s="85" t="s">
        <v>10497</v>
      </c>
      <c r="C6318" s="84" t="s">
        <v>11</v>
      </c>
      <c r="D6318" s="195">
        <v>6260.79</v>
      </c>
    </row>
    <row r="6319" spans="1:4" ht="26.4" x14ac:dyDescent="0.25">
      <c r="A6319" s="84">
        <v>103261</v>
      </c>
      <c r="B6319" s="85" t="s">
        <v>10498</v>
      </c>
      <c r="C6319" s="84" t="s">
        <v>11</v>
      </c>
      <c r="D6319" s="195">
        <v>12735.7</v>
      </c>
    </row>
    <row r="6320" spans="1:4" ht="26.4" x14ac:dyDescent="0.25">
      <c r="A6320" s="84">
        <v>103263</v>
      </c>
      <c r="B6320" s="85" t="s">
        <v>7104</v>
      </c>
      <c r="C6320" s="84" t="s">
        <v>11</v>
      </c>
      <c r="D6320" s="195">
        <v>17713.66</v>
      </c>
    </row>
    <row r="6321" spans="1:4" ht="26.4" x14ac:dyDescent="0.25">
      <c r="A6321" s="84">
        <v>103265</v>
      </c>
      <c r="B6321" s="85" t="s">
        <v>7106</v>
      </c>
      <c r="C6321" s="84" t="s">
        <v>11</v>
      </c>
      <c r="D6321" s="195">
        <v>21340.41</v>
      </c>
    </row>
    <row r="6322" spans="1:4" ht="26.4" x14ac:dyDescent="0.25">
      <c r="A6322" s="84">
        <v>103268</v>
      </c>
      <c r="B6322" s="85" t="s">
        <v>7109</v>
      </c>
      <c r="C6322" s="84" t="s">
        <v>11</v>
      </c>
      <c r="D6322" s="195">
        <v>7497.75</v>
      </c>
    </row>
    <row r="6323" spans="1:4" ht="26.4" x14ac:dyDescent="0.25">
      <c r="A6323" s="84">
        <v>103270</v>
      </c>
      <c r="B6323" s="85" t="s">
        <v>7111</v>
      </c>
      <c r="C6323" s="84" t="s">
        <v>11</v>
      </c>
      <c r="D6323" s="195">
        <v>8058</v>
      </c>
    </row>
    <row r="6324" spans="1:4" ht="26.4" x14ac:dyDescent="0.25">
      <c r="A6324" s="84">
        <v>103272</v>
      </c>
      <c r="B6324" s="85" t="s">
        <v>7113</v>
      </c>
      <c r="C6324" s="84" t="s">
        <v>11</v>
      </c>
      <c r="D6324" s="195">
        <v>11784.49</v>
      </c>
    </row>
    <row r="6325" spans="1:4" ht="26.4" x14ac:dyDescent="0.25">
      <c r="A6325" s="84">
        <v>103274</v>
      </c>
      <c r="B6325" s="85" t="s">
        <v>7115</v>
      </c>
      <c r="C6325" s="84" t="s">
        <v>11</v>
      </c>
      <c r="D6325" s="195">
        <v>13921.29</v>
      </c>
    </row>
    <row r="6326" spans="1:4" ht="26.4" x14ac:dyDescent="0.25">
      <c r="A6326" s="84">
        <v>103276</v>
      </c>
      <c r="B6326" s="85" t="s">
        <v>7117</v>
      </c>
      <c r="C6326" s="84" t="s">
        <v>11</v>
      </c>
      <c r="D6326" s="195">
        <v>14529.78</v>
      </c>
    </row>
    <row r="6327" spans="1:4" ht="26.4" x14ac:dyDescent="0.25">
      <c r="A6327" s="84">
        <v>103267</v>
      </c>
      <c r="B6327" s="85" t="s">
        <v>7108</v>
      </c>
      <c r="C6327" s="84" t="s">
        <v>11</v>
      </c>
      <c r="D6327" s="195">
        <v>6320.51</v>
      </c>
    </row>
    <row r="6328" spans="1:4" ht="26.4" x14ac:dyDescent="0.25">
      <c r="A6328" s="84">
        <v>103269</v>
      </c>
      <c r="B6328" s="85" t="s">
        <v>7110</v>
      </c>
      <c r="C6328" s="84" t="s">
        <v>11</v>
      </c>
      <c r="D6328" s="195">
        <v>7763.9</v>
      </c>
    </row>
    <row r="6329" spans="1:4" ht="26.4" x14ac:dyDescent="0.25">
      <c r="A6329" s="84">
        <v>103271</v>
      </c>
      <c r="B6329" s="85" t="s">
        <v>7112</v>
      </c>
      <c r="C6329" s="84" t="s">
        <v>11</v>
      </c>
      <c r="D6329" s="195">
        <v>11410.5</v>
      </c>
    </row>
    <row r="6330" spans="1:4" ht="26.4" x14ac:dyDescent="0.25">
      <c r="A6330" s="84">
        <v>103273</v>
      </c>
      <c r="B6330" s="85" t="s">
        <v>7114</v>
      </c>
      <c r="C6330" s="84" t="s">
        <v>11</v>
      </c>
      <c r="D6330" s="195">
        <v>12162.38</v>
      </c>
    </row>
    <row r="6331" spans="1:4" ht="26.4" x14ac:dyDescent="0.25">
      <c r="A6331" s="84">
        <v>103275</v>
      </c>
      <c r="B6331" s="85" t="s">
        <v>7116</v>
      </c>
      <c r="C6331" s="84" t="s">
        <v>11</v>
      </c>
      <c r="D6331" s="195">
        <v>13849.49</v>
      </c>
    </row>
    <row r="6332" spans="1:4" ht="26.4" x14ac:dyDescent="0.25">
      <c r="A6332" s="84">
        <v>103248</v>
      </c>
      <c r="B6332" s="85" t="s">
        <v>7096</v>
      </c>
      <c r="C6332" s="84" t="s">
        <v>11</v>
      </c>
      <c r="D6332" s="195">
        <v>2251.86</v>
      </c>
    </row>
    <row r="6333" spans="1:4" ht="26.4" x14ac:dyDescent="0.25">
      <c r="A6333" s="84">
        <v>103249</v>
      </c>
      <c r="B6333" s="85" t="s">
        <v>7097</v>
      </c>
      <c r="C6333" s="84" t="s">
        <v>11</v>
      </c>
      <c r="D6333" s="195">
        <v>2418.33</v>
      </c>
    </row>
    <row r="6334" spans="1:4" ht="26.4" x14ac:dyDescent="0.25">
      <c r="A6334" s="84">
        <v>103251</v>
      </c>
      <c r="B6334" s="85" t="s">
        <v>7099</v>
      </c>
      <c r="C6334" s="84" t="s">
        <v>11</v>
      </c>
      <c r="D6334" s="195">
        <v>3157.72</v>
      </c>
    </row>
    <row r="6335" spans="1:4" ht="26.4" x14ac:dyDescent="0.25">
      <c r="A6335" s="84">
        <v>103252</v>
      </c>
      <c r="B6335" s="85" t="s">
        <v>7100</v>
      </c>
      <c r="C6335" s="84" t="s">
        <v>11</v>
      </c>
      <c r="D6335" s="195">
        <v>3495.15</v>
      </c>
    </row>
    <row r="6336" spans="1:4" ht="26.4" x14ac:dyDescent="0.25">
      <c r="A6336" s="84">
        <v>103254</v>
      </c>
      <c r="B6336" s="85" t="s">
        <v>7102</v>
      </c>
      <c r="C6336" s="84" t="s">
        <v>11</v>
      </c>
      <c r="D6336" s="195">
        <v>4072.89</v>
      </c>
    </row>
    <row r="6337" spans="1:4" ht="26.4" x14ac:dyDescent="0.25">
      <c r="A6337" s="84">
        <v>103255</v>
      </c>
      <c r="B6337" s="85" t="s">
        <v>7103</v>
      </c>
      <c r="C6337" s="84" t="s">
        <v>11</v>
      </c>
      <c r="D6337" s="195">
        <v>4555.54</v>
      </c>
    </row>
    <row r="6338" spans="1:4" ht="26.4" x14ac:dyDescent="0.25">
      <c r="A6338" s="84">
        <v>103245</v>
      </c>
      <c r="B6338" s="85" t="s">
        <v>7093</v>
      </c>
      <c r="C6338" s="84" t="s">
        <v>11</v>
      </c>
      <c r="D6338" s="195">
        <v>1959.97</v>
      </c>
    </row>
    <row r="6339" spans="1:4" ht="26.4" x14ac:dyDescent="0.25">
      <c r="A6339" s="84">
        <v>103246</v>
      </c>
      <c r="B6339" s="85" t="s">
        <v>7094</v>
      </c>
      <c r="C6339" s="84" t="s">
        <v>11</v>
      </c>
      <c r="D6339" s="195">
        <v>2136.36</v>
      </c>
    </row>
    <row r="6340" spans="1:4" ht="26.4" x14ac:dyDescent="0.25">
      <c r="A6340" s="84">
        <v>103257</v>
      </c>
      <c r="B6340" s="85" t="s">
        <v>10499</v>
      </c>
      <c r="C6340" s="84" t="s">
        <v>11</v>
      </c>
      <c r="D6340" s="195">
        <v>5782.44</v>
      </c>
    </row>
    <row r="6341" spans="1:4" ht="26.4" x14ac:dyDescent="0.25">
      <c r="A6341" s="84">
        <v>103259</v>
      </c>
      <c r="B6341" s="85" t="s">
        <v>10500</v>
      </c>
      <c r="C6341" s="84" t="s">
        <v>11</v>
      </c>
      <c r="D6341" s="195">
        <v>6095.51</v>
      </c>
    </row>
    <row r="6342" spans="1:4" ht="26.4" x14ac:dyDescent="0.25">
      <c r="A6342" s="84">
        <v>103262</v>
      </c>
      <c r="B6342" s="85" t="s">
        <v>10501</v>
      </c>
      <c r="C6342" s="84" t="s">
        <v>11</v>
      </c>
      <c r="D6342" s="195">
        <v>8003.39</v>
      </c>
    </row>
    <row r="6343" spans="1:4" ht="26.4" x14ac:dyDescent="0.25">
      <c r="A6343" s="84">
        <v>103264</v>
      </c>
      <c r="B6343" s="85" t="s">
        <v>7105</v>
      </c>
      <c r="C6343" s="84" t="s">
        <v>11</v>
      </c>
      <c r="D6343" s="195">
        <v>9965.51</v>
      </c>
    </row>
    <row r="6344" spans="1:4" ht="26.4" x14ac:dyDescent="0.25">
      <c r="A6344" s="84">
        <v>103266</v>
      </c>
      <c r="B6344" s="85" t="s">
        <v>7107</v>
      </c>
      <c r="C6344" s="84" t="s">
        <v>11</v>
      </c>
      <c r="D6344" s="195">
        <v>11121.26</v>
      </c>
    </row>
    <row r="6345" spans="1:4" x14ac:dyDescent="0.25">
      <c r="A6345" s="84">
        <v>103277</v>
      </c>
      <c r="B6345" s="85" t="s">
        <v>7118</v>
      </c>
      <c r="C6345" s="84" t="s">
        <v>11</v>
      </c>
      <c r="D6345" s="195">
        <v>26802.400000000001</v>
      </c>
    </row>
    <row r="6346" spans="1:4" x14ac:dyDescent="0.25">
      <c r="A6346" s="84">
        <v>103278</v>
      </c>
      <c r="B6346" s="85" t="s">
        <v>7119</v>
      </c>
      <c r="C6346" s="84" t="s">
        <v>11</v>
      </c>
      <c r="D6346" s="195">
        <v>34278.129999999997</v>
      </c>
    </row>
    <row r="6347" spans="1:4" ht="26.4" x14ac:dyDescent="0.25">
      <c r="A6347" s="84">
        <v>103285</v>
      </c>
      <c r="B6347" s="85" t="s">
        <v>13303</v>
      </c>
      <c r="C6347" s="84" t="s">
        <v>11</v>
      </c>
      <c r="D6347" s="195">
        <v>0</v>
      </c>
    </row>
    <row r="6348" spans="1:4" ht="26.4" x14ac:dyDescent="0.25">
      <c r="A6348" s="84">
        <v>103286</v>
      </c>
      <c r="B6348" s="85" t="s">
        <v>13304</v>
      </c>
      <c r="C6348" s="84" t="s">
        <v>11</v>
      </c>
      <c r="D6348" s="195">
        <v>0</v>
      </c>
    </row>
    <row r="6349" spans="1:4" ht="26.4" x14ac:dyDescent="0.25">
      <c r="A6349" s="84">
        <v>103287</v>
      </c>
      <c r="B6349" s="85" t="s">
        <v>13305</v>
      </c>
      <c r="C6349" s="84" t="s">
        <v>11</v>
      </c>
      <c r="D6349" s="195">
        <v>0</v>
      </c>
    </row>
    <row r="6350" spans="1:4" ht="26.4" x14ac:dyDescent="0.25">
      <c r="A6350" s="84">
        <v>103288</v>
      </c>
      <c r="B6350" s="85" t="s">
        <v>1868</v>
      </c>
      <c r="C6350" s="84" t="s">
        <v>11</v>
      </c>
      <c r="D6350" s="195">
        <v>17.25</v>
      </c>
    </row>
    <row r="6351" spans="1:4" ht="26.4" x14ac:dyDescent="0.25">
      <c r="A6351" s="84">
        <v>103291</v>
      </c>
      <c r="B6351" s="85" t="s">
        <v>13306</v>
      </c>
      <c r="C6351" s="84" t="s">
        <v>27</v>
      </c>
      <c r="D6351" s="195">
        <v>64.459999999999994</v>
      </c>
    </row>
    <row r="6352" spans="1:4" ht="26.4" x14ac:dyDescent="0.25">
      <c r="A6352" s="84">
        <v>103289</v>
      </c>
      <c r="B6352" s="85" t="s">
        <v>13307</v>
      </c>
      <c r="C6352" s="84" t="s">
        <v>27</v>
      </c>
      <c r="D6352" s="195">
        <v>32.89</v>
      </c>
    </row>
    <row r="6353" spans="1:4" ht="26.4" x14ac:dyDescent="0.25">
      <c r="A6353" s="84">
        <v>103290</v>
      </c>
      <c r="B6353" s="85" t="s">
        <v>13308</v>
      </c>
      <c r="C6353" s="84" t="s">
        <v>27</v>
      </c>
      <c r="D6353" s="195">
        <v>51.26</v>
      </c>
    </row>
    <row r="6354" spans="1:4" ht="26.4" x14ac:dyDescent="0.25">
      <c r="A6354" s="84">
        <v>103292</v>
      </c>
      <c r="B6354" s="85" t="s">
        <v>13309</v>
      </c>
      <c r="C6354" s="84" t="s">
        <v>27</v>
      </c>
      <c r="D6354" s="195">
        <v>78.06</v>
      </c>
    </row>
    <row r="6355" spans="1:4" ht="39.6" x14ac:dyDescent="0.25">
      <c r="A6355" s="84">
        <v>106044</v>
      </c>
      <c r="B6355" s="85" t="s">
        <v>13310</v>
      </c>
      <c r="C6355" s="84" t="s">
        <v>11</v>
      </c>
      <c r="D6355" s="195">
        <v>65.86</v>
      </c>
    </row>
    <row r="6356" spans="1:4" ht="39.6" x14ac:dyDescent="0.25">
      <c r="A6356" s="84">
        <v>106045</v>
      </c>
      <c r="B6356" s="85" t="s">
        <v>13311</v>
      </c>
      <c r="C6356" s="84" t="s">
        <v>11</v>
      </c>
      <c r="D6356" s="195">
        <v>142.69999999999999</v>
      </c>
    </row>
    <row r="6357" spans="1:4" ht="39.6" x14ac:dyDescent="0.25">
      <c r="A6357" s="84">
        <v>106042</v>
      </c>
      <c r="B6357" s="85" t="s">
        <v>13312</v>
      </c>
      <c r="C6357" s="84" t="s">
        <v>11</v>
      </c>
      <c r="D6357" s="195">
        <v>67.739999999999995</v>
      </c>
    </row>
    <row r="6358" spans="1:4" ht="39.6" x14ac:dyDescent="0.25">
      <c r="A6358" s="84">
        <v>106043</v>
      </c>
      <c r="B6358" s="85" t="s">
        <v>13313</v>
      </c>
      <c r="C6358" s="84" t="s">
        <v>11</v>
      </c>
      <c r="D6358" s="195">
        <v>125.35</v>
      </c>
    </row>
    <row r="6359" spans="1:4" ht="39.6" x14ac:dyDescent="0.25">
      <c r="A6359" s="84">
        <v>106046</v>
      </c>
      <c r="B6359" s="85" t="s">
        <v>13314</v>
      </c>
      <c r="C6359" s="84" t="s">
        <v>11</v>
      </c>
      <c r="D6359" s="195">
        <v>43.55</v>
      </c>
    </row>
    <row r="6360" spans="1:4" ht="39.6" x14ac:dyDescent="0.25">
      <c r="A6360" s="84">
        <v>106047</v>
      </c>
      <c r="B6360" s="85" t="s">
        <v>13315</v>
      </c>
      <c r="C6360" s="84" t="s">
        <v>11</v>
      </c>
      <c r="D6360" s="195">
        <v>75.760000000000005</v>
      </c>
    </row>
    <row r="6361" spans="1:4" ht="26.4" x14ac:dyDescent="0.25">
      <c r="A6361" s="84">
        <v>106038</v>
      </c>
      <c r="B6361" s="85" t="s">
        <v>13316</v>
      </c>
      <c r="C6361" s="84" t="s">
        <v>11</v>
      </c>
      <c r="D6361" s="195">
        <v>62.4</v>
      </c>
    </row>
    <row r="6362" spans="1:4" ht="26.4" x14ac:dyDescent="0.25">
      <c r="A6362" s="84">
        <v>106039</v>
      </c>
      <c r="B6362" s="85" t="s">
        <v>13317</v>
      </c>
      <c r="C6362" s="84" t="s">
        <v>11</v>
      </c>
      <c r="D6362" s="195">
        <v>82.48</v>
      </c>
    </row>
    <row r="6363" spans="1:4" ht="39.6" x14ac:dyDescent="0.25">
      <c r="A6363" s="84">
        <v>106040</v>
      </c>
      <c r="B6363" s="85" t="s">
        <v>13318</v>
      </c>
      <c r="C6363" s="84" t="s">
        <v>11</v>
      </c>
      <c r="D6363" s="195">
        <v>88.54</v>
      </c>
    </row>
    <row r="6364" spans="1:4" ht="39.6" x14ac:dyDescent="0.25">
      <c r="A6364" s="84">
        <v>106041</v>
      </c>
      <c r="B6364" s="85" t="s">
        <v>13319</v>
      </c>
      <c r="C6364" s="84" t="s">
        <v>11</v>
      </c>
      <c r="D6364" s="195">
        <v>159.47</v>
      </c>
    </row>
    <row r="6365" spans="1:4" ht="26.4" x14ac:dyDescent="0.25">
      <c r="A6365" s="84">
        <v>97329</v>
      </c>
      <c r="B6365" s="85" t="s">
        <v>13320</v>
      </c>
      <c r="C6365" s="84" t="s">
        <v>27</v>
      </c>
      <c r="D6365" s="195">
        <v>59.73</v>
      </c>
    </row>
    <row r="6366" spans="1:4" ht="26.4" x14ac:dyDescent="0.25">
      <c r="A6366" s="84">
        <v>97327</v>
      </c>
      <c r="B6366" s="85" t="s">
        <v>13321</v>
      </c>
      <c r="C6366" s="84" t="s">
        <v>27</v>
      </c>
      <c r="D6366" s="195">
        <v>28.16</v>
      </c>
    </row>
    <row r="6367" spans="1:4" ht="26.4" x14ac:dyDescent="0.25">
      <c r="A6367" s="84">
        <v>106034</v>
      </c>
      <c r="B6367" s="85" t="s">
        <v>13322</v>
      </c>
      <c r="C6367" s="84" t="s">
        <v>27</v>
      </c>
      <c r="D6367" s="195">
        <v>129.4</v>
      </c>
    </row>
    <row r="6368" spans="1:4" ht="26.4" x14ac:dyDescent="0.25">
      <c r="A6368" s="84">
        <v>97328</v>
      </c>
      <c r="B6368" s="85" t="s">
        <v>13323</v>
      </c>
      <c r="C6368" s="84" t="s">
        <v>27</v>
      </c>
      <c r="D6368" s="195">
        <v>46.53</v>
      </c>
    </row>
    <row r="6369" spans="1:4" ht="26.4" x14ac:dyDescent="0.25">
      <c r="A6369" s="84">
        <v>97330</v>
      </c>
      <c r="B6369" s="85" t="s">
        <v>13324</v>
      </c>
      <c r="C6369" s="84" t="s">
        <v>27</v>
      </c>
      <c r="D6369" s="195">
        <v>73.33</v>
      </c>
    </row>
    <row r="6370" spans="1:4" ht="26.4" x14ac:dyDescent="0.25">
      <c r="A6370" s="84">
        <v>106035</v>
      </c>
      <c r="B6370" s="85" t="s">
        <v>13325</v>
      </c>
      <c r="C6370" s="84" t="s">
        <v>27</v>
      </c>
      <c r="D6370" s="195">
        <v>0</v>
      </c>
    </row>
    <row r="6371" spans="1:4" ht="39.6" x14ac:dyDescent="0.25">
      <c r="A6371" s="84">
        <v>106036</v>
      </c>
      <c r="B6371" s="85" t="s">
        <v>13326</v>
      </c>
      <c r="C6371" s="84" t="s">
        <v>27</v>
      </c>
      <c r="D6371" s="195">
        <v>0</v>
      </c>
    </row>
    <row r="6372" spans="1:4" ht="39.6" x14ac:dyDescent="0.25">
      <c r="A6372" s="84">
        <v>106037</v>
      </c>
      <c r="B6372" s="85" t="s">
        <v>13327</v>
      </c>
      <c r="C6372" s="84" t="s">
        <v>27</v>
      </c>
      <c r="D6372" s="195">
        <v>0</v>
      </c>
    </row>
    <row r="6373" spans="1:4" ht="39.6" x14ac:dyDescent="0.25">
      <c r="A6373" s="84">
        <v>93085</v>
      </c>
      <c r="B6373" s="85" t="s">
        <v>2489</v>
      </c>
      <c r="C6373" s="84" t="s">
        <v>11</v>
      </c>
      <c r="D6373" s="195">
        <v>17.309999999999999</v>
      </c>
    </row>
    <row r="6374" spans="1:4" ht="39.6" x14ac:dyDescent="0.25">
      <c r="A6374" s="84">
        <v>103892</v>
      </c>
      <c r="B6374" s="85" t="s">
        <v>2698</v>
      </c>
      <c r="C6374" s="84" t="s">
        <v>11</v>
      </c>
      <c r="D6374" s="195">
        <v>18.52</v>
      </c>
    </row>
    <row r="6375" spans="1:4" ht="39.6" x14ac:dyDescent="0.25">
      <c r="A6375" s="84">
        <v>103823</v>
      </c>
      <c r="B6375" s="85" t="s">
        <v>2645</v>
      </c>
      <c r="C6375" s="84" t="s">
        <v>11</v>
      </c>
      <c r="D6375" s="195">
        <v>20.96</v>
      </c>
    </row>
    <row r="6376" spans="1:4" ht="39.6" x14ac:dyDescent="0.25">
      <c r="A6376" s="84">
        <v>103856</v>
      </c>
      <c r="B6376" s="85" t="s">
        <v>2668</v>
      </c>
      <c r="C6376" s="84" t="s">
        <v>11</v>
      </c>
      <c r="D6376" s="195">
        <v>18.489999999999998</v>
      </c>
    </row>
    <row r="6377" spans="1:4" ht="39.6" x14ac:dyDescent="0.25">
      <c r="A6377" s="84">
        <v>93108</v>
      </c>
      <c r="B6377" s="85" t="s">
        <v>2510</v>
      </c>
      <c r="C6377" s="84" t="s">
        <v>11</v>
      </c>
      <c r="D6377" s="195">
        <v>15.43</v>
      </c>
    </row>
    <row r="6378" spans="1:4" ht="39.6" x14ac:dyDescent="0.25">
      <c r="A6378" s="84">
        <v>93091</v>
      </c>
      <c r="B6378" s="85" t="s">
        <v>2495</v>
      </c>
      <c r="C6378" s="84" t="s">
        <v>11</v>
      </c>
      <c r="D6378" s="195">
        <v>18.68</v>
      </c>
    </row>
    <row r="6379" spans="1:4" ht="39.6" x14ac:dyDescent="0.25">
      <c r="A6379" s="84">
        <v>103900</v>
      </c>
      <c r="B6379" s="85" t="s">
        <v>2706</v>
      </c>
      <c r="C6379" s="84" t="s">
        <v>11</v>
      </c>
      <c r="D6379" s="195">
        <v>23.77</v>
      </c>
    </row>
    <row r="6380" spans="1:4" ht="39.6" x14ac:dyDescent="0.25">
      <c r="A6380" s="84">
        <v>103831</v>
      </c>
      <c r="B6380" s="85" t="s">
        <v>2650</v>
      </c>
      <c r="C6380" s="84" t="s">
        <v>11</v>
      </c>
      <c r="D6380" s="195">
        <v>31.27</v>
      </c>
    </row>
    <row r="6381" spans="1:4" ht="39.6" x14ac:dyDescent="0.25">
      <c r="A6381" s="84">
        <v>103864</v>
      </c>
      <c r="B6381" s="85" t="s">
        <v>2676</v>
      </c>
      <c r="C6381" s="84" t="s">
        <v>11</v>
      </c>
      <c r="D6381" s="195">
        <v>25.12</v>
      </c>
    </row>
    <row r="6382" spans="1:4" ht="39.6" x14ac:dyDescent="0.25">
      <c r="A6382" s="84">
        <v>93133</v>
      </c>
      <c r="B6382" s="85" t="s">
        <v>2527</v>
      </c>
      <c r="C6382" s="84" t="s">
        <v>11</v>
      </c>
      <c r="D6382" s="195">
        <v>22.17</v>
      </c>
    </row>
    <row r="6383" spans="1:4" ht="39.6" x14ac:dyDescent="0.25">
      <c r="A6383" s="84">
        <v>93057</v>
      </c>
      <c r="B6383" s="85" t="s">
        <v>2462</v>
      </c>
      <c r="C6383" s="84" t="s">
        <v>11</v>
      </c>
      <c r="D6383" s="195">
        <v>15.41</v>
      </c>
    </row>
    <row r="6384" spans="1:4" ht="39.6" x14ac:dyDescent="0.25">
      <c r="A6384" s="84">
        <v>93062</v>
      </c>
      <c r="B6384" s="85" t="s">
        <v>2467</v>
      </c>
      <c r="C6384" s="84" t="s">
        <v>11</v>
      </c>
      <c r="D6384" s="195">
        <v>29.33</v>
      </c>
    </row>
    <row r="6385" spans="1:4" ht="39.6" x14ac:dyDescent="0.25">
      <c r="A6385" s="84">
        <v>93065</v>
      </c>
      <c r="B6385" s="85" t="s">
        <v>2470</v>
      </c>
      <c r="C6385" s="84" t="s">
        <v>11</v>
      </c>
      <c r="D6385" s="195">
        <v>47.66</v>
      </c>
    </row>
    <row r="6386" spans="1:4" ht="39.6" x14ac:dyDescent="0.25">
      <c r="A6386" s="84">
        <v>93068</v>
      </c>
      <c r="B6386" s="85" t="s">
        <v>2473</v>
      </c>
      <c r="C6386" s="84" t="s">
        <v>11</v>
      </c>
      <c r="D6386" s="195">
        <v>66.98</v>
      </c>
    </row>
    <row r="6387" spans="1:4" ht="39.6" x14ac:dyDescent="0.25">
      <c r="A6387" s="84">
        <v>93071</v>
      </c>
      <c r="B6387" s="85" t="s">
        <v>2476</v>
      </c>
      <c r="C6387" s="84" t="s">
        <v>11</v>
      </c>
      <c r="D6387" s="195">
        <v>181.32</v>
      </c>
    </row>
    <row r="6388" spans="1:4" ht="39.6" x14ac:dyDescent="0.25">
      <c r="A6388" s="84">
        <v>93081</v>
      </c>
      <c r="B6388" s="85" t="s">
        <v>2485</v>
      </c>
      <c r="C6388" s="84" t="s">
        <v>11</v>
      </c>
      <c r="D6388" s="195">
        <v>20.46</v>
      </c>
    </row>
    <row r="6389" spans="1:4" ht="39.6" x14ac:dyDescent="0.25">
      <c r="A6389" s="84">
        <v>103887</v>
      </c>
      <c r="B6389" s="85" t="s">
        <v>2693</v>
      </c>
      <c r="C6389" s="84" t="s">
        <v>11</v>
      </c>
      <c r="D6389" s="195">
        <v>22.39</v>
      </c>
    </row>
    <row r="6390" spans="1:4" ht="39.6" x14ac:dyDescent="0.25">
      <c r="A6390" s="84">
        <v>103818</v>
      </c>
      <c r="B6390" s="85" t="s">
        <v>8137</v>
      </c>
      <c r="C6390" s="84" t="s">
        <v>11</v>
      </c>
      <c r="D6390" s="195">
        <v>22.36</v>
      </c>
    </row>
    <row r="6391" spans="1:4" ht="39.6" x14ac:dyDescent="0.25">
      <c r="A6391" s="84">
        <v>103851</v>
      </c>
      <c r="B6391" s="85" t="s">
        <v>8144</v>
      </c>
      <c r="C6391" s="84" t="s">
        <v>11</v>
      </c>
      <c r="D6391" s="195">
        <v>22.08</v>
      </c>
    </row>
    <row r="6392" spans="1:4" ht="39.6" x14ac:dyDescent="0.25">
      <c r="A6392" s="84">
        <v>93104</v>
      </c>
      <c r="B6392" s="85" t="s">
        <v>2506</v>
      </c>
      <c r="C6392" s="84" t="s">
        <v>11</v>
      </c>
      <c r="D6392" s="195">
        <v>20.57</v>
      </c>
    </row>
    <row r="6393" spans="1:4" ht="39.6" x14ac:dyDescent="0.25">
      <c r="A6393" s="84">
        <v>98602</v>
      </c>
      <c r="B6393" s="85" t="s">
        <v>2630</v>
      </c>
      <c r="C6393" s="84" t="s">
        <v>11</v>
      </c>
      <c r="D6393" s="195">
        <v>19.78</v>
      </c>
    </row>
    <row r="6394" spans="1:4" ht="39.6" x14ac:dyDescent="0.25">
      <c r="A6394" s="84">
        <v>93087</v>
      </c>
      <c r="B6394" s="85" t="s">
        <v>2491</v>
      </c>
      <c r="C6394" s="84" t="s">
        <v>11</v>
      </c>
      <c r="D6394" s="195">
        <v>21.48</v>
      </c>
    </row>
    <row r="6395" spans="1:4" ht="39.6" x14ac:dyDescent="0.25">
      <c r="A6395" s="84">
        <v>103893</v>
      </c>
      <c r="B6395" s="85" t="s">
        <v>2699</v>
      </c>
      <c r="C6395" s="84" t="s">
        <v>11</v>
      </c>
      <c r="D6395" s="195">
        <v>23.83</v>
      </c>
    </row>
    <row r="6396" spans="1:4" ht="39.6" x14ac:dyDescent="0.25">
      <c r="A6396" s="84">
        <v>103824</v>
      </c>
      <c r="B6396" s="85" t="s">
        <v>8138</v>
      </c>
      <c r="C6396" s="84" t="s">
        <v>11</v>
      </c>
      <c r="D6396" s="195">
        <v>26.45</v>
      </c>
    </row>
    <row r="6397" spans="1:4" ht="39.6" x14ac:dyDescent="0.25">
      <c r="A6397" s="84">
        <v>103857</v>
      </c>
      <c r="B6397" s="85" t="s">
        <v>2669</v>
      </c>
      <c r="C6397" s="84" t="s">
        <v>11</v>
      </c>
      <c r="D6397" s="195">
        <v>24.17</v>
      </c>
    </row>
    <row r="6398" spans="1:4" ht="39.6" x14ac:dyDescent="0.25">
      <c r="A6398" s="84">
        <v>93110</v>
      </c>
      <c r="B6398" s="85" t="s">
        <v>2512</v>
      </c>
      <c r="C6398" s="84" t="s">
        <v>11</v>
      </c>
      <c r="D6398" s="195">
        <v>22.73</v>
      </c>
    </row>
    <row r="6399" spans="1:4" ht="39.6" x14ac:dyDescent="0.25">
      <c r="A6399" s="84">
        <v>93054</v>
      </c>
      <c r="B6399" s="85" t="s">
        <v>2459</v>
      </c>
      <c r="C6399" s="84" t="s">
        <v>11</v>
      </c>
      <c r="D6399" s="195">
        <v>24.55</v>
      </c>
    </row>
    <row r="6400" spans="1:4" ht="39.6" x14ac:dyDescent="0.25">
      <c r="A6400" s="84">
        <v>93088</v>
      </c>
      <c r="B6400" s="85" t="s">
        <v>2492</v>
      </c>
      <c r="C6400" s="84" t="s">
        <v>11</v>
      </c>
      <c r="D6400" s="195">
        <v>26.58</v>
      </c>
    </row>
    <row r="6401" spans="1:4" ht="39.6" x14ac:dyDescent="0.25">
      <c r="A6401" s="84">
        <v>103894</v>
      </c>
      <c r="B6401" s="85" t="s">
        <v>2700</v>
      </c>
      <c r="C6401" s="84" t="s">
        <v>11</v>
      </c>
      <c r="D6401" s="195">
        <v>28.6</v>
      </c>
    </row>
    <row r="6402" spans="1:4" ht="39.6" x14ac:dyDescent="0.25">
      <c r="A6402" s="84">
        <v>103825</v>
      </c>
      <c r="B6402" s="85" t="s">
        <v>8139</v>
      </c>
      <c r="C6402" s="84" t="s">
        <v>11</v>
      </c>
      <c r="D6402" s="195">
        <v>31.22</v>
      </c>
    </row>
    <row r="6403" spans="1:4" ht="39.6" x14ac:dyDescent="0.25">
      <c r="A6403" s="84">
        <v>103858</v>
      </c>
      <c r="B6403" s="85" t="s">
        <v>2670</v>
      </c>
      <c r="C6403" s="84" t="s">
        <v>11</v>
      </c>
      <c r="D6403" s="195">
        <v>28.95</v>
      </c>
    </row>
    <row r="6404" spans="1:4" ht="39.6" x14ac:dyDescent="0.25">
      <c r="A6404" s="84">
        <v>93111</v>
      </c>
      <c r="B6404" s="85" t="s">
        <v>2513</v>
      </c>
      <c r="C6404" s="84" t="s">
        <v>11</v>
      </c>
      <c r="D6404" s="195">
        <v>27.51</v>
      </c>
    </row>
    <row r="6405" spans="1:4" ht="39.6" x14ac:dyDescent="0.25">
      <c r="A6405" s="84">
        <v>93059</v>
      </c>
      <c r="B6405" s="85" t="s">
        <v>2464</v>
      </c>
      <c r="C6405" s="84" t="s">
        <v>11</v>
      </c>
      <c r="D6405" s="195">
        <v>31.74</v>
      </c>
    </row>
    <row r="6406" spans="1:4" ht="39.6" x14ac:dyDescent="0.25">
      <c r="A6406" s="84">
        <v>93093</v>
      </c>
      <c r="B6406" s="85" t="s">
        <v>2497</v>
      </c>
      <c r="C6406" s="84" t="s">
        <v>11</v>
      </c>
      <c r="D6406" s="195">
        <v>33.32</v>
      </c>
    </row>
    <row r="6407" spans="1:4" ht="39.6" x14ac:dyDescent="0.25">
      <c r="A6407" s="84">
        <v>103899</v>
      </c>
      <c r="B6407" s="85" t="s">
        <v>2705</v>
      </c>
      <c r="C6407" s="84" t="s">
        <v>11</v>
      </c>
      <c r="D6407" s="195">
        <v>36.04</v>
      </c>
    </row>
    <row r="6408" spans="1:4" ht="39.6" x14ac:dyDescent="0.25">
      <c r="A6408" s="84">
        <v>103830</v>
      </c>
      <c r="B6408" s="85" t="s">
        <v>8140</v>
      </c>
      <c r="C6408" s="84" t="s">
        <v>11</v>
      </c>
      <c r="D6408" s="195">
        <v>40.68</v>
      </c>
    </row>
    <row r="6409" spans="1:4" ht="39.6" x14ac:dyDescent="0.25">
      <c r="A6409" s="84">
        <v>103863</v>
      </c>
      <c r="B6409" s="85" t="s">
        <v>2675</v>
      </c>
      <c r="C6409" s="84" t="s">
        <v>11</v>
      </c>
      <c r="D6409" s="195">
        <v>36.950000000000003</v>
      </c>
    </row>
    <row r="6410" spans="1:4" ht="39.6" x14ac:dyDescent="0.25">
      <c r="A6410" s="84">
        <v>93114</v>
      </c>
      <c r="B6410" s="85" t="s">
        <v>2515</v>
      </c>
      <c r="C6410" s="84" t="s">
        <v>11</v>
      </c>
      <c r="D6410" s="195">
        <v>35.549999999999997</v>
      </c>
    </row>
    <row r="6411" spans="1:4" ht="39.6" x14ac:dyDescent="0.25">
      <c r="A6411" s="84">
        <v>93075</v>
      </c>
      <c r="B6411" s="85" t="s">
        <v>2479</v>
      </c>
      <c r="C6411" s="84" t="s">
        <v>11</v>
      </c>
      <c r="D6411" s="195">
        <v>21.87</v>
      </c>
    </row>
    <row r="6412" spans="1:4" ht="39.6" x14ac:dyDescent="0.25">
      <c r="A6412" s="84">
        <v>103876</v>
      </c>
      <c r="B6412" s="85" t="s">
        <v>2682</v>
      </c>
      <c r="C6412" s="84" t="s">
        <v>11</v>
      </c>
      <c r="D6412" s="195">
        <v>24.75</v>
      </c>
    </row>
    <row r="6413" spans="1:4" ht="39.6" x14ac:dyDescent="0.25">
      <c r="A6413" s="84">
        <v>103807</v>
      </c>
      <c r="B6413" s="85" t="s">
        <v>8134</v>
      </c>
      <c r="C6413" s="84" t="s">
        <v>11</v>
      </c>
      <c r="D6413" s="195">
        <v>24.71</v>
      </c>
    </row>
    <row r="6414" spans="1:4" ht="39.6" x14ac:dyDescent="0.25">
      <c r="A6414" s="84">
        <v>103840</v>
      </c>
      <c r="B6414" s="85" t="s">
        <v>8141</v>
      </c>
      <c r="C6414" s="84" t="s">
        <v>11</v>
      </c>
      <c r="D6414" s="195">
        <v>24.27</v>
      </c>
    </row>
    <row r="6415" spans="1:4" ht="39.6" x14ac:dyDescent="0.25">
      <c r="A6415" s="84">
        <v>93098</v>
      </c>
      <c r="B6415" s="85" t="s">
        <v>2500</v>
      </c>
      <c r="C6415" s="84" t="s">
        <v>11</v>
      </c>
      <c r="D6415" s="195">
        <v>22.02</v>
      </c>
    </row>
    <row r="6416" spans="1:4" ht="39.6" x14ac:dyDescent="0.25">
      <c r="A6416" s="84">
        <v>93120</v>
      </c>
      <c r="B6416" s="85" t="s">
        <v>2521</v>
      </c>
      <c r="C6416" s="84" t="s">
        <v>11</v>
      </c>
      <c r="D6416" s="195">
        <v>28.11</v>
      </c>
    </row>
    <row r="6417" spans="1:4" ht="39.6" x14ac:dyDescent="0.25">
      <c r="A6417" s="84">
        <v>93077</v>
      </c>
      <c r="B6417" s="85" t="s">
        <v>2481</v>
      </c>
      <c r="C6417" s="84" t="s">
        <v>11</v>
      </c>
      <c r="D6417" s="195">
        <v>30.65</v>
      </c>
    </row>
    <row r="6418" spans="1:4" ht="39.6" x14ac:dyDescent="0.25">
      <c r="A6418" s="84">
        <v>103879</v>
      </c>
      <c r="B6418" s="85" t="s">
        <v>2685</v>
      </c>
      <c r="C6418" s="84" t="s">
        <v>11</v>
      </c>
      <c r="D6418" s="195">
        <v>34.17</v>
      </c>
    </row>
    <row r="6419" spans="1:4" ht="39.6" x14ac:dyDescent="0.25">
      <c r="A6419" s="84">
        <v>103810</v>
      </c>
      <c r="B6419" s="85" t="s">
        <v>8135</v>
      </c>
      <c r="C6419" s="84" t="s">
        <v>11</v>
      </c>
      <c r="D6419" s="195">
        <v>38.07</v>
      </c>
    </row>
    <row r="6420" spans="1:4" ht="39.6" x14ac:dyDescent="0.25">
      <c r="A6420" s="84">
        <v>103843</v>
      </c>
      <c r="B6420" s="85" t="s">
        <v>8142</v>
      </c>
      <c r="C6420" s="84" t="s">
        <v>11</v>
      </c>
      <c r="D6420" s="195">
        <v>34.659999999999997</v>
      </c>
    </row>
    <row r="6421" spans="1:4" ht="39.6" x14ac:dyDescent="0.25">
      <c r="A6421" s="84">
        <v>93100</v>
      </c>
      <c r="B6421" s="85" t="s">
        <v>2502</v>
      </c>
      <c r="C6421" s="84" t="s">
        <v>11</v>
      </c>
      <c r="D6421" s="195">
        <v>32.520000000000003</v>
      </c>
    </row>
    <row r="6422" spans="1:4" ht="39.6" x14ac:dyDescent="0.25">
      <c r="A6422" s="84">
        <v>93121</v>
      </c>
      <c r="B6422" s="85" t="s">
        <v>2522</v>
      </c>
      <c r="C6422" s="84" t="s">
        <v>11</v>
      </c>
      <c r="D6422" s="195">
        <v>31.98</v>
      </c>
    </row>
    <row r="6423" spans="1:4" ht="39.6" x14ac:dyDescent="0.25">
      <c r="A6423" s="84">
        <v>93078</v>
      </c>
      <c r="B6423" s="85" t="s">
        <v>2482</v>
      </c>
      <c r="C6423" s="84" t="s">
        <v>11</v>
      </c>
      <c r="D6423" s="195">
        <v>34.520000000000003</v>
      </c>
    </row>
    <row r="6424" spans="1:4" ht="39.6" x14ac:dyDescent="0.25">
      <c r="A6424" s="84">
        <v>103880</v>
      </c>
      <c r="B6424" s="85" t="s">
        <v>2686</v>
      </c>
      <c r="C6424" s="84" t="s">
        <v>11</v>
      </c>
      <c r="D6424" s="195">
        <v>38.04</v>
      </c>
    </row>
    <row r="6425" spans="1:4" ht="39.6" x14ac:dyDescent="0.25">
      <c r="A6425" s="84">
        <v>103811</v>
      </c>
      <c r="B6425" s="85" t="s">
        <v>8136</v>
      </c>
      <c r="C6425" s="84" t="s">
        <v>11</v>
      </c>
      <c r="D6425" s="195">
        <v>41.94</v>
      </c>
    </row>
    <row r="6426" spans="1:4" ht="39.6" x14ac:dyDescent="0.25">
      <c r="A6426" s="84">
        <v>103844</v>
      </c>
      <c r="B6426" s="85" t="s">
        <v>8143</v>
      </c>
      <c r="C6426" s="84" t="s">
        <v>11</v>
      </c>
      <c r="D6426" s="195">
        <v>38.54</v>
      </c>
    </row>
    <row r="6427" spans="1:4" ht="39.6" x14ac:dyDescent="0.25">
      <c r="A6427" s="84">
        <v>93101</v>
      </c>
      <c r="B6427" s="85" t="s">
        <v>2503</v>
      </c>
      <c r="C6427" s="84" t="s">
        <v>11</v>
      </c>
      <c r="D6427" s="195">
        <v>36.39</v>
      </c>
    </row>
    <row r="6428" spans="1:4" ht="26.4" x14ac:dyDescent="0.25">
      <c r="A6428" s="84">
        <v>92311</v>
      </c>
      <c r="B6428" s="85" t="s">
        <v>13328</v>
      </c>
      <c r="C6428" s="84" t="s">
        <v>11</v>
      </c>
      <c r="D6428" s="195">
        <v>14.88</v>
      </c>
    </row>
    <row r="6429" spans="1:4" ht="39.6" x14ac:dyDescent="0.25">
      <c r="A6429" s="84">
        <v>103874</v>
      </c>
      <c r="B6429" s="85" t="s">
        <v>2680</v>
      </c>
      <c r="C6429" s="84" t="s">
        <v>11</v>
      </c>
      <c r="D6429" s="195">
        <v>21.23</v>
      </c>
    </row>
    <row r="6430" spans="1:4" ht="39.6" x14ac:dyDescent="0.25">
      <c r="A6430" s="84">
        <v>103805</v>
      </c>
      <c r="B6430" s="85" t="s">
        <v>2631</v>
      </c>
      <c r="C6430" s="84" t="s">
        <v>11</v>
      </c>
      <c r="D6430" s="195">
        <v>21.15</v>
      </c>
    </row>
    <row r="6431" spans="1:4" ht="26.4" x14ac:dyDescent="0.25">
      <c r="A6431" s="84">
        <v>103838</v>
      </c>
      <c r="B6431" s="85" t="s">
        <v>2654</v>
      </c>
      <c r="C6431" s="84" t="s">
        <v>11</v>
      </c>
      <c r="D6431" s="195">
        <v>20.28</v>
      </c>
    </row>
    <row r="6432" spans="1:4" ht="39.6" x14ac:dyDescent="0.25">
      <c r="A6432" s="84">
        <v>92326</v>
      </c>
      <c r="B6432" s="85" t="s">
        <v>2301</v>
      </c>
      <c r="C6432" s="84" t="s">
        <v>11</v>
      </c>
      <c r="D6432" s="195">
        <v>15.76</v>
      </c>
    </row>
    <row r="6433" spans="1:4" ht="26.4" x14ac:dyDescent="0.25">
      <c r="A6433" s="84">
        <v>92287</v>
      </c>
      <c r="B6433" s="85" t="s">
        <v>2275</v>
      </c>
      <c r="C6433" s="84" t="s">
        <v>11</v>
      </c>
      <c r="D6433" s="195">
        <v>19.34</v>
      </c>
    </row>
    <row r="6434" spans="1:4" ht="39.6" x14ac:dyDescent="0.25">
      <c r="A6434" s="84">
        <v>92312</v>
      </c>
      <c r="B6434" s="85" t="s">
        <v>2293</v>
      </c>
      <c r="C6434" s="84" t="s">
        <v>11</v>
      </c>
      <c r="D6434" s="195">
        <v>24.4</v>
      </c>
    </row>
    <row r="6435" spans="1:4" ht="39.6" x14ac:dyDescent="0.25">
      <c r="A6435" s="84">
        <v>103877</v>
      </c>
      <c r="B6435" s="85" t="s">
        <v>2683</v>
      </c>
      <c r="C6435" s="84" t="s">
        <v>11</v>
      </c>
      <c r="D6435" s="195">
        <v>31.46</v>
      </c>
    </row>
    <row r="6436" spans="1:4" ht="39.6" x14ac:dyDescent="0.25">
      <c r="A6436" s="84">
        <v>103808</v>
      </c>
      <c r="B6436" s="85" t="s">
        <v>2633</v>
      </c>
      <c r="C6436" s="84" t="s">
        <v>11</v>
      </c>
      <c r="D6436" s="195">
        <v>39.25</v>
      </c>
    </row>
    <row r="6437" spans="1:4" ht="26.4" x14ac:dyDescent="0.25">
      <c r="A6437" s="84">
        <v>103841</v>
      </c>
      <c r="B6437" s="85" t="s">
        <v>2656</v>
      </c>
      <c r="C6437" s="84" t="s">
        <v>11</v>
      </c>
      <c r="D6437" s="195">
        <v>32.450000000000003</v>
      </c>
    </row>
    <row r="6438" spans="1:4" ht="39.6" x14ac:dyDescent="0.25">
      <c r="A6438" s="84">
        <v>92327</v>
      </c>
      <c r="B6438" s="85" t="s">
        <v>2302</v>
      </c>
      <c r="C6438" s="84" t="s">
        <v>11</v>
      </c>
      <c r="D6438" s="195">
        <v>28.14</v>
      </c>
    </row>
    <row r="6439" spans="1:4" ht="26.4" x14ac:dyDescent="0.25">
      <c r="A6439" s="84">
        <v>92288</v>
      </c>
      <c r="B6439" s="85" t="s">
        <v>2276</v>
      </c>
      <c r="C6439" s="84" t="s">
        <v>11</v>
      </c>
      <c r="D6439" s="195">
        <v>30.32</v>
      </c>
    </row>
    <row r="6440" spans="1:4" ht="39.6" x14ac:dyDescent="0.25">
      <c r="A6440" s="84">
        <v>92313</v>
      </c>
      <c r="B6440" s="85" t="s">
        <v>2294</v>
      </c>
      <c r="C6440" s="84" t="s">
        <v>11</v>
      </c>
      <c r="D6440" s="195">
        <v>34.99</v>
      </c>
    </row>
    <row r="6441" spans="1:4" ht="39.6" x14ac:dyDescent="0.25">
      <c r="A6441" s="84">
        <v>103881</v>
      </c>
      <c r="B6441" s="85" t="s">
        <v>2687</v>
      </c>
      <c r="C6441" s="84" t="s">
        <v>11</v>
      </c>
      <c r="D6441" s="195">
        <v>43.18</v>
      </c>
    </row>
    <row r="6442" spans="1:4" ht="39.6" x14ac:dyDescent="0.25">
      <c r="A6442" s="84">
        <v>103812</v>
      </c>
      <c r="B6442" s="85" t="s">
        <v>2635</v>
      </c>
      <c r="C6442" s="84" t="s">
        <v>11</v>
      </c>
      <c r="D6442" s="195">
        <v>57.7</v>
      </c>
    </row>
    <row r="6443" spans="1:4" ht="26.4" x14ac:dyDescent="0.25">
      <c r="A6443" s="84">
        <v>103845</v>
      </c>
      <c r="B6443" s="85" t="s">
        <v>2658</v>
      </c>
      <c r="C6443" s="84" t="s">
        <v>11</v>
      </c>
      <c r="D6443" s="195">
        <v>45.81</v>
      </c>
    </row>
    <row r="6444" spans="1:4" ht="39.6" x14ac:dyDescent="0.25">
      <c r="A6444" s="84">
        <v>92328</v>
      </c>
      <c r="B6444" s="85" t="s">
        <v>2303</v>
      </c>
      <c r="C6444" s="84" t="s">
        <v>11</v>
      </c>
      <c r="D6444" s="195">
        <v>41.68</v>
      </c>
    </row>
    <row r="6445" spans="1:4" ht="26.4" x14ac:dyDescent="0.25">
      <c r="A6445" s="84">
        <v>92289</v>
      </c>
      <c r="B6445" s="85" t="s">
        <v>2277</v>
      </c>
      <c r="C6445" s="84" t="s">
        <v>11</v>
      </c>
      <c r="D6445" s="195">
        <v>53.32</v>
      </c>
    </row>
    <row r="6446" spans="1:4" ht="26.4" x14ac:dyDescent="0.25">
      <c r="A6446" s="84">
        <v>92290</v>
      </c>
      <c r="B6446" s="85" t="s">
        <v>2278</v>
      </c>
      <c r="C6446" s="84" t="s">
        <v>11</v>
      </c>
      <c r="D6446" s="195">
        <v>80.47</v>
      </c>
    </row>
    <row r="6447" spans="1:4" ht="26.4" x14ac:dyDescent="0.25">
      <c r="A6447" s="84">
        <v>92291</v>
      </c>
      <c r="B6447" s="85" t="s">
        <v>2279</v>
      </c>
      <c r="C6447" s="84" t="s">
        <v>11</v>
      </c>
      <c r="D6447" s="195">
        <v>124.37</v>
      </c>
    </row>
    <row r="6448" spans="1:4" ht="26.4" x14ac:dyDescent="0.25">
      <c r="A6448" s="84">
        <v>92292</v>
      </c>
      <c r="B6448" s="85" t="s">
        <v>2280</v>
      </c>
      <c r="C6448" s="84" t="s">
        <v>11</v>
      </c>
      <c r="D6448" s="195">
        <v>382.34</v>
      </c>
    </row>
    <row r="6449" spans="1:4" ht="39.6" x14ac:dyDescent="0.25">
      <c r="A6449" s="84">
        <v>93082</v>
      </c>
      <c r="B6449" s="85" t="s">
        <v>2486</v>
      </c>
      <c r="C6449" s="84" t="s">
        <v>11</v>
      </c>
      <c r="D6449" s="195">
        <v>26.36</v>
      </c>
    </row>
    <row r="6450" spans="1:4" ht="39.6" x14ac:dyDescent="0.25">
      <c r="A6450" s="84">
        <v>103885</v>
      </c>
      <c r="B6450" s="85" t="s">
        <v>2691</v>
      </c>
      <c r="C6450" s="84" t="s">
        <v>11</v>
      </c>
      <c r="D6450" s="195">
        <v>30.22</v>
      </c>
    </row>
    <row r="6451" spans="1:4" ht="39.6" x14ac:dyDescent="0.25">
      <c r="A6451" s="84">
        <v>103816</v>
      </c>
      <c r="B6451" s="85" t="s">
        <v>2639</v>
      </c>
      <c r="C6451" s="84" t="s">
        <v>11</v>
      </c>
      <c r="D6451" s="195">
        <v>30.18</v>
      </c>
    </row>
    <row r="6452" spans="1:4" ht="39.6" x14ac:dyDescent="0.25">
      <c r="A6452" s="84">
        <v>103849</v>
      </c>
      <c r="B6452" s="85" t="s">
        <v>2662</v>
      </c>
      <c r="C6452" s="84" t="s">
        <v>11</v>
      </c>
      <c r="D6452" s="195">
        <v>29.6</v>
      </c>
    </row>
    <row r="6453" spans="1:4" ht="39.6" x14ac:dyDescent="0.25">
      <c r="A6453" s="84">
        <v>93105</v>
      </c>
      <c r="B6453" s="85" t="s">
        <v>2507</v>
      </c>
      <c r="C6453" s="84" t="s">
        <v>11</v>
      </c>
      <c r="D6453" s="195">
        <v>26.57</v>
      </c>
    </row>
    <row r="6454" spans="1:4" ht="39.6" x14ac:dyDescent="0.25">
      <c r="A6454" s="84">
        <v>93055</v>
      </c>
      <c r="B6454" s="85" t="s">
        <v>2460</v>
      </c>
      <c r="C6454" s="84" t="s">
        <v>11</v>
      </c>
      <c r="D6454" s="195">
        <v>48.28</v>
      </c>
    </row>
    <row r="6455" spans="1:4" ht="39.6" x14ac:dyDescent="0.25">
      <c r="A6455" s="84">
        <v>93089</v>
      </c>
      <c r="B6455" s="85" t="s">
        <v>2493</v>
      </c>
      <c r="C6455" s="84" t="s">
        <v>11</v>
      </c>
      <c r="D6455" s="195">
        <v>51.67</v>
      </c>
    </row>
    <row r="6456" spans="1:4" ht="39.6" x14ac:dyDescent="0.25">
      <c r="A6456" s="84">
        <v>103891</v>
      </c>
      <c r="B6456" s="85" t="s">
        <v>2697</v>
      </c>
      <c r="C6456" s="84" t="s">
        <v>11</v>
      </c>
      <c r="D6456" s="195">
        <v>56.39</v>
      </c>
    </row>
    <row r="6457" spans="1:4" ht="39.6" x14ac:dyDescent="0.25">
      <c r="A6457" s="84">
        <v>103822</v>
      </c>
      <c r="B6457" s="85" t="s">
        <v>2644</v>
      </c>
      <c r="C6457" s="84" t="s">
        <v>11</v>
      </c>
      <c r="D6457" s="195">
        <v>61.63</v>
      </c>
    </row>
    <row r="6458" spans="1:4" ht="39.6" x14ac:dyDescent="0.25">
      <c r="A6458" s="84">
        <v>103855</v>
      </c>
      <c r="B6458" s="85" t="s">
        <v>2667</v>
      </c>
      <c r="C6458" s="84" t="s">
        <v>11</v>
      </c>
      <c r="D6458" s="195">
        <v>57.06</v>
      </c>
    </row>
    <row r="6459" spans="1:4" ht="39.6" x14ac:dyDescent="0.25">
      <c r="A6459" s="84">
        <v>93112</v>
      </c>
      <c r="B6459" s="85" t="s">
        <v>2514</v>
      </c>
      <c r="C6459" s="84" t="s">
        <v>11</v>
      </c>
      <c r="D6459" s="195">
        <v>54.17</v>
      </c>
    </row>
    <row r="6460" spans="1:4" ht="39.6" x14ac:dyDescent="0.25">
      <c r="A6460" s="84">
        <v>93060</v>
      </c>
      <c r="B6460" s="85" t="s">
        <v>2465</v>
      </c>
      <c r="C6460" s="84" t="s">
        <v>11</v>
      </c>
      <c r="D6460" s="195">
        <v>84.4</v>
      </c>
    </row>
    <row r="6461" spans="1:4" ht="39.6" x14ac:dyDescent="0.25">
      <c r="A6461" s="84">
        <v>93094</v>
      </c>
      <c r="B6461" s="85" t="s">
        <v>2498</v>
      </c>
      <c r="C6461" s="84" t="s">
        <v>11</v>
      </c>
      <c r="D6461" s="195">
        <v>87.53</v>
      </c>
    </row>
    <row r="6462" spans="1:4" ht="39.6" x14ac:dyDescent="0.25">
      <c r="A6462" s="84">
        <v>103897</v>
      </c>
      <c r="B6462" s="85" t="s">
        <v>2703</v>
      </c>
      <c r="C6462" s="84" t="s">
        <v>11</v>
      </c>
      <c r="D6462" s="195">
        <v>92.99</v>
      </c>
    </row>
    <row r="6463" spans="1:4" ht="39.6" x14ac:dyDescent="0.25">
      <c r="A6463" s="84">
        <v>103828</v>
      </c>
      <c r="B6463" s="85" t="s">
        <v>2648</v>
      </c>
      <c r="C6463" s="84" t="s">
        <v>11</v>
      </c>
      <c r="D6463" s="195">
        <v>102.23</v>
      </c>
    </row>
    <row r="6464" spans="1:4" ht="39.6" x14ac:dyDescent="0.25">
      <c r="A6464" s="84">
        <v>103861</v>
      </c>
      <c r="B6464" s="85" t="s">
        <v>2673</v>
      </c>
      <c r="C6464" s="84" t="s">
        <v>11</v>
      </c>
      <c r="D6464" s="195">
        <v>94.79</v>
      </c>
    </row>
    <row r="6465" spans="1:4" ht="39.6" x14ac:dyDescent="0.25">
      <c r="A6465" s="84">
        <v>93115</v>
      </c>
      <c r="B6465" s="85" t="s">
        <v>2516</v>
      </c>
      <c r="C6465" s="84" t="s">
        <v>11</v>
      </c>
      <c r="D6465" s="195">
        <v>92.01</v>
      </c>
    </row>
    <row r="6466" spans="1:4" ht="39.6" x14ac:dyDescent="0.25">
      <c r="A6466" s="84">
        <v>93074</v>
      </c>
      <c r="B6466" s="85" t="s">
        <v>2478</v>
      </c>
      <c r="C6466" s="84" t="s">
        <v>11</v>
      </c>
      <c r="D6466" s="195">
        <v>15.43</v>
      </c>
    </row>
    <row r="6467" spans="1:4" ht="39.6" x14ac:dyDescent="0.25">
      <c r="A6467" s="84">
        <v>103875</v>
      </c>
      <c r="B6467" s="85" t="s">
        <v>2681</v>
      </c>
      <c r="C6467" s="84" t="s">
        <v>11</v>
      </c>
      <c r="D6467" s="195">
        <v>21.2</v>
      </c>
    </row>
    <row r="6468" spans="1:4" ht="39.6" x14ac:dyDescent="0.25">
      <c r="A6468" s="84">
        <v>103806</v>
      </c>
      <c r="B6468" s="85" t="s">
        <v>2632</v>
      </c>
      <c r="C6468" s="84" t="s">
        <v>11</v>
      </c>
      <c r="D6468" s="195">
        <v>21.12</v>
      </c>
    </row>
    <row r="6469" spans="1:4" ht="39.6" x14ac:dyDescent="0.25">
      <c r="A6469" s="84">
        <v>103839</v>
      </c>
      <c r="B6469" s="85" t="s">
        <v>2655</v>
      </c>
      <c r="C6469" s="84" t="s">
        <v>11</v>
      </c>
      <c r="D6469" s="195">
        <v>20.25</v>
      </c>
    </row>
    <row r="6470" spans="1:4" ht="39.6" x14ac:dyDescent="0.25">
      <c r="A6470" s="84">
        <v>93097</v>
      </c>
      <c r="B6470" s="85" t="s">
        <v>2499</v>
      </c>
      <c r="C6470" s="84" t="s">
        <v>11</v>
      </c>
      <c r="D6470" s="195">
        <v>15.74</v>
      </c>
    </row>
    <row r="6471" spans="1:4" ht="39.6" x14ac:dyDescent="0.25">
      <c r="A6471" s="84">
        <v>93119</v>
      </c>
      <c r="B6471" s="85" t="s">
        <v>2520</v>
      </c>
      <c r="C6471" s="84" t="s">
        <v>11</v>
      </c>
      <c r="D6471" s="195">
        <v>19.03</v>
      </c>
    </row>
    <row r="6472" spans="1:4" ht="39.6" x14ac:dyDescent="0.25">
      <c r="A6472" s="84">
        <v>93076</v>
      </c>
      <c r="B6472" s="85" t="s">
        <v>2480</v>
      </c>
      <c r="C6472" s="84" t="s">
        <v>11</v>
      </c>
      <c r="D6472" s="195">
        <v>24.09</v>
      </c>
    </row>
    <row r="6473" spans="1:4" ht="39.6" x14ac:dyDescent="0.25">
      <c r="A6473" s="84">
        <v>103878</v>
      </c>
      <c r="B6473" s="85" t="s">
        <v>2684</v>
      </c>
      <c r="C6473" s="84" t="s">
        <v>11</v>
      </c>
      <c r="D6473" s="195">
        <v>31.15</v>
      </c>
    </row>
    <row r="6474" spans="1:4" ht="39.6" x14ac:dyDescent="0.25">
      <c r="A6474" s="84">
        <v>103809</v>
      </c>
      <c r="B6474" s="85" t="s">
        <v>2634</v>
      </c>
      <c r="C6474" s="84" t="s">
        <v>11</v>
      </c>
      <c r="D6474" s="195">
        <v>38.94</v>
      </c>
    </row>
    <row r="6475" spans="1:4" ht="39.6" x14ac:dyDescent="0.25">
      <c r="A6475" s="84">
        <v>103842</v>
      </c>
      <c r="B6475" s="85" t="s">
        <v>2657</v>
      </c>
      <c r="C6475" s="84" t="s">
        <v>11</v>
      </c>
      <c r="D6475" s="195">
        <v>32.14</v>
      </c>
    </row>
    <row r="6476" spans="1:4" ht="39.6" x14ac:dyDescent="0.25">
      <c r="A6476" s="84">
        <v>93099</v>
      </c>
      <c r="B6476" s="85" t="s">
        <v>2501</v>
      </c>
      <c r="C6476" s="84" t="s">
        <v>11</v>
      </c>
      <c r="D6476" s="195">
        <v>27.83</v>
      </c>
    </row>
    <row r="6477" spans="1:4" ht="39.6" x14ac:dyDescent="0.25">
      <c r="A6477" s="84">
        <v>93122</v>
      </c>
      <c r="B6477" s="85" t="s">
        <v>2523</v>
      </c>
      <c r="C6477" s="84" t="s">
        <v>11</v>
      </c>
      <c r="D6477" s="195">
        <v>28.44</v>
      </c>
    </row>
    <row r="6478" spans="1:4" ht="39.6" x14ac:dyDescent="0.25">
      <c r="A6478" s="84">
        <v>93079</v>
      </c>
      <c r="B6478" s="85" t="s">
        <v>2483</v>
      </c>
      <c r="C6478" s="84" t="s">
        <v>11</v>
      </c>
      <c r="D6478" s="195">
        <v>33.11</v>
      </c>
    </row>
    <row r="6479" spans="1:4" ht="39.6" x14ac:dyDescent="0.25">
      <c r="A6479" s="84">
        <v>103882</v>
      </c>
      <c r="B6479" s="85" t="s">
        <v>2688</v>
      </c>
      <c r="C6479" s="84" t="s">
        <v>11</v>
      </c>
      <c r="D6479" s="195">
        <v>41.3</v>
      </c>
    </row>
    <row r="6480" spans="1:4" ht="39.6" x14ac:dyDescent="0.25">
      <c r="A6480" s="84">
        <v>103813</v>
      </c>
      <c r="B6480" s="85" t="s">
        <v>2636</v>
      </c>
      <c r="C6480" s="84" t="s">
        <v>11</v>
      </c>
      <c r="D6480" s="195">
        <v>55.82</v>
      </c>
    </row>
    <row r="6481" spans="1:4" ht="39.6" x14ac:dyDescent="0.25">
      <c r="A6481" s="84">
        <v>103846</v>
      </c>
      <c r="B6481" s="85" t="s">
        <v>2659</v>
      </c>
      <c r="C6481" s="84" t="s">
        <v>11</v>
      </c>
      <c r="D6481" s="195">
        <v>43.93</v>
      </c>
    </row>
    <row r="6482" spans="1:4" ht="39.6" x14ac:dyDescent="0.25">
      <c r="A6482" s="84">
        <v>93102</v>
      </c>
      <c r="B6482" s="85" t="s">
        <v>2504</v>
      </c>
      <c r="C6482" s="84" t="s">
        <v>11</v>
      </c>
      <c r="D6482" s="195">
        <v>39.799999999999997</v>
      </c>
    </row>
    <row r="6483" spans="1:4" ht="39.6" x14ac:dyDescent="0.25">
      <c r="A6483" s="84">
        <v>93123</v>
      </c>
      <c r="B6483" s="85" t="s">
        <v>13329</v>
      </c>
      <c r="C6483" s="84" t="s">
        <v>11</v>
      </c>
      <c r="D6483" s="195">
        <v>62.56</v>
      </c>
    </row>
    <row r="6484" spans="1:4" ht="39.6" x14ac:dyDescent="0.25">
      <c r="A6484" s="84">
        <v>93124</v>
      </c>
      <c r="B6484" s="85" t="s">
        <v>2524</v>
      </c>
      <c r="C6484" s="84" t="s">
        <v>11</v>
      </c>
      <c r="D6484" s="195">
        <v>97.82</v>
      </c>
    </row>
    <row r="6485" spans="1:4" ht="39.6" x14ac:dyDescent="0.25">
      <c r="A6485" s="84">
        <v>93125</v>
      </c>
      <c r="B6485" s="85" t="s">
        <v>2525</v>
      </c>
      <c r="C6485" s="84" t="s">
        <v>11</v>
      </c>
      <c r="D6485" s="195">
        <v>143.59</v>
      </c>
    </row>
    <row r="6486" spans="1:4" ht="39.6" x14ac:dyDescent="0.25">
      <c r="A6486" s="84">
        <v>93126</v>
      </c>
      <c r="B6486" s="85" t="s">
        <v>2526</v>
      </c>
      <c r="C6486" s="84" t="s">
        <v>11</v>
      </c>
      <c r="D6486" s="195">
        <v>315.51</v>
      </c>
    </row>
    <row r="6487" spans="1:4" ht="26.4" x14ac:dyDescent="0.25">
      <c r="A6487" s="84">
        <v>93063</v>
      </c>
      <c r="B6487" s="85" t="s">
        <v>2468</v>
      </c>
      <c r="C6487" s="84" t="s">
        <v>11</v>
      </c>
      <c r="D6487" s="195">
        <v>697.97</v>
      </c>
    </row>
    <row r="6488" spans="1:4" ht="26.4" x14ac:dyDescent="0.25">
      <c r="A6488" s="84">
        <v>93066</v>
      </c>
      <c r="B6488" s="85" t="s">
        <v>2471</v>
      </c>
      <c r="C6488" s="84" t="s">
        <v>11</v>
      </c>
      <c r="D6488" s="195">
        <v>875.88</v>
      </c>
    </row>
    <row r="6489" spans="1:4" ht="26.4" x14ac:dyDescent="0.25">
      <c r="A6489" s="84">
        <v>93069</v>
      </c>
      <c r="B6489" s="85" t="s">
        <v>2474</v>
      </c>
      <c r="C6489" s="84" t="s">
        <v>11</v>
      </c>
      <c r="D6489" s="195">
        <v>1214.02</v>
      </c>
    </row>
    <row r="6490" spans="1:4" ht="26.4" x14ac:dyDescent="0.25">
      <c r="A6490" s="84">
        <v>93072</v>
      </c>
      <c r="B6490" s="85" t="s">
        <v>2477</v>
      </c>
      <c r="C6490" s="84" t="s">
        <v>11</v>
      </c>
      <c r="D6490" s="195">
        <v>1602.08</v>
      </c>
    </row>
    <row r="6491" spans="1:4" ht="39.6" x14ac:dyDescent="0.25">
      <c r="A6491" s="84">
        <v>93083</v>
      </c>
      <c r="B6491" s="85" t="s">
        <v>2487</v>
      </c>
      <c r="C6491" s="84" t="s">
        <v>11</v>
      </c>
      <c r="D6491" s="195">
        <v>479.69</v>
      </c>
    </row>
    <row r="6492" spans="1:4" ht="26.4" x14ac:dyDescent="0.25">
      <c r="A6492" s="84">
        <v>103886</v>
      </c>
      <c r="B6492" s="85" t="s">
        <v>2692</v>
      </c>
      <c r="C6492" s="84" t="s">
        <v>11</v>
      </c>
      <c r="D6492" s="195">
        <v>483.55</v>
      </c>
    </row>
    <row r="6493" spans="1:4" ht="26.4" x14ac:dyDescent="0.25">
      <c r="A6493" s="84">
        <v>103817</v>
      </c>
      <c r="B6493" s="85" t="s">
        <v>2640</v>
      </c>
      <c r="C6493" s="84" t="s">
        <v>11</v>
      </c>
      <c r="D6493" s="195">
        <v>483.51</v>
      </c>
    </row>
    <row r="6494" spans="1:4" ht="26.4" x14ac:dyDescent="0.25">
      <c r="A6494" s="84">
        <v>103850</v>
      </c>
      <c r="B6494" s="85" t="s">
        <v>2663</v>
      </c>
      <c r="C6494" s="84" t="s">
        <v>11</v>
      </c>
      <c r="D6494" s="195">
        <v>482.93</v>
      </c>
    </row>
    <row r="6495" spans="1:4" ht="26.4" x14ac:dyDescent="0.25">
      <c r="A6495" s="84">
        <v>93106</v>
      </c>
      <c r="B6495" s="85" t="s">
        <v>2508</v>
      </c>
      <c r="C6495" s="84" t="s">
        <v>11</v>
      </c>
      <c r="D6495" s="195">
        <v>479.9</v>
      </c>
    </row>
    <row r="6496" spans="1:4" ht="26.4" x14ac:dyDescent="0.25">
      <c r="A6496" s="84">
        <v>93052</v>
      </c>
      <c r="B6496" s="85" t="s">
        <v>2458</v>
      </c>
      <c r="C6496" s="84" t="s">
        <v>11</v>
      </c>
      <c r="D6496" s="195">
        <v>553.51</v>
      </c>
    </row>
    <row r="6497" spans="1:4" ht="39.6" x14ac:dyDescent="0.25">
      <c r="A6497" s="84">
        <v>93086</v>
      </c>
      <c r="B6497" s="85" t="s">
        <v>2490</v>
      </c>
      <c r="C6497" s="84" t="s">
        <v>11</v>
      </c>
      <c r="D6497" s="195">
        <v>556.9</v>
      </c>
    </row>
    <row r="6498" spans="1:4" ht="26.4" x14ac:dyDescent="0.25">
      <c r="A6498" s="84">
        <v>103890</v>
      </c>
      <c r="B6498" s="85" t="s">
        <v>2696</v>
      </c>
      <c r="C6498" s="84" t="s">
        <v>11</v>
      </c>
      <c r="D6498" s="195">
        <v>561.62</v>
      </c>
    </row>
    <row r="6499" spans="1:4" ht="26.4" x14ac:dyDescent="0.25">
      <c r="A6499" s="84">
        <v>103821</v>
      </c>
      <c r="B6499" s="85" t="s">
        <v>2643</v>
      </c>
      <c r="C6499" s="84" t="s">
        <v>11</v>
      </c>
      <c r="D6499" s="195">
        <v>566.86</v>
      </c>
    </row>
    <row r="6500" spans="1:4" ht="26.4" x14ac:dyDescent="0.25">
      <c r="A6500" s="84">
        <v>103854</v>
      </c>
      <c r="B6500" s="85" t="s">
        <v>2666</v>
      </c>
      <c r="C6500" s="84" t="s">
        <v>11</v>
      </c>
      <c r="D6500" s="195">
        <v>562.29</v>
      </c>
    </row>
    <row r="6501" spans="1:4" ht="26.4" x14ac:dyDescent="0.25">
      <c r="A6501" s="84">
        <v>93109</v>
      </c>
      <c r="B6501" s="85" t="s">
        <v>2511</v>
      </c>
      <c r="C6501" s="84" t="s">
        <v>11</v>
      </c>
      <c r="D6501" s="195">
        <v>559.4</v>
      </c>
    </row>
    <row r="6502" spans="1:4" ht="26.4" x14ac:dyDescent="0.25">
      <c r="A6502" s="84">
        <v>93058</v>
      </c>
      <c r="B6502" s="85" t="s">
        <v>2463</v>
      </c>
      <c r="C6502" s="84" t="s">
        <v>11</v>
      </c>
      <c r="D6502" s="195">
        <v>609.03</v>
      </c>
    </row>
    <row r="6503" spans="1:4" ht="39.6" x14ac:dyDescent="0.25">
      <c r="A6503" s="84">
        <v>93092</v>
      </c>
      <c r="B6503" s="85" t="s">
        <v>2496</v>
      </c>
      <c r="C6503" s="84" t="s">
        <v>11</v>
      </c>
      <c r="D6503" s="195">
        <v>612.16</v>
      </c>
    </row>
    <row r="6504" spans="1:4" ht="26.4" x14ac:dyDescent="0.25">
      <c r="A6504" s="84">
        <v>103898</v>
      </c>
      <c r="B6504" s="85" t="s">
        <v>2704</v>
      </c>
      <c r="C6504" s="84" t="s">
        <v>11</v>
      </c>
      <c r="D6504" s="195">
        <v>617.62</v>
      </c>
    </row>
    <row r="6505" spans="1:4" ht="26.4" x14ac:dyDescent="0.25">
      <c r="A6505" s="84">
        <v>103829</v>
      </c>
      <c r="B6505" s="85" t="s">
        <v>2649</v>
      </c>
      <c r="C6505" s="84" t="s">
        <v>11</v>
      </c>
      <c r="D6505" s="195">
        <v>626.86</v>
      </c>
    </row>
    <row r="6506" spans="1:4" ht="26.4" x14ac:dyDescent="0.25">
      <c r="A6506" s="84">
        <v>103862</v>
      </c>
      <c r="B6506" s="85" t="s">
        <v>2674</v>
      </c>
      <c r="C6506" s="84" t="s">
        <v>11</v>
      </c>
      <c r="D6506" s="195">
        <v>619.41999999999996</v>
      </c>
    </row>
    <row r="6507" spans="1:4" ht="26.4" x14ac:dyDescent="0.25">
      <c r="A6507" s="84">
        <v>93116</v>
      </c>
      <c r="B6507" s="85" t="s">
        <v>2517</v>
      </c>
      <c r="C6507" s="84" t="s">
        <v>11</v>
      </c>
      <c r="D6507" s="195">
        <v>616.64</v>
      </c>
    </row>
    <row r="6508" spans="1:4" ht="26.4" x14ac:dyDescent="0.25">
      <c r="A6508" s="84">
        <v>92314</v>
      </c>
      <c r="B6508" s="85" t="s">
        <v>2295</v>
      </c>
      <c r="C6508" s="84" t="s">
        <v>11</v>
      </c>
      <c r="D6508" s="195">
        <v>10.02</v>
      </c>
    </row>
    <row r="6509" spans="1:4" ht="26.4" x14ac:dyDescent="0.25">
      <c r="A6509" s="84">
        <v>103883</v>
      </c>
      <c r="B6509" s="85" t="s">
        <v>2689</v>
      </c>
      <c r="C6509" s="84" t="s">
        <v>11</v>
      </c>
      <c r="D6509" s="195">
        <v>13.88</v>
      </c>
    </row>
    <row r="6510" spans="1:4" ht="26.4" x14ac:dyDescent="0.25">
      <c r="A6510" s="84">
        <v>103814</v>
      </c>
      <c r="B6510" s="85" t="s">
        <v>2637</v>
      </c>
      <c r="C6510" s="84" t="s">
        <v>11</v>
      </c>
      <c r="D6510" s="195">
        <v>13.84</v>
      </c>
    </row>
    <row r="6511" spans="1:4" ht="26.4" x14ac:dyDescent="0.25">
      <c r="A6511" s="84">
        <v>103847</v>
      </c>
      <c r="B6511" s="85" t="s">
        <v>2660</v>
      </c>
      <c r="C6511" s="84" t="s">
        <v>11</v>
      </c>
      <c r="D6511" s="195">
        <v>13.26</v>
      </c>
    </row>
    <row r="6512" spans="1:4" ht="26.4" x14ac:dyDescent="0.25">
      <c r="A6512" s="84">
        <v>92329</v>
      </c>
      <c r="B6512" s="85" t="s">
        <v>2304</v>
      </c>
      <c r="C6512" s="84" t="s">
        <v>11</v>
      </c>
      <c r="D6512" s="195">
        <v>10.23</v>
      </c>
    </row>
    <row r="6513" spans="1:4" ht="26.4" x14ac:dyDescent="0.25">
      <c r="A6513" s="84">
        <v>92293</v>
      </c>
      <c r="B6513" s="85" t="s">
        <v>2281</v>
      </c>
      <c r="C6513" s="84" t="s">
        <v>11</v>
      </c>
      <c r="D6513" s="195">
        <v>11.04</v>
      </c>
    </row>
    <row r="6514" spans="1:4" ht="26.4" x14ac:dyDescent="0.25">
      <c r="A6514" s="84">
        <v>92315</v>
      </c>
      <c r="B6514" s="85" t="s">
        <v>2296</v>
      </c>
      <c r="C6514" s="84" t="s">
        <v>11</v>
      </c>
      <c r="D6514" s="195">
        <v>14.43</v>
      </c>
    </row>
    <row r="6515" spans="1:4" ht="26.4" x14ac:dyDescent="0.25">
      <c r="A6515" s="84">
        <v>103888</v>
      </c>
      <c r="B6515" s="85" t="s">
        <v>2694</v>
      </c>
      <c r="C6515" s="84" t="s">
        <v>11</v>
      </c>
      <c r="D6515" s="195">
        <v>19.149999999999999</v>
      </c>
    </row>
    <row r="6516" spans="1:4" ht="26.4" x14ac:dyDescent="0.25">
      <c r="A6516" s="84">
        <v>103819</v>
      </c>
      <c r="B6516" s="85" t="s">
        <v>2641</v>
      </c>
      <c r="C6516" s="84" t="s">
        <v>11</v>
      </c>
      <c r="D6516" s="195">
        <v>24.39</v>
      </c>
    </row>
    <row r="6517" spans="1:4" ht="26.4" x14ac:dyDescent="0.25">
      <c r="A6517" s="84">
        <v>103852</v>
      </c>
      <c r="B6517" s="85" t="s">
        <v>2664</v>
      </c>
      <c r="C6517" s="84" t="s">
        <v>11</v>
      </c>
      <c r="D6517" s="195">
        <v>19.82</v>
      </c>
    </row>
    <row r="6518" spans="1:4" ht="26.4" x14ac:dyDescent="0.25">
      <c r="A6518" s="84">
        <v>92330</v>
      </c>
      <c r="B6518" s="85" t="s">
        <v>2305</v>
      </c>
      <c r="C6518" s="84" t="s">
        <v>11</v>
      </c>
      <c r="D6518" s="195">
        <v>16.93</v>
      </c>
    </row>
    <row r="6519" spans="1:4" ht="26.4" x14ac:dyDescent="0.25">
      <c r="A6519" s="84">
        <v>92294</v>
      </c>
      <c r="B6519" s="85" t="s">
        <v>2282</v>
      </c>
      <c r="C6519" s="84" t="s">
        <v>11</v>
      </c>
      <c r="D6519" s="195">
        <v>18.52</v>
      </c>
    </row>
    <row r="6520" spans="1:4" ht="26.4" x14ac:dyDescent="0.25">
      <c r="A6520" s="84">
        <v>92316</v>
      </c>
      <c r="B6520" s="85" t="s">
        <v>2297</v>
      </c>
      <c r="C6520" s="84" t="s">
        <v>11</v>
      </c>
      <c r="D6520" s="195">
        <v>21.65</v>
      </c>
    </row>
    <row r="6521" spans="1:4" ht="26.4" x14ac:dyDescent="0.25">
      <c r="A6521" s="84">
        <v>103895</v>
      </c>
      <c r="B6521" s="85" t="s">
        <v>2701</v>
      </c>
      <c r="C6521" s="84" t="s">
        <v>11</v>
      </c>
      <c r="D6521" s="195">
        <v>27.11</v>
      </c>
    </row>
    <row r="6522" spans="1:4" ht="26.4" x14ac:dyDescent="0.25">
      <c r="A6522" s="84">
        <v>103826</v>
      </c>
      <c r="B6522" s="85" t="s">
        <v>2646</v>
      </c>
      <c r="C6522" s="84" t="s">
        <v>11</v>
      </c>
      <c r="D6522" s="195">
        <v>36.35</v>
      </c>
    </row>
    <row r="6523" spans="1:4" ht="26.4" x14ac:dyDescent="0.25">
      <c r="A6523" s="84">
        <v>103859</v>
      </c>
      <c r="B6523" s="85" t="s">
        <v>2671</v>
      </c>
      <c r="C6523" s="84" t="s">
        <v>11</v>
      </c>
      <c r="D6523" s="195">
        <v>28.91</v>
      </c>
    </row>
    <row r="6524" spans="1:4" ht="26.4" x14ac:dyDescent="0.25">
      <c r="A6524" s="84">
        <v>92331</v>
      </c>
      <c r="B6524" s="85" t="s">
        <v>2306</v>
      </c>
      <c r="C6524" s="84" t="s">
        <v>11</v>
      </c>
      <c r="D6524" s="195">
        <v>26.13</v>
      </c>
    </row>
    <row r="6525" spans="1:4" ht="26.4" x14ac:dyDescent="0.25">
      <c r="A6525" s="84">
        <v>92295</v>
      </c>
      <c r="B6525" s="85" t="s">
        <v>2283</v>
      </c>
      <c r="C6525" s="84" t="s">
        <v>11</v>
      </c>
      <c r="D6525" s="195">
        <v>34.590000000000003</v>
      </c>
    </row>
    <row r="6526" spans="1:4" ht="26.4" x14ac:dyDescent="0.25">
      <c r="A6526" s="84">
        <v>92296</v>
      </c>
      <c r="B6526" s="85" t="s">
        <v>2284</v>
      </c>
      <c r="C6526" s="84" t="s">
        <v>11</v>
      </c>
      <c r="D6526" s="195">
        <v>45.75</v>
      </c>
    </row>
    <row r="6527" spans="1:4" ht="26.4" x14ac:dyDescent="0.25">
      <c r="A6527" s="84">
        <v>92297</v>
      </c>
      <c r="B6527" s="85" t="s">
        <v>2285</v>
      </c>
      <c r="C6527" s="84" t="s">
        <v>11</v>
      </c>
      <c r="D6527" s="195">
        <v>70.78</v>
      </c>
    </row>
    <row r="6528" spans="1:4" ht="26.4" x14ac:dyDescent="0.25">
      <c r="A6528" s="84">
        <v>92298</v>
      </c>
      <c r="B6528" s="85" t="s">
        <v>2286</v>
      </c>
      <c r="C6528" s="84" t="s">
        <v>11</v>
      </c>
      <c r="D6528" s="195">
        <v>197.25</v>
      </c>
    </row>
    <row r="6529" spans="1:4" ht="39.6" x14ac:dyDescent="0.25">
      <c r="A6529" s="84">
        <v>93080</v>
      </c>
      <c r="B6529" s="85" t="s">
        <v>2484</v>
      </c>
      <c r="C6529" s="84" t="s">
        <v>11</v>
      </c>
      <c r="D6529" s="195">
        <v>10.050000000000001</v>
      </c>
    </row>
    <row r="6530" spans="1:4" ht="26.4" x14ac:dyDescent="0.25">
      <c r="A6530" s="84">
        <v>103884</v>
      </c>
      <c r="B6530" s="85" t="s">
        <v>2690</v>
      </c>
      <c r="C6530" s="84" t="s">
        <v>11</v>
      </c>
      <c r="D6530" s="195">
        <v>13.91</v>
      </c>
    </row>
    <row r="6531" spans="1:4" ht="26.4" x14ac:dyDescent="0.25">
      <c r="A6531" s="84">
        <v>103815</v>
      </c>
      <c r="B6531" s="85" t="s">
        <v>2638</v>
      </c>
      <c r="C6531" s="84" t="s">
        <v>11</v>
      </c>
      <c r="D6531" s="195">
        <v>13.87</v>
      </c>
    </row>
    <row r="6532" spans="1:4" ht="26.4" x14ac:dyDescent="0.25">
      <c r="A6532" s="84">
        <v>103848</v>
      </c>
      <c r="B6532" s="85" t="s">
        <v>2661</v>
      </c>
      <c r="C6532" s="84" t="s">
        <v>11</v>
      </c>
      <c r="D6532" s="195">
        <v>13.29</v>
      </c>
    </row>
    <row r="6533" spans="1:4" ht="26.4" x14ac:dyDescent="0.25">
      <c r="A6533" s="84">
        <v>93103</v>
      </c>
      <c r="B6533" s="85" t="s">
        <v>2505</v>
      </c>
      <c r="C6533" s="84" t="s">
        <v>11</v>
      </c>
      <c r="D6533" s="195">
        <v>10.26</v>
      </c>
    </row>
    <row r="6534" spans="1:4" ht="26.4" x14ac:dyDescent="0.25">
      <c r="A6534" s="84">
        <v>93050</v>
      </c>
      <c r="B6534" s="85" t="s">
        <v>2457</v>
      </c>
      <c r="C6534" s="84" t="s">
        <v>11</v>
      </c>
      <c r="D6534" s="195">
        <v>12.44</v>
      </c>
    </row>
    <row r="6535" spans="1:4" ht="39.6" x14ac:dyDescent="0.25">
      <c r="A6535" s="84">
        <v>93084</v>
      </c>
      <c r="B6535" s="85" t="s">
        <v>2488</v>
      </c>
      <c r="C6535" s="84" t="s">
        <v>11</v>
      </c>
      <c r="D6535" s="195">
        <v>15.83</v>
      </c>
    </row>
    <row r="6536" spans="1:4" ht="26.4" x14ac:dyDescent="0.25">
      <c r="A6536" s="84">
        <v>103889</v>
      </c>
      <c r="B6536" s="85" t="s">
        <v>2695</v>
      </c>
      <c r="C6536" s="84" t="s">
        <v>11</v>
      </c>
      <c r="D6536" s="195">
        <v>20.55</v>
      </c>
    </row>
    <row r="6537" spans="1:4" ht="26.4" x14ac:dyDescent="0.25">
      <c r="A6537" s="84">
        <v>103820</v>
      </c>
      <c r="B6537" s="85" t="s">
        <v>2642</v>
      </c>
      <c r="C6537" s="84" t="s">
        <v>11</v>
      </c>
      <c r="D6537" s="195">
        <v>25.79</v>
      </c>
    </row>
    <row r="6538" spans="1:4" ht="26.4" x14ac:dyDescent="0.25">
      <c r="A6538" s="84">
        <v>103853</v>
      </c>
      <c r="B6538" s="85" t="s">
        <v>2665</v>
      </c>
      <c r="C6538" s="84" t="s">
        <v>11</v>
      </c>
      <c r="D6538" s="195">
        <v>21.22</v>
      </c>
    </row>
    <row r="6539" spans="1:4" ht="26.4" x14ac:dyDescent="0.25">
      <c r="A6539" s="84">
        <v>93107</v>
      </c>
      <c r="B6539" s="85" t="s">
        <v>2509</v>
      </c>
      <c r="C6539" s="84" t="s">
        <v>11</v>
      </c>
      <c r="D6539" s="195">
        <v>18.329999999999998</v>
      </c>
    </row>
    <row r="6540" spans="1:4" ht="26.4" x14ac:dyDescent="0.25">
      <c r="A6540" s="84">
        <v>93056</v>
      </c>
      <c r="B6540" s="85" t="s">
        <v>2461</v>
      </c>
      <c r="C6540" s="84" t="s">
        <v>11</v>
      </c>
      <c r="D6540" s="195">
        <v>18.52</v>
      </c>
    </row>
    <row r="6541" spans="1:4" ht="39.6" x14ac:dyDescent="0.25">
      <c r="A6541" s="84">
        <v>93090</v>
      </c>
      <c r="B6541" s="85" t="s">
        <v>2494</v>
      </c>
      <c r="C6541" s="84" t="s">
        <v>11</v>
      </c>
      <c r="D6541" s="195">
        <v>21.65</v>
      </c>
    </row>
    <row r="6542" spans="1:4" ht="26.4" x14ac:dyDescent="0.25">
      <c r="A6542" s="84">
        <v>103896</v>
      </c>
      <c r="B6542" s="85" t="s">
        <v>2702</v>
      </c>
      <c r="C6542" s="84" t="s">
        <v>11</v>
      </c>
      <c r="D6542" s="195">
        <v>27.11</v>
      </c>
    </row>
    <row r="6543" spans="1:4" ht="26.4" x14ac:dyDescent="0.25">
      <c r="A6543" s="84">
        <v>103827</v>
      </c>
      <c r="B6543" s="85" t="s">
        <v>2647</v>
      </c>
      <c r="C6543" s="84" t="s">
        <v>11</v>
      </c>
      <c r="D6543" s="195">
        <v>36.35</v>
      </c>
    </row>
    <row r="6544" spans="1:4" ht="26.4" x14ac:dyDescent="0.25">
      <c r="A6544" s="84">
        <v>103860</v>
      </c>
      <c r="B6544" s="85" t="s">
        <v>2672</v>
      </c>
      <c r="C6544" s="84" t="s">
        <v>11</v>
      </c>
      <c r="D6544" s="195">
        <v>28.91</v>
      </c>
    </row>
    <row r="6545" spans="1:4" ht="26.4" x14ac:dyDescent="0.25">
      <c r="A6545" s="84">
        <v>93113</v>
      </c>
      <c r="B6545" s="85" t="s">
        <v>13330</v>
      </c>
      <c r="C6545" s="84" t="s">
        <v>11</v>
      </c>
      <c r="D6545" s="195">
        <v>26.13</v>
      </c>
    </row>
    <row r="6546" spans="1:4" ht="26.4" x14ac:dyDescent="0.25">
      <c r="A6546" s="84">
        <v>93061</v>
      </c>
      <c r="B6546" s="85" t="s">
        <v>2466</v>
      </c>
      <c r="C6546" s="84" t="s">
        <v>11</v>
      </c>
      <c r="D6546" s="195">
        <v>34.729999999999997</v>
      </c>
    </row>
    <row r="6547" spans="1:4" ht="26.4" x14ac:dyDescent="0.25">
      <c r="A6547" s="84">
        <v>93064</v>
      </c>
      <c r="B6547" s="85" t="s">
        <v>2469</v>
      </c>
      <c r="C6547" s="84" t="s">
        <v>11</v>
      </c>
      <c r="D6547" s="195">
        <v>53.06</v>
      </c>
    </row>
    <row r="6548" spans="1:4" ht="26.4" x14ac:dyDescent="0.25">
      <c r="A6548" s="84">
        <v>93067</v>
      </c>
      <c r="B6548" s="85" t="s">
        <v>2472</v>
      </c>
      <c r="C6548" s="84" t="s">
        <v>11</v>
      </c>
      <c r="D6548" s="195">
        <v>78.739999999999995</v>
      </c>
    </row>
    <row r="6549" spans="1:4" ht="26.4" x14ac:dyDescent="0.25">
      <c r="A6549" s="84">
        <v>93070</v>
      </c>
      <c r="B6549" s="85" t="s">
        <v>2475</v>
      </c>
      <c r="C6549" s="84" t="s">
        <v>11</v>
      </c>
      <c r="D6549" s="195">
        <v>197.25</v>
      </c>
    </row>
    <row r="6550" spans="1:4" ht="39.6" x14ac:dyDescent="0.25">
      <c r="A6550" s="84">
        <v>93117</v>
      </c>
      <c r="B6550" s="85" t="s">
        <v>2518</v>
      </c>
      <c r="C6550" s="84" t="s">
        <v>11</v>
      </c>
      <c r="D6550" s="195">
        <v>62.95</v>
      </c>
    </row>
    <row r="6551" spans="1:4" ht="39.6" x14ac:dyDescent="0.25">
      <c r="A6551" s="84">
        <v>93118</v>
      </c>
      <c r="B6551" s="85" t="s">
        <v>2519</v>
      </c>
      <c r="C6551" s="84" t="s">
        <v>11</v>
      </c>
      <c r="D6551" s="195">
        <v>92.82</v>
      </c>
    </row>
    <row r="6552" spans="1:4" ht="26.4" x14ac:dyDescent="0.25">
      <c r="A6552" s="84">
        <v>92317</v>
      </c>
      <c r="B6552" s="85" t="s">
        <v>2298</v>
      </c>
      <c r="C6552" s="84" t="s">
        <v>11</v>
      </c>
      <c r="D6552" s="195">
        <v>20.94</v>
      </c>
    </row>
    <row r="6553" spans="1:4" ht="26.4" x14ac:dyDescent="0.25">
      <c r="A6553" s="84">
        <v>92332</v>
      </c>
      <c r="B6553" s="85" t="s">
        <v>2307</v>
      </c>
      <c r="C6553" s="84" t="s">
        <v>11</v>
      </c>
      <c r="D6553" s="195">
        <v>21.36</v>
      </c>
    </row>
    <row r="6554" spans="1:4" ht="26.4" x14ac:dyDescent="0.25">
      <c r="A6554" s="84">
        <v>92299</v>
      </c>
      <c r="B6554" s="85" t="s">
        <v>2287</v>
      </c>
      <c r="C6554" s="84" t="s">
        <v>11</v>
      </c>
      <c r="D6554" s="195">
        <v>25.46</v>
      </c>
    </row>
    <row r="6555" spans="1:4" ht="26.4" x14ac:dyDescent="0.25">
      <c r="A6555" s="84">
        <v>92318</v>
      </c>
      <c r="B6555" s="85" t="s">
        <v>2299</v>
      </c>
      <c r="C6555" s="84" t="s">
        <v>11</v>
      </c>
      <c r="D6555" s="195">
        <v>32.22</v>
      </c>
    </row>
    <row r="6556" spans="1:4" ht="26.4" x14ac:dyDescent="0.25">
      <c r="A6556" s="84">
        <v>103833</v>
      </c>
      <c r="B6556" s="85" t="s">
        <v>2652</v>
      </c>
      <c r="C6556" s="84" t="s">
        <v>11</v>
      </c>
      <c r="D6556" s="195">
        <v>52.05</v>
      </c>
    </row>
    <row r="6557" spans="1:4" ht="26.4" x14ac:dyDescent="0.25">
      <c r="A6557" s="84">
        <v>92333</v>
      </c>
      <c r="B6557" s="85" t="s">
        <v>2308</v>
      </c>
      <c r="C6557" s="84" t="s">
        <v>11</v>
      </c>
      <c r="D6557" s="195">
        <v>37.21</v>
      </c>
    </row>
    <row r="6558" spans="1:4" ht="26.4" x14ac:dyDescent="0.25">
      <c r="A6558" s="84">
        <v>92300</v>
      </c>
      <c r="B6558" s="85" t="s">
        <v>2288</v>
      </c>
      <c r="C6558" s="84" t="s">
        <v>11</v>
      </c>
      <c r="D6558" s="195">
        <v>38.590000000000003</v>
      </c>
    </row>
    <row r="6559" spans="1:4" ht="26.4" x14ac:dyDescent="0.25">
      <c r="A6559" s="84">
        <v>92319</v>
      </c>
      <c r="B6559" s="85" t="s">
        <v>2300</v>
      </c>
      <c r="C6559" s="84" t="s">
        <v>11</v>
      </c>
      <c r="D6559" s="195">
        <v>44.84</v>
      </c>
    </row>
    <row r="6560" spans="1:4" ht="26.4" x14ac:dyDescent="0.25">
      <c r="A6560" s="84">
        <v>92334</v>
      </c>
      <c r="B6560" s="85" t="s">
        <v>2309</v>
      </c>
      <c r="C6560" s="84" t="s">
        <v>11</v>
      </c>
      <c r="D6560" s="195">
        <v>53.75</v>
      </c>
    </row>
    <row r="6561" spans="1:4" ht="26.4" x14ac:dyDescent="0.25">
      <c r="A6561" s="84">
        <v>92301</v>
      </c>
      <c r="B6561" s="85" t="s">
        <v>2289</v>
      </c>
      <c r="C6561" s="84" t="s">
        <v>11</v>
      </c>
      <c r="D6561" s="195">
        <v>75.63</v>
      </c>
    </row>
    <row r="6562" spans="1:4" ht="26.4" x14ac:dyDescent="0.25">
      <c r="A6562" s="84">
        <v>92302</v>
      </c>
      <c r="B6562" s="85" t="s">
        <v>2290</v>
      </c>
      <c r="C6562" s="84" t="s">
        <v>11</v>
      </c>
      <c r="D6562" s="195">
        <v>99.77</v>
      </c>
    </row>
    <row r="6563" spans="1:4" ht="26.4" x14ac:dyDescent="0.25">
      <c r="A6563" s="84">
        <v>92303</v>
      </c>
      <c r="B6563" s="85" t="s">
        <v>2291</v>
      </c>
      <c r="C6563" s="84" t="s">
        <v>11</v>
      </c>
      <c r="D6563" s="195">
        <v>182.25</v>
      </c>
    </row>
    <row r="6564" spans="1:4" ht="26.4" x14ac:dyDescent="0.25">
      <c r="A6564" s="84">
        <v>92304</v>
      </c>
      <c r="B6564" s="85" t="s">
        <v>2292</v>
      </c>
      <c r="C6564" s="84" t="s">
        <v>11</v>
      </c>
      <c r="D6564" s="195">
        <v>470.33</v>
      </c>
    </row>
    <row r="6565" spans="1:4" ht="26.4" x14ac:dyDescent="0.25">
      <c r="A6565" s="84">
        <v>103835</v>
      </c>
      <c r="B6565" s="85" t="s">
        <v>1991</v>
      </c>
      <c r="C6565" s="84" t="s">
        <v>27</v>
      </c>
      <c r="D6565" s="195">
        <v>69.17</v>
      </c>
    </row>
    <row r="6566" spans="1:4" ht="39.6" x14ac:dyDescent="0.25">
      <c r="A6566" s="84">
        <v>92308</v>
      </c>
      <c r="B6566" s="85" t="s">
        <v>1905</v>
      </c>
      <c r="C6566" s="84" t="s">
        <v>27</v>
      </c>
      <c r="D6566" s="195">
        <v>57.92</v>
      </c>
    </row>
    <row r="6567" spans="1:4" ht="39.6" x14ac:dyDescent="0.25">
      <c r="A6567" s="84">
        <v>103871</v>
      </c>
      <c r="B6567" s="85" t="s">
        <v>1997</v>
      </c>
      <c r="C6567" s="84" t="s">
        <v>27</v>
      </c>
      <c r="D6567" s="195">
        <v>69.14</v>
      </c>
    </row>
    <row r="6568" spans="1:4" ht="39.6" x14ac:dyDescent="0.25">
      <c r="A6568" s="84">
        <v>92323</v>
      </c>
      <c r="B6568" s="85" t="s">
        <v>1911</v>
      </c>
      <c r="C6568" s="84" t="s">
        <v>27</v>
      </c>
      <c r="D6568" s="195">
        <v>68.52</v>
      </c>
    </row>
    <row r="6569" spans="1:4" ht="39.6" x14ac:dyDescent="0.25">
      <c r="A6569" s="84">
        <v>92305</v>
      </c>
      <c r="B6569" s="85" t="s">
        <v>1902</v>
      </c>
      <c r="C6569" s="84" t="s">
        <v>27</v>
      </c>
      <c r="D6569" s="195">
        <v>41.54</v>
      </c>
    </row>
    <row r="6570" spans="1:4" ht="39.6" x14ac:dyDescent="0.25">
      <c r="A6570" s="84">
        <v>103868</v>
      </c>
      <c r="B6570" s="85" t="s">
        <v>1994</v>
      </c>
      <c r="C6570" s="84" t="s">
        <v>27</v>
      </c>
      <c r="D6570" s="195">
        <v>56.25</v>
      </c>
    </row>
    <row r="6571" spans="1:4" ht="39.6" x14ac:dyDescent="0.25">
      <c r="A6571" s="84">
        <v>103802</v>
      </c>
      <c r="B6571" s="85" t="s">
        <v>1988</v>
      </c>
      <c r="C6571" s="84" t="s">
        <v>27</v>
      </c>
      <c r="D6571" s="195">
        <v>44.22</v>
      </c>
    </row>
    <row r="6572" spans="1:4" ht="39.6" x14ac:dyDescent="0.25">
      <c r="A6572" s="84">
        <v>92320</v>
      </c>
      <c r="B6572" s="85" t="s">
        <v>1908</v>
      </c>
      <c r="C6572" s="84" t="s">
        <v>27</v>
      </c>
      <c r="D6572" s="195">
        <v>55.48</v>
      </c>
    </row>
    <row r="6573" spans="1:4" ht="26.4" x14ac:dyDescent="0.25">
      <c r="A6573" s="84">
        <v>97335</v>
      </c>
      <c r="B6573" s="85" t="s">
        <v>37</v>
      </c>
      <c r="C6573" s="84" t="s">
        <v>27</v>
      </c>
      <c r="D6573" s="195">
        <v>86.23</v>
      </c>
    </row>
    <row r="6574" spans="1:4" ht="26.4" x14ac:dyDescent="0.25">
      <c r="A6574" s="84">
        <v>103836</v>
      </c>
      <c r="B6574" s="85" t="s">
        <v>1992</v>
      </c>
      <c r="C6574" s="84" t="s">
        <v>27</v>
      </c>
      <c r="D6574" s="195">
        <v>106.92</v>
      </c>
    </row>
    <row r="6575" spans="1:4" ht="26.4" x14ac:dyDescent="0.25">
      <c r="A6575" s="84">
        <v>92281</v>
      </c>
      <c r="B6575" s="85" t="s">
        <v>1896</v>
      </c>
      <c r="C6575" s="84" t="s">
        <v>27</v>
      </c>
      <c r="D6575" s="195">
        <v>119.35</v>
      </c>
    </row>
    <row r="6576" spans="1:4" ht="39.6" x14ac:dyDescent="0.25">
      <c r="A6576" s="84">
        <v>92309</v>
      </c>
      <c r="B6576" s="85" t="s">
        <v>1906</v>
      </c>
      <c r="C6576" s="84" t="s">
        <v>27</v>
      </c>
      <c r="D6576" s="195">
        <v>129.53</v>
      </c>
    </row>
    <row r="6577" spans="1:4" ht="39.6" x14ac:dyDescent="0.25">
      <c r="A6577" s="84">
        <v>103872</v>
      </c>
      <c r="B6577" s="85" t="s">
        <v>1998</v>
      </c>
      <c r="C6577" s="84" t="s">
        <v>27</v>
      </c>
      <c r="D6577" s="195">
        <v>143.63999999999999</v>
      </c>
    </row>
    <row r="6578" spans="1:4" ht="39.6" x14ac:dyDescent="0.25">
      <c r="A6578" s="84">
        <v>92324</v>
      </c>
      <c r="B6578" s="85" t="s">
        <v>1912</v>
      </c>
      <c r="C6578" s="84" t="s">
        <v>27</v>
      </c>
      <c r="D6578" s="195">
        <v>150.21</v>
      </c>
    </row>
    <row r="6579" spans="1:4" ht="26.4" x14ac:dyDescent="0.25">
      <c r="A6579" s="84">
        <v>92275</v>
      </c>
      <c r="B6579" s="85" t="s">
        <v>1890</v>
      </c>
      <c r="C6579" s="84" t="s">
        <v>27</v>
      </c>
      <c r="D6579" s="195">
        <v>60.04</v>
      </c>
    </row>
    <row r="6580" spans="1:4" ht="39.6" x14ac:dyDescent="0.25">
      <c r="A6580" s="84">
        <v>92306</v>
      </c>
      <c r="B6580" s="85" t="s">
        <v>1903</v>
      </c>
      <c r="C6580" s="84" t="s">
        <v>27</v>
      </c>
      <c r="D6580" s="195">
        <v>66.84</v>
      </c>
    </row>
    <row r="6581" spans="1:4" ht="39.6" x14ac:dyDescent="0.25">
      <c r="A6581" s="84">
        <v>103869</v>
      </c>
      <c r="B6581" s="85" t="s">
        <v>1995</v>
      </c>
      <c r="C6581" s="84" t="s">
        <v>27</v>
      </c>
      <c r="D6581" s="195">
        <v>84.43</v>
      </c>
    </row>
    <row r="6582" spans="1:4" ht="39.6" x14ac:dyDescent="0.25">
      <c r="A6582" s="84">
        <v>103803</v>
      </c>
      <c r="B6582" s="85" t="s">
        <v>1989</v>
      </c>
      <c r="C6582" s="84" t="s">
        <v>27</v>
      </c>
      <c r="D6582" s="195">
        <v>76</v>
      </c>
    </row>
    <row r="6583" spans="1:4" ht="39.6" x14ac:dyDescent="0.25">
      <c r="A6583" s="84">
        <v>92321</v>
      </c>
      <c r="B6583" s="85" t="s">
        <v>1909</v>
      </c>
      <c r="C6583" s="84" t="s">
        <v>27</v>
      </c>
      <c r="D6583" s="195">
        <v>90.86</v>
      </c>
    </row>
    <row r="6584" spans="1:4" ht="26.4" x14ac:dyDescent="0.25">
      <c r="A6584" s="84">
        <v>97336</v>
      </c>
      <c r="B6584" s="85" t="s">
        <v>1946</v>
      </c>
      <c r="C6584" s="84" t="s">
        <v>27</v>
      </c>
      <c r="D6584" s="195">
        <v>109.77</v>
      </c>
    </row>
    <row r="6585" spans="1:4" ht="26.4" x14ac:dyDescent="0.25">
      <c r="A6585" s="84">
        <v>103837</v>
      </c>
      <c r="B6585" s="85" t="s">
        <v>1993</v>
      </c>
      <c r="C6585" s="84" t="s">
        <v>27</v>
      </c>
      <c r="D6585" s="195">
        <v>134.68</v>
      </c>
    </row>
    <row r="6586" spans="1:4" ht="26.4" x14ac:dyDescent="0.25">
      <c r="A6586" s="84">
        <v>92282</v>
      </c>
      <c r="B6586" s="85" t="s">
        <v>1897</v>
      </c>
      <c r="C6586" s="84" t="s">
        <v>27</v>
      </c>
      <c r="D6586" s="195">
        <v>137.97999999999999</v>
      </c>
    </row>
    <row r="6587" spans="1:4" ht="39.6" x14ac:dyDescent="0.25">
      <c r="A6587" s="84">
        <v>92310</v>
      </c>
      <c r="B6587" s="85" t="s">
        <v>1907</v>
      </c>
      <c r="C6587" s="84" t="s">
        <v>27</v>
      </c>
      <c r="D6587" s="195">
        <v>148.47</v>
      </c>
    </row>
    <row r="6588" spans="1:4" ht="39.6" x14ac:dyDescent="0.25">
      <c r="A6588" s="84">
        <v>103873</v>
      </c>
      <c r="B6588" s="85" t="s">
        <v>1999</v>
      </c>
      <c r="C6588" s="84" t="s">
        <v>27</v>
      </c>
      <c r="D6588" s="195">
        <v>165.04</v>
      </c>
    </row>
    <row r="6589" spans="1:4" ht="39.6" x14ac:dyDescent="0.25">
      <c r="A6589" s="84">
        <v>92325</v>
      </c>
      <c r="B6589" s="85" t="s">
        <v>1913</v>
      </c>
      <c r="C6589" s="84" t="s">
        <v>27</v>
      </c>
      <c r="D6589" s="195">
        <v>177.78</v>
      </c>
    </row>
    <row r="6590" spans="1:4" ht="26.4" x14ac:dyDescent="0.25">
      <c r="A6590" s="84">
        <v>92276</v>
      </c>
      <c r="B6590" s="85" t="s">
        <v>1891</v>
      </c>
      <c r="C6590" s="84" t="s">
        <v>27</v>
      </c>
      <c r="D6590" s="195">
        <v>76.27</v>
      </c>
    </row>
    <row r="6591" spans="1:4" ht="39.6" x14ac:dyDescent="0.25">
      <c r="A6591" s="84">
        <v>92307</v>
      </c>
      <c r="B6591" s="85" t="s">
        <v>1904</v>
      </c>
      <c r="C6591" s="84" t="s">
        <v>27</v>
      </c>
      <c r="D6591" s="195">
        <v>83.36</v>
      </c>
    </row>
    <row r="6592" spans="1:4" ht="39.6" x14ac:dyDescent="0.25">
      <c r="A6592" s="84">
        <v>103870</v>
      </c>
      <c r="B6592" s="85" t="s">
        <v>1996</v>
      </c>
      <c r="C6592" s="84" t="s">
        <v>27</v>
      </c>
      <c r="D6592" s="195">
        <v>103.43</v>
      </c>
    </row>
    <row r="6593" spans="1:4" ht="39.6" x14ac:dyDescent="0.25">
      <c r="A6593" s="84">
        <v>103804</v>
      </c>
      <c r="B6593" s="85" t="s">
        <v>1990</v>
      </c>
      <c r="C6593" s="84" t="s">
        <v>27</v>
      </c>
      <c r="D6593" s="195">
        <v>91.45</v>
      </c>
    </row>
    <row r="6594" spans="1:4" ht="39.6" x14ac:dyDescent="0.25">
      <c r="A6594" s="84">
        <v>92322</v>
      </c>
      <c r="B6594" s="85" t="s">
        <v>1910</v>
      </c>
      <c r="C6594" s="84" t="s">
        <v>27</v>
      </c>
      <c r="D6594" s="195">
        <v>116.04</v>
      </c>
    </row>
    <row r="6595" spans="1:4" ht="26.4" x14ac:dyDescent="0.25">
      <c r="A6595" s="84">
        <v>97337</v>
      </c>
      <c r="B6595" s="85" t="s">
        <v>1947</v>
      </c>
      <c r="C6595" s="84" t="s">
        <v>27</v>
      </c>
      <c r="D6595" s="195">
        <v>164.94</v>
      </c>
    </row>
    <row r="6596" spans="1:4" ht="26.4" x14ac:dyDescent="0.25">
      <c r="A6596" s="84">
        <v>92283</v>
      </c>
      <c r="B6596" s="85" t="s">
        <v>1898</v>
      </c>
      <c r="C6596" s="84" t="s">
        <v>27</v>
      </c>
      <c r="D6596" s="195">
        <v>187.95</v>
      </c>
    </row>
    <row r="6597" spans="1:4" ht="26.4" x14ac:dyDescent="0.25">
      <c r="A6597" s="84">
        <v>92277</v>
      </c>
      <c r="B6597" s="85" t="s">
        <v>1892</v>
      </c>
      <c r="C6597" s="84" t="s">
        <v>27</v>
      </c>
      <c r="D6597" s="195">
        <v>110.1</v>
      </c>
    </row>
    <row r="6598" spans="1:4" ht="26.4" x14ac:dyDescent="0.25">
      <c r="A6598" s="84">
        <v>97338</v>
      </c>
      <c r="B6598" s="85" t="s">
        <v>1948</v>
      </c>
      <c r="C6598" s="84" t="s">
        <v>27</v>
      </c>
      <c r="D6598" s="195">
        <v>198.46</v>
      </c>
    </row>
    <row r="6599" spans="1:4" ht="26.4" x14ac:dyDescent="0.25">
      <c r="A6599" s="84">
        <v>92284</v>
      </c>
      <c r="B6599" s="85" t="s">
        <v>1899</v>
      </c>
      <c r="C6599" s="84" t="s">
        <v>27</v>
      </c>
      <c r="D6599" s="195">
        <v>236.76</v>
      </c>
    </row>
    <row r="6600" spans="1:4" ht="26.4" x14ac:dyDescent="0.25">
      <c r="A6600" s="84">
        <v>92278</v>
      </c>
      <c r="B6600" s="85" t="s">
        <v>1893</v>
      </c>
      <c r="C6600" s="84" t="s">
        <v>27</v>
      </c>
      <c r="D6600" s="195">
        <v>148.07</v>
      </c>
    </row>
    <row r="6601" spans="1:4" ht="26.4" x14ac:dyDescent="0.25">
      <c r="A6601" s="84">
        <v>97339</v>
      </c>
      <c r="B6601" s="85" t="s">
        <v>1949</v>
      </c>
      <c r="C6601" s="84" t="s">
        <v>27</v>
      </c>
      <c r="D6601" s="195">
        <v>213.93</v>
      </c>
    </row>
    <row r="6602" spans="1:4" ht="26.4" x14ac:dyDescent="0.25">
      <c r="A6602" s="84">
        <v>92285</v>
      </c>
      <c r="B6602" s="85" t="s">
        <v>1900</v>
      </c>
      <c r="C6602" s="84" t="s">
        <v>27</v>
      </c>
      <c r="D6602" s="195">
        <v>319.82</v>
      </c>
    </row>
    <row r="6603" spans="1:4" ht="26.4" x14ac:dyDescent="0.25">
      <c r="A6603" s="84">
        <v>92279</v>
      </c>
      <c r="B6603" s="85" t="s">
        <v>1894</v>
      </c>
      <c r="C6603" s="84" t="s">
        <v>27</v>
      </c>
      <c r="D6603" s="195">
        <v>213.93</v>
      </c>
    </row>
    <row r="6604" spans="1:4" ht="26.4" x14ac:dyDescent="0.25">
      <c r="A6604" s="84">
        <v>97340</v>
      </c>
      <c r="B6604" s="85" t="s">
        <v>1950</v>
      </c>
      <c r="C6604" s="84" t="s">
        <v>27</v>
      </c>
      <c r="D6604" s="195">
        <v>215.46</v>
      </c>
    </row>
    <row r="6605" spans="1:4" ht="26.4" x14ac:dyDescent="0.25">
      <c r="A6605" s="84">
        <v>92286</v>
      </c>
      <c r="B6605" s="85" t="s">
        <v>1901</v>
      </c>
      <c r="C6605" s="84" t="s">
        <v>27</v>
      </c>
      <c r="D6605" s="195">
        <v>407.54</v>
      </c>
    </row>
    <row r="6606" spans="1:4" ht="26.4" x14ac:dyDescent="0.25">
      <c r="A6606" s="84">
        <v>92280</v>
      </c>
      <c r="B6606" s="85" t="s">
        <v>1895</v>
      </c>
      <c r="C6606" s="84" t="s">
        <v>27</v>
      </c>
      <c r="D6606" s="195">
        <v>300.17</v>
      </c>
    </row>
    <row r="6607" spans="1:4" ht="26.4" x14ac:dyDescent="0.25">
      <c r="A6607" s="84">
        <v>103901</v>
      </c>
      <c r="B6607" s="85" t="s">
        <v>2707</v>
      </c>
      <c r="C6607" s="84" t="s">
        <v>11</v>
      </c>
      <c r="D6607" s="195">
        <v>28.64</v>
      </c>
    </row>
    <row r="6608" spans="1:4" ht="26.4" x14ac:dyDescent="0.25">
      <c r="A6608" s="84">
        <v>103832</v>
      </c>
      <c r="B6608" s="85" t="s">
        <v>2651</v>
      </c>
      <c r="C6608" s="84" t="s">
        <v>11</v>
      </c>
      <c r="D6608" s="195">
        <v>28.53</v>
      </c>
    </row>
    <row r="6609" spans="1:4" ht="26.4" x14ac:dyDescent="0.25">
      <c r="A6609" s="84">
        <v>103865</v>
      </c>
      <c r="B6609" s="85" t="s">
        <v>2677</v>
      </c>
      <c r="C6609" s="84" t="s">
        <v>11</v>
      </c>
      <c r="D6609" s="195">
        <v>27.37</v>
      </c>
    </row>
    <row r="6610" spans="1:4" ht="26.4" x14ac:dyDescent="0.25">
      <c r="A6610" s="84">
        <v>103902</v>
      </c>
      <c r="B6610" s="85" t="s">
        <v>2708</v>
      </c>
      <c r="C6610" s="84" t="s">
        <v>11</v>
      </c>
      <c r="D6610" s="195">
        <v>41.64</v>
      </c>
    </row>
    <row r="6611" spans="1:4" ht="26.4" x14ac:dyDescent="0.25">
      <c r="A6611" s="84">
        <v>103866</v>
      </c>
      <c r="B6611" s="85" t="s">
        <v>2678</v>
      </c>
      <c r="C6611" s="84" t="s">
        <v>11</v>
      </c>
      <c r="D6611" s="195">
        <v>42.97</v>
      </c>
    </row>
    <row r="6612" spans="1:4" ht="26.4" x14ac:dyDescent="0.25">
      <c r="A6612" s="84">
        <v>103903</v>
      </c>
      <c r="B6612" s="85" t="s">
        <v>2709</v>
      </c>
      <c r="C6612" s="84" t="s">
        <v>11</v>
      </c>
      <c r="D6612" s="195">
        <v>55.75</v>
      </c>
    </row>
    <row r="6613" spans="1:4" ht="26.4" x14ac:dyDescent="0.25">
      <c r="A6613" s="84">
        <v>103834</v>
      </c>
      <c r="B6613" s="85" t="s">
        <v>2653</v>
      </c>
      <c r="C6613" s="84" t="s">
        <v>11</v>
      </c>
      <c r="D6613" s="195">
        <v>75.16</v>
      </c>
    </row>
    <row r="6614" spans="1:4" ht="26.4" x14ac:dyDescent="0.25">
      <c r="A6614" s="84">
        <v>103867</v>
      </c>
      <c r="B6614" s="85" t="s">
        <v>2679</v>
      </c>
      <c r="C6614" s="84" t="s">
        <v>11</v>
      </c>
      <c r="D6614" s="195">
        <v>59.29</v>
      </c>
    </row>
    <row r="6615" spans="1:4" ht="26.4" x14ac:dyDescent="0.25">
      <c r="A6615" s="84">
        <v>105113</v>
      </c>
      <c r="B6615" s="85" t="s">
        <v>7831</v>
      </c>
      <c r="C6615" s="84" t="s">
        <v>11</v>
      </c>
      <c r="D6615" s="195">
        <v>8474.9599999999991</v>
      </c>
    </row>
    <row r="6616" spans="1:4" ht="26.4" x14ac:dyDescent="0.25">
      <c r="A6616" s="84">
        <v>98461</v>
      </c>
      <c r="B6616" s="85" t="s">
        <v>10502</v>
      </c>
      <c r="C6616" s="84" t="s">
        <v>11</v>
      </c>
      <c r="D6616" s="195">
        <v>6407.71</v>
      </c>
    </row>
    <row r="6617" spans="1:4" ht="26.4" x14ac:dyDescent="0.25">
      <c r="A6617" s="84">
        <v>98462</v>
      </c>
      <c r="B6617" s="85" t="s">
        <v>10503</v>
      </c>
      <c r="C6617" s="84" t="s">
        <v>11</v>
      </c>
      <c r="D6617" s="195">
        <v>10957.16</v>
      </c>
    </row>
    <row r="6618" spans="1:4" ht="26.4" x14ac:dyDescent="0.25">
      <c r="A6618" s="84">
        <v>105130</v>
      </c>
      <c r="B6618" s="85" t="s">
        <v>7838</v>
      </c>
      <c r="C6618" s="84" t="s">
        <v>27</v>
      </c>
      <c r="D6618" s="195">
        <v>32.65</v>
      </c>
    </row>
    <row r="6619" spans="1:4" x14ac:dyDescent="0.25">
      <c r="A6619" s="84">
        <v>105114</v>
      </c>
      <c r="B6619" s="85" t="s">
        <v>7832</v>
      </c>
      <c r="C6619" s="84" t="s">
        <v>28</v>
      </c>
      <c r="D6619" s="195">
        <v>1939.22</v>
      </c>
    </row>
    <row r="6620" spans="1:4" x14ac:dyDescent="0.25">
      <c r="A6620" s="84">
        <v>105129</v>
      </c>
      <c r="B6620" s="85" t="s">
        <v>13331</v>
      </c>
      <c r="C6620" s="84" t="s">
        <v>11</v>
      </c>
      <c r="D6620" s="195">
        <v>0</v>
      </c>
    </row>
    <row r="6621" spans="1:4" x14ac:dyDescent="0.25">
      <c r="A6621" s="84">
        <v>105127</v>
      </c>
      <c r="B6621" s="85" t="s">
        <v>7836</v>
      </c>
      <c r="C6621" s="84" t="s">
        <v>27</v>
      </c>
      <c r="D6621" s="195">
        <v>37.71</v>
      </c>
    </row>
    <row r="6622" spans="1:4" x14ac:dyDescent="0.25">
      <c r="A6622" s="84">
        <v>105128</v>
      </c>
      <c r="B6622" s="85" t="s">
        <v>7837</v>
      </c>
      <c r="C6622" s="84" t="s">
        <v>27</v>
      </c>
      <c r="D6622" s="195">
        <v>122.15</v>
      </c>
    </row>
    <row r="6623" spans="1:4" x14ac:dyDescent="0.25">
      <c r="A6623" s="84">
        <v>105126</v>
      </c>
      <c r="B6623" s="85" t="s">
        <v>7835</v>
      </c>
      <c r="C6623" s="84" t="s">
        <v>27</v>
      </c>
      <c r="D6623" s="195">
        <v>41.99</v>
      </c>
    </row>
    <row r="6624" spans="1:4" ht="26.4" x14ac:dyDescent="0.25">
      <c r="A6624" s="84">
        <v>105116</v>
      </c>
      <c r="B6624" s="85" t="s">
        <v>7834</v>
      </c>
      <c r="C6624" s="84" t="s">
        <v>11</v>
      </c>
      <c r="D6624" s="195">
        <v>14.8</v>
      </c>
    </row>
    <row r="6625" spans="1:4" ht="26.4" x14ac:dyDescent="0.25">
      <c r="A6625" s="84">
        <v>105115</v>
      </c>
      <c r="B6625" s="85" t="s">
        <v>7833</v>
      </c>
      <c r="C6625" s="84" t="s">
        <v>11</v>
      </c>
      <c r="D6625" s="195">
        <v>141.41999999999999</v>
      </c>
    </row>
    <row r="6626" spans="1:4" ht="39.6" x14ac:dyDescent="0.25">
      <c r="A6626" s="84">
        <v>98453</v>
      </c>
      <c r="B6626" s="85" t="s">
        <v>7824</v>
      </c>
      <c r="C6626" s="84" t="s">
        <v>9</v>
      </c>
      <c r="D6626" s="195">
        <v>172.61</v>
      </c>
    </row>
    <row r="6627" spans="1:4" ht="26.4" x14ac:dyDescent="0.25">
      <c r="A6627" s="84">
        <v>98454</v>
      </c>
      <c r="B6627" s="85" t="s">
        <v>7825</v>
      </c>
      <c r="C6627" s="84" t="s">
        <v>9</v>
      </c>
      <c r="D6627" s="195">
        <v>217.96</v>
      </c>
    </row>
    <row r="6628" spans="1:4" ht="26.4" x14ac:dyDescent="0.25">
      <c r="A6628" s="84">
        <v>98449</v>
      </c>
      <c r="B6628" s="85" t="s">
        <v>7822</v>
      </c>
      <c r="C6628" s="84" t="s">
        <v>9</v>
      </c>
      <c r="D6628" s="195">
        <v>148.69</v>
      </c>
    </row>
    <row r="6629" spans="1:4" ht="26.4" x14ac:dyDescent="0.25">
      <c r="A6629" s="84">
        <v>98455</v>
      </c>
      <c r="B6629" s="85" t="s">
        <v>7826</v>
      </c>
      <c r="C6629" s="84" t="s">
        <v>9</v>
      </c>
      <c r="D6629" s="195">
        <v>138.77000000000001</v>
      </c>
    </row>
    <row r="6630" spans="1:4" ht="26.4" x14ac:dyDescent="0.25">
      <c r="A6630" s="84">
        <v>98456</v>
      </c>
      <c r="B6630" s="85" t="s">
        <v>7827</v>
      </c>
      <c r="C6630" s="84" t="s">
        <v>9</v>
      </c>
      <c r="D6630" s="195">
        <v>176.96</v>
      </c>
    </row>
    <row r="6631" spans="1:4" ht="26.4" x14ac:dyDescent="0.25">
      <c r="A6631" s="84">
        <v>98451</v>
      </c>
      <c r="B6631" s="85" t="s">
        <v>7823</v>
      </c>
      <c r="C6631" s="84" t="s">
        <v>9</v>
      </c>
      <c r="D6631" s="195">
        <v>120.02</v>
      </c>
    </row>
    <row r="6632" spans="1:4" ht="39.6" x14ac:dyDescent="0.25">
      <c r="A6632" s="84">
        <v>98445</v>
      </c>
      <c r="B6632" s="85" t="s">
        <v>7818</v>
      </c>
      <c r="C6632" s="84" t="s">
        <v>9</v>
      </c>
      <c r="D6632" s="195">
        <v>125.32</v>
      </c>
    </row>
    <row r="6633" spans="1:4" ht="26.4" x14ac:dyDescent="0.25">
      <c r="A6633" s="84">
        <v>98446</v>
      </c>
      <c r="B6633" s="85" t="s">
        <v>7819</v>
      </c>
      <c r="C6633" s="84" t="s">
        <v>9</v>
      </c>
      <c r="D6633" s="195">
        <v>161.01</v>
      </c>
    </row>
    <row r="6634" spans="1:4" ht="26.4" x14ac:dyDescent="0.25">
      <c r="A6634" s="84">
        <v>98441</v>
      </c>
      <c r="B6634" s="85" t="s">
        <v>7816</v>
      </c>
      <c r="C6634" s="84" t="s">
        <v>9</v>
      </c>
      <c r="D6634" s="195">
        <v>106.43</v>
      </c>
    </row>
    <row r="6635" spans="1:4" ht="26.4" x14ac:dyDescent="0.25">
      <c r="A6635" s="84">
        <v>98447</v>
      </c>
      <c r="B6635" s="85" t="s">
        <v>7820</v>
      </c>
      <c r="C6635" s="84" t="s">
        <v>9</v>
      </c>
      <c r="D6635" s="195">
        <v>95.98</v>
      </c>
    </row>
    <row r="6636" spans="1:4" ht="26.4" x14ac:dyDescent="0.25">
      <c r="A6636" s="84">
        <v>98448</v>
      </c>
      <c r="B6636" s="85" t="s">
        <v>7821</v>
      </c>
      <c r="C6636" s="84" t="s">
        <v>9</v>
      </c>
      <c r="D6636" s="195">
        <v>124.02</v>
      </c>
    </row>
    <row r="6637" spans="1:4" ht="26.4" x14ac:dyDescent="0.25">
      <c r="A6637" s="84">
        <v>98443</v>
      </c>
      <c r="B6637" s="85" t="s">
        <v>7817</v>
      </c>
      <c r="C6637" s="84" t="s">
        <v>9</v>
      </c>
      <c r="D6637" s="195">
        <v>81.27</v>
      </c>
    </row>
    <row r="6638" spans="1:4" ht="26.4" x14ac:dyDescent="0.25">
      <c r="A6638" s="84">
        <v>105122</v>
      </c>
      <c r="B6638" s="85" t="s">
        <v>13332</v>
      </c>
      <c r="C6638" s="84" t="s">
        <v>9</v>
      </c>
      <c r="D6638" s="195">
        <v>0</v>
      </c>
    </row>
    <row r="6639" spans="1:4" ht="26.4" x14ac:dyDescent="0.25">
      <c r="A6639" s="84">
        <v>105125</v>
      </c>
      <c r="B6639" s="85" t="s">
        <v>13333</v>
      </c>
      <c r="C6639" s="84" t="s">
        <v>9</v>
      </c>
      <c r="D6639" s="195">
        <v>0</v>
      </c>
    </row>
    <row r="6640" spans="1:4" ht="26.4" x14ac:dyDescent="0.25">
      <c r="A6640" s="84">
        <v>105133</v>
      </c>
      <c r="B6640" s="85" t="s">
        <v>13334</v>
      </c>
      <c r="C6640" s="84" t="s">
        <v>9</v>
      </c>
      <c r="D6640" s="195">
        <v>0</v>
      </c>
    </row>
    <row r="6641" spans="1:4" ht="26.4" x14ac:dyDescent="0.25">
      <c r="A6641" s="84">
        <v>105123</v>
      </c>
      <c r="B6641" s="85" t="s">
        <v>13335</v>
      </c>
      <c r="C6641" s="84" t="s">
        <v>9</v>
      </c>
      <c r="D6641" s="195">
        <v>0</v>
      </c>
    </row>
    <row r="6642" spans="1:4" ht="26.4" x14ac:dyDescent="0.25">
      <c r="A6642" s="84">
        <v>105124</v>
      </c>
      <c r="B6642" s="85" t="s">
        <v>13336</v>
      </c>
      <c r="C6642" s="84" t="s">
        <v>9</v>
      </c>
      <c r="D6642" s="195">
        <v>0</v>
      </c>
    </row>
    <row r="6643" spans="1:4" ht="26.4" x14ac:dyDescent="0.25">
      <c r="A6643" s="84">
        <v>105134</v>
      </c>
      <c r="B6643" s="85" t="s">
        <v>13337</v>
      </c>
      <c r="C6643" s="84" t="s">
        <v>9</v>
      </c>
      <c r="D6643" s="195">
        <v>0</v>
      </c>
    </row>
    <row r="6644" spans="1:4" ht="26.4" x14ac:dyDescent="0.25">
      <c r="A6644" s="84">
        <v>105117</v>
      </c>
      <c r="B6644" s="85" t="s">
        <v>13338</v>
      </c>
      <c r="C6644" s="84" t="s">
        <v>9</v>
      </c>
      <c r="D6644" s="195">
        <v>0</v>
      </c>
    </row>
    <row r="6645" spans="1:4" ht="26.4" x14ac:dyDescent="0.25">
      <c r="A6645" s="84">
        <v>105119</v>
      </c>
      <c r="B6645" s="85" t="s">
        <v>13339</v>
      </c>
      <c r="C6645" s="84" t="s">
        <v>9</v>
      </c>
      <c r="D6645" s="195">
        <v>0</v>
      </c>
    </row>
    <row r="6646" spans="1:4" ht="26.4" x14ac:dyDescent="0.25">
      <c r="A6646" s="84">
        <v>105131</v>
      </c>
      <c r="B6646" s="85" t="s">
        <v>13340</v>
      </c>
      <c r="C6646" s="84" t="s">
        <v>9</v>
      </c>
      <c r="D6646" s="195">
        <v>0</v>
      </c>
    </row>
    <row r="6647" spans="1:4" ht="26.4" x14ac:dyDescent="0.25">
      <c r="A6647" s="84">
        <v>105120</v>
      </c>
      <c r="B6647" s="85" t="s">
        <v>13341</v>
      </c>
      <c r="C6647" s="84" t="s">
        <v>9</v>
      </c>
      <c r="D6647" s="195">
        <v>0</v>
      </c>
    </row>
    <row r="6648" spans="1:4" ht="26.4" x14ac:dyDescent="0.25">
      <c r="A6648" s="84">
        <v>105121</v>
      </c>
      <c r="B6648" s="85" t="s">
        <v>13342</v>
      </c>
      <c r="C6648" s="84" t="s">
        <v>9</v>
      </c>
      <c r="D6648" s="195">
        <v>0</v>
      </c>
    </row>
    <row r="6649" spans="1:4" ht="26.4" x14ac:dyDescent="0.25">
      <c r="A6649" s="84">
        <v>105132</v>
      </c>
      <c r="B6649" s="85" t="s">
        <v>13343</v>
      </c>
      <c r="C6649" s="84" t="s">
        <v>9</v>
      </c>
      <c r="D6649" s="195">
        <v>0</v>
      </c>
    </row>
    <row r="6650" spans="1:4" ht="26.4" x14ac:dyDescent="0.25">
      <c r="A6650" s="84">
        <v>98460</v>
      </c>
      <c r="B6650" s="85" t="s">
        <v>7830</v>
      </c>
      <c r="C6650" s="84" t="s">
        <v>9</v>
      </c>
      <c r="D6650" s="195">
        <v>73.37</v>
      </c>
    </row>
    <row r="6651" spans="1:4" x14ac:dyDescent="0.25">
      <c r="A6651" s="84">
        <v>98457</v>
      </c>
      <c r="B6651" s="85" t="s">
        <v>13344</v>
      </c>
      <c r="C6651" s="84" t="s">
        <v>9</v>
      </c>
      <c r="D6651" s="195">
        <v>0</v>
      </c>
    </row>
    <row r="6652" spans="1:4" x14ac:dyDescent="0.25">
      <c r="A6652" s="84">
        <v>98458</v>
      </c>
      <c r="B6652" s="85" t="s">
        <v>7828</v>
      </c>
      <c r="C6652" s="84" t="s">
        <v>9</v>
      </c>
      <c r="D6652" s="195">
        <v>105.8</v>
      </c>
    </row>
    <row r="6653" spans="1:4" x14ac:dyDescent="0.25">
      <c r="A6653" s="84">
        <v>98459</v>
      </c>
      <c r="B6653" s="85" t="s">
        <v>7829</v>
      </c>
      <c r="C6653" s="84" t="s">
        <v>9</v>
      </c>
      <c r="D6653" s="195">
        <v>94.13</v>
      </c>
    </row>
    <row r="6654" spans="1:4" x14ac:dyDescent="0.25">
      <c r="A6654" s="84">
        <v>105118</v>
      </c>
      <c r="B6654" s="85" t="s">
        <v>13345</v>
      </c>
      <c r="C6654" s="84" t="s">
        <v>9</v>
      </c>
      <c r="D6654" s="195">
        <v>0</v>
      </c>
    </row>
    <row r="6655" spans="1:4" ht="39.6" x14ac:dyDescent="0.25">
      <c r="A6655" s="84">
        <v>106056</v>
      </c>
      <c r="B6655" s="85" t="s">
        <v>13346</v>
      </c>
      <c r="C6655" s="84" t="s">
        <v>9</v>
      </c>
      <c r="D6655" s="195">
        <v>0</v>
      </c>
    </row>
    <row r="6656" spans="1:4" ht="39.6" x14ac:dyDescent="0.25">
      <c r="A6656" s="84">
        <v>106057</v>
      </c>
      <c r="B6656" s="85" t="s">
        <v>13347</v>
      </c>
      <c r="C6656" s="84" t="s">
        <v>9</v>
      </c>
      <c r="D6656" s="195">
        <v>0</v>
      </c>
    </row>
    <row r="6657" spans="1:4" ht="39.6" x14ac:dyDescent="0.25">
      <c r="A6657" s="84">
        <v>104690</v>
      </c>
      <c r="B6657" s="85" t="s">
        <v>13348</v>
      </c>
      <c r="C6657" s="84" t="s">
        <v>9</v>
      </c>
      <c r="D6657" s="195">
        <v>0</v>
      </c>
    </row>
    <row r="6658" spans="1:4" ht="39.6" x14ac:dyDescent="0.25">
      <c r="A6658" s="84">
        <v>101958</v>
      </c>
      <c r="B6658" s="85" t="s">
        <v>13349</v>
      </c>
      <c r="C6658" s="84" t="s">
        <v>9</v>
      </c>
      <c r="D6658" s="195">
        <v>0</v>
      </c>
    </row>
    <row r="6659" spans="1:4" ht="39.6" x14ac:dyDescent="0.25">
      <c r="A6659" s="84">
        <v>106065</v>
      </c>
      <c r="B6659" s="85" t="s">
        <v>13350</v>
      </c>
      <c r="C6659" s="84" t="s">
        <v>9</v>
      </c>
      <c r="D6659" s="195">
        <v>0</v>
      </c>
    </row>
    <row r="6660" spans="1:4" ht="39.6" x14ac:dyDescent="0.25">
      <c r="A6660" s="84">
        <v>101959</v>
      </c>
      <c r="B6660" s="85" t="s">
        <v>13351</v>
      </c>
      <c r="C6660" s="84" t="s">
        <v>9</v>
      </c>
      <c r="D6660" s="195">
        <v>0</v>
      </c>
    </row>
    <row r="6661" spans="1:4" ht="39.6" x14ac:dyDescent="0.25">
      <c r="A6661" s="84">
        <v>101960</v>
      </c>
      <c r="B6661" s="85" t="s">
        <v>13352</v>
      </c>
      <c r="C6661" s="84" t="s">
        <v>9</v>
      </c>
      <c r="D6661" s="195">
        <v>0</v>
      </c>
    </row>
    <row r="6662" spans="1:4" ht="39.6" x14ac:dyDescent="0.25">
      <c r="A6662" s="84">
        <v>106058</v>
      </c>
      <c r="B6662" s="85" t="s">
        <v>13353</v>
      </c>
      <c r="C6662" s="84" t="s">
        <v>9</v>
      </c>
      <c r="D6662" s="195">
        <v>0</v>
      </c>
    </row>
    <row r="6663" spans="1:4" ht="39.6" x14ac:dyDescent="0.25">
      <c r="A6663" s="84">
        <v>101962</v>
      </c>
      <c r="B6663" s="85" t="s">
        <v>13354</v>
      </c>
      <c r="C6663" s="84" t="s">
        <v>9</v>
      </c>
      <c r="D6663" s="195">
        <v>0</v>
      </c>
    </row>
    <row r="6664" spans="1:4" ht="39.6" x14ac:dyDescent="0.25">
      <c r="A6664" s="84">
        <v>106066</v>
      </c>
      <c r="B6664" s="85" t="s">
        <v>13355</v>
      </c>
      <c r="C6664" s="84" t="s">
        <v>9</v>
      </c>
      <c r="D6664" s="195">
        <v>0</v>
      </c>
    </row>
    <row r="6665" spans="1:4" ht="39.6" x14ac:dyDescent="0.25">
      <c r="A6665" s="84">
        <v>106048</v>
      </c>
      <c r="B6665" s="85" t="s">
        <v>13356</v>
      </c>
      <c r="C6665" s="84" t="s">
        <v>9</v>
      </c>
      <c r="D6665" s="195">
        <v>0</v>
      </c>
    </row>
    <row r="6666" spans="1:4" ht="39.6" x14ac:dyDescent="0.25">
      <c r="A6666" s="84">
        <v>106049</v>
      </c>
      <c r="B6666" s="85" t="s">
        <v>13357</v>
      </c>
      <c r="C6666" s="84" t="s">
        <v>9</v>
      </c>
      <c r="D6666" s="195">
        <v>0</v>
      </c>
    </row>
    <row r="6667" spans="1:4" ht="39.6" x14ac:dyDescent="0.25">
      <c r="A6667" s="84">
        <v>106050</v>
      </c>
      <c r="B6667" s="85" t="s">
        <v>13358</v>
      </c>
      <c r="C6667" s="84" t="s">
        <v>9</v>
      </c>
      <c r="D6667" s="195">
        <v>0</v>
      </c>
    </row>
    <row r="6668" spans="1:4" ht="39.6" x14ac:dyDescent="0.25">
      <c r="A6668" s="84">
        <v>106051</v>
      </c>
      <c r="B6668" s="85" t="s">
        <v>13359</v>
      </c>
      <c r="C6668" s="84" t="s">
        <v>9</v>
      </c>
      <c r="D6668" s="195">
        <v>0</v>
      </c>
    </row>
    <row r="6669" spans="1:4" ht="39.6" x14ac:dyDescent="0.25">
      <c r="A6669" s="84">
        <v>106063</v>
      </c>
      <c r="B6669" s="85" t="s">
        <v>13360</v>
      </c>
      <c r="C6669" s="84" t="s">
        <v>9</v>
      </c>
      <c r="D6669" s="195">
        <v>0</v>
      </c>
    </row>
    <row r="6670" spans="1:4" ht="39.6" x14ac:dyDescent="0.25">
      <c r="A6670" s="84">
        <v>106052</v>
      </c>
      <c r="B6670" s="85" t="s">
        <v>13361</v>
      </c>
      <c r="C6670" s="84" t="s">
        <v>9</v>
      </c>
      <c r="D6670" s="195">
        <v>0</v>
      </c>
    </row>
    <row r="6671" spans="1:4" ht="39.6" x14ac:dyDescent="0.25">
      <c r="A6671" s="84">
        <v>106053</v>
      </c>
      <c r="B6671" s="85" t="s">
        <v>13362</v>
      </c>
      <c r="C6671" s="84" t="s">
        <v>9</v>
      </c>
      <c r="D6671" s="195">
        <v>0</v>
      </c>
    </row>
    <row r="6672" spans="1:4" ht="39.6" x14ac:dyDescent="0.25">
      <c r="A6672" s="84">
        <v>106054</v>
      </c>
      <c r="B6672" s="85" t="s">
        <v>13363</v>
      </c>
      <c r="C6672" s="84" t="s">
        <v>9</v>
      </c>
      <c r="D6672" s="195">
        <v>0</v>
      </c>
    </row>
    <row r="6673" spans="1:4" ht="39.6" x14ac:dyDescent="0.25">
      <c r="A6673" s="84">
        <v>106055</v>
      </c>
      <c r="B6673" s="85" t="s">
        <v>13364</v>
      </c>
      <c r="C6673" s="84" t="s">
        <v>9</v>
      </c>
      <c r="D6673" s="195">
        <v>0</v>
      </c>
    </row>
    <row r="6674" spans="1:4" ht="39.6" x14ac:dyDescent="0.25">
      <c r="A6674" s="84">
        <v>106064</v>
      </c>
      <c r="B6674" s="85" t="s">
        <v>13365</v>
      </c>
      <c r="C6674" s="84" t="s">
        <v>9</v>
      </c>
      <c r="D6674" s="195">
        <v>0</v>
      </c>
    </row>
    <row r="6675" spans="1:4" ht="39.6" x14ac:dyDescent="0.25">
      <c r="A6675" s="84">
        <v>106067</v>
      </c>
      <c r="B6675" s="85" t="s">
        <v>13366</v>
      </c>
      <c r="C6675" s="84" t="s">
        <v>9</v>
      </c>
      <c r="D6675" s="195">
        <v>0</v>
      </c>
    </row>
    <row r="6676" spans="1:4" ht="39.6" x14ac:dyDescent="0.25">
      <c r="A6676" s="84">
        <v>106070</v>
      </c>
      <c r="B6676" s="85" t="s">
        <v>13367</v>
      </c>
      <c r="C6676" s="84" t="s">
        <v>9</v>
      </c>
      <c r="D6676" s="195">
        <v>0</v>
      </c>
    </row>
    <row r="6677" spans="1:4" ht="39.6" x14ac:dyDescent="0.25">
      <c r="A6677" s="84">
        <v>106071</v>
      </c>
      <c r="B6677" s="85" t="s">
        <v>13368</v>
      </c>
      <c r="C6677" s="84" t="s">
        <v>9</v>
      </c>
      <c r="D6677" s="195">
        <v>0</v>
      </c>
    </row>
    <row r="6678" spans="1:4" ht="39.6" x14ac:dyDescent="0.25">
      <c r="A6678" s="84">
        <v>106072</v>
      </c>
      <c r="B6678" s="85" t="s">
        <v>13369</v>
      </c>
      <c r="C6678" s="84" t="s">
        <v>9</v>
      </c>
      <c r="D6678" s="195">
        <v>0</v>
      </c>
    </row>
    <row r="6679" spans="1:4" ht="39.6" x14ac:dyDescent="0.25">
      <c r="A6679" s="84">
        <v>106073</v>
      </c>
      <c r="B6679" s="85" t="s">
        <v>13370</v>
      </c>
      <c r="C6679" s="84" t="s">
        <v>9</v>
      </c>
      <c r="D6679" s="195">
        <v>0</v>
      </c>
    </row>
    <row r="6680" spans="1:4" ht="39.6" x14ac:dyDescent="0.25">
      <c r="A6680" s="84">
        <v>106068</v>
      </c>
      <c r="B6680" s="85" t="s">
        <v>13371</v>
      </c>
      <c r="C6680" s="84" t="s">
        <v>9</v>
      </c>
      <c r="D6680" s="195">
        <v>0</v>
      </c>
    </row>
    <row r="6681" spans="1:4" ht="39.6" x14ac:dyDescent="0.25">
      <c r="A6681" s="84">
        <v>106069</v>
      </c>
      <c r="B6681" s="85" t="s">
        <v>13372</v>
      </c>
      <c r="C6681" s="84" t="s">
        <v>9</v>
      </c>
      <c r="D6681" s="195">
        <v>0</v>
      </c>
    </row>
    <row r="6682" spans="1:4" ht="39.6" x14ac:dyDescent="0.25">
      <c r="A6682" s="84">
        <v>106074</v>
      </c>
      <c r="B6682" s="85" t="s">
        <v>13373</v>
      </c>
      <c r="C6682" s="84" t="s">
        <v>9</v>
      </c>
      <c r="D6682" s="195">
        <v>0</v>
      </c>
    </row>
    <row r="6683" spans="1:4" ht="39.6" x14ac:dyDescent="0.25">
      <c r="A6683" s="84">
        <v>106075</v>
      </c>
      <c r="B6683" s="85" t="s">
        <v>13374</v>
      </c>
      <c r="C6683" s="84" t="s">
        <v>9</v>
      </c>
      <c r="D6683" s="195">
        <v>0</v>
      </c>
    </row>
    <row r="6684" spans="1:4" ht="39.6" x14ac:dyDescent="0.25">
      <c r="A6684" s="84">
        <v>106076</v>
      </c>
      <c r="B6684" s="85" t="s">
        <v>13375</v>
      </c>
      <c r="C6684" s="84" t="s">
        <v>9</v>
      </c>
      <c r="D6684" s="195">
        <v>0</v>
      </c>
    </row>
    <row r="6685" spans="1:4" ht="39.6" x14ac:dyDescent="0.25">
      <c r="A6685" s="84">
        <v>101964</v>
      </c>
      <c r="B6685" s="85" t="s">
        <v>13376</v>
      </c>
      <c r="C6685" s="84" t="s">
        <v>9</v>
      </c>
      <c r="D6685" s="195">
        <v>199.83</v>
      </c>
    </row>
    <row r="6686" spans="1:4" ht="39.6" x14ac:dyDescent="0.25">
      <c r="A6686" s="84">
        <v>106059</v>
      </c>
      <c r="B6686" s="85" t="s">
        <v>13377</v>
      </c>
      <c r="C6686" s="84" t="s">
        <v>9</v>
      </c>
      <c r="D6686" s="195">
        <v>221.42</v>
      </c>
    </row>
    <row r="6687" spans="1:4" ht="39.6" x14ac:dyDescent="0.25">
      <c r="A6687" s="84">
        <v>106060</v>
      </c>
      <c r="B6687" s="85" t="s">
        <v>13378</v>
      </c>
      <c r="C6687" s="84" t="s">
        <v>9</v>
      </c>
      <c r="D6687" s="195">
        <v>213.21</v>
      </c>
    </row>
    <row r="6688" spans="1:4" ht="39.6" x14ac:dyDescent="0.25">
      <c r="A6688" s="84">
        <v>101963</v>
      </c>
      <c r="B6688" s="85" t="s">
        <v>13379</v>
      </c>
      <c r="C6688" s="84" t="s">
        <v>9</v>
      </c>
      <c r="D6688" s="195">
        <v>214.41</v>
      </c>
    </row>
    <row r="6689" spans="1:4" ht="39.6" x14ac:dyDescent="0.25">
      <c r="A6689" s="84">
        <v>101947</v>
      </c>
      <c r="B6689" s="85" t="s">
        <v>13380</v>
      </c>
      <c r="C6689" s="84" t="s">
        <v>9</v>
      </c>
      <c r="D6689" s="195">
        <v>0</v>
      </c>
    </row>
    <row r="6690" spans="1:4" ht="39.6" x14ac:dyDescent="0.25">
      <c r="A6690" s="84">
        <v>101948</v>
      </c>
      <c r="B6690" s="85" t="s">
        <v>13381</v>
      </c>
      <c r="C6690" s="84" t="s">
        <v>9</v>
      </c>
      <c r="D6690" s="195">
        <v>0</v>
      </c>
    </row>
    <row r="6691" spans="1:4" ht="39.6" x14ac:dyDescent="0.25">
      <c r="A6691" s="84">
        <v>101949</v>
      </c>
      <c r="B6691" s="85" t="s">
        <v>13382</v>
      </c>
      <c r="C6691" s="84" t="s">
        <v>9</v>
      </c>
      <c r="D6691" s="195">
        <v>0</v>
      </c>
    </row>
    <row r="6692" spans="1:4" ht="39.6" x14ac:dyDescent="0.25">
      <c r="A6692" s="84">
        <v>101950</v>
      </c>
      <c r="B6692" s="85" t="s">
        <v>13383</v>
      </c>
      <c r="C6692" s="84" t="s">
        <v>9</v>
      </c>
      <c r="D6692" s="195">
        <v>0</v>
      </c>
    </row>
    <row r="6693" spans="1:4" ht="39.6" x14ac:dyDescent="0.25">
      <c r="A6693" s="84">
        <v>106061</v>
      </c>
      <c r="B6693" s="85" t="s">
        <v>13384</v>
      </c>
      <c r="C6693" s="84" t="s">
        <v>9</v>
      </c>
      <c r="D6693" s="195">
        <v>0</v>
      </c>
    </row>
    <row r="6694" spans="1:4" ht="39.6" x14ac:dyDescent="0.25">
      <c r="A6694" s="84">
        <v>101951</v>
      </c>
      <c r="B6694" s="85" t="s">
        <v>13385</v>
      </c>
      <c r="C6694" s="84" t="s">
        <v>9</v>
      </c>
      <c r="D6694" s="195">
        <v>0</v>
      </c>
    </row>
    <row r="6695" spans="1:4" ht="39.6" x14ac:dyDescent="0.25">
      <c r="A6695" s="84">
        <v>101952</v>
      </c>
      <c r="B6695" s="85" t="s">
        <v>13386</v>
      </c>
      <c r="C6695" s="84" t="s">
        <v>9</v>
      </c>
      <c r="D6695" s="195">
        <v>0</v>
      </c>
    </row>
    <row r="6696" spans="1:4" ht="39.6" x14ac:dyDescent="0.25">
      <c r="A6696" s="84">
        <v>101953</v>
      </c>
      <c r="B6696" s="85" t="s">
        <v>13387</v>
      </c>
      <c r="C6696" s="84" t="s">
        <v>9</v>
      </c>
      <c r="D6696" s="195">
        <v>0</v>
      </c>
    </row>
    <row r="6697" spans="1:4" ht="39.6" x14ac:dyDescent="0.25">
      <c r="A6697" s="84">
        <v>101954</v>
      </c>
      <c r="B6697" s="85" t="s">
        <v>13388</v>
      </c>
      <c r="C6697" s="84" t="s">
        <v>9</v>
      </c>
      <c r="D6697" s="195">
        <v>0</v>
      </c>
    </row>
    <row r="6698" spans="1:4" ht="39.6" x14ac:dyDescent="0.25">
      <c r="A6698" s="84">
        <v>106062</v>
      </c>
      <c r="B6698" s="85" t="s">
        <v>13389</v>
      </c>
      <c r="C6698" s="84" t="s">
        <v>9</v>
      </c>
      <c r="D6698" s="195">
        <v>0</v>
      </c>
    </row>
    <row r="6699" spans="1:4" ht="26.4" x14ac:dyDescent="0.25">
      <c r="A6699" s="84">
        <v>100323</v>
      </c>
      <c r="B6699" s="85" t="s">
        <v>6754</v>
      </c>
      <c r="C6699" s="84" t="s">
        <v>28</v>
      </c>
      <c r="D6699" s="195">
        <v>175.37</v>
      </c>
    </row>
    <row r="6700" spans="1:4" ht="26.4" x14ac:dyDescent="0.25">
      <c r="A6700" s="84">
        <v>100324</v>
      </c>
      <c r="B6700" s="85" t="s">
        <v>6755</v>
      </c>
      <c r="C6700" s="84" t="s">
        <v>28</v>
      </c>
      <c r="D6700" s="195">
        <v>236.8</v>
      </c>
    </row>
    <row r="6701" spans="1:4" ht="26.4" x14ac:dyDescent="0.25">
      <c r="A6701" s="84">
        <v>96624</v>
      </c>
      <c r="B6701" s="85" t="s">
        <v>6752</v>
      </c>
      <c r="C6701" s="84" t="s">
        <v>28</v>
      </c>
      <c r="D6701" s="195">
        <v>237.25</v>
      </c>
    </row>
    <row r="6702" spans="1:4" ht="26.4" x14ac:dyDescent="0.25">
      <c r="A6702" s="84">
        <v>100322</v>
      </c>
      <c r="B6702" s="85" t="s">
        <v>6753</v>
      </c>
      <c r="C6702" s="84" t="s">
        <v>28</v>
      </c>
      <c r="D6702" s="195">
        <v>227.05</v>
      </c>
    </row>
    <row r="6703" spans="1:4" ht="26.4" x14ac:dyDescent="0.25">
      <c r="A6703" s="84">
        <v>96623</v>
      </c>
      <c r="B6703" s="85" t="s">
        <v>6751</v>
      </c>
      <c r="C6703" s="84" t="s">
        <v>28</v>
      </c>
      <c r="D6703" s="195">
        <v>254.38</v>
      </c>
    </row>
    <row r="6704" spans="1:4" ht="26.4" x14ac:dyDescent="0.25">
      <c r="A6704" s="84">
        <v>96622</v>
      </c>
      <c r="B6704" s="85" t="s">
        <v>6750</v>
      </c>
      <c r="C6704" s="84" t="s">
        <v>28</v>
      </c>
      <c r="D6704" s="195">
        <v>279.45999999999998</v>
      </c>
    </row>
    <row r="6705" spans="1:4" ht="26.4" x14ac:dyDescent="0.25">
      <c r="A6705" s="84">
        <v>96621</v>
      </c>
      <c r="B6705" s="85" t="s">
        <v>6749</v>
      </c>
      <c r="C6705" s="84" t="s">
        <v>28</v>
      </c>
      <c r="D6705" s="195">
        <v>296.58999999999997</v>
      </c>
    </row>
    <row r="6706" spans="1:4" ht="26.4" x14ac:dyDescent="0.25">
      <c r="A6706" s="84">
        <v>96617</v>
      </c>
      <c r="B6706" s="85" t="s">
        <v>6746</v>
      </c>
      <c r="C6706" s="84" t="s">
        <v>9</v>
      </c>
      <c r="D6706" s="195">
        <v>21.03</v>
      </c>
    </row>
    <row r="6707" spans="1:4" ht="26.4" x14ac:dyDescent="0.25">
      <c r="A6707" s="84">
        <v>96619</v>
      </c>
      <c r="B6707" s="85" t="s">
        <v>6747</v>
      </c>
      <c r="C6707" s="84" t="s">
        <v>9</v>
      </c>
      <c r="D6707" s="195">
        <v>42.06</v>
      </c>
    </row>
    <row r="6708" spans="1:4" ht="26.4" x14ac:dyDescent="0.25">
      <c r="A6708" s="84">
        <v>96616</v>
      </c>
      <c r="B6708" s="85" t="s">
        <v>6745</v>
      </c>
      <c r="C6708" s="84" t="s">
        <v>28</v>
      </c>
      <c r="D6708" s="195">
        <v>841.4</v>
      </c>
    </row>
    <row r="6709" spans="1:4" ht="26.4" x14ac:dyDescent="0.25">
      <c r="A6709" s="84">
        <v>95240</v>
      </c>
      <c r="B6709" s="85" t="s">
        <v>6743</v>
      </c>
      <c r="C6709" s="84" t="s">
        <v>9</v>
      </c>
      <c r="D6709" s="195">
        <v>20.11</v>
      </c>
    </row>
    <row r="6710" spans="1:4" ht="26.4" x14ac:dyDescent="0.25">
      <c r="A6710" s="84">
        <v>95241</v>
      </c>
      <c r="B6710" s="85" t="s">
        <v>6744</v>
      </c>
      <c r="C6710" s="84" t="s">
        <v>9</v>
      </c>
      <c r="D6710" s="195">
        <v>38.479999999999997</v>
      </c>
    </row>
    <row r="6711" spans="1:4" ht="26.4" x14ac:dyDescent="0.25">
      <c r="A6711" s="84">
        <v>96620</v>
      </c>
      <c r="B6711" s="85" t="s">
        <v>6748</v>
      </c>
      <c r="C6711" s="84" t="s">
        <v>28</v>
      </c>
      <c r="D6711" s="195">
        <v>770.11</v>
      </c>
    </row>
    <row r="6712" spans="1:4" ht="26.4" x14ac:dyDescent="0.25">
      <c r="A6712" s="84">
        <v>104043</v>
      </c>
      <c r="B6712" s="85" t="s">
        <v>3079</v>
      </c>
      <c r="C6712" s="84" t="s">
        <v>11</v>
      </c>
      <c r="D6712" s="195">
        <v>9.7200000000000006</v>
      </c>
    </row>
    <row r="6713" spans="1:4" ht="26.4" x14ac:dyDescent="0.25">
      <c r="A6713" s="84">
        <v>104044</v>
      </c>
      <c r="B6713" s="85" t="s">
        <v>3080</v>
      </c>
      <c r="C6713" s="84" t="s">
        <v>11</v>
      </c>
      <c r="D6713" s="195">
        <v>10.43</v>
      </c>
    </row>
    <row r="6714" spans="1:4" ht="26.4" x14ac:dyDescent="0.25">
      <c r="A6714" s="84">
        <v>104045</v>
      </c>
      <c r="B6714" s="85" t="s">
        <v>3081</v>
      </c>
      <c r="C6714" s="84" t="s">
        <v>11</v>
      </c>
      <c r="D6714" s="195">
        <v>15.99</v>
      </c>
    </row>
    <row r="6715" spans="1:4" ht="26.4" x14ac:dyDescent="0.25">
      <c r="A6715" s="84">
        <v>104049</v>
      </c>
      <c r="B6715" s="85" t="s">
        <v>3085</v>
      </c>
      <c r="C6715" s="84" t="s">
        <v>11</v>
      </c>
      <c r="D6715" s="195">
        <v>7.22</v>
      </c>
    </row>
    <row r="6716" spans="1:4" ht="26.4" x14ac:dyDescent="0.25">
      <c r="A6716" s="84">
        <v>104050</v>
      </c>
      <c r="B6716" s="85" t="s">
        <v>3086</v>
      </c>
      <c r="C6716" s="84" t="s">
        <v>11</v>
      </c>
      <c r="D6716" s="195">
        <v>10.85</v>
      </c>
    </row>
    <row r="6717" spans="1:4" ht="26.4" x14ac:dyDescent="0.25">
      <c r="A6717" s="84">
        <v>104084</v>
      </c>
      <c r="B6717" s="85" t="s">
        <v>3105</v>
      </c>
      <c r="C6717" s="84" t="s">
        <v>11</v>
      </c>
      <c r="D6717" s="195">
        <v>103.38</v>
      </c>
    </row>
    <row r="6718" spans="1:4" ht="26.4" x14ac:dyDescent="0.25">
      <c r="A6718" s="84">
        <v>104037</v>
      </c>
      <c r="B6718" s="85" t="s">
        <v>13390</v>
      </c>
      <c r="C6718" s="84" t="s">
        <v>11</v>
      </c>
      <c r="D6718" s="195">
        <v>0</v>
      </c>
    </row>
    <row r="6719" spans="1:4" ht="26.4" x14ac:dyDescent="0.25">
      <c r="A6719" s="84">
        <v>104035</v>
      </c>
      <c r="B6719" s="85" t="s">
        <v>3076</v>
      </c>
      <c r="C6719" s="84" t="s">
        <v>11</v>
      </c>
      <c r="D6719" s="195">
        <v>44.1</v>
      </c>
    </row>
    <row r="6720" spans="1:4" ht="26.4" x14ac:dyDescent="0.25">
      <c r="A6720" s="84">
        <v>104036</v>
      </c>
      <c r="B6720" s="85" t="s">
        <v>3077</v>
      </c>
      <c r="C6720" s="84" t="s">
        <v>11</v>
      </c>
      <c r="D6720" s="195">
        <v>45.51</v>
      </c>
    </row>
    <row r="6721" spans="1:4" ht="26.4" x14ac:dyDescent="0.25">
      <c r="A6721" s="84">
        <v>104034</v>
      </c>
      <c r="B6721" s="85" t="s">
        <v>3075</v>
      </c>
      <c r="C6721" s="84" t="s">
        <v>11</v>
      </c>
      <c r="D6721" s="195">
        <v>35.94</v>
      </c>
    </row>
    <row r="6722" spans="1:4" ht="26.4" x14ac:dyDescent="0.25">
      <c r="A6722" s="84">
        <v>104031</v>
      </c>
      <c r="B6722" s="85" t="s">
        <v>3072</v>
      </c>
      <c r="C6722" s="84" t="s">
        <v>11</v>
      </c>
      <c r="D6722" s="195">
        <v>24.07</v>
      </c>
    </row>
    <row r="6723" spans="1:4" ht="26.4" x14ac:dyDescent="0.25">
      <c r="A6723" s="84">
        <v>104032</v>
      </c>
      <c r="B6723" s="85" t="s">
        <v>3073</v>
      </c>
      <c r="C6723" s="84" t="s">
        <v>11</v>
      </c>
      <c r="D6723" s="195">
        <v>30.24</v>
      </c>
    </row>
    <row r="6724" spans="1:4" ht="26.4" x14ac:dyDescent="0.25">
      <c r="A6724" s="84">
        <v>104033</v>
      </c>
      <c r="B6724" s="85" t="s">
        <v>3074</v>
      </c>
      <c r="C6724" s="84" t="s">
        <v>11</v>
      </c>
      <c r="D6724" s="195">
        <v>27.6</v>
      </c>
    </row>
    <row r="6725" spans="1:4" ht="26.4" x14ac:dyDescent="0.25">
      <c r="A6725" s="84">
        <v>104038</v>
      </c>
      <c r="B6725" s="85" t="s">
        <v>13391</v>
      </c>
      <c r="C6725" s="84" t="s">
        <v>11</v>
      </c>
      <c r="D6725" s="195">
        <v>0</v>
      </c>
    </row>
    <row r="6726" spans="1:4" ht="26.4" x14ac:dyDescent="0.25">
      <c r="A6726" s="84">
        <v>104051</v>
      </c>
      <c r="B6726" s="85" t="s">
        <v>3087</v>
      </c>
      <c r="C6726" s="84" t="s">
        <v>11</v>
      </c>
      <c r="D6726" s="195">
        <v>8.6999999999999993</v>
      </c>
    </row>
    <row r="6727" spans="1:4" ht="26.4" x14ac:dyDescent="0.25">
      <c r="A6727" s="84">
        <v>104052</v>
      </c>
      <c r="B6727" s="85" t="s">
        <v>3088</v>
      </c>
      <c r="C6727" s="84" t="s">
        <v>11</v>
      </c>
      <c r="D6727" s="195">
        <v>12.15</v>
      </c>
    </row>
    <row r="6728" spans="1:4" ht="26.4" x14ac:dyDescent="0.25">
      <c r="A6728" s="84">
        <v>104046</v>
      </c>
      <c r="B6728" s="85" t="s">
        <v>3082</v>
      </c>
      <c r="C6728" s="84" t="s">
        <v>11</v>
      </c>
      <c r="D6728" s="195">
        <v>9.32</v>
      </c>
    </row>
    <row r="6729" spans="1:4" ht="26.4" x14ac:dyDescent="0.25">
      <c r="A6729" s="84">
        <v>104047</v>
      </c>
      <c r="B6729" s="85" t="s">
        <v>3083</v>
      </c>
      <c r="C6729" s="84" t="s">
        <v>11</v>
      </c>
      <c r="D6729" s="195">
        <v>10.84</v>
      </c>
    </row>
    <row r="6730" spans="1:4" ht="26.4" x14ac:dyDescent="0.25">
      <c r="A6730" s="84">
        <v>104048</v>
      </c>
      <c r="B6730" s="85" t="s">
        <v>3084</v>
      </c>
      <c r="C6730" s="84" t="s">
        <v>11</v>
      </c>
      <c r="D6730" s="195">
        <v>15.63</v>
      </c>
    </row>
    <row r="6731" spans="1:4" ht="26.4" x14ac:dyDescent="0.25">
      <c r="A6731" s="84">
        <v>104063</v>
      </c>
      <c r="B6731" s="85" t="s">
        <v>3098</v>
      </c>
      <c r="C6731" s="84" t="s">
        <v>11</v>
      </c>
      <c r="D6731" s="195">
        <v>87.34</v>
      </c>
    </row>
    <row r="6732" spans="1:4" ht="26.4" x14ac:dyDescent="0.25">
      <c r="A6732" s="84">
        <v>104065</v>
      </c>
      <c r="B6732" s="85" t="s">
        <v>3100</v>
      </c>
      <c r="C6732" s="84" t="s">
        <v>11</v>
      </c>
      <c r="D6732" s="195">
        <v>189.29</v>
      </c>
    </row>
    <row r="6733" spans="1:4" ht="26.4" x14ac:dyDescent="0.25">
      <c r="A6733" s="84">
        <v>104062</v>
      </c>
      <c r="B6733" s="85" t="s">
        <v>3097</v>
      </c>
      <c r="C6733" s="84" t="s">
        <v>11</v>
      </c>
      <c r="D6733" s="195">
        <v>91.97</v>
      </c>
    </row>
    <row r="6734" spans="1:4" ht="26.4" x14ac:dyDescent="0.25">
      <c r="A6734" s="84">
        <v>104064</v>
      </c>
      <c r="B6734" s="85" t="s">
        <v>3099</v>
      </c>
      <c r="C6734" s="84" t="s">
        <v>11</v>
      </c>
      <c r="D6734" s="195">
        <v>224.09</v>
      </c>
    </row>
    <row r="6735" spans="1:4" x14ac:dyDescent="0.25">
      <c r="A6735" s="84">
        <v>104059</v>
      </c>
      <c r="B6735" s="85" t="s">
        <v>3094</v>
      </c>
      <c r="C6735" s="84" t="s">
        <v>11</v>
      </c>
      <c r="D6735" s="195">
        <v>13.66</v>
      </c>
    </row>
    <row r="6736" spans="1:4" x14ac:dyDescent="0.25">
      <c r="A6736" s="84">
        <v>104058</v>
      </c>
      <c r="B6736" s="85" t="s">
        <v>3093</v>
      </c>
      <c r="C6736" s="84" t="s">
        <v>11</v>
      </c>
      <c r="D6736" s="195">
        <v>9.08</v>
      </c>
    </row>
    <row r="6737" spans="1:4" ht="26.4" x14ac:dyDescent="0.25">
      <c r="A6737" s="84">
        <v>104082</v>
      </c>
      <c r="B6737" s="85" t="s">
        <v>3103</v>
      </c>
      <c r="C6737" s="84" t="s">
        <v>11</v>
      </c>
      <c r="D6737" s="195">
        <v>37.369999999999997</v>
      </c>
    </row>
    <row r="6738" spans="1:4" ht="26.4" x14ac:dyDescent="0.25">
      <c r="A6738" s="84">
        <v>104083</v>
      </c>
      <c r="B6738" s="85" t="s">
        <v>3104</v>
      </c>
      <c r="C6738" s="84" t="s">
        <v>11</v>
      </c>
      <c r="D6738" s="195">
        <v>90.26</v>
      </c>
    </row>
    <row r="6739" spans="1:4" ht="26.4" x14ac:dyDescent="0.25">
      <c r="A6739" s="84">
        <v>104057</v>
      </c>
      <c r="B6739" s="85" t="s">
        <v>13392</v>
      </c>
      <c r="C6739" s="84" t="s">
        <v>11</v>
      </c>
      <c r="D6739" s="195">
        <v>0</v>
      </c>
    </row>
    <row r="6740" spans="1:4" ht="26.4" x14ac:dyDescent="0.25">
      <c r="A6740" s="84">
        <v>104056</v>
      </c>
      <c r="B6740" s="85" t="s">
        <v>3092</v>
      </c>
      <c r="C6740" s="84" t="s">
        <v>11</v>
      </c>
      <c r="D6740" s="195">
        <v>31.03</v>
      </c>
    </row>
    <row r="6741" spans="1:4" ht="26.4" x14ac:dyDescent="0.25">
      <c r="A6741" s="84">
        <v>104055</v>
      </c>
      <c r="B6741" s="85" t="s">
        <v>3091</v>
      </c>
      <c r="C6741" s="84" t="s">
        <v>11</v>
      </c>
      <c r="D6741" s="195">
        <v>20.58</v>
      </c>
    </row>
    <row r="6742" spans="1:4" ht="26.4" x14ac:dyDescent="0.25">
      <c r="A6742" s="84">
        <v>104076</v>
      </c>
      <c r="B6742" s="85" t="s">
        <v>3102</v>
      </c>
      <c r="C6742" s="84" t="s">
        <v>11</v>
      </c>
      <c r="D6742" s="195">
        <v>58.5</v>
      </c>
    </row>
    <row r="6743" spans="1:4" ht="26.4" x14ac:dyDescent="0.25">
      <c r="A6743" s="84">
        <v>104060</v>
      </c>
      <c r="B6743" s="85" t="s">
        <v>3095</v>
      </c>
      <c r="C6743" s="84" t="s">
        <v>27</v>
      </c>
      <c r="D6743" s="195">
        <v>9.98</v>
      </c>
    </row>
    <row r="6744" spans="1:4" ht="26.4" x14ac:dyDescent="0.25">
      <c r="A6744" s="84">
        <v>104061</v>
      </c>
      <c r="B6744" s="85" t="s">
        <v>3096</v>
      </c>
      <c r="C6744" s="84" t="s">
        <v>27</v>
      </c>
      <c r="D6744" s="195">
        <v>17.690000000000001</v>
      </c>
    </row>
    <row r="6745" spans="1:4" ht="26.4" x14ac:dyDescent="0.25">
      <c r="A6745" s="84">
        <v>104085</v>
      </c>
      <c r="B6745" s="85" t="s">
        <v>3106</v>
      </c>
      <c r="C6745" s="84" t="s">
        <v>27</v>
      </c>
      <c r="D6745" s="195">
        <v>69.34</v>
      </c>
    </row>
    <row r="6746" spans="1:4" ht="26.4" x14ac:dyDescent="0.25">
      <c r="A6746" s="84">
        <v>104086</v>
      </c>
      <c r="B6746" s="85" t="s">
        <v>3107</v>
      </c>
      <c r="C6746" s="84" t="s">
        <v>27</v>
      </c>
      <c r="D6746" s="195">
        <v>124.42</v>
      </c>
    </row>
    <row r="6747" spans="1:4" ht="26.4" x14ac:dyDescent="0.25">
      <c r="A6747" s="84">
        <v>104073</v>
      </c>
      <c r="B6747" s="85" t="s">
        <v>13393</v>
      </c>
      <c r="C6747" s="84" t="s">
        <v>11</v>
      </c>
      <c r="D6747" s="195">
        <v>0</v>
      </c>
    </row>
    <row r="6748" spans="1:4" ht="26.4" x14ac:dyDescent="0.25">
      <c r="A6748" s="84">
        <v>104074</v>
      </c>
      <c r="B6748" s="85" t="s">
        <v>13394</v>
      </c>
      <c r="C6748" s="84" t="s">
        <v>11</v>
      </c>
      <c r="D6748" s="195">
        <v>0</v>
      </c>
    </row>
    <row r="6749" spans="1:4" ht="26.4" x14ac:dyDescent="0.25">
      <c r="A6749" s="84">
        <v>104075</v>
      </c>
      <c r="B6749" s="85" t="s">
        <v>13395</v>
      </c>
      <c r="C6749" s="84" t="s">
        <v>11</v>
      </c>
      <c r="D6749" s="195">
        <v>0</v>
      </c>
    </row>
    <row r="6750" spans="1:4" ht="26.4" x14ac:dyDescent="0.25">
      <c r="A6750" s="84">
        <v>104039</v>
      </c>
      <c r="B6750" s="85" t="s">
        <v>3078</v>
      </c>
      <c r="C6750" s="84" t="s">
        <v>11</v>
      </c>
      <c r="D6750" s="195">
        <v>81.69</v>
      </c>
    </row>
    <row r="6751" spans="1:4" ht="26.4" x14ac:dyDescent="0.25">
      <c r="A6751" s="84">
        <v>104040</v>
      </c>
      <c r="B6751" s="85" t="s">
        <v>13396</v>
      </c>
      <c r="C6751" s="84" t="s">
        <v>11</v>
      </c>
      <c r="D6751" s="195">
        <v>0</v>
      </c>
    </row>
    <row r="6752" spans="1:4" ht="26.4" x14ac:dyDescent="0.25">
      <c r="A6752" s="84">
        <v>104041</v>
      </c>
      <c r="B6752" s="85" t="s">
        <v>13397</v>
      </c>
      <c r="C6752" s="84" t="s">
        <v>11</v>
      </c>
      <c r="D6752" s="195">
        <v>0</v>
      </c>
    </row>
    <row r="6753" spans="1:4" ht="26.4" x14ac:dyDescent="0.25">
      <c r="A6753" s="84">
        <v>104042</v>
      </c>
      <c r="B6753" s="85" t="s">
        <v>13398</v>
      </c>
      <c r="C6753" s="84" t="s">
        <v>11</v>
      </c>
      <c r="D6753" s="195">
        <v>0</v>
      </c>
    </row>
    <row r="6754" spans="1:4" ht="26.4" x14ac:dyDescent="0.25">
      <c r="A6754" s="84">
        <v>104072</v>
      </c>
      <c r="B6754" s="85" t="s">
        <v>3101</v>
      </c>
      <c r="C6754" s="84" t="s">
        <v>11</v>
      </c>
      <c r="D6754" s="195">
        <v>341.83</v>
      </c>
    </row>
    <row r="6755" spans="1:4" ht="26.4" x14ac:dyDescent="0.25">
      <c r="A6755" s="84">
        <v>104053</v>
      </c>
      <c r="B6755" s="85" t="s">
        <v>3089</v>
      </c>
      <c r="C6755" s="84" t="s">
        <v>11</v>
      </c>
      <c r="D6755" s="195">
        <v>10.02</v>
      </c>
    </row>
    <row r="6756" spans="1:4" ht="26.4" x14ac:dyDescent="0.25">
      <c r="A6756" s="84">
        <v>104054</v>
      </c>
      <c r="B6756" s="85" t="s">
        <v>3090</v>
      </c>
      <c r="C6756" s="84" t="s">
        <v>11</v>
      </c>
      <c r="D6756" s="195">
        <v>19.420000000000002</v>
      </c>
    </row>
    <row r="6757" spans="1:4" ht="26.4" x14ac:dyDescent="0.25">
      <c r="A6757" s="84">
        <v>99818</v>
      </c>
      <c r="B6757" s="85" t="s">
        <v>3810</v>
      </c>
      <c r="C6757" s="84" t="s">
        <v>11</v>
      </c>
      <c r="D6757" s="195">
        <v>6.11</v>
      </c>
    </row>
    <row r="6758" spans="1:4" x14ac:dyDescent="0.25">
      <c r="A6758" s="84">
        <v>99819</v>
      </c>
      <c r="B6758" s="85" t="s">
        <v>3811</v>
      </c>
      <c r="C6758" s="84" t="s">
        <v>9</v>
      </c>
      <c r="D6758" s="195">
        <v>20.97</v>
      </c>
    </row>
    <row r="6759" spans="1:4" x14ac:dyDescent="0.25">
      <c r="A6759" s="84">
        <v>99811</v>
      </c>
      <c r="B6759" s="85" t="s">
        <v>3803</v>
      </c>
      <c r="C6759" s="84" t="s">
        <v>9</v>
      </c>
      <c r="D6759" s="195">
        <v>4.41</v>
      </c>
    </row>
    <row r="6760" spans="1:4" x14ac:dyDescent="0.25">
      <c r="A6760" s="84">
        <v>99826</v>
      </c>
      <c r="B6760" s="85" t="s">
        <v>3818</v>
      </c>
      <c r="C6760" s="84" t="s">
        <v>9</v>
      </c>
      <c r="D6760" s="195">
        <v>1.92</v>
      </c>
    </row>
    <row r="6761" spans="1:4" x14ac:dyDescent="0.25">
      <c r="A6761" s="84">
        <v>99821</v>
      </c>
      <c r="B6761" s="85" t="s">
        <v>3813</v>
      </c>
      <c r="C6761" s="84" t="s">
        <v>9</v>
      </c>
      <c r="D6761" s="195">
        <v>3.53</v>
      </c>
    </row>
    <row r="6762" spans="1:4" x14ac:dyDescent="0.25">
      <c r="A6762" s="84">
        <v>99820</v>
      </c>
      <c r="B6762" s="85" t="s">
        <v>3812</v>
      </c>
      <c r="C6762" s="84" t="s">
        <v>9</v>
      </c>
      <c r="D6762" s="195">
        <v>2.29</v>
      </c>
    </row>
    <row r="6763" spans="1:4" x14ac:dyDescent="0.25">
      <c r="A6763" s="84">
        <v>99812</v>
      </c>
      <c r="B6763" s="85" t="s">
        <v>3804</v>
      </c>
      <c r="C6763" s="84" t="s">
        <v>9</v>
      </c>
      <c r="D6763" s="195">
        <v>1.41</v>
      </c>
    </row>
    <row r="6764" spans="1:4" ht="26.4" x14ac:dyDescent="0.25">
      <c r="A6764" s="84">
        <v>99817</v>
      </c>
      <c r="B6764" s="85" t="s">
        <v>3809</v>
      </c>
      <c r="C6764" s="84" t="s">
        <v>11</v>
      </c>
      <c r="D6764" s="195">
        <v>6.11</v>
      </c>
    </row>
    <row r="6765" spans="1:4" ht="26.4" x14ac:dyDescent="0.25">
      <c r="A6765" s="84">
        <v>99813</v>
      </c>
      <c r="B6765" s="85" t="s">
        <v>3805</v>
      </c>
      <c r="C6765" s="84" t="s">
        <v>9</v>
      </c>
      <c r="D6765" s="195">
        <v>1.19</v>
      </c>
    </row>
    <row r="6766" spans="1:4" ht="26.4" x14ac:dyDescent="0.25">
      <c r="A6766" s="84">
        <v>99815</v>
      </c>
      <c r="B6766" s="85" t="s">
        <v>3807</v>
      </c>
      <c r="C6766" s="84" t="s">
        <v>11</v>
      </c>
      <c r="D6766" s="195">
        <v>10.1</v>
      </c>
    </row>
    <row r="6767" spans="1:4" ht="26.4" x14ac:dyDescent="0.25">
      <c r="A6767" s="84">
        <v>99805</v>
      </c>
      <c r="B6767" s="85" t="s">
        <v>3797</v>
      </c>
      <c r="C6767" s="84" t="s">
        <v>9</v>
      </c>
      <c r="D6767" s="195">
        <v>13.84</v>
      </c>
    </row>
    <row r="6768" spans="1:4" x14ac:dyDescent="0.25">
      <c r="A6768" s="84">
        <v>99803</v>
      </c>
      <c r="B6768" s="85" t="s">
        <v>3795</v>
      </c>
      <c r="C6768" s="84" t="s">
        <v>9</v>
      </c>
      <c r="D6768" s="195">
        <v>2.59</v>
      </c>
    </row>
    <row r="6769" spans="1:4" x14ac:dyDescent="0.25">
      <c r="A6769" s="84">
        <v>99802</v>
      </c>
      <c r="B6769" s="85" t="s">
        <v>3794</v>
      </c>
      <c r="C6769" s="84" t="s">
        <v>9</v>
      </c>
      <c r="D6769" s="195">
        <v>0.66</v>
      </c>
    </row>
    <row r="6770" spans="1:4" ht="26.4" x14ac:dyDescent="0.25">
      <c r="A6770" s="84">
        <v>99804</v>
      </c>
      <c r="B6770" s="85" t="s">
        <v>3796</v>
      </c>
      <c r="C6770" s="84" t="s">
        <v>9</v>
      </c>
      <c r="D6770" s="195">
        <v>6.7</v>
      </c>
    </row>
    <row r="6771" spans="1:4" x14ac:dyDescent="0.25">
      <c r="A6771" s="84">
        <v>99809</v>
      </c>
      <c r="B6771" s="85" t="s">
        <v>3801</v>
      </c>
      <c r="C6771" s="84" t="s">
        <v>9</v>
      </c>
      <c r="D6771" s="195">
        <v>7.38</v>
      </c>
    </row>
    <row r="6772" spans="1:4" ht="26.4" x14ac:dyDescent="0.25">
      <c r="A6772" s="84">
        <v>99810</v>
      </c>
      <c r="B6772" s="85" t="s">
        <v>3802</v>
      </c>
      <c r="C6772" s="84" t="s">
        <v>9</v>
      </c>
      <c r="D6772" s="195">
        <v>9.16</v>
      </c>
    </row>
    <row r="6773" spans="1:4" x14ac:dyDescent="0.25">
      <c r="A6773" s="84">
        <v>99801</v>
      </c>
      <c r="B6773" s="85" t="s">
        <v>13399</v>
      </c>
      <c r="C6773" s="84" t="s">
        <v>9</v>
      </c>
      <c r="D6773" s="195">
        <v>0</v>
      </c>
    </row>
    <row r="6774" spans="1:4" x14ac:dyDescent="0.25">
      <c r="A6774" s="84">
        <v>99822</v>
      </c>
      <c r="B6774" s="85" t="s">
        <v>3814</v>
      </c>
      <c r="C6774" s="84" t="s">
        <v>9</v>
      </c>
      <c r="D6774" s="195">
        <v>1.25</v>
      </c>
    </row>
    <row r="6775" spans="1:4" x14ac:dyDescent="0.25">
      <c r="A6775" s="84">
        <v>99825</v>
      </c>
      <c r="B6775" s="85" t="s">
        <v>3817</v>
      </c>
      <c r="C6775" s="84" t="s">
        <v>9</v>
      </c>
      <c r="D6775" s="195">
        <v>4.17</v>
      </c>
    </row>
    <row r="6776" spans="1:4" x14ac:dyDescent="0.25">
      <c r="A6776" s="84">
        <v>99824</v>
      </c>
      <c r="B6776" s="85" t="s">
        <v>3816</v>
      </c>
      <c r="C6776" s="84" t="s">
        <v>9</v>
      </c>
      <c r="D6776" s="195">
        <v>3.01</v>
      </c>
    </row>
    <row r="6777" spans="1:4" x14ac:dyDescent="0.25">
      <c r="A6777" s="84">
        <v>99823</v>
      </c>
      <c r="B6777" s="85" t="s">
        <v>3815</v>
      </c>
      <c r="C6777" s="84" t="s">
        <v>9</v>
      </c>
      <c r="D6777" s="195">
        <v>2.72</v>
      </c>
    </row>
    <row r="6778" spans="1:4" x14ac:dyDescent="0.25">
      <c r="A6778" s="84">
        <v>99806</v>
      </c>
      <c r="B6778" s="85" t="s">
        <v>3798</v>
      </c>
      <c r="C6778" s="84" t="s">
        <v>9</v>
      </c>
      <c r="D6778" s="195">
        <v>1.07</v>
      </c>
    </row>
    <row r="6779" spans="1:4" ht="26.4" x14ac:dyDescent="0.25">
      <c r="A6779" s="84">
        <v>99807</v>
      </c>
      <c r="B6779" s="85" t="s">
        <v>3799</v>
      </c>
      <c r="C6779" s="84" t="s">
        <v>9</v>
      </c>
      <c r="D6779" s="195">
        <v>2.02</v>
      </c>
    </row>
    <row r="6780" spans="1:4" ht="26.4" x14ac:dyDescent="0.25">
      <c r="A6780" s="84">
        <v>99808</v>
      </c>
      <c r="B6780" s="85" t="s">
        <v>3800</v>
      </c>
      <c r="C6780" s="84" t="s">
        <v>9</v>
      </c>
      <c r="D6780" s="195">
        <v>4.75</v>
      </c>
    </row>
    <row r="6781" spans="1:4" x14ac:dyDescent="0.25">
      <c r="A6781" s="84">
        <v>99814</v>
      </c>
      <c r="B6781" s="85" t="s">
        <v>3806</v>
      </c>
      <c r="C6781" s="84" t="s">
        <v>9</v>
      </c>
      <c r="D6781" s="195">
        <v>2.44</v>
      </c>
    </row>
    <row r="6782" spans="1:4" ht="26.4" x14ac:dyDescent="0.25">
      <c r="A6782" s="84">
        <v>99816</v>
      </c>
      <c r="B6782" s="85" t="s">
        <v>3808</v>
      </c>
      <c r="C6782" s="84" t="s">
        <v>11</v>
      </c>
      <c r="D6782" s="195">
        <v>10.77</v>
      </c>
    </row>
    <row r="6783" spans="1:4" x14ac:dyDescent="0.25">
      <c r="A6783" s="84">
        <v>88238</v>
      </c>
      <c r="B6783" s="85" t="s">
        <v>3980</v>
      </c>
      <c r="C6783" s="84" t="s">
        <v>18</v>
      </c>
      <c r="D6783" s="195">
        <v>28.93</v>
      </c>
    </row>
    <row r="6784" spans="1:4" x14ac:dyDescent="0.25">
      <c r="A6784" s="84">
        <v>101374</v>
      </c>
      <c r="B6784" s="85" t="s">
        <v>3980</v>
      </c>
      <c r="C6784" s="84" t="s">
        <v>4061</v>
      </c>
      <c r="D6784" s="195">
        <v>5203.12</v>
      </c>
    </row>
    <row r="6785" spans="1:4" x14ac:dyDescent="0.25">
      <c r="A6785" s="84">
        <v>88239</v>
      </c>
      <c r="B6785" s="85" t="s">
        <v>3981</v>
      </c>
      <c r="C6785" s="84" t="s">
        <v>18</v>
      </c>
      <c r="D6785" s="195">
        <v>28.77</v>
      </c>
    </row>
    <row r="6786" spans="1:4" x14ac:dyDescent="0.25">
      <c r="A6786" s="84">
        <v>101375</v>
      </c>
      <c r="B6786" s="85" t="s">
        <v>4253</v>
      </c>
      <c r="C6786" s="84" t="s">
        <v>4061</v>
      </c>
      <c r="D6786" s="195">
        <v>5272.1</v>
      </c>
    </row>
    <row r="6787" spans="1:4" x14ac:dyDescent="0.25">
      <c r="A6787" s="84">
        <v>88240</v>
      </c>
      <c r="B6787" s="85" t="s">
        <v>3982</v>
      </c>
      <c r="C6787" s="84" t="s">
        <v>18</v>
      </c>
      <c r="D6787" s="195">
        <v>27.74</v>
      </c>
    </row>
    <row r="6788" spans="1:4" x14ac:dyDescent="0.25">
      <c r="A6788" s="84">
        <v>101376</v>
      </c>
      <c r="B6788" s="85" t="s">
        <v>4254</v>
      </c>
      <c r="C6788" s="84" t="s">
        <v>4061</v>
      </c>
      <c r="D6788" s="195">
        <v>4976.1000000000004</v>
      </c>
    </row>
    <row r="6789" spans="1:4" x14ac:dyDescent="0.25">
      <c r="A6789" s="84">
        <v>88241</v>
      </c>
      <c r="B6789" s="85" t="s">
        <v>3983</v>
      </c>
      <c r="C6789" s="84" t="s">
        <v>18</v>
      </c>
      <c r="D6789" s="195">
        <v>27.15</v>
      </c>
    </row>
    <row r="6790" spans="1:4" x14ac:dyDescent="0.25">
      <c r="A6790" s="84">
        <v>101377</v>
      </c>
      <c r="B6790" s="85" t="s">
        <v>3983</v>
      </c>
      <c r="C6790" s="84" t="s">
        <v>4061</v>
      </c>
      <c r="D6790" s="195">
        <v>4892.1099999999997</v>
      </c>
    </row>
    <row r="6791" spans="1:4" x14ac:dyDescent="0.25">
      <c r="A6791" s="84">
        <v>88242</v>
      </c>
      <c r="B6791" s="85" t="s">
        <v>3984</v>
      </c>
      <c r="C6791" s="84" t="s">
        <v>18</v>
      </c>
      <c r="D6791" s="195">
        <v>28.99</v>
      </c>
    </row>
    <row r="6792" spans="1:4" x14ac:dyDescent="0.25">
      <c r="A6792" s="84">
        <v>100301</v>
      </c>
      <c r="B6792" s="85" t="s">
        <v>4170</v>
      </c>
      <c r="C6792" s="84" t="s">
        <v>18</v>
      </c>
      <c r="D6792" s="195">
        <v>30.8</v>
      </c>
    </row>
    <row r="6793" spans="1:4" x14ac:dyDescent="0.25">
      <c r="A6793" s="84">
        <v>101378</v>
      </c>
      <c r="B6793" s="85" t="s">
        <v>4170</v>
      </c>
      <c r="C6793" s="84" t="s">
        <v>4061</v>
      </c>
      <c r="D6793" s="195">
        <v>5551.93</v>
      </c>
    </row>
    <row r="6794" spans="1:4" x14ac:dyDescent="0.25">
      <c r="A6794" s="84">
        <v>101379</v>
      </c>
      <c r="B6794" s="85" t="s">
        <v>4255</v>
      </c>
      <c r="C6794" s="84" t="s">
        <v>4061</v>
      </c>
      <c r="D6794" s="195">
        <v>5203.12</v>
      </c>
    </row>
    <row r="6795" spans="1:4" x14ac:dyDescent="0.25">
      <c r="A6795" s="84">
        <v>88243</v>
      </c>
      <c r="B6795" s="85" t="s">
        <v>3985</v>
      </c>
      <c r="C6795" s="84" t="s">
        <v>18</v>
      </c>
      <c r="D6795" s="195">
        <v>27.06</v>
      </c>
    </row>
    <row r="6796" spans="1:4" x14ac:dyDescent="0.25">
      <c r="A6796" s="84">
        <v>101380</v>
      </c>
      <c r="B6796" s="85" t="s">
        <v>3985</v>
      </c>
      <c r="C6796" s="84" t="s">
        <v>4061</v>
      </c>
      <c r="D6796" s="195">
        <v>4873.83</v>
      </c>
    </row>
    <row r="6797" spans="1:4" x14ac:dyDescent="0.25">
      <c r="A6797" s="84">
        <v>90766</v>
      </c>
      <c r="B6797" s="85" t="s">
        <v>4047</v>
      </c>
      <c r="C6797" s="84" t="s">
        <v>18</v>
      </c>
      <c r="D6797" s="195">
        <v>26.85</v>
      </c>
    </row>
    <row r="6798" spans="1:4" x14ac:dyDescent="0.25">
      <c r="A6798" s="84">
        <v>93563</v>
      </c>
      <c r="B6798" s="85" t="s">
        <v>4047</v>
      </c>
      <c r="C6798" s="84" t="s">
        <v>4061</v>
      </c>
      <c r="D6798" s="195">
        <v>4739.91</v>
      </c>
    </row>
    <row r="6799" spans="1:4" x14ac:dyDescent="0.25">
      <c r="A6799" s="84">
        <v>90767</v>
      </c>
      <c r="B6799" s="85" t="s">
        <v>4048</v>
      </c>
      <c r="C6799" s="84" t="s">
        <v>18</v>
      </c>
      <c r="D6799" s="195">
        <v>27.66</v>
      </c>
    </row>
    <row r="6800" spans="1:4" x14ac:dyDescent="0.25">
      <c r="A6800" s="84">
        <v>93564</v>
      </c>
      <c r="B6800" s="85" t="s">
        <v>4048</v>
      </c>
      <c r="C6800" s="84" t="s">
        <v>4061</v>
      </c>
      <c r="D6800" s="195">
        <v>4868.79</v>
      </c>
    </row>
    <row r="6801" spans="1:4" x14ac:dyDescent="0.25">
      <c r="A6801" s="84">
        <v>88245</v>
      </c>
      <c r="B6801" s="85" t="s">
        <v>3986</v>
      </c>
      <c r="C6801" s="84" t="s">
        <v>18</v>
      </c>
      <c r="D6801" s="195">
        <v>32.090000000000003</v>
      </c>
    </row>
    <row r="6802" spans="1:4" x14ac:dyDescent="0.25">
      <c r="A6802" s="84">
        <v>101381</v>
      </c>
      <c r="B6802" s="85" t="s">
        <v>3986</v>
      </c>
      <c r="C6802" s="84" t="s">
        <v>4061</v>
      </c>
      <c r="D6802" s="195">
        <v>5752.39</v>
      </c>
    </row>
    <row r="6803" spans="1:4" x14ac:dyDescent="0.25">
      <c r="A6803" s="84">
        <v>90768</v>
      </c>
      <c r="B6803" s="85" t="s">
        <v>4049</v>
      </c>
      <c r="C6803" s="84" t="s">
        <v>18</v>
      </c>
      <c r="D6803" s="195">
        <v>117.42</v>
      </c>
    </row>
    <row r="6804" spans="1:4" x14ac:dyDescent="0.25">
      <c r="A6804" s="84">
        <v>90769</v>
      </c>
      <c r="B6804" s="85" t="s">
        <v>4050</v>
      </c>
      <c r="C6804" s="84" t="s">
        <v>18</v>
      </c>
      <c r="D6804" s="195">
        <v>133.37</v>
      </c>
    </row>
    <row r="6805" spans="1:4" x14ac:dyDescent="0.25">
      <c r="A6805" s="84">
        <v>90770</v>
      </c>
      <c r="B6805" s="85" t="s">
        <v>4051</v>
      </c>
      <c r="C6805" s="84" t="s">
        <v>18</v>
      </c>
      <c r="D6805" s="195">
        <v>137.52000000000001</v>
      </c>
    </row>
    <row r="6806" spans="1:4" x14ac:dyDescent="0.25">
      <c r="A6806" s="84">
        <v>93569</v>
      </c>
      <c r="B6806" s="85" t="s">
        <v>4062</v>
      </c>
      <c r="C6806" s="84" t="s">
        <v>4061</v>
      </c>
      <c r="D6806" s="195">
        <v>20593.91</v>
      </c>
    </row>
    <row r="6807" spans="1:4" x14ac:dyDescent="0.25">
      <c r="A6807" s="84">
        <v>93570</v>
      </c>
      <c r="B6807" s="85" t="s">
        <v>4063</v>
      </c>
      <c r="C6807" s="84" t="s">
        <v>4061</v>
      </c>
      <c r="D6807" s="195">
        <v>23386.16</v>
      </c>
    </row>
    <row r="6808" spans="1:4" x14ac:dyDescent="0.25">
      <c r="A6808" s="84">
        <v>93571</v>
      </c>
      <c r="B6808" s="85" t="s">
        <v>4064</v>
      </c>
      <c r="C6808" s="84" t="s">
        <v>4061</v>
      </c>
      <c r="D6808" s="195">
        <v>24111.3</v>
      </c>
    </row>
    <row r="6809" spans="1:4" x14ac:dyDescent="0.25">
      <c r="A6809" s="84">
        <v>101382</v>
      </c>
      <c r="B6809" s="85" t="s">
        <v>4256</v>
      </c>
      <c r="C6809" s="84" t="s">
        <v>4061</v>
      </c>
      <c r="D6809" s="195">
        <v>5350.99</v>
      </c>
    </row>
    <row r="6810" spans="1:4" x14ac:dyDescent="0.25">
      <c r="A6810" s="84">
        <v>88246</v>
      </c>
      <c r="B6810" s="85" t="s">
        <v>3987</v>
      </c>
      <c r="C6810" s="84" t="s">
        <v>18</v>
      </c>
      <c r="D6810" s="195">
        <v>29.91</v>
      </c>
    </row>
    <row r="6811" spans="1:4" x14ac:dyDescent="0.25">
      <c r="A6811" s="84">
        <v>100303</v>
      </c>
      <c r="B6811" s="85" t="s">
        <v>4171</v>
      </c>
      <c r="C6811" s="84" t="s">
        <v>18</v>
      </c>
      <c r="D6811" s="195">
        <v>23.78</v>
      </c>
    </row>
    <row r="6812" spans="1:4" x14ac:dyDescent="0.25">
      <c r="A6812" s="84">
        <v>101383</v>
      </c>
      <c r="B6812" s="85" t="s">
        <v>4171</v>
      </c>
      <c r="C6812" s="84" t="s">
        <v>4061</v>
      </c>
      <c r="D6812" s="195">
        <v>4296.8</v>
      </c>
    </row>
    <row r="6813" spans="1:4" x14ac:dyDescent="0.25">
      <c r="A6813" s="84">
        <v>88247</v>
      </c>
      <c r="B6813" s="85" t="s">
        <v>3988</v>
      </c>
      <c r="C6813" s="84" t="s">
        <v>18</v>
      </c>
      <c r="D6813" s="195">
        <v>29.45</v>
      </c>
    </row>
    <row r="6814" spans="1:4" ht="26.4" x14ac:dyDescent="0.25">
      <c r="A6814" s="84">
        <v>88248</v>
      </c>
      <c r="B6814" s="85" t="s">
        <v>3989</v>
      </c>
      <c r="C6814" s="84" t="s">
        <v>18</v>
      </c>
      <c r="D6814" s="195">
        <v>28.4</v>
      </c>
    </row>
    <row r="6815" spans="1:4" ht="26.4" x14ac:dyDescent="0.25">
      <c r="A6815" s="84">
        <v>101384</v>
      </c>
      <c r="B6815" s="85" t="s">
        <v>3989</v>
      </c>
      <c r="C6815" s="84" t="s">
        <v>4061</v>
      </c>
      <c r="D6815" s="195">
        <v>5095.6400000000003</v>
      </c>
    </row>
    <row r="6816" spans="1:4" x14ac:dyDescent="0.25">
      <c r="A6816" s="84">
        <v>90772</v>
      </c>
      <c r="B6816" s="85" t="s">
        <v>4052</v>
      </c>
      <c r="C6816" s="84" t="s">
        <v>18</v>
      </c>
      <c r="D6816" s="195">
        <v>20.25</v>
      </c>
    </row>
    <row r="6817" spans="1:4" x14ac:dyDescent="0.25">
      <c r="A6817" s="84">
        <v>93566</v>
      </c>
      <c r="B6817" s="85" t="s">
        <v>4052</v>
      </c>
      <c r="C6817" s="84" t="s">
        <v>4061</v>
      </c>
      <c r="D6817" s="195">
        <v>3586.32</v>
      </c>
    </row>
    <row r="6818" spans="1:4" ht="26.4" x14ac:dyDescent="0.25">
      <c r="A6818" s="84">
        <v>101385</v>
      </c>
      <c r="B6818" s="85" t="s">
        <v>4257</v>
      </c>
      <c r="C6818" s="84" t="s">
        <v>4061</v>
      </c>
      <c r="D6818" s="195">
        <v>5693.13</v>
      </c>
    </row>
    <row r="6819" spans="1:4" x14ac:dyDescent="0.25">
      <c r="A6819" s="84">
        <v>88249</v>
      </c>
      <c r="B6819" s="85" t="s">
        <v>3990</v>
      </c>
      <c r="C6819" s="84" t="s">
        <v>18</v>
      </c>
      <c r="D6819" s="195">
        <v>32.31</v>
      </c>
    </row>
    <row r="6820" spans="1:4" x14ac:dyDescent="0.25">
      <c r="A6820" s="84">
        <v>88250</v>
      </c>
      <c r="B6820" s="85" t="s">
        <v>3991</v>
      </c>
      <c r="C6820" s="84" t="s">
        <v>18</v>
      </c>
      <c r="D6820" s="195">
        <v>27.74</v>
      </c>
    </row>
    <row r="6821" spans="1:4" x14ac:dyDescent="0.25">
      <c r="A6821" s="84">
        <v>101386</v>
      </c>
      <c r="B6821" s="85" t="s">
        <v>3991</v>
      </c>
      <c r="C6821" s="84" t="s">
        <v>4061</v>
      </c>
      <c r="D6821" s="195">
        <v>4976.1000000000004</v>
      </c>
    </row>
    <row r="6822" spans="1:4" x14ac:dyDescent="0.25">
      <c r="A6822" s="84">
        <v>101387</v>
      </c>
      <c r="B6822" s="85" t="s">
        <v>4258</v>
      </c>
      <c r="C6822" s="84" t="s">
        <v>4061</v>
      </c>
      <c r="D6822" s="195">
        <v>5211.16</v>
      </c>
    </row>
    <row r="6823" spans="1:4" x14ac:dyDescent="0.25">
      <c r="A6823" s="84">
        <v>88251</v>
      </c>
      <c r="B6823" s="85" t="s">
        <v>3992</v>
      </c>
      <c r="C6823" s="84" t="s">
        <v>18</v>
      </c>
      <c r="D6823" s="195">
        <v>28.93</v>
      </c>
    </row>
    <row r="6824" spans="1:4" x14ac:dyDescent="0.25">
      <c r="A6824" s="84">
        <v>88252</v>
      </c>
      <c r="B6824" s="85" t="s">
        <v>3993</v>
      </c>
      <c r="C6824" s="84" t="s">
        <v>18</v>
      </c>
      <c r="D6824" s="195">
        <v>26.59</v>
      </c>
    </row>
    <row r="6825" spans="1:4" x14ac:dyDescent="0.25">
      <c r="A6825" s="84">
        <v>101388</v>
      </c>
      <c r="B6825" s="85" t="s">
        <v>3993</v>
      </c>
      <c r="C6825" s="84" t="s">
        <v>4061</v>
      </c>
      <c r="D6825" s="195">
        <v>4786.13</v>
      </c>
    </row>
    <row r="6826" spans="1:4" x14ac:dyDescent="0.25">
      <c r="A6826" s="84">
        <v>88253</v>
      </c>
      <c r="B6826" s="85" t="s">
        <v>3994</v>
      </c>
      <c r="C6826" s="84" t="s">
        <v>18</v>
      </c>
      <c r="D6826" s="195">
        <v>11.41</v>
      </c>
    </row>
    <row r="6827" spans="1:4" x14ac:dyDescent="0.25">
      <c r="A6827" s="84">
        <v>101389</v>
      </c>
      <c r="B6827" s="85" t="s">
        <v>3994</v>
      </c>
      <c r="C6827" s="84" t="s">
        <v>4061</v>
      </c>
      <c r="D6827" s="195">
        <v>2033.81</v>
      </c>
    </row>
    <row r="6828" spans="1:4" ht="26.4" x14ac:dyDescent="0.25">
      <c r="A6828" s="84">
        <v>101390</v>
      </c>
      <c r="B6828" s="85" t="s">
        <v>4259</v>
      </c>
      <c r="C6828" s="84" t="s">
        <v>4061</v>
      </c>
      <c r="D6828" s="195">
        <v>8583.5300000000007</v>
      </c>
    </row>
    <row r="6829" spans="1:4" x14ac:dyDescent="0.25">
      <c r="A6829" s="84">
        <v>88255</v>
      </c>
      <c r="B6829" s="85" t="s">
        <v>3995</v>
      </c>
      <c r="C6829" s="84" t="s">
        <v>18</v>
      </c>
      <c r="D6829" s="195">
        <v>48.82</v>
      </c>
    </row>
    <row r="6830" spans="1:4" x14ac:dyDescent="0.25">
      <c r="A6830" s="84">
        <v>88256</v>
      </c>
      <c r="B6830" s="85" t="s">
        <v>4260</v>
      </c>
      <c r="C6830" s="84" t="s">
        <v>18</v>
      </c>
      <c r="D6830" s="195">
        <v>32.159999999999997</v>
      </c>
    </row>
    <row r="6831" spans="1:4" x14ac:dyDescent="0.25">
      <c r="A6831" s="84">
        <v>101391</v>
      </c>
      <c r="B6831" s="85" t="s">
        <v>4260</v>
      </c>
      <c r="C6831" s="84" t="s">
        <v>4061</v>
      </c>
      <c r="D6831" s="195">
        <v>5762.31</v>
      </c>
    </row>
    <row r="6832" spans="1:4" x14ac:dyDescent="0.25">
      <c r="A6832" s="84">
        <v>88257</v>
      </c>
      <c r="B6832" s="85" t="s">
        <v>3996</v>
      </c>
      <c r="C6832" s="84" t="s">
        <v>18</v>
      </c>
      <c r="D6832" s="195">
        <v>33.47</v>
      </c>
    </row>
    <row r="6833" spans="1:4" x14ac:dyDescent="0.25">
      <c r="A6833" s="84">
        <v>101392</v>
      </c>
      <c r="B6833" s="85" t="s">
        <v>4261</v>
      </c>
      <c r="C6833" s="84" t="s">
        <v>4061</v>
      </c>
      <c r="D6833" s="195">
        <v>5971.93</v>
      </c>
    </row>
    <row r="6834" spans="1:4" x14ac:dyDescent="0.25">
      <c r="A6834" s="84">
        <v>88260</v>
      </c>
      <c r="B6834" s="85" t="s">
        <v>3997</v>
      </c>
      <c r="C6834" s="84" t="s">
        <v>18</v>
      </c>
      <c r="D6834" s="195">
        <v>28.71</v>
      </c>
    </row>
    <row r="6835" spans="1:4" x14ac:dyDescent="0.25">
      <c r="A6835" s="84">
        <v>101394</v>
      </c>
      <c r="B6835" s="85" t="s">
        <v>3997</v>
      </c>
      <c r="C6835" s="84" t="s">
        <v>4061</v>
      </c>
      <c r="D6835" s="195">
        <v>5163.8900000000003</v>
      </c>
    </row>
    <row r="6836" spans="1:4" x14ac:dyDescent="0.25">
      <c r="A6836" s="84">
        <v>101395</v>
      </c>
      <c r="B6836" s="85" t="s">
        <v>4262</v>
      </c>
      <c r="C6836" s="84" t="s">
        <v>4061</v>
      </c>
      <c r="D6836" s="195">
        <v>5169</v>
      </c>
    </row>
    <row r="6837" spans="1:4" x14ac:dyDescent="0.25">
      <c r="A6837" s="84">
        <v>88261</v>
      </c>
      <c r="B6837" s="85" t="s">
        <v>4263</v>
      </c>
      <c r="C6837" s="84" t="s">
        <v>18</v>
      </c>
      <c r="D6837" s="195">
        <v>35.909999999999997</v>
      </c>
    </row>
    <row r="6838" spans="1:4" x14ac:dyDescent="0.25">
      <c r="A6838" s="84">
        <v>101396</v>
      </c>
      <c r="B6838" s="85" t="s">
        <v>4263</v>
      </c>
      <c r="C6838" s="84" t="s">
        <v>4061</v>
      </c>
      <c r="D6838" s="195">
        <v>6412.09</v>
      </c>
    </row>
    <row r="6839" spans="1:4" x14ac:dyDescent="0.25">
      <c r="A6839" s="84">
        <v>88262</v>
      </c>
      <c r="B6839" s="85" t="s">
        <v>3998</v>
      </c>
      <c r="C6839" s="84" t="s">
        <v>18</v>
      </c>
      <c r="D6839" s="195">
        <v>35.82</v>
      </c>
    </row>
    <row r="6840" spans="1:4" x14ac:dyDescent="0.25">
      <c r="A6840" s="84">
        <v>101397</v>
      </c>
      <c r="B6840" s="85" t="s">
        <v>3998</v>
      </c>
      <c r="C6840" s="84" t="s">
        <v>4061</v>
      </c>
      <c r="D6840" s="195">
        <v>6401.07</v>
      </c>
    </row>
    <row r="6841" spans="1:4" x14ac:dyDescent="0.25">
      <c r="A6841" s="84">
        <v>101398</v>
      </c>
      <c r="B6841" s="85" t="s">
        <v>4264</v>
      </c>
      <c r="C6841" s="84" t="s">
        <v>4061</v>
      </c>
      <c r="D6841" s="195">
        <v>4577.3900000000003</v>
      </c>
    </row>
    <row r="6842" spans="1:4" ht="26.4" x14ac:dyDescent="0.25">
      <c r="A6842" s="84">
        <v>88263</v>
      </c>
      <c r="B6842" s="85" t="s">
        <v>3999</v>
      </c>
      <c r="C6842" s="84" t="s">
        <v>18</v>
      </c>
      <c r="D6842" s="195">
        <v>25.49</v>
      </c>
    </row>
    <row r="6843" spans="1:4" ht="26.4" x14ac:dyDescent="0.25">
      <c r="A6843" s="84">
        <v>95308</v>
      </c>
      <c r="B6843" s="85" t="s">
        <v>4066</v>
      </c>
      <c r="C6843" s="84" t="s">
        <v>18</v>
      </c>
      <c r="D6843" s="195">
        <v>0.21</v>
      </c>
    </row>
    <row r="6844" spans="1:4" ht="26.4" x14ac:dyDescent="0.25">
      <c r="A6844" s="84">
        <v>101286</v>
      </c>
      <c r="B6844" s="85" t="s">
        <v>4179</v>
      </c>
      <c r="C6844" s="84" t="s">
        <v>4061</v>
      </c>
      <c r="D6844" s="195">
        <v>28.72</v>
      </c>
    </row>
    <row r="6845" spans="1:4" ht="26.4" x14ac:dyDescent="0.25">
      <c r="A6845" s="84">
        <v>95309</v>
      </c>
      <c r="B6845" s="85" t="s">
        <v>4067</v>
      </c>
      <c r="C6845" s="84" t="s">
        <v>18</v>
      </c>
      <c r="D6845" s="195">
        <v>0.27</v>
      </c>
    </row>
    <row r="6846" spans="1:4" ht="26.4" x14ac:dyDescent="0.25">
      <c r="A6846" s="84">
        <v>101287</v>
      </c>
      <c r="B6846" s="85" t="s">
        <v>4180</v>
      </c>
      <c r="C6846" s="84" t="s">
        <v>4061</v>
      </c>
      <c r="D6846" s="195">
        <v>92.93</v>
      </c>
    </row>
    <row r="6847" spans="1:4" ht="26.4" x14ac:dyDescent="0.25">
      <c r="A6847" s="84">
        <v>95310</v>
      </c>
      <c r="B6847" s="85" t="s">
        <v>4068</v>
      </c>
      <c r="C6847" s="84" t="s">
        <v>18</v>
      </c>
      <c r="D6847" s="195">
        <v>0.21</v>
      </c>
    </row>
    <row r="6848" spans="1:4" ht="26.4" x14ac:dyDescent="0.25">
      <c r="A6848" s="84">
        <v>101288</v>
      </c>
      <c r="B6848" s="85" t="s">
        <v>4181</v>
      </c>
      <c r="C6848" s="84" t="s">
        <v>4061</v>
      </c>
      <c r="D6848" s="195">
        <v>28.72</v>
      </c>
    </row>
    <row r="6849" spans="1:4" ht="26.4" x14ac:dyDescent="0.25">
      <c r="A6849" s="84">
        <v>95311</v>
      </c>
      <c r="B6849" s="85" t="s">
        <v>4069</v>
      </c>
      <c r="C6849" s="84" t="s">
        <v>18</v>
      </c>
      <c r="D6849" s="195">
        <v>0.19</v>
      </c>
    </row>
    <row r="6850" spans="1:4" ht="26.4" x14ac:dyDescent="0.25">
      <c r="A6850" s="84">
        <v>101289</v>
      </c>
      <c r="B6850" s="85" t="s">
        <v>4182</v>
      </c>
      <c r="C6850" s="84" t="s">
        <v>4061</v>
      </c>
      <c r="D6850" s="195">
        <v>26.04</v>
      </c>
    </row>
    <row r="6851" spans="1:4" ht="26.4" x14ac:dyDescent="0.25">
      <c r="A6851" s="84">
        <v>95312</v>
      </c>
      <c r="B6851" s="85" t="s">
        <v>4070</v>
      </c>
      <c r="C6851" s="84" t="s">
        <v>18</v>
      </c>
      <c r="D6851" s="195">
        <v>0.27</v>
      </c>
    </row>
    <row r="6852" spans="1:4" ht="26.4" x14ac:dyDescent="0.25">
      <c r="A6852" s="84">
        <v>100291</v>
      </c>
      <c r="B6852" s="85" t="s">
        <v>4165</v>
      </c>
      <c r="C6852" s="84" t="s">
        <v>18</v>
      </c>
      <c r="D6852" s="195">
        <v>0.27</v>
      </c>
    </row>
    <row r="6853" spans="1:4" ht="26.4" x14ac:dyDescent="0.25">
      <c r="A6853" s="84">
        <v>101290</v>
      </c>
      <c r="B6853" s="85" t="s">
        <v>4183</v>
      </c>
      <c r="C6853" s="84" t="s">
        <v>4061</v>
      </c>
      <c r="D6853" s="195">
        <v>36.76</v>
      </c>
    </row>
    <row r="6854" spans="1:4" ht="26.4" x14ac:dyDescent="0.25">
      <c r="A6854" s="84">
        <v>101291</v>
      </c>
      <c r="B6854" s="85" t="s">
        <v>4184</v>
      </c>
      <c r="C6854" s="84" t="s">
        <v>4061</v>
      </c>
      <c r="D6854" s="195">
        <v>28.72</v>
      </c>
    </row>
    <row r="6855" spans="1:4" ht="26.4" x14ac:dyDescent="0.25">
      <c r="A6855" s="84">
        <v>95313</v>
      </c>
      <c r="B6855" s="85" t="s">
        <v>4071</v>
      </c>
      <c r="C6855" s="84" t="s">
        <v>18</v>
      </c>
      <c r="D6855" s="195">
        <v>0.19</v>
      </c>
    </row>
    <row r="6856" spans="1:4" ht="26.4" x14ac:dyDescent="0.25">
      <c r="A6856" s="84">
        <v>101292</v>
      </c>
      <c r="B6856" s="85" t="s">
        <v>4185</v>
      </c>
      <c r="C6856" s="84" t="s">
        <v>4061</v>
      </c>
      <c r="D6856" s="195">
        <v>26.04</v>
      </c>
    </row>
    <row r="6857" spans="1:4" ht="26.4" x14ac:dyDescent="0.25">
      <c r="A6857" s="84">
        <v>95392</v>
      </c>
      <c r="B6857" s="85" t="s">
        <v>4137</v>
      </c>
      <c r="C6857" s="84" t="s">
        <v>18</v>
      </c>
      <c r="D6857" s="195">
        <v>0.12</v>
      </c>
    </row>
    <row r="6858" spans="1:4" ht="26.4" x14ac:dyDescent="0.25">
      <c r="A6858" s="84">
        <v>95413</v>
      </c>
      <c r="B6858" s="85" t="s">
        <v>4151</v>
      </c>
      <c r="C6858" s="84" t="s">
        <v>4061</v>
      </c>
      <c r="D6858" s="195">
        <v>16.36</v>
      </c>
    </row>
    <row r="6859" spans="1:4" ht="26.4" x14ac:dyDescent="0.25">
      <c r="A6859" s="84">
        <v>95393</v>
      </c>
      <c r="B6859" s="85" t="s">
        <v>4138</v>
      </c>
      <c r="C6859" s="84" t="s">
        <v>18</v>
      </c>
      <c r="D6859" s="195">
        <v>0.52</v>
      </c>
    </row>
    <row r="6860" spans="1:4" ht="26.4" x14ac:dyDescent="0.25">
      <c r="A6860" s="84">
        <v>95414</v>
      </c>
      <c r="B6860" s="85" t="s">
        <v>4152</v>
      </c>
      <c r="C6860" s="84" t="s">
        <v>4061</v>
      </c>
      <c r="D6860" s="195">
        <v>69.44</v>
      </c>
    </row>
    <row r="6861" spans="1:4" x14ac:dyDescent="0.25">
      <c r="A6861" s="84">
        <v>95314</v>
      </c>
      <c r="B6861" s="85" t="s">
        <v>4072</v>
      </c>
      <c r="C6861" s="84" t="s">
        <v>18</v>
      </c>
      <c r="D6861" s="195">
        <v>0.25</v>
      </c>
    </row>
    <row r="6862" spans="1:4" ht="26.4" x14ac:dyDescent="0.25">
      <c r="A6862" s="84">
        <v>101293</v>
      </c>
      <c r="B6862" s="85" t="s">
        <v>4186</v>
      </c>
      <c r="C6862" s="84" t="s">
        <v>4061</v>
      </c>
      <c r="D6862" s="195">
        <v>33.46</v>
      </c>
    </row>
    <row r="6863" spans="1:4" ht="26.4" x14ac:dyDescent="0.25">
      <c r="A6863" s="84">
        <v>95394</v>
      </c>
      <c r="B6863" s="85" t="s">
        <v>4139</v>
      </c>
      <c r="C6863" s="84" t="s">
        <v>18</v>
      </c>
      <c r="D6863" s="195">
        <v>0.94</v>
      </c>
    </row>
    <row r="6864" spans="1:4" ht="26.4" x14ac:dyDescent="0.25">
      <c r="A6864" s="84">
        <v>95395</v>
      </c>
      <c r="B6864" s="85" t="s">
        <v>4140</v>
      </c>
      <c r="C6864" s="84" t="s">
        <v>18</v>
      </c>
      <c r="D6864" s="195">
        <v>1.08</v>
      </c>
    </row>
    <row r="6865" spans="1:4" ht="26.4" x14ac:dyDescent="0.25">
      <c r="A6865" s="84">
        <v>95396</v>
      </c>
      <c r="B6865" s="85" t="s">
        <v>4141</v>
      </c>
      <c r="C6865" s="84" t="s">
        <v>18</v>
      </c>
      <c r="D6865" s="195">
        <v>1.1100000000000001</v>
      </c>
    </row>
    <row r="6866" spans="1:4" ht="26.4" x14ac:dyDescent="0.25">
      <c r="A6866" s="84">
        <v>95419</v>
      </c>
      <c r="B6866" s="85" t="s">
        <v>4157</v>
      </c>
      <c r="C6866" s="84" t="s">
        <v>4061</v>
      </c>
      <c r="D6866" s="195">
        <v>125.41</v>
      </c>
    </row>
    <row r="6867" spans="1:4" ht="26.4" x14ac:dyDescent="0.25">
      <c r="A6867" s="84">
        <v>95420</v>
      </c>
      <c r="B6867" s="85" t="s">
        <v>4158</v>
      </c>
      <c r="C6867" s="84" t="s">
        <v>4061</v>
      </c>
      <c r="D6867" s="195">
        <v>142.78</v>
      </c>
    </row>
    <row r="6868" spans="1:4" ht="26.4" x14ac:dyDescent="0.25">
      <c r="A6868" s="84">
        <v>95421</v>
      </c>
      <c r="B6868" s="85" t="s">
        <v>4159</v>
      </c>
      <c r="C6868" s="84" t="s">
        <v>4061</v>
      </c>
      <c r="D6868" s="195">
        <v>147.29</v>
      </c>
    </row>
    <row r="6869" spans="1:4" ht="26.4" x14ac:dyDescent="0.25">
      <c r="A6869" s="84">
        <v>101294</v>
      </c>
      <c r="B6869" s="85" t="s">
        <v>4187</v>
      </c>
      <c r="C6869" s="84" t="s">
        <v>4061</v>
      </c>
      <c r="D6869" s="195">
        <v>40.79</v>
      </c>
    </row>
    <row r="6870" spans="1:4" ht="26.4" x14ac:dyDescent="0.25">
      <c r="A6870" s="84">
        <v>95315</v>
      </c>
      <c r="B6870" s="85" t="s">
        <v>4073</v>
      </c>
      <c r="C6870" s="84" t="s">
        <v>18</v>
      </c>
      <c r="D6870" s="195">
        <v>0.3</v>
      </c>
    </row>
    <row r="6871" spans="1:4" ht="26.4" x14ac:dyDescent="0.25">
      <c r="A6871" s="84">
        <v>100293</v>
      </c>
      <c r="B6871" s="85" t="s">
        <v>4166</v>
      </c>
      <c r="C6871" s="84" t="s">
        <v>18</v>
      </c>
      <c r="D6871" s="195">
        <v>0.2</v>
      </c>
    </row>
    <row r="6872" spans="1:4" ht="26.4" x14ac:dyDescent="0.25">
      <c r="A6872" s="84">
        <v>101295</v>
      </c>
      <c r="B6872" s="85" t="s">
        <v>4188</v>
      </c>
      <c r="C6872" s="84" t="s">
        <v>4061</v>
      </c>
      <c r="D6872" s="195">
        <v>26.7</v>
      </c>
    </row>
    <row r="6873" spans="1:4" ht="26.4" x14ac:dyDescent="0.25">
      <c r="A6873" s="84">
        <v>95316</v>
      </c>
      <c r="B6873" s="85" t="s">
        <v>4074</v>
      </c>
      <c r="C6873" s="84" t="s">
        <v>18</v>
      </c>
      <c r="D6873" s="195">
        <v>0.7</v>
      </c>
    </row>
    <row r="6874" spans="1:4" ht="26.4" x14ac:dyDescent="0.25">
      <c r="A6874" s="84">
        <v>95317</v>
      </c>
      <c r="B6874" s="85" t="s">
        <v>4075</v>
      </c>
      <c r="C6874" s="84" t="s">
        <v>18</v>
      </c>
      <c r="D6874" s="195">
        <v>0.33</v>
      </c>
    </row>
    <row r="6875" spans="1:4" ht="26.4" x14ac:dyDescent="0.25">
      <c r="A6875" s="84">
        <v>101296</v>
      </c>
      <c r="B6875" s="85" t="s">
        <v>4189</v>
      </c>
      <c r="C6875" s="84" t="s">
        <v>4061</v>
      </c>
      <c r="D6875" s="195">
        <v>44.76</v>
      </c>
    </row>
    <row r="6876" spans="1:4" ht="26.4" x14ac:dyDescent="0.25">
      <c r="A6876" s="84">
        <v>95398</v>
      </c>
      <c r="B6876" s="85" t="s">
        <v>4142</v>
      </c>
      <c r="C6876" s="84" t="s">
        <v>18</v>
      </c>
      <c r="D6876" s="195">
        <v>0.09</v>
      </c>
    </row>
    <row r="6877" spans="1:4" ht="26.4" x14ac:dyDescent="0.25">
      <c r="A6877" s="84">
        <v>95416</v>
      </c>
      <c r="B6877" s="85" t="s">
        <v>4154</v>
      </c>
      <c r="C6877" s="84" t="s">
        <v>4061</v>
      </c>
      <c r="D6877" s="195">
        <v>11.96</v>
      </c>
    </row>
    <row r="6878" spans="1:4" ht="26.4" x14ac:dyDescent="0.25">
      <c r="A6878" s="84">
        <v>101297</v>
      </c>
      <c r="B6878" s="85" t="s">
        <v>13400</v>
      </c>
      <c r="C6878" s="84" t="s">
        <v>4061</v>
      </c>
      <c r="D6878" s="195">
        <v>32.61</v>
      </c>
    </row>
    <row r="6879" spans="1:4" ht="26.4" x14ac:dyDescent="0.25">
      <c r="A6879" s="84">
        <v>95318</v>
      </c>
      <c r="B6879" s="85" t="s">
        <v>4076</v>
      </c>
      <c r="C6879" s="84" t="s">
        <v>18</v>
      </c>
      <c r="D6879" s="195">
        <v>0.24</v>
      </c>
    </row>
    <row r="6880" spans="1:4" ht="26.4" x14ac:dyDescent="0.25">
      <c r="A6880" s="84">
        <v>101298</v>
      </c>
      <c r="B6880" s="85" t="s">
        <v>4190</v>
      </c>
      <c r="C6880" s="84" t="s">
        <v>4061</v>
      </c>
      <c r="D6880" s="195">
        <v>28.72</v>
      </c>
    </row>
    <row r="6881" spans="1:4" ht="26.4" x14ac:dyDescent="0.25">
      <c r="A6881" s="84">
        <v>95319</v>
      </c>
      <c r="B6881" s="85" t="s">
        <v>4077</v>
      </c>
      <c r="C6881" s="84" t="s">
        <v>18</v>
      </c>
      <c r="D6881" s="195">
        <v>0.21</v>
      </c>
    </row>
    <row r="6882" spans="1:4" ht="26.4" x14ac:dyDescent="0.25">
      <c r="A6882" s="84">
        <v>101299</v>
      </c>
      <c r="B6882" s="85" t="s">
        <v>4191</v>
      </c>
      <c r="C6882" s="84" t="s">
        <v>4061</v>
      </c>
      <c r="D6882" s="195">
        <v>36.76</v>
      </c>
    </row>
    <row r="6883" spans="1:4" ht="26.4" x14ac:dyDescent="0.25">
      <c r="A6883" s="84">
        <v>95320</v>
      </c>
      <c r="B6883" s="85" t="s">
        <v>4078</v>
      </c>
      <c r="C6883" s="84" t="s">
        <v>18</v>
      </c>
      <c r="D6883" s="195">
        <v>0.21</v>
      </c>
    </row>
    <row r="6884" spans="1:4" ht="26.4" x14ac:dyDescent="0.25">
      <c r="A6884" s="84">
        <v>95321</v>
      </c>
      <c r="B6884" s="85" t="s">
        <v>4079</v>
      </c>
      <c r="C6884" s="84" t="s">
        <v>18</v>
      </c>
      <c r="D6884" s="195">
        <v>0.19</v>
      </c>
    </row>
    <row r="6885" spans="1:4" ht="26.4" x14ac:dyDescent="0.25">
      <c r="A6885" s="84">
        <v>101300</v>
      </c>
      <c r="B6885" s="85" t="s">
        <v>4192</v>
      </c>
      <c r="C6885" s="84" t="s">
        <v>4061</v>
      </c>
      <c r="D6885" s="195">
        <v>25.29</v>
      </c>
    </row>
    <row r="6886" spans="1:4" ht="26.4" x14ac:dyDescent="0.25">
      <c r="A6886" s="84">
        <v>95322</v>
      </c>
      <c r="B6886" s="85" t="s">
        <v>4080</v>
      </c>
      <c r="C6886" s="84" t="s">
        <v>18</v>
      </c>
      <c r="D6886" s="195">
        <v>7.0000000000000007E-2</v>
      </c>
    </row>
    <row r="6887" spans="1:4" ht="26.4" x14ac:dyDescent="0.25">
      <c r="A6887" s="84">
        <v>101301</v>
      </c>
      <c r="B6887" s="85" t="s">
        <v>4193</v>
      </c>
      <c r="C6887" s="84" t="s">
        <v>4061</v>
      </c>
      <c r="D6887" s="195">
        <v>9.94</v>
      </c>
    </row>
    <row r="6888" spans="1:4" ht="26.4" x14ac:dyDescent="0.25">
      <c r="A6888" s="84">
        <v>95323</v>
      </c>
      <c r="B6888" s="85" t="s">
        <v>4081</v>
      </c>
      <c r="C6888" s="84" t="s">
        <v>18</v>
      </c>
      <c r="D6888" s="195">
        <v>0.38</v>
      </c>
    </row>
    <row r="6889" spans="1:4" ht="26.4" x14ac:dyDescent="0.25">
      <c r="A6889" s="84">
        <v>101302</v>
      </c>
      <c r="B6889" s="85" t="s">
        <v>4194</v>
      </c>
      <c r="C6889" s="84" t="s">
        <v>4061</v>
      </c>
      <c r="D6889" s="195">
        <v>50.69</v>
      </c>
    </row>
    <row r="6890" spans="1:4" ht="26.4" x14ac:dyDescent="0.25">
      <c r="A6890" s="84">
        <v>95324</v>
      </c>
      <c r="B6890" s="85" t="s">
        <v>13401</v>
      </c>
      <c r="C6890" s="84" t="s">
        <v>18</v>
      </c>
      <c r="D6890" s="195">
        <v>0.32</v>
      </c>
    </row>
    <row r="6891" spans="1:4" ht="26.4" x14ac:dyDescent="0.25">
      <c r="A6891" s="84">
        <v>101304</v>
      </c>
      <c r="B6891" s="85" t="s">
        <v>13402</v>
      </c>
      <c r="C6891" s="84" t="s">
        <v>4061</v>
      </c>
      <c r="D6891" s="195">
        <v>42.82</v>
      </c>
    </row>
    <row r="6892" spans="1:4" ht="26.4" x14ac:dyDescent="0.25">
      <c r="A6892" s="84">
        <v>95325</v>
      </c>
      <c r="B6892" s="85" t="s">
        <v>4082</v>
      </c>
      <c r="C6892" s="84" t="s">
        <v>18</v>
      </c>
      <c r="D6892" s="195">
        <v>0.43</v>
      </c>
    </row>
    <row r="6893" spans="1:4" ht="26.4" x14ac:dyDescent="0.25">
      <c r="A6893" s="84">
        <v>101305</v>
      </c>
      <c r="B6893" s="85" t="s">
        <v>4196</v>
      </c>
      <c r="C6893" s="84" t="s">
        <v>4061</v>
      </c>
      <c r="D6893" s="195">
        <v>57.85</v>
      </c>
    </row>
    <row r="6894" spans="1:4" ht="26.4" x14ac:dyDescent="0.25">
      <c r="A6894" s="84">
        <v>95328</v>
      </c>
      <c r="B6894" s="85" t="s">
        <v>4083</v>
      </c>
      <c r="C6894" s="84" t="s">
        <v>18</v>
      </c>
      <c r="D6894" s="195">
        <v>0.21</v>
      </c>
    </row>
    <row r="6895" spans="1:4" ht="26.4" x14ac:dyDescent="0.25">
      <c r="A6895" s="84">
        <v>101307</v>
      </c>
      <c r="B6895" s="85" t="s">
        <v>4197</v>
      </c>
      <c r="C6895" s="84" t="s">
        <v>4061</v>
      </c>
      <c r="D6895" s="195">
        <v>28.39</v>
      </c>
    </row>
    <row r="6896" spans="1:4" ht="26.4" x14ac:dyDescent="0.25">
      <c r="A6896" s="84">
        <v>101309</v>
      </c>
      <c r="B6896" s="85" t="s">
        <v>4199</v>
      </c>
      <c r="C6896" s="84" t="s">
        <v>4061</v>
      </c>
      <c r="D6896" s="195">
        <v>36.76</v>
      </c>
    </row>
    <row r="6897" spans="1:4" ht="26.4" x14ac:dyDescent="0.25">
      <c r="A6897" s="84">
        <v>95329</v>
      </c>
      <c r="B6897" s="85" t="s">
        <v>4084</v>
      </c>
      <c r="C6897" s="84" t="s">
        <v>18</v>
      </c>
      <c r="D6897" s="195">
        <v>0.38</v>
      </c>
    </row>
    <row r="6898" spans="1:4" ht="26.4" x14ac:dyDescent="0.25">
      <c r="A6898" s="84">
        <v>101310</v>
      </c>
      <c r="B6898" s="85" t="s">
        <v>4200</v>
      </c>
      <c r="C6898" s="84" t="s">
        <v>4061</v>
      </c>
      <c r="D6898" s="195">
        <v>50.43</v>
      </c>
    </row>
    <row r="6899" spans="1:4" ht="26.4" x14ac:dyDescent="0.25">
      <c r="A6899" s="84">
        <v>101311</v>
      </c>
      <c r="B6899" s="85" t="s">
        <v>4201</v>
      </c>
      <c r="C6899" s="84" t="s">
        <v>4061</v>
      </c>
      <c r="D6899" s="195">
        <v>39.409999999999997</v>
      </c>
    </row>
    <row r="6900" spans="1:4" ht="26.4" x14ac:dyDescent="0.25">
      <c r="A6900" s="84">
        <v>95330</v>
      </c>
      <c r="B6900" s="85" t="s">
        <v>4085</v>
      </c>
      <c r="C6900" s="84" t="s">
        <v>18</v>
      </c>
      <c r="D6900" s="195">
        <v>0.28999999999999998</v>
      </c>
    </row>
    <row r="6901" spans="1:4" ht="26.4" x14ac:dyDescent="0.25">
      <c r="A6901" s="84">
        <v>101312</v>
      </c>
      <c r="B6901" s="85" t="s">
        <v>4202</v>
      </c>
      <c r="C6901" s="84" t="s">
        <v>4061</v>
      </c>
      <c r="D6901" s="195">
        <v>25.29</v>
      </c>
    </row>
    <row r="6902" spans="1:4" ht="26.4" x14ac:dyDescent="0.25">
      <c r="A6902" s="84">
        <v>95331</v>
      </c>
      <c r="B6902" s="85" t="s">
        <v>4086</v>
      </c>
      <c r="C6902" s="84" t="s">
        <v>18</v>
      </c>
      <c r="D6902" s="195">
        <v>0.19</v>
      </c>
    </row>
    <row r="6903" spans="1:4" ht="26.4" x14ac:dyDescent="0.25">
      <c r="A6903" s="84">
        <v>95400</v>
      </c>
      <c r="B6903" s="85" t="s">
        <v>4143</v>
      </c>
      <c r="C6903" s="84" t="s">
        <v>18</v>
      </c>
      <c r="D6903" s="195">
        <v>0.06</v>
      </c>
    </row>
    <row r="6904" spans="1:4" ht="26.4" x14ac:dyDescent="0.25">
      <c r="A6904" s="84">
        <v>95411</v>
      </c>
      <c r="B6904" s="85" t="s">
        <v>4150</v>
      </c>
      <c r="C6904" s="84" t="s">
        <v>4061</v>
      </c>
      <c r="D6904" s="195">
        <v>8.5</v>
      </c>
    </row>
    <row r="6905" spans="1:4" ht="26.4" x14ac:dyDescent="0.25">
      <c r="A6905" s="84">
        <v>95332</v>
      </c>
      <c r="B6905" s="85" t="s">
        <v>4087</v>
      </c>
      <c r="C6905" s="84" t="s">
        <v>18</v>
      </c>
      <c r="D6905" s="195">
        <v>1.1499999999999999</v>
      </c>
    </row>
    <row r="6906" spans="1:4" ht="26.4" x14ac:dyDescent="0.25">
      <c r="A6906" s="84">
        <v>101313</v>
      </c>
      <c r="B6906" s="85" t="s">
        <v>4203</v>
      </c>
      <c r="C6906" s="84" t="s">
        <v>4061</v>
      </c>
      <c r="D6906" s="195">
        <v>151.97999999999999</v>
      </c>
    </row>
    <row r="6907" spans="1:4" ht="26.4" x14ac:dyDescent="0.25">
      <c r="A6907" s="84">
        <v>95334</v>
      </c>
      <c r="B6907" s="85" t="s">
        <v>4088</v>
      </c>
      <c r="C6907" s="84" t="s">
        <v>18</v>
      </c>
      <c r="D6907" s="195">
        <v>1.0900000000000001</v>
      </c>
    </row>
    <row r="6908" spans="1:4" ht="26.4" x14ac:dyDescent="0.25">
      <c r="A6908" s="84">
        <v>101315</v>
      </c>
      <c r="B6908" s="85" t="s">
        <v>4204</v>
      </c>
      <c r="C6908" s="84" t="s">
        <v>4061</v>
      </c>
      <c r="D6908" s="195">
        <v>144.54</v>
      </c>
    </row>
    <row r="6909" spans="1:4" ht="26.4" x14ac:dyDescent="0.25">
      <c r="A6909" s="84">
        <v>95335</v>
      </c>
      <c r="B6909" s="85" t="s">
        <v>4089</v>
      </c>
      <c r="C6909" s="84" t="s">
        <v>18</v>
      </c>
      <c r="D6909" s="195">
        <v>0.39</v>
      </c>
    </row>
    <row r="6910" spans="1:4" ht="26.4" x14ac:dyDescent="0.25">
      <c r="A6910" s="84">
        <v>101316</v>
      </c>
      <c r="B6910" s="85" t="s">
        <v>4205</v>
      </c>
      <c r="C6910" s="84" t="s">
        <v>4061</v>
      </c>
      <c r="D6910" s="195">
        <v>52.65</v>
      </c>
    </row>
    <row r="6911" spans="1:4" ht="26.4" x14ac:dyDescent="0.25">
      <c r="A6911" s="84">
        <v>95401</v>
      </c>
      <c r="B6911" s="85" t="s">
        <v>4144</v>
      </c>
      <c r="C6911" s="84" t="s">
        <v>18</v>
      </c>
      <c r="D6911" s="195">
        <v>0.85</v>
      </c>
    </row>
    <row r="6912" spans="1:4" ht="26.4" x14ac:dyDescent="0.25">
      <c r="A6912" s="84">
        <v>95422</v>
      </c>
      <c r="B6912" s="85" t="s">
        <v>4160</v>
      </c>
      <c r="C6912" s="84" t="s">
        <v>4061</v>
      </c>
      <c r="D6912" s="195">
        <v>113.56</v>
      </c>
    </row>
    <row r="6913" spans="1:4" ht="26.4" x14ac:dyDescent="0.25">
      <c r="A6913" s="84">
        <v>95402</v>
      </c>
      <c r="B6913" s="85" t="s">
        <v>4145</v>
      </c>
      <c r="C6913" s="84" t="s">
        <v>18</v>
      </c>
      <c r="D6913" s="195">
        <v>1.87</v>
      </c>
    </row>
    <row r="6914" spans="1:4" ht="26.4" x14ac:dyDescent="0.25">
      <c r="A6914" s="84">
        <v>95415</v>
      </c>
      <c r="B6914" s="85" t="s">
        <v>4153</v>
      </c>
      <c r="C6914" s="84" t="s">
        <v>4061</v>
      </c>
      <c r="D6914" s="195">
        <v>248.15</v>
      </c>
    </row>
    <row r="6915" spans="1:4" ht="26.4" x14ac:dyDescent="0.25">
      <c r="A6915" s="84">
        <v>95403</v>
      </c>
      <c r="B6915" s="85" t="s">
        <v>4146</v>
      </c>
      <c r="C6915" s="84" t="s">
        <v>18</v>
      </c>
      <c r="D6915" s="195">
        <v>2.0099999999999998</v>
      </c>
    </row>
    <row r="6916" spans="1:4" ht="26.4" x14ac:dyDescent="0.25">
      <c r="A6916" s="84">
        <v>95417</v>
      </c>
      <c r="B6916" s="85" t="s">
        <v>4155</v>
      </c>
      <c r="C6916" s="84" t="s">
        <v>4061</v>
      </c>
      <c r="D6916" s="195">
        <v>266.60000000000002</v>
      </c>
    </row>
    <row r="6917" spans="1:4" ht="26.4" x14ac:dyDescent="0.25">
      <c r="A6917" s="84">
        <v>95404</v>
      </c>
      <c r="B6917" s="85" t="s">
        <v>4147</v>
      </c>
      <c r="C6917" s="84" t="s">
        <v>18</v>
      </c>
      <c r="D6917" s="195">
        <v>2.35</v>
      </c>
    </row>
    <row r="6918" spans="1:4" ht="26.4" x14ac:dyDescent="0.25">
      <c r="A6918" s="84">
        <v>95418</v>
      </c>
      <c r="B6918" s="85" t="s">
        <v>4156</v>
      </c>
      <c r="C6918" s="84" t="s">
        <v>4061</v>
      </c>
      <c r="D6918" s="195">
        <v>311.73</v>
      </c>
    </row>
    <row r="6919" spans="1:4" ht="26.4" x14ac:dyDescent="0.25">
      <c r="A6919" s="84">
        <v>95337</v>
      </c>
      <c r="B6919" s="85" t="s">
        <v>4090</v>
      </c>
      <c r="C6919" s="84" t="s">
        <v>18</v>
      </c>
      <c r="D6919" s="195">
        <v>0.18</v>
      </c>
    </row>
    <row r="6920" spans="1:4" ht="26.4" x14ac:dyDescent="0.25">
      <c r="A6920" s="84">
        <v>101322</v>
      </c>
      <c r="B6920" s="85" t="s">
        <v>4207</v>
      </c>
      <c r="C6920" s="84" t="s">
        <v>4061</v>
      </c>
      <c r="D6920" s="195">
        <v>23.98</v>
      </c>
    </row>
    <row r="6921" spans="1:4" ht="26.4" x14ac:dyDescent="0.25">
      <c r="A6921" s="84">
        <v>95338</v>
      </c>
      <c r="B6921" s="85" t="s">
        <v>4091</v>
      </c>
      <c r="C6921" s="84" t="s">
        <v>18</v>
      </c>
      <c r="D6921" s="195">
        <v>0.42</v>
      </c>
    </row>
    <row r="6922" spans="1:4" ht="26.4" x14ac:dyDescent="0.25">
      <c r="A6922" s="84">
        <v>101323</v>
      </c>
      <c r="B6922" s="85" t="s">
        <v>4208</v>
      </c>
      <c r="C6922" s="84" t="s">
        <v>4061</v>
      </c>
      <c r="D6922" s="195">
        <v>56.38</v>
      </c>
    </row>
    <row r="6923" spans="1:4" ht="26.4" x14ac:dyDescent="0.25">
      <c r="A6923" s="84">
        <v>102918</v>
      </c>
      <c r="B6923" s="85" t="s">
        <v>13403</v>
      </c>
      <c r="C6923" s="84" t="s">
        <v>18</v>
      </c>
      <c r="D6923" s="195">
        <v>0</v>
      </c>
    </row>
    <row r="6924" spans="1:4" ht="26.4" x14ac:dyDescent="0.25">
      <c r="A6924" s="84">
        <v>101325</v>
      </c>
      <c r="B6924" s="85" t="s">
        <v>4210</v>
      </c>
      <c r="C6924" s="84" t="s">
        <v>4061</v>
      </c>
      <c r="D6924" s="195">
        <v>61.77</v>
      </c>
    </row>
    <row r="6925" spans="1:4" ht="26.4" x14ac:dyDescent="0.25">
      <c r="A6925" s="84">
        <v>95390</v>
      </c>
      <c r="B6925" s="85" t="s">
        <v>4136</v>
      </c>
      <c r="C6925" s="84" t="s">
        <v>18</v>
      </c>
      <c r="D6925" s="195">
        <v>0.09</v>
      </c>
    </row>
    <row r="6926" spans="1:4" ht="26.4" x14ac:dyDescent="0.25">
      <c r="A6926" s="84">
        <v>101326</v>
      </c>
      <c r="B6926" s="85" t="s">
        <v>4211</v>
      </c>
      <c r="C6926" s="84" t="s">
        <v>4061</v>
      </c>
      <c r="D6926" s="195">
        <v>12.61</v>
      </c>
    </row>
    <row r="6927" spans="1:4" ht="26.4" x14ac:dyDescent="0.25">
      <c r="A6927" s="84">
        <v>95340</v>
      </c>
      <c r="B6927" s="85" t="s">
        <v>4093</v>
      </c>
      <c r="C6927" s="84" t="s">
        <v>18</v>
      </c>
      <c r="D6927" s="195">
        <v>0.37</v>
      </c>
    </row>
    <row r="6928" spans="1:4" ht="26.4" x14ac:dyDescent="0.25">
      <c r="A6928" s="84">
        <v>101330</v>
      </c>
      <c r="B6928" s="85" t="s">
        <v>4214</v>
      </c>
      <c r="C6928" s="84" t="s">
        <v>4061</v>
      </c>
      <c r="D6928" s="195">
        <v>49.29</v>
      </c>
    </row>
    <row r="6929" spans="1:4" ht="26.4" x14ac:dyDescent="0.25">
      <c r="A6929" s="84">
        <v>101331</v>
      </c>
      <c r="B6929" s="85" t="s">
        <v>4215</v>
      </c>
      <c r="C6929" s="84" t="s">
        <v>4061</v>
      </c>
      <c r="D6929" s="195">
        <v>43.14</v>
      </c>
    </row>
    <row r="6930" spans="1:4" ht="26.4" x14ac:dyDescent="0.25">
      <c r="A6930" s="84">
        <v>95341</v>
      </c>
      <c r="B6930" s="85" t="s">
        <v>4094</v>
      </c>
      <c r="C6930" s="84" t="s">
        <v>18</v>
      </c>
      <c r="D6930" s="195">
        <v>0.32</v>
      </c>
    </row>
    <row r="6931" spans="1:4" ht="26.4" x14ac:dyDescent="0.25">
      <c r="A6931" s="84">
        <v>95339</v>
      </c>
      <c r="B6931" s="85" t="s">
        <v>4092</v>
      </c>
      <c r="C6931" s="84" t="s">
        <v>18</v>
      </c>
      <c r="D6931" s="195">
        <v>0.46</v>
      </c>
    </row>
    <row r="6932" spans="1:4" ht="26.4" x14ac:dyDescent="0.25">
      <c r="A6932" s="84">
        <v>101329</v>
      </c>
      <c r="B6932" s="85" t="s">
        <v>4213</v>
      </c>
      <c r="C6932" s="84" t="s">
        <v>4061</v>
      </c>
      <c r="D6932" s="195">
        <v>61.01</v>
      </c>
    </row>
    <row r="6933" spans="1:4" ht="26.4" x14ac:dyDescent="0.25">
      <c r="A6933" s="84">
        <v>95342</v>
      </c>
      <c r="B6933" s="85" t="s">
        <v>4095</v>
      </c>
      <c r="C6933" s="84" t="s">
        <v>18</v>
      </c>
      <c r="D6933" s="195">
        <v>0.3</v>
      </c>
    </row>
    <row r="6934" spans="1:4" ht="26.4" x14ac:dyDescent="0.25">
      <c r="A6934" s="84">
        <v>101333</v>
      </c>
      <c r="B6934" s="85" t="s">
        <v>4217</v>
      </c>
      <c r="C6934" s="84" t="s">
        <v>4061</v>
      </c>
      <c r="D6934" s="195">
        <v>39.68</v>
      </c>
    </row>
    <row r="6935" spans="1:4" ht="26.4" x14ac:dyDescent="0.25">
      <c r="A6935" s="84">
        <v>100298</v>
      </c>
      <c r="B6935" s="85" t="s">
        <v>4168</v>
      </c>
      <c r="C6935" s="84" t="s">
        <v>18</v>
      </c>
      <c r="D6935" s="195">
        <v>0.72</v>
      </c>
    </row>
    <row r="6936" spans="1:4" ht="26.4" x14ac:dyDescent="0.25">
      <c r="A6936" s="84">
        <v>101334</v>
      </c>
      <c r="B6936" s="85" t="s">
        <v>4218</v>
      </c>
      <c r="C6936" s="84" t="s">
        <v>4061</v>
      </c>
      <c r="D6936" s="195">
        <v>95.8</v>
      </c>
    </row>
    <row r="6937" spans="1:4" ht="26.4" x14ac:dyDescent="0.25">
      <c r="A6937" s="84">
        <v>95405</v>
      </c>
      <c r="B6937" s="85" t="s">
        <v>4148</v>
      </c>
      <c r="C6937" s="84" t="s">
        <v>18</v>
      </c>
      <c r="D6937" s="195">
        <v>1.4</v>
      </c>
    </row>
    <row r="6938" spans="1:4" ht="26.4" x14ac:dyDescent="0.25">
      <c r="A6938" s="84">
        <v>95423</v>
      </c>
      <c r="B6938" s="85" t="s">
        <v>4161</v>
      </c>
      <c r="C6938" s="84" t="s">
        <v>4061</v>
      </c>
      <c r="D6938" s="195">
        <v>185.25</v>
      </c>
    </row>
    <row r="6939" spans="1:4" ht="26.4" x14ac:dyDescent="0.25">
      <c r="A6939" s="84">
        <v>100295</v>
      </c>
      <c r="B6939" s="85" t="s">
        <v>4167</v>
      </c>
      <c r="C6939" s="84" t="s">
        <v>18</v>
      </c>
      <c r="D6939" s="195">
        <v>0.89</v>
      </c>
    </row>
    <row r="6940" spans="1:4" ht="26.4" x14ac:dyDescent="0.25">
      <c r="A6940" s="84">
        <v>101303</v>
      </c>
      <c r="B6940" s="85" t="s">
        <v>4195</v>
      </c>
      <c r="C6940" s="84" t="s">
        <v>4061</v>
      </c>
      <c r="D6940" s="195">
        <v>118.56</v>
      </c>
    </row>
    <row r="6941" spans="1:4" ht="26.4" x14ac:dyDescent="0.25">
      <c r="A6941" s="84">
        <v>95344</v>
      </c>
      <c r="B6941" s="85" t="s">
        <v>4096</v>
      </c>
      <c r="C6941" s="84" t="s">
        <v>18</v>
      </c>
      <c r="D6941" s="195">
        <v>0.31</v>
      </c>
    </row>
    <row r="6942" spans="1:4" ht="26.4" x14ac:dyDescent="0.25">
      <c r="A6942" s="84">
        <v>101308</v>
      </c>
      <c r="B6942" s="85" t="s">
        <v>4198</v>
      </c>
      <c r="C6942" s="84" t="s">
        <v>4061</v>
      </c>
      <c r="D6942" s="195">
        <v>41.31</v>
      </c>
    </row>
    <row r="6943" spans="1:4" ht="26.4" x14ac:dyDescent="0.25">
      <c r="A6943" s="84">
        <v>105536</v>
      </c>
      <c r="B6943" s="85" t="s">
        <v>13404</v>
      </c>
      <c r="C6943" s="84" t="s">
        <v>18</v>
      </c>
      <c r="D6943" s="195">
        <v>0</v>
      </c>
    </row>
    <row r="6944" spans="1:4" ht="26.4" x14ac:dyDescent="0.25">
      <c r="A6944" s="84">
        <v>101320</v>
      </c>
      <c r="B6944" s="85" t="s">
        <v>4206</v>
      </c>
      <c r="C6944" s="84" t="s">
        <v>4061</v>
      </c>
      <c r="D6944" s="195">
        <v>39.68</v>
      </c>
    </row>
    <row r="6945" spans="1:4" ht="26.4" x14ac:dyDescent="0.25">
      <c r="A6945" s="84">
        <v>95343</v>
      </c>
      <c r="B6945" s="85" t="s">
        <v>13405</v>
      </c>
      <c r="C6945" s="84" t="s">
        <v>18</v>
      </c>
      <c r="D6945" s="195">
        <v>0.46</v>
      </c>
    </row>
    <row r="6946" spans="1:4" ht="26.4" x14ac:dyDescent="0.25">
      <c r="A6946" s="84">
        <v>95345</v>
      </c>
      <c r="B6946" s="85" t="s">
        <v>4097</v>
      </c>
      <c r="C6946" s="84" t="s">
        <v>18</v>
      </c>
      <c r="D6946" s="195">
        <v>1.1100000000000001</v>
      </c>
    </row>
    <row r="6947" spans="1:4" ht="26.4" x14ac:dyDescent="0.25">
      <c r="A6947" s="84">
        <v>95346</v>
      </c>
      <c r="B6947" s="85" t="s">
        <v>4098</v>
      </c>
      <c r="C6947" s="84" t="s">
        <v>18</v>
      </c>
      <c r="D6947" s="195">
        <v>0.12</v>
      </c>
    </row>
    <row r="6948" spans="1:4" ht="26.4" x14ac:dyDescent="0.25">
      <c r="A6948" s="84">
        <v>101324</v>
      </c>
      <c r="B6948" s="85" t="s">
        <v>4209</v>
      </c>
      <c r="C6948" s="84" t="s">
        <v>4061</v>
      </c>
      <c r="D6948" s="195">
        <v>16.2</v>
      </c>
    </row>
    <row r="6949" spans="1:4" ht="26.4" x14ac:dyDescent="0.25">
      <c r="A6949" s="84">
        <v>101328</v>
      </c>
      <c r="B6949" s="85" t="s">
        <v>4212</v>
      </c>
      <c r="C6949" s="84" t="s">
        <v>4061</v>
      </c>
      <c r="D6949" s="195">
        <v>19.39</v>
      </c>
    </row>
    <row r="6950" spans="1:4" ht="26.4" x14ac:dyDescent="0.25">
      <c r="A6950" s="84">
        <v>95347</v>
      </c>
      <c r="B6950" s="85" t="s">
        <v>4099</v>
      </c>
      <c r="C6950" s="84" t="s">
        <v>18</v>
      </c>
      <c r="D6950" s="195">
        <v>0.11</v>
      </c>
    </row>
    <row r="6951" spans="1:4" ht="26.4" x14ac:dyDescent="0.25">
      <c r="A6951" s="84">
        <v>95408</v>
      </c>
      <c r="B6951" s="85" t="s">
        <v>13406</v>
      </c>
      <c r="C6951" s="84" t="s">
        <v>4061</v>
      </c>
      <c r="D6951" s="195">
        <v>15.59</v>
      </c>
    </row>
    <row r="6952" spans="1:4" ht="26.4" x14ac:dyDescent="0.25">
      <c r="A6952" s="84">
        <v>95348</v>
      </c>
      <c r="B6952" s="85" t="s">
        <v>4100</v>
      </c>
      <c r="C6952" s="84" t="s">
        <v>18</v>
      </c>
      <c r="D6952" s="195">
        <v>0.14000000000000001</v>
      </c>
    </row>
    <row r="6953" spans="1:4" ht="26.4" x14ac:dyDescent="0.25">
      <c r="A6953" s="84">
        <v>101332</v>
      </c>
      <c r="B6953" s="85" t="s">
        <v>4216</v>
      </c>
      <c r="C6953" s="84" t="s">
        <v>4061</v>
      </c>
      <c r="D6953" s="195">
        <v>12.98</v>
      </c>
    </row>
    <row r="6954" spans="1:4" ht="26.4" x14ac:dyDescent="0.25">
      <c r="A6954" s="84">
        <v>95349</v>
      </c>
      <c r="B6954" s="85" t="s">
        <v>4101</v>
      </c>
      <c r="C6954" s="84" t="s">
        <v>18</v>
      </c>
      <c r="D6954" s="195">
        <v>0.09</v>
      </c>
    </row>
    <row r="6955" spans="1:4" ht="26.4" x14ac:dyDescent="0.25">
      <c r="A6955" s="84">
        <v>101336</v>
      </c>
      <c r="B6955" s="85" t="s">
        <v>4219</v>
      </c>
      <c r="C6955" s="84" t="s">
        <v>4061</v>
      </c>
      <c r="D6955" s="195">
        <v>54.44</v>
      </c>
    </row>
    <row r="6956" spans="1:4" ht="26.4" x14ac:dyDescent="0.25">
      <c r="A6956" s="84">
        <v>95351</v>
      </c>
      <c r="B6956" s="85" t="s">
        <v>4102</v>
      </c>
      <c r="C6956" s="84" t="s">
        <v>18</v>
      </c>
      <c r="D6956" s="195">
        <v>0.41</v>
      </c>
    </row>
    <row r="6957" spans="1:4" ht="26.4" x14ac:dyDescent="0.25">
      <c r="A6957" s="84">
        <v>95352</v>
      </c>
      <c r="B6957" s="85" t="s">
        <v>4103</v>
      </c>
      <c r="C6957" s="84" t="s">
        <v>18</v>
      </c>
      <c r="D6957" s="195">
        <v>0.15</v>
      </c>
    </row>
    <row r="6958" spans="1:4" ht="26.4" x14ac:dyDescent="0.25">
      <c r="A6958" s="84">
        <v>101337</v>
      </c>
      <c r="B6958" s="85" t="s">
        <v>4220</v>
      </c>
      <c r="C6958" s="84" t="s">
        <v>4061</v>
      </c>
      <c r="D6958" s="195">
        <v>20.69</v>
      </c>
    </row>
    <row r="6959" spans="1:4" ht="26.4" x14ac:dyDescent="0.25">
      <c r="A6959" s="84">
        <v>101338</v>
      </c>
      <c r="B6959" s="85" t="s">
        <v>4221</v>
      </c>
      <c r="C6959" s="84" t="s">
        <v>4061</v>
      </c>
      <c r="D6959" s="195">
        <v>33.85</v>
      </c>
    </row>
    <row r="6960" spans="1:4" ht="26.4" x14ac:dyDescent="0.25">
      <c r="A6960" s="84">
        <v>95354</v>
      </c>
      <c r="B6960" s="85" t="s">
        <v>4104</v>
      </c>
      <c r="C6960" s="84" t="s">
        <v>18</v>
      </c>
      <c r="D6960" s="195">
        <v>0.23</v>
      </c>
    </row>
    <row r="6961" spans="1:4" ht="26.4" x14ac:dyDescent="0.25">
      <c r="A6961" s="84">
        <v>101339</v>
      </c>
      <c r="B6961" s="85" t="s">
        <v>4222</v>
      </c>
      <c r="C6961" s="84" t="s">
        <v>4061</v>
      </c>
      <c r="D6961" s="195">
        <v>31.59</v>
      </c>
    </row>
    <row r="6962" spans="1:4" ht="26.4" x14ac:dyDescent="0.25">
      <c r="A6962" s="84">
        <v>101340</v>
      </c>
      <c r="B6962" s="85" t="s">
        <v>4223</v>
      </c>
      <c r="C6962" s="84" t="s">
        <v>4061</v>
      </c>
      <c r="D6962" s="195">
        <v>27</v>
      </c>
    </row>
    <row r="6963" spans="1:4" ht="26.4" x14ac:dyDescent="0.25">
      <c r="A6963" s="84">
        <v>95389</v>
      </c>
      <c r="B6963" s="85" t="s">
        <v>4135</v>
      </c>
      <c r="C6963" s="84" t="s">
        <v>18</v>
      </c>
      <c r="D6963" s="195">
        <v>0.2</v>
      </c>
    </row>
    <row r="6964" spans="1:4" ht="26.4" x14ac:dyDescent="0.25">
      <c r="A6964" s="84">
        <v>101341</v>
      </c>
      <c r="B6964" s="85" t="s">
        <v>4224</v>
      </c>
      <c r="C6964" s="84" t="s">
        <v>4061</v>
      </c>
      <c r="D6964" s="195">
        <v>19.190000000000001</v>
      </c>
    </row>
    <row r="6965" spans="1:4" ht="26.4" x14ac:dyDescent="0.25">
      <c r="A6965" s="84">
        <v>95355</v>
      </c>
      <c r="B6965" s="85" t="s">
        <v>4105</v>
      </c>
      <c r="C6965" s="84" t="s">
        <v>18</v>
      </c>
      <c r="D6965" s="195">
        <v>0.14000000000000001</v>
      </c>
    </row>
    <row r="6966" spans="1:4" ht="26.4" x14ac:dyDescent="0.25">
      <c r="A6966" s="84">
        <v>95356</v>
      </c>
      <c r="B6966" s="85" t="s">
        <v>4106</v>
      </c>
      <c r="C6966" s="84" t="s">
        <v>18</v>
      </c>
      <c r="D6966" s="195">
        <v>0.23</v>
      </c>
    </row>
    <row r="6967" spans="1:4" ht="26.4" x14ac:dyDescent="0.25">
      <c r="A6967" s="84">
        <v>101342</v>
      </c>
      <c r="B6967" s="85" t="s">
        <v>4225</v>
      </c>
      <c r="C6967" s="84" t="s">
        <v>4061</v>
      </c>
      <c r="D6967" s="195">
        <v>31.59</v>
      </c>
    </row>
    <row r="6968" spans="1:4" ht="26.4" x14ac:dyDescent="0.25">
      <c r="A6968" s="84">
        <v>95357</v>
      </c>
      <c r="B6968" s="85" t="s">
        <v>4107</v>
      </c>
      <c r="C6968" s="84" t="s">
        <v>18</v>
      </c>
      <c r="D6968" s="195">
        <v>0.36</v>
      </c>
    </row>
    <row r="6969" spans="1:4" ht="26.4" x14ac:dyDescent="0.25">
      <c r="A6969" s="84">
        <v>101343</v>
      </c>
      <c r="B6969" s="85" t="s">
        <v>4226</v>
      </c>
      <c r="C6969" s="84" t="s">
        <v>4061</v>
      </c>
      <c r="D6969" s="195">
        <v>48.04</v>
      </c>
    </row>
    <row r="6970" spans="1:4" ht="26.4" x14ac:dyDescent="0.25">
      <c r="A6970" s="84">
        <v>95358</v>
      </c>
      <c r="B6970" s="85" t="s">
        <v>4108</v>
      </c>
      <c r="C6970" s="84" t="s">
        <v>18</v>
      </c>
      <c r="D6970" s="195">
        <v>0.39</v>
      </c>
    </row>
    <row r="6971" spans="1:4" ht="26.4" x14ac:dyDescent="0.25">
      <c r="A6971" s="84">
        <v>101344</v>
      </c>
      <c r="B6971" s="85" t="s">
        <v>4227</v>
      </c>
      <c r="C6971" s="84" t="s">
        <v>4061</v>
      </c>
      <c r="D6971" s="195">
        <v>51.79</v>
      </c>
    </row>
    <row r="6972" spans="1:4" ht="26.4" x14ac:dyDescent="0.25">
      <c r="A6972" s="84">
        <v>95359</v>
      </c>
      <c r="B6972" s="85" t="s">
        <v>4109</v>
      </c>
      <c r="C6972" s="84" t="s">
        <v>18</v>
      </c>
      <c r="D6972" s="195">
        <v>0.68</v>
      </c>
    </row>
    <row r="6973" spans="1:4" ht="26.4" x14ac:dyDescent="0.25">
      <c r="A6973" s="84">
        <v>101345</v>
      </c>
      <c r="B6973" s="85" t="s">
        <v>4228</v>
      </c>
      <c r="C6973" s="84" t="s">
        <v>4061</v>
      </c>
      <c r="D6973" s="195">
        <v>90.97</v>
      </c>
    </row>
    <row r="6974" spans="1:4" ht="26.4" x14ac:dyDescent="0.25">
      <c r="A6974" s="84">
        <v>101346</v>
      </c>
      <c r="B6974" s="85" t="s">
        <v>4229</v>
      </c>
      <c r="C6974" s="84" t="s">
        <v>4061</v>
      </c>
      <c r="D6974" s="195">
        <v>28.52</v>
      </c>
    </row>
    <row r="6975" spans="1:4" ht="26.4" x14ac:dyDescent="0.25">
      <c r="A6975" s="84">
        <v>101347</v>
      </c>
      <c r="B6975" s="85" t="s">
        <v>4230</v>
      </c>
      <c r="C6975" s="84" t="s">
        <v>4061</v>
      </c>
      <c r="D6975" s="195">
        <v>50.1</v>
      </c>
    </row>
    <row r="6976" spans="1:4" ht="26.4" x14ac:dyDescent="0.25">
      <c r="A6976" s="84">
        <v>95361</v>
      </c>
      <c r="B6976" s="85" t="s">
        <v>4111</v>
      </c>
      <c r="C6976" s="84" t="s">
        <v>18</v>
      </c>
      <c r="D6976" s="195">
        <v>0.17</v>
      </c>
    </row>
    <row r="6977" spans="1:4" ht="26.4" x14ac:dyDescent="0.25">
      <c r="A6977" s="84">
        <v>101348</v>
      </c>
      <c r="B6977" s="85" t="s">
        <v>4231</v>
      </c>
      <c r="C6977" s="84" t="s">
        <v>4061</v>
      </c>
      <c r="D6977" s="195">
        <v>23.62</v>
      </c>
    </row>
    <row r="6978" spans="1:4" ht="26.4" x14ac:dyDescent="0.25">
      <c r="A6978" s="84">
        <v>101349</v>
      </c>
      <c r="B6978" s="85" t="s">
        <v>4232</v>
      </c>
      <c r="C6978" s="84" t="s">
        <v>4061</v>
      </c>
      <c r="D6978" s="195">
        <v>42.23</v>
      </c>
    </row>
    <row r="6979" spans="1:4" ht="26.4" x14ac:dyDescent="0.25">
      <c r="A6979" s="84">
        <v>95362</v>
      </c>
      <c r="B6979" s="85" t="s">
        <v>4112</v>
      </c>
      <c r="C6979" s="84" t="s">
        <v>18</v>
      </c>
      <c r="D6979" s="195">
        <v>0.31</v>
      </c>
    </row>
    <row r="6980" spans="1:4" ht="26.4" x14ac:dyDescent="0.25">
      <c r="A6980" s="84">
        <v>95363</v>
      </c>
      <c r="B6980" s="85" t="s">
        <v>4113</v>
      </c>
      <c r="C6980" s="84" t="s">
        <v>18</v>
      </c>
      <c r="D6980" s="195">
        <v>0.31</v>
      </c>
    </row>
    <row r="6981" spans="1:4" ht="26.4" x14ac:dyDescent="0.25">
      <c r="A6981" s="84">
        <v>101350</v>
      </c>
      <c r="B6981" s="85" t="s">
        <v>4233</v>
      </c>
      <c r="C6981" s="84" t="s">
        <v>4061</v>
      </c>
      <c r="D6981" s="195">
        <v>42.23</v>
      </c>
    </row>
    <row r="6982" spans="1:4" ht="26.4" x14ac:dyDescent="0.25">
      <c r="A6982" s="84">
        <v>95360</v>
      </c>
      <c r="B6982" s="85" t="s">
        <v>4110</v>
      </c>
      <c r="C6982" s="84" t="s">
        <v>18</v>
      </c>
      <c r="D6982" s="195">
        <v>0.37</v>
      </c>
    </row>
    <row r="6983" spans="1:4" ht="26.4" x14ac:dyDescent="0.25">
      <c r="A6983" s="84">
        <v>101351</v>
      </c>
      <c r="B6983" s="85" t="s">
        <v>4234</v>
      </c>
      <c r="C6983" s="84" t="s">
        <v>4061</v>
      </c>
      <c r="D6983" s="195">
        <v>31.59</v>
      </c>
    </row>
    <row r="6984" spans="1:4" ht="26.4" x14ac:dyDescent="0.25">
      <c r="A6984" s="84">
        <v>95365</v>
      </c>
      <c r="B6984" s="85" t="s">
        <v>4115</v>
      </c>
      <c r="C6984" s="84" t="s">
        <v>18</v>
      </c>
      <c r="D6984" s="195">
        <v>0.23</v>
      </c>
    </row>
    <row r="6985" spans="1:4" ht="26.4" x14ac:dyDescent="0.25">
      <c r="A6985" s="84">
        <v>101352</v>
      </c>
      <c r="B6985" s="85" t="s">
        <v>4235</v>
      </c>
      <c r="C6985" s="84" t="s">
        <v>4061</v>
      </c>
      <c r="D6985" s="195">
        <v>31.59</v>
      </c>
    </row>
    <row r="6986" spans="1:4" ht="26.4" x14ac:dyDescent="0.25">
      <c r="A6986" s="84">
        <v>95364</v>
      </c>
      <c r="B6986" s="85" t="s">
        <v>4114</v>
      </c>
      <c r="C6986" s="84" t="s">
        <v>18</v>
      </c>
      <c r="D6986" s="195">
        <v>0.23</v>
      </c>
    </row>
    <row r="6987" spans="1:4" ht="26.4" x14ac:dyDescent="0.25">
      <c r="A6987" s="84">
        <v>95366</v>
      </c>
      <c r="B6987" s="85" t="s">
        <v>4116</v>
      </c>
      <c r="C6987" s="84" t="s">
        <v>18</v>
      </c>
      <c r="D6987" s="195">
        <v>0.19</v>
      </c>
    </row>
    <row r="6988" spans="1:4" ht="26.4" x14ac:dyDescent="0.25">
      <c r="A6988" s="84">
        <v>101353</v>
      </c>
      <c r="B6988" s="85" t="s">
        <v>4236</v>
      </c>
      <c r="C6988" s="84" t="s">
        <v>4061</v>
      </c>
      <c r="D6988" s="195">
        <v>25.85</v>
      </c>
    </row>
    <row r="6989" spans="1:4" ht="26.4" x14ac:dyDescent="0.25">
      <c r="A6989" s="84">
        <v>95367</v>
      </c>
      <c r="B6989" s="85" t="s">
        <v>4117</v>
      </c>
      <c r="C6989" s="84" t="s">
        <v>18</v>
      </c>
      <c r="D6989" s="195">
        <v>0.31</v>
      </c>
    </row>
    <row r="6990" spans="1:4" ht="26.4" x14ac:dyDescent="0.25">
      <c r="A6990" s="84">
        <v>101355</v>
      </c>
      <c r="B6990" s="85" t="s">
        <v>4237</v>
      </c>
      <c r="C6990" s="84" t="s">
        <v>4061</v>
      </c>
      <c r="D6990" s="195">
        <v>42.23</v>
      </c>
    </row>
    <row r="6991" spans="1:4" ht="26.4" x14ac:dyDescent="0.25">
      <c r="A6991" s="84">
        <v>95368</v>
      </c>
      <c r="B6991" s="85" t="s">
        <v>4118</v>
      </c>
      <c r="C6991" s="84" t="s">
        <v>18</v>
      </c>
      <c r="D6991" s="195">
        <v>0.21</v>
      </c>
    </row>
    <row r="6992" spans="1:4" ht="26.4" x14ac:dyDescent="0.25">
      <c r="A6992" s="84">
        <v>95369</v>
      </c>
      <c r="B6992" s="85" t="s">
        <v>4119</v>
      </c>
      <c r="C6992" s="84" t="s">
        <v>18</v>
      </c>
      <c r="D6992" s="195">
        <v>0.25</v>
      </c>
    </row>
    <row r="6993" spans="1:4" ht="26.4" x14ac:dyDescent="0.25">
      <c r="A6993" s="84">
        <v>95370</v>
      </c>
      <c r="B6993" s="85" t="s">
        <v>4120</v>
      </c>
      <c r="C6993" s="84" t="s">
        <v>18</v>
      </c>
      <c r="D6993" s="195">
        <v>0.32</v>
      </c>
    </row>
    <row r="6994" spans="1:4" ht="26.4" x14ac:dyDescent="0.25">
      <c r="A6994" s="84">
        <v>101356</v>
      </c>
      <c r="B6994" s="85" t="s">
        <v>4238</v>
      </c>
      <c r="C6994" s="84" t="s">
        <v>4061</v>
      </c>
      <c r="D6994" s="195">
        <v>42.82</v>
      </c>
    </row>
    <row r="6995" spans="1:4" ht="26.4" x14ac:dyDescent="0.25">
      <c r="A6995" s="84">
        <v>95371</v>
      </c>
      <c r="B6995" s="85" t="s">
        <v>4121</v>
      </c>
      <c r="C6995" s="84" t="s">
        <v>18</v>
      </c>
      <c r="D6995" s="195">
        <v>0.46</v>
      </c>
    </row>
    <row r="6996" spans="1:4" ht="26.4" x14ac:dyDescent="0.25">
      <c r="A6996" s="84">
        <v>101357</v>
      </c>
      <c r="B6996" s="85" t="s">
        <v>4239</v>
      </c>
      <c r="C6996" s="84" t="s">
        <v>4061</v>
      </c>
      <c r="D6996" s="195">
        <v>61.49</v>
      </c>
    </row>
    <row r="6997" spans="1:4" x14ac:dyDescent="0.25">
      <c r="A6997" s="84">
        <v>95372</v>
      </c>
      <c r="B6997" s="85" t="s">
        <v>4122</v>
      </c>
      <c r="C6997" s="84" t="s">
        <v>18</v>
      </c>
      <c r="D6997" s="195">
        <v>0.38</v>
      </c>
    </row>
    <row r="6998" spans="1:4" ht="26.4" x14ac:dyDescent="0.25">
      <c r="A6998" s="84">
        <v>101358</v>
      </c>
      <c r="B6998" s="85" t="s">
        <v>4240</v>
      </c>
      <c r="C6998" s="84" t="s">
        <v>4061</v>
      </c>
      <c r="D6998" s="195">
        <v>50.43</v>
      </c>
    </row>
    <row r="6999" spans="1:4" ht="26.4" x14ac:dyDescent="0.25">
      <c r="A6999" s="84">
        <v>95373</v>
      </c>
      <c r="B6999" s="85" t="s">
        <v>4123</v>
      </c>
      <c r="C6999" s="84" t="s">
        <v>18</v>
      </c>
      <c r="D6999" s="195">
        <v>0.35</v>
      </c>
    </row>
    <row r="7000" spans="1:4" ht="26.4" x14ac:dyDescent="0.25">
      <c r="A7000" s="84">
        <v>101359</v>
      </c>
      <c r="B7000" s="85" t="s">
        <v>4241</v>
      </c>
      <c r="C7000" s="84" t="s">
        <v>4061</v>
      </c>
      <c r="D7000" s="195">
        <v>46.51</v>
      </c>
    </row>
    <row r="7001" spans="1:4" ht="26.4" x14ac:dyDescent="0.25">
      <c r="A7001" s="84">
        <v>101360</v>
      </c>
      <c r="B7001" s="85" t="s">
        <v>4242</v>
      </c>
      <c r="C7001" s="84" t="s">
        <v>4061</v>
      </c>
      <c r="D7001" s="195">
        <v>50.43</v>
      </c>
    </row>
    <row r="7002" spans="1:4" ht="26.4" x14ac:dyDescent="0.25">
      <c r="A7002" s="84">
        <v>95374</v>
      </c>
      <c r="B7002" s="85" t="s">
        <v>4124</v>
      </c>
      <c r="C7002" s="84" t="s">
        <v>18</v>
      </c>
      <c r="D7002" s="195">
        <v>0.38</v>
      </c>
    </row>
    <row r="7003" spans="1:4" x14ac:dyDescent="0.25">
      <c r="A7003" s="84">
        <v>95375</v>
      </c>
      <c r="B7003" s="85" t="s">
        <v>4125</v>
      </c>
      <c r="C7003" s="84" t="s">
        <v>18</v>
      </c>
      <c r="D7003" s="195">
        <v>0.47</v>
      </c>
    </row>
    <row r="7004" spans="1:4" ht="26.4" x14ac:dyDescent="0.25">
      <c r="A7004" s="84">
        <v>101361</v>
      </c>
      <c r="B7004" s="85" t="s">
        <v>4243</v>
      </c>
      <c r="C7004" s="84" t="s">
        <v>4061</v>
      </c>
      <c r="D7004" s="195">
        <v>63.47</v>
      </c>
    </row>
    <row r="7005" spans="1:4" ht="26.4" x14ac:dyDescent="0.25">
      <c r="A7005" s="84">
        <v>95376</v>
      </c>
      <c r="B7005" s="85" t="s">
        <v>4126</v>
      </c>
      <c r="C7005" s="84" t="s">
        <v>18</v>
      </c>
      <c r="D7005" s="195">
        <v>0.09</v>
      </c>
    </row>
    <row r="7006" spans="1:4" ht="26.4" x14ac:dyDescent="0.25">
      <c r="A7006" s="84">
        <v>95377</v>
      </c>
      <c r="B7006" s="85" t="s">
        <v>4127</v>
      </c>
      <c r="C7006" s="84" t="s">
        <v>18</v>
      </c>
      <c r="D7006" s="195">
        <v>0.28999999999999998</v>
      </c>
    </row>
    <row r="7007" spans="1:4" ht="26.4" x14ac:dyDescent="0.25">
      <c r="A7007" s="84">
        <v>101363</v>
      </c>
      <c r="B7007" s="85" t="s">
        <v>4244</v>
      </c>
      <c r="C7007" s="84" t="s">
        <v>4061</v>
      </c>
      <c r="D7007" s="195">
        <v>39.4</v>
      </c>
    </row>
    <row r="7008" spans="1:4" ht="26.4" x14ac:dyDescent="0.25">
      <c r="A7008" s="84">
        <v>95378</v>
      </c>
      <c r="B7008" s="85" t="s">
        <v>4128</v>
      </c>
      <c r="C7008" s="84" t="s">
        <v>18</v>
      </c>
      <c r="D7008" s="195">
        <v>0.35</v>
      </c>
    </row>
    <row r="7009" spans="1:4" ht="26.4" x14ac:dyDescent="0.25">
      <c r="A7009" s="84">
        <v>101364</v>
      </c>
      <c r="B7009" s="85" t="s">
        <v>4245</v>
      </c>
      <c r="C7009" s="84" t="s">
        <v>4061</v>
      </c>
      <c r="D7009" s="195">
        <v>46.48</v>
      </c>
    </row>
    <row r="7010" spans="1:4" ht="26.4" x14ac:dyDescent="0.25">
      <c r="A7010" s="84">
        <v>95379</v>
      </c>
      <c r="B7010" s="85" t="s">
        <v>4129</v>
      </c>
      <c r="C7010" s="84" t="s">
        <v>18</v>
      </c>
      <c r="D7010" s="195">
        <v>0.3</v>
      </c>
    </row>
    <row r="7011" spans="1:4" ht="26.4" x14ac:dyDescent="0.25">
      <c r="A7011" s="84">
        <v>101365</v>
      </c>
      <c r="B7011" s="85" t="s">
        <v>4246</v>
      </c>
      <c r="C7011" s="84" t="s">
        <v>4061</v>
      </c>
      <c r="D7011" s="195">
        <v>40.17</v>
      </c>
    </row>
    <row r="7012" spans="1:4" ht="26.4" x14ac:dyDescent="0.25">
      <c r="A7012" s="84">
        <v>95380</v>
      </c>
      <c r="B7012" s="85" t="s">
        <v>13407</v>
      </c>
      <c r="C7012" s="84" t="s">
        <v>18</v>
      </c>
      <c r="D7012" s="195">
        <v>0.35</v>
      </c>
    </row>
    <row r="7013" spans="1:4" ht="26.4" x14ac:dyDescent="0.25">
      <c r="A7013" s="84">
        <v>101366</v>
      </c>
      <c r="B7013" s="85" t="s">
        <v>4247</v>
      </c>
      <c r="C7013" s="84" t="s">
        <v>4061</v>
      </c>
      <c r="D7013" s="195">
        <v>47.2</v>
      </c>
    </row>
    <row r="7014" spans="1:4" ht="26.4" x14ac:dyDescent="0.25">
      <c r="A7014" s="84">
        <v>100535</v>
      </c>
      <c r="B7014" s="85" t="s">
        <v>4177</v>
      </c>
      <c r="C7014" s="84" t="s">
        <v>18</v>
      </c>
      <c r="D7014" s="195">
        <v>0.28000000000000003</v>
      </c>
    </row>
    <row r="7015" spans="1:4" ht="26.4" x14ac:dyDescent="0.25">
      <c r="A7015" s="84">
        <v>100536</v>
      </c>
      <c r="B7015" s="85" t="s">
        <v>4178</v>
      </c>
      <c r="C7015" s="84" t="s">
        <v>4061</v>
      </c>
      <c r="D7015" s="195">
        <v>37.770000000000003</v>
      </c>
    </row>
    <row r="7016" spans="1:4" ht="26.4" x14ac:dyDescent="0.25">
      <c r="A7016" s="84">
        <v>101368</v>
      </c>
      <c r="B7016" s="85" t="s">
        <v>4248</v>
      </c>
      <c r="C7016" s="84" t="s">
        <v>4061</v>
      </c>
      <c r="D7016" s="195">
        <v>54.82</v>
      </c>
    </row>
    <row r="7017" spans="1:4" ht="26.4" x14ac:dyDescent="0.25">
      <c r="A7017" s="84">
        <v>101369</v>
      </c>
      <c r="B7017" s="85" t="s">
        <v>4249</v>
      </c>
      <c r="C7017" s="84" t="s">
        <v>4061</v>
      </c>
      <c r="D7017" s="195">
        <v>83.29</v>
      </c>
    </row>
    <row r="7018" spans="1:4" ht="26.4" x14ac:dyDescent="0.25">
      <c r="A7018" s="84">
        <v>95385</v>
      </c>
      <c r="B7018" s="85" t="s">
        <v>4132</v>
      </c>
      <c r="C7018" s="84" t="s">
        <v>18</v>
      </c>
      <c r="D7018" s="195">
        <v>0.28999999999999998</v>
      </c>
    </row>
    <row r="7019" spans="1:4" ht="26.4" x14ac:dyDescent="0.25">
      <c r="A7019" s="84">
        <v>101370</v>
      </c>
      <c r="B7019" s="85" t="s">
        <v>4250</v>
      </c>
      <c r="C7019" s="84" t="s">
        <v>4061</v>
      </c>
      <c r="D7019" s="195">
        <v>38.94</v>
      </c>
    </row>
    <row r="7020" spans="1:4" ht="26.4" x14ac:dyDescent="0.25">
      <c r="A7020" s="84">
        <v>95406</v>
      </c>
      <c r="B7020" s="85" t="s">
        <v>4149</v>
      </c>
      <c r="C7020" s="84" t="s">
        <v>18</v>
      </c>
      <c r="D7020" s="195">
        <v>0.16</v>
      </c>
    </row>
    <row r="7021" spans="1:4" ht="26.4" x14ac:dyDescent="0.25">
      <c r="A7021" s="84">
        <v>95424</v>
      </c>
      <c r="B7021" s="85" t="s">
        <v>4162</v>
      </c>
      <c r="C7021" s="84" t="s">
        <v>4061</v>
      </c>
      <c r="D7021" s="195">
        <v>22.1</v>
      </c>
    </row>
    <row r="7022" spans="1:4" ht="26.4" x14ac:dyDescent="0.25">
      <c r="A7022" s="84">
        <v>95386</v>
      </c>
      <c r="B7022" s="85" t="s">
        <v>4133</v>
      </c>
      <c r="C7022" s="84" t="s">
        <v>18</v>
      </c>
      <c r="D7022" s="195">
        <v>0.37</v>
      </c>
    </row>
    <row r="7023" spans="1:4" ht="26.4" x14ac:dyDescent="0.25">
      <c r="A7023" s="84">
        <v>95383</v>
      </c>
      <c r="B7023" s="85" t="s">
        <v>4130</v>
      </c>
      <c r="C7023" s="84" t="s">
        <v>18</v>
      </c>
      <c r="D7023" s="195">
        <v>0.41</v>
      </c>
    </row>
    <row r="7024" spans="1:4" ht="26.4" x14ac:dyDescent="0.25">
      <c r="A7024" s="84">
        <v>95384</v>
      </c>
      <c r="B7024" s="85" t="s">
        <v>4131</v>
      </c>
      <c r="C7024" s="84" t="s">
        <v>18</v>
      </c>
      <c r="D7024" s="195">
        <v>0.63</v>
      </c>
    </row>
    <row r="7025" spans="1:4" ht="26.4" x14ac:dyDescent="0.25">
      <c r="A7025" s="84">
        <v>100299</v>
      </c>
      <c r="B7025" s="85" t="s">
        <v>4169</v>
      </c>
      <c r="C7025" s="84" t="s">
        <v>18</v>
      </c>
      <c r="D7025" s="195">
        <v>0.63</v>
      </c>
    </row>
    <row r="7026" spans="1:4" ht="26.4" x14ac:dyDescent="0.25">
      <c r="A7026" s="84">
        <v>100315</v>
      </c>
      <c r="B7026" s="85" t="s">
        <v>4175</v>
      </c>
      <c r="C7026" s="84" t="s">
        <v>4061</v>
      </c>
      <c r="D7026" s="195">
        <v>84.18</v>
      </c>
    </row>
    <row r="7027" spans="1:4" ht="26.4" x14ac:dyDescent="0.25">
      <c r="A7027" s="84">
        <v>95387</v>
      </c>
      <c r="B7027" s="85" t="s">
        <v>4134</v>
      </c>
      <c r="C7027" s="84" t="s">
        <v>18</v>
      </c>
      <c r="D7027" s="195">
        <v>0.26</v>
      </c>
    </row>
    <row r="7028" spans="1:4" ht="26.4" x14ac:dyDescent="0.25">
      <c r="A7028" s="84">
        <v>101371</v>
      </c>
      <c r="B7028" s="85" t="s">
        <v>4251</v>
      </c>
      <c r="C7028" s="84" t="s">
        <v>4061</v>
      </c>
      <c r="D7028" s="195">
        <v>35.57</v>
      </c>
    </row>
    <row r="7029" spans="1:4" ht="26.4" x14ac:dyDescent="0.25">
      <c r="A7029" s="84">
        <v>100288</v>
      </c>
      <c r="B7029" s="85" t="s">
        <v>4163</v>
      </c>
      <c r="C7029" s="84" t="s">
        <v>18</v>
      </c>
      <c r="D7029" s="195">
        <v>0.08</v>
      </c>
    </row>
    <row r="7030" spans="1:4" ht="26.4" x14ac:dyDescent="0.25">
      <c r="A7030" s="84">
        <v>101372</v>
      </c>
      <c r="B7030" s="85" t="s">
        <v>4252</v>
      </c>
      <c r="C7030" s="84" t="s">
        <v>4061</v>
      </c>
      <c r="D7030" s="195">
        <v>11.13</v>
      </c>
    </row>
    <row r="7031" spans="1:4" x14ac:dyDescent="0.25">
      <c r="A7031" s="84">
        <v>90775</v>
      </c>
      <c r="B7031" s="85" t="s">
        <v>4053</v>
      </c>
      <c r="C7031" s="84" t="s">
        <v>18</v>
      </c>
      <c r="D7031" s="195">
        <v>15</v>
      </c>
    </row>
    <row r="7032" spans="1:4" x14ac:dyDescent="0.25">
      <c r="A7032" s="84">
        <v>93561</v>
      </c>
      <c r="B7032" s="85" t="s">
        <v>4053</v>
      </c>
      <c r="C7032" s="84" t="s">
        <v>4061</v>
      </c>
      <c r="D7032" s="195">
        <v>2664.67</v>
      </c>
    </row>
    <row r="7033" spans="1:4" x14ac:dyDescent="0.25">
      <c r="A7033" s="84">
        <v>88264</v>
      </c>
      <c r="B7033" s="85" t="s">
        <v>4000</v>
      </c>
      <c r="C7033" s="84" t="s">
        <v>18</v>
      </c>
      <c r="D7033" s="195">
        <v>41.9</v>
      </c>
    </row>
    <row r="7034" spans="1:4" x14ac:dyDescent="0.25">
      <c r="A7034" s="84">
        <v>101399</v>
      </c>
      <c r="B7034" s="85" t="s">
        <v>4000</v>
      </c>
      <c r="C7034" s="84" t="s">
        <v>4061</v>
      </c>
      <c r="D7034" s="195">
        <v>7431.89</v>
      </c>
    </row>
    <row r="7035" spans="1:4" x14ac:dyDescent="0.25">
      <c r="A7035" s="84">
        <v>88266</v>
      </c>
      <c r="B7035" s="85" t="s">
        <v>4001</v>
      </c>
      <c r="C7035" s="84" t="s">
        <v>18</v>
      </c>
      <c r="D7035" s="195">
        <v>46.43</v>
      </c>
    </row>
    <row r="7036" spans="1:4" x14ac:dyDescent="0.25">
      <c r="A7036" s="84">
        <v>101401</v>
      </c>
      <c r="B7036" s="85" t="s">
        <v>4001</v>
      </c>
      <c r="C7036" s="84" t="s">
        <v>4061</v>
      </c>
      <c r="D7036" s="195">
        <v>8234.81</v>
      </c>
    </row>
    <row r="7037" spans="1:4" x14ac:dyDescent="0.25">
      <c r="A7037" s="84">
        <v>88267</v>
      </c>
      <c r="B7037" s="85" t="s">
        <v>4002</v>
      </c>
      <c r="C7037" s="84" t="s">
        <v>18</v>
      </c>
      <c r="D7037" s="195">
        <v>31.8</v>
      </c>
    </row>
    <row r="7038" spans="1:4" x14ac:dyDescent="0.25">
      <c r="A7038" s="84">
        <v>101402</v>
      </c>
      <c r="B7038" s="85" t="s">
        <v>4002</v>
      </c>
      <c r="C7038" s="84" t="s">
        <v>4061</v>
      </c>
      <c r="D7038" s="195">
        <v>5686.11</v>
      </c>
    </row>
    <row r="7039" spans="1:4" x14ac:dyDescent="0.25">
      <c r="A7039" s="84">
        <v>90776</v>
      </c>
      <c r="B7039" s="85" t="s">
        <v>4054</v>
      </c>
      <c r="C7039" s="84" t="s">
        <v>18</v>
      </c>
      <c r="D7039" s="195">
        <v>44.25</v>
      </c>
    </row>
    <row r="7040" spans="1:4" x14ac:dyDescent="0.25">
      <c r="A7040" s="84">
        <v>93572</v>
      </c>
      <c r="B7040" s="85" t="s">
        <v>4065</v>
      </c>
      <c r="C7040" s="84" t="s">
        <v>4061</v>
      </c>
      <c r="D7040" s="195">
        <v>7768.33</v>
      </c>
    </row>
    <row r="7041" spans="1:4" x14ac:dyDescent="0.25">
      <c r="A7041" s="84">
        <v>90777</v>
      </c>
      <c r="B7041" s="85" t="s">
        <v>4055</v>
      </c>
      <c r="C7041" s="84" t="s">
        <v>18</v>
      </c>
      <c r="D7041" s="195">
        <v>131.36000000000001</v>
      </c>
    </row>
    <row r="7042" spans="1:4" x14ac:dyDescent="0.25">
      <c r="A7042" s="84">
        <v>93565</v>
      </c>
      <c r="B7042" s="85" t="s">
        <v>4055</v>
      </c>
      <c r="C7042" s="84" t="s">
        <v>4061</v>
      </c>
      <c r="D7042" s="195">
        <v>22998.2</v>
      </c>
    </row>
    <row r="7043" spans="1:4" x14ac:dyDescent="0.25">
      <c r="A7043" s="84">
        <v>90778</v>
      </c>
      <c r="B7043" s="85" t="s">
        <v>4056</v>
      </c>
      <c r="C7043" s="84" t="s">
        <v>18</v>
      </c>
      <c r="D7043" s="195">
        <v>140.96</v>
      </c>
    </row>
    <row r="7044" spans="1:4" x14ac:dyDescent="0.25">
      <c r="A7044" s="84">
        <v>93567</v>
      </c>
      <c r="B7044" s="85" t="s">
        <v>4056</v>
      </c>
      <c r="C7044" s="84" t="s">
        <v>4061</v>
      </c>
      <c r="D7044" s="195">
        <v>24675.95</v>
      </c>
    </row>
    <row r="7045" spans="1:4" x14ac:dyDescent="0.25">
      <c r="A7045" s="84">
        <v>90779</v>
      </c>
      <c r="B7045" s="85" t="s">
        <v>4057</v>
      </c>
      <c r="C7045" s="84" t="s">
        <v>18</v>
      </c>
      <c r="D7045" s="195">
        <v>164.42</v>
      </c>
    </row>
    <row r="7046" spans="1:4" x14ac:dyDescent="0.25">
      <c r="A7046" s="84">
        <v>93568</v>
      </c>
      <c r="B7046" s="85" t="s">
        <v>4057</v>
      </c>
      <c r="C7046" s="84" t="s">
        <v>4061</v>
      </c>
      <c r="D7046" s="195">
        <v>28779.77</v>
      </c>
    </row>
    <row r="7047" spans="1:4" x14ac:dyDescent="0.25">
      <c r="A7047" s="84">
        <v>88269</v>
      </c>
      <c r="B7047" s="85" t="s">
        <v>4003</v>
      </c>
      <c r="C7047" s="84" t="s">
        <v>18</v>
      </c>
      <c r="D7047" s="195">
        <v>25.8</v>
      </c>
    </row>
    <row r="7048" spans="1:4" x14ac:dyDescent="0.25">
      <c r="A7048" s="84">
        <v>101407</v>
      </c>
      <c r="B7048" s="85" t="s">
        <v>4003</v>
      </c>
      <c r="C7048" s="84" t="s">
        <v>4061</v>
      </c>
      <c r="D7048" s="195">
        <v>4652.22</v>
      </c>
    </row>
    <row r="7049" spans="1:4" x14ac:dyDescent="0.25">
      <c r="A7049" s="84">
        <v>88270</v>
      </c>
      <c r="B7049" s="85" t="s">
        <v>4004</v>
      </c>
      <c r="C7049" s="84" t="s">
        <v>18</v>
      </c>
      <c r="D7049" s="195">
        <v>30.42</v>
      </c>
    </row>
    <row r="7050" spans="1:4" x14ac:dyDescent="0.25">
      <c r="A7050" s="84">
        <v>101408</v>
      </c>
      <c r="B7050" s="85" t="s">
        <v>4004</v>
      </c>
      <c r="C7050" s="84" t="s">
        <v>4061</v>
      </c>
      <c r="D7050" s="195">
        <v>5455.29</v>
      </c>
    </row>
    <row r="7051" spans="1:4" x14ac:dyDescent="0.25">
      <c r="A7051" s="84">
        <v>102919</v>
      </c>
      <c r="B7051" s="85" t="s">
        <v>13408</v>
      </c>
      <c r="C7051" s="84" t="s">
        <v>18</v>
      </c>
      <c r="D7051" s="195">
        <v>0</v>
      </c>
    </row>
    <row r="7052" spans="1:4" x14ac:dyDescent="0.25">
      <c r="A7052" s="84">
        <v>101409</v>
      </c>
      <c r="B7052" s="85" t="s">
        <v>4265</v>
      </c>
      <c r="C7052" s="84" t="s">
        <v>4061</v>
      </c>
      <c r="D7052" s="195">
        <v>7258.12</v>
      </c>
    </row>
    <row r="7053" spans="1:4" x14ac:dyDescent="0.25">
      <c r="A7053" s="84">
        <v>88441</v>
      </c>
      <c r="B7053" s="85" t="s">
        <v>4046</v>
      </c>
      <c r="C7053" s="84" t="s">
        <v>18</v>
      </c>
      <c r="D7053" s="195">
        <v>28.75</v>
      </c>
    </row>
    <row r="7054" spans="1:4" x14ac:dyDescent="0.25">
      <c r="A7054" s="84">
        <v>101410</v>
      </c>
      <c r="B7054" s="85" t="s">
        <v>4046</v>
      </c>
      <c r="C7054" s="84" t="s">
        <v>4061</v>
      </c>
      <c r="D7054" s="195">
        <v>5175.16</v>
      </c>
    </row>
    <row r="7055" spans="1:4" x14ac:dyDescent="0.25">
      <c r="A7055" s="84">
        <v>88272</v>
      </c>
      <c r="B7055" s="85" t="s">
        <v>4005</v>
      </c>
      <c r="C7055" s="84" t="s">
        <v>18</v>
      </c>
      <c r="D7055" s="195">
        <v>36.97</v>
      </c>
    </row>
    <row r="7056" spans="1:4" x14ac:dyDescent="0.25">
      <c r="A7056" s="84">
        <v>88273</v>
      </c>
      <c r="B7056" s="85" t="s">
        <v>4006</v>
      </c>
      <c r="C7056" s="84" t="s">
        <v>18</v>
      </c>
      <c r="D7056" s="195">
        <v>35.31</v>
      </c>
    </row>
    <row r="7057" spans="1:4" x14ac:dyDescent="0.25">
      <c r="A7057" s="84">
        <v>101413</v>
      </c>
      <c r="B7057" s="85" t="s">
        <v>4006</v>
      </c>
      <c r="C7057" s="84" t="s">
        <v>4061</v>
      </c>
      <c r="D7057" s="195">
        <v>6308.32</v>
      </c>
    </row>
    <row r="7058" spans="1:4" x14ac:dyDescent="0.25">
      <c r="A7058" s="84">
        <v>101414</v>
      </c>
      <c r="B7058" s="85" t="s">
        <v>4267</v>
      </c>
      <c r="C7058" s="84" t="s">
        <v>4061</v>
      </c>
      <c r="D7058" s="195">
        <v>5791.22</v>
      </c>
    </row>
    <row r="7059" spans="1:4" x14ac:dyDescent="0.25">
      <c r="A7059" s="84">
        <v>88274</v>
      </c>
      <c r="B7059" s="85" t="s">
        <v>4007</v>
      </c>
      <c r="C7059" s="84" t="s">
        <v>18</v>
      </c>
      <c r="D7059" s="195">
        <v>32.32</v>
      </c>
    </row>
    <row r="7060" spans="1:4" x14ac:dyDescent="0.25">
      <c r="A7060" s="84">
        <v>101412</v>
      </c>
      <c r="B7060" s="85" t="s">
        <v>4266</v>
      </c>
      <c r="C7060" s="84" t="s">
        <v>4061</v>
      </c>
      <c r="D7060" s="195">
        <v>6612.78</v>
      </c>
    </row>
    <row r="7061" spans="1:4" x14ac:dyDescent="0.25">
      <c r="A7061" s="84">
        <v>101415</v>
      </c>
      <c r="B7061" s="85" t="s">
        <v>4268</v>
      </c>
      <c r="C7061" s="84" t="s">
        <v>4061</v>
      </c>
      <c r="D7061" s="195">
        <v>8020.97</v>
      </c>
    </row>
    <row r="7062" spans="1:4" x14ac:dyDescent="0.25">
      <c r="A7062" s="84">
        <v>100308</v>
      </c>
      <c r="B7062" s="85" t="s">
        <v>4173</v>
      </c>
      <c r="C7062" s="84" t="s">
        <v>18</v>
      </c>
      <c r="D7062" s="195">
        <v>36.869999999999997</v>
      </c>
    </row>
    <row r="7063" spans="1:4" x14ac:dyDescent="0.25">
      <c r="A7063" s="84">
        <v>101416</v>
      </c>
      <c r="B7063" s="85" t="s">
        <v>4173</v>
      </c>
      <c r="C7063" s="84" t="s">
        <v>4061</v>
      </c>
      <c r="D7063" s="195">
        <v>6570.68</v>
      </c>
    </row>
    <row r="7064" spans="1:4" x14ac:dyDescent="0.25">
      <c r="A7064" s="84">
        <v>88275</v>
      </c>
      <c r="B7064" s="85" t="s">
        <v>4008</v>
      </c>
      <c r="C7064" s="84" t="s">
        <v>18</v>
      </c>
      <c r="D7064" s="195">
        <v>45.14</v>
      </c>
    </row>
    <row r="7065" spans="1:4" x14ac:dyDescent="0.25">
      <c r="A7065" s="84">
        <v>90780</v>
      </c>
      <c r="B7065" s="85" t="s">
        <v>4058</v>
      </c>
      <c r="C7065" s="84" t="s">
        <v>18</v>
      </c>
      <c r="D7065" s="195">
        <v>70.37</v>
      </c>
    </row>
    <row r="7066" spans="1:4" x14ac:dyDescent="0.25">
      <c r="A7066" s="84">
        <v>94295</v>
      </c>
      <c r="B7066" s="85" t="s">
        <v>4058</v>
      </c>
      <c r="C7066" s="84" t="s">
        <v>4061</v>
      </c>
      <c r="D7066" s="195">
        <v>12329.01</v>
      </c>
    </row>
    <row r="7067" spans="1:4" x14ac:dyDescent="0.25">
      <c r="A7067" s="84">
        <v>88277</v>
      </c>
      <c r="B7067" s="85" t="s">
        <v>4009</v>
      </c>
      <c r="C7067" s="84" t="s">
        <v>18</v>
      </c>
      <c r="D7067" s="195">
        <v>40.81</v>
      </c>
    </row>
    <row r="7068" spans="1:4" x14ac:dyDescent="0.25">
      <c r="A7068" s="84">
        <v>100307</v>
      </c>
      <c r="B7068" s="85" t="s">
        <v>4172</v>
      </c>
      <c r="C7068" s="84" t="s">
        <v>18</v>
      </c>
      <c r="D7068" s="195">
        <v>39.880000000000003</v>
      </c>
    </row>
    <row r="7069" spans="1:4" x14ac:dyDescent="0.25">
      <c r="A7069" s="84">
        <v>101417</v>
      </c>
      <c r="B7069" s="85" t="s">
        <v>4172</v>
      </c>
      <c r="C7069" s="84" t="s">
        <v>4061</v>
      </c>
      <c r="D7069" s="195">
        <v>7091.43</v>
      </c>
    </row>
    <row r="7070" spans="1:4" x14ac:dyDescent="0.25">
      <c r="A7070" s="84">
        <v>88278</v>
      </c>
      <c r="B7070" s="85" t="s">
        <v>4269</v>
      </c>
      <c r="C7070" s="84" t="s">
        <v>18</v>
      </c>
      <c r="D7070" s="195">
        <v>36.1</v>
      </c>
    </row>
    <row r="7071" spans="1:4" x14ac:dyDescent="0.25">
      <c r="A7071" s="84">
        <v>101418</v>
      </c>
      <c r="B7071" s="85" t="s">
        <v>4269</v>
      </c>
      <c r="C7071" s="84" t="s">
        <v>4061</v>
      </c>
      <c r="D7071" s="195">
        <v>6436.56</v>
      </c>
    </row>
    <row r="7072" spans="1:4" ht="26.4" x14ac:dyDescent="0.25">
      <c r="A7072" s="84">
        <v>105535</v>
      </c>
      <c r="B7072" s="85" t="s">
        <v>13409</v>
      </c>
      <c r="C7072" s="84" t="s">
        <v>18</v>
      </c>
      <c r="D7072" s="195">
        <v>0</v>
      </c>
    </row>
    <row r="7073" spans="1:4" x14ac:dyDescent="0.25">
      <c r="A7073" s="84">
        <v>101419</v>
      </c>
      <c r="B7073" s="85" t="s">
        <v>4270</v>
      </c>
      <c r="C7073" s="84" t="s">
        <v>4061</v>
      </c>
      <c r="D7073" s="195">
        <v>8252.1200000000008</v>
      </c>
    </row>
    <row r="7074" spans="1:4" x14ac:dyDescent="0.25">
      <c r="A7074" s="84">
        <v>88279</v>
      </c>
      <c r="B7074" s="85" t="s">
        <v>13410</v>
      </c>
      <c r="C7074" s="84" t="s">
        <v>18</v>
      </c>
      <c r="D7074" s="195">
        <v>47.17</v>
      </c>
    </row>
    <row r="7075" spans="1:4" x14ac:dyDescent="0.25">
      <c r="A7075" s="84">
        <v>88281</v>
      </c>
      <c r="B7075" s="85" t="s">
        <v>4010</v>
      </c>
      <c r="C7075" s="84" t="s">
        <v>18</v>
      </c>
      <c r="D7075" s="195">
        <v>32.92</v>
      </c>
    </row>
    <row r="7076" spans="1:4" x14ac:dyDescent="0.25">
      <c r="A7076" s="84">
        <v>93558</v>
      </c>
      <c r="B7076" s="85" t="s">
        <v>4060</v>
      </c>
      <c r="C7076" s="84" t="s">
        <v>4061</v>
      </c>
      <c r="D7076" s="195">
        <v>5728.19</v>
      </c>
    </row>
    <row r="7077" spans="1:4" x14ac:dyDescent="0.25">
      <c r="A7077" s="84">
        <v>101420</v>
      </c>
      <c r="B7077" s="85" t="s">
        <v>4271</v>
      </c>
      <c r="C7077" s="84" t="s">
        <v>4061</v>
      </c>
      <c r="D7077" s="195">
        <v>5888.4</v>
      </c>
    </row>
    <row r="7078" spans="1:4" x14ac:dyDescent="0.25">
      <c r="A7078" s="84">
        <v>101421</v>
      </c>
      <c r="B7078" s="85" t="s">
        <v>4272</v>
      </c>
      <c r="C7078" s="84" t="s">
        <v>4061</v>
      </c>
      <c r="D7078" s="195">
        <v>6724.65</v>
      </c>
    </row>
    <row r="7079" spans="1:4" x14ac:dyDescent="0.25">
      <c r="A7079" s="84">
        <v>88282</v>
      </c>
      <c r="B7079" s="85" t="s">
        <v>4011</v>
      </c>
      <c r="C7079" s="84" t="s">
        <v>18</v>
      </c>
      <c r="D7079" s="195">
        <v>32.020000000000003</v>
      </c>
    </row>
    <row r="7080" spans="1:4" x14ac:dyDescent="0.25">
      <c r="A7080" s="84">
        <v>88283</v>
      </c>
      <c r="B7080" s="85" t="s">
        <v>4012</v>
      </c>
      <c r="C7080" s="84" t="s">
        <v>18</v>
      </c>
      <c r="D7080" s="195">
        <v>37.69</v>
      </c>
    </row>
    <row r="7081" spans="1:4" x14ac:dyDescent="0.25">
      <c r="A7081" s="84">
        <v>101422</v>
      </c>
      <c r="B7081" s="85" t="s">
        <v>4273</v>
      </c>
      <c r="C7081" s="84" t="s">
        <v>4061</v>
      </c>
      <c r="D7081" s="195">
        <v>5045.57</v>
      </c>
    </row>
    <row r="7082" spans="1:4" x14ac:dyDescent="0.25">
      <c r="A7082" s="84">
        <v>88284</v>
      </c>
      <c r="B7082" s="85" t="s">
        <v>7548</v>
      </c>
      <c r="C7082" s="84" t="s">
        <v>18</v>
      </c>
      <c r="D7082" s="195">
        <v>28.12</v>
      </c>
    </row>
    <row r="7083" spans="1:4" ht="26.4" x14ac:dyDescent="0.25">
      <c r="A7083" s="84">
        <v>101424</v>
      </c>
      <c r="B7083" s="85" t="s">
        <v>4274</v>
      </c>
      <c r="C7083" s="84" t="s">
        <v>4061</v>
      </c>
      <c r="D7083" s="195">
        <v>6111.09</v>
      </c>
    </row>
    <row r="7084" spans="1:4" x14ac:dyDescent="0.25">
      <c r="A7084" s="84">
        <v>88286</v>
      </c>
      <c r="B7084" s="85" t="s">
        <v>4013</v>
      </c>
      <c r="C7084" s="84" t="s">
        <v>18</v>
      </c>
      <c r="D7084" s="195">
        <v>34.270000000000003</v>
      </c>
    </row>
    <row r="7085" spans="1:4" x14ac:dyDescent="0.25">
      <c r="A7085" s="84">
        <v>88288</v>
      </c>
      <c r="B7085" s="85" t="s">
        <v>4014</v>
      </c>
      <c r="C7085" s="84" t="s">
        <v>18</v>
      </c>
      <c r="D7085" s="195">
        <v>21.27</v>
      </c>
    </row>
    <row r="7086" spans="1:4" x14ac:dyDescent="0.25">
      <c r="A7086" s="84">
        <v>101425</v>
      </c>
      <c r="B7086" s="85" t="s">
        <v>4014</v>
      </c>
      <c r="C7086" s="84" t="s">
        <v>4061</v>
      </c>
      <c r="D7086" s="195">
        <v>3761.55</v>
      </c>
    </row>
    <row r="7087" spans="1:4" x14ac:dyDescent="0.25">
      <c r="A7087" s="84">
        <v>101426</v>
      </c>
      <c r="B7087" s="85" t="s">
        <v>4275</v>
      </c>
      <c r="C7087" s="84" t="s">
        <v>4061</v>
      </c>
      <c r="D7087" s="195">
        <v>7083.09</v>
      </c>
    </row>
    <row r="7088" spans="1:4" x14ac:dyDescent="0.25">
      <c r="A7088" s="84">
        <v>88291</v>
      </c>
      <c r="B7088" s="85" t="s">
        <v>4015</v>
      </c>
      <c r="C7088" s="84" t="s">
        <v>18</v>
      </c>
      <c r="D7088" s="195">
        <v>37.69</v>
      </c>
    </row>
    <row r="7089" spans="1:4" x14ac:dyDescent="0.25">
      <c r="A7089" s="84">
        <v>101427</v>
      </c>
      <c r="B7089" s="85" t="s">
        <v>4015</v>
      </c>
      <c r="C7089" s="84" t="s">
        <v>4061</v>
      </c>
      <c r="D7089" s="195">
        <v>6719.8</v>
      </c>
    </row>
    <row r="7090" spans="1:4" x14ac:dyDescent="0.25">
      <c r="A7090" s="84">
        <v>101428</v>
      </c>
      <c r="B7090" s="85" t="s">
        <v>4276</v>
      </c>
      <c r="C7090" s="84" t="s">
        <v>4061</v>
      </c>
      <c r="D7090" s="195">
        <v>5981.59</v>
      </c>
    </row>
    <row r="7091" spans="1:4" ht="26.4" x14ac:dyDescent="0.25">
      <c r="A7091" s="84">
        <v>88377</v>
      </c>
      <c r="B7091" s="85" t="s">
        <v>4045</v>
      </c>
      <c r="C7091" s="84" t="s">
        <v>18</v>
      </c>
      <c r="D7091" s="195">
        <v>33.479999999999997</v>
      </c>
    </row>
    <row r="7092" spans="1:4" ht="26.4" x14ac:dyDescent="0.25">
      <c r="A7092" s="84">
        <v>101429</v>
      </c>
      <c r="B7092" s="85" t="s">
        <v>4277</v>
      </c>
      <c r="C7092" s="84" t="s">
        <v>4061</v>
      </c>
      <c r="D7092" s="195">
        <v>4726.95</v>
      </c>
    </row>
    <row r="7093" spans="1:4" ht="26.4" x14ac:dyDescent="0.25">
      <c r="A7093" s="84">
        <v>88292</v>
      </c>
      <c r="B7093" s="85" t="s">
        <v>4016</v>
      </c>
      <c r="C7093" s="84" t="s">
        <v>18</v>
      </c>
      <c r="D7093" s="195">
        <v>26.3</v>
      </c>
    </row>
    <row r="7094" spans="1:4" x14ac:dyDescent="0.25">
      <c r="A7094" s="84">
        <v>88293</v>
      </c>
      <c r="B7094" s="85" t="s">
        <v>4017</v>
      </c>
      <c r="C7094" s="84" t="s">
        <v>18</v>
      </c>
      <c r="D7094" s="195">
        <v>37.69</v>
      </c>
    </row>
    <row r="7095" spans="1:4" ht="26.4" x14ac:dyDescent="0.25">
      <c r="A7095" s="84">
        <v>101430</v>
      </c>
      <c r="B7095" s="85" t="s">
        <v>4278</v>
      </c>
      <c r="C7095" s="84" t="s">
        <v>4061</v>
      </c>
      <c r="D7095" s="195">
        <v>6719.8</v>
      </c>
    </row>
    <row r="7096" spans="1:4" x14ac:dyDescent="0.25">
      <c r="A7096" s="84">
        <v>88294</v>
      </c>
      <c r="B7096" s="85" t="s">
        <v>4018</v>
      </c>
      <c r="C7096" s="84" t="s">
        <v>18</v>
      </c>
      <c r="D7096" s="195">
        <v>40.58</v>
      </c>
    </row>
    <row r="7097" spans="1:4" x14ac:dyDescent="0.25">
      <c r="A7097" s="84">
        <v>101431</v>
      </c>
      <c r="B7097" s="85" t="s">
        <v>4018</v>
      </c>
      <c r="C7097" s="84" t="s">
        <v>4061</v>
      </c>
      <c r="D7097" s="195">
        <v>7217.91</v>
      </c>
    </row>
    <row r="7098" spans="1:4" x14ac:dyDescent="0.25">
      <c r="A7098" s="84">
        <v>88295</v>
      </c>
      <c r="B7098" s="85" t="s">
        <v>4019</v>
      </c>
      <c r="C7098" s="84" t="s">
        <v>18</v>
      </c>
      <c r="D7098" s="195">
        <v>33.04</v>
      </c>
    </row>
    <row r="7099" spans="1:4" x14ac:dyDescent="0.25">
      <c r="A7099" s="84">
        <v>101432</v>
      </c>
      <c r="B7099" s="85" t="s">
        <v>4279</v>
      </c>
      <c r="C7099" s="84" t="s">
        <v>4061</v>
      </c>
      <c r="D7099" s="195">
        <v>5894.01</v>
      </c>
    </row>
    <row r="7100" spans="1:4" x14ac:dyDescent="0.25">
      <c r="A7100" s="84">
        <v>88296</v>
      </c>
      <c r="B7100" s="85" t="s">
        <v>4020</v>
      </c>
      <c r="C7100" s="84" t="s">
        <v>18</v>
      </c>
      <c r="D7100" s="195">
        <v>51.44</v>
      </c>
    </row>
    <row r="7101" spans="1:4" x14ac:dyDescent="0.25">
      <c r="A7101" s="84">
        <v>101433</v>
      </c>
      <c r="B7101" s="85" t="s">
        <v>4020</v>
      </c>
      <c r="C7101" s="84" t="s">
        <v>4061</v>
      </c>
      <c r="D7101" s="195">
        <v>9110.27</v>
      </c>
    </row>
    <row r="7102" spans="1:4" x14ac:dyDescent="0.25">
      <c r="A7102" s="84">
        <v>101434</v>
      </c>
      <c r="B7102" s="85" t="s">
        <v>4280</v>
      </c>
      <c r="C7102" s="84" t="s">
        <v>4061</v>
      </c>
      <c r="D7102" s="195">
        <v>4952.71</v>
      </c>
    </row>
    <row r="7103" spans="1:4" x14ac:dyDescent="0.25">
      <c r="A7103" s="84">
        <v>88298</v>
      </c>
      <c r="B7103" s="85" t="s">
        <v>4022</v>
      </c>
      <c r="C7103" s="84" t="s">
        <v>18</v>
      </c>
      <c r="D7103" s="195">
        <v>30.37</v>
      </c>
    </row>
    <row r="7104" spans="1:4" x14ac:dyDescent="0.25">
      <c r="A7104" s="84">
        <v>101436</v>
      </c>
      <c r="B7104" s="85" t="s">
        <v>4022</v>
      </c>
      <c r="C7104" s="84" t="s">
        <v>4061</v>
      </c>
      <c r="D7104" s="195">
        <v>5439.33</v>
      </c>
    </row>
    <row r="7105" spans="1:4" x14ac:dyDescent="0.25">
      <c r="A7105" s="84">
        <v>101437</v>
      </c>
      <c r="B7105" s="85" t="s">
        <v>4282</v>
      </c>
      <c r="C7105" s="84" t="s">
        <v>4061</v>
      </c>
      <c r="D7105" s="195">
        <v>8430.2999999999993</v>
      </c>
    </row>
    <row r="7106" spans="1:4" x14ac:dyDescent="0.25">
      <c r="A7106" s="84">
        <v>88299</v>
      </c>
      <c r="B7106" s="85" t="s">
        <v>4023</v>
      </c>
      <c r="C7106" s="84" t="s">
        <v>18</v>
      </c>
      <c r="D7106" s="195">
        <v>47.47</v>
      </c>
    </row>
    <row r="7107" spans="1:4" x14ac:dyDescent="0.25">
      <c r="A7107" s="84">
        <v>88300</v>
      </c>
      <c r="B7107" s="85" t="s">
        <v>4024</v>
      </c>
      <c r="C7107" s="84" t="s">
        <v>18</v>
      </c>
      <c r="D7107" s="195">
        <v>47.47</v>
      </c>
    </row>
    <row r="7108" spans="1:4" x14ac:dyDescent="0.25">
      <c r="A7108" s="84">
        <v>101438</v>
      </c>
      <c r="B7108" s="85" t="s">
        <v>4024</v>
      </c>
      <c r="C7108" s="84" t="s">
        <v>4061</v>
      </c>
      <c r="D7108" s="195">
        <v>8430.2999999999993</v>
      </c>
    </row>
    <row r="7109" spans="1:4" x14ac:dyDescent="0.25">
      <c r="A7109" s="84">
        <v>88297</v>
      </c>
      <c r="B7109" s="85" t="s">
        <v>4021</v>
      </c>
      <c r="C7109" s="84" t="s">
        <v>18</v>
      </c>
      <c r="D7109" s="195">
        <v>41.93</v>
      </c>
    </row>
    <row r="7110" spans="1:4" ht="26.4" x14ac:dyDescent="0.25">
      <c r="A7110" s="84">
        <v>101435</v>
      </c>
      <c r="B7110" s="85" t="s">
        <v>4281</v>
      </c>
      <c r="C7110" s="84" t="s">
        <v>4061</v>
      </c>
      <c r="D7110" s="195">
        <v>7457.31</v>
      </c>
    </row>
    <row r="7111" spans="1:4" ht="26.4" x14ac:dyDescent="0.25">
      <c r="A7111" s="84">
        <v>101440</v>
      </c>
      <c r="B7111" s="85" t="s">
        <v>4283</v>
      </c>
      <c r="C7111" s="84" t="s">
        <v>4061</v>
      </c>
      <c r="D7111" s="195">
        <v>6719.8</v>
      </c>
    </row>
    <row r="7112" spans="1:4" x14ac:dyDescent="0.25">
      <c r="A7112" s="84">
        <v>88302</v>
      </c>
      <c r="B7112" s="85" t="s">
        <v>4026</v>
      </c>
      <c r="C7112" s="84" t="s">
        <v>18</v>
      </c>
      <c r="D7112" s="195">
        <v>37.69</v>
      </c>
    </row>
    <row r="7113" spans="1:4" x14ac:dyDescent="0.25">
      <c r="A7113" s="84">
        <v>88301</v>
      </c>
      <c r="B7113" s="85" t="s">
        <v>4025</v>
      </c>
      <c r="C7113" s="84" t="s">
        <v>18</v>
      </c>
      <c r="D7113" s="195">
        <v>37.69</v>
      </c>
    </row>
    <row r="7114" spans="1:4" x14ac:dyDescent="0.25">
      <c r="A7114" s="84">
        <v>101439</v>
      </c>
      <c r="B7114" s="85" t="s">
        <v>4025</v>
      </c>
      <c r="C7114" s="84" t="s">
        <v>4061</v>
      </c>
      <c r="D7114" s="195">
        <v>6719.8</v>
      </c>
    </row>
    <row r="7115" spans="1:4" x14ac:dyDescent="0.25">
      <c r="A7115" s="84">
        <v>88303</v>
      </c>
      <c r="B7115" s="85" t="s">
        <v>4027</v>
      </c>
      <c r="C7115" s="84" t="s">
        <v>18</v>
      </c>
      <c r="D7115" s="195">
        <v>32.43</v>
      </c>
    </row>
    <row r="7116" spans="1:4" x14ac:dyDescent="0.25">
      <c r="A7116" s="84">
        <v>101441</v>
      </c>
      <c r="B7116" s="85" t="s">
        <v>4027</v>
      </c>
      <c r="C7116" s="84" t="s">
        <v>4061</v>
      </c>
      <c r="D7116" s="195">
        <v>5797.82</v>
      </c>
    </row>
    <row r="7117" spans="1:4" ht="26.4" x14ac:dyDescent="0.25">
      <c r="A7117" s="84">
        <v>88304</v>
      </c>
      <c r="B7117" s="85" t="s">
        <v>4028</v>
      </c>
      <c r="C7117" s="84" t="s">
        <v>18</v>
      </c>
      <c r="D7117" s="195">
        <v>47.47</v>
      </c>
    </row>
    <row r="7118" spans="1:4" ht="26.4" x14ac:dyDescent="0.25">
      <c r="A7118" s="84">
        <v>101443</v>
      </c>
      <c r="B7118" s="85" t="s">
        <v>4028</v>
      </c>
      <c r="C7118" s="84" t="s">
        <v>4061</v>
      </c>
      <c r="D7118" s="195">
        <v>8430.2999999999993</v>
      </c>
    </row>
    <row r="7119" spans="1:4" x14ac:dyDescent="0.25">
      <c r="A7119" s="84">
        <v>88306</v>
      </c>
      <c r="B7119" s="85" t="s">
        <v>4029</v>
      </c>
      <c r="C7119" s="84" t="s">
        <v>18</v>
      </c>
      <c r="D7119" s="195">
        <v>27.61</v>
      </c>
    </row>
    <row r="7120" spans="1:4" x14ac:dyDescent="0.25">
      <c r="A7120" s="84">
        <v>88307</v>
      </c>
      <c r="B7120" s="85" t="s">
        <v>4030</v>
      </c>
      <c r="C7120" s="84" t="s">
        <v>18</v>
      </c>
      <c r="D7120" s="195">
        <v>39.78</v>
      </c>
    </row>
    <row r="7121" spans="1:4" x14ac:dyDescent="0.25">
      <c r="A7121" s="84">
        <v>88308</v>
      </c>
      <c r="B7121" s="85" t="s">
        <v>4031</v>
      </c>
      <c r="C7121" s="84" t="s">
        <v>18</v>
      </c>
      <c r="D7121" s="195">
        <v>32.159999999999997</v>
      </c>
    </row>
    <row r="7122" spans="1:4" x14ac:dyDescent="0.25">
      <c r="A7122" s="84">
        <v>101444</v>
      </c>
      <c r="B7122" s="85" t="s">
        <v>4031</v>
      </c>
      <c r="C7122" s="84" t="s">
        <v>4061</v>
      </c>
      <c r="D7122" s="195">
        <v>5762.31</v>
      </c>
    </row>
    <row r="7123" spans="1:4" x14ac:dyDescent="0.25">
      <c r="A7123" s="84">
        <v>88309</v>
      </c>
      <c r="B7123" s="85" t="s">
        <v>4032</v>
      </c>
      <c r="C7123" s="84" t="s">
        <v>18</v>
      </c>
      <c r="D7123" s="195">
        <v>32.299999999999997</v>
      </c>
    </row>
    <row r="7124" spans="1:4" x14ac:dyDescent="0.25">
      <c r="A7124" s="84">
        <v>101445</v>
      </c>
      <c r="B7124" s="85" t="s">
        <v>4032</v>
      </c>
      <c r="C7124" s="84" t="s">
        <v>4061</v>
      </c>
      <c r="D7124" s="195">
        <v>5780.42</v>
      </c>
    </row>
    <row r="7125" spans="1:4" x14ac:dyDescent="0.25">
      <c r="A7125" s="84">
        <v>88310</v>
      </c>
      <c r="B7125" s="85" t="s">
        <v>4033</v>
      </c>
      <c r="C7125" s="84" t="s">
        <v>18</v>
      </c>
      <c r="D7125" s="195">
        <v>37.94</v>
      </c>
    </row>
    <row r="7126" spans="1:4" x14ac:dyDescent="0.25">
      <c r="A7126" s="84">
        <v>101446</v>
      </c>
      <c r="B7126" s="85" t="s">
        <v>4033</v>
      </c>
      <c r="C7126" s="84" t="s">
        <v>4061</v>
      </c>
      <c r="D7126" s="195">
        <v>6795.02</v>
      </c>
    </row>
    <row r="7127" spans="1:4" x14ac:dyDescent="0.25">
      <c r="A7127" s="84">
        <v>88311</v>
      </c>
      <c r="B7127" s="85" t="s">
        <v>4034</v>
      </c>
      <c r="C7127" s="84" t="s">
        <v>18</v>
      </c>
      <c r="D7127" s="195">
        <v>35.89</v>
      </c>
    </row>
    <row r="7128" spans="1:4" x14ac:dyDescent="0.25">
      <c r="A7128" s="84">
        <v>101447</v>
      </c>
      <c r="B7128" s="85" t="s">
        <v>4034</v>
      </c>
      <c r="C7128" s="84" t="s">
        <v>4061</v>
      </c>
      <c r="D7128" s="195">
        <v>6438.26</v>
      </c>
    </row>
    <row r="7129" spans="1:4" x14ac:dyDescent="0.25">
      <c r="A7129" s="84">
        <v>88312</v>
      </c>
      <c r="B7129" s="85" t="s">
        <v>4035</v>
      </c>
      <c r="C7129" s="84" t="s">
        <v>18</v>
      </c>
      <c r="D7129" s="195">
        <v>37.94</v>
      </c>
    </row>
    <row r="7130" spans="1:4" x14ac:dyDescent="0.25">
      <c r="A7130" s="84">
        <v>101448</v>
      </c>
      <c r="B7130" s="85" t="s">
        <v>4035</v>
      </c>
      <c r="C7130" s="84" t="s">
        <v>4061</v>
      </c>
      <c r="D7130" s="195">
        <v>6795.02</v>
      </c>
    </row>
    <row r="7131" spans="1:4" x14ac:dyDescent="0.25">
      <c r="A7131" s="84">
        <v>101449</v>
      </c>
      <c r="B7131" s="85" t="s">
        <v>4284</v>
      </c>
      <c r="C7131" s="84" t="s">
        <v>4061</v>
      </c>
      <c r="D7131" s="195">
        <v>5679.3</v>
      </c>
    </row>
    <row r="7132" spans="1:4" x14ac:dyDescent="0.25">
      <c r="A7132" s="84">
        <v>88313</v>
      </c>
      <c r="B7132" s="85" t="s">
        <v>4036</v>
      </c>
      <c r="C7132" s="84" t="s">
        <v>18</v>
      </c>
      <c r="D7132" s="195">
        <v>31.82</v>
      </c>
    </row>
    <row r="7133" spans="1:4" x14ac:dyDescent="0.25">
      <c r="A7133" s="84">
        <v>88314</v>
      </c>
      <c r="B7133" s="85" t="s">
        <v>4037</v>
      </c>
      <c r="C7133" s="84" t="s">
        <v>18</v>
      </c>
      <c r="D7133" s="195">
        <v>27.4</v>
      </c>
    </row>
    <row r="7134" spans="1:4" x14ac:dyDescent="0.25">
      <c r="A7134" s="84">
        <v>88315</v>
      </c>
      <c r="B7134" s="85" t="s">
        <v>4038</v>
      </c>
      <c r="C7134" s="84" t="s">
        <v>18</v>
      </c>
      <c r="D7134" s="195">
        <v>36.020000000000003</v>
      </c>
    </row>
    <row r="7135" spans="1:4" x14ac:dyDescent="0.25">
      <c r="A7135" s="84">
        <v>101451</v>
      </c>
      <c r="B7135" s="85" t="s">
        <v>4038</v>
      </c>
      <c r="C7135" s="84" t="s">
        <v>4061</v>
      </c>
      <c r="D7135" s="195">
        <v>6442.4</v>
      </c>
    </row>
    <row r="7136" spans="1:4" x14ac:dyDescent="0.25">
      <c r="A7136" s="84">
        <v>88316</v>
      </c>
      <c r="B7136" s="85" t="s">
        <v>17</v>
      </c>
      <c r="C7136" s="84" t="s">
        <v>18</v>
      </c>
      <c r="D7136" s="195">
        <v>26.75</v>
      </c>
    </row>
    <row r="7137" spans="1:4" x14ac:dyDescent="0.25">
      <c r="A7137" s="84">
        <v>101452</v>
      </c>
      <c r="B7137" s="85" t="s">
        <v>4285</v>
      </c>
      <c r="C7137" s="84" t="s">
        <v>4061</v>
      </c>
      <c r="D7137" s="195">
        <v>4807.32</v>
      </c>
    </row>
    <row r="7138" spans="1:4" ht="26.4" x14ac:dyDescent="0.25">
      <c r="A7138" s="84">
        <v>88318</v>
      </c>
      <c r="B7138" s="85" t="s">
        <v>4040</v>
      </c>
      <c r="C7138" s="84" t="s">
        <v>18</v>
      </c>
      <c r="D7138" s="195">
        <v>42.14</v>
      </c>
    </row>
    <row r="7139" spans="1:4" x14ac:dyDescent="0.25">
      <c r="A7139" s="84">
        <v>88317</v>
      </c>
      <c r="B7139" s="85" t="s">
        <v>4039</v>
      </c>
      <c r="C7139" s="84" t="s">
        <v>18</v>
      </c>
      <c r="D7139" s="195">
        <v>37.49</v>
      </c>
    </row>
    <row r="7140" spans="1:4" x14ac:dyDescent="0.25">
      <c r="A7140" s="84">
        <v>101453</v>
      </c>
      <c r="B7140" s="85" t="s">
        <v>4039</v>
      </c>
      <c r="C7140" s="84" t="s">
        <v>4061</v>
      </c>
      <c r="D7140" s="195">
        <v>6708.27</v>
      </c>
    </row>
    <row r="7141" spans="1:4" x14ac:dyDescent="0.25">
      <c r="A7141" s="84">
        <v>101454</v>
      </c>
      <c r="B7141" s="85" t="s">
        <v>4286</v>
      </c>
      <c r="C7141" s="84" t="s">
        <v>4061</v>
      </c>
      <c r="D7141" s="195">
        <v>7524.89</v>
      </c>
    </row>
    <row r="7142" spans="1:4" x14ac:dyDescent="0.25">
      <c r="A7142" s="84">
        <v>100533</v>
      </c>
      <c r="B7142" s="85" t="s">
        <v>4176</v>
      </c>
      <c r="C7142" s="84" t="s">
        <v>18</v>
      </c>
      <c r="D7142" s="195">
        <v>18.47</v>
      </c>
    </row>
    <row r="7143" spans="1:4" x14ac:dyDescent="0.25">
      <c r="A7143" s="84">
        <v>100534</v>
      </c>
      <c r="B7143" s="85" t="s">
        <v>4176</v>
      </c>
      <c r="C7143" s="84" t="s">
        <v>4061</v>
      </c>
      <c r="D7143" s="195">
        <v>3278.31</v>
      </c>
    </row>
    <row r="7144" spans="1:4" x14ac:dyDescent="0.25">
      <c r="A7144" s="84">
        <v>88323</v>
      </c>
      <c r="B7144" s="85" t="s">
        <v>4042</v>
      </c>
      <c r="C7144" s="84" t="s">
        <v>18</v>
      </c>
      <c r="D7144" s="195">
        <v>35.49</v>
      </c>
    </row>
    <row r="7145" spans="1:4" x14ac:dyDescent="0.25">
      <c r="A7145" s="84">
        <v>101458</v>
      </c>
      <c r="B7145" s="85" t="s">
        <v>4289</v>
      </c>
      <c r="C7145" s="84" t="s">
        <v>4061</v>
      </c>
      <c r="D7145" s="195">
        <v>6346.69</v>
      </c>
    </row>
    <row r="7146" spans="1:4" x14ac:dyDescent="0.25">
      <c r="A7146" s="84">
        <v>90781</v>
      </c>
      <c r="B7146" s="85" t="s">
        <v>4059</v>
      </c>
      <c r="C7146" s="84" t="s">
        <v>18</v>
      </c>
      <c r="D7146" s="195">
        <v>22.58</v>
      </c>
    </row>
    <row r="7147" spans="1:4" x14ac:dyDescent="0.25">
      <c r="A7147" s="84">
        <v>94296</v>
      </c>
      <c r="B7147" s="85" t="s">
        <v>4059</v>
      </c>
      <c r="C7147" s="84" t="s">
        <v>4061</v>
      </c>
      <c r="D7147" s="195">
        <v>3987.88</v>
      </c>
    </row>
    <row r="7148" spans="1:4" x14ac:dyDescent="0.25">
      <c r="A7148" s="84">
        <v>88324</v>
      </c>
      <c r="B7148" s="85" t="s">
        <v>4043</v>
      </c>
      <c r="C7148" s="84" t="s">
        <v>18</v>
      </c>
      <c r="D7148" s="195">
        <v>41.93</v>
      </c>
    </row>
    <row r="7149" spans="1:4" x14ac:dyDescent="0.25">
      <c r="A7149" s="84">
        <v>88321</v>
      </c>
      <c r="B7149" s="85" t="s">
        <v>4041</v>
      </c>
      <c r="C7149" s="84" t="s">
        <v>18</v>
      </c>
      <c r="D7149" s="195">
        <v>52.69</v>
      </c>
    </row>
    <row r="7150" spans="1:4" ht="26.4" x14ac:dyDescent="0.25">
      <c r="A7150" s="84">
        <v>101456</v>
      </c>
      <c r="B7150" s="85" t="s">
        <v>4287</v>
      </c>
      <c r="C7150" s="84" t="s">
        <v>4061</v>
      </c>
      <c r="D7150" s="195">
        <v>9263.58</v>
      </c>
    </row>
    <row r="7151" spans="1:4" x14ac:dyDescent="0.25">
      <c r="A7151" s="84">
        <v>100309</v>
      </c>
      <c r="B7151" s="85" t="s">
        <v>4174</v>
      </c>
      <c r="C7151" s="84" t="s">
        <v>18</v>
      </c>
      <c r="D7151" s="195">
        <v>38.44</v>
      </c>
    </row>
    <row r="7152" spans="1:4" x14ac:dyDescent="0.25">
      <c r="A7152" s="84">
        <v>100321</v>
      </c>
      <c r="B7152" s="85" t="s">
        <v>4174</v>
      </c>
      <c r="C7152" s="84" t="s">
        <v>4061</v>
      </c>
      <c r="D7152" s="195">
        <v>6752.57</v>
      </c>
    </row>
    <row r="7153" spans="1:4" x14ac:dyDescent="0.25">
      <c r="A7153" s="84">
        <v>88322</v>
      </c>
      <c r="B7153" s="85" t="s">
        <v>4288</v>
      </c>
      <c r="C7153" s="84" t="s">
        <v>18</v>
      </c>
      <c r="D7153" s="195">
        <v>57.67</v>
      </c>
    </row>
    <row r="7154" spans="1:4" x14ac:dyDescent="0.25">
      <c r="A7154" s="84">
        <v>101457</v>
      </c>
      <c r="B7154" s="85" t="s">
        <v>4288</v>
      </c>
      <c r="C7154" s="84" t="s">
        <v>4061</v>
      </c>
      <c r="D7154" s="195">
        <v>11309.66</v>
      </c>
    </row>
    <row r="7155" spans="1:4" x14ac:dyDescent="0.25">
      <c r="A7155" s="84">
        <v>88325</v>
      </c>
      <c r="B7155" s="85" t="s">
        <v>4044</v>
      </c>
      <c r="C7155" s="84" t="s">
        <v>18</v>
      </c>
      <c r="D7155" s="195">
        <v>28.37</v>
      </c>
    </row>
    <row r="7156" spans="1:4" x14ac:dyDescent="0.25">
      <c r="A7156" s="84">
        <v>101459</v>
      </c>
      <c r="B7156" s="85" t="s">
        <v>4044</v>
      </c>
      <c r="C7156" s="84" t="s">
        <v>4061</v>
      </c>
      <c r="D7156" s="195">
        <v>5103.33</v>
      </c>
    </row>
    <row r="7157" spans="1:4" x14ac:dyDescent="0.25">
      <c r="A7157" s="84">
        <v>100289</v>
      </c>
      <c r="B7157" s="85" t="s">
        <v>4164</v>
      </c>
      <c r="C7157" s="84" t="s">
        <v>18</v>
      </c>
      <c r="D7157" s="195">
        <v>26.46</v>
      </c>
    </row>
    <row r="7158" spans="1:4" x14ac:dyDescent="0.25">
      <c r="A7158" s="84">
        <v>101460</v>
      </c>
      <c r="B7158" s="85" t="s">
        <v>4164</v>
      </c>
      <c r="C7158" s="84" t="s">
        <v>4061</v>
      </c>
      <c r="D7158" s="195">
        <v>4769.05</v>
      </c>
    </row>
    <row r="7159" spans="1:4" x14ac:dyDescent="0.25">
      <c r="A7159" s="84">
        <v>105011</v>
      </c>
      <c r="B7159" s="85" t="s">
        <v>8446</v>
      </c>
      <c r="C7159" s="84" t="s">
        <v>27</v>
      </c>
      <c r="D7159" s="195">
        <v>0.67</v>
      </c>
    </row>
    <row r="7160" spans="1:4" x14ac:dyDescent="0.25">
      <c r="A7160" s="84">
        <v>99061</v>
      </c>
      <c r="B7160" s="85" t="s">
        <v>8442</v>
      </c>
      <c r="C7160" s="84" t="s">
        <v>11</v>
      </c>
      <c r="D7160" s="195">
        <v>140.94999999999999</v>
      </c>
    </row>
    <row r="7161" spans="1:4" x14ac:dyDescent="0.25">
      <c r="A7161" s="84">
        <v>99060</v>
      </c>
      <c r="B7161" s="85" t="s">
        <v>8441</v>
      </c>
      <c r="C7161" s="84" t="s">
        <v>11</v>
      </c>
      <c r="D7161" s="195">
        <v>227.76</v>
      </c>
    </row>
    <row r="7162" spans="1:4" x14ac:dyDescent="0.25">
      <c r="A7162" s="84">
        <v>105008</v>
      </c>
      <c r="B7162" s="85" t="s">
        <v>13411</v>
      </c>
      <c r="C7162" s="84" t="s">
        <v>11</v>
      </c>
      <c r="D7162" s="195">
        <v>0</v>
      </c>
    </row>
    <row r="7163" spans="1:4" ht="26.4" x14ac:dyDescent="0.25">
      <c r="A7163" s="84">
        <v>105009</v>
      </c>
      <c r="B7163" s="85" t="s">
        <v>13412</v>
      </c>
      <c r="C7163" s="84" t="s">
        <v>27</v>
      </c>
      <c r="D7163" s="195">
        <v>93.67</v>
      </c>
    </row>
    <row r="7164" spans="1:4" ht="26.4" x14ac:dyDescent="0.25">
      <c r="A7164" s="84">
        <v>99059</v>
      </c>
      <c r="B7164" s="85" t="s">
        <v>13413</v>
      </c>
      <c r="C7164" s="84" t="s">
        <v>27</v>
      </c>
      <c r="D7164" s="195">
        <v>76.209999999999994</v>
      </c>
    </row>
    <row r="7165" spans="1:4" x14ac:dyDescent="0.25">
      <c r="A7165" s="84">
        <v>105137</v>
      </c>
      <c r="B7165" s="85" t="s">
        <v>13414</v>
      </c>
      <c r="C7165" s="84" t="s">
        <v>27</v>
      </c>
      <c r="D7165" s="195">
        <v>0</v>
      </c>
    </row>
    <row r="7166" spans="1:4" x14ac:dyDescent="0.25">
      <c r="A7166" s="84">
        <v>105136</v>
      </c>
      <c r="B7166" s="85" t="s">
        <v>13415</v>
      </c>
      <c r="C7166" s="84" t="s">
        <v>11</v>
      </c>
      <c r="D7166" s="195">
        <v>0</v>
      </c>
    </row>
    <row r="7167" spans="1:4" x14ac:dyDescent="0.25">
      <c r="A7167" s="84">
        <v>105007</v>
      </c>
      <c r="B7167" s="85" t="s">
        <v>8445</v>
      </c>
      <c r="C7167" s="84" t="s">
        <v>11</v>
      </c>
      <c r="D7167" s="195">
        <v>47.74</v>
      </c>
    </row>
    <row r="7168" spans="1:4" x14ac:dyDescent="0.25">
      <c r="A7168" s="84">
        <v>99063</v>
      </c>
      <c r="B7168" s="85" t="s">
        <v>8444</v>
      </c>
      <c r="C7168" s="84" t="s">
        <v>27</v>
      </c>
      <c r="D7168" s="195">
        <v>11.25</v>
      </c>
    </row>
    <row r="7169" spans="1:4" ht="26.4" x14ac:dyDescent="0.25">
      <c r="A7169" s="84">
        <v>105010</v>
      </c>
      <c r="B7169" s="85" t="s">
        <v>13416</v>
      </c>
      <c r="C7169" s="84" t="s">
        <v>11</v>
      </c>
      <c r="D7169" s="195">
        <v>0</v>
      </c>
    </row>
    <row r="7170" spans="1:4" x14ac:dyDescent="0.25">
      <c r="A7170" s="84">
        <v>99062</v>
      </c>
      <c r="B7170" s="85" t="s">
        <v>8443</v>
      </c>
      <c r="C7170" s="84" t="s">
        <v>11</v>
      </c>
      <c r="D7170" s="195">
        <v>2.6</v>
      </c>
    </row>
    <row r="7171" spans="1:4" ht="26.4" x14ac:dyDescent="0.25">
      <c r="A7171" s="84">
        <v>100857</v>
      </c>
      <c r="B7171" s="85" t="s">
        <v>8254</v>
      </c>
      <c r="C7171" s="84" t="s">
        <v>11</v>
      </c>
      <c r="D7171" s="195">
        <v>416.55</v>
      </c>
    </row>
    <row r="7172" spans="1:4" ht="26.4" x14ac:dyDescent="0.25">
      <c r="A7172" s="84">
        <v>86905</v>
      </c>
      <c r="B7172" s="85" t="s">
        <v>2893</v>
      </c>
      <c r="C7172" s="84" t="s">
        <v>11</v>
      </c>
      <c r="D7172" s="195">
        <v>323.89</v>
      </c>
    </row>
    <row r="7173" spans="1:4" ht="26.4" x14ac:dyDescent="0.25">
      <c r="A7173" s="84">
        <v>86908</v>
      </c>
      <c r="B7173" s="85" t="s">
        <v>2894</v>
      </c>
      <c r="C7173" s="84" t="s">
        <v>11</v>
      </c>
      <c r="D7173" s="195">
        <v>382.96</v>
      </c>
    </row>
    <row r="7174" spans="1:4" x14ac:dyDescent="0.25">
      <c r="A7174" s="84">
        <v>100849</v>
      </c>
      <c r="B7174" s="85" t="s">
        <v>2925</v>
      </c>
      <c r="C7174" s="84" t="s">
        <v>11</v>
      </c>
      <c r="D7174" s="195">
        <v>45.08</v>
      </c>
    </row>
    <row r="7175" spans="1:4" x14ac:dyDescent="0.25">
      <c r="A7175" s="84">
        <v>100851</v>
      </c>
      <c r="B7175" s="85" t="s">
        <v>2926</v>
      </c>
      <c r="C7175" s="84" t="s">
        <v>11</v>
      </c>
      <c r="D7175" s="195">
        <v>88.97</v>
      </c>
    </row>
    <row r="7176" spans="1:4" x14ac:dyDescent="0.25">
      <c r="A7176" s="84">
        <v>100850</v>
      </c>
      <c r="B7176" s="85" t="s">
        <v>13417</v>
      </c>
      <c r="C7176" s="84" t="s">
        <v>11</v>
      </c>
      <c r="D7176" s="195">
        <v>0</v>
      </c>
    </row>
    <row r="7177" spans="1:4" ht="26.4" x14ac:dyDescent="0.25">
      <c r="A7177" s="84">
        <v>86895</v>
      </c>
      <c r="B7177" s="85" t="s">
        <v>2886</v>
      </c>
      <c r="C7177" s="84" t="s">
        <v>11</v>
      </c>
      <c r="D7177" s="195">
        <v>275.5</v>
      </c>
    </row>
    <row r="7178" spans="1:4" ht="26.4" x14ac:dyDescent="0.25">
      <c r="A7178" s="84">
        <v>86889</v>
      </c>
      <c r="B7178" s="85" t="s">
        <v>2883</v>
      </c>
      <c r="C7178" s="84" t="s">
        <v>11</v>
      </c>
      <c r="D7178" s="195">
        <v>499.02</v>
      </c>
    </row>
    <row r="7179" spans="1:4" ht="26.4" x14ac:dyDescent="0.25">
      <c r="A7179" s="84">
        <v>86899</v>
      </c>
      <c r="B7179" s="85" t="s">
        <v>2887</v>
      </c>
      <c r="C7179" s="84" t="s">
        <v>11</v>
      </c>
      <c r="D7179" s="195">
        <v>210.63</v>
      </c>
    </row>
    <row r="7180" spans="1:4" ht="26.4" x14ac:dyDescent="0.25">
      <c r="A7180" s="84">
        <v>86893</v>
      </c>
      <c r="B7180" s="85" t="s">
        <v>2884</v>
      </c>
      <c r="C7180" s="84" t="s">
        <v>11</v>
      </c>
      <c r="D7180" s="195">
        <v>326.11</v>
      </c>
    </row>
    <row r="7181" spans="1:4" ht="52.8" x14ac:dyDescent="0.25">
      <c r="A7181" s="84">
        <v>86934</v>
      </c>
      <c r="B7181" s="85" t="s">
        <v>2907</v>
      </c>
      <c r="C7181" s="84" t="s">
        <v>11</v>
      </c>
      <c r="D7181" s="195">
        <v>365.19</v>
      </c>
    </row>
    <row r="7182" spans="1:4" ht="52.8" x14ac:dyDescent="0.25">
      <c r="A7182" s="84">
        <v>86933</v>
      </c>
      <c r="B7182" s="85" t="s">
        <v>2906</v>
      </c>
      <c r="C7182" s="84" t="s">
        <v>11</v>
      </c>
      <c r="D7182" s="195">
        <v>375.08</v>
      </c>
    </row>
    <row r="7183" spans="1:4" ht="26.4" x14ac:dyDescent="0.25">
      <c r="A7183" s="84">
        <v>86894</v>
      </c>
      <c r="B7183" s="85" t="s">
        <v>2885</v>
      </c>
      <c r="C7183" s="84" t="s">
        <v>11</v>
      </c>
      <c r="D7183" s="195">
        <v>257.29000000000002</v>
      </c>
    </row>
    <row r="7184" spans="1:4" ht="52.8" x14ac:dyDescent="0.25">
      <c r="A7184" s="84">
        <v>93441</v>
      </c>
      <c r="B7184" s="85" t="s">
        <v>13418</v>
      </c>
      <c r="C7184" s="84" t="s">
        <v>11</v>
      </c>
      <c r="D7184" s="195">
        <v>907.07</v>
      </c>
    </row>
    <row r="7185" spans="1:4" ht="52.8" x14ac:dyDescent="0.25">
      <c r="A7185" s="84">
        <v>93396</v>
      </c>
      <c r="B7185" s="85" t="s">
        <v>13419</v>
      </c>
      <c r="C7185" s="84" t="s">
        <v>11</v>
      </c>
      <c r="D7185" s="195">
        <v>604.9</v>
      </c>
    </row>
    <row r="7186" spans="1:4" ht="52.8" x14ac:dyDescent="0.25">
      <c r="A7186" s="84">
        <v>93442</v>
      </c>
      <c r="B7186" s="85" t="s">
        <v>13420</v>
      </c>
      <c r="C7186" s="84" t="s">
        <v>11</v>
      </c>
      <c r="D7186" s="195">
        <v>985.76</v>
      </c>
    </row>
    <row r="7187" spans="1:4" ht="52.8" x14ac:dyDescent="0.25">
      <c r="A7187" s="84">
        <v>86947</v>
      </c>
      <c r="B7187" s="85" t="s">
        <v>2917</v>
      </c>
      <c r="C7187" s="84" t="s">
        <v>11</v>
      </c>
      <c r="D7187" s="195">
        <v>1132.26</v>
      </c>
    </row>
    <row r="7188" spans="1:4" ht="26.4" x14ac:dyDescent="0.25">
      <c r="A7188" s="84">
        <v>100875</v>
      </c>
      <c r="B7188" s="85" t="s">
        <v>2937</v>
      </c>
      <c r="C7188" s="84" t="s">
        <v>11</v>
      </c>
      <c r="D7188" s="195">
        <v>830.63</v>
      </c>
    </row>
    <row r="7189" spans="1:4" ht="26.4" x14ac:dyDescent="0.25">
      <c r="A7189" s="84">
        <v>100863</v>
      </c>
      <c r="B7189" s="85" t="s">
        <v>2932</v>
      </c>
      <c r="C7189" s="84" t="s">
        <v>11</v>
      </c>
      <c r="D7189" s="195">
        <v>491.72</v>
      </c>
    </row>
    <row r="7190" spans="1:4" ht="26.4" x14ac:dyDescent="0.25">
      <c r="A7190" s="84">
        <v>100864</v>
      </c>
      <c r="B7190" s="85" t="s">
        <v>2933</v>
      </c>
      <c r="C7190" s="84" t="s">
        <v>11</v>
      </c>
      <c r="D7190" s="195">
        <v>534.16999999999996</v>
      </c>
    </row>
    <row r="7191" spans="1:4" ht="26.4" x14ac:dyDescent="0.25">
      <c r="A7191" s="84">
        <v>100865</v>
      </c>
      <c r="B7191" s="85" t="s">
        <v>2934</v>
      </c>
      <c r="C7191" s="84" t="s">
        <v>11</v>
      </c>
      <c r="D7191" s="195">
        <v>447.76</v>
      </c>
    </row>
    <row r="7192" spans="1:4" ht="26.4" x14ac:dyDescent="0.25">
      <c r="A7192" s="84">
        <v>100866</v>
      </c>
      <c r="B7192" s="85" t="s">
        <v>2935</v>
      </c>
      <c r="C7192" s="84" t="s">
        <v>11</v>
      </c>
      <c r="D7192" s="195">
        <v>262.70999999999998</v>
      </c>
    </row>
    <row r="7193" spans="1:4" ht="26.4" x14ac:dyDescent="0.25">
      <c r="A7193" s="84">
        <v>100867</v>
      </c>
      <c r="B7193" s="85" t="s">
        <v>13421</v>
      </c>
      <c r="C7193" s="84" t="s">
        <v>11</v>
      </c>
      <c r="D7193" s="195">
        <v>276.70999999999998</v>
      </c>
    </row>
    <row r="7194" spans="1:4" ht="26.4" x14ac:dyDescent="0.25">
      <c r="A7194" s="84">
        <v>100868</v>
      </c>
      <c r="B7194" s="85" t="s">
        <v>13422</v>
      </c>
      <c r="C7194" s="84" t="s">
        <v>11</v>
      </c>
      <c r="D7194" s="195">
        <v>286.02999999999997</v>
      </c>
    </row>
    <row r="7195" spans="1:4" ht="26.4" x14ac:dyDescent="0.25">
      <c r="A7195" s="84">
        <v>100869</v>
      </c>
      <c r="B7195" s="85" t="s">
        <v>13423</v>
      </c>
      <c r="C7195" s="84" t="s">
        <v>11</v>
      </c>
      <c r="D7195" s="195">
        <v>293.17</v>
      </c>
    </row>
    <row r="7196" spans="1:4" ht="26.4" x14ac:dyDescent="0.25">
      <c r="A7196" s="84">
        <v>100870</v>
      </c>
      <c r="B7196" s="85" t="s">
        <v>13424</v>
      </c>
      <c r="C7196" s="84" t="s">
        <v>11</v>
      </c>
      <c r="D7196" s="195">
        <v>250.14</v>
      </c>
    </row>
    <row r="7197" spans="1:4" ht="26.4" x14ac:dyDescent="0.25">
      <c r="A7197" s="84">
        <v>100871</v>
      </c>
      <c r="B7197" s="85" t="s">
        <v>13425</v>
      </c>
      <c r="C7197" s="84" t="s">
        <v>11</v>
      </c>
      <c r="D7197" s="195">
        <v>266.86</v>
      </c>
    </row>
    <row r="7198" spans="1:4" ht="26.4" x14ac:dyDescent="0.25">
      <c r="A7198" s="84">
        <v>100872</v>
      </c>
      <c r="B7198" s="85" t="s">
        <v>13426</v>
      </c>
      <c r="C7198" s="84" t="s">
        <v>11</v>
      </c>
      <c r="D7198" s="195">
        <v>277.54000000000002</v>
      </c>
    </row>
    <row r="7199" spans="1:4" ht="26.4" x14ac:dyDescent="0.25">
      <c r="A7199" s="84">
        <v>100873</v>
      </c>
      <c r="B7199" s="85" t="s">
        <v>13427</v>
      </c>
      <c r="C7199" s="84" t="s">
        <v>11</v>
      </c>
      <c r="D7199" s="195">
        <v>284.20999999999998</v>
      </c>
    </row>
    <row r="7200" spans="1:4" ht="26.4" x14ac:dyDescent="0.25">
      <c r="A7200" s="84">
        <v>100860</v>
      </c>
      <c r="B7200" s="85" t="s">
        <v>8257</v>
      </c>
      <c r="C7200" s="84" t="s">
        <v>11</v>
      </c>
      <c r="D7200" s="195">
        <v>110.06</v>
      </c>
    </row>
    <row r="7201" spans="1:4" ht="39.6" x14ac:dyDescent="0.25">
      <c r="A7201" s="84">
        <v>86936</v>
      </c>
      <c r="B7201" s="85" t="s">
        <v>2909</v>
      </c>
      <c r="C7201" s="84" t="s">
        <v>11</v>
      </c>
      <c r="D7201" s="195">
        <v>543.99</v>
      </c>
    </row>
    <row r="7202" spans="1:4" ht="39.6" x14ac:dyDescent="0.25">
      <c r="A7202" s="84">
        <v>86935</v>
      </c>
      <c r="B7202" s="85" t="s">
        <v>2908</v>
      </c>
      <c r="C7202" s="84" t="s">
        <v>11</v>
      </c>
      <c r="D7202" s="195">
        <v>326.33999999999997</v>
      </c>
    </row>
    <row r="7203" spans="1:4" ht="26.4" x14ac:dyDescent="0.25">
      <c r="A7203" s="84">
        <v>86901</v>
      </c>
      <c r="B7203" s="85" t="s">
        <v>2889</v>
      </c>
      <c r="C7203" s="84" t="s">
        <v>11</v>
      </c>
      <c r="D7203" s="195">
        <v>169.98</v>
      </c>
    </row>
    <row r="7204" spans="1:4" ht="39.6" x14ac:dyDescent="0.25">
      <c r="A7204" s="84">
        <v>86938</v>
      </c>
      <c r="B7204" s="85" t="s">
        <v>2911</v>
      </c>
      <c r="C7204" s="84" t="s">
        <v>11</v>
      </c>
      <c r="D7204" s="195">
        <v>475.62</v>
      </c>
    </row>
    <row r="7205" spans="1:4" ht="39.6" x14ac:dyDescent="0.25">
      <c r="A7205" s="84">
        <v>86937</v>
      </c>
      <c r="B7205" s="85" t="s">
        <v>2910</v>
      </c>
      <c r="C7205" s="84" t="s">
        <v>11</v>
      </c>
      <c r="D7205" s="195">
        <v>257.97000000000003</v>
      </c>
    </row>
    <row r="7206" spans="1:4" ht="26.4" x14ac:dyDescent="0.25">
      <c r="A7206" s="84">
        <v>86900</v>
      </c>
      <c r="B7206" s="85" t="s">
        <v>2888</v>
      </c>
      <c r="C7206" s="84" t="s">
        <v>11</v>
      </c>
      <c r="D7206" s="195">
        <v>232.47</v>
      </c>
    </row>
    <row r="7207" spans="1:4" ht="26.4" x14ac:dyDescent="0.25">
      <c r="A7207" s="84">
        <v>100852</v>
      </c>
      <c r="B7207" s="85" t="s">
        <v>2927</v>
      </c>
      <c r="C7207" s="84" t="s">
        <v>11</v>
      </c>
      <c r="D7207" s="195">
        <v>254.3</v>
      </c>
    </row>
    <row r="7208" spans="1:4" x14ac:dyDescent="0.25">
      <c r="A7208" s="84">
        <v>86886</v>
      </c>
      <c r="B7208" s="85" t="s">
        <v>13428</v>
      </c>
      <c r="C7208" s="84" t="s">
        <v>11</v>
      </c>
      <c r="D7208" s="195">
        <v>56.33</v>
      </c>
    </row>
    <row r="7209" spans="1:4" x14ac:dyDescent="0.25">
      <c r="A7209" s="84">
        <v>86887</v>
      </c>
      <c r="B7209" s="85" t="s">
        <v>13429</v>
      </c>
      <c r="C7209" s="84" t="s">
        <v>11</v>
      </c>
      <c r="D7209" s="195">
        <v>61.06</v>
      </c>
    </row>
    <row r="7210" spans="1:4" ht="26.4" x14ac:dyDescent="0.25">
      <c r="A7210" s="84">
        <v>86884</v>
      </c>
      <c r="B7210" s="85" t="s">
        <v>8243</v>
      </c>
      <c r="C7210" s="84" t="s">
        <v>11</v>
      </c>
      <c r="D7210" s="195">
        <v>11.33</v>
      </c>
    </row>
    <row r="7211" spans="1:4" ht="26.4" x14ac:dyDescent="0.25">
      <c r="A7211" s="84">
        <v>86885</v>
      </c>
      <c r="B7211" s="85" t="s">
        <v>8244</v>
      </c>
      <c r="C7211" s="84" t="s">
        <v>11</v>
      </c>
      <c r="D7211" s="195">
        <v>12.66</v>
      </c>
    </row>
    <row r="7212" spans="1:4" ht="26.4" x14ac:dyDescent="0.25">
      <c r="A7212" s="84">
        <v>95546</v>
      </c>
      <c r="B7212" s="85" t="s">
        <v>2922</v>
      </c>
      <c r="C7212" s="84" t="s">
        <v>11</v>
      </c>
      <c r="D7212" s="195">
        <v>197.54</v>
      </c>
    </row>
    <row r="7213" spans="1:4" ht="26.4" x14ac:dyDescent="0.25">
      <c r="A7213" s="84">
        <v>86902</v>
      </c>
      <c r="B7213" s="85" t="s">
        <v>2890</v>
      </c>
      <c r="C7213" s="84" t="s">
        <v>11</v>
      </c>
      <c r="D7213" s="195">
        <v>343.73</v>
      </c>
    </row>
    <row r="7214" spans="1:4" ht="52.8" x14ac:dyDescent="0.25">
      <c r="A7214" s="84">
        <v>86939</v>
      </c>
      <c r="B7214" s="85" t="s">
        <v>2912</v>
      </c>
      <c r="C7214" s="84" t="s">
        <v>11</v>
      </c>
      <c r="D7214" s="195">
        <v>437.25</v>
      </c>
    </row>
    <row r="7215" spans="1:4" ht="26.4" x14ac:dyDescent="0.25">
      <c r="A7215" s="84">
        <v>86903</v>
      </c>
      <c r="B7215" s="85" t="s">
        <v>2891</v>
      </c>
      <c r="C7215" s="84" t="s">
        <v>11</v>
      </c>
      <c r="D7215" s="195">
        <v>392.74</v>
      </c>
    </row>
    <row r="7216" spans="1:4" ht="52.8" x14ac:dyDescent="0.25">
      <c r="A7216" s="84">
        <v>86940</v>
      </c>
      <c r="B7216" s="85" t="s">
        <v>2913</v>
      </c>
      <c r="C7216" s="84" t="s">
        <v>11</v>
      </c>
      <c r="D7216" s="195">
        <v>1144.3900000000001</v>
      </c>
    </row>
    <row r="7217" spans="1:4" ht="52.8" x14ac:dyDescent="0.25">
      <c r="A7217" s="84">
        <v>86941</v>
      </c>
      <c r="B7217" s="85" t="s">
        <v>2914</v>
      </c>
      <c r="C7217" s="84" t="s">
        <v>11</v>
      </c>
      <c r="D7217" s="195">
        <v>873.14</v>
      </c>
    </row>
    <row r="7218" spans="1:4" ht="26.4" x14ac:dyDescent="0.25">
      <c r="A7218" s="84">
        <v>86904</v>
      </c>
      <c r="B7218" s="85" t="s">
        <v>2892</v>
      </c>
      <c r="C7218" s="84" t="s">
        <v>11</v>
      </c>
      <c r="D7218" s="195">
        <v>165.77</v>
      </c>
    </row>
    <row r="7219" spans="1:4" ht="52.8" x14ac:dyDescent="0.25">
      <c r="A7219" s="84">
        <v>86943</v>
      </c>
      <c r="B7219" s="85" t="s">
        <v>2916</v>
      </c>
      <c r="C7219" s="84" t="s">
        <v>11</v>
      </c>
      <c r="D7219" s="195">
        <v>259.29000000000002</v>
      </c>
    </row>
    <row r="7220" spans="1:4" ht="52.8" x14ac:dyDescent="0.25">
      <c r="A7220" s="84">
        <v>86942</v>
      </c>
      <c r="B7220" s="85" t="s">
        <v>2915</v>
      </c>
      <c r="C7220" s="84" t="s">
        <v>11</v>
      </c>
      <c r="D7220" s="195">
        <v>269.18</v>
      </c>
    </row>
    <row r="7221" spans="1:4" x14ac:dyDescent="0.25">
      <c r="A7221" s="84">
        <v>100856</v>
      </c>
      <c r="B7221" s="85" t="s">
        <v>8253</v>
      </c>
      <c r="C7221" s="84" t="s">
        <v>11</v>
      </c>
      <c r="D7221" s="195">
        <v>31.17</v>
      </c>
    </row>
    <row r="7222" spans="1:4" ht="26.4" x14ac:dyDescent="0.25">
      <c r="A7222" s="84">
        <v>100858</v>
      </c>
      <c r="B7222" s="85" t="s">
        <v>8255</v>
      </c>
      <c r="C7222" s="84" t="s">
        <v>11</v>
      </c>
      <c r="D7222" s="195">
        <v>779.61</v>
      </c>
    </row>
    <row r="7223" spans="1:4" ht="26.4" x14ac:dyDescent="0.25">
      <c r="A7223" s="84">
        <v>100859</v>
      </c>
      <c r="B7223" s="85" t="s">
        <v>8256</v>
      </c>
      <c r="C7223" s="84" t="s">
        <v>11</v>
      </c>
      <c r="D7223" s="195">
        <v>1199</v>
      </c>
    </row>
    <row r="7224" spans="1:4" ht="26.4" x14ac:dyDescent="0.25">
      <c r="A7224" s="84">
        <v>95544</v>
      </c>
      <c r="B7224" s="85" t="s">
        <v>2921</v>
      </c>
      <c r="C7224" s="84" t="s">
        <v>11</v>
      </c>
      <c r="D7224" s="195">
        <v>59.89</v>
      </c>
    </row>
    <row r="7225" spans="1:4" ht="26.4" x14ac:dyDescent="0.25">
      <c r="A7225" s="84">
        <v>95543</v>
      </c>
      <c r="B7225" s="85" t="s">
        <v>2920</v>
      </c>
      <c r="C7225" s="84" t="s">
        <v>11</v>
      </c>
      <c r="D7225" s="195">
        <v>81.540000000000006</v>
      </c>
    </row>
    <row r="7226" spans="1:4" ht="26.4" x14ac:dyDescent="0.25">
      <c r="A7226" s="84">
        <v>95542</v>
      </c>
      <c r="B7226" s="85" t="s">
        <v>2919</v>
      </c>
      <c r="C7226" s="84" t="s">
        <v>11</v>
      </c>
      <c r="D7226" s="195">
        <v>48.75</v>
      </c>
    </row>
    <row r="7227" spans="1:4" x14ac:dyDescent="0.25">
      <c r="A7227" s="84">
        <v>100874</v>
      </c>
      <c r="B7227" s="85" t="s">
        <v>2936</v>
      </c>
      <c r="C7227" s="84" t="s">
        <v>11</v>
      </c>
      <c r="D7227" s="195">
        <v>262.70999999999998</v>
      </c>
    </row>
    <row r="7228" spans="1:4" x14ac:dyDescent="0.25">
      <c r="A7228" s="84">
        <v>95545</v>
      </c>
      <c r="B7228" s="85" t="s">
        <v>33</v>
      </c>
      <c r="C7228" s="84" t="s">
        <v>11</v>
      </c>
      <c r="D7228" s="195">
        <v>58.7</v>
      </c>
    </row>
    <row r="7229" spans="1:4" ht="26.4" x14ac:dyDescent="0.25">
      <c r="A7229" s="84">
        <v>95547</v>
      </c>
      <c r="B7229" s="85" t="s">
        <v>2923</v>
      </c>
      <c r="C7229" s="84" t="s">
        <v>11</v>
      </c>
      <c r="D7229" s="195">
        <v>72.66</v>
      </c>
    </row>
    <row r="7230" spans="1:4" ht="26.4" x14ac:dyDescent="0.25">
      <c r="A7230" s="84">
        <v>86883</v>
      </c>
      <c r="B7230" s="85" t="s">
        <v>13430</v>
      </c>
      <c r="C7230" s="84" t="s">
        <v>11</v>
      </c>
      <c r="D7230" s="195">
        <v>12.01</v>
      </c>
    </row>
    <row r="7231" spans="1:4" ht="26.4" x14ac:dyDescent="0.25">
      <c r="A7231" s="84">
        <v>86881</v>
      </c>
      <c r="B7231" s="85" t="s">
        <v>8242</v>
      </c>
      <c r="C7231" s="84" t="s">
        <v>11</v>
      </c>
      <c r="D7231" s="195">
        <v>229.66</v>
      </c>
    </row>
    <row r="7232" spans="1:4" ht="26.4" x14ac:dyDescent="0.25">
      <c r="A7232" s="84">
        <v>86882</v>
      </c>
      <c r="B7232" s="85" t="s">
        <v>13431</v>
      </c>
      <c r="C7232" s="84" t="s">
        <v>11</v>
      </c>
      <c r="D7232" s="195">
        <v>21.9</v>
      </c>
    </row>
    <row r="7233" spans="1:4" ht="26.4" x14ac:dyDescent="0.25">
      <c r="A7233" s="84">
        <v>100862</v>
      </c>
      <c r="B7233" s="85" t="s">
        <v>2931</v>
      </c>
      <c r="C7233" s="84" t="s">
        <v>11</v>
      </c>
      <c r="D7233" s="195">
        <v>41.17</v>
      </c>
    </row>
    <row r="7234" spans="1:4" ht="26.4" x14ac:dyDescent="0.25">
      <c r="A7234" s="84">
        <v>100861</v>
      </c>
      <c r="B7234" s="85" t="s">
        <v>2930</v>
      </c>
      <c r="C7234" s="84" t="s">
        <v>11</v>
      </c>
      <c r="D7234" s="195">
        <v>37.76</v>
      </c>
    </row>
    <row r="7235" spans="1:4" ht="26.4" x14ac:dyDescent="0.25">
      <c r="A7235" s="84">
        <v>86872</v>
      </c>
      <c r="B7235" s="85" t="s">
        <v>2879</v>
      </c>
      <c r="C7235" s="84" t="s">
        <v>11</v>
      </c>
      <c r="D7235" s="195">
        <v>830.61</v>
      </c>
    </row>
    <row r="7236" spans="1:4" ht="39.6" x14ac:dyDescent="0.25">
      <c r="A7236" s="84">
        <v>86919</v>
      </c>
      <c r="B7236" s="85" t="s">
        <v>2895</v>
      </c>
      <c r="C7236" s="84" t="s">
        <v>11</v>
      </c>
      <c r="D7236" s="195">
        <v>997.93</v>
      </c>
    </row>
    <row r="7237" spans="1:4" ht="39.6" x14ac:dyDescent="0.25">
      <c r="A7237" s="84">
        <v>86920</v>
      </c>
      <c r="B7237" s="85" t="s">
        <v>2896</v>
      </c>
      <c r="C7237" s="84" t="s">
        <v>11</v>
      </c>
      <c r="D7237" s="195">
        <v>897.97</v>
      </c>
    </row>
    <row r="7238" spans="1:4" ht="39.6" x14ac:dyDescent="0.25">
      <c r="A7238" s="84">
        <v>86921</v>
      </c>
      <c r="B7238" s="85" t="s">
        <v>2897</v>
      </c>
      <c r="C7238" s="84" t="s">
        <v>11</v>
      </c>
      <c r="D7238" s="195">
        <v>875.17</v>
      </c>
    </row>
    <row r="7239" spans="1:4" ht="26.4" x14ac:dyDescent="0.25">
      <c r="A7239" s="84">
        <v>86874</v>
      </c>
      <c r="B7239" s="85" t="s">
        <v>2880</v>
      </c>
      <c r="C7239" s="84" t="s">
        <v>11</v>
      </c>
      <c r="D7239" s="195">
        <v>582.16</v>
      </c>
    </row>
    <row r="7240" spans="1:4" ht="39.6" x14ac:dyDescent="0.25">
      <c r="A7240" s="84">
        <v>86922</v>
      </c>
      <c r="B7240" s="85" t="s">
        <v>2898</v>
      </c>
      <c r="C7240" s="84" t="s">
        <v>11</v>
      </c>
      <c r="D7240" s="195">
        <v>967.13</v>
      </c>
    </row>
    <row r="7241" spans="1:4" ht="39.6" x14ac:dyDescent="0.25">
      <c r="A7241" s="84">
        <v>86923</v>
      </c>
      <c r="B7241" s="85" t="s">
        <v>34</v>
      </c>
      <c r="C7241" s="84" t="s">
        <v>11</v>
      </c>
      <c r="D7241" s="195">
        <v>659.41</v>
      </c>
    </row>
    <row r="7242" spans="1:4" ht="39.6" x14ac:dyDescent="0.25">
      <c r="A7242" s="84">
        <v>86924</v>
      </c>
      <c r="B7242" s="85" t="s">
        <v>2899</v>
      </c>
      <c r="C7242" s="84" t="s">
        <v>11</v>
      </c>
      <c r="D7242" s="195">
        <v>636.61</v>
      </c>
    </row>
    <row r="7243" spans="1:4" ht="26.4" x14ac:dyDescent="0.25">
      <c r="A7243" s="84">
        <v>86875</v>
      </c>
      <c r="B7243" s="85" t="s">
        <v>13432</v>
      </c>
      <c r="C7243" s="84" t="s">
        <v>11</v>
      </c>
      <c r="D7243" s="195">
        <v>443.05</v>
      </c>
    </row>
    <row r="7244" spans="1:4" ht="39.6" x14ac:dyDescent="0.25">
      <c r="A7244" s="84">
        <v>86925</v>
      </c>
      <c r="B7244" s="85" t="s">
        <v>2900</v>
      </c>
      <c r="C7244" s="84" t="s">
        <v>11</v>
      </c>
      <c r="D7244" s="195">
        <v>510.41</v>
      </c>
    </row>
    <row r="7245" spans="1:4" ht="39.6" x14ac:dyDescent="0.25">
      <c r="A7245" s="84">
        <v>86926</v>
      </c>
      <c r="B7245" s="85" t="s">
        <v>2901</v>
      </c>
      <c r="C7245" s="84" t="s">
        <v>11</v>
      </c>
      <c r="D7245" s="195">
        <v>487.61</v>
      </c>
    </row>
    <row r="7246" spans="1:4" ht="26.4" x14ac:dyDescent="0.25">
      <c r="A7246" s="84">
        <v>86876</v>
      </c>
      <c r="B7246" s="85" t="s">
        <v>2881</v>
      </c>
      <c r="C7246" s="84" t="s">
        <v>11</v>
      </c>
      <c r="D7246" s="195">
        <v>257.48</v>
      </c>
    </row>
    <row r="7247" spans="1:4" ht="39.6" x14ac:dyDescent="0.25">
      <c r="A7247" s="84">
        <v>86929</v>
      </c>
      <c r="B7247" s="85" t="s">
        <v>2904</v>
      </c>
      <c r="C7247" s="84" t="s">
        <v>11</v>
      </c>
      <c r="D7247" s="195">
        <v>324.83999999999997</v>
      </c>
    </row>
    <row r="7248" spans="1:4" ht="39.6" x14ac:dyDescent="0.25">
      <c r="A7248" s="84">
        <v>86930</v>
      </c>
      <c r="B7248" s="85" t="s">
        <v>2905</v>
      </c>
      <c r="C7248" s="84" t="s">
        <v>11</v>
      </c>
      <c r="D7248" s="195">
        <v>302.04000000000002</v>
      </c>
    </row>
    <row r="7249" spans="1:4" ht="39.6" x14ac:dyDescent="0.25">
      <c r="A7249" s="84">
        <v>86927</v>
      </c>
      <c r="B7249" s="85" t="s">
        <v>2902</v>
      </c>
      <c r="C7249" s="84" t="s">
        <v>11</v>
      </c>
      <c r="D7249" s="195">
        <v>334.73</v>
      </c>
    </row>
    <row r="7250" spans="1:4" ht="39.6" x14ac:dyDescent="0.25">
      <c r="A7250" s="84">
        <v>86928</v>
      </c>
      <c r="B7250" s="85" t="s">
        <v>2903</v>
      </c>
      <c r="C7250" s="84" t="s">
        <v>11</v>
      </c>
      <c r="D7250" s="195">
        <v>311.93</v>
      </c>
    </row>
    <row r="7251" spans="1:4" ht="26.4" x14ac:dyDescent="0.25">
      <c r="A7251" s="84">
        <v>86914</v>
      </c>
      <c r="B7251" s="85" t="s">
        <v>8250</v>
      </c>
      <c r="C7251" s="84" t="s">
        <v>11</v>
      </c>
      <c r="D7251" s="195">
        <v>79.33</v>
      </c>
    </row>
    <row r="7252" spans="1:4" ht="26.4" x14ac:dyDescent="0.25">
      <c r="A7252" s="84">
        <v>86913</v>
      </c>
      <c r="B7252" s="85" t="s">
        <v>8249</v>
      </c>
      <c r="C7252" s="84" t="s">
        <v>11</v>
      </c>
      <c r="D7252" s="195">
        <v>45.27</v>
      </c>
    </row>
    <row r="7253" spans="1:4" x14ac:dyDescent="0.25">
      <c r="A7253" s="84">
        <v>100853</v>
      </c>
      <c r="B7253" s="85" t="s">
        <v>2928</v>
      </c>
      <c r="C7253" s="84" t="s">
        <v>11</v>
      </c>
      <c r="D7253" s="195">
        <v>276.3</v>
      </c>
    </row>
    <row r="7254" spans="1:4" ht="26.4" x14ac:dyDescent="0.25">
      <c r="A7254" s="84">
        <v>100854</v>
      </c>
      <c r="B7254" s="85" t="s">
        <v>2929</v>
      </c>
      <c r="C7254" s="84" t="s">
        <v>11</v>
      </c>
      <c r="D7254" s="195">
        <v>1413.54</v>
      </c>
    </row>
    <row r="7255" spans="1:4" ht="26.4" x14ac:dyDescent="0.25">
      <c r="A7255" s="84">
        <v>86915</v>
      </c>
      <c r="B7255" s="85" t="s">
        <v>8251</v>
      </c>
      <c r="C7255" s="84" t="s">
        <v>11</v>
      </c>
      <c r="D7255" s="195">
        <v>113.7</v>
      </c>
    </row>
    <row r="7256" spans="1:4" ht="26.4" x14ac:dyDescent="0.25">
      <c r="A7256" s="84">
        <v>86906</v>
      </c>
      <c r="B7256" s="85" t="s">
        <v>8245</v>
      </c>
      <c r="C7256" s="84" t="s">
        <v>11</v>
      </c>
      <c r="D7256" s="195">
        <v>60.1</v>
      </c>
    </row>
    <row r="7257" spans="1:4" ht="26.4" x14ac:dyDescent="0.25">
      <c r="A7257" s="84">
        <v>86911</v>
      </c>
      <c r="B7257" s="85" t="s">
        <v>8248</v>
      </c>
      <c r="C7257" s="84" t="s">
        <v>11</v>
      </c>
      <c r="D7257" s="195">
        <v>70.38</v>
      </c>
    </row>
    <row r="7258" spans="1:4" ht="26.4" x14ac:dyDescent="0.25">
      <c r="A7258" s="84">
        <v>86909</v>
      </c>
      <c r="B7258" s="85" t="s">
        <v>8246</v>
      </c>
      <c r="C7258" s="84" t="s">
        <v>11</v>
      </c>
      <c r="D7258" s="195">
        <v>104.33</v>
      </c>
    </row>
    <row r="7259" spans="1:4" ht="26.4" x14ac:dyDescent="0.25">
      <c r="A7259" s="84">
        <v>86910</v>
      </c>
      <c r="B7259" s="85" t="s">
        <v>8247</v>
      </c>
      <c r="C7259" s="84" t="s">
        <v>11</v>
      </c>
      <c r="D7259" s="195">
        <v>102</v>
      </c>
    </row>
    <row r="7260" spans="1:4" x14ac:dyDescent="0.25">
      <c r="A7260" s="84">
        <v>86916</v>
      </c>
      <c r="B7260" s="85" t="s">
        <v>8252</v>
      </c>
      <c r="C7260" s="84" t="s">
        <v>11</v>
      </c>
      <c r="D7260" s="195">
        <v>22.47</v>
      </c>
    </row>
    <row r="7261" spans="1:4" ht="26.4" x14ac:dyDescent="0.25">
      <c r="A7261" s="84">
        <v>95469</v>
      </c>
      <c r="B7261" s="85" t="s">
        <v>13433</v>
      </c>
      <c r="C7261" s="84" t="s">
        <v>11</v>
      </c>
      <c r="D7261" s="195">
        <v>339.44</v>
      </c>
    </row>
    <row r="7262" spans="1:4" ht="39.6" x14ac:dyDescent="0.25">
      <c r="A7262" s="84">
        <v>95470</v>
      </c>
      <c r="B7262" s="85" t="s">
        <v>10504</v>
      </c>
      <c r="C7262" s="84" t="s">
        <v>11</v>
      </c>
      <c r="D7262" s="195">
        <v>348.99</v>
      </c>
    </row>
    <row r="7263" spans="1:4" ht="26.4" x14ac:dyDescent="0.25">
      <c r="A7263" s="84">
        <v>95471</v>
      </c>
      <c r="B7263" s="85" t="s">
        <v>13434</v>
      </c>
      <c r="C7263" s="84" t="s">
        <v>11</v>
      </c>
      <c r="D7263" s="195">
        <v>901.31</v>
      </c>
    </row>
    <row r="7264" spans="1:4" ht="39.6" x14ac:dyDescent="0.25">
      <c r="A7264" s="84">
        <v>95472</v>
      </c>
      <c r="B7264" s="85" t="s">
        <v>2918</v>
      </c>
      <c r="C7264" s="84" t="s">
        <v>11</v>
      </c>
      <c r="D7264" s="195">
        <v>910.86</v>
      </c>
    </row>
    <row r="7265" spans="1:4" ht="26.4" x14ac:dyDescent="0.25">
      <c r="A7265" s="84">
        <v>100848</v>
      </c>
      <c r="B7265" s="85" t="s">
        <v>2924</v>
      </c>
      <c r="C7265" s="84" t="s">
        <v>11</v>
      </c>
      <c r="D7265" s="195">
        <v>642.77</v>
      </c>
    </row>
    <row r="7266" spans="1:4" ht="26.4" x14ac:dyDescent="0.25">
      <c r="A7266" s="84">
        <v>86888</v>
      </c>
      <c r="B7266" s="85" t="s">
        <v>2882</v>
      </c>
      <c r="C7266" s="84" t="s">
        <v>11</v>
      </c>
      <c r="D7266" s="195">
        <v>567.66999999999996</v>
      </c>
    </row>
    <row r="7267" spans="1:4" ht="39.6" x14ac:dyDescent="0.25">
      <c r="A7267" s="84">
        <v>86932</v>
      </c>
      <c r="B7267" s="85" t="s">
        <v>13435</v>
      </c>
      <c r="C7267" s="84" t="s">
        <v>11</v>
      </c>
      <c r="D7267" s="195">
        <v>628.73</v>
      </c>
    </row>
    <row r="7268" spans="1:4" ht="39.6" x14ac:dyDescent="0.25">
      <c r="A7268" s="84">
        <v>86931</v>
      </c>
      <c r="B7268" s="85" t="s">
        <v>13436</v>
      </c>
      <c r="C7268" s="84" t="s">
        <v>11</v>
      </c>
      <c r="D7268" s="195">
        <v>580.33000000000004</v>
      </c>
    </row>
    <row r="7269" spans="1:4" ht="26.4" x14ac:dyDescent="0.25">
      <c r="A7269" s="84">
        <v>100878</v>
      </c>
      <c r="B7269" s="85" t="s">
        <v>2938</v>
      </c>
      <c r="C7269" s="84" t="s">
        <v>11</v>
      </c>
      <c r="D7269" s="195">
        <v>768.3</v>
      </c>
    </row>
    <row r="7270" spans="1:4" ht="26.4" x14ac:dyDescent="0.25">
      <c r="A7270" s="84">
        <v>86877</v>
      </c>
      <c r="B7270" s="85" t="s">
        <v>8238</v>
      </c>
      <c r="C7270" s="84" t="s">
        <v>11</v>
      </c>
      <c r="D7270" s="195">
        <v>75.98</v>
      </c>
    </row>
    <row r="7271" spans="1:4" ht="26.4" x14ac:dyDescent="0.25">
      <c r="A7271" s="84">
        <v>86878</v>
      </c>
      <c r="B7271" s="85" t="s">
        <v>8239</v>
      </c>
      <c r="C7271" s="84" t="s">
        <v>11</v>
      </c>
      <c r="D7271" s="195">
        <v>81.86</v>
      </c>
    </row>
    <row r="7272" spans="1:4" ht="26.4" x14ac:dyDescent="0.25">
      <c r="A7272" s="84">
        <v>86879</v>
      </c>
      <c r="B7272" s="85" t="s">
        <v>8240</v>
      </c>
      <c r="C7272" s="84" t="s">
        <v>11</v>
      </c>
      <c r="D7272" s="195">
        <v>10.08</v>
      </c>
    </row>
    <row r="7273" spans="1:4" ht="26.4" x14ac:dyDescent="0.25">
      <c r="A7273" s="84">
        <v>86880</v>
      </c>
      <c r="B7273" s="85" t="s">
        <v>8241</v>
      </c>
      <c r="C7273" s="84" t="s">
        <v>11</v>
      </c>
      <c r="D7273" s="195">
        <v>25.51</v>
      </c>
    </row>
    <row r="7274" spans="1:4" ht="26.4" x14ac:dyDescent="0.25">
      <c r="A7274" s="84">
        <v>101663</v>
      </c>
      <c r="B7274" s="85" t="s">
        <v>13437</v>
      </c>
      <c r="C7274" s="84" t="s">
        <v>11</v>
      </c>
      <c r="D7274" s="195">
        <v>30.36</v>
      </c>
    </row>
    <row r="7275" spans="1:4" ht="26.4" x14ac:dyDescent="0.25">
      <c r="A7275" s="84">
        <v>101664</v>
      </c>
      <c r="B7275" s="85" t="s">
        <v>13438</v>
      </c>
      <c r="C7275" s="84" t="s">
        <v>11</v>
      </c>
      <c r="D7275" s="195">
        <v>31.47</v>
      </c>
    </row>
    <row r="7276" spans="1:4" ht="26.4" x14ac:dyDescent="0.25">
      <c r="A7276" s="84">
        <v>101665</v>
      </c>
      <c r="B7276" s="85" t="s">
        <v>13439</v>
      </c>
      <c r="C7276" s="84" t="s">
        <v>11</v>
      </c>
      <c r="D7276" s="195">
        <v>36.22</v>
      </c>
    </row>
    <row r="7277" spans="1:4" ht="39.6" x14ac:dyDescent="0.25">
      <c r="A7277" s="84">
        <v>101634</v>
      </c>
      <c r="B7277" s="85" t="s">
        <v>13440</v>
      </c>
      <c r="C7277" s="84" t="s">
        <v>11</v>
      </c>
      <c r="D7277" s="195">
        <v>0</v>
      </c>
    </row>
    <row r="7278" spans="1:4" ht="39.6" x14ac:dyDescent="0.25">
      <c r="A7278" s="84">
        <v>101635</v>
      </c>
      <c r="B7278" s="85" t="s">
        <v>13441</v>
      </c>
      <c r="C7278" s="84" t="s">
        <v>11</v>
      </c>
      <c r="D7278" s="195">
        <v>0</v>
      </c>
    </row>
    <row r="7279" spans="1:4" ht="39.6" x14ac:dyDescent="0.25">
      <c r="A7279" s="84">
        <v>101636</v>
      </c>
      <c r="B7279" s="85" t="s">
        <v>13442</v>
      </c>
      <c r="C7279" s="84" t="s">
        <v>11</v>
      </c>
      <c r="D7279" s="195">
        <v>151.24</v>
      </c>
    </row>
    <row r="7280" spans="1:4" ht="39.6" x14ac:dyDescent="0.25">
      <c r="A7280" s="84">
        <v>101637</v>
      </c>
      <c r="B7280" s="85" t="s">
        <v>13443</v>
      </c>
      <c r="C7280" s="84" t="s">
        <v>11</v>
      </c>
      <c r="D7280" s="195">
        <v>145.46</v>
      </c>
    </row>
    <row r="7281" spans="1:4" ht="39.6" x14ac:dyDescent="0.25">
      <c r="A7281" s="84">
        <v>101638</v>
      </c>
      <c r="B7281" s="85" t="s">
        <v>13444</v>
      </c>
      <c r="C7281" s="84" t="s">
        <v>11</v>
      </c>
      <c r="D7281" s="195">
        <v>0</v>
      </c>
    </row>
    <row r="7282" spans="1:4" ht="39.6" x14ac:dyDescent="0.25">
      <c r="A7282" s="84">
        <v>101639</v>
      </c>
      <c r="B7282" s="85" t="s">
        <v>13445</v>
      </c>
      <c r="C7282" s="84" t="s">
        <v>11</v>
      </c>
      <c r="D7282" s="195">
        <v>0</v>
      </c>
    </row>
    <row r="7283" spans="1:4" ht="26.4" x14ac:dyDescent="0.25">
      <c r="A7283" s="84">
        <v>105919</v>
      </c>
      <c r="B7283" s="85" t="s">
        <v>13446</v>
      </c>
      <c r="C7283" s="84" t="s">
        <v>11</v>
      </c>
      <c r="D7283" s="195">
        <v>0</v>
      </c>
    </row>
    <row r="7284" spans="1:4" ht="26.4" x14ac:dyDescent="0.25">
      <c r="A7284" s="84">
        <v>101658</v>
      </c>
      <c r="B7284" s="85" t="s">
        <v>13447</v>
      </c>
      <c r="C7284" s="84" t="s">
        <v>11</v>
      </c>
      <c r="D7284" s="195">
        <v>510.5</v>
      </c>
    </row>
    <row r="7285" spans="1:4" ht="26.4" x14ac:dyDescent="0.25">
      <c r="A7285" s="84">
        <v>101659</v>
      </c>
      <c r="B7285" s="85" t="s">
        <v>13448</v>
      </c>
      <c r="C7285" s="84" t="s">
        <v>11</v>
      </c>
      <c r="D7285" s="195">
        <v>580.88</v>
      </c>
    </row>
    <row r="7286" spans="1:4" ht="26.4" x14ac:dyDescent="0.25">
      <c r="A7286" s="84">
        <v>101660</v>
      </c>
      <c r="B7286" s="85" t="s">
        <v>13449</v>
      </c>
      <c r="C7286" s="84" t="s">
        <v>11</v>
      </c>
      <c r="D7286" s="195">
        <v>913.14</v>
      </c>
    </row>
    <row r="7287" spans="1:4" ht="26.4" x14ac:dyDescent="0.25">
      <c r="A7287" s="84">
        <v>101654</v>
      </c>
      <c r="B7287" s="85" t="s">
        <v>13450</v>
      </c>
      <c r="C7287" s="84" t="s">
        <v>11</v>
      </c>
      <c r="D7287" s="195">
        <v>205.81</v>
      </c>
    </row>
    <row r="7288" spans="1:4" ht="26.4" x14ac:dyDescent="0.25">
      <c r="A7288" s="84">
        <v>101655</v>
      </c>
      <c r="B7288" s="85" t="s">
        <v>13451</v>
      </c>
      <c r="C7288" s="84" t="s">
        <v>11</v>
      </c>
      <c r="D7288" s="195">
        <v>316.45999999999998</v>
      </c>
    </row>
    <row r="7289" spans="1:4" ht="26.4" x14ac:dyDescent="0.25">
      <c r="A7289" s="84">
        <v>101656</v>
      </c>
      <c r="B7289" s="85" t="s">
        <v>13452</v>
      </c>
      <c r="C7289" s="84" t="s">
        <v>11</v>
      </c>
      <c r="D7289" s="195">
        <v>342.3</v>
      </c>
    </row>
    <row r="7290" spans="1:4" ht="26.4" x14ac:dyDescent="0.25">
      <c r="A7290" s="84">
        <v>101657</v>
      </c>
      <c r="B7290" s="85" t="s">
        <v>13453</v>
      </c>
      <c r="C7290" s="84" t="s">
        <v>11</v>
      </c>
      <c r="D7290" s="195">
        <v>397.33</v>
      </c>
    </row>
    <row r="7291" spans="1:4" ht="26.4" x14ac:dyDescent="0.25">
      <c r="A7291" s="84">
        <v>105923</v>
      </c>
      <c r="B7291" s="85" t="s">
        <v>13454</v>
      </c>
      <c r="C7291" s="84" t="s">
        <v>11</v>
      </c>
      <c r="D7291" s="195">
        <v>0</v>
      </c>
    </row>
    <row r="7292" spans="1:4" ht="26.4" x14ac:dyDescent="0.25">
      <c r="A7292" s="84">
        <v>105921</v>
      </c>
      <c r="B7292" s="85" t="s">
        <v>13455</v>
      </c>
      <c r="C7292" s="84" t="s">
        <v>11</v>
      </c>
      <c r="D7292" s="195">
        <v>0</v>
      </c>
    </row>
    <row r="7293" spans="1:4" ht="26.4" x14ac:dyDescent="0.25">
      <c r="A7293" s="84">
        <v>105920</v>
      </c>
      <c r="B7293" s="85" t="s">
        <v>13456</v>
      </c>
      <c r="C7293" s="84" t="s">
        <v>11</v>
      </c>
      <c r="D7293" s="195">
        <v>0</v>
      </c>
    </row>
    <row r="7294" spans="1:4" ht="26.4" x14ac:dyDescent="0.25">
      <c r="A7294" s="84">
        <v>105922</v>
      </c>
      <c r="B7294" s="85" t="s">
        <v>13457</v>
      </c>
      <c r="C7294" s="84" t="s">
        <v>11</v>
      </c>
      <c r="D7294" s="195">
        <v>0</v>
      </c>
    </row>
    <row r="7295" spans="1:4" ht="26.4" x14ac:dyDescent="0.25">
      <c r="A7295" s="84">
        <v>101632</v>
      </c>
      <c r="B7295" s="85" t="s">
        <v>13458</v>
      </c>
      <c r="C7295" s="84" t="s">
        <v>11</v>
      </c>
      <c r="D7295" s="195">
        <v>33.6</v>
      </c>
    </row>
    <row r="7296" spans="1:4" ht="39.6" x14ac:dyDescent="0.25">
      <c r="A7296" s="84">
        <v>101661</v>
      </c>
      <c r="B7296" s="85" t="s">
        <v>13459</v>
      </c>
      <c r="C7296" s="84" t="s">
        <v>11</v>
      </c>
      <c r="D7296" s="195">
        <v>147.09</v>
      </c>
    </row>
    <row r="7297" spans="1:4" ht="26.4" x14ac:dyDescent="0.25">
      <c r="A7297" s="84">
        <v>105924</v>
      </c>
      <c r="B7297" s="85" t="s">
        <v>13460</v>
      </c>
      <c r="C7297" s="84" t="s">
        <v>11</v>
      </c>
      <c r="D7297" s="195">
        <v>16.52</v>
      </c>
    </row>
    <row r="7298" spans="1:4" ht="26.4" x14ac:dyDescent="0.25">
      <c r="A7298" s="84">
        <v>101651</v>
      </c>
      <c r="B7298" s="85" t="s">
        <v>13461</v>
      </c>
      <c r="C7298" s="84" t="s">
        <v>11</v>
      </c>
      <c r="D7298" s="195">
        <v>63.74</v>
      </c>
    </row>
    <row r="7299" spans="1:4" ht="26.4" x14ac:dyDescent="0.25">
      <c r="A7299" s="84">
        <v>101630</v>
      </c>
      <c r="B7299" s="85" t="s">
        <v>13462</v>
      </c>
      <c r="C7299" s="84" t="s">
        <v>11</v>
      </c>
      <c r="D7299" s="195">
        <v>77.33</v>
      </c>
    </row>
    <row r="7300" spans="1:4" ht="26.4" x14ac:dyDescent="0.25">
      <c r="A7300" s="84">
        <v>101633</v>
      </c>
      <c r="B7300" s="85" t="s">
        <v>13463</v>
      </c>
      <c r="C7300" s="84" t="s">
        <v>11</v>
      </c>
      <c r="D7300" s="195">
        <v>94.18</v>
      </c>
    </row>
    <row r="7301" spans="1:4" ht="52.8" x14ac:dyDescent="0.25">
      <c r="A7301" s="84">
        <v>104219</v>
      </c>
      <c r="B7301" s="85" t="s">
        <v>3511</v>
      </c>
      <c r="C7301" s="84" t="s">
        <v>9</v>
      </c>
      <c r="D7301" s="195">
        <v>87.73</v>
      </c>
    </row>
    <row r="7302" spans="1:4" ht="52.8" x14ac:dyDescent="0.25">
      <c r="A7302" s="84">
        <v>104223</v>
      </c>
      <c r="B7302" s="85" t="s">
        <v>3515</v>
      </c>
      <c r="C7302" s="84" t="s">
        <v>9</v>
      </c>
      <c r="D7302" s="195">
        <v>114.71</v>
      </c>
    </row>
    <row r="7303" spans="1:4" ht="52.8" x14ac:dyDescent="0.25">
      <c r="A7303" s="84">
        <v>104227</v>
      </c>
      <c r="B7303" s="85" t="s">
        <v>3519</v>
      </c>
      <c r="C7303" s="84" t="s">
        <v>9</v>
      </c>
      <c r="D7303" s="195">
        <v>132.65</v>
      </c>
    </row>
    <row r="7304" spans="1:4" ht="52.8" x14ac:dyDescent="0.25">
      <c r="A7304" s="84">
        <v>104231</v>
      </c>
      <c r="B7304" s="85" t="s">
        <v>3523</v>
      </c>
      <c r="C7304" s="84" t="s">
        <v>9</v>
      </c>
      <c r="D7304" s="195">
        <v>146.26</v>
      </c>
    </row>
    <row r="7305" spans="1:4" ht="52.8" x14ac:dyDescent="0.25">
      <c r="A7305" s="84">
        <v>104235</v>
      </c>
      <c r="B7305" s="85" t="s">
        <v>3527</v>
      </c>
      <c r="C7305" s="84" t="s">
        <v>9</v>
      </c>
      <c r="D7305" s="195">
        <v>71.72</v>
      </c>
    </row>
    <row r="7306" spans="1:4" ht="52.8" x14ac:dyDescent="0.25">
      <c r="A7306" s="84">
        <v>104239</v>
      </c>
      <c r="B7306" s="85" t="s">
        <v>3531</v>
      </c>
      <c r="C7306" s="84" t="s">
        <v>9</v>
      </c>
      <c r="D7306" s="195">
        <v>97.59</v>
      </c>
    </row>
    <row r="7307" spans="1:4" ht="52.8" x14ac:dyDescent="0.25">
      <c r="A7307" s="84">
        <v>104243</v>
      </c>
      <c r="B7307" s="85" t="s">
        <v>3535</v>
      </c>
      <c r="C7307" s="84" t="s">
        <v>9</v>
      </c>
      <c r="D7307" s="195">
        <v>114.36</v>
      </c>
    </row>
    <row r="7308" spans="1:4" ht="52.8" x14ac:dyDescent="0.25">
      <c r="A7308" s="84">
        <v>104247</v>
      </c>
      <c r="B7308" s="85" t="s">
        <v>3539</v>
      </c>
      <c r="C7308" s="84" t="s">
        <v>9</v>
      </c>
      <c r="D7308" s="195">
        <v>122.02</v>
      </c>
    </row>
    <row r="7309" spans="1:4" ht="52.8" x14ac:dyDescent="0.25">
      <c r="A7309" s="84">
        <v>87795</v>
      </c>
      <c r="B7309" s="85" t="s">
        <v>3469</v>
      </c>
      <c r="C7309" s="84" t="s">
        <v>9</v>
      </c>
      <c r="D7309" s="195">
        <v>74.260000000000005</v>
      </c>
    </row>
    <row r="7310" spans="1:4" ht="52.8" x14ac:dyDescent="0.25">
      <c r="A7310" s="84">
        <v>87800</v>
      </c>
      <c r="B7310" s="85" t="s">
        <v>3472</v>
      </c>
      <c r="C7310" s="84" t="s">
        <v>9</v>
      </c>
      <c r="D7310" s="195">
        <v>101.24</v>
      </c>
    </row>
    <row r="7311" spans="1:4" ht="52.8" x14ac:dyDescent="0.25">
      <c r="A7311" s="84">
        <v>87804</v>
      </c>
      <c r="B7311" s="85" t="s">
        <v>3475</v>
      </c>
      <c r="C7311" s="84" t="s">
        <v>9</v>
      </c>
      <c r="D7311" s="195">
        <v>118.01</v>
      </c>
    </row>
    <row r="7312" spans="1:4" ht="52.8" x14ac:dyDescent="0.25">
      <c r="A7312" s="84">
        <v>87808</v>
      </c>
      <c r="B7312" s="85" t="s">
        <v>3478</v>
      </c>
      <c r="C7312" s="84" t="s">
        <v>9</v>
      </c>
      <c r="D7312" s="195">
        <v>125.57</v>
      </c>
    </row>
    <row r="7313" spans="1:4" ht="52.8" x14ac:dyDescent="0.25">
      <c r="A7313" s="84">
        <v>87778</v>
      </c>
      <c r="B7313" s="85" t="s">
        <v>3458</v>
      </c>
      <c r="C7313" s="84" t="s">
        <v>9</v>
      </c>
      <c r="D7313" s="195">
        <v>91.86</v>
      </c>
    </row>
    <row r="7314" spans="1:4" ht="52.8" x14ac:dyDescent="0.25">
      <c r="A7314" s="84">
        <v>87783</v>
      </c>
      <c r="B7314" s="85" t="s">
        <v>3461</v>
      </c>
      <c r="C7314" s="84" t="s">
        <v>9</v>
      </c>
      <c r="D7314" s="195">
        <v>120.07</v>
      </c>
    </row>
    <row r="7315" spans="1:4" ht="52.8" x14ac:dyDescent="0.25">
      <c r="A7315" s="84">
        <v>87787</v>
      </c>
      <c r="B7315" s="85" t="s">
        <v>3464</v>
      </c>
      <c r="C7315" s="84" t="s">
        <v>9</v>
      </c>
      <c r="D7315" s="195">
        <v>138.01</v>
      </c>
    </row>
    <row r="7316" spans="1:4" ht="52.8" x14ac:dyDescent="0.25">
      <c r="A7316" s="84">
        <v>87791</v>
      </c>
      <c r="B7316" s="85" t="s">
        <v>3466</v>
      </c>
      <c r="C7316" s="84" t="s">
        <v>9</v>
      </c>
      <c r="D7316" s="195">
        <v>152.16999999999999</v>
      </c>
    </row>
    <row r="7317" spans="1:4" ht="52.8" x14ac:dyDescent="0.25">
      <c r="A7317" s="84">
        <v>87832</v>
      </c>
      <c r="B7317" s="85" t="s">
        <v>3495</v>
      </c>
      <c r="C7317" s="84" t="s">
        <v>9</v>
      </c>
      <c r="D7317" s="195">
        <v>145.13</v>
      </c>
    </row>
    <row r="7318" spans="1:4" ht="52.8" x14ac:dyDescent="0.25">
      <c r="A7318" s="84">
        <v>87812</v>
      </c>
      <c r="B7318" s="85" t="s">
        <v>3481</v>
      </c>
      <c r="C7318" s="84" t="s">
        <v>9</v>
      </c>
      <c r="D7318" s="195">
        <v>114.36</v>
      </c>
    </row>
    <row r="7319" spans="1:4" ht="52.8" x14ac:dyDescent="0.25">
      <c r="A7319" s="84">
        <v>87816</v>
      </c>
      <c r="B7319" s="85" t="s">
        <v>3484</v>
      </c>
      <c r="C7319" s="84" t="s">
        <v>9</v>
      </c>
      <c r="D7319" s="195">
        <v>141.41</v>
      </c>
    </row>
    <row r="7320" spans="1:4" ht="52.8" x14ac:dyDescent="0.25">
      <c r="A7320" s="84">
        <v>87820</v>
      </c>
      <c r="B7320" s="85" t="s">
        <v>3487</v>
      </c>
      <c r="C7320" s="84" t="s">
        <v>9</v>
      </c>
      <c r="D7320" s="195">
        <v>158.18</v>
      </c>
    </row>
    <row r="7321" spans="1:4" ht="52.8" x14ac:dyDescent="0.25">
      <c r="A7321" s="84">
        <v>87824</v>
      </c>
      <c r="B7321" s="85" t="s">
        <v>3489</v>
      </c>
      <c r="C7321" s="84" t="s">
        <v>9</v>
      </c>
      <c r="D7321" s="195">
        <v>184.15</v>
      </c>
    </row>
    <row r="7322" spans="1:4" ht="39.6" x14ac:dyDescent="0.25">
      <c r="A7322" s="84">
        <v>87828</v>
      </c>
      <c r="B7322" s="85" t="s">
        <v>3492</v>
      </c>
      <c r="C7322" s="84" t="s">
        <v>9</v>
      </c>
      <c r="D7322" s="195">
        <v>115.93</v>
      </c>
    </row>
    <row r="7323" spans="1:4" ht="52.8" x14ac:dyDescent="0.25">
      <c r="A7323" s="84">
        <v>104251</v>
      </c>
      <c r="B7323" s="85" t="s">
        <v>8374</v>
      </c>
      <c r="C7323" s="84" t="s">
        <v>9</v>
      </c>
      <c r="D7323" s="195">
        <v>106.92</v>
      </c>
    </row>
    <row r="7324" spans="1:4" ht="52.8" x14ac:dyDescent="0.25">
      <c r="A7324" s="84">
        <v>104255</v>
      </c>
      <c r="B7324" s="85" t="s">
        <v>8375</v>
      </c>
      <c r="C7324" s="84" t="s">
        <v>9</v>
      </c>
      <c r="D7324" s="195">
        <v>132.78</v>
      </c>
    </row>
    <row r="7325" spans="1:4" ht="52.8" x14ac:dyDescent="0.25">
      <c r="A7325" s="84">
        <v>104259</v>
      </c>
      <c r="B7325" s="85" t="s">
        <v>8376</v>
      </c>
      <c r="C7325" s="84" t="s">
        <v>9</v>
      </c>
      <c r="D7325" s="195">
        <v>149.55000000000001</v>
      </c>
    </row>
    <row r="7326" spans="1:4" ht="52.8" x14ac:dyDescent="0.25">
      <c r="A7326" s="84">
        <v>104263</v>
      </c>
      <c r="B7326" s="85" t="s">
        <v>8377</v>
      </c>
      <c r="C7326" s="84" t="s">
        <v>9</v>
      </c>
      <c r="D7326" s="195">
        <v>173.52</v>
      </c>
    </row>
    <row r="7327" spans="1:4" ht="39.6" x14ac:dyDescent="0.25">
      <c r="A7327" s="84">
        <v>87794</v>
      </c>
      <c r="B7327" s="85" t="s">
        <v>3468</v>
      </c>
      <c r="C7327" s="84" t="s">
        <v>9</v>
      </c>
      <c r="D7327" s="195">
        <v>49.57</v>
      </c>
    </row>
    <row r="7328" spans="1:4" ht="39.6" x14ac:dyDescent="0.25">
      <c r="A7328" s="84">
        <v>87799</v>
      </c>
      <c r="B7328" s="85" t="s">
        <v>3471</v>
      </c>
      <c r="C7328" s="84" t="s">
        <v>9</v>
      </c>
      <c r="D7328" s="195">
        <v>68.45</v>
      </c>
    </row>
    <row r="7329" spans="1:4" ht="39.6" x14ac:dyDescent="0.25">
      <c r="A7329" s="84">
        <v>87803</v>
      </c>
      <c r="B7329" s="85" t="s">
        <v>3474</v>
      </c>
      <c r="C7329" s="84" t="s">
        <v>9</v>
      </c>
      <c r="D7329" s="195">
        <v>76.040000000000006</v>
      </c>
    </row>
    <row r="7330" spans="1:4" ht="39.6" x14ac:dyDescent="0.25">
      <c r="A7330" s="84">
        <v>87807</v>
      </c>
      <c r="B7330" s="85" t="s">
        <v>3477</v>
      </c>
      <c r="C7330" s="84" t="s">
        <v>9</v>
      </c>
      <c r="D7330" s="195">
        <v>83.08</v>
      </c>
    </row>
    <row r="7331" spans="1:4" ht="39.6" x14ac:dyDescent="0.25">
      <c r="A7331" s="84">
        <v>104218</v>
      </c>
      <c r="B7331" s="85" t="s">
        <v>3510</v>
      </c>
      <c r="C7331" s="84" t="s">
        <v>9</v>
      </c>
      <c r="D7331" s="195">
        <v>62.11</v>
      </c>
    </row>
    <row r="7332" spans="1:4" ht="39.6" x14ac:dyDescent="0.25">
      <c r="A7332" s="84">
        <v>87777</v>
      </c>
      <c r="B7332" s="85" t="s">
        <v>3457</v>
      </c>
      <c r="C7332" s="84" t="s">
        <v>9</v>
      </c>
      <c r="D7332" s="195">
        <v>66.72</v>
      </c>
    </row>
    <row r="7333" spans="1:4" ht="39.6" x14ac:dyDescent="0.25">
      <c r="A7333" s="84">
        <v>104222</v>
      </c>
      <c r="B7333" s="85" t="s">
        <v>3514</v>
      </c>
      <c r="C7333" s="84" t="s">
        <v>9</v>
      </c>
      <c r="D7333" s="195">
        <v>80.150000000000006</v>
      </c>
    </row>
    <row r="7334" spans="1:4" ht="39.6" x14ac:dyDescent="0.25">
      <c r="A7334" s="84">
        <v>87781</v>
      </c>
      <c r="B7334" s="85" t="s">
        <v>3460</v>
      </c>
      <c r="C7334" s="84" t="s">
        <v>9</v>
      </c>
      <c r="D7334" s="195">
        <v>86.05</v>
      </c>
    </row>
    <row r="7335" spans="1:4" ht="39.6" x14ac:dyDescent="0.25">
      <c r="A7335" s="84">
        <v>104226</v>
      </c>
      <c r="B7335" s="85" t="s">
        <v>3518</v>
      </c>
      <c r="C7335" s="84" t="s">
        <v>9</v>
      </c>
      <c r="D7335" s="195">
        <v>88.28</v>
      </c>
    </row>
    <row r="7336" spans="1:4" ht="39.6" x14ac:dyDescent="0.25">
      <c r="A7336" s="84">
        <v>87786</v>
      </c>
      <c r="B7336" s="85" t="s">
        <v>3463</v>
      </c>
      <c r="C7336" s="84" t="s">
        <v>9</v>
      </c>
      <c r="D7336" s="195">
        <v>94.18</v>
      </c>
    </row>
    <row r="7337" spans="1:4" ht="39.6" x14ac:dyDescent="0.25">
      <c r="A7337" s="84">
        <v>104230</v>
      </c>
      <c r="B7337" s="85" t="s">
        <v>3522</v>
      </c>
      <c r="C7337" s="84" t="s">
        <v>9</v>
      </c>
      <c r="D7337" s="195">
        <v>103.64</v>
      </c>
    </row>
    <row r="7338" spans="1:4" ht="39.6" x14ac:dyDescent="0.25">
      <c r="A7338" s="84">
        <v>104234</v>
      </c>
      <c r="B7338" s="85" t="s">
        <v>3526</v>
      </c>
      <c r="C7338" s="84" t="s">
        <v>9</v>
      </c>
      <c r="D7338" s="195">
        <v>46.85</v>
      </c>
    </row>
    <row r="7339" spans="1:4" ht="39.6" x14ac:dyDescent="0.25">
      <c r="A7339" s="84">
        <v>104238</v>
      </c>
      <c r="B7339" s="85" t="s">
        <v>3530</v>
      </c>
      <c r="C7339" s="84" t="s">
        <v>9</v>
      </c>
      <c r="D7339" s="195">
        <v>64.430000000000007</v>
      </c>
    </row>
    <row r="7340" spans="1:4" ht="39.6" x14ac:dyDescent="0.25">
      <c r="A7340" s="84">
        <v>104242</v>
      </c>
      <c r="B7340" s="85" t="s">
        <v>3534</v>
      </c>
      <c r="C7340" s="84" t="s">
        <v>9</v>
      </c>
      <c r="D7340" s="195">
        <v>72.02</v>
      </c>
    </row>
    <row r="7341" spans="1:4" ht="39.6" x14ac:dyDescent="0.25">
      <c r="A7341" s="84">
        <v>104246</v>
      </c>
      <c r="B7341" s="85" t="s">
        <v>3538</v>
      </c>
      <c r="C7341" s="84" t="s">
        <v>9</v>
      </c>
      <c r="D7341" s="195">
        <v>78.650000000000006</v>
      </c>
    </row>
    <row r="7342" spans="1:4" ht="39.6" x14ac:dyDescent="0.25">
      <c r="A7342" s="84">
        <v>104250</v>
      </c>
      <c r="B7342" s="85" t="s">
        <v>3542</v>
      </c>
      <c r="C7342" s="84" t="s">
        <v>9</v>
      </c>
      <c r="D7342" s="195">
        <v>85.77</v>
      </c>
    </row>
    <row r="7343" spans="1:4" ht="39.6" x14ac:dyDescent="0.25">
      <c r="A7343" s="84">
        <v>87811</v>
      </c>
      <c r="B7343" s="85" t="s">
        <v>3480</v>
      </c>
      <c r="C7343" s="84" t="s">
        <v>9</v>
      </c>
      <c r="D7343" s="195">
        <v>94.03</v>
      </c>
    </row>
    <row r="7344" spans="1:4" ht="39.6" x14ac:dyDescent="0.25">
      <c r="A7344" s="84">
        <v>104254</v>
      </c>
      <c r="B7344" s="85" t="s">
        <v>3545</v>
      </c>
      <c r="C7344" s="84" t="s">
        <v>9</v>
      </c>
      <c r="D7344" s="195">
        <v>103.35</v>
      </c>
    </row>
    <row r="7345" spans="1:4" ht="39.6" x14ac:dyDescent="0.25">
      <c r="A7345" s="84">
        <v>87815</v>
      </c>
      <c r="B7345" s="85" t="s">
        <v>3483</v>
      </c>
      <c r="C7345" s="84" t="s">
        <v>9</v>
      </c>
      <c r="D7345" s="195">
        <v>112.91</v>
      </c>
    </row>
    <row r="7346" spans="1:4" ht="39.6" x14ac:dyDescent="0.25">
      <c r="A7346" s="84">
        <v>104258</v>
      </c>
      <c r="B7346" s="85" t="s">
        <v>3548</v>
      </c>
      <c r="C7346" s="84" t="s">
        <v>9</v>
      </c>
      <c r="D7346" s="195">
        <v>110.94</v>
      </c>
    </row>
    <row r="7347" spans="1:4" ht="39.6" x14ac:dyDescent="0.25">
      <c r="A7347" s="84">
        <v>87819</v>
      </c>
      <c r="B7347" s="85" t="s">
        <v>3486</v>
      </c>
      <c r="C7347" s="84" t="s">
        <v>9</v>
      </c>
      <c r="D7347" s="195">
        <v>120.5</v>
      </c>
    </row>
    <row r="7348" spans="1:4" ht="39.6" x14ac:dyDescent="0.25">
      <c r="A7348" s="84">
        <v>104262</v>
      </c>
      <c r="B7348" s="85" t="s">
        <v>3551</v>
      </c>
      <c r="C7348" s="84" t="s">
        <v>9</v>
      </c>
      <c r="D7348" s="195">
        <v>142.97</v>
      </c>
    </row>
    <row r="7349" spans="1:4" ht="52.8" x14ac:dyDescent="0.25">
      <c r="A7349" s="84">
        <v>87823</v>
      </c>
      <c r="B7349" s="85" t="s">
        <v>7456</v>
      </c>
      <c r="C7349" s="84" t="s">
        <v>9</v>
      </c>
      <c r="D7349" s="195">
        <v>156.02000000000001</v>
      </c>
    </row>
    <row r="7350" spans="1:4" ht="39.6" x14ac:dyDescent="0.25">
      <c r="A7350" s="84">
        <v>87827</v>
      </c>
      <c r="B7350" s="85" t="s">
        <v>3491</v>
      </c>
      <c r="C7350" s="84" t="s">
        <v>9</v>
      </c>
      <c r="D7350" s="195">
        <v>88.47</v>
      </c>
    </row>
    <row r="7351" spans="1:4" ht="39.6" x14ac:dyDescent="0.25">
      <c r="A7351" s="84">
        <v>87831</v>
      </c>
      <c r="B7351" s="85" t="s">
        <v>3494</v>
      </c>
      <c r="C7351" s="84" t="s">
        <v>9</v>
      </c>
      <c r="D7351" s="195">
        <v>107.38</v>
      </c>
    </row>
    <row r="7352" spans="1:4" ht="52.8" x14ac:dyDescent="0.25">
      <c r="A7352" s="84">
        <v>104220</v>
      </c>
      <c r="B7352" s="85" t="s">
        <v>3512</v>
      </c>
      <c r="C7352" s="84" t="s">
        <v>9</v>
      </c>
      <c r="D7352" s="195">
        <v>61.26</v>
      </c>
    </row>
    <row r="7353" spans="1:4" ht="52.8" x14ac:dyDescent="0.25">
      <c r="A7353" s="84">
        <v>104203</v>
      </c>
      <c r="B7353" s="85" t="s">
        <v>3496</v>
      </c>
      <c r="C7353" s="84" t="s">
        <v>9</v>
      </c>
      <c r="D7353" s="195">
        <v>66.02</v>
      </c>
    </row>
    <row r="7354" spans="1:4" ht="52.8" x14ac:dyDescent="0.25">
      <c r="A7354" s="84">
        <v>104224</v>
      </c>
      <c r="B7354" s="85" t="s">
        <v>3516</v>
      </c>
      <c r="C7354" s="84" t="s">
        <v>9</v>
      </c>
      <c r="D7354" s="195">
        <v>79.03</v>
      </c>
    </row>
    <row r="7355" spans="1:4" ht="52.8" x14ac:dyDescent="0.25">
      <c r="A7355" s="84">
        <v>104204</v>
      </c>
      <c r="B7355" s="85" t="s">
        <v>3497</v>
      </c>
      <c r="C7355" s="84" t="s">
        <v>9</v>
      </c>
      <c r="D7355" s="195">
        <v>85.2</v>
      </c>
    </row>
    <row r="7356" spans="1:4" ht="52.8" x14ac:dyDescent="0.25">
      <c r="A7356" s="84">
        <v>104228</v>
      </c>
      <c r="B7356" s="85" t="s">
        <v>3520</v>
      </c>
      <c r="C7356" s="84" t="s">
        <v>9</v>
      </c>
      <c r="D7356" s="195">
        <v>86.39</v>
      </c>
    </row>
    <row r="7357" spans="1:4" ht="52.8" x14ac:dyDescent="0.25">
      <c r="A7357" s="84">
        <v>104205</v>
      </c>
      <c r="B7357" s="85" t="s">
        <v>3498</v>
      </c>
      <c r="C7357" s="84" t="s">
        <v>9</v>
      </c>
      <c r="D7357" s="195">
        <v>92.57</v>
      </c>
    </row>
    <row r="7358" spans="1:4" ht="52.8" x14ac:dyDescent="0.25">
      <c r="A7358" s="84">
        <v>104232</v>
      </c>
      <c r="B7358" s="85" t="s">
        <v>3524</v>
      </c>
      <c r="C7358" s="84" t="s">
        <v>9</v>
      </c>
      <c r="D7358" s="195">
        <v>95.47</v>
      </c>
    </row>
    <row r="7359" spans="1:4" ht="52.8" x14ac:dyDescent="0.25">
      <c r="A7359" s="84">
        <v>104206</v>
      </c>
      <c r="B7359" s="85" t="s">
        <v>3499</v>
      </c>
      <c r="C7359" s="84" t="s">
        <v>9</v>
      </c>
      <c r="D7359" s="195">
        <v>102.27</v>
      </c>
    </row>
    <row r="7360" spans="1:4" ht="52.8" x14ac:dyDescent="0.25">
      <c r="A7360" s="84">
        <v>104236</v>
      </c>
      <c r="B7360" s="85" t="s">
        <v>3528</v>
      </c>
      <c r="C7360" s="84" t="s">
        <v>9</v>
      </c>
      <c r="D7360" s="195">
        <v>45.52</v>
      </c>
    </row>
    <row r="7361" spans="1:4" ht="52.8" x14ac:dyDescent="0.25">
      <c r="A7361" s="84">
        <v>104207</v>
      </c>
      <c r="B7361" s="85" t="s">
        <v>3500</v>
      </c>
      <c r="C7361" s="84" t="s">
        <v>9</v>
      </c>
      <c r="D7361" s="195">
        <v>48.45</v>
      </c>
    </row>
    <row r="7362" spans="1:4" ht="52.8" x14ac:dyDescent="0.25">
      <c r="A7362" s="84">
        <v>104240</v>
      </c>
      <c r="B7362" s="85" t="s">
        <v>3532</v>
      </c>
      <c r="C7362" s="84" t="s">
        <v>9</v>
      </c>
      <c r="D7362" s="195">
        <v>62.92</v>
      </c>
    </row>
    <row r="7363" spans="1:4" ht="52.8" x14ac:dyDescent="0.25">
      <c r="A7363" s="84">
        <v>104208</v>
      </c>
      <c r="B7363" s="85" t="s">
        <v>3501</v>
      </c>
      <c r="C7363" s="84" t="s">
        <v>9</v>
      </c>
      <c r="D7363" s="195">
        <v>67.13</v>
      </c>
    </row>
    <row r="7364" spans="1:4" ht="52.8" x14ac:dyDescent="0.25">
      <c r="A7364" s="84">
        <v>104244</v>
      </c>
      <c r="B7364" s="85" t="s">
        <v>3536</v>
      </c>
      <c r="C7364" s="84" t="s">
        <v>9</v>
      </c>
      <c r="D7364" s="195">
        <v>69.84</v>
      </c>
    </row>
    <row r="7365" spans="1:4" ht="52.8" x14ac:dyDescent="0.25">
      <c r="A7365" s="84">
        <v>104209</v>
      </c>
      <c r="B7365" s="85" t="s">
        <v>3502</v>
      </c>
      <c r="C7365" s="84" t="s">
        <v>9</v>
      </c>
      <c r="D7365" s="195">
        <v>74.05</v>
      </c>
    </row>
    <row r="7366" spans="1:4" ht="52.8" x14ac:dyDescent="0.25">
      <c r="A7366" s="84">
        <v>104248</v>
      </c>
      <c r="B7366" s="85" t="s">
        <v>3540</v>
      </c>
      <c r="C7366" s="84" t="s">
        <v>9</v>
      </c>
      <c r="D7366" s="195">
        <v>72.48</v>
      </c>
    </row>
    <row r="7367" spans="1:4" ht="52.8" x14ac:dyDescent="0.25">
      <c r="A7367" s="84">
        <v>104210</v>
      </c>
      <c r="B7367" s="85" t="s">
        <v>3503</v>
      </c>
      <c r="C7367" s="84" t="s">
        <v>9</v>
      </c>
      <c r="D7367" s="195">
        <v>76.56</v>
      </c>
    </row>
    <row r="7368" spans="1:4" ht="52.8" x14ac:dyDescent="0.25">
      <c r="A7368" s="84">
        <v>104252</v>
      </c>
      <c r="B7368" s="85" t="s">
        <v>3543</v>
      </c>
      <c r="C7368" s="84" t="s">
        <v>9</v>
      </c>
      <c r="D7368" s="195">
        <v>86.53</v>
      </c>
    </row>
    <row r="7369" spans="1:4" ht="52.8" x14ac:dyDescent="0.25">
      <c r="A7369" s="84">
        <v>104211</v>
      </c>
      <c r="B7369" s="85" t="s">
        <v>3504</v>
      </c>
      <c r="C7369" s="84" t="s">
        <v>9</v>
      </c>
      <c r="D7369" s="195">
        <v>95.1</v>
      </c>
    </row>
    <row r="7370" spans="1:4" ht="52.8" x14ac:dyDescent="0.25">
      <c r="A7370" s="84">
        <v>104212</v>
      </c>
      <c r="B7370" s="85" t="s">
        <v>3505</v>
      </c>
      <c r="C7370" s="84" t="s">
        <v>9</v>
      </c>
      <c r="D7370" s="195">
        <v>113.86</v>
      </c>
    </row>
    <row r="7371" spans="1:4" ht="52.8" x14ac:dyDescent="0.25">
      <c r="A7371" s="84">
        <v>104213</v>
      </c>
      <c r="B7371" s="85" t="s">
        <v>3506</v>
      </c>
      <c r="C7371" s="84" t="s">
        <v>9</v>
      </c>
      <c r="D7371" s="195">
        <v>120.78</v>
      </c>
    </row>
    <row r="7372" spans="1:4" ht="52.8" x14ac:dyDescent="0.25">
      <c r="A7372" s="84">
        <v>104214</v>
      </c>
      <c r="B7372" s="85" t="s">
        <v>3507</v>
      </c>
      <c r="C7372" s="84" t="s">
        <v>9</v>
      </c>
      <c r="D7372" s="195">
        <v>144.5</v>
      </c>
    </row>
    <row r="7373" spans="1:4" ht="52.8" x14ac:dyDescent="0.25">
      <c r="A7373" s="84">
        <v>104215</v>
      </c>
      <c r="B7373" s="85" t="s">
        <v>13464</v>
      </c>
      <c r="C7373" s="84" t="s">
        <v>9</v>
      </c>
      <c r="D7373" s="195">
        <v>88.28</v>
      </c>
    </row>
    <row r="7374" spans="1:4" ht="52.8" x14ac:dyDescent="0.25">
      <c r="A7374" s="84">
        <v>104216</v>
      </c>
      <c r="B7374" s="85" t="s">
        <v>3508</v>
      </c>
      <c r="C7374" s="84" t="s">
        <v>9</v>
      </c>
      <c r="D7374" s="195">
        <v>106.65</v>
      </c>
    </row>
    <row r="7375" spans="1:4" ht="39.6" x14ac:dyDescent="0.25">
      <c r="A7375" s="84">
        <v>104217</v>
      </c>
      <c r="B7375" s="85" t="s">
        <v>3509</v>
      </c>
      <c r="C7375" s="84" t="s">
        <v>9</v>
      </c>
      <c r="D7375" s="195">
        <v>57.87</v>
      </c>
    </row>
    <row r="7376" spans="1:4" ht="39.6" x14ac:dyDescent="0.25">
      <c r="A7376" s="84">
        <v>104221</v>
      </c>
      <c r="B7376" s="85" t="s">
        <v>3513</v>
      </c>
      <c r="C7376" s="84" t="s">
        <v>9</v>
      </c>
      <c r="D7376" s="195">
        <v>74.47</v>
      </c>
    </row>
    <row r="7377" spans="1:4" ht="39.6" x14ac:dyDescent="0.25">
      <c r="A7377" s="84">
        <v>104225</v>
      </c>
      <c r="B7377" s="85" t="s">
        <v>3517</v>
      </c>
      <c r="C7377" s="84" t="s">
        <v>9</v>
      </c>
      <c r="D7377" s="195">
        <v>81.150000000000006</v>
      </c>
    </row>
    <row r="7378" spans="1:4" ht="39.6" x14ac:dyDescent="0.25">
      <c r="A7378" s="84">
        <v>104229</v>
      </c>
      <c r="B7378" s="85" t="s">
        <v>3521</v>
      </c>
      <c r="C7378" s="84" t="s">
        <v>9</v>
      </c>
      <c r="D7378" s="195">
        <v>95.8</v>
      </c>
    </row>
    <row r="7379" spans="1:4" ht="39.6" x14ac:dyDescent="0.25">
      <c r="A7379" s="84">
        <v>104233</v>
      </c>
      <c r="B7379" s="85" t="s">
        <v>3525</v>
      </c>
      <c r="C7379" s="84" t="s">
        <v>9</v>
      </c>
      <c r="D7379" s="195">
        <v>42.9</v>
      </c>
    </row>
    <row r="7380" spans="1:4" ht="39.6" x14ac:dyDescent="0.25">
      <c r="A7380" s="84">
        <v>104237</v>
      </c>
      <c r="B7380" s="85" t="s">
        <v>3529</v>
      </c>
      <c r="C7380" s="84" t="s">
        <v>9</v>
      </c>
      <c r="D7380" s="195">
        <v>59.12</v>
      </c>
    </row>
    <row r="7381" spans="1:4" ht="39.6" x14ac:dyDescent="0.25">
      <c r="A7381" s="84">
        <v>104241</v>
      </c>
      <c r="B7381" s="85" t="s">
        <v>3533</v>
      </c>
      <c r="C7381" s="84" t="s">
        <v>9</v>
      </c>
      <c r="D7381" s="195">
        <v>65.36</v>
      </c>
    </row>
    <row r="7382" spans="1:4" ht="39.6" x14ac:dyDescent="0.25">
      <c r="A7382" s="84">
        <v>104245</v>
      </c>
      <c r="B7382" s="85" t="s">
        <v>3537</v>
      </c>
      <c r="C7382" s="84" t="s">
        <v>9</v>
      </c>
      <c r="D7382" s="195">
        <v>71.319999999999993</v>
      </c>
    </row>
    <row r="7383" spans="1:4" ht="52.8" x14ac:dyDescent="0.25">
      <c r="A7383" s="84">
        <v>104249</v>
      </c>
      <c r="B7383" s="85" t="s">
        <v>3541</v>
      </c>
      <c r="C7383" s="84" t="s">
        <v>9</v>
      </c>
      <c r="D7383" s="195">
        <v>81.819999999999993</v>
      </c>
    </row>
    <row r="7384" spans="1:4" ht="52.8" x14ac:dyDescent="0.25">
      <c r="A7384" s="84">
        <v>104253</v>
      </c>
      <c r="B7384" s="85" t="s">
        <v>3544</v>
      </c>
      <c r="C7384" s="84" t="s">
        <v>9</v>
      </c>
      <c r="D7384" s="195">
        <v>98.04</v>
      </c>
    </row>
    <row r="7385" spans="1:4" ht="52.8" x14ac:dyDescent="0.25">
      <c r="A7385" s="84">
        <v>104256</v>
      </c>
      <c r="B7385" s="85" t="s">
        <v>3546</v>
      </c>
      <c r="C7385" s="84" t="s">
        <v>9</v>
      </c>
      <c r="D7385" s="195">
        <v>103.92</v>
      </c>
    </row>
    <row r="7386" spans="1:4" ht="52.8" x14ac:dyDescent="0.25">
      <c r="A7386" s="84">
        <v>104260</v>
      </c>
      <c r="B7386" s="85" t="s">
        <v>3549</v>
      </c>
      <c r="C7386" s="84" t="s">
        <v>9</v>
      </c>
      <c r="D7386" s="195">
        <v>110.84</v>
      </c>
    </row>
    <row r="7387" spans="1:4" ht="52.8" x14ac:dyDescent="0.25">
      <c r="A7387" s="84">
        <v>104264</v>
      </c>
      <c r="B7387" s="85" t="s">
        <v>3552</v>
      </c>
      <c r="C7387" s="84" t="s">
        <v>9</v>
      </c>
      <c r="D7387" s="195">
        <v>132.26</v>
      </c>
    </row>
    <row r="7388" spans="1:4" ht="39.6" x14ac:dyDescent="0.25">
      <c r="A7388" s="84">
        <v>87792</v>
      </c>
      <c r="B7388" s="85" t="s">
        <v>3467</v>
      </c>
      <c r="C7388" s="84" t="s">
        <v>9</v>
      </c>
      <c r="D7388" s="195">
        <v>45.62</v>
      </c>
    </row>
    <row r="7389" spans="1:4" ht="39.6" x14ac:dyDescent="0.25">
      <c r="A7389" s="84">
        <v>87797</v>
      </c>
      <c r="B7389" s="85" t="s">
        <v>3470</v>
      </c>
      <c r="C7389" s="84" t="s">
        <v>9</v>
      </c>
      <c r="D7389" s="195">
        <v>63.14</v>
      </c>
    </row>
    <row r="7390" spans="1:4" ht="39.6" x14ac:dyDescent="0.25">
      <c r="A7390" s="84">
        <v>87801</v>
      </c>
      <c r="B7390" s="85" t="s">
        <v>3473</v>
      </c>
      <c r="C7390" s="84" t="s">
        <v>9</v>
      </c>
      <c r="D7390" s="195">
        <v>69.38</v>
      </c>
    </row>
    <row r="7391" spans="1:4" ht="39.6" x14ac:dyDescent="0.25">
      <c r="A7391" s="84">
        <v>87805</v>
      </c>
      <c r="B7391" s="85" t="s">
        <v>3476</v>
      </c>
      <c r="C7391" s="84" t="s">
        <v>9</v>
      </c>
      <c r="D7391" s="195">
        <v>75.75</v>
      </c>
    </row>
    <row r="7392" spans="1:4" ht="39.6" x14ac:dyDescent="0.25">
      <c r="A7392" s="84">
        <v>87775</v>
      </c>
      <c r="B7392" s="85" t="s">
        <v>3456</v>
      </c>
      <c r="C7392" s="84" t="s">
        <v>9</v>
      </c>
      <c r="D7392" s="195">
        <v>62.48</v>
      </c>
    </row>
    <row r="7393" spans="1:4" ht="39.6" x14ac:dyDescent="0.25">
      <c r="A7393" s="84">
        <v>87779</v>
      </c>
      <c r="B7393" s="85" t="s">
        <v>3459</v>
      </c>
      <c r="C7393" s="84" t="s">
        <v>9</v>
      </c>
      <c r="D7393" s="195">
        <v>80.37</v>
      </c>
    </row>
    <row r="7394" spans="1:4" ht="39.6" x14ac:dyDescent="0.25">
      <c r="A7394" s="84">
        <v>87784</v>
      </c>
      <c r="B7394" s="85" t="s">
        <v>3462</v>
      </c>
      <c r="C7394" s="84" t="s">
        <v>9</v>
      </c>
      <c r="D7394" s="195">
        <v>87.05</v>
      </c>
    </row>
    <row r="7395" spans="1:4" ht="39.6" x14ac:dyDescent="0.25">
      <c r="A7395" s="84">
        <v>87788</v>
      </c>
      <c r="B7395" s="85" t="s">
        <v>3465</v>
      </c>
      <c r="C7395" s="84" t="s">
        <v>9</v>
      </c>
      <c r="D7395" s="195">
        <v>103.12</v>
      </c>
    </row>
    <row r="7396" spans="1:4" ht="52.8" x14ac:dyDescent="0.25">
      <c r="A7396" s="84">
        <v>87809</v>
      </c>
      <c r="B7396" s="85" t="s">
        <v>3479</v>
      </c>
      <c r="C7396" s="84" t="s">
        <v>9</v>
      </c>
      <c r="D7396" s="195">
        <v>90.08</v>
      </c>
    </row>
    <row r="7397" spans="1:4" ht="52.8" x14ac:dyDescent="0.25">
      <c r="A7397" s="84">
        <v>87813</v>
      </c>
      <c r="B7397" s="85" t="s">
        <v>3482</v>
      </c>
      <c r="C7397" s="84" t="s">
        <v>9</v>
      </c>
      <c r="D7397" s="195">
        <v>107.6</v>
      </c>
    </row>
    <row r="7398" spans="1:4" ht="52.8" x14ac:dyDescent="0.25">
      <c r="A7398" s="84">
        <v>104257</v>
      </c>
      <c r="B7398" s="85" t="s">
        <v>3547</v>
      </c>
      <c r="C7398" s="84" t="s">
        <v>9</v>
      </c>
      <c r="D7398" s="195">
        <v>104.28</v>
      </c>
    </row>
    <row r="7399" spans="1:4" ht="52.8" x14ac:dyDescent="0.25">
      <c r="A7399" s="84">
        <v>87817</v>
      </c>
      <c r="B7399" s="85" t="s">
        <v>3485</v>
      </c>
      <c r="C7399" s="84" t="s">
        <v>9</v>
      </c>
      <c r="D7399" s="195">
        <v>113.84</v>
      </c>
    </row>
    <row r="7400" spans="1:4" ht="52.8" x14ac:dyDescent="0.25">
      <c r="A7400" s="84">
        <v>104261</v>
      </c>
      <c r="B7400" s="85" t="s">
        <v>3550</v>
      </c>
      <c r="C7400" s="84" t="s">
        <v>9</v>
      </c>
      <c r="D7400" s="195">
        <v>135.63999999999999</v>
      </c>
    </row>
    <row r="7401" spans="1:4" ht="52.8" x14ac:dyDescent="0.25">
      <c r="A7401" s="84">
        <v>87821</v>
      </c>
      <c r="B7401" s="85" t="s">
        <v>3488</v>
      </c>
      <c r="C7401" s="84" t="s">
        <v>9</v>
      </c>
      <c r="D7401" s="195">
        <v>148.69</v>
      </c>
    </row>
    <row r="7402" spans="1:4" ht="52.8" x14ac:dyDescent="0.25">
      <c r="A7402" s="84">
        <v>87825</v>
      </c>
      <c r="B7402" s="85" t="s">
        <v>3490</v>
      </c>
      <c r="C7402" s="84" t="s">
        <v>9</v>
      </c>
      <c r="D7402" s="195">
        <v>83.63</v>
      </c>
    </row>
    <row r="7403" spans="1:4" ht="52.8" x14ac:dyDescent="0.25">
      <c r="A7403" s="84">
        <v>87829</v>
      </c>
      <c r="B7403" s="85" t="s">
        <v>3493</v>
      </c>
      <c r="C7403" s="84" t="s">
        <v>9</v>
      </c>
      <c r="D7403" s="195">
        <v>100.89</v>
      </c>
    </row>
    <row r="7404" spans="1:4" ht="39.6" x14ac:dyDescent="0.25">
      <c r="A7404" s="84">
        <v>87557</v>
      </c>
      <c r="B7404" s="85" t="s">
        <v>8362</v>
      </c>
      <c r="C7404" s="84" t="s">
        <v>9</v>
      </c>
      <c r="D7404" s="195">
        <v>43.11</v>
      </c>
    </row>
    <row r="7405" spans="1:4" ht="39.6" x14ac:dyDescent="0.25">
      <c r="A7405" s="84">
        <v>87539</v>
      </c>
      <c r="B7405" s="85" t="s">
        <v>8352</v>
      </c>
      <c r="C7405" s="84" t="s">
        <v>9</v>
      </c>
      <c r="D7405" s="195">
        <v>64.89</v>
      </c>
    </row>
    <row r="7406" spans="1:4" ht="39.6" x14ac:dyDescent="0.25">
      <c r="A7406" s="84">
        <v>104972</v>
      </c>
      <c r="B7406" s="85" t="s">
        <v>8399</v>
      </c>
      <c r="C7406" s="84" t="s">
        <v>9</v>
      </c>
      <c r="D7406" s="195">
        <v>39.26</v>
      </c>
    </row>
    <row r="7407" spans="1:4" ht="39.6" x14ac:dyDescent="0.25">
      <c r="A7407" s="84">
        <v>104954</v>
      </c>
      <c r="B7407" s="85" t="s">
        <v>8381</v>
      </c>
      <c r="C7407" s="84" t="s">
        <v>9</v>
      </c>
      <c r="D7407" s="195">
        <v>54.23</v>
      </c>
    </row>
    <row r="7408" spans="1:4" ht="39.6" x14ac:dyDescent="0.25">
      <c r="A7408" s="84">
        <v>104976</v>
      </c>
      <c r="B7408" s="85" t="s">
        <v>8403</v>
      </c>
      <c r="C7408" s="84" t="s">
        <v>9</v>
      </c>
      <c r="D7408" s="195">
        <v>34.58</v>
      </c>
    </row>
    <row r="7409" spans="1:4" ht="39.6" x14ac:dyDescent="0.25">
      <c r="A7409" s="84">
        <v>104966</v>
      </c>
      <c r="B7409" s="85" t="s">
        <v>8393</v>
      </c>
      <c r="C7409" s="84" t="s">
        <v>9</v>
      </c>
      <c r="D7409" s="195">
        <v>49.53</v>
      </c>
    </row>
    <row r="7410" spans="1:4" ht="39.6" x14ac:dyDescent="0.25">
      <c r="A7410" s="84">
        <v>104968</v>
      </c>
      <c r="B7410" s="85" t="s">
        <v>8395</v>
      </c>
      <c r="C7410" s="84" t="s">
        <v>9</v>
      </c>
      <c r="D7410" s="195">
        <v>47.14</v>
      </c>
    </row>
    <row r="7411" spans="1:4" ht="39.6" x14ac:dyDescent="0.25">
      <c r="A7411" s="84">
        <v>104962</v>
      </c>
      <c r="B7411" s="85" t="s">
        <v>8389</v>
      </c>
      <c r="C7411" s="84" t="s">
        <v>9</v>
      </c>
      <c r="D7411" s="195">
        <v>62.09</v>
      </c>
    </row>
    <row r="7412" spans="1:4" ht="39.6" x14ac:dyDescent="0.25">
      <c r="A7412" s="84">
        <v>87550</v>
      </c>
      <c r="B7412" s="85" t="s">
        <v>8359</v>
      </c>
      <c r="C7412" s="84" t="s">
        <v>9</v>
      </c>
      <c r="D7412" s="195">
        <v>30.56</v>
      </c>
    </row>
    <row r="7413" spans="1:4" ht="39.6" x14ac:dyDescent="0.25">
      <c r="A7413" s="84">
        <v>87532</v>
      </c>
      <c r="B7413" s="85" t="s">
        <v>8349</v>
      </c>
      <c r="C7413" s="84" t="s">
        <v>9</v>
      </c>
      <c r="D7413" s="195">
        <v>43.17</v>
      </c>
    </row>
    <row r="7414" spans="1:4" ht="39.6" x14ac:dyDescent="0.25">
      <c r="A7414" s="84">
        <v>87554</v>
      </c>
      <c r="B7414" s="85" t="s">
        <v>8361</v>
      </c>
      <c r="C7414" s="84" t="s">
        <v>9</v>
      </c>
      <c r="D7414" s="195">
        <v>27.54</v>
      </c>
    </row>
    <row r="7415" spans="1:4" ht="39.6" x14ac:dyDescent="0.25">
      <c r="A7415" s="84">
        <v>87536</v>
      </c>
      <c r="B7415" s="85" t="s">
        <v>8351</v>
      </c>
      <c r="C7415" s="84" t="s">
        <v>9</v>
      </c>
      <c r="D7415" s="195">
        <v>40.159999999999997</v>
      </c>
    </row>
    <row r="7416" spans="1:4" ht="39.6" x14ac:dyDescent="0.25">
      <c r="A7416" s="84">
        <v>87528</v>
      </c>
      <c r="B7416" s="85" t="s">
        <v>8345</v>
      </c>
      <c r="C7416" s="84" t="s">
        <v>9</v>
      </c>
      <c r="D7416" s="195">
        <v>48.26</v>
      </c>
    </row>
    <row r="7417" spans="1:4" ht="39.6" x14ac:dyDescent="0.25">
      <c r="A7417" s="84">
        <v>87546</v>
      </c>
      <c r="B7417" s="85" t="s">
        <v>8355</v>
      </c>
      <c r="C7417" s="84" t="s">
        <v>9</v>
      </c>
      <c r="D7417" s="195">
        <v>35.64</v>
      </c>
    </row>
    <row r="7418" spans="1:4" ht="39.6" x14ac:dyDescent="0.25">
      <c r="A7418" s="84">
        <v>104971</v>
      </c>
      <c r="B7418" s="85" t="s">
        <v>8398</v>
      </c>
      <c r="C7418" s="84" t="s">
        <v>9</v>
      </c>
      <c r="D7418" s="195">
        <v>36.64</v>
      </c>
    </row>
    <row r="7419" spans="1:4" ht="39.6" x14ac:dyDescent="0.25">
      <c r="A7419" s="84">
        <v>104965</v>
      </c>
      <c r="B7419" s="85" t="s">
        <v>8392</v>
      </c>
      <c r="C7419" s="84" t="s">
        <v>9</v>
      </c>
      <c r="D7419" s="195">
        <v>50.12</v>
      </c>
    </row>
    <row r="7420" spans="1:4" ht="39.6" x14ac:dyDescent="0.25">
      <c r="A7420" s="84">
        <v>104975</v>
      </c>
      <c r="B7420" s="85" t="s">
        <v>8402</v>
      </c>
      <c r="C7420" s="84" t="s">
        <v>9</v>
      </c>
      <c r="D7420" s="195">
        <v>31.96</v>
      </c>
    </row>
    <row r="7421" spans="1:4" ht="39.6" x14ac:dyDescent="0.25">
      <c r="A7421" s="84">
        <v>104957</v>
      </c>
      <c r="B7421" s="85" t="s">
        <v>8384</v>
      </c>
      <c r="C7421" s="84" t="s">
        <v>9</v>
      </c>
      <c r="D7421" s="195">
        <v>45.42</v>
      </c>
    </row>
    <row r="7422" spans="1:4" ht="39.6" x14ac:dyDescent="0.25">
      <c r="A7422" s="84">
        <v>104967</v>
      </c>
      <c r="B7422" s="85" t="s">
        <v>8394</v>
      </c>
      <c r="C7422" s="84" t="s">
        <v>9</v>
      </c>
      <c r="D7422" s="195">
        <v>44.52</v>
      </c>
    </row>
    <row r="7423" spans="1:4" ht="39.6" x14ac:dyDescent="0.25">
      <c r="A7423" s="84">
        <v>104961</v>
      </c>
      <c r="B7423" s="85" t="s">
        <v>8388</v>
      </c>
      <c r="C7423" s="84" t="s">
        <v>9</v>
      </c>
      <c r="D7423" s="195">
        <v>57.98</v>
      </c>
    </row>
    <row r="7424" spans="1:4" ht="39.6" x14ac:dyDescent="0.25">
      <c r="A7424" s="84">
        <v>87549</v>
      </c>
      <c r="B7424" s="85" t="s">
        <v>8358</v>
      </c>
      <c r="C7424" s="84" t="s">
        <v>9</v>
      </c>
      <c r="D7424" s="195">
        <v>27.94</v>
      </c>
    </row>
    <row r="7425" spans="1:4" ht="39.6" x14ac:dyDescent="0.25">
      <c r="A7425" s="84">
        <v>87531</v>
      </c>
      <c r="B7425" s="85" t="s">
        <v>8348</v>
      </c>
      <c r="C7425" s="84" t="s">
        <v>9</v>
      </c>
      <c r="D7425" s="195">
        <v>39.06</v>
      </c>
    </row>
    <row r="7426" spans="1:4" ht="39.6" x14ac:dyDescent="0.25">
      <c r="A7426" s="84">
        <v>87553</v>
      </c>
      <c r="B7426" s="85" t="s">
        <v>8360</v>
      </c>
      <c r="C7426" s="84" t="s">
        <v>9</v>
      </c>
      <c r="D7426" s="195">
        <v>24.92</v>
      </c>
    </row>
    <row r="7427" spans="1:4" ht="39.6" x14ac:dyDescent="0.25">
      <c r="A7427" s="84">
        <v>87535</v>
      </c>
      <c r="B7427" s="85" t="s">
        <v>8350</v>
      </c>
      <c r="C7427" s="84" t="s">
        <v>9</v>
      </c>
      <c r="D7427" s="195">
        <v>36.049999999999997</v>
      </c>
    </row>
    <row r="7428" spans="1:4" ht="39.6" x14ac:dyDescent="0.25">
      <c r="A7428" s="84">
        <v>87527</v>
      </c>
      <c r="B7428" s="85" t="s">
        <v>8344</v>
      </c>
      <c r="C7428" s="84" t="s">
        <v>9</v>
      </c>
      <c r="D7428" s="195">
        <v>44.15</v>
      </c>
    </row>
    <row r="7429" spans="1:4" ht="39.6" x14ac:dyDescent="0.25">
      <c r="A7429" s="84">
        <v>87545</v>
      </c>
      <c r="B7429" s="85" t="s">
        <v>8354</v>
      </c>
      <c r="C7429" s="84" t="s">
        <v>9</v>
      </c>
      <c r="D7429" s="195">
        <v>33.020000000000003</v>
      </c>
    </row>
    <row r="7430" spans="1:4" ht="39.6" x14ac:dyDescent="0.25">
      <c r="A7430" s="84">
        <v>104960</v>
      </c>
      <c r="B7430" s="85" t="s">
        <v>8387</v>
      </c>
      <c r="C7430" s="84" t="s">
        <v>9</v>
      </c>
      <c r="D7430" s="195">
        <v>41.34</v>
      </c>
    </row>
    <row r="7431" spans="1:4" ht="39.6" x14ac:dyDescent="0.25">
      <c r="A7431" s="84">
        <v>87561</v>
      </c>
      <c r="B7431" s="85" t="s">
        <v>8363</v>
      </c>
      <c r="C7431" s="84" t="s">
        <v>9</v>
      </c>
      <c r="D7431" s="195">
        <v>42.46</v>
      </c>
    </row>
    <row r="7432" spans="1:4" ht="39.6" x14ac:dyDescent="0.25">
      <c r="A7432" s="84">
        <v>104953</v>
      </c>
      <c r="B7432" s="85" t="s">
        <v>8380</v>
      </c>
      <c r="C7432" s="84" t="s">
        <v>9</v>
      </c>
      <c r="D7432" s="195">
        <v>63.12</v>
      </c>
    </row>
    <row r="7433" spans="1:4" ht="39.6" x14ac:dyDescent="0.25">
      <c r="A7433" s="84">
        <v>87543</v>
      </c>
      <c r="B7433" s="85" t="s">
        <v>8353</v>
      </c>
      <c r="C7433" s="84" t="s">
        <v>9</v>
      </c>
      <c r="D7433" s="195">
        <v>25.17</v>
      </c>
    </row>
    <row r="7434" spans="1:4" ht="39.6" x14ac:dyDescent="0.25">
      <c r="A7434" s="84">
        <v>104959</v>
      </c>
      <c r="B7434" s="85" t="s">
        <v>8386</v>
      </c>
      <c r="C7434" s="84" t="s">
        <v>9</v>
      </c>
      <c r="D7434" s="195">
        <v>28.29</v>
      </c>
    </row>
    <row r="7435" spans="1:4" ht="39.6" x14ac:dyDescent="0.25">
      <c r="A7435" s="84">
        <v>104958</v>
      </c>
      <c r="B7435" s="85" t="s">
        <v>8385</v>
      </c>
      <c r="C7435" s="84" t="s">
        <v>9</v>
      </c>
      <c r="D7435" s="195">
        <v>25.67</v>
      </c>
    </row>
    <row r="7436" spans="1:4" ht="39.6" x14ac:dyDescent="0.25">
      <c r="A7436" s="84">
        <v>104970</v>
      </c>
      <c r="B7436" s="85" t="s">
        <v>8397</v>
      </c>
      <c r="C7436" s="84" t="s">
        <v>9</v>
      </c>
      <c r="D7436" s="195">
        <v>41.54</v>
      </c>
    </row>
    <row r="7437" spans="1:4" ht="39.6" x14ac:dyDescent="0.25">
      <c r="A7437" s="84">
        <v>104964</v>
      </c>
      <c r="B7437" s="85" t="s">
        <v>8391</v>
      </c>
      <c r="C7437" s="84" t="s">
        <v>9</v>
      </c>
      <c r="D7437" s="195">
        <v>56.5</v>
      </c>
    </row>
    <row r="7438" spans="1:4" ht="39.6" x14ac:dyDescent="0.25">
      <c r="A7438" s="84">
        <v>104956</v>
      </c>
      <c r="B7438" s="85" t="s">
        <v>8383</v>
      </c>
      <c r="C7438" s="84" t="s">
        <v>9</v>
      </c>
      <c r="D7438" s="195">
        <v>50.71</v>
      </c>
    </row>
    <row r="7439" spans="1:4" ht="39.6" x14ac:dyDescent="0.25">
      <c r="A7439" s="84">
        <v>104974</v>
      </c>
      <c r="B7439" s="85" t="s">
        <v>8401</v>
      </c>
      <c r="C7439" s="84" t="s">
        <v>9</v>
      </c>
      <c r="D7439" s="195">
        <v>35.74</v>
      </c>
    </row>
    <row r="7440" spans="1:4" ht="39.6" x14ac:dyDescent="0.25">
      <c r="A7440" s="84">
        <v>87548</v>
      </c>
      <c r="B7440" s="85" t="s">
        <v>8357</v>
      </c>
      <c r="C7440" s="84" t="s">
        <v>9</v>
      </c>
      <c r="D7440" s="195">
        <v>32.020000000000003</v>
      </c>
    </row>
    <row r="7441" spans="1:4" ht="39.6" x14ac:dyDescent="0.25">
      <c r="A7441" s="84">
        <v>87530</v>
      </c>
      <c r="B7441" s="85" t="s">
        <v>8347</v>
      </c>
      <c r="C7441" s="84" t="s">
        <v>9</v>
      </c>
      <c r="D7441" s="195">
        <v>44.64</v>
      </c>
    </row>
    <row r="7442" spans="1:4" ht="39.6" x14ac:dyDescent="0.25">
      <c r="A7442" s="84">
        <v>104952</v>
      </c>
      <c r="B7442" s="85" t="s">
        <v>8379</v>
      </c>
      <c r="C7442" s="84" t="s">
        <v>9</v>
      </c>
      <c r="D7442" s="195">
        <v>40.909999999999997</v>
      </c>
    </row>
    <row r="7443" spans="1:4" ht="39.6" x14ac:dyDescent="0.25">
      <c r="A7443" s="84">
        <v>104969</v>
      </c>
      <c r="B7443" s="85" t="s">
        <v>8396</v>
      </c>
      <c r="C7443" s="84" t="s">
        <v>9</v>
      </c>
      <c r="D7443" s="195">
        <v>38.92</v>
      </c>
    </row>
    <row r="7444" spans="1:4" ht="39.6" x14ac:dyDescent="0.25">
      <c r="A7444" s="84">
        <v>104963</v>
      </c>
      <c r="B7444" s="85" t="s">
        <v>8390</v>
      </c>
      <c r="C7444" s="84" t="s">
        <v>9</v>
      </c>
      <c r="D7444" s="195">
        <v>52.39</v>
      </c>
    </row>
    <row r="7445" spans="1:4" ht="39.6" x14ac:dyDescent="0.25">
      <c r="A7445" s="84">
        <v>104955</v>
      </c>
      <c r="B7445" s="85" t="s">
        <v>8382</v>
      </c>
      <c r="C7445" s="84" t="s">
        <v>9</v>
      </c>
      <c r="D7445" s="195">
        <v>46.6</v>
      </c>
    </row>
    <row r="7446" spans="1:4" ht="39.6" x14ac:dyDescent="0.25">
      <c r="A7446" s="84">
        <v>104973</v>
      </c>
      <c r="B7446" s="85" t="s">
        <v>8400</v>
      </c>
      <c r="C7446" s="84" t="s">
        <v>9</v>
      </c>
      <c r="D7446" s="195">
        <v>33.119999999999997</v>
      </c>
    </row>
    <row r="7447" spans="1:4" ht="39.6" x14ac:dyDescent="0.25">
      <c r="A7447" s="84">
        <v>87547</v>
      </c>
      <c r="B7447" s="85" t="s">
        <v>8356</v>
      </c>
      <c r="C7447" s="84" t="s">
        <v>9</v>
      </c>
      <c r="D7447" s="195">
        <v>29.4</v>
      </c>
    </row>
    <row r="7448" spans="1:4" ht="39.6" x14ac:dyDescent="0.25">
      <c r="A7448" s="84">
        <v>87529</v>
      </c>
      <c r="B7448" s="85" t="s">
        <v>8346</v>
      </c>
      <c r="C7448" s="84" t="s">
        <v>9</v>
      </c>
      <c r="D7448" s="195">
        <v>40.53</v>
      </c>
    </row>
    <row r="7449" spans="1:4" ht="39.6" x14ac:dyDescent="0.25">
      <c r="A7449" s="84">
        <v>104951</v>
      </c>
      <c r="B7449" s="85" t="s">
        <v>8378</v>
      </c>
      <c r="C7449" s="84" t="s">
        <v>9</v>
      </c>
      <c r="D7449" s="195">
        <v>36.799999999999997</v>
      </c>
    </row>
    <row r="7450" spans="1:4" ht="39.6" x14ac:dyDescent="0.25">
      <c r="A7450" s="84">
        <v>104978</v>
      </c>
      <c r="B7450" s="85" t="s">
        <v>8405</v>
      </c>
      <c r="C7450" s="84" t="s">
        <v>9</v>
      </c>
      <c r="D7450" s="195">
        <v>41.78</v>
      </c>
    </row>
    <row r="7451" spans="1:4" ht="39.6" x14ac:dyDescent="0.25">
      <c r="A7451" s="84">
        <v>104977</v>
      </c>
      <c r="B7451" s="85" t="s">
        <v>8404</v>
      </c>
      <c r="C7451" s="84" t="s">
        <v>9</v>
      </c>
      <c r="D7451" s="195">
        <v>55.05</v>
      </c>
    </row>
    <row r="7452" spans="1:4" ht="26.4" x14ac:dyDescent="0.25">
      <c r="A7452" s="84">
        <v>90408</v>
      </c>
      <c r="B7452" s="85" t="s">
        <v>8373</v>
      </c>
      <c r="C7452" s="84" t="s">
        <v>9</v>
      </c>
      <c r="D7452" s="195">
        <v>36.42</v>
      </c>
    </row>
    <row r="7453" spans="1:4" ht="26.4" x14ac:dyDescent="0.25">
      <c r="A7453" s="84">
        <v>90406</v>
      </c>
      <c r="B7453" s="85" t="s">
        <v>8372</v>
      </c>
      <c r="C7453" s="84" t="s">
        <v>9</v>
      </c>
      <c r="D7453" s="195">
        <v>48.53</v>
      </c>
    </row>
    <row r="7454" spans="1:4" ht="39.6" x14ac:dyDescent="0.25">
      <c r="A7454" s="84">
        <v>103313</v>
      </c>
      <c r="B7454" s="85" t="s">
        <v>13465</v>
      </c>
      <c r="C7454" s="84" t="s">
        <v>11</v>
      </c>
      <c r="D7454" s="195">
        <v>0</v>
      </c>
    </row>
    <row r="7455" spans="1:4" ht="39.6" x14ac:dyDescent="0.25">
      <c r="A7455" s="84">
        <v>103309</v>
      </c>
      <c r="B7455" s="85" t="s">
        <v>13466</v>
      </c>
      <c r="C7455" s="84" t="s">
        <v>11</v>
      </c>
      <c r="D7455" s="195">
        <v>0</v>
      </c>
    </row>
    <row r="7456" spans="1:4" ht="39.6" x14ac:dyDescent="0.25">
      <c r="A7456" s="84">
        <v>103312</v>
      </c>
      <c r="B7456" s="85" t="s">
        <v>13467</v>
      </c>
      <c r="C7456" s="84" t="s">
        <v>11</v>
      </c>
      <c r="D7456" s="195">
        <v>0</v>
      </c>
    </row>
    <row r="7457" spans="1:4" ht="26.4" x14ac:dyDescent="0.25">
      <c r="A7457" s="84">
        <v>103296</v>
      </c>
      <c r="B7457" s="85" t="s">
        <v>13468</v>
      </c>
      <c r="C7457" s="84" t="s">
        <v>11</v>
      </c>
      <c r="D7457" s="195">
        <v>0</v>
      </c>
    </row>
    <row r="7458" spans="1:4" ht="26.4" x14ac:dyDescent="0.25">
      <c r="A7458" s="84">
        <v>103300</v>
      </c>
      <c r="B7458" s="85" t="s">
        <v>13469</v>
      </c>
      <c r="C7458" s="84" t="s">
        <v>11</v>
      </c>
      <c r="D7458" s="195">
        <v>0</v>
      </c>
    </row>
    <row r="7459" spans="1:4" ht="26.4" x14ac:dyDescent="0.25">
      <c r="A7459" s="84">
        <v>103301</v>
      </c>
      <c r="B7459" s="85" t="s">
        <v>13470</v>
      </c>
      <c r="C7459" s="84" t="s">
        <v>11</v>
      </c>
      <c r="D7459" s="195">
        <v>0</v>
      </c>
    </row>
    <row r="7460" spans="1:4" ht="39.6" x14ac:dyDescent="0.25">
      <c r="A7460" s="84">
        <v>103304</v>
      </c>
      <c r="B7460" s="85" t="s">
        <v>3974</v>
      </c>
      <c r="C7460" s="84" t="s">
        <v>11</v>
      </c>
      <c r="D7460" s="195">
        <v>1256.45</v>
      </c>
    </row>
    <row r="7461" spans="1:4" ht="39.6" x14ac:dyDescent="0.25">
      <c r="A7461" s="84">
        <v>103305</v>
      </c>
      <c r="B7461" s="85" t="s">
        <v>13471</v>
      </c>
      <c r="C7461" s="84" t="s">
        <v>11</v>
      </c>
      <c r="D7461" s="195">
        <v>0</v>
      </c>
    </row>
    <row r="7462" spans="1:4" ht="26.4" x14ac:dyDescent="0.25">
      <c r="A7462" s="84">
        <v>103294</v>
      </c>
      <c r="B7462" s="85" t="s">
        <v>13472</v>
      </c>
      <c r="C7462" s="84" t="s">
        <v>11</v>
      </c>
      <c r="D7462" s="195">
        <v>0</v>
      </c>
    </row>
    <row r="7463" spans="1:4" ht="26.4" x14ac:dyDescent="0.25">
      <c r="A7463" s="84">
        <v>103298</v>
      </c>
      <c r="B7463" s="85" t="s">
        <v>13473</v>
      </c>
      <c r="C7463" s="84" t="s">
        <v>11</v>
      </c>
      <c r="D7463" s="195">
        <v>0</v>
      </c>
    </row>
    <row r="7464" spans="1:4" ht="26.4" x14ac:dyDescent="0.25">
      <c r="A7464" s="84">
        <v>103293</v>
      </c>
      <c r="B7464" s="85" t="s">
        <v>13474</v>
      </c>
      <c r="C7464" s="84" t="s">
        <v>11</v>
      </c>
      <c r="D7464" s="195">
        <v>0</v>
      </c>
    </row>
    <row r="7465" spans="1:4" ht="26.4" x14ac:dyDescent="0.25">
      <c r="A7465" s="84">
        <v>103297</v>
      </c>
      <c r="B7465" s="85" t="s">
        <v>13475</v>
      </c>
      <c r="C7465" s="84" t="s">
        <v>11</v>
      </c>
      <c r="D7465" s="195">
        <v>0</v>
      </c>
    </row>
    <row r="7466" spans="1:4" ht="39.6" x14ac:dyDescent="0.25">
      <c r="A7466" s="84">
        <v>103311</v>
      </c>
      <c r="B7466" s="85" t="s">
        <v>13476</v>
      </c>
      <c r="C7466" s="84" t="s">
        <v>11</v>
      </c>
      <c r="D7466" s="195">
        <v>0</v>
      </c>
    </row>
    <row r="7467" spans="1:4" ht="39.6" x14ac:dyDescent="0.25">
      <c r="A7467" s="84">
        <v>103306</v>
      </c>
      <c r="B7467" s="85" t="s">
        <v>13477</v>
      </c>
      <c r="C7467" s="84" t="s">
        <v>11</v>
      </c>
      <c r="D7467" s="195">
        <v>0</v>
      </c>
    </row>
    <row r="7468" spans="1:4" ht="39.6" x14ac:dyDescent="0.25">
      <c r="A7468" s="84">
        <v>103308</v>
      </c>
      <c r="B7468" s="85" t="s">
        <v>13478</v>
      </c>
      <c r="C7468" s="84" t="s">
        <v>11</v>
      </c>
      <c r="D7468" s="195">
        <v>0</v>
      </c>
    </row>
    <row r="7469" spans="1:4" ht="39.6" x14ac:dyDescent="0.25">
      <c r="A7469" s="84">
        <v>103295</v>
      </c>
      <c r="B7469" s="85" t="s">
        <v>13479</v>
      </c>
      <c r="C7469" s="84" t="s">
        <v>11</v>
      </c>
      <c r="D7469" s="195">
        <v>0</v>
      </c>
    </row>
    <row r="7470" spans="1:4" ht="39.6" x14ac:dyDescent="0.25">
      <c r="A7470" s="84">
        <v>103299</v>
      </c>
      <c r="B7470" s="85" t="s">
        <v>13480</v>
      </c>
      <c r="C7470" s="84" t="s">
        <v>11</v>
      </c>
      <c r="D7470" s="195">
        <v>0</v>
      </c>
    </row>
    <row r="7471" spans="1:4" ht="26.4" x14ac:dyDescent="0.25">
      <c r="A7471" s="84">
        <v>103302</v>
      </c>
      <c r="B7471" s="85" t="s">
        <v>13481</v>
      </c>
      <c r="C7471" s="84" t="s">
        <v>11</v>
      </c>
      <c r="D7471" s="195">
        <v>0</v>
      </c>
    </row>
    <row r="7472" spans="1:4" ht="39.6" x14ac:dyDescent="0.25">
      <c r="A7472" s="84">
        <v>103307</v>
      </c>
      <c r="B7472" s="85" t="s">
        <v>3975</v>
      </c>
      <c r="C7472" s="84" t="s">
        <v>11</v>
      </c>
      <c r="D7472" s="195">
        <v>1355.66</v>
      </c>
    </row>
    <row r="7473" spans="1:4" ht="39.6" x14ac:dyDescent="0.25">
      <c r="A7473" s="84">
        <v>103310</v>
      </c>
      <c r="B7473" s="85" t="s">
        <v>3976</v>
      </c>
      <c r="C7473" s="84" t="s">
        <v>11</v>
      </c>
      <c r="D7473" s="195">
        <v>1295.23</v>
      </c>
    </row>
    <row r="7474" spans="1:4" ht="26.4" x14ac:dyDescent="0.25">
      <c r="A7474" s="84">
        <v>103303</v>
      </c>
      <c r="B7474" s="85" t="s">
        <v>13482</v>
      </c>
      <c r="C7474" s="84" t="s">
        <v>11</v>
      </c>
      <c r="D7474" s="195">
        <v>0</v>
      </c>
    </row>
    <row r="7475" spans="1:4" ht="39.6" x14ac:dyDescent="0.25">
      <c r="A7475" s="84">
        <v>103314</v>
      </c>
      <c r="B7475" s="85" t="s">
        <v>3977</v>
      </c>
      <c r="C7475" s="84" t="s">
        <v>9</v>
      </c>
      <c r="D7475" s="195">
        <v>298.8</v>
      </c>
    </row>
    <row r="7476" spans="1:4" ht="26.4" x14ac:dyDescent="0.25">
      <c r="A7476" s="84">
        <v>103315</v>
      </c>
      <c r="B7476" s="85" t="s">
        <v>3978</v>
      </c>
      <c r="C7476" s="84" t="s">
        <v>9</v>
      </c>
      <c r="D7476" s="195">
        <v>288.33999999999997</v>
      </c>
    </row>
    <row r="7477" spans="1:4" ht="39.6" x14ac:dyDescent="0.25">
      <c r="A7477" s="84">
        <v>105188</v>
      </c>
      <c r="B7477" s="85" t="s">
        <v>8409</v>
      </c>
      <c r="C7477" s="84" t="s">
        <v>9</v>
      </c>
      <c r="D7477" s="195">
        <v>142.77000000000001</v>
      </c>
    </row>
    <row r="7478" spans="1:4" ht="39.6" x14ac:dyDescent="0.25">
      <c r="A7478" s="84">
        <v>87841</v>
      </c>
      <c r="B7478" s="85" t="s">
        <v>8367</v>
      </c>
      <c r="C7478" s="84" t="s">
        <v>9</v>
      </c>
      <c r="D7478" s="195">
        <v>129.69</v>
      </c>
    </row>
    <row r="7479" spans="1:4" ht="39.6" x14ac:dyDescent="0.25">
      <c r="A7479" s="84">
        <v>87853</v>
      </c>
      <c r="B7479" s="85" t="s">
        <v>8371</v>
      </c>
      <c r="C7479" s="84" t="s">
        <v>9</v>
      </c>
      <c r="D7479" s="195">
        <v>145.25</v>
      </c>
    </row>
    <row r="7480" spans="1:4" ht="39.6" x14ac:dyDescent="0.25">
      <c r="A7480" s="84">
        <v>105187</v>
      </c>
      <c r="B7480" s="85" t="s">
        <v>8408</v>
      </c>
      <c r="C7480" s="84" t="s">
        <v>9</v>
      </c>
      <c r="D7480" s="195">
        <v>194.46</v>
      </c>
    </row>
    <row r="7481" spans="1:4" ht="39.6" x14ac:dyDescent="0.25">
      <c r="A7481" s="84">
        <v>87840</v>
      </c>
      <c r="B7481" s="85" t="s">
        <v>8366</v>
      </c>
      <c r="C7481" s="84" t="s">
        <v>9</v>
      </c>
      <c r="D7481" s="195">
        <v>181.38</v>
      </c>
    </row>
    <row r="7482" spans="1:4" ht="39.6" x14ac:dyDescent="0.25">
      <c r="A7482" s="84">
        <v>87852</v>
      </c>
      <c r="B7482" s="85" t="s">
        <v>8370</v>
      </c>
      <c r="C7482" s="84" t="s">
        <v>9</v>
      </c>
      <c r="D7482" s="195">
        <v>196.94</v>
      </c>
    </row>
    <row r="7483" spans="1:4" ht="39.6" x14ac:dyDescent="0.25">
      <c r="A7483" s="84">
        <v>105186</v>
      </c>
      <c r="B7483" s="85" t="s">
        <v>8407</v>
      </c>
      <c r="C7483" s="84" t="s">
        <v>9</v>
      </c>
      <c r="D7483" s="195">
        <v>149.49</v>
      </c>
    </row>
    <row r="7484" spans="1:4" ht="39.6" x14ac:dyDescent="0.25">
      <c r="A7484" s="84">
        <v>87839</v>
      </c>
      <c r="B7484" s="85" t="s">
        <v>8365</v>
      </c>
      <c r="C7484" s="84" t="s">
        <v>9</v>
      </c>
      <c r="D7484" s="195">
        <v>136.63</v>
      </c>
    </row>
    <row r="7485" spans="1:4" ht="39.6" x14ac:dyDescent="0.25">
      <c r="A7485" s="84">
        <v>87851</v>
      </c>
      <c r="B7485" s="85" t="s">
        <v>8369</v>
      </c>
      <c r="C7485" s="84" t="s">
        <v>9</v>
      </c>
      <c r="D7485" s="195">
        <v>152.78</v>
      </c>
    </row>
    <row r="7486" spans="1:4" ht="39.6" x14ac:dyDescent="0.25">
      <c r="A7486" s="84">
        <v>105185</v>
      </c>
      <c r="B7486" s="85" t="s">
        <v>8406</v>
      </c>
      <c r="C7486" s="84" t="s">
        <v>9</v>
      </c>
      <c r="D7486" s="195">
        <v>201.42</v>
      </c>
    </row>
    <row r="7487" spans="1:4" ht="39.6" x14ac:dyDescent="0.25">
      <c r="A7487" s="84">
        <v>87838</v>
      </c>
      <c r="B7487" s="85" t="s">
        <v>8364</v>
      </c>
      <c r="C7487" s="84" t="s">
        <v>9</v>
      </c>
      <c r="D7487" s="195">
        <v>188.62</v>
      </c>
    </row>
    <row r="7488" spans="1:4" ht="39.6" x14ac:dyDescent="0.25">
      <c r="A7488" s="84">
        <v>87850</v>
      </c>
      <c r="B7488" s="85" t="s">
        <v>8368</v>
      </c>
      <c r="C7488" s="84" t="s">
        <v>9</v>
      </c>
      <c r="D7488" s="195">
        <v>204.77</v>
      </c>
    </row>
    <row r="7489" spans="1:4" x14ac:dyDescent="0.25">
      <c r="A7489" s="84">
        <v>105110</v>
      </c>
      <c r="B7489" s="85" t="s">
        <v>8438</v>
      </c>
      <c r="C7489" s="84" t="s">
        <v>27</v>
      </c>
      <c r="D7489" s="195">
        <v>258.35000000000002</v>
      </c>
    </row>
    <row r="7490" spans="1:4" x14ac:dyDescent="0.25">
      <c r="A7490" s="84">
        <v>105105</v>
      </c>
      <c r="B7490" s="85" t="s">
        <v>8435</v>
      </c>
      <c r="C7490" s="84" t="s">
        <v>27</v>
      </c>
      <c r="D7490" s="195">
        <v>86.11</v>
      </c>
    </row>
    <row r="7491" spans="1:4" x14ac:dyDescent="0.25">
      <c r="A7491" s="84">
        <v>105103</v>
      </c>
      <c r="B7491" s="85" t="s">
        <v>8433</v>
      </c>
      <c r="C7491" s="84" t="s">
        <v>27</v>
      </c>
      <c r="D7491" s="195">
        <v>122.62</v>
      </c>
    </row>
    <row r="7492" spans="1:4" x14ac:dyDescent="0.25">
      <c r="A7492" s="84">
        <v>105112</v>
      </c>
      <c r="B7492" s="85" t="s">
        <v>8440</v>
      </c>
      <c r="C7492" s="84" t="s">
        <v>27</v>
      </c>
      <c r="D7492" s="195">
        <v>215.77</v>
      </c>
    </row>
    <row r="7493" spans="1:4" ht="26.4" x14ac:dyDescent="0.25">
      <c r="A7493" s="84">
        <v>105109</v>
      </c>
      <c r="B7493" s="85" t="s">
        <v>13483</v>
      </c>
      <c r="C7493" s="84" t="s">
        <v>11</v>
      </c>
      <c r="D7493" s="195">
        <v>0</v>
      </c>
    </row>
    <row r="7494" spans="1:4" ht="26.4" x14ac:dyDescent="0.25">
      <c r="A7494" s="84">
        <v>105108</v>
      </c>
      <c r="B7494" s="85" t="s">
        <v>13484</v>
      </c>
      <c r="C7494" s="84" t="s">
        <v>11</v>
      </c>
      <c r="D7494" s="195">
        <v>0</v>
      </c>
    </row>
    <row r="7495" spans="1:4" x14ac:dyDescent="0.25">
      <c r="A7495" s="84">
        <v>105104</v>
      </c>
      <c r="B7495" s="85" t="s">
        <v>8434</v>
      </c>
      <c r="C7495" s="84" t="s">
        <v>11</v>
      </c>
      <c r="D7495" s="195">
        <v>5213.55</v>
      </c>
    </row>
    <row r="7496" spans="1:4" ht="26.4" x14ac:dyDescent="0.25">
      <c r="A7496" s="84">
        <v>105107</v>
      </c>
      <c r="B7496" s="85" t="s">
        <v>8437</v>
      </c>
      <c r="C7496" s="84" t="s">
        <v>11</v>
      </c>
      <c r="D7496" s="195">
        <v>4121.7</v>
      </c>
    </row>
    <row r="7497" spans="1:4" ht="26.4" x14ac:dyDescent="0.25">
      <c r="A7497" s="84">
        <v>105106</v>
      </c>
      <c r="B7497" s="85" t="s">
        <v>8436</v>
      </c>
      <c r="C7497" s="84" t="s">
        <v>11</v>
      </c>
      <c r="D7497" s="195">
        <v>2791.36</v>
      </c>
    </row>
    <row r="7498" spans="1:4" ht="26.4" x14ac:dyDescent="0.25">
      <c r="A7498" s="84">
        <v>105111</v>
      </c>
      <c r="B7498" s="85" t="s">
        <v>8439</v>
      </c>
      <c r="C7498" s="84" t="s">
        <v>11</v>
      </c>
      <c r="D7498" s="195">
        <v>20504.03</v>
      </c>
    </row>
    <row r="7499" spans="1:4" x14ac:dyDescent="0.25">
      <c r="A7499" s="84">
        <v>98520</v>
      </c>
      <c r="B7499" s="85" t="s">
        <v>10505</v>
      </c>
      <c r="C7499" s="84" t="s">
        <v>9</v>
      </c>
      <c r="D7499" s="195">
        <v>8.0299999999999994</v>
      </c>
    </row>
    <row r="7500" spans="1:4" x14ac:dyDescent="0.25">
      <c r="A7500" s="84">
        <v>98521</v>
      </c>
      <c r="B7500" s="85" t="s">
        <v>10506</v>
      </c>
      <c r="C7500" s="84" t="s">
        <v>9</v>
      </c>
      <c r="D7500" s="195">
        <v>0.42</v>
      </c>
    </row>
    <row r="7501" spans="1:4" x14ac:dyDescent="0.25">
      <c r="A7501" s="84">
        <v>105521</v>
      </c>
      <c r="B7501" s="85" t="s">
        <v>10507</v>
      </c>
      <c r="C7501" s="84" t="s">
        <v>9</v>
      </c>
      <c r="D7501" s="195">
        <v>5.36</v>
      </c>
    </row>
    <row r="7502" spans="1:4" x14ac:dyDescent="0.25">
      <c r="A7502" s="84">
        <v>98509</v>
      </c>
      <c r="B7502" s="85" t="s">
        <v>13485</v>
      </c>
      <c r="C7502" s="84" t="s">
        <v>11</v>
      </c>
      <c r="D7502" s="195">
        <v>58.58</v>
      </c>
    </row>
    <row r="7503" spans="1:4" ht="26.4" x14ac:dyDescent="0.25">
      <c r="A7503" s="84">
        <v>98507</v>
      </c>
      <c r="B7503" s="85" t="s">
        <v>13486</v>
      </c>
      <c r="C7503" s="84" t="s">
        <v>11</v>
      </c>
      <c r="D7503" s="195">
        <v>0</v>
      </c>
    </row>
    <row r="7504" spans="1:4" ht="26.4" x14ac:dyDescent="0.25">
      <c r="A7504" s="84">
        <v>98508</v>
      </c>
      <c r="B7504" s="85" t="s">
        <v>13487</v>
      </c>
      <c r="C7504" s="84" t="s">
        <v>11</v>
      </c>
      <c r="D7504" s="195">
        <v>0</v>
      </c>
    </row>
    <row r="7505" spans="1:4" ht="26.4" x14ac:dyDescent="0.25">
      <c r="A7505" s="84">
        <v>98506</v>
      </c>
      <c r="B7505" s="85" t="s">
        <v>13488</v>
      </c>
      <c r="C7505" s="84" t="s">
        <v>11</v>
      </c>
      <c r="D7505" s="195">
        <v>0</v>
      </c>
    </row>
    <row r="7506" spans="1:4" x14ac:dyDescent="0.25">
      <c r="A7506" s="84">
        <v>98505</v>
      </c>
      <c r="B7506" s="85" t="s">
        <v>10508</v>
      </c>
      <c r="C7506" s="84" t="s">
        <v>9</v>
      </c>
      <c r="D7506" s="195">
        <v>87.97</v>
      </c>
    </row>
    <row r="7507" spans="1:4" x14ac:dyDescent="0.25">
      <c r="A7507" s="84">
        <v>98504</v>
      </c>
      <c r="B7507" s="85" t="s">
        <v>10509</v>
      </c>
      <c r="C7507" s="84" t="s">
        <v>9</v>
      </c>
      <c r="D7507" s="195">
        <v>15.7</v>
      </c>
    </row>
    <row r="7508" spans="1:4" x14ac:dyDescent="0.25">
      <c r="A7508" s="84">
        <v>98503</v>
      </c>
      <c r="B7508" s="85" t="s">
        <v>10510</v>
      </c>
      <c r="C7508" s="84" t="s">
        <v>9</v>
      </c>
      <c r="D7508" s="195">
        <v>27.95</v>
      </c>
    </row>
    <row r="7509" spans="1:4" ht="26.4" x14ac:dyDescent="0.25">
      <c r="A7509" s="84">
        <v>103946</v>
      </c>
      <c r="B7509" s="85" t="s">
        <v>10511</v>
      </c>
      <c r="C7509" s="84" t="s">
        <v>9</v>
      </c>
      <c r="D7509" s="195">
        <v>20.190000000000001</v>
      </c>
    </row>
    <row r="7510" spans="1:4" ht="26.4" x14ac:dyDescent="0.25">
      <c r="A7510" s="84">
        <v>98517</v>
      </c>
      <c r="B7510" s="85" t="s">
        <v>13489</v>
      </c>
      <c r="C7510" s="84" t="s">
        <v>11</v>
      </c>
      <c r="D7510" s="195">
        <v>0</v>
      </c>
    </row>
    <row r="7511" spans="1:4" x14ac:dyDescent="0.25">
      <c r="A7511" s="84">
        <v>98518</v>
      </c>
      <c r="B7511" s="85" t="s">
        <v>13490</v>
      </c>
      <c r="C7511" s="84" t="s">
        <v>11</v>
      </c>
      <c r="D7511" s="195">
        <v>0</v>
      </c>
    </row>
    <row r="7512" spans="1:4" x14ac:dyDescent="0.25">
      <c r="A7512" s="84">
        <v>98516</v>
      </c>
      <c r="B7512" s="85" t="s">
        <v>10512</v>
      </c>
      <c r="C7512" s="84" t="s">
        <v>11</v>
      </c>
      <c r="D7512" s="195">
        <v>354.7</v>
      </c>
    </row>
    <row r="7513" spans="1:4" ht="26.4" x14ac:dyDescent="0.25">
      <c r="A7513" s="84">
        <v>98514</v>
      </c>
      <c r="B7513" s="85" t="s">
        <v>13491</v>
      </c>
      <c r="C7513" s="84" t="s">
        <v>11</v>
      </c>
      <c r="D7513" s="195">
        <v>0</v>
      </c>
    </row>
    <row r="7514" spans="1:4" ht="26.4" x14ac:dyDescent="0.25">
      <c r="A7514" s="84">
        <v>98515</v>
      </c>
      <c r="B7514" s="85" t="s">
        <v>13492</v>
      </c>
      <c r="C7514" s="84" t="s">
        <v>11</v>
      </c>
      <c r="D7514" s="195">
        <v>0</v>
      </c>
    </row>
    <row r="7515" spans="1:4" ht="26.4" x14ac:dyDescent="0.25">
      <c r="A7515" s="84">
        <v>98513</v>
      </c>
      <c r="B7515" s="85" t="s">
        <v>13493</v>
      </c>
      <c r="C7515" s="84" t="s">
        <v>11</v>
      </c>
      <c r="D7515" s="195">
        <v>0</v>
      </c>
    </row>
    <row r="7516" spans="1:4" ht="26.4" x14ac:dyDescent="0.25">
      <c r="A7516" s="84">
        <v>98511</v>
      </c>
      <c r="B7516" s="85" t="s">
        <v>10513</v>
      </c>
      <c r="C7516" s="84" t="s">
        <v>11</v>
      </c>
      <c r="D7516" s="195">
        <v>178.66</v>
      </c>
    </row>
    <row r="7517" spans="1:4" ht="26.4" x14ac:dyDescent="0.25">
      <c r="A7517" s="84">
        <v>98512</v>
      </c>
      <c r="B7517" s="85" t="s">
        <v>13494</v>
      </c>
      <c r="C7517" s="84" t="s">
        <v>11</v>
      </c>
      <c r="D7517" s="195">
        <v>0</v>
      </c>
    </row>
    <row r="7518" spans="1:4" ht="26.4" x14ac:dyDescent="0.25">
      <c r="A7518" s="84">
        <v>98510</v>
      </c>
      <c r="B7518" s="85" t="s">
        <v>10514</v>
      </c>
      <c r="C7518" s="84" t="s">
        <v>11</v>
      </c>
      <c r="D7518" s="195">
        <v>102.22</v>
      </c>
    </row>
    <row r="7519" spans="1:4" x14ac:dyDescent="0.25">
      <c r="A7519" s="84">
        <v>98519</v>
      </c>
      <c r="B7519" s="85" t="s">
        <v>10515</v>
      </c>
      <c r="C7519" s="84" t="s">
        <v>9</v>
      </c>
      <c r="D7519" s="195">
        <v>4.54</v>
      </c>
    </row>
    <row r="7520" spans="1:4" ht="26.4" x14ac:dyDescent="0.25">
      <c r="A7520" s="84">
        <v>91599</v>
      </c>
      <c r="B7520" s="85" t="s">
        <v>10516</v>
      </c>
      <c r="C7520" s="84" t="s">
        <v>16</v>
      </c>
      <c r="D7520" s="195">
        <v>9.26</v>
      </c>
    </row>
    <row r="7521" spans="1:4" ht="26.4" x14ac:dyDescent="0.25">
      <c r="A7521" s="84">
        <v>100065</v>
      </c>
      <c r="B7521" s="85" t="s">
        <v>13495</v>
      </c>
      <c r="C7521" s="84" t="s">
        <v>16</v>
      </c>
      <c r="D7521" s="195">
        <v>0</v>
      </c>
    </row>
    <row r="7522" spans="1:4" ht="26.4" x14ac:dyDescent="0.25">
      <c r="A7522" s="84">
        <v>100069</v>
      </c>
      <c r="B7522" s="85" t="s">
        <v>13496</v>
      </c>
      <c r="C7522" s="84" t="s">
        <v>16</v>
      </c>
      <c r="D7522" s="195">
        <v>0</v>
      </c>
    </row>
    <row r="7523" spans="1:4" ht="26.4" x14ac:dyDescent="0.25">
      <c r="A7523" s="84">
        <v>100063</v>
      </c>
      <c r="B7523" s="85" t="s">
        <v>13497</v>
      </c>
      <c r="C7523" s="84" t="s">
        <v>16</v>
      </c>
      <c r="D7523" s="195">
        <v>0</v>
      </c>
    </row>
    <row r="7524" spans="1:4" ht="26.4" x14ac:dyDescent="0.25">
      <c r="A7524" s="84">
        <v>91597</v>
      </c>
      <c r="B7524" s="85" t="s">
        <v>10517</v>
      </c>
      <c r="C7524" s="84" t="s">
        <v>16</v>
      </c>
      <c r="D7524" s="195">
        <v>8.94</v>
      </c>
    </row>
    <row r="7525" spans="1:4" ht="26.4" x14ac:dyDescent="0.25">
      <c r="A7525" s="84">
        <v>91598</v>
      </c>
      <c r="B7525" s="85" t="s">
        <v>10518</v>
      </c>
      <c r="C7525" s="84" t="s">
        <v>16</v>
      </c>
      <c r="D7525" s="195">
        <v>11.85</v>
      </c>
    </row>
    <row r="7526" spans="1:4" ht="26.4" x14ac:dyDescent="0.25">
      <c r="A7526" s="84">
        <v>91596</v>
      </c>
      <c r="B7526" s="85" t="s">
        <v>10519</v>
      </c>
      <c r="C7526" s="84" t="s">
        <v>16</v>
      </c>
      <c r="D7526" s="195">
        <v>12.24</v>
      </c>
    </row>
    <row r="7527" spans="1:4" ht="26.4" x14ac:dyDescent="0.25">
      <c r="A7527" s="84">
        <v>100064</v>
      </c>
      <c r="B7527" s="85" t="s">
        <v>10520</v>
      </c>
      <c r="C7527" s="84" t="s">
        <v>16</v>
      </c>
      <c r="D7527" s="195">
        <v>12.17</v>
      </c>
    </row>
    <row r="7528" spans="1:4" ht="26.4" x14ac:dyDescent="0.25">
      <c r="A7528" s="84">
        <v>100066</v>
      </c>
      <c r="B7528" s="85" t="s">
        <v>10521</v>
      </c>
      <c r="C7528" s="84" t="s">
        <v>16</v>
      </c>
      <c r="D7528" s="195">
        <v>12.21</v>
      </c>
    </row>
    <row r="7529" spans="1:4" ht="26.4" x14ac:dyDescent="0.25">
      <c r="A7529" s="84">
        <v>91603</v>
      </c>
      <c r="B7529" s="85" t="s">
        <v>10522</v>
      </c>
      <c r="C7529" s="84" t="s">
        <v>16</v>
      </c>
      <c r="D7529" s="195">
        <v>11.62</v>
      </c>
    </row>
    <row r="7530" spans="1:4" ht="26.4" x14ac:dyDescent="0.25">
      <c r="A7530" s="84">
        <v>100068</v>
      </c>
      <c r="B7530" s="85" t="s">
        <v>10523</v>
      </c>
      <c r="C7530" s="84" t="s">
        <v>16</v>
      </c>
      <c r="D7530" s="195">
        <v>10.01</v>
      </c>
    </row>
    <row r="7531" spans="1:4" ht="26.4" x14ac:dyDescent="0.25">
      <c r="A7531" s="84">
        <v>100067</v>
      </c>
      <c r="B7531" s="85" t="s">
        <v>10524</v>
      </c>
      <c r="C7531" s="84" t="s">
        <v>16</v>
      </c>
      <c r="D7531" s="195">
        <v>13.69</v>
      </c>
    </row>
    <row r="7532" spans="1:4" ht="26.4" x14ac:dyDescent="0.25">
      <c r="A7532" s="84">
        <v>91601</v>
      </c>
      <c r="B7532" s="85" t="s">
        <v>10525</v>
      </c>
      <c r="C7532" s="84" t="s">
        <v>16</v>
      </c>
      <c r="D7532" s="195">
        <v>14.06</v>
      </c>
    </row>
    <row r="7533" spans="1:4" ht="26.4" x14ac:dyDescent="0.25">
      <c r="A7533" s="84">
        <v>91602</v>
      </c>
      <c r="B7533" s="85" t="s">
        <v>10526</v>
      </c>
      <c r="C7533" s="84" t="s">
        <v>16</v>
      </c>
      <c r="D7533" s="195">
        <v>13.03</v>
      </c>
    </row>
    <row r="7534" spans="1:4" ht="26.4" x14ac:dyDescent="0.25">
      <c r="A7534" s="84">
        <v>91593</v>
      </c>
      <c r="B7534" s="85" t="s">
        <v>10527</v>
      </c>
      <c r="C7534" s="84" t="s">
        <v>16</v>
      </c>
      <c r="D7534" s="195">
        <v>12.34</v>
      </c>
    </row>
    <row r="7535" spans="1:4" ht="26.4" x14ac:dyDescent="0.25">
      <c r="A7535" s="84">
        <v>105814</v>
      </c>
      <c r="B7535" s="85" t="s">
        <v>10528</v>
      </c>
      <c r="C7535" s="84" t="s">
        <v>16</v>
      </c>
      <c r="D7535" s="195">
        <v>12.05</v>
      </c>
    </row>
    <row r="7536" spans="1:4" ht="26.4" x14ac:dyDescent="0.25">
      <c r="A7536" s="84">
        <v>91594</v>
      </c>
      <c r="B7536" s="85" t="s">
        <v>10529</v>
      </c>
      <c r="C7536" s="84" t="s">
        <v>16</v>
      </c>
      <c r="D7536" s="195">
        <v>12.33</v>
      </c>
    </row>
    <row r="7537" spans="1:6" ht="26.4" x14ac:dyDescent="0.25">
      <c r="A7537" s="84">
        <v>91595</v>
      </c>
      <c r="B7537" s="85" t="s">
        <v>10530</v>
      </c>
      <c r="C7537" s="84" t="s">
        <v>16</v>
      </c>
      <c r="D7537" s="195">
        <v>12.55</v>
      </c>
    </row>
    <row r="7538" spans="1:6" ht="26.4" x14ac:dyDescent="0.25">
      <c r="A7538" s="84">
        <v>105815</v>
      </c>
      <c r="B7538" s="85" t="s">
        <v>13498</v>
      </c>
      <c r="C7538" s="84" t="s">
        <v>16</v>
      </c>
      <c r="D7538" s="195">
        <v>0</v>
      </c>
    </row>
    <row r="7539" spans="1:6" ht="26.4" x14ac:dyDescent="0.25">
      <c r="A7539" s="84">
        <v>91600</v>
      </c>
      <c r="B7539" s="85" t="s">
        <v>10531</v>
      </c>
      <c r="C7539" s="84" t="s">
        <v>16</v>
      </c>
      <c r="D7539" s="195">
        <v>13.62</v>
      </c>
    </row>
    <row r="7540" spans="1:6" ht="39.6" x14ac:dyDescent="0.25">
      <c r="A7540" s="84">
        <v>99235</v>
      </c>
      <c r="B7540" s="85" t="s">
        <v>10532</v>
      </c>
      <c r="C7540" s="84" t="s">
        <v>28</v>
      </c>
      <c r="D7540" s="195">
        <v>772.46</v>
      </c>
    </row>
    <row r="7541" spans="1:6" ht="52.8" x14ac:dyDescent="0.25">
      <c r="A7541" s="84">
        <v>105539</v>
      </c>
      <c r="B7541" s="85" t="s">
        <v>13499</v>
      </c>
      <c r="C7541" s="84" t="s">
        <v>28</v>
      </c>
      <c r="D7541" s="195">
        <v>0</v>
      </c>
      <c r="F7541" s="71"/>
    </row>
    <row r="7542" spans="1:6" ht="39.6" x14ac:dyDescent="0.25">
      <c r="A7542" s="84">
        <v>99439</v>
      </c>
      <c r="B7542" s="85" t="s">
        <v>10533</v>
      </c>
      <c r="C7542" s="84" t="s">
        <v>28</v>
      </c>
      <c r="D7542" s="195">
        <v>850.95</v>
      </c>
      <c r="F7542" s="71"/>
    </row>
    <row r="7543" spans="1:6" ht="52.8" x14ac:dyDescent="0.25">
      <c r="A7543" s="84">
        <v>105540</v>
      </c>
      <c r="B7543" s="85" t="s">
        <v>13500</v>
      </c>
      <c r="C7543" s="84" t="s">
        <v>28</v>
      </c>
      <c r="D7543" s="195">
        <v>0</v>
      </c>
      <c r="F7543" s="71"/>
    </row>
    <row r="7544" spans="1:6" ht="39.6" x14ac:dyDescent="0.25">
      <c r="A7544" s="84">
        <v>103184</v>
      </c>
      <c r="B7544" s="85" t="s">
        <v>10534</v>
      </c>
      <c r="C7544" s="84" t="s">
        <v>28</v>
      </c>
      <c r="D7544" s="195">
        <v>797.31</v>
      </c>
      <c r="F7544" s="71"/>
    </row>
    <row r="7545" spans="1:6" ht="39.6" x14ac:dyDescent="0.25">
      <c r="A7545" s="84">
        <v>103183</v>
      </c>
      <c r="B7545" s="85" t="s">
        <v>10535</v>
      </c>
      <c r="C7545" s="84" t="s">
        <v>28</v>
      </c>
      <c r="D7545" s="195">
        <v>937.25</v>
      </c>
      <c r="F7545" s="71"/>
    </row>
    <row r="7546" spans="1:6" ht="39.6" x14ac:dyDescent="0.25">
      <c r="A7546" s="84">
        <v>99434</v>
      </c>
      <c r="B7546" s="85" t="s">
        <v>10536</v>
      </c>
      <c r="C7546" s="84" t="s">
        <v>28</v>
      </c>
      <c r="D7546" s="195">
        <v>865.86</v>
      </c>
      <c r="F7546" s="71"/>
    </row>
    <row r="7547" spans="1:6" ht="39.6" x14ac:dyDescent="0.25">
      <c r="A7547" s="84">
        <v>99431</v>
      </c>
      <c r="B7547" s="85" t="s">
        <v>10537</v>
      </c>
      <c r="C7547" s="84" t="s">
        <v>28</v>
      </c>
      <c r="D7547" s="195">
        <v>861.54</v>
      </c>
    </row>
    <row r="7548" spans="1:6" ht="39.6" x14ac:dyDescent="0.25">
      <c r="A7548" s="84">
        <v>99435</v>
      </c>
      <c r="B7548" s="85" t="s">
        <v>10538</v>
      </c>
      <c r="C7548" s="84" t="s">
        <v>28</v>
      </c>
      <c r="D7548" s="195">
        <v>845.22</v>
      </c>
    </row>
    <row r="7549" spans="1:6" ht="39.6" x14ac:dyDescent="0.25">
      <c r="A7549" s="84">
        <v>99432</v>
      </c>
      <c r="B7549" s="85" t="s">
        <v>10539</v>
      </c>
      <c r="C7549" s="84" t="s">
        <v>28</v>
      </c>
      <c r="D7549" s="195">
        <v>842.11</v>
      </c>
    </row>
    <row r="7550" spans="1:6" ht="39.6" x14ac:dyDescent="0.25">
      <c r="A7550" s="84">
        <v>99438</v>
      </c>
      <c r="B7550" s="85" t="s">
        <v>10540</v>
      </c>
      <c r="C7550" s="84" t="s">
        <v>28</v>
      </c>
      <c r="D7550" s="195">
        <v>829.78</v>
      </c>
    </row>
    <row r="7551" spans="1:6" ht="52.8" x14ac:dyDescent="0.25">
      <c r="A7551" s="84">
        <v>105538</v>
      </c>
      <c r="B7551" s="85" t="s">
        <v>13501</v>
      </c>
      <c r="C7551" s="84" t="s">
        <v>28</v>
      </c>
      <c r="D7551" s="195">
        <v>0</v>
      </c>
    </row>
    <row r="7552" spans="1:6" ht="39.6" x14ac:dyDescent="0.25">
      <c r="A7552" s="84">
        <v>99436</v>
      </c>
      <c r="B7552" s="85" t="s">
        <v>10541</v>
      </c>
      <c r="C7552" s="84" t="s">
        <v>28</v>
      </c>
      <c r="D7552" s="195">
        <v>938.3</v>
      </c>
    </row>
    <row r="7553" spans="1:4" ht="39.6" x14ac:dyDescent="0.25">
      <c r="A7553" s="84">
        <v>99437</v>
      </c>
      <c r="B7553" s="85" t="s">
        <v>10542</v>
      </c>
      <c r="C7553" s="84" t="s">
        <v>28</v>
      </c>
      <c r="D7553" s="195">
        <v>821.59</v>
      </c>
    </row>
    <row r="7554" spans="1:4" ht="52.8" x14ac:dyDescent="0.25">
      <c r="A7554" s="84">
        <v>105537</v>
      </c>
      <c r="B7554" s="85" t="s">
        <v>13502</v>
      </c>
      <c r="C7554" s="84" t="s">
        <v>28</v>
      </c>
      <c r="D7554" s="195">
        <v>0</v>
      </c>
    </row>
    <row r="7555" spans="1:4" ht="39.6" x14ac:dyDescent="0.25">
      <c r="A7555" s="84">
        <v>99433</v>
      </c>
      <c r="B7555" s="85" t="s">
        <v>10543</v>
      </c>
      <c r="C7555" s="84" t="s">
        <v>28</v>
      </c>
      <c r="D7555" s="195">
        <v>913.52</v>
      </c>
    </row>
    <row r="7556" spans="1:4" ht="39.6" x14ac:dyDescent="0.25">
      <c r="A7556" s="84">
        <v>104422</v>
      </c>
      <c r="B7556" s="85" t="s">
        <v>10544</v>
      </c>
      <c r="C7556" s="84" t="s">
        <v>9</v>
      </c>
      <c r="D7556" s="195">
        <v>10.82</v>
      </c>
    </row>
    <row r="7557" spans="1:4" ht="39.6" x14ac:dyDescent="0.25">
      <c r="A7557" s="84">
        <v>105824</v>
      </c>
      <c r="B7557" s="85" t="s">
        <v>10545</v>
      </c>
      <c r="C7557" s="84" t="s">
        <v>9</v>
      </c>
      <c r="D7557" s="195">
        <v>13.31</v>
      </c>
    </row>
    <row r="7558" spans="1:4" ht="39.6" x14ac:dyDescent="0.25">
      <c r="A7558" s="84">
        <v>105825</v>
      </c>
      <c r="B7558" s="85" t="s">
        <v>10546</v>
      </c>
      <c r="C7558" s="84" t="s">
        <v>9</v>
      </c>
      <c r="D7558" s="195">
        <v>7.44</v>
      </c>
    </row>
    <row r="7559" spans="1:4" ht="39.6" x14ac:dyDescent="0.25">
      <c r="A7559" s="84">
        <v>104421</v>
      </c>
      <c r="B7559" s="85" t="s">
        <v>10547</v>
      </c>
      <c r="C7559" s="84" t="s">
        <v>9</v>
      </c>
      <c r="D7559" s="195">
        <v>16.850000000000001</v>
      </c>
    </row>
    <row r="7560" spans="1:4" ht="39.6" x14ac:dyDescent="0.25">
      <c r="A7560" s="84">
        <v>105822</v>
      </c>
      <c r="B7560" s="85" t="s">
        <v>10548</v>
      </c>
      <c r="C7560" s="84" t="s">
        <v>9</v>
      </c>
      <c r="D7560" s="195">
        <v>19.34</v>
      </c>
    </row>
    <row r="7561" spans="1:4" ht="52.8" x14ac:dyDescent="0.25">
      <c r="A7561" s="84">
        <v>105823</v>
      </c>
      <c r="B7561" s="85" t="s">
        <v>10549</v>
      </c>
      <c r="C7561" s="84" t="s">
        <v>9</v>
      </c>
      <c r="D7561" s="195">
        <v>13.47</v>
      </c>
    </row>
    <row r="7562" spans="1:4" ht="52.8" x14ac:dyDescent="0.25">
      <c r="A7562" s="84">
        <v>104423</v>
      </c>
      <c r="B7562" s="85" t="s">
        <v>10550</v>
      </c>
      <c r="C7562" s="84" t="s">
        <v>9</v>
      </c>
      <c r="D7562" s="195">
        <v>15.04</v>
      </c>
    </row>
    <row r="7563" spans="1:4" ht="52.8" x14ac:dyDescent="0.25">
      <c r="A7563" s="84">
        <v>105826</v>
      </c>
      <c r="B7563" s="85" t="s">
        <v>10551</v>
      </c>
      <c r="C7563" s="84" t="s">
        <v>9</v>
      </c>
      <c r="D7563" s="195">
        <v>17.53</v>
      </c>
    </row>
    <row r="7564" spans="1:4" ht="52.8" x14ac:dyDescent="0.25">
      <c r="A7564" s="84">
        <v>105827</v>
      </c>
      <c r="B7564" s="85" t="s">
        <v>10552</v>
      </c>
      <c r="C7564" s="84" t="s">
        <v>9</v>
      </c>
      <c r="D7564" s="195">
        <v>11.66</v>
      </c>
    </row>
    <row r="7565" spans="1:4" ht="39.6" x14ac:dyDescent="0.25">
      <c r="A7565" s="84">
        <v>104425</v>
      </c>
      <c r="B7565" s="85" t="s">
        <v>10553</v>
      </c>
      <c r="C7565" s="84" t="s">
        <v>9</v>
      </c>
      <c r="D7565" s="195">
        <v>8.98</v>
      </c>
    </row>
    <row r="7566" spans="1:4" ht="39.6" x14ac:dyDescent="0.25">
      <c r="A7566" s="84">
        <v>105828</v>
      </c>
      <c r="B7566" s="85" t="s">
        <v>10554</v>
      </c>
      <c r="C7566" s="84" t="s">
        <v>9</v>
      </c>
      <c r="D7566" s="195">
        <v>11.47</v>
      </c>
    </row>
    <row r="7567" spans="1:4" ht="39.6" x14ac:dyDescent="0.25">
      <c r="A7567" s="84">
        <v>105829</v>
      </c>
      <c r="B7567" s="85" t="s">
        <v>10555</v>
      </c>
      <c r="C7567" s="84" t="s">
        <v>9</v>
      </c>
      <c r="D7567" s="195">
        <v>5.6</v>
      </c>
    </row>
    <row r="7568" spans="1:4" ht="39.6" x14ac:dyDescent="0.25">
      <c r="A7568" s="84">
        <v>91525</v>
      </c>
      <c r="B7568" s="85" t="s">
        <v>10556</v>
      </c>
      <c r="C7568" s="84" t="s">
        <v>9</v>
      </c>
      <c r="D7568" s="195">
        <v>7.69</v>
      </c>
    </row>
    <row r="7569" spans="1:4" ht="39.6" x14ac:dyDescent="0.25">
      <c r="A7569" s="84">
        <v>105818</v>
      </c>
      <c r="B7569" s="85" t="s">
        <v>10557</v>
      </c>
      <c r="C7569" s="84" t="s">
        <v>9</v>
      </c>
      <c r="D7569" s="195">
        <v>11.76</v>
      </c>
    </row>
    <row r="7570" spans="1:4" ht="39.6" x14ac:dyDescent="0.25">
      <c r="A7570" s="84">
        <v>105819</v>
      </c>
      <c r="B7570" s="85" t="s">
        <v>10558</v>
      </c>
      <c r="C7570" s="84" t="s">
        <v>9</v>
      </c>
      <c r="D7570" s="195">
        <v>5.95</v>
      </c>
    </row>
    <row r="7571" spans="1:4" ht="39.6" x14ac:dyDescent="0.25">
      <c r="A7571" s="84">
        <v>104414</v>
      </c>
      <c r="B7571" s="85" t="s">
        <v>10559</v>
      </c>
      <c r="C7571" s="84" t="s">
        <v>9</v>
      </c>
      <c r="D7571" s="195">
        <v>6.75</v>
      </c>
    </row>
    <row r="7572" spans="1:4" ht="39.6" x14ac:dyDescent="0.25">
      <c r="A7572" s="84">
        <v>105816</v>
      </c>
      <c r="B7572" s="85" t="s">
        <v>10560</v>
      </c>
      <c r="C7572" s="84" t="s">
        <v>9</v>
      </c>
      <c r="D7572" s="195">
        <v>10.82</v>
      </c>
    </row>
    <row r="7573" spans="1:4" ht="39.6" x14ac:dyDescent="0.25">
      <c r="A7573" s="84">
        <v>105817</v>
      </c>
      <c r="B7573" s="85" t="s">
        <v>10561</v>
      </c>
      <c r="C7573" s="84" t="s">
        <v>9</v>
      </c>
      <c r="D7573" s="195">
        <v>5.01</v>
      </c>
    </row>
    <row r="7574" spans="1:4" ht="39.6" x14ac:dyDescent="0.25">
      <c r="A7574" s="84">
        <v>104415</v>
      </c>
      <c r="B7574" s="85" t="s">
        <v>10562</v>
      </c>
      <c r="C7574" s="84" t="s">
        <v>9</v>
      </c>
      <c r="D7574" s="195">
        <v>12.68</v>
      </c>
    </row>
    <row r="7575" spans="1:4" ht="39.6" x14ac:dyDescent="0.25">
      <c r="A7575" s="84">
        <v>105820</v>
      </c>
      <c r="B7575" s="85" t="s">
        <v>10563</v>
      </c>
      <c r="C7575" s="84" t="s">
        <v>9</v>
      </c>
      <c r="D7575" s="195">
        <v>16.75</v>
      </c>
    </row>
    <row r="7576" spans="1:4" ht="39.6" x14ac:dyDescent="0.25">
      <c r="A7576" s="84">
        <v>105821</v>
      </c>
      <c r="B7576" s="85" t="s">
        <v>10564</v>
      </c>
      <c r="C7576" s="84" t="s">
        <v>9</v>
      </c>
      <c r="D7576" s="195">
        <v>10.94</v>
      </c>
    </row>
    <row r="7577" spans="1:4" ht="39.6" x14ac:dyDescent="0.25">
      <c r="A7577" s="84">
        <v>104418</v>
      </c>
      <c r="B7577" s="85" t="s">
        <v>10565</v>
      </c>
      <c r="C7577" s="84" t="s">
        <v>9</v>
      </c>
      <c r="D7577" s="195">
        <v>3.01</v>
      </c>
    </row>
    <row r="7578" spans="1:4" ht="39.6" x14ac:dyDescent="0.25">
      <c r="A7578" s="84">
        <v>91515</v>
      </c>
      <c r="B7578" s="85" t="s">
        <v>10566</v>
      </c>
      <c r="C7578" s="84" t="s">
        <v>9</v>
      </c>
      <c r="D7578" s="195">
        <v>5.52</v>
      </c>
    </row>
    <row r="7579" spans="1:4" ht="52.8" x14ac:dyDescent="0.25">
      <c r="A7579" s="84">
        <v>104419</v>
      </c>
      <c r="B7579" s="85" t="s">
        <v>10567</v>
      </c>
      <c r="C7579" s="84" t="s">
        <v>9</v>
      </c>
      <c r="D7579" s="195">
        <v>4.78</v>
      </c>
    </row>
    <row r="7580" spans="1:4" ht="39.6" x14ac:dyDescent="0.25">
      <c r="A7580" s="84">
        <v>91519</v>
      </c>
      <c r="B7580" s="85" t="s">
        <v>10568</v>
      </c>
      <c r="C7580" s="84" t="s">
        <v>9</v>
      </c>
      <c r="D7580" s="195">
        <v>2.2999999999999998</v>
      </c>
    </row>
    <row r="7581" spans="1:4" ht="39.6" x14ac:dyDescent="0.25">
      <c r="A7581" s="84">
        <v>91520</v>
      </c>
      <c r="B7581" s="85" t="s">
        <v>10569</v>
      </c>
      <c r="C7581" s="84" t="s">
        <v>9</v>
      </c>
      <c r="D7581" s="195">
        <v>2.3199999999999998</v>
      </c>
    </row>
    <row r="7582" spans="1:4" ht="39.6" x14ac:dyDescent="0.25">
      <c r="A7582" s="84">
        <v>104416</v>
      </c>
      <c r="B7582" s="85" t="s">
        <v>10570</v>
      </c>
      <c r="C7582" s="84" t="s">
        <v>9</v>
      </c>
      <c r="D7582" s="195">
        <v>1.92</v>
      </c>
    </row>
    <row r="7583" spans="1:4" ht="39.6" x14ac:dyDescent="0.25">
      <c r="A7583" s="84">
        <v>104417</v>
      </c>
      <c r="B7583" s="85" t="s">
        <v>10571</v>
      </c>
      <c r="C7583" s="84" t="s">
        <v>9</v>
      </c>
      <c r="D7583" s="195">
        <v>4.3600000000000003</v>
      </c>
    </row>
    <row r="7584" spans="1:4" ht="39.6" x14ac:dyDescent="0.25">
      <c r="A7584" s="84">
        <v>91522</v>
      </c>
      <c r="B7584" s="85" t="s">
        <v>10572</v>
      </c>
      <c r="C7584" s="84" t="s">
        <v>9</v>
      </c>
      <c r="D7584" s="195">
        <v>3.92</v>
      </c>
    </row>
    <row r="7585" spans="1:4" ht="39.6" x14ac:dyDescent="0.25">
      <c r="A7585" s="84">
        <v>104412</v>
      </c>
      <c r="B7585" s="85" t="s">
        <v>10573</v>
      </c>
      <c r="C7585" s="84" t="s">
        <v>9</v>
      </c>
      <c r="D7585" s="195">
        <v>3.51</v>
      </c>
    </row>
    <row r="7586" spans="1:4" ht="39.6" x14ac:dyDescent="0.25">
      <c r="A7586" s="84">
        <v>104413</v>
      </c>
      <c r="B7586" s="85" t="s">
        <v>10574</v>
      </c>
      <c r="C7586" s="84" t="s">
        <v>9</v>
      </c>
      <c r="D7586" s="195">
        <v>5.99</v>
      </c>
    </row>
    <row r="7587" spans="1:4" ht="26.4" x14ac:dyDescent="0.25">
      <c r="A7587" s="84">
        <v>102569</v>
      </c>
      <c r="B7587" s="85" t="s">
        <v>13503</v>
      </c>
      <c r="C7587" s="84" t="s">
        <v>9</v>
      </c>
      <c r="D7587" s="195">
        <v>0</v>
      </c>
    </row>
    <row r="7588" spans="1:4" ht="26.4" x14ac:dyDescent="0.25">
      <c r="A7588" s="84">
        <v>102574</v>
      </c>
      <c r="B7588" s="85" t="s">
        <v>13504</v>
      </c>
      <c r="C7588" s="84" t="s">
        <v>9</v>
      </c>
      <c r="D7588" s="195">
        <v>0</v>
      </c>
    </row>
    <row r="7589" spans="1:4" ht="26.4" x14ac:dyDescent="0.25">
      <c r="A7589" s="84">
        <v>102573</v>
      </c>
      <c r="B7589" s="85" t="s">
        <v>13505</v>
      </c>
      <c r="C7589" s="84" t="s">
        <v>9</v>
      </c>
      <c r="D7589" s="195">
        <v>0</v>
      </c>
    </row>
    <row r="7590" spans="1:4" ht="26.4" x14ac:dyDescent="0.25">
      <c r="A7590" s="84">
        <v>102577</v>
      </c>
      <c r="B7590" s="85" t="s">
        <v>13506</v>
      </c>
      <c r="C7590" s="84" t="s">
        <v>9</v>
      </c>
      <c r="D7590" s="195">
        <v>0</v>
      </c>
    </row>
    <row r="7591" spans="1:4" ht="26.4" x14ac:dyDescent="0.25">
      <c r="A7591" s="84">
        <v>102576</v>
      </c>
      <c r="B7591" s="85" t="s">
        <v>13507</v>
      </c>
      <c r="C7591" s="84" t="s">
        <v>9</v>
      </c>
      <c r="D7591" s="195">
        <v>0</v>
      </c>
    </row>
    <row r="7592" spans="1:4" ht="39.6" x14ac:dyDescent="0.25">
      <c r="A7592" s="84">
        <v>103083</v>
      </c>
      <c r="B7592" s="85" t="s">
        <v>13508</v>
      </c>
      <c r="C7592" s="84" t="s">
        <v>9</v>
      </c>
      <c r="D7592" s="195">
        <v>0</v>
      </c>
    </row>
    <row r="7593" spans="1:4" ht="39.6" x14ac:dyDescent="0.25">
      <c r="A7593" s="84">
        <v>103081</v>
      </c>
      <c r="B7593" s="85" t="s">
        <v>13509</v>
      </c>
      <c r="C7593" s="84" t="s">
        <v>9</v>
      </c>
      <c r="D7593" s="195">
        <v>0</v>
      </c>
    </row>
    <row r="7594" spans="1:4" ht="39.6" x14ac:dyDescent="0.25">
      <c r="A7594" s="84">
        <v>103082</v>
      </c>
      <c r="B7594" s="85" t="s">
        <v>13510</v>
      </c>
      <c r="C7594" s="84" t="s">
        <v>9</v>
      </c>
      <c r="D7594" s="195">
        <v>0</v>
      </c>
    </row>
    <row r="7595" spans="1:4" ht="39.6" x14ac:dyDescent="0.25">
      <c r="A7595" s="84">
        <v>103086</v>
      </c>
      <c r="B7595" s="85" t="s">
        <v>13511</v>
      </c>
      <c r="C7595" s="84" t="s">
        <v>9</v>
      </c>
      <c r="D7595" s="195">
        <v>0</v>
      </c>
    </row>
    <row r="7596" spans="1:4" ht="39.6" x14ac:dyDescent="0.25">
      <c r="A7596" s="84">
        <v>103085</v>
      </c>
      <c r="B7596" s="85" t="s">
        <v>13512</v>
      </c>
      <c r="C7596" s="84" t="s">
        <v>9</v>
      </c>
      <c r="D7596" s="195">
        <v>0</v>
      </c>
    </row>
    <row r="7597" spans="1:4" x14ac:dyDescent="0.25">
      <c r="A7597" s="84">
        <v>104726</v>
      </c>
      <c r="B7597" s="85" t="s">
        <v>13513</v>
      </c>
      <c r="C7597" s="84" t="s">
        <v>9</v>
      </c>
      <c r="D7597" s="195">
        <v>0</v>
      </c>
    </row>
    <row r="7598" spans="1:4" x14ac:dyDescent="0.25">
      <c r="A7598" s="84">
        <v>104725</v>
      </c>
      <c r="B7598" s="85" t="s">
        <v>13514</v>
      </c>
      <c r="C7598" s="84" t="s">
        <v>9</v>
      </c>
      <c r="D7598" s="195">
        <v>0</v>
      </c>
    </row>
    <row r="7599" spans="1:4" x14ac:dyDescent="0.25">
      <c r="A7599" s="84">
        <v>96374</v>
      </c>
      <c r="B7599" s="85" t="s">
        <v>7366</v>
      </c>
      <c r="C7599" s="84" t="s">
        <v>27</v>
      </c>
      <c r="D7599" s="195">
        <v>33.520000000000003</v>
      </c>
    </row>
    <row r="7600" spans="1:4" x14ac:dyDescent="0.25">
      <c r="A7600" s="84">
        <v>96373</v>
      </c>
      <c r="B7600" s="85" t="s">
        <v>7365</v>
      </c>
      <c r="C7600" s="84" t="s">
        <v>27</v>
      </c>
      <c r="D7600" s="195">
        <v>10.5</v>
      </c>
    </row>
    <row r="7601" spans="1:4" ht="39.6" x14ac:dyDescent="0.25">
      <c r="A7601" s="84">
        <v>96368</v>
      </c>
      <c r="B7601" s="85" t="s">
        <v>7361</v>
      </c>
      <c r="C7601" s="84" t="s">
        <v>9</v>
      </c>
      <c r="D7601" s="195">
        <v>173.84</v>
      </c>
    </row>
    <row r="7602" spans="1:4" ht="39.6" x14ac:dyDescent="0.25">
      <c r="A7602" s="84">
        <v>96364</v>
      </c>
      <c r="B7602" s="85" t="s">
        <v>7358</v>
      </c>
      <c r="C7602" s="84" t="s">
        <v>9</v>
      </c>
      <c r="D7602" s="195">
        <v>145.9</v>
      </c>
    </row>
    <row r="7603" spans="1:4" ht="39.6" x14ac:dyDescent="0.25">
      <c r="A7603" s="84">
        <v>96369</v>
      </c>
      <c r="B7603" s="85" t="s">
        <v>7362</v>
      </c>
      <c r="C7603" s="84" t="s">
        <v>9</v>
      </c>
      <c r="D7603" s="195">
        <v>194.52</v>
      </c>
    </row>
    <row r="7604" spans="1:4" ht="39.6" x14ac:dyDescent="0.25">
      <c r="A7604" s="84">
        <v>104723</v>
      </c>
      <c r="B7604" s="85" t="s">
        <v>7373</v>
      </c>
      <c r="C7604" s="84" t="s">
        <v>9</v>
      </c>
      <c r="D7604" s="195">
        <v>231.81</v>
      </c>
    </row>
    <row r="7605" spans="1:4" ht="39.6" x14ac:dyDescent="0.25">
      <c r="A7605" s="84">
        <v>96367</v>
      </c>
      <c r="B7605" s="85" t="s">
        <v>7360</v>
      </c>
      <c r="C7605" s="84" t="s">
        <v>9</v>
      </c>
      <c r="D7605" s="195">
        <v>161.32</v>
      </c>
    </row>
    <row r="7606" spans="1:4" ht="39.6" x14ac:dyDescent="0.25">
      <c r="A7606" s="84">
        <v>104722</v>
      </c>
      <c r="B7606" s="85" t="s">
        <v>7372</v>
      </c>
      <c r="C7606" s="84" t="s">
        <v>9</v>
      </c>
      <c r="D7606" s="195">
        <v>183.61</v>
      </c>
    </row>
    <row r="7607" spans="1:4" ht="39.6" x14ac:dyDescent="0.25">
      <c r="A7607" s="84">
        <v>96366</v>
      </c>
      <c r="B7607" s="85" t="s">
        <v>7359</v>
      </c>
      <c r="C7607" s="84" t="s">
        <v>9</v>
      </c>
      <c r="D7607" s="195">
        <v>149.36000000000001</v>
      </c>
    </row>
    <row r="7608" spans="1:4" ht="39.6" x14ac:dyDescent="0.25">
      <c r="A7608" s="84">
        <v>96361</v>
      </c>
      <c r="B7608" s="85" t="s">
        <v>7355</v>
      </c>
      <c r="C7608" s="84" t="s">
        <v>9</v>
      </c>
      <c r="D7608" s="195">
        <v>137.03</v>
      </c>
    </row>
    <row r="7609" spans="1:4" ht="39.6" x14ac:dyDescent="0.25">
      <c r="A7609" s="84">
        <v>104719</v>
      </c>
      <c r="B7609" s="85" t="s">
        <v>7369</v>
      </c>
      <c r="C7609" s="84" t="s">
        <v>9</v>
      </c>
      <c r="D7609" s="195">
        <v>171.12</v>
      </c>
    </row>
    <row r="7610" spans="1:4" ht="39.6" x14ac:dyDescent="0.25">
      <c r="A7610" s="84">
        <v>96360</v>
      </c>
      <c r="B7610" s="85" t="s">
        <v>7354</v>
      </c>
      <c r="C7610" s="84" t="s">
        <v>9</v>
      </c>
      <c r="D7610" s="195">
        <v>117.99</v>
      </c>
    </row>
    <row r="7611" spans="1:4" ht="39.6" x14ac:dyDescent="0.25">
      <c r="A7611" s="84">
        <v>96359</v>
      </c>
      <c r="B7611" s="85" t="s">
        <v>7353</v>
      </c>
      <c r="C7611" s="84" t="s">
        <v>9</v>
      </c>
      <c r="D7611" s="195">
        <v>103.86</v>
      </c>
    </row>
    <row r="7612" spans="1:4" ht="39.6" x14ac:dyDescent="0.25">
      <c r="A7612" s="84">
        <v>104718</v>
      </c>
      <c r="B7612" s="85" t="s">
        <v>7368</v>
      </c>
      <c r="C7612" s="84" t="s">
        <v>9</v>
      </c>
      <c r="D7612" s="195">
        <v>122.91</v>
      </c>
    </row>
    <row r="7613" spans="1:4" ht="39.6" x14ac:dyDescent="0.25">
      <c r="A7613" s="84">
        <v>96358</v>
      </c>
      <c r="B7613" s="85" t="s">
        <v>7352</v>
      </c>
      <c r="C7613" s="84" t="s">
        <v>9</v>
      </c>
      <c r="D7613" s="195">
        <v>93.54</v>
      </c>
    </row>
    <row r="7614" spans="1:4" ht="39.6" x14ac:dyDescent="0.25">
      <c r="A7614" s="84">
        <v>96371</v>
      </c>
      <c r="B7614" s="85" t="s">
        <v>7364</v>
      </c>
      <c r="C7614" s="84" t="s">
        <v>9</v>
      </c>
      <c r="D7614" s="195">
        <v>70.13</v>
      </c>
    </row>
    <row r="7615" spans="1:4" ht="39.6" x14ac:dyDescent="0.25">
      <c r="A7615" s="84">
        <v>104724</v>
      </c>
      <c r="B7615" s="85" t="s">
        <v>7374</v>
      </c>
      <c r="C7615" s="84" t="s">
        <v>9</v>
      </c>
      <c r="D7615" s="195">
        <v>87.56</v>
      </c>
    </row>
    <row r="7616" spans="1:4" ht="39.6" x14ac:dyDescent="0.25">
      <c r="A7616" s="84">
        <v>96370</v>
      </c>
      <c r="B7616" s="85" t="s">
        <v>7363</v>
      </c>
      <c r="C7616" s="84" t="s">
        <v>9</v>
      </c>
      <c r="D7616" s="195">
        <v>60.65</v>
      </c>
    </row>
    <row r="7617" spans="1:4" ht="52.8" x14ac:dyDescent="0.25">
      <c r="A7617" s="84">
        <v>96365</v>
      </c>
      <c r="B7617" s="85" t="s">
        <v>13515</v>
      </c>
      <c r="C7617" s="84" t="s">
        <v>9</v>
      </c>
      <c r="D7617" s="195">
        <v>165.79</v>
      </c>
    </row>
    <row r="7618" spans="1:4" ht="52.8" x14ac:dyDescent="0.25">
      <c r="A7618" s="84">
        <v>104721</v>
      </c>
      <c r="B7618" s="85" t="s">
        <v>7371</v>
      </c>
      <c r="C7618" s="84" t="s">
        <v>9</v>
      </c>
      <c r="D7618" s="195">
        <v>201.47</v>
      </c>
    </row>
    <row r="7619" spans="1:4" ht="52.8" x14ac:dyDescent="0.25">
      <c r="A7619" s="84">
        <v>96363</v>
      </c>
      <c r="B7619" s="85" t="s">
        <v>7357</v>
      </c>
      <c r="C7619" s="84" t="s">
        <v>9</v>
      </c>
      <c r="D7619" s="195">
        <v>132.59</v>
      </c>
    </row>
    <row r="7620" spans="1:4" ht="52.8" x14ac:dyDescent="0.25">
      <c r="A7620" s="84">
        <v>104720</v>
      </c>
      <c r="B7620" s="85" t="s">
        <v>7370</v>
      </c>
      <c r="C7620" s="84" t="s">
        <v>9</v>
      </c>
      <c r="D7620" s="195">
        <v>153.27000000000001</v>
      </c>
    </row>
    <row r="7621" spans="1:4" ht="39.6" x14ac:dyDescent="0.25">
      <c r="A7621" s="84">
        <v>96362</v>
      </c>
      <c r="B7621" s="85" t="s">
        <v>7356</v>
      </c>
      <c r="C7621" s="84" t="s">
        <v>9</v>
      </c>
      <c r="D7621" s="195">
        <v>121.46</v>
      </c>
    </row>
    <row r="7622" spans="1:4" ht="39.6" x14ac:dyDescent="0.25">
      <c r="A7622" s="84">
        <v>103191</v>
      </c>
      <c r="B7622" s="85" t="s">
        <v>3963</v>
      </c>
      <c r="C7622" s="84" t="s">
        <v>11</v>
      </c>
      <c r="D7622" s="195">
        <v>2397.94</v>
      </c>
    </row>
    <row r="7623" spans="1:4" ht="52.8" x14ac:dyDescent="0.25">
      <c r="A7623" s="84">
        <v>103206</v>
      </c>
      <c r="B7623" s="85" t="s">
        <v>3969</v>
      </c>
      <c r="C7623" s="84" t="s">
        <v>11</v>
      </c>
      <c r="D7623" s="195">
        <v>2415.7800000000002</v>
      </c>
    </row>
    <row r="7624" spans="1:4" ht="26.4" x14ac:dyDescent="0.25">
      <c r="A7624" s="84">
        <v>103211</v>
      </c>
      <c r="B7624" s="85" t="s">
        <v>13516</v>
      </c>
      <c r="C7624" s="84" t="s">
        <v>11</v>
      </c>
      <c r="D7624" s="195">
        <v>0</v>
      </c>
    </row>
    <row r="7625" spans="1:4" ht="26.4" x14ac:dyDescent="0.25">
      <c r="A7625" s="84">
        <v>103196</v>
      </c>
      <c r="B7625" s="85" t="s">
        <v>13517</v>
      </c>
      <c r="C7625" s="84" t="s">
        <v>11</v>
      </c>
      <c r="D7625" s="195">
        <v>0</v>
      </c>
    </row>
    <row r="7626" spans="1:4" ht="26.4" x14ac:dyDescent="0.25">
      <c r="A7626" s="84">
        <v>103212</v>
      </c>
      <c r="B7626" s="85" t="s">
        <v>13518</v>
      </c>
      <c r="C7626" s="84" t="s">
        <v>11</v>
      </c>
      <c r="D7626" s="195">
        <v>0</v>
      </c>
    </row>
    <row r="7627" spans="1:4" ht="26.4" x14ac:dyDescent="0.25">
      <c r="A7627" s="84">
        <v>103197</v>
      </c>
      <c r="B7627" s="85" t="s">
        <v>13519</v>
      </c>
      <c r="C7627" s="84" t="s">
        <v>11</v>
      </c>
      <c r="D7627" s="195">
        <v>0</v>
      </c>
    </row>
    <row r="7628" spans="1:4" ht="39.6" x14ac:dyDescent="0.25">
      <c r="A7628" s="84">
        <v>103217</v>
      </c>
      <c r="B7628" s="85" t="s">
        <v>13520</v>
      </c>
      <c r="C7628" s="84" t="s">
        <v>11</v>
      </c>
      <c r="D7628" s="195">
        <v>0</v>
      </c>
    </row>
    <row r="7629" spans="1:4" ht="26.4" x14ac:dyDescent="0.25">
      <c r="A7629" s="84">
        <v>103202</v>
      </c>
      <c r="B7629" s="85" t="s">
        <v>13521</v>
      </c>
      <c r="C7629" s="84" t="s">
        <v>11</v>
      </c>
      <c r="D7629" s="195">
        <v>0</v>
      </c>
    </row>
    <row r="7630" spans="1:4" ht="26.4" x14ac:dyDescent="0.25">
      <c r="A7630" s="84">
        <v>103215</v>
      </c>
      <c r="B7630" s="85" t="s">
        <v>13522</v>
      </c>
      <c r="C7630" s="84" t="s">
        <v>11</v>
      </c>
      <c r="D7630" s="195">
        <v>0</v>
      </c>
    </row>
    <row r="7631" spans="1:4" ht="26.4" x14ac:dyDescent="0.25">
      <c r="A7631" s="84">
        <v>103200</v>
      </c>
      <c r="B7631" s="85" t="s">
        <v>13523</v>
      </c>
      <c r="C7631" s="84" t="s">
        <v>11</v>
      </c>
      <c r="D7631" s="195">
        <v>0</v>
      </c>
    </row>
    <row r="7632" spans="1:4" ht="26.4" x14ac:dyDescent="0.25">
      <c r="A7632" s="84">
        <v>103216</v>
      </c>
      <c r="B7632" s="85" t="s">
        <v>13524</v>
      </c>
      <c r="C7632" s="84" t="s">
        <v>11</v>
      </c>
      <c r="D7632" s="195">
        <v>0</v>
      </c>
    </row>
    <row r="7633" spans="1:4" ht="26.4" x14ac:dyDescent="0.25">
      <c r="A7633" s="84">
        <v>103201</v>
      </c>
      <c r="B7633" s="85" t="s">
        <v>13525</v>
      </c>
      <c r="C7633" s="84" t="s">
        <v>11</v>
      </c>
      <c r="D7633" s="195">
        <v>0</v>
      </c>
    </row>
    <row r="7634" spans="1:4" ht="39.6" x14ac:dyDescent="0.25">
      <c r="A7634" s="84">
        <v>103185</v>
      </c>
      <c r="B7634" s="85" t="s">
        <v>3957</v>
      </c>
      <c r="C7634" s="84" t="s">
        <v>11</v>
      </c>
      <c r="D7634" s="195">
        <v>6178.23</v>
      </c>
    </row>
    <row r="7635" spans="1:4" ht="26.4" x14ac:dyDescent="0.25">
      <c r="A7635" s="84">
        <v>103218</v>
      </c>
      <c r="B7635" s="85" t="s">
        <v>13526</v>
      </c>
      <c r="C7635" s="84" t="s">
        <v>11</v>
      </c>
      <c r="D7635" s="195">
        <v>0</v>
      </c>
    </row>
    <row r="7636" spans="1:4" ht="26.4" x14ac:dyDescent="0.25">
      <c r="A7636" s="84">
        <v>103203</v>
      </c>
      <c r="B7636" s="85" t="s">
        <v>13527</v>
      </c>
      <c r="C7636" s="84" t="s">
        <v>11</v>
      </c>
      <c r="D7636" s="195">
        <v>0</v>
      </c>
    </row>
    <row r="7637" spans="1:4" ht="26.4" x14ac:dyDescent="0.25">
      <c r="A7637" s="84">
        <v>103213</v>
      </c>
      <c r="B7637" s="85" t="s">
        <v>13528</v>
      </c>
      <c r="C7637" s="84" t="s">
        <v>11</v>
      </c>
      <c r="D7637" s="195">
        <v>0</v>
      </c>
    </row>
    <row r="7638" spans="1:4" ht="26.4" x14ac:dyDescent="0.25">
      <c r="A7638" s="84">
        <v>103198</v>
      </c>
      <c r="B7638" s="85" t="s">
        <v>13529</v>
      </c>
      <c r="C7638" s="84" t="s">
        <v>11</v>
      </c>
      <c r="D7638" s="195">
        <v>0</v>
      </c>
    </row>
    <row r="7639" spans="1:4" ht="26.4" x14ac:dyDescent="0.25">
      <c r="A7639" s="84">
        <v>103214</v>
      </c>
      <c r="B7639" s="85" t="s">
        <v>13530</v>
      </c>
      <c r="C7639" s="84" t="s">
        <v>11</v>
      </c>
      <c r="D7639" s="195">
        <v>0</v>
      </c>
    </row>
    <row r="7640" spans="1:4" ht="26.4" x14ac:dyDescent="0.25">
      <c r="A7640" s="84">
        <v>103199</v>
      </c>
      <c r="B7640" s="85" t="s">
        <v>13531</v>
      </c>
      <c r="C7640" s="84" t="s">
        <v>11</v>
      </c>
      <c r="D7640" s="195">
        <v>0</v>
      </c>
    </row>
    <row r="7641" spans="1:4" ht="26.4" x14ac:dyDescent="0.25">
      <c r="A7641" s="84">
        <v>103219</v>
      </c>
      <c r="B7641" s="85" t="s">
        <v>13532</v>
      </c>
      <c r="C7641" s="84" t="s">
        <v>11</v>
      </c>
      <c r="D7641" s="195">
        <v>0</v>
      </c>
    </row>
    <row r="7642" spans="1:4" ht="26.4" x14ac:dyDescent="0.25">
      <c r="A7642" s="84">
        <v>103204</v>
      </c>
      <c r="B7642" s="85" t="s">
        <v>13533</v>
      </c>
      <c r="C7642" s="84" t="s">
        <v>11</v>
      </c>
      <c r="D7642" s="195">
        <v>0</v>
      </c>
    </row>
    <row r="7643" spans="1:4" ht="52.8" x14ac:dyDescent="0.25">
      <c r="A7643" s="84">
        <v>103186</v>
      </c>
      <c r="B7643" s="85" t="s">
        <v>3958</v>
      </c>
      <c r="C7643" s="84" t="s">
        <v>11</v>
      </c>
      <c r="D7643" s="195">
        <v>6496.95</v>
      </c>
    </row>
    <row r="7644" spans="1:4" ht="39.6" x14ac:dyDescent="0.25">
      <c r="A7644" s="84">
        <v>103210</v>
      </c>
      <c r="B7644" s="85" t="s">
        <v>3973</v>
      </c>
      <c r="C7644" s="84" t="s">
        <v>11</v>
      </c>
      <c r="D7644" s="195">
        <v>2335.9899999999998</v>
      </c>
    </row>
    <row r="7645" spans="1:4" ht="39.6" x14ac:dyDescent="0.25">
      <c r="A7645" s="84">
        <v>103195</v>
      </c>
      <c r="B7645" s="85" t="s">
        <v>3967</v>
      </c>
      <c r="C7645" s="84" t="s">
        <v>11</v>
      </c>
      <c r="D7645" s="195">
        <v>2212.13</v>
      </c>
    </row>
    <row r="7646" spans="1:4" ht="52.8" x14ac:dyDescent="0.25">
      <c r="A7646" s="84">
        <v>103205</v>
      </c>
      <c r="B7646" s="85" t="s">
        <v>3968</v>
      </c>
      <c r="C7646" s="84" t="s">
        <v>11</v>
      </c>
      <c r="D7646" s="195">
        <v>4121.75</v>
      </c>
    </row>
    <row r="7647" spans="1:4" ht="39.6" x14ac:dyDescent="0.25">
      <c r="A7647" s="84">
        <v>103190</v>
      </c>
      <c r="B7647" s="85" t="s">
        <v>3962</v>
      </c>
      <c r="C7647" s="84" t="s">
        <v>11</v>
      </c>
      <c r="D7647" s="195">
        <v>4103.8900000000003</v>
      </c>
    </row>
    <row r="7648" spans="1:4" ht="52.8" x14ac:dyDescent="0.25">
      <c r="A7648" s="84">
        <v>103207</v>
      </c>
      <c r="B7648" s="85" t="s">
        <v>3970</v>
      </c>
      <c r="C7648" s="84" t="s">
        <v>11</v>
      </c>
      <c r="D7648" s="195">
        <v>2569.42</v>
      </c>
    </row>
    <row r="7649" spans="1:4" ht="39.6" x14ac:dyDescent="0.25">
      <c r="A7649" s="84">
        <v>103192</v>
      </c>
      <c r="B7649" s="85" t="s">
        <v>3964</v>
      </c>
      <c r="C7649" s="84" t="s">
        <v>11</v>
      </c>
      <c r="D7649" s="195">
        <v>2551.58</v>
      </c>
    </row>
    <row r="7650" spans="1:4" ht="52.8" x14ac:dyDescent="0.25">
      <c r="A7650" s="84">
        <v>103208</v>
      </c>
      <c r="B7650" s="85" t="s">
        <v>3971</v>
      </c>
      <c r="C7650" s="84" t="s">
        <v>11</v>
      </c>
      <c r="D7650" s="195">
        <v>1988.15</v>
      </c>
    </row>
    <row r="7651" spans="1:4" ht="39.6" x14ac:dyDescent="0.25">
      <c r="A7651" s="84">
        <v>103193</v>
      </c>
      <c r="B7651" s="85" t="s">
        <v>3965</v>
      </c>
      <c r="C7651" s="84" t="s">
        <v>11</v>
      </c>
      <c r="D7651" s="195">
        <v>1970.31</v>
      </c>
    </row>
    <row r="7652" spans="1:4" ht="52.8" x14ac:dyDescent="0.25">
      <c r="A7652" s="84">
        <v>103187</v>
      </c>
      <c r="B7652" s="85" t="s">
        <v>3959</v>
      </c>
      <c r="C7652" s="84" t="s">
        <v>11</v>
      </c>
      <c r="D7652" s="195">
        <v>4893.93</v>
      </c>
    </row>
    <row r="7653" spans="1:4" ht="52.8" x14ac:dyDescent="0.25">
      <c r="A7653" s="84">
        <v>103188</v>
      </c>
      <c r="B7653" s="85" t="s">
        <v>3960</v>
      </c>
      <c r="C7653" s="84" t="s">
        <v>11</v>
      </c>
      <c r="D7653" s="195">
        <v>5255.96</v>
      </c>
    </row>
    <row r="7654" spans="1:4" ht="52.8" x14ac:dyDescent="0.25">
      <c r="A7654" s="84">
        <v>103189</v>
      </c>
      <c r="B7654" s="85" t="s">
        <v>3961</v>
      </c>
      <c r="C7654" s="84" t="s">
        <v>11</v>
      </c>
      <c r="D7654" s="195">
        <v>2637.14</v>
      </c>
    </row>
    <row r="7655" spans="1:4" ht="39.6" x14ac:dyDescent="0.25">
      <c r="A7655" s="84">
        <v>103209</v>
      </c>
      <c r="B7655" s="85" t="s">
        <v>3972</v>
      </c>
      <c r="C7655" s="84" t="s">
        <v>11</v>
      </c>
      <c r="D7655" s="195">
        <v>2846.12</v>
      </c>
    </row>
    <row r="7656" spans="1:4" ht="39.6" x14ac:dyDescent="0.25">
      <c r="A7656" s="84">
        <v>103194</v>
      </c>
      <c r="B7656" s="85" t="s">
        <v>3966</v>
      </c>
      <c r="C7656" s="84" t="s">
        <v>11</v>
      </c>
      <c r="D7656" s="195">
        <v>2828.28</v>
      </c>
    </row>
    <row r="7657" spans="1:4" ht="26.4" x14ac:dyDescent="0.25">
      <c r="A7657" s="84">
        <v>95001</v>
      </c>
      <c r="B7657" s="85" t="s">
        <v>13534</v>
      </c>
      <c r="C7657" s="84" t="s">
        <v>9</v>
      </c>
      <c r="D7657" s="195">
        <v>0</v>
      </c>
    </row>
    <row r="7658" spans="1:4" ht="26.4" x14ac:dyDescent="0.25">
      <c r="A7658" s="84">
        <v>95000</v>
      </c>
      <c r="B7658" s="85" t="s">
        <v>13535</v>
      </c>
      <c r="C7658" s="84" t="s">
        <v>9</v>
      </c>
      <c r="D7658" s="195">
        <v>0</v>
      </c>
    </row>
    <row r="7659" spans="1:4" ht="26.4" x14ac:dyDescent="0.25">
      <c r="A7659" s="84">
        <v>95005</v>
      </c>
      <c r="B7659" s="85" t="s">
        <v>13536</v>
      </c>
      <c r="C7659" s="84" t="s">
        <v>9</v>
      </c>
      <c r="D7659" s="195">
        <v>0</v>
      </c>
    </row>
    <row r="7660" spans="1:4" ht="26.4" x14ac:dyDescent="0.25">
      <c r="A7660" s="84">
        <v>95004</v>
      </c>
      <c r="B7660" s="85" t="s">
        <v>13537</v>
      </c>
      <c r="C7660" s="84" t="s">
        <v>9</v>
      </c>
      <c r="D7660" s="195">
        <v>0</v>
      </c>
    </row>
    <row r="7661" spans="1:4" ht="26.4" x14ac:dyDescent="0.25">
      <c r="A7661" s="84">
        <v>95003</v>
      </c>
      <c r="B7661" s="85" t="s">
        <v>13538</v>
      </c>
      <c r="C7661" s="84" t="s">
        <v>9</v>
      </c>
      <c r="D7661" s="195">
        <v>0</v>
      </c>
    </row>
    <row r="7662" spans="1:4" ht="26.4" x14ac:dyDescent="0.25">
      <c r="A7662" s="84">
        <v>95002</v>
      </c>
      <c r="B7662" s="85" t="s">
        <v>13539</v>
      </c>
      <c r="C7662" s="84" t="s">
        <v>9</v>
      </c>
      <c r="D7662" s="195">
        <v>0</v>
      </c>
    </row>
    <row r="7663" spans="1:4" ht="26.4" x14ac:dyDescent="0.25">
      <c r="A7663" s="84">
        <v>95007</v>
      </c>
      <c r="B7663" s="85" t="s">
        <v>13540</v>
      </c>
      <c r="C7663" s="84" t="s">
        <v>9</v>
      </c>
      <c r="D7663" s="195">
        <v>0</v>
      </c>
    </row>
    <row r="7664" spans="1:4" ht="26.4" x14ac:dyDescent="0.25">
      <c r="A7664" s="84">
        <v>95006</v>
      </c>
      <c r="B7664" s="85" t="s">
        <v>13541</v>
      </c>
      <c r="C7664" s="84" t="s">
        <v>9</v>
      </c>
      <c r="D7664" s="195">
        <v>0</v>
      </c>
    </row>
    <row r="7665" spans="1:4" ht="26.4" x14ac:dyDescent="0.25">
      <c r="A7665" s="84">
        <v>104313</v>
      </c>
      <c r="B7665" s="85" t="s">
        <v>13542</v>
      </c>
      <c r="C7665" s="84" t="s">
        <v>9</v>
      </c>
      <c r="D7665" s="195">
        <v>0</v>
      </c>
    </row>
    <row r="7666" spans="1:4" ht="26.4" x14ac:dyDescent="0.25">
      <c r="A7666" s="84">
        <v>104312</v>
      </c>
      <c r="B7666" s="85" t="s">
        <v>13543</v>
      </c>
      <c r="C7666" s="84" t="s">
        <v>9</v>
      </c>
      <c r="D7666" s="195">
        <v>0</v>
      </c>
    </row>
    <row r="7667" spans="1:4" ht="39.6" x14ac:dyDescent="0.25">
      <c r="A7667" s="84">
        <v>94992</v>
      </c>
      <c r="B7667" s="85" t="s">
        <v>3393</v>
      </c>
      <c r="C7667" s="84" t="s">
        <v>9</v>
      </c>
      <c r="D7667" s="195">
        <v>86.3</v>
      </c>
    </row>
    <row r="7668" spans="1:4" ht="39.6" x14ac:dyDescent="0.25">
      <c r="A7668" s="84">
        <v>94994</v>
      </c>
      <c r="B7668" s="85" t="s">
        <v>3394</v>
      </c>
      <c r="C7668" s="84" t="s">
        <v>9</v>
      </c>
      <c r="D7668" s="195">
        <v>103</v>
      </c>
    </row>
    <row r="7669" spans="1:4" ht="39.6" x14ac:dyDescent="0.25">
      <c r="A7669" s="84">
        <v>94990</v>
      </c>
      <c r="B7669" s="85" t="s">
        <v>3392</v>
      </c>
      <c r="C7669" s="84" t="s">
        <v>28</v>
      </c>
      <c r="D7669" s="195">
        <v>811.76</v>
      </c>
    </row>
    <row r="7670" spans="1:4" ht="39.6" x14ac:dyDescent="0.25">
      <c r="A7670" s="84">
        <v>94991</v>
      </c>
      <c r="B7670" s="85" t="s">
        <v>7429</v>
      </c>
      <c r="C7670" s="84" t="s">
        <v>28</v>
      </c>
      <c r="D7670" s="195">
        <v>854.48</v>
      </c>
    </row>
    <row r="7671" spans="1:4" ht="39.6" x14ac:dyDescent="0.25">
      <c r="A7671" s="84">
        <v>104626</v>
      </c>
      <c r="B7671" s="85" t="s">
        <v>7430</v>
      </c>
      <c r="C7671" s="84" t="s">
        <v>28</v>
      </c>
      <c r="D7671" s="195">
        <v>874.69</v>
      </c>
    </row>
    <row r="7672" spans="1:4" ht="39.6" x14ac:dyDescent="0.25">
      <c r="A7672" s="84">
        <v>94993</v>
      </c>
      <c r="B7672" s="85" t="s">
        <v>29</v>
      </c>
      <c r="C7672" s="84" t="s">
        <v>9</v>
      </c>
      <c r="D7672" s="195">
        <v>88.85</v>
      </c>
    </row>
    <row r="7673" spans="1:4" ht="39.6" x14ac:dyDescent="0.25">
      <c r="A7673" s="84">
        <v>94995</v>
      </c>
      <c r="B7673" s="85" t="s">
        <v>3395</v>
      </c>
      <c r="C7673" s="84" t="s">
        <v>9</v>
      </c>
      <c r="D7673" s="195">
        <v>106.42</v>
      </c>
    </row>
    <row r="7674" spans="1:4" ht="26.4" x14ac:dyDescent="0.25">
      <c r="A7674" s="84">
        <v>101169</v>
      </c>
      <c r="B7674" s="85" t="s">
        <v>3264</v>
      </c>
      <c r="C7674" s="84" t="s">
        <v>9</v>
      </c>
      <c r="D7674" s="195">
        <v>227.57</v>
      </c>
    </row>
    <row r="7675" spans="1:4" ht="26.4" x14ac:dyDescent="0.25">
      <c r="A7675" s="84">
        <v>104383</v>
      </c>
      <c r="B7675" s="85" t="s">
        <v>13544</v>
      </c>
      <c r="C7675" s="84" t="s">
        <v>9</v>
      </c>
      <c r="D7675" s="195">
        <v>0</v>
      </c>
    </row>
    <row r="7676" spans="1:4" ht="26.4" x14ac:dyDescent="0.25">
      <c r="A7676" s="84">
        <v>101167</v>
      </c>
      <c r="B7676" s="85" t="s">
        <v>3263</v>
      </c>
      <c r="C7676" s="84" t="s">
        <v>9</v>
      </c>
      <c r="D7676" s="195">
        <v>213.71</v>
      </c>
    </row>
    <row r="7677" spans="1:4" ht="26.4" x14ac:dyDescent="0.25">
      <c r="A7677" s="84">
        <v>101172</v>
      </c>
      <c r="B7677" s="85" t="s">
        <v>3266</v>
      </c>
      <c r="C7677" s="84" t="s">
        <v>9</v>
      </c>
      <c r="D7677" s="195">
        <v>78.87</v>
      </c>
    </row>
    <row r="7678" spans="1:4" ht="26.4" x14ac:dyDescent="0.25">
      <c r="A7678" s="84">
        <v>104384</v>
      </c>
      <c r="B7678" s="85" t="s">
        <v>13545</v>
      </c>
      <c r="C7678" s="84" t="s">
        <v>9</v>
      </c>
      <c r="D7678" s="195">
        <v>0</v>
      </c>
    </row>
    <row r="7679" spans="1:4" ht="26.4" x14ac:dyDescent="0.25">
      <c r="A7679" s="84">
        <v>101170</v>
      </c>
      <c r="B7679" s="85" t="s">
        <v>3265</v>
      </c>
      <c r="C7679" s="84" t="s">
        <v>9</v>
      </c>
      <c r="D7679" s="195">
        <v>55.6</v>
      </c>
    </row>
    <row r="7680" spans="1:4" ht="26.4" x14ac:dyDescent="0.25">
      <c r="A7680" s="84">
        <v>104438</v>
      </c>
      <c r="B7680" s="85" t="s">
        <v>13546</v>
      </c>
      <c r="C7680" s="84" t="s">
        <v>9</v>
      </c>
      <c r="D7680" s="195">
        <v>0</v>
      </c>
    </row>
    <row r="7681" spans="1:4" ht="26.4" x14ac:dyDescent="0.25">
      <c r="A7681" s="84">
        <v>92402</v>
      </c>
      <c r="B7681" s="85" t="s">
        <v>7384</v>
      </c>
      <c r="C7681" s="84" t="s">
        <v>9</v>
      </c>
      <c r="D7681" s="195">
        <v>97.58</v>
      </c>
    </row>
    <row r="7682" spans="1:4" ht="26.4" x14ac:dyDescent="0.25">
      <c r="A7682" s="84">
        <v>104429</v>
      </c>
      <c r="B7682" s="85" t="s">
        <v>13547</v>
      </c>
      <c r="C7682" s="84" t="s">
        <v>9</v>
      </c>
      <c r="D7682" s="195">
        <v>0</v>
      </c>
    </row>
    <row r="7683" spans="1:4" ht="26.4" x14ac:dyDescent="0.25">
      <c r="A7683" s="84">
        <v>104426</v>
      </c>
      <c r="B7683" s="85" t="s">
        <v>13548</v>
      </c>
      <c r="C7683" s="84" t="s">
        <v>9</v>
      </c>
      <c r="D7683" s="195">
        <v>0</v>
      </c>
    </row>
    <row r="7684" spans="1:4" ht="26.4" x14ac:dyDescent="0.25">
      <c r="A7684" s="84">
        <v>104436</v>
      </c>
      <c r="B7684" s="85" t="s">
        <v>13549</v>
      </c>
      <c r="C7684" s="84" t="s">
        <v>9</v>
      </c>
      <c r="D7684" s="195">
        <v>0</v>
      </c>
    </row>
    <row r="7685" spans="1:4" ht="26.4" x14ac:dyDescent="0.25">
      <c r="A7685" s="84">
        <v>104434</v>
      </c>
      <c r="B7685" s="85" t="s">
        <v>13550</v>
      </c>
      <c r="C7685" s="84" t="s">
        <v>9</v>
      </c>
      <c r="D7685" s="195">
        <v>0</v>
      </c>
    </row>
    <row r="7686" spans="1:4" ht="26.4" x14ac:dyDescent="0.25">
      <c r="A7686" s="84">
        <v>104432</v>
      </c>
      <c r="B7686" s="85" t="s">
        <v>13551</v>
      </c>
      <c r="C7686" s="84" t="s">
        <v>9</v>
      </c>
      <c r="D7686" s="195">
        <v>123.07</v>
      </c>
    </row>
    <row r="7687" spans="1:4" ht="26.4" x14ac:dyDescent="0.25">
      <c r="A7687" s="84">
        <v>93679</v>
      </c>
      <c r="B7687" s="85" t="s">
        <v>7388</v>
      </c>
      <c r="C7687" s="84" t="s">
        <v>9</v>
      </c>
      <c r="D7687" s="195">
        <v>119</v>
      </c>
    </row>
    <row r="7688" spans="1:4" ht="26.4" x14ac:dyDescent="0.25">
      <c r="A7688" s="84">
        <v>92396</v>
      </c>
      <c r="B7688" s="85" t="s">
        <v>7380</v>
      </c>
      <c r="C7688" s="84" t="s">
        <v>9</v>
      </c>
      <c r="D7688" s="195">
        <v>99.99</v>
      </c>
    </row>
    <row r="7689" spans="1:4" ht="26.4" x14ac:dyDescent="0.25">
      <c r="A7689" s="84">
        <v>104439</v>
      </c>
      <c r="B7689" s="85" t="s">
        <v>13552</v>
      </c>
      <c r="C7689" s="84" t="s">
        <v>9</v>
      </c>
      <c r="D7689" s="195">
        <v>0</v>
      </c>
    </row>
    <row r="7690" spans="1:4" ht="26.4" x14ac:dyDescent="0.25">
      <c r="A7690" s="84">
        <v>104440</v>
      </c>
      <c r="B7690" s="85" t="s">
        <v>13553</v>
      </c>
      <c r="C7690" s="84" t="s">
        <v>9</v>
      </c>
      <c r="D7690" s="195">
        <v>0</v>
      </c>
    </row>
    <row r="7691" spans="1:4" ht="26.4" x14ac:dyDescent="0.25">
      <c r="A7691" s="84">
        <v>92406</v>
      </c>
      <c r="B7691" s="85" t="s">
        <v>7387</v>
      </c>
      <c r="C7691" s="84" t="s">
        <v>9</v>
      </c>
      <c r="D7691" s="195">
        <v>170.73</v>
      </c>
    </row>
    <row r="7692" spans="1:4" ht="26.4" x14ac:dyDescent="0.25">
      <c r="A7692" s="84">
        <v>92403</v>
      </c>
      <c r="B7692" s="85" t="s">
        <v>7385</v>
      </c>
      <c r="C7692" s="84" t="s">
        <v>9</v>
      </c>
      <c r="D7692" s="195">
        <v>85.35</v>
      </c>
    </row>
    <row r="7693" spans="1:4" ht="26.4" x14ac:dyDescent="0.25">
      <c r="A7693" s="84">
        <v>92404</v>
      </c>
      <c r="B7693" s="85" t="s">
        <v>7386</v>
      </c>
      <c r="C7693" s="84" t="s">
        <v>9</v>
      </c>
      <c r="D7693" s="195">
        <v>98.71</v>
      </c>
    </row>
    <row r="7694" spans="1:4" ht="26.4" x14ac:dyDescent="0.25">
      <c r="A7694" s="84">
        <v>104430</v>
      </c>
      <c r="B7694" s="85" t="s">
        <v>13554</v>
      </c>
      <c r="C7694" s="84" t="s">
        <v>9</v>
      </c>
      <c r="D7694" s="195">
        <v>0</v>
      </c>
    </row>
    <row r="7695" spans="1:4" ht="26.4" x14ac:dyDescent="0.25">
      <c r="A7695" s="84">
        <v>104431</v>
      </c>
      <c r="B7695" s="85" t="s">
        <v>13555</v>
      </c>
      <c r="C7695" s="84" t="s">
        <v>9</v>
      </c>
      <c r="D7695" s="195">
        <v>0</v>
      </c>
    </row>
    <row r="7696" spans="1:4" ht="26.4" x14ac:dyDescent="0.25">
      <c r="A7696" s="84">
        <v>104427</v>
      </c>
      <c r="B7696" s="85" t="s">
        <v>13556</v>
      </c>
      <c r="C7696" s="84" t="s">
        <v>9</v>
      </c>
      <c r="D7696" s="195">
        <v>0</v>
      </c>
    </row>
    <row r="7697" spans="1:4" ht="26.4" x14ac:dyDescent="0.25">
      <c r="A7697" s="84">
        <v>104428</v>
      </c>
      <c r="B7697" s="85" t="s">
        <v>13557</v>
      </c>
      <c r="C7697" s="84" t="s">
        <v>9</v>
      </c>
      <c r="D7697" s="195">
        <v>0</v>
      </c>
    </row>
    <row r="7698" spans="1:4" ht="26.4" x14ac:dyDescent="0.25">
      <c r="A7698" s="84">
        <v>92391</v>
      </c>
      <c r="B7698" s="85" t="s">
        <v>7375</v>
      </c>
      <c r="C7698" s="84" t="s">
        <v>9</v>
      </c>
      <c r="D7698" s="195">
        <v>92.89</v>
      </c>
    </row>
    <row r="7699" spans="1:4" ht="26.4" x14ac:dyDescent="0.25">
      <c r="A7699" s="84">
        <v>92392</v>
      </c>
      <c r="B7699" s="85" t="s">
        <v>7376</v>
      </c>
      <c r="C7699" s="84" t="s">
        <v>9</v>
      </c>
      <c r="D7699" s="195">
        <v>101.79</v>
      </c>
    </row>
    <row r="7700" spans="1:4" ht="26.4" x14ac:dyDescent="0.25">
      <c r="A7700" s="84">
        <v>104437</v>
      </c>
      <c r="B7700" s="85" t="s">
        <v>13558</v>
      </c>
      <c r="C7700" s="84" t="s">
        <v>9</v>
      </c>
      <c r="D7700" s="195">
        <v>0</v>
      </c>
    </row>
    <row r="7701" spans="1:4" ht="26.4" x14ac:dyDescent="0.25">
      <c r="A7701" s="84">
        <v>104435</v>
      </c>
      <c r="B7701" s="85" t="s">
        <v>13559</v>
      </c>
      <c r="C7701" s="84" t="s">
        <v>9</v>
      </c>
      <c r="D7701" s="195">
        <v>0</v>
      </c>
    </row>
    <row r="7702" spans="1:4" ht="26.4" x14ac:dyDescent="0.25">
      <c r="A7702" s="84">
        <v>104433</v>
      </c>
      <c r="B7702" s="85" t="s">
        <v>13560</v>
      </c>
      <c r="C7702" s="84" t="s">
        <v>9</v>
      </c>
      <c r="D7702" s="195">
        <v>109.32</v>
      </c>
    </row>
    <row r="7703" spans="1:4" ht="26.4" x14ac:dyDescent="0.25">
      <c r="A7703" s="84">
        <v>93680</v>
      </c>
      <c r="B7703" s="85" t="s">
        <v>7389</v>
      </c>
      <c r="C7703" s="84" t="s">
        <v>9</v>
      </c>
      <c r="D7703" s="195">
        <v>106.7</v>
      </c>
    </row>
    <row r="7704" spans="1:4" ht="26.4" x14ac:dyDescent="0.25">
      <c r="A7704" s="84">
        <v>93681</v>
      </c>
      <c r="B7704" s="85" t="s">
        <v>7390</v>
      </c>
      <c r="C7704" s="84" t="s">
        <v>9</v>
      </c>
      <c r="D7704" s="195">
        <v>127.47</v>
      </c>
    </row>
    <row r="7705" spans="1:4" ht="26.4" x14ac:dyDescent="0.25">
      <c r="A7705" s="84">
        <v>92397</v>
      </c>
      <c r="B7705" s="85" t="s">
        <v>7381</v>
      </c>
      <c r="C7705" s="84" t="s">
        <v>9</v>
      </c>
      <c r="D7705" s="195">
        <v>88.16</v>
      </c>
    </row>
    <row r="7706" spans="1:4" ht="26.4" x14ac:dyDescent="0.25">
      <c r="A7706" s="84">
        <v>92398</v>
      </c>
      <c r="B7706" s="85" t="s">
        <v>7382</v>
      </c>
      <c r="C7706" s="84" t="s">
        <v>9</v>
      </c>
      <c r="D7706" s="195">
        <v>101.52</v>
      </c>
    </row>
    <row r="7707" spans="1:4" ht="26.4" x14ac:dyDescent="0.25">
      <c r="A7707" s="84">
        <v>92400</v>
      </c>
      <c r="B7707" s="85" t="s">
        <v>7383</v>
      </c>
      <c r="C7707" s="84" t="s">
        <v>9</v>
      </c>
      <c r="D7707" s="195">
        <v>118.56</v>
      </c>
    </row>
    <row r="7708" spans="1:4" ht="26.4" x14ac:dyDescent="0.25">
      <c r="A7708" s="84">
        <v>92395</v>
      </c>
      <c r="B7708" s="85" t="s">
        <v>7379</v>
      </c>
      <c r="C7708" s="84" t="s">
        <v>9</v>
      </c>
      <c r="D7708" s="195">
        <v>146.30000000000001</v>
      </c>
    </row>
    <row r="7709" spans="1:4" ht="26.4" x14ac:dyDescent="0.25">
      <c r="A7709" s="84">
        <v>92393</v>
      </c>
      <c r="B7709" s="85" t="s">
        <v>7377</v>
      </c>
      <c r="C7709" s="84" t="s">
        <v>9</v>
      </c>
      <c r="D7709" s="195">
        <v>93.26</v>
      </c>
    </row>
    <row r="7710" spans="1:4" ht="26.4" x14ac:dyDescent="0.25">
      <c r="A7710" s="84">
        <v>92394</v>
      </c>
      <c r="B7710" s="85" t="s">
        <v>7378</v>
      </c>
      <c r="C7710" s="84" t="s">
        <v>9</v>
      </c>
      <c r="D7710" s="195">
        <v>111.82</v>
      </c>
    </row>
    <row r="7711" spans="1:4" ht="26.4" x14ac:dyDescent="0.25">
      <c r="A7711" s="84">
        <v>97115</v>
      </c>
      <c r="B7711" s="85" t="s">
        <v>3262</v>
      </c>
      <c r="C7711" s="84" t="s">
        <v>16</v>
      </c>
      <c r="D7711" s="195">
        <v>61.3</v>
      </c>
    </row>
    <row r="7712" spans="1:4" ht="26.4" x14ac:dyDescent="0.25">
      <c r="A7712" s="84">
        <v>97113</v>
      </c>
      <c r="B7712" s="85" t="s">
        <v>38</v>
      </c>
      <c r="C7712" s="84" t="s">
        <v>9</v>
      </c>
      <c r="D7712" s="195">
        <v>2.58</v>
      </c>
    </row>
    <row r="7713" spans="1:4" ht="26.4" x14ac:dyDescent="0.25">
      <c r="A7713" s="84">
        <v>97120</v>
      </c>
      <c r="B7713" s="85" t="s">
        <v>8311</v>
      </c>
      <c r="C7713" s="84" t="s">
        <v>16</v>
      </c>
      <c r="D7713" s="195">
        <v>11.03</v>
      </c>
    </row>
    <row r="7714" spans="1:4" ht="26.4" x14ac:dyDescent="0.25">
      <c r="A7714" s="84">
        <v>97116</v>
      </c>
      <c r="B7714" s="85" t="s">
        <v>8307</v>
      </c>
      <c r="C7714" s="84" t="s">
        <v>16</v>
      </c>
      <c r="D7714" s="195">
        <v>26.07</v>
      </c>
    </row>
    <row r="7715" spans="1:4" ht="26.4" x14ac:dyDescent="0.25">
      <c r="A7715" s="84">
        <v>97117</v>
      </c>
      <c r="B7715" s="85" t="s">
        <v>8308</v>
      </c>
      <c r="C7715" s="84" t="s">
        <v>16</v>
      </c>
      <c r="D7715" s="195">
        <v>22.72</v>
      </c>
    </row>
    <row r="7716" spans="1:4" ht="26.4" x14ac:dyDescent="0.25">
      <c r="A7716" s="84">
        <v>97118</v>
      </c>
      <c r="B7716" s="85" t="s">
        <v>8309</v>
      </c>
      <c r="C7716" s="84" t="s">
        <v>16</v>
      </c>
      <c r="D7716" s="195">
        <v>18.829999999999998</v>
      </c>
    </row>
    <row r="7717" spans="1:4" ht="26.4" x14ac:dyDescent="0.25">
      <c r="A7717" s="84">
        <v>97119</v>
      </c>
      <c r="B7717" s="85" t="s">
        <v>8310</v>
      </c>
      <c r="C7717" s="84" t="s">
        <v>16</v>
      </c>
      <c r="D7717" s="195">
        <v>16.940000000000001</v>
      </c>
    </row>
    <row r="7718" spans="1:4" ht="26.4" x14ac:dyDescent="0.25">
      <c r="A7718" s="84">
        <v>97114</v>
      </c>
      <c r="B7718" s="85" t="s">
        <v>30</v>
      </c>
      <c r="C7718" s="84" t="s">
        <v>27</v>
      </c>
      <c r="D7718" s="195">
        <v>0.46</v>
      </c>
    </row>
    <row r="7719" spans="1:4" ht="26.4" x14ac:dyDescent="0.25">
      <c r="A7719" s="84">
        <v>97111</v>
      </c>
      <c r="B7719" s="85" t="s">
        <v>3260</v>
      </c>
      <c r="C7719" s="84" t="s">
        <v>9</v>
      </c>
      <c r="D7719" s="195">
        <v>245.3</v>
      </c>
    </row>
    <row r="7720" spans="1:4" ht="26.4" x14ac:dyDescent="0.25">
      <c r="A7720" s="84">
        <v>97112</v>
      </c>
      <c r="B7720" s="85" t="s">
        <v>3261</v>
      </c>
      <c r="C7720" s="84" t="s">
        <v>9</v>
      </c>
      <c r="D7720" s="195">
        <v>254.03</v>
      </c>
    </row>
    <row r="7721" spans="1:4" ht="26.4" x14ac:dyDescent="0.25">
      <c r="A7721" s="84">
        <v>103904</v>
      </c>
      <c r="B7721" s="85" t="s">
        <v>3267</v>
      </c>
      <c r="C7721" s="84" t="s">
        <v>9</v>
      </c>
      <c r="D7721" s="195">
        <v>149.08000000000001</v>
      </c>
    </row>
    <row r="7722" spans="1:4" ht="26.4" x14ac:dyDescent="0.25">
      <c r="A7722" s="84">
        <v>103905</v>
      </c>
      <c r="B7722" s="85" t="s">
        <v>3268</v>
      </c>
      <c r="C7722" s="84" t="s">
        <v>9</v>
      </c>
      <c r="D7722" s="195">
        <v>157.43</v>
      </c>
    </row>
    <row r="7723" spans="1:4" ht="26.4" x14ac:dyDescent="0.25">
      <c r="A7723" s="84">
        <v>103907</v>
      </c>
      <c r="B7723" s="85" t="s">
        <v>3270</v>
      </c>
      <c r="C7723" s="84" t="s">
        <v>9</v>
      </c>
      <c r="D7723" s="195">
        <v>166.28</v>
      </c>
    </row>
    <row r="7724" spans="1:4" ht="26.4" x14ac:dyDescent="0.25">
      <c r="A7724" s="84">
        <v>103911</v>
      </c>
      <c r="B7724" s="85" t="s">
        <v>3273</v>
      </c>
      <c r="C7724" s="84" t="s">
        <v>9</v>
      </c>
      <c r="D7724" s="195">
        <v>243.46</v>
      </c>
    </row>
    <row r="7725" spans="1:4" ht="26.4" x14ac:dyDescent="0.25">
      <c r="A7725" s="84">
        <v>97104</v>
      </c>
      <c r="B7725" s="85" t="s">
        <v>3254</v>
      </c>
      <c r="C7725" s="84" t="s">
        <v>9</v>
      </c>
      <c r="D7725" s="195">
        <v>153.46</v>
      </c>
    </row>
    <row r="7726" spans="1:4" ht="26.4" x14ac:dyDescent="0.25">
      <c r="A7726" s="84">
        <v>103906</v>
      </c>
      <c r="B7726" s="85" t="s">
        <v>3269</v>
      </c>
      <c r="C7726" s="84" t="s">
        <v>9</v>
      </c>
      <c r="D7726" s="195">
        <v>188.36</v>
      </c>
    </row>
    <row r="7727" spans="1:4" ht="26.4" x14ac:dyDescent="0.25">
      <c r="A7727" s="84">
        <v>97105</v>
      </c>
      <c r="B7727" s="85" t="s">
        <v>3255</v>
      </c>
      <c r="C7727" s="84" t="s">
        <v>9</v>
      </c>
      <c r="D7727" s="195">
        <v>173.85</v>
      </c>
    </row>
    <row r="7728" spans="1:4" ht="26.4" x14ac:dyDescent="0.25">
      <c r="A7728" s="191">
        <v>97106</v>
      </c>
      <c r="B7728" s="192" t="s">
        <v>3256</v>
      </c>
      <c r="C7728" s="191" t="s">
        <v>9</v>
      </c>
      <c r="D7728" s="196">
        <v>193.31</v>
      </c>
    </row>
    <row r="7729" spans="1:4" ht="26.4" x14ac:dyDescent="0.25">
      <c r="A7729" s="191">
        <v>97107</v>
      </c>
      <c r="B7729" s="192" t="s">
        <v>3257</v>
      </c>
      <c r="C7729" s="191" t="s">
        <v>9</v>
      </c>
      <c r="D7729" s="196">
        <v>220.14</v>
      </c>
    </row>
    <row r="7730" spans="1:4" ht="26.4" x14ac:dyDescent="0.25">
      <c r="A7730" s="191">
        <v>97108</v>
      </c>
      <c r="B7730" s="192" t="s">
        <v>3258</v>
      </c>
      <c r="C7730" s="191" t="s">
        <v>9</v>
      </c>
      <c r="D7730" s="196">
        <v>250.77</v>
      </c>
    </row>
    <row r="7731" spans="1:4" ht="26.4" x14ac:dyDescent="0.25">
      <c r="A7731" s="191">
        <v>97109</v>
      </c>
      <c r="B7731" s="192" t="s">
        <v>3259</v>
      </c>
      <c r="C7731" s="191" t="s">
        <v>9</v>
      </c>
      <c r="D7731" s="196">
        <v>277.13</v>
      </c>
    </row>
    <row r="7732" spans="1:4" ht="26.4" x14ac:dyDescent="0.25">
      <c r="A7732" s="191">
        <v>103913</v>
      </c>
      <c r="B7732" s="192" t="s">
        <v>3275</v>
      </c>
      <c r="C7732" s="191" t="s">
        <v>9</v>
      </c>
      <c r="D7732" s="196">
        <v>140.32</v>
      </c>
    </row>
    <row r="7733" spans="1:4" ht="26.4" x14ac:dyDescent="0.25">
      <c r="A7733" s="191">
        <v>103914</v>
      </c>
      <c r="B7733" s="192" t="s">
        <v>3276</v>
      </c>
      <c r="C7733" s="191" t="s">
        <v>9</v>
      </c>
      <c r="D7733" s="196">
        <v>163.66999999999999</v>
      </c>
    </row>
    <row r="7734" spans="1:4" ht="26.4" x14ac:dyDescent="0.25">
      <c r="A7734" s="191">
        <v>103915</v>
      </c>
      <c r="B7734" s="192" t="s">
        <v>3277</v>
      </c>
      <c r="C7734" s="191" t="s">
        <v>9</v>
      </c>
      <c r="D7734" s="196">
        <v>178.55</v>
      </c>
    </row>
    <row r="7735" spans="1:4" ht="26.4" x14ac:dyDescent="0.25">
      <c r="A7735" s="191">
        <v>103916</v>
      </c>
      <c r="B7735" s="192" t="s">
        <v>3278</v>
      </c>
      <c r="C7735" s="191" t="s">
        <v>9</v>
      </c>
      <c r="D7735" s="196">
        <v>205.25</v>
      </c>
    </row>
    <row r="7736" spans="1:4" ht="26.4" x14ac:dyDescent="0.25">
      <c r="A7736" s="191">
        <v>103917</v>
      </c>
      <c r="B7736" s="192" t="s">
        <v>3279</v>
      </c>
      <c r="C7736" s="191" t="s">
        <v>9</v>
      </c>
      <c r="D7736" s="196">
        <v>235.82</v>
      </c>
    </row>
    <row r="7737" spans="1:4" ht="26.4" x14ac:dyDescent="0.25">
      <c r="A7737" s="191">
        <v>103918</v>
      </c>
      <c r="B7737" s="192" t="s">
        <v>3280</v>
      </c>
      <c r="C7737" s="191" t="s">
        <v>9</v>
      </c>
      <c r="D7737" s="196">
        <v>249.84</v>
      </c>
    </row>
    <row r="7738" spans="1:4" ht="26.4" x14ac:dyDescent="0.25">
      <c r="A7738" s="191">
        <v>103919</v>
      </c>
      <c r="B7738" s="192" t="s">
        <v>13561</v>
      </c>
      <c r="C7738" s="191" t="s">
        <v>9</v>
      </c>
      <c r="D7738" s="196">
        <v>0</v>
      </c>
    </row>
    <row r="7739" spans="1:4" ht="26.4" x14ac:dyDescent="0.25">
      <c r="A7739" s="191">
        <v>103920</v>
      </c>
      <c r="B7739" s="192" t="s">
        <v>13562</v>
      </c>
      <c r="C7739" s="191" t="s">
        <v>9</v>
      </c>
      <c r="D7739" s="196">
        <v>0</v>
      </c>
    </row>
    <row r="7740" spans="1:4" ht="26.4" x14ac:dyDescent="0.25">
      <c r="A7740" s="191">
        <v>103921</v>
      </c>
      <c r="B7740" s="192" t="s">
        <v>13563</v>
      </c>
      <c r="C7740" s="191" t="s">
        <v>9</v>
      </c>
      <c r="D7740" s="196">
        <v>0</v>
      </c>
    </row>
    <row r="7741" spans="1:4" ht="26.4" x14ac:dyDescent="0.25">
      <c r="A7741" s="191">
        <v>103922</v>
      </c>
      <c r="B7741" s="192" t="s">
        <v>13564</v>
      </c>
      <c r="C7741" s="191" t="s">
        <v>9</v>
      </c>
      <c r="D7741" s="196">
        <v>0</v>
      </c>
    </row>
    <row r="7742" spans="1:4" ht="26.4" x14ac:dyDescent="0.25">
      <c r="A7742" s="191">
        <v>103923</v>
      </c>
      <c r="B7742" s="192" t="s">
        <v>13565</v>
      </c>
      <c r="C7742" s="191" t="s">
        <v>9</v>
      </c>
      <c r="D7742" s="196">
        <v>0</v>
      </c>
    </row>
    <row r="7743" spans="1:4" ht="26.4" x14ac:dyDescent="0.25">
      <c r="A7743" s="191">
        <v>103908</v>
      </c>
      <c r="B7743" s="192" t="s">
        <v>3271</v>
      </c>
      <c r="C7743" s="191" t="s">
        <v>9</v>
      </c>
      <c r="D7743" s="196">
        <v>187.46</v>
      </c>
    </row>
    <row r="7744" spans="1:4" ht="26.4" x14ac:dyDescent="0.25">
      <c r="A7744" s="191">
        <v>103909</v>
      </c>
      <c r="B7744" s="192" t="s">
        <v>3272</v>
      </c>
      <c r="C7744" s="191" t="s">
        <v>9</v>
      </c>
      <c r="D7744" s="196">
        <v>213.57</v>
      </c>
    </row>
    <row r="7745" spans="1:4" ht="26.4" x14ac:dyDescent="0.25">
      <c r="A7745" s="191">
        <v>103912</v>
      </c>
      <c r="B7745" s="192" t="s">
        <v>3274</v>
      </c>
      <c r="C7745" s="191" t="s">
        <v>9</v>
      </c>
      <c r="D7745" s="196">
        <v>269.08999999999997</v>
      </c>
    </row>
    <row r="7746" spans="1:4" x14ac:dyDescent="0.25">
      <c r="A7746" s="191">
        <v>101979</v>
      </c>
      <c r="B7746" s="192" t="s">
        <v>3554</v>
      </c>
      <c r="C7746" s="191" t="s">
        <v>27</v>
      </c>
      <c r="D7746" s="196">
        <v>39.56</v>
      </c>
    </row>
    <row r="7747" spans="1:4" ht="26.4" x14ac:dyDescent="0.25">
      <c r="A7747" s="191">
        <v>101970</v>
      </c>
      <c r="B7747" s="192" t="s">
        <v>13566</v>
      </c>
      <c r="C7747" s="191" t="s">
        <v>27</v>
      </c>
      <c r="D7747" s="196">
        <v>0</v>
      </c>
    </row>
    <row r="7748" spans="1:4" ht="26.4" x14ac:dyDescent="0.25">
      <c r="A7748" s="191">
        <v>101972</v>
      </c>
      <c r="B7748" s="192" t="s">
        <v>13567</v>
      </c>
      <c r="C7748" s="191" t="s">
        <v>27</v>
      </c>
      <c r="D7748" s="196">
        <v>0</v>
      </c>
    </row>
    <row r="7749" spans="1:4" ht="26.4" x14ac:dyDescent="0.25">
      <c r="A7749" s="191">
        <v>101966</v>
      </c>
      <c r="B7749" s="192" t="s">
        <v>3553</v>
      </c>
      <c r="C7749" s="191" t="s">
        <v>27</v>
      </c>
      <c r="D7749" s="196">
        <v>75.88</v>
      </c>
    </row>
    <row r="7750" spans="1:4" ht="26.4" x14ac:dyDescent="0.25">
      <c r="A7750" s="191">
        <v>101976</v>
      </c>
      <c r="B7750" s="192" t="s">
        <v>13568</v>
      </c>
      <c r="C7750" s="191" t="s">
        <v>27</v>
      </c>
      <c r="D7750" s="196">
        <v>0</v>
      </c>
    </row>
    <row r="7751" spans="1:4" ht="26.4" x14ac:dyDescent="0.25">
      <c r="A7751" s="191">
        <v>101978</v>
      </c>
      <c r="B7751" s="192" t="s">
        <v>13569</v>
      </c>
      <c r="C7751" s="191" t="s">
        <v>27</v>
      </c>
      <c r="D7751" s="196">
        <v>0</v>
      </c>
    </row>
    <row r="7752" spans="1:4" ht="26.4" x14ac:dyDescent="0.25">
      <c r="A7752" s="191">
        <v>101967</v>
      </c>
      <c r="B7752" s="192" t="s">
        <v>13570</v>
      </c>
      <c r="C7752" s="191" t="s">
        <v>27</v>
      </c>
      <c r="D7752" s="196">
        <v>0</v>
      </c>
    </row>
    <row r="7753" spans="1:4" ht="26.4" x14ac:dyDescent="0.25">
      <c r="A7753" s="191">
        <v>101968</v>
      </c>
      <c r="B7753" s="192" t="s">
        <v>13571</v>
      </c>
      <c r="C7753" s="191" t="s">
        <v>27</v>
      </c>
      <c r="D7753" s="196">
        <v>0</v>
      </c>
    </row>
    <row r="7754" spans="1:4" ht="26.4" x14ac:dyDescent="0.25">
      <c r="A7754" s="191">
        <v>101965</v>
      </c>
      <c r="B7754" s="192" t="s">
        <v>13572</v>
      </c>
      <c r="C7754" s="191" t="s">
        <v>27</v>
      </c>
      <c r="D7754" s="196">
        <v>77.53</v>
      </c>
    </row>
    <row r="7755" spans="1:4" ht="39.6" x14ac:dyDescent="0.25">
      <c r="A7755" s="191">
        <v>104100</v>
      </c>
      <c r="B7755" s="192" t="s">
        <v>13573</v>
      </c>
      <c r="C7755" s="191" t="s">
        <v>9</v>
      </c>
      <c r="D7755" s="196">
        <v>0</v>
      </c>
    </row>
    <row r="7756" spans="1:4" ht="39.6" x14ac:dyDescent="0.25">
      <c r="A7756" s="191">
        <v>104099</v>
      </c>
      <c r="B7756" s="192" t="s">
        <v>13574</v>
      </c>
      <c r="C7756" s="191" t="s">
        <v>9</v>
      </c>
      <c r="D7756" s="196">
        <v>0</v>
      </c>
    </row>
    <row r="7757" spans="1:4" ht="39.6" x14ac:dyDescent="0.25">
      <c r="A7757" s="191">
        <v>104102</v>
      </c>
      <c r="B7757" s="192" t="s">
        <v>13575</v>
      </c>
      <c r="C7757" s="191" t="s">
        <v>9</v>
      </c>
      <c r="D7757" s="196">
        <v>0</v>
      </c>
    </row>
    <row r="7758" spans="1:4" ht="39.6" x14ac:dyDescent="0.25">
      <c r="A7758" s="191">
        <v>104101</v>
      </c>
      <c r="B7758" s="192" t="s">
        <v>13576</v>
      </c>
      <c r="C7758" s="191" t="s">
        <v>9</v>
      </c>
      <c r="D7758" s="196">
        <v>0</v>
      </c>
    </row>
    <row r="7759" spans="1:4" ht="26.4" x14ac:dyDescent="0.25">
      <c r="A7759" s="191">
        <v>104103</v>
      </c>
      <c r="B7759" s="192" t="s">
        <v>13577</v>
      </c>
      <c r="C7759" s="191" t="s">
        <v>9</v>
      </c>
      <c r="D7759" s="196">
        <v>0</v>
      </c>
    </row>
    <row r="7760" spans="1:4" x14ac:dyDescent="0.25">
      <c r="A7760" s="191">
        <v>92123</v>
      </c>
      <c r="B7760" s="192" t="s">
        <v>3694</v>
      </c>
      <c r="C7760" s="191" t="s">
        <v>28</v>
      </c>
      <c r="D7760" s="196">
        <v>67.13</v>
      </c>
    </row>
    <row r="7761" spans="1:4" x14ac:dyDescent="0.25">
      <c r="A7761" s="191">
        <v>92121</v>
      </c>
      <c r="B7761" s="192" t="s">
        <v>3692</v>
      </c>
      <c r="C7761" s="191" t="s">
        <v>28</v>
      </c>
      <c r="D7761" s="196">
        <v>37.71</v>
      </c>
    </row>
    <row r="7762" spans="1:4" x14ac:dyDescent="0.25">
      <c r="A7762" s="191">
        <v>92122</v>
      </c>
      <c r="B7762" s="192" t="s">
        <v>3693</v>
      </c>
      <c r="C7762" s="191" t="s">
        <v>28</v>
      </c>
      <c r="D7762" s="196">
        <v>64.14</v>
      </c>
    </row>
    <row r="7763" spans="1:4" ht="26.4" x14ac:dyDescent="0.25">
      <c r="A7763" s="191">
        <v>103615</v>
      </c>
      <c r="B7763" s="192" t="s">
        <v>13578</v>
      </c>
      <c r="C7763" s="191" t="s">
        <v>27</v>
      </c>
      <c r="D7763" s="196">
        <v>0</v>
      </c>
    </row>
    <row r="7764" spans="1:4" ht="26.4" x14ac:dyDescent="0.25">
      <c r="A7764" s="191">
        <v>103637</v>
      </c>
      <c r="B7764" s="192" t="s">
        <v>13579</v>
      </c>
      <c r="C7764" s="191" t="s">
        <v>27</v>
      </c>
      <c r="D7764" s="196">
        <v>0</v>
      </c>
    </row>
    <row r="7765" spans="1:4" ht="26.4" x14ac:dyDescent="0.25">
      <c r="A7765" s="191">
        <v>103593</v>
      </c>
      <c r="B7765" s="192" t="s">
        <v>13580</v>
      </c>
      <c r="C7765" s="191" t="s">
        <v>27</v>
      </c>
      <c r="D7765" s="196">
        <v>0</v>
      </c>
    </row>
    <row r="7766" spans="1:4" ht="26.4" x14ac:dyDescent="0.25">
      <c r="A7766" s="191">
        <v>103616</v>
      </c>
      <c r="B7766" s="192" t="s">
        <v>13581</v>
      </c>
      <c r="C7766" s="191" t="s">
        <v>27</v>
      </c>
      <c r="D7766" s="196">
        <v>0</v>
      </c>
    </row>
    <row r="7767" spans="1:4" ht="26.4" x14ac:dyDescent="0.25">
      <c r="A7767" s="191">
        <v>103638</v>
      </c>
      <c r="B7767" s="192" t="s">
        <v>13582</v>
      </c>
      <c r="C7767" s="191" t="s">
        <v>27</v>
      </c>
      <c r="D7767" s="196">
        <v>0</v>
      </c>
    </row>
    <row r="7768" spans="1:4" ht="26.4" x14ac:dyDescent="0.25">
      <c r="A7768" s="191">
        <v>103594</v>
      </c>
      <c r="B7768" s="192" t="s">
        <v>13583</v>
      </c>
      <c r="C7768" s="191" t="s">
        <v>27</v>
      </c>
      <c r="D7768" s="196">
        <v>0</v>
      </c>
    </row>
    <row r="7769" spans="1:4" ht="26.4" x14ac:dyDescent="0.25">
      <c r="A7769" s="191">
        <v>103617</v>
      </c>
      <c r="B7769" s="192" t="s">
        <v>13584</v>
      </c>
      <c r="C7769" s="191" t="s">
        <v>27</v>
      </c>
      <c r="D7769" s="196">
        <v>0</v>
      </c>
    </row>
    <row r="7770" spans="1:4" ht="26.4" x14ac:dyDescent="0.25">
      <c r="A7770" s="191">
        <v>103639</v>
      </c>
      <c r="B7770" s="192" t="s">
        <v>13585</v>
      </c>
      <c r="C7770" s="191" t="s">
        <v>27</v>
      </c>
      <c r="D7770" s="196">
        <v>0</v>
      </c>
    </row>
    <row r="7771" spans="1:4" ht="26.4" x14ac:dyDescent="0.25">
      <c r="A7771" s="191">
        <v>103595</v>
      </c>
      <c r="B7771" s="192" t="s">
        <v>13586</v>
      </c>
      <c r="C7771" s="191" t="s">
        <v>27</v>
      </c>
      <c r="D7771" s="196">
        <v>0</v>
      </c>
    </row>
    <row r="7772" spans="1:4" ht="26.4" x14ac:dyDescent="0.25">
      <c r="A7772" s="191">
        <v>103609</v>
      </c>
      <c r="B7772" s="192" t="s">
        <v>13587</v>
      </c>
      <c r="C7772" s="191" t="s">
        <v>27</v>
      </c>
      <c r="D7772" s="196">
        <v>0</v>
      </c>
    </row>
    <row r="7773" spans="1:4" ht="26.4" x14ac:dyDescent="0.25">
      <c r="A7773" s="191">
        <v>103631</v>
      </c>
      <c r="B7773" s="192" t="s">
        <v>13588</v>
      </c>
      <c r="C7773" s="191" t="s">
        <v>27</v>
      </c>
      <c r="D7773" s="196">
        <v>0</v>
      </c>
    </row>
    <row r="7774" spans="1:4" ht="26.4" x14ac:dyDescent="0.25">
      <c r="A7774" s="191">
        <v>103587</v>
      </c>
      <c r="B7774" s="192" t="s">
        <v>13589</v>
      </c>
      <c r="C7774" s="191" t="s">
        <v>27</v>
      </c>
      <c r="D7774" s="196">
        <v>0</v>
      </c>
    </row>
    <row r="7775" spans="1:4" ht="26.4" x14ac:dyDescent="0.25">
      <c r="A7775" s="191">
        <v>103618</v>
      </c>
      <c r="B7775" s="192" t="s">
        <v>13590</v>
      </c>
      <c r="C7775" s="191" t="s">
        <v>27</v>
      </c>
      <c r="D7775" s="196">
        <v>0</v>
      </c>
    </row>
    <row r="7776" spans="1:4" ht="26.4" x14ac:dyDescent="0.25">
      <c r="A7776" s="191">
        <v>103640</v>
      </c>
      <c r="B7776" s="192" t="s">
        <v>13591</v>
      </c>
      <c r="C7776" s="191" t="s">
        <v>27</v>
      </c>
      <c r="D7776" s="196">
        <v>0</v>
      </c>
    </row>
    <row r="7777" spans="1:4" ht="26.4" x14ac:dyDescent="0.25">
      <c r="A7777" s="191">
        <v>103596</v>
      </c>
      <c r="B7777" s="192" t="s">
        <v>13592</v>
      </c>
      <c r="C7777" s="191" t="s">
        <v>27</v>
      </c>
      <c r="D7777" s="196">
        <v>0</v>
      </c>
    </row>
    <row r="7778" spans="1:4" ht="26.4" x14ac:dyDescent="0.25">
      <c r="A7778" s="191">
        <v>103619</v>
      </c>
      <c r="B7778" s="192" t="s">
        <v>13593</v>
      </c>
      <c r="C7778" s="191" t="s">
        <v>27</v>
      </c>
      <c r="D7778" s="196">
        <v>0</v>
      </c>
    </row>
    <row r="7779" spans="1:4" ht="26.4" x14ac:dyDescent="0.25">
      <c r="A7779" s="191">
        <v>103641</v>
      </c>
      <c r="B7779" s="192" t="s">
        <v>13594</v>
      </c>
      <c r="C7779" s="191" t="s">
        <v>27</v>
      </c>
      <c r="D7779" s="196">
        <v>0</v>
      </c>
    </row>
    <row r="7780" spans="1:4" ht="26.4" x14ac:dyDescent="0.25">
      <c r="A7780" s="191">
        <v>103597</v>
      </c>
      <c r="B7780" s="192" t="s">
        <v>13595</v>
      </c>
      <c r="C7780" s="191" t="s">
        <v>27</v>
      </c>
      <c r="D7780" s="196">
        <v>0</v>
      </c>
    </row>
    <row r="7781" spans="1:4" ht="26.4" x14ac:dyDescent="0.25">
      <c r="A7781" s="191">
        <v>103620</v>
      </c>
      <c r="B7781" s="192" t="s">
        <v>13596</v>
      </c>
      <c r="C7781" s="191" t="s">
        <v>27</v>
      </c>
      <c r="D7781" s="196">
        <v>0</v>
      </c>
    </row>
    <row r="7782" spans="1:4" ht="26.4" x14ac:dyDescent="0.25">
      <c r="A7782" s="191">
        <v>103642</v>
      </c>
      <c r="B7782" s="192" t="s">
        <v>13597</v>
      </c>
      <c r="C7782" s="191" t="s">
        <v>27</v>
      </c>
      <c r="D7782" s="196">
        <v>0</v>
      </c>
    </row>
    <row r="7783" spans="1:4" ht="26.4" x14ac:dyDescent="0.25">
      <c r="A7783" s="191">
        <v>103598</v>
      </c>
      <c r="B7783" s="192" t="s">
        <v>13598</v>
      </c>
      <c r="C7783" s="191" t="s">
        <v>27</v>
      </c>
      <c r="D7783" s="196">
        <v>0</v>
      </c>
    </row>
    <row r="7784" spans="1:4" ht="26.4" x14ac:dyDescent="0.25">
      <c r="A7784" s="191">
        <v>103621</v>
      </c>
      <c r="B7784" s="192" t="s">
        <v>13599</v>
      </c>
      <c r="C7784" s="191" t="s">
        <v>27</v>
      </c>
      <c r="D7784" s="196">
        <v>0</v>
      </c>
    </row>
    <row r="7785" spans="1:4" ht="26.4" x14ac:dyDescent="0.25">
      <c r="A7785" s="191">
        <v>103643</v>
      </c>
      <c r="B7785" s="192" t="s">
        <v>13600</v>
      </c>
      <c r="C7785" s="191" t="s">
        <v>27</v>
      </c>
      <c r="D7785" s="196">
        <v>0</v>
      </c>
    </row>
    <row r="7786" spans="1:4" ht="26.4" x14ac:dyDescent="0.25">
      <c r="A7786" s="191">
        <v>103599</v>
      </c>
      <c r="B7786" s="192" t="s">
        <v>13601</v>
      </c>
      <c r="C7786" s="191" t="s">
        <v>27</v>
      </c>
      <c r="D7786" s="196">
        <v>0</v>
      </c>
    </row>
    <row r="7787" spans="1:4" ht="26.4" x14ac:dyDescent="0.25">
      <c r="A7787" s="191">
        <v>103622</v>
      </c>
      <c r="B7787" s="192" t="s">
        <v>13602</v>
      </c>
      <c r="C7787" s="191" t="s">
        <v>27</v>
      </c>
      <c r="D7787" s="196">
        <v>0</v>
      </c>
    </row>
    <row r="7788" spans="1:4" ht="26.4" x14ac:dyDescent="0.25">
      <c r="A7788" s="191">
        <v>103644</v>
      </c>
      <c r="B7788" s="192" t="s">
        <v>13603</v>
      </c>
      <c r="C7788" s="191" t="s">
        <v>27</v>
      </c>
      <c r="D7788" s="196">
        <v>0</v>
      </c>
    </row>
    <row r="7789" spans="1:4" ht="26.4" x14ac:dyDescent="0.25">
      <c r="A7789" s="191">
        <v>103600</v>
      </c>
      <c r="B7789" s="192" t="s">
        <v>13604</v>
      </c>
      <c r="C7789" s="191" t="s">
        <v>27</v>
      </c>
      <c r="D7789" s="196">
        <v>0</v>
      </c>
    </row>
    <row r="7790" spans="1:4" ht="26.4" x14ac:dyDescent="0.25">
      <c r="A7790" s="191">
        <v>103610</v>
      </c>
      <c r="B7790" s="192" t="s">
        <v>13605</v>
      </c>
      <c r="C7790" s="191" t="s">
        <v>27</v>
      </c>
      <c r="D7790" s="196">
        <v>0</v>
      </c>
    </row>
    <row r="7791" spans="1:4" ht="26.4" x14ac:dyDescent="0.25">
      <c r="A7791" s="191">
        <v>103632</v>
      </c>
      <c r="B7791" s="192" t="s">
        <v>13606</v>
      </c>
      <c r="C7791" s="191" t="s">
        <v>27</v>
      </c>
      <c r="D7791" s="196">
        <v>0</v>
      </c>
    </row>
    <row r="7792" spans="1:4" ht="26.4" x14ac:dyDescent="0.25">
      <c r="A7792" s="191">
        <v>103588</v>
      </c>
      <c r="B7792" s="192" t="s">
        <v>13607</v>
      </c>
      <c r="C7792" s="191" t="s">
        <v>27</v>
      </c>
      <c r="D7792" s="196">
        <v>0</v>
      </c>
    </row>
    <row r="7793" spans="1:4" ht="26.4" x14ac:dyDescent="0.25">
      <c r="A7793" s="191">
        <v>103623</v>
      </c>
      <c r="B7793" s="192" t="s">
        <v>13608</v>
      </c>
      <c r="C7793" s="191" t="s">
        <v>27</v>
      </c>
      <c r="D7793" s="196">
        <v>0</v>
      </c>
    </row>
    <row r="7794" spans="1:4" ht="26.4" x14ac:dyDescent="0.25">
      <c r="A7794" s="191">
        <v>103645</v>
      </c>
      <c r="B7794" s="192" t="s">
        <v>13609</v>
      </c>
      <c r="C7794" s="191" t="s">
        <v>27</v>
      </c>
      <c r="D7794" s="196">
        <v>0</v>
      </c>
    </row>
    <row r="7795" spans="1:4" ht="26.4" x14ac:dyDescent="0.25">
      <c r="A7795" s="191">
        <v>103601</v>
      </c>
      <c r="B7795" s="192" t="s">
        <v>13610</v>
      </c>
      <c r="C7795" s="191" t="s">
        <v>27</v>
      </c>
      <c r="D7795" s="196">
        <v>0</v>
      </c>
    </row>
    <row r="7796" spans="1:4" ht="26.4" x14ac:dyDescent="0.25">
      <c r="A7796" s="191">
        <v>103624</v>
      </c>
      <c r="B7796" s="192" t="s">
        <v>13611</v>
      </c>
      <c r="C7796" s="191" t="s">
        <v>27</v>
      </c>
      <c r="D7796" s="196">
        <v>0</v>
      </c>
    </row>
    <row r="7797" spans="1:4" ht="26.4" x14ac:dyDescent="0.25">
      <c r="A7797" s="191">
        <v>103646</v>
      </c>
      <c r="B7797" s="192" t="s">
        <v>13612</v>
      </c>
      <c r="C7797" s="191" t="s">
        <v>27</v>
      </c>
      <c r="D7797" s="196">
        <v>0</v>
      </c>
    </row>
    <row r="7798" spans="1:4" ht="26.4" x14ac:dyDescent="0.25">
      <c r="A7798" s="191">
        <v>103602</v>
      </c>
      <c r="B7798" s="192" t="s">
        <v>13613</v>
      </c>
      <c r="C7798" s="191" t="s">
        <v>27</v>
      </c>
      <c r="D7798" s="196">
        <v>0</v>
      </c>
    </row>
    <row r="7799" spans="1:4" ht="26.4" x14ac:dyDescent="0.25">
      <c r="A7799" s="191">
        <v>103625</v>
      </c>
      <c r="B7799" s="192" t="s">
        <v>13614</v>
      </c>
      <c r="C7799" s="191" t="s">
        <v>27</v>
      </c>
      <c r="D7799" s="196">
        <v>0</v>
      </c>
    </row>
    <row r="7800" spans="1:4" ht="26.4" x14ac:dyDescent="0.25">
      <c r="A7800" s="191">
        <v>103647</v>
      </c>
      <c r="B7800" s="192" t="s">
        <v>13615</v>
      </c>
      <c r="C7800" s="191" t="s">
        <v>27</v>
      </c>
      <c r="D7800" s="196">
        <v>0</v>
      </c>
    </row>
    <row r="7801" spans="1:4" ht="26.4" x14ac:dyDescent="0.25">
      <c r="A7801" s="191">
        <v>103603</v>
      </c>
      <c r="B7801" s="192" t="s">
        <v>13616</v>
      </c>
      <c r="C7801" s="191" t="s">
        <v>27</v>
      </c>
      <c r="D7801" s="196">
        <v>0</v>
      </c>
    </row>
    <row r="7802" spans="1:4" ht="26.4" x14ac:dyDescent="0.25">
      <c r="A7802" s="191">
        <v>103611</v>
      </c>
      <c r="B7802" s="192" t="s">
        <v>13617</v>
      </c>
      <c r="C7802" s="191" t="s">
        <v>27</v>
      </c>
      <c r="D7802" s="196">
        <v>0</v>
      </c>
    </row>
    <row r="7803" spans="1:4" ht="26.4" x14ac:dyDescent="0.25">
      <c r="A7803" s="191">
        <v>103633</v>
      </c>
      <c r="B7803" s="192" t="s">
        <v>13618</v>
      </c>
      <c r="C7803" s="191" t="s">
        <v>27</v>
      </c>
      <c r="D7803" s="196">
        <v>0</v>
      </c>
    </row>
    <row r="7804" spans="1:4" ht="26.4" x14ac:dyDescent="0.25">
      <c r="A7804" s="191">
        <v>103589</v>
      </c>
      <c r="B7804" s="192" t="s">
        <v>13619</v>
      </c>
      <c r="C7804" s="191" t="s">
        <v>27</v>
      </c>
      <c r="D7804" s="196">
        <v>0</v>
      </c>
    </row>
    <row r="7805" spans="1:4" ht="26.4" x14ac:dyDescent="0.25">
      <c r="A7805" s="191">
        <v>103626</v>
      </c>
      <c r="B7805" s="192" t="s">
        <v>13620</v>
      </c>
      <c r="C7805" s="191" t="s">
        <v>27</v>
      </c>
      <c r="D7805" s="196">
        <v>0</v>
      </c>
    </row>
    <row r="7806" spans="1:4" ht="26.4" x14ac:dyDescent="0.25">
      <c r="A7806" s="191">
        <v>103648</v>
      </c>
      <c r="B7806" s="192" t="s">
        <v>13621</v>
      </c>
      <c r="C7806" s="191" t="s">
        <v>27</v>
      </c>
      <c r="D7806" s="196">
        <v>0</v>
      </c>
    </row>
    <row r="7807" spans="1:4" ht="26.4" x14ac:dyDescent="0.25">
      <c r="A7807" s="191">
        <v>103604</v>
      </c>
      <c r="B7807" s="192" t="s">
        <v>13622</v>
      </c>
      <c r="C7807" s="191" t="s">
        <v>27</v>
      </c>
      <c r="D7807" s="196">
        <v>0</v>
      </c>
    </row>
    <row r="7808" spans="1:4" ht="26.4" x14ac:dyDescent="0.25">
      <c r="A7808" s="191">
        <v>103627</v>
      </c>
      <c r="B7808" s="192" t="s">
        <v>13623</v>
      </c>
      <c r="C7808" s="191" t="s">
        <v>27</v>
      </c>
      <c r="D7808" s="196">
        <v>0</v>
      </c>
    </row>
    <row r="7809" spans="1:4" ht="26.4" x14ac:dyDescent="0.25">
      <c r="A7809" s="191">
        <v>103649</v>
      </c>
      <c r="B7809" s="192" t="s">
        <v>13624</v>
      </c>
      <c r="C7809" s="191" t="s">
        <v>27</v>
      </c>
      <c r="D7809" s="196">
        <v>0</v>
      </c>
    </row>
    <row r="7810" spans="1:4" ht="26.4" x14ac:dyDescent="0.25">
      <c r="A7810" s="191">
        <v>103605</v>
      </c>
      <c r="B7810" s="192" t="s">
        <v>13625</v>
      </c>
      <c r="C7810" s="191" t="s">
        <v>27</v>
      </c>
      <c r="D7810" s="196">
        <v>0</v>
      </c>
    </row>
    <row r="7811" spans="1:4" ht="26.4" x14ac:dyDescent="0.25">
      <c r="A7811" s="191">
        <v>103612</v>
      </c>
      <c r="B7811" s="192" t="s">
        <v>13626</v>
      </c>
      <c r="C7811" s="191" t="s">
        <v>27</v>
      </c>
      <c r="D7811" s="196">
        <v>0</v>
      </c>
    </row>
    <row r="7812" spans="1:4" ht="26.4" x14ac:dyDescent="0.25">
      <c r="A7812" s="191">
        <v>103634</v>
      </c>
      <c r="B7812" s="192" t="s">
        <v>13627</v>
      </c>
      <c r="C7812" s="191" t="s">
        <v>27</v>
      </c>
      <c r="D7812" s="196">
        <v>0</v>
      </c>
    </row>
    <row r="7813" spans="1:4" ht="26.4" x14ac:dyDescent="0.25">
      <c r="A7813" s="191">
        <v>103590</v>
      </c>
      <c r="B7813" s="192" t="s">
        <v>13628</v>
      </c>
      <c r="C7813" s="191" t="s">
        <v>27</v>
      </c>
      <c r="D7813" s="196">
        <v>0</v>
      </c>
    </row>
    <row r="7814" spans="1:4" ht="26.4" x14ac:dyDescent="0.25">
      <c r="A7814" s="191">
        <v>103628</v>
      </c>
      <c r="B7814" s="192" t="s">
        <v>13629</v>
      </c>
      <c r="C7814" s="191" t="s">
        <v>27</v>
      </c>
      <c r="D7814" s="196">
        <v>0</v>
      </c>
    </row>
    <row r="7815" spans="1:4" ht="26.4" x14ac:dyDescent="0.25">
      <c r="A7815" s="191">
        <v>103650</v>
      </c>
      <c r="B7815" s="192" t="s">
        <v>13630</v>
      </c>
      <c r="C7815" s="191" t="s">
        <v>27</v>
      </c>
      <c r="D7815" s="196">
        <v>0</v>
      </c>
    </row>
    <row r="7816" spans="1:4" ht="26.4" x14ac:dyDescent="0.25">
      <c r="A7816" s="191">
        <v>103606</v>
      </c>
      <c r="B7816" s="192" t="s">
        <v>13631</v>
      </c>
      <c r="C7816" s="191" t="s">
        <v>27</v>
      </c>
      <c r="D7816" s="196">
        <v>0</v>
      </c>
    </row>
    <row r="7817" spans="1:4" ht="26.4" x14ac:dyDescent="0.25">
      <c r="A7817" s="191">
        <v>103629</v>
      </c>
      <c r="B7817" s="192" t="s">
        <v>13632</v>
      </c>
      <c r="C7817" s="191" t="s">
        <v>27</v>
      </c>
      <c r="D7817" s="196">
        <v>0</v>
      </c>
    </row>
    <row r="7818" spans="1:4" ht="26.4" x14ac:dyDescent="0.25">
      <c r="A7818" s="191">
        <v>103651</v>
      </c>
      <c r="B7818" s="192" t="s">
        <v>13633</v>
      </c>
      <c r="C7818" s="191" t="s">
        <v>27</v>
      </c>
      <c r="D7818" s="196">
        <v>0</v>
      </c>
    </row>
    <row r="7819" spans="1:4" ht="26.4" x14ac:dyDescent="0.25">
      <c r="A7819" s="191">
        <v>103607</v>
      </c>
      <c r="B7819" s="192" t="s">
        <v>13634</v>
      </c>
      <c r="C7819" s="191" t="s">
        <v>27</v>
      </c>
      <c r="D7819" s="196">
        <v>0</v>
      </c>
    </row>
    <row r="7820" spans="1:4" ht="26.4" x14ac:dyDescent="0.25">
      <c r="A7820" s="191">
        <v>103613</v>
      </c>
      <c r="B7820" s="192" t="s">
        <v>13635</v>
      </c>
      <c r="C7820" s="191" t="s">
        <v>27</v>
      </c>
      <c r="D7820" s="196">
        <v>0</v>
      </c>
    </row>
    <row r="7821" spans="1:4" ht="26.4" x14ac:dyDescent="0.25">
      <c r="A7821" s="191">
        <v>103635</v>
      </c>
      <c r="B7821" s="192" t="s">
        <v>13636</v>
      </c>
      <c r="C7821" s="191" t="s">
        <v>27</v>
      </c>
      <c r="D7821" s="196">
        <v>0</v>
      </c>
    </row>
    <row r="7822" spans="1:4" ht="26.4" x14ac:dyDescent="0.25">
      <c r="A7822" s="191">
        <v>103591</v>
      </c>
      <c r="B7822" s="192" t="s">
        <v>13637</v>
      </c>
      <c r="C7822" s="191" t="s">
        <v>27</v>
      </c>
      <c r="D7822" s="196">
        <v>0</v>
      </c>
    </row>
    <row r="7823" spans="1:4" ht="26.4" x14ac:dyDescent="0.25">
      <c r="A7823" s="191">
        <v>103630</v>
      </c>
      <c r="B7823" s="192" t="s">
        <v>13638</v>
      </c>
      <c r="C7823" s="191" t="s">
        <v>27</v>
      </c>
      <c r="D7823" s="196">
        <v>0</v>
      </c>
    </row>
    <row r="7824" spans="1:4" ht="26.4" x14ac:dyDescent="0.25">
      <c r="A7824" s="191">
        <v>103652</v>
      </c>
      <c r="B7824" s="192" t="s">
        <v>13639</v>
      </c>
      <c r="C7824" s="191" t="s">
        <v>27</v>
      </c>
      <c r="D7824" s="196">
        <v>0</v>
      </c>
    </row>
    <row r="7825" spans="1:4" ht="26.4" x14ac:dyDescent="0.25">
      <c r="A7825" s="191">
        <v>103608</v>
      </c>
      <c r="B7825" s="192" t="s">
        <v>13640</v>
      </c>
      <c r="C7825" s="191" t="s">
        <v>27</v>
      </c>
      <c r="D7825" s="196">
        <v>0</v>
      </c>
    </row>
    <row r="7826" spans="1:4" ht="26.4" x14ac:dyDescent="0.25">
      <c r="A7826" s="191">
        <v>103614</v>
      </c>
      <c r="B7826" s="192" t="s">
        <v>13641</v>
      </c>
      <c r="C7826" s="191" t="s">
        <v>27</v>
      </c>
      <c r="D7826" s="196">
        <v>0</v>
      </c>
    </row>
    <row r="7827" spans="1:4" ht="26.4" x14ac:dyDescent="0.25">
      <c r="A7827" s="191">
        <v>103636</v>
      </c>
      <c r="B7827" s="192" t="s">
        <v>13642</v>
      </c>
      <c r="C7827" s="191" t="s">
        <v>27</v>
      </c>
      <c r="D7827" s="196">
        <v>0</v>
      </c>
    </row>
    <row r="7828" spans="1:4" ht="26.4" x14ac:dyDescent="0.25">
      <c r="A7828" s="191">
        <v>103592</v>
      </c>
      <c r="B7828" s="192" t="s">
        <v>13643</v>
      </c>
      <c r="C7828" s="191" t="s">
        <v>27</v>
      </c>
      <c r="D7828" s="196">
        <v>0</v>
      </c>
    </row>
    <row r="7829" spans="1:4" ht="26.4" x14ac:dyDescent="0.25">
      <c r="A7829" s="191">
        <v>88412</v>
      </c>
      <c r="B7829" s="192" t="s">
        <v>8313</v>
      </c>
      <c r="C7829" s="191" t="s">
        <v>9</v>
      </c>
      <c r="D7829" s="196">
        <v>4.95</v>
      </c>
    </row>
    <row r="7830" spans="1:4" ht="26.4" x14ac:dyDescent="0.25">
      <c r="A7830" s="191">
        <v>88411</v>
      </c>
      <c r="B7830" s="192" t="s">
        <v>8312</v>
      </c>
      <c r="C7830" s="191" t="s">
        <v>9</v>
      </c>
      <c r="D7830" s="196">
        <v>6.06</v>
      </c>
    </row>
    <row r="7831" spans="1:4" ht="26.4" x14ac:dyDescent="0.25">
      <c r="A7831" s="191">
        <v>88415</v>
      </c>
      <c r="B7831" s="192" t="s">
        <v>8316</v>
      </c>
      <c r="C7831" s="191" t="s">
        <v>9</v>
      </c>
      <c r="D7831" s="196">
        <v>6.14</v>
      </c>
    </row>
    <row r="7832" spans="1:4" ht="26.4" x14ac:dyDescent="0.25">
      <c r="A7832" s="320">
        <v>88413</v>
      </c>
      <c r="B7832" s="321" t="s">
        <v>8314</v>
      </c>
      <c r="C7832" s="320" t="s">
        <v>9</v>
      </c>
      <c r="D7832" s="322">
        <v>7.46</v>
      </c>
    </row>
    <row r="7833" spans="1:4" ht="26.4" x14ac:dyDescent="0.25">
      <c r="A7833" s="320">
        <v>88414</v>
      </c>
      <c r="B7833" s="321" t="s">
        <v>8315</v>
      </c>
      <c r="C7833" s="320" t="s">
        <v>9</v>
      </c>
      <c r="D7833" s="322">
        <v>8.8699999999999992</v>
      </c>
    </row>
    <row r="7834" spans="1:4" ht="41.4" x14ac:dyDescent="0.25">
      <c r="A7834" s="323">
        <v>96131</v>
      </c>
      <c r="B7834" s="324" t="s">
        <v>8338</v>
      </c>
      <c r="C7834" s="323" t="s">
        <v>9</v>
      </c>
      <c r="D7834" s="325">
        <v>36.19</v>
      </c>
    </row>
    <row r="7835" spans="1:4" ht="46.8" x14ac:dyDescent="0.25">
      <c r="A7835" s="326">
        <v>96126</v>
      </c>
      <c r="B7835" s="327" t="s">
        <v>8333</v>
      </c>
      <c r="C7835" s="326" t="s">
        <v>9</v>
      </c>
      <c r="D7835" s="328">
        <v>22.94</v>
      </c>
    </row>
    <row r="7836" spans="1:4" ht="26.4" x14ac:dyDescent="0.25">
      <c r="A7836" s="191">
        <v>96132</v>
      </c>
      <c r="B7836" s="192" t="s">
        <v>8339</v>
      </c>
      <c r="C7836" s="191" t="s">
        <v>9</v>
      </c>
      <c r="D7836" s="196">
        <v>24.16</v>
      </c>
    </row>
    <row r="7837" spans="1:4" ht="26.4" x14ac:dyDescent="0.25">
      <c r="A7837" s="191">
        <v>96127</v>
      </c>
      <c r="B7837" s="192" t="s">
        <v>8334</v>
      </c>
      <c r="C7837" s="191" t="s">
        <v>9</v>
      </c>
      <c r="D7837" s="196">
        <v>14.86</v>
      </c>
    </row>
    <row r="7838" spans="1:4" ht="26.4" x14ac:dyDescent="0.25">
      <c r="A7838" s="191">
        <v>96135</v>
      </c>
      <c r="B7838" s="192" t="s">
        <v>8342</v>
      </c>
      <c r="C7838" s="191" t="s">
        <v>9</v>
      </c>
      <c r="D7838" s="196">
        <v>38.79</v>
      </c>
    </row>
    <row r="7839" spans="1:4" ht="26.4" x14ac:dyDescent="0.25">
      <c r="A7839" s="191">
        <v>96130</v>
      </c>
      <c r="B7839" s="192" t="s">
        <v>8337</v>
      </c>
      <c r="C7839" s="191" t="s">
        <v>9</v>
      </c>
      <c r="D7839" s="196">
        <v>24.77</v>
      </c>
    </row>
    <row r="7840" spans="1:4" ht="26.4" x14ac:dyDescent="0.25">
      <c r="A7840" s="191">
        <v>96133</v>
      </c>
      <c r="B7840" s="192" t="s">
        <v>8340</v>
      </c>
      <c r="C7840" s="191" t="s">
        <v>9</v>
      </c>
      <c r="D7840" s="196">
        <v>57.66</v>
      </c>
    </row>
    <row r="7841" spans="1:4" ht="26.4" x14ac:dyDescent="0.25">
      <c r="A7841" s="191">
        <v>96128</v>
      </c>
      <c r="B7841" s="192" t="s">
        <v>8335</v>
      </c>
      <c r="C7841" s="191" t="s">
        <v>9</v>
      </c>
      <c r="D7841" s="196">
        <v>37.69</v>
      </c>
    </row>
    <row r="7842" spans="1:4" ht="26.4" x14ac:dyDescent="0.25">
      <c r="A7842" s="191">
        <v>96134</v>
      </c>
      <c r="B7842" s="192" t="s">
        <v>8341</v>
      </c>
      <c r="C7842" s="191" t="s">
        <v>9</v>
      </c>
      <c r="D7842" s="196">
        <v>67.930000000000007</v>
      </c>
    </row>
    <row r="7843" spans="1:4" ht="26.4" x14ac:dyDescent="0.25">
      <c r="A7843" s="191">
        <v>96129</v>
      </c>
      <c r="B7843" s="192" t="s">
        <v>8336</v>
      </c>
      <c r="C7843" s="191" t="s">
        <v>9</v>
      </c>
      <c r="D7843" s="196">
        <v>44.31</v>
      </c>
    </row>
    <row r="7844" spans="1:4" ht="26.4" x14ac:dyDescent="0.25">
      <c r="A7844" s="191">
        <v>88432</v>
      </c>
      <c r="B7844" s="192" t="s">
        <v>8327</v>
      </c>
      <c r="C7844" s="191" t="s">
        <v>9</v>
      </c>
      <c r="D7844" s="196">
        <v>35.71</v>
      </c>
    </row>
    <row r="7845" spans="1:4" ht="39.6" x14ac:dyDescent="0.25">
      <c r="A7845" s="191">
        <v>88426</v>
      </c>
      <c r="B7845" s="192" t="s">
        <v>8323</v>
      </c>
      <c r="C7845" s="191" t="s">
        <v>9</v>
      </c>
      <c r="D7845" s="196">
        <v>20.87</v>
      </c>
    </row>
    <row r="7846" spans="1:4" ht="39.6" x14ac:dyDescent="0.25">
      <c r="A7846" s="191">
        <v>88417</v>
      </c>
      <c r="B7846" s="192" t="s">
        <v>8318</v>
      </c>
      <c r="C7846" s="191" t="s">
        <v>9</v>
      </c>
      <c r="D7846" s="196">
        <v>18.46</v>
      </c>
    </row>
    <row r="7847" spans="1:4" ht="39.6" x14ac:dyDescent="0.25">
      <c r="A7847" s="191">
        <v>88424</v>
      </c>
      <c r="B7847" s="192" t="s">
        <v>8322</v>
      </c>
      <c r="C7847" s="191" t="s">
        <v>9</v>
      </c>
      <c r="D7847" s="196">
        <v>26.71</v>
      </c>
    </row>
    <row r="7848" spans="1:4" ht="26.4" x14ac:dyDescent="0.25">
      <c r="A7848" s="191">
        <v>88416</v>
      </c>
      <c r="B7848" s="192" t="s">
        <v>8317</v>
      </c>
      <c r="C7848" s="191" t="s">
        <v>9</v>
      </c>
      <c r="D7848" s="196">
        <v>22.22</v>
      </c>
    </row>
    <row r="7849" spans="1:4" ht="26.4" x14ac:dyDescent="0.25">
      <c r="A7849" s="191">
        <v>88431</v>
      </c>
      <c r="B7849" s="192" t="s">
        <v>8326</v>
      </c>
      <c r="C7849" s="191" t="s">
        <v>9</v>
      </c>
      <c r="D7849" s="196">
        <v>27.41</v>
      </c>
    </row>
    <row r="7850" spans="1:4" ht="26.4" x14ac:dyDescent="0.25">
      <c r="A7850" s="191">
        <v>88423</v>
      </c>
      <c r="B7850" s="192" t="s">
        <v>8321</v>
      </c>
      <c r="C7850" s="191" t="s">
        <v>9</v>
      </c>
      <c r="D7850" s="196">
        <v>22.37</v>
      </c>
    </row>
    <row r="7851" spans="1:4" ht="39.6" x14ac:dyDescent="0.25">
      <c r="A7851" s="191">
        <v>88428</v>
      </c>
      <c r="B7851" s="192" t="s">
        <v>8324</v>
      </c>
      <c r="C7851" s="191" t="s">
        <v>9</v>
      </c>
      <c r="D7851" s="196">
        <v>34.99</v>
      </c>
    </row>
    <row r="7852" spans="1:4" ht="39.6" x14ac:dyDescent="0.25">
      <c r="A7852" s="191">
        <v>88420</v>
      </c>
      <c r="B7852" s="192" t="s">
        <v>8319</v>
      </c>
      <c r="C7852" s="191" t="s">
        <v>9</v>
      </c>
      <c r="D7852" s="196">
        <v>26.38</v>
      </c>
    </row>
    <row r="7853" spans="1:4" ht="39.6" x14ac:dyDescent="0.25">
      <c r="A7853" s="191">
        <v>88429</v>
      </c>
      <c r="B7853" s="192" t="s">
        <v>8325</v>
      </c>
      <c r="C7853" s="191" t="s">
        <v>9</v>
      </c>
      <c r="D7853" s="196">
        <v>41.75</v>
      </c>
    </row>
    <row r="7854" spans="1:4" ht="39.6" x14ac:dyDescent="0.25">
      <c r="A7854" s="191">
        <v>88421</v>
      </c>
      <c r="B7854" s="192" t="s">
        <v>8320</v>
      </c>
      <c r="C7854" s="191" t="s">
        <v>9</v>
      </c>
      <c r="D7854" s="196">
        <v>31.74</v>
      </c>
    </row>
    <row r="7855" spans="1:4" ht="26.4" x14ac:dyDescent="0.25">
      <c r="A7855" s="191">
        <v>95622</v>
      </c>
      <c r="B7855" s="192" t="s">
        <v>8328</v>
      </c>
      <c r="C7855" s="191" t="s">
        <v>9</v>
      </c>
      <c r="D7855" s="196">
        <v>17.05</v>
      </c>
    </row>
    <row r="7856" spans="1:4" ht="26.4" x14ac:dyDescent="0.25">
      <c r="A7856" s="191">
        <v>95623</v>
      </c>
      <c r="B7856" s="192" t="s">
        <v>8329</v>
      </c>
      <c r="C7856" s="191" t="s">
        <v>9</v>
      </c>
      <c r="D7856" s="196">
        <v>11.56</v>
      </c>
    </row>
    <row r="7857" spans="1:4" ht="26.4" x14ac:dyDescent="0.25">
      <c r="A7857" s="191">
        <v>95626</v>
      </c>
      <c r="B7857" s="192" t="s">
        <v>8332</v>
      </c>
      <c r="C7857" s="191" t="s">
        <v>9</v>
      </c>
      <c r="D7857" s="196">
        <v>18.2</v>
      </c>
    </row>
    <row r="7858" spans="1:4" ht="26.4" x14ac:dyDescent="0.25">
      <c r="A7858" s="191">
        <v>95624</v>
      </c>
      <c r="B7858" s="192" t="s">
        <v>8330</v>
      </c>
      <c r="C7858" s="191" t="s">
        <v>9</v>
      </c>
      <c r="D7858" s="196">
        <v>26.71</v>
      </c>
    </row>
    <row r="7859" spans="1:4" ht="26.4" x14ac:dyDescent="0.25">
      <c r="A7859" s="191">
        <v>95625</v>
      </c>
      <c r="B7859" s="192" t="s">
        <v>8331</v>
      </c>
      <c r="C7859" s="191" t="s">
        <v>9</v>
      </c>
      <c r="D7859" s="196">
        <v>31.5</v>
      </c>
    </row>
    <row r="7860" spans="1:4" ht="26.4" x14ac:dyDescent="0.25">
      <c r="A7860" s="191">
        <v>88497</v>
      </c>
      <c r="B7860" s="192" t="s">
        <v>7399</v>
      </c>
      <c r="C7860" s="191" t="s">
        <v>9</v>
      </c>
      <c r="D7860" s="196">
        <v>23.36</v>
      </c>
    </row>
    <row r="7861" spans="1:4" ht="26.4" x14ac:dyDescent="0.25">
      <c r="A7861" s="191">
        <v>104648</v>
      </c>
      <c r="B7861" s="192" t="s">
        <v>13644</v>
      </c>
      <c r="C7861" s="191" t="s">
        <v>9</v>
      </c>
      <c r="D7861" s="196">
        <v>0</v>
      </c>
    </row>
    <row r="7862" spans="1:4" ht="26.4" x14ac:dyDescent="0.25">
      <c r="A7862" s="191">
        <v>88495</v>
      </c>
      <c r="B7862" s="192" t="s">
        <v>7397</v>
      </c>
      <c r="C7862" s="191" t="s">
        <v>9</v>
      </c>
      <c r="D7862" s="196">
        <v>15.02</v>
      </c>
    </row>
    <row r="7863" spans="1:4" ht="26.4" x14ac:dyDescent="0.25">
      <c r="A7863" s="191">
        <v>104646</v>
      </c>
      <c r="B7863" s="192" t="s">
        <v>13645</v>
      </c>
      <c r="C7863" s="191" t="s">
        <v>9</v>
      </c>
      <c r="D7863" s="196">
        <v>0</v>
      </c>
    </row>
    <row r="7864" spans="1:4" ht="26.4" x14ac:dyDescent="0.25">
      <c r="A7864" s="191">
        <v>88496</v>
      </c>
      <c r="B7864" s="192" t="s">
        <v>7398</v>
      </c>
      <c r="C7864" s="191" t="s">
        <v>9</v>
      </c>
      <c r="D7864" s="196">
        <v>41.21</v>
      </c>
    </row>
    <row r="7865" spans="1:4" ht="26.4" x14ac:dyDescent="0.25">
      <c r="A7865" s="191">
        <v>104647</v>
      </c>
      <c r="B7865" s="192" t="s">
        <v>13646</v>
      </c>
      <c r="C7865" s="191" t="s">
        <v>9</v>
      </c>
      <c r="D7865" s="196">
        <v>0</v>
      </c>
    </row>
    <row r="7866" spans="1:4" ht="26.4" x14ac:dyDescent="0.25">
      <c r="A7866" s="191">
        <v>88494</v>
      </c>
      <c r="B7866" s="192" t="s">
        <v>7396</v>
      </c>
      <c r="C7866" s="191" t="s">
        <v>9</v>
      </c>
      <c r="D7866" s="196">
        <v>27.18</v>
      </c>
    </row>
    <row r="7867" spans="1:4" ht="26.4" x14ac:dyDescent="0.25">
      <c r="A7867" s="191">
        <v>104645</v>
      </c>
      <c r="B7867" s="192" t="s">
        <v>13647</v>
      </c>
      <c r="C7867" s="191" t="s">
        <v>9</v>
      </c>
      <c r="D7867" s="196">
        <v>0</v>
      </c>
    </row>
    <row r="7868" spans="1:4" ht="26.4" x14ac:dyDescent="0.25">
      <c r="A7868" s="191">
        <v>88485</v>
      </c>
      <c r="B7868" s="192" t="s">
        <v>7393</v>
      </c>
      <c r="C7868" s="191" t="s">
        <v>9</v>
      </c>
      <c r="D7868" s="196">
        <v>5.24</v>
      </c>
    </row>
    <row r="7869" spans="1:4" x14ac:dyDescent="0.25">
      <c r="A7869" s="191">
        <v>88484</v>
      </c>
      <c r="B7869" s="192" t="s">
        <v>7392</v>
      </c>
      <c r="C7869" s="191" t="s">
        <v>9</v>
      </c>
      <c r="D7869" s="196">
        <v>6.46</v>
      </c>
    </row>
    <row r="7870" spans="1:4" ht="26.4" x14ac:dyDescent="0.25">
      <c r="A7870" s="191">
        <v>104638</v>
      </c>
      <c r="B7870" s="192" t="s">
        <v>13648</v>
      </c>
      <c r="C7870" s="191" t="s">
        <v>9</v>
      </c>
      <c r="D7870" s="196">
        <v>0</v>
      </c>
    </row>
    <row r="7871" spans="1:4" x14ac:dyDescent="0.25">
      <c r="A7871" s="191">
        <v>104637</v>
      </c>
      <c r="B7871" s="192" t="s">
        <v>13649</v>
      </c>
      <c r="C7871" s="191" t="s">
        <v>9</v>
      </c>
      <c r="D7871" s="196">
        <v>0</v>
      </c>
    </row>
    <row r="7872" spans="1:4" ht="26.4" x14ac:dyDescent="0.25">
      <c r="A7872" s="191">
        <v>104641</v>
      </c>
      <c r="B7872" s="192" t="s">
        <v>7404</v>
      </c>
      <c r="C7872" s="191" t="s">
        <v>9</v>
      </c>
      <c r="D7872" s="196">
        <v>10.92</v>
      </c>
    </row>
    <row r="7873" spans="1:4" ht="26.4" x14ac:dyDescent="0.25">
      <c r="A7873" s="191">
        <v>104639</v>
      </c>
      <c r="B7873" s="192" t="s">
        <v>7402</v>
      </c>
      <c r="C7873" s="191" t="s">
        <v>9</v>
      </c>
      <c r="D7873" s="196">
        <v>13.92</v>
      </c>
    </row>
    <row r="7874" spans="1:4" ht="26.4" x14ac:dyDescent="0.25">
      <c r="A7874" s="191">
        <v>104644</v>
      </c>
      <c r="B7874" s="192" t="s">
        <v>13650</v>
      </c>
      <c r="C7874" s="191" t="s">
        <v>9</v>
      </c>
      <c r="D7874" s="196">
        <v>0</v>
      </c>
    </row>
    <row r="7875" spans="1:4" ht="26.4" x14ac:dyDescent="0.25">
      <c r="A7875" s="191">
        <v>104643</v>
      </c>
      <c r="B7875" s="192" t="s">
        <v>13651</v>
      </c>
      <c r="C7875" s="191" t="s">
        <v>9</v>
      </c>
      <c r="D7875" s="196">
        <v>0</v>
      </c>
    </row>
    <row r="7876" spans="1:4" ht="26.4" x14ac:dyDescent="0.25">
      <c r="A7876" s="191">
        <v>88489</v>
      </c>
      <c r="B7876" s="192" t="s">
        <v>7395</v>
      </c>
      <c r="C7876" s="191" t="s">
        <v>9</v>
      </c>
      <c r="D7876" s="196">
        <v>14.37</v>
      </c>
    </row>
    <row r="7877" spans="1:4" ht="26.4" x14ac:dyDescent="0.25">
      <c r="A7877" s="191">
        <v>88488</v>
      </c>
      <c r="B7877" s="192" t="s">
        <v>7394</v>
      </c>
      <c r="C7877" s="191" t="s">
        <v>9</v>
      </c>
      <c r="D7877" s="196">
        <v>17.37</v>
      </c>
    </row>
    <row r="7878" spans="1:4" ht="26.4" x14ac:dyDescent="0.25">
      <c r="A7878" s="191">
        <v>104642</v>
      </c>
      <c r="B7878" s="192" t="s">
        <v>7405</v>
      </c>
      <c r="C7878" s="191" t="s">
        <v>9</v>
      </c>
      <c r="D7878" s="196">
        <v>12.2</v>
      </c>
    </row>
    <row r="7879" spans="1:4" ht="26.4" x14ac:dyDescent="0.25">
      <c r="A7879" s="191">
        <v>104640</v>
      </c>
      <c r="B7879" s="192" t="s">
        <v>7403</v>
      </c>
      <c r="C7879" s="191" t="s">
        <v>9</v>
      </c>
      <c r="D7879" s="196">
        <v>15.2</v>
      </c>
    </row>
    <row r="7880" spans="1:4" x14ac:dyDescent="0.25">
      <c r="A7880" s="191">
        <v>95305</v>
      </c>
      <c r="B7880" s="192" t="s">
        <v>7400</v>
      </c>
      <c r="C7880" s="191" t="s">
        <v>9</v>
      </c>
      <c r="D7880" s="196">
        <v>15.01</v>
      </c>
    </row>
    <row r="7881" spans="1:4" x14ac:dyDescent="0.25">
      <c r="A7881" s="191">
        <v>95306</v>
      </c>
      <c r="B7881" s="192" t="s">
        <v>7401</v>
      </c>
      <c r="C7881" s="191" t="s">
        <v>9</v>
      </c>
      <c r="D7881" s="196">
        <v>17.84</v>
      </c>
    </row>
    <row r="7882" spans="1:4" ht="26.4" x14ac:dyDescent="0.25">
      <c r="A7882" s="191">
        <v>102201</v>
      </c>
      <c r="B7882" s="192" t="s">
        <v>3291</v>
      </c>
      <c r="C7882" s="191" t="s">
        <v>9</v>
      </c>
      <c r="D7882" s="196">
        <v>25.11</v>
      </c>
    </row>
    <row r="7883" spans="1:4" ht="26.4" x14ac:dyDescent="0.25">
      <c r="A7883" s="191">
        <v>102200</v>
      </c>
      <c r="B7883" s="192" t="s">
        <v>3290</v>
      </c>
      <c r="C7883" s="191" t="s">
        <v>9</v>
      </c>
      <c r="D7883" s="196">
        <v>27.41</v>
      </c>
    </row>
    <row r="7884" spans="1:4" ht="26.4" x14ac:dyDescent="0.25">
      <c r="A7884" s="191">
        <v>102202</v>
      </c>
      <c r="B7884" s="192" t="s">
        <v>3292</v>
      </c>
      <c r="C7884" s="191" t="s">
        <v>9</v>
      </c>
      <c r="D7884" s="196">
        <v>67.16</v>
      </c>
    </row>
    <row r="7885" spans="1:4" x14ac:dyDescent="0.25">
      <c r="A7885" s="191">
        <v>102193</v>
      </c>
      <c r="B7885" s="192" t="s">
        <v>3287</v>
      </c>
      <c r="C7885" s="191" t="s">
        <v>9</v>
      </c>
      <c r="D7885" s="196">
        <v>2.69</v>
      </c>
    </row>
    <row r="7886" spans="1:4" x14ac:dyDescent="0.25">
      <c r="A7886" s="191">
        <v>102194</v>
      </c>
      <c r="B7886" s="192" t="s">
        <v>3288</v>
      </c>
      <c r="C7886" s="191" t="s">
        <v>9</v>
      </c>
      <c r="D7886" s="196">
        <v>10.68</v>
      </c>
    </row>
    <row r="7887" spans="1:4" x14ac:dyDescent="0.25">
      <c r="A7887" s="191">
        <v>102198</v>
      </c>
      <c r="B7887" s="192" t="s">
        <v>13652</v>
      </c>
      <c r="C7887" s="191" t="s">
        <v>9</v>
      </c>
      <c r="D7887" s="196">
        <v>0</v>
      </c>
    </row>
    <row r="7888" spans="1:4" x14ac:dyDescent="0.25">
      <c r="A7888" s="191">
        <v>102197</v>
      </c>
      <c r="B7888" s="192" t="s">
        <v>3289</v>
      </c>
      <c r="C7888" s="191" t="s">
        <v>9</v>
      </c>
      <c r="D7888" s="196">
        <v>34.96</v>
      </c>
    </row>
    <row r="7889" spans="1:4" x14ac:dyDescent="0.25">
      <c r="A7889" s="191">
        <v>102195</v>
      </c>
      <c r="B7889" s="192" t="s">
        <v>13653</v>
      </c>
      <c r="C7889" s="191" t="s">
        <v>9</v>
      </c>
      <c r="D7889" s="196">
        <v>0</v>
      </c>
    </row>
    <row r="7890" spans="1:4" x14ac:dyDescent="0.25">
      <c r="A7890" s="191">
        <v>102199</v>
      </c>
      <c r="B7890" s="192" t="s">
        <v>13654</v>
      </c>
      <c r="C7890" s="191" t="s">
        <v>9</v>
      </c>
      <c r="D7890" s="196">
        <v>0</v>
      </c>
    </row>
    <row r="7891" spans="1:4" x14ac:dyDescent="0.25">
      <c r="A7891" s="191">
        <v>102196</v>
      </c>
      <c r="B7891" s="192" t="s">
        <v>13655</v>
      </c>
      <c r="C7891" s="191" t="s">
        <v>9</v>
      </c>
      <c r="D7891" s="196">
        <v>0</v>
      </c>
    </row>
    <row r="7892" spans="1:4" x14ac:dyDescent="0.25">
      <c r="A7892" s="191">
        <v>102233</v>
      </c>
      <c r="B7892" s="192" t="s">
        <v>3314</v>
      </c>
      <c r="C7892" s="191" t="s">
        <v>9</v>
      </c>
      <c r="D7892" s="196">
        <v>12.26</v>
      </c>
    </row>
    <row r="7893" spans="1:4" x14ac:dyDescent="0.25">
      <c r="A7893" s="191">
        <v>102234</v>
      </c>
      <c r="B7893" s="192" t="s">
        <v>3315</v>
      </c>
      <c r="C7893" s="191" t="s">
        <v>9</v>
      </c>
      <c r="D7893" s="196">
        <v>24.53</v>
      </c>
    </row>
    <row r="7894" spans="1:4" ht="26.4" x14ac:dyDescent="0.25">
      <c r="A7894" s="191">
        <v>102207</v>
      </c>
      <c r="B7894" s="192" t="s">
        <v>3296</v>
      </c>
      <c r="C7894" s="191" t="s">
        <v>9</v>
      </c>
      <c r="D7894" s="196">
        <v>10.83</v>
      </c>
    </row>
    <row r="7895" spans="1:4" ht="26.4" x14ac:dyDescent="0.25">
      <c r="A7895" s="191">
        <v>102217</v>
      </c>
      <c r="B7895" s="192" t="s">
        <v>3303</v>
      </c>
      <c r="C7895" s="191" t="s">
        <v>9</v>
      </c>
      <c r="D7895" s="196">
        <v>21.68</v>
      </c>
    </row>
    <row r="7896" spans="1:4" ht="26.4" x14ac:dyDescent="0.25">
      <c r="A7896" s="191">
        <v>102227</v>
      </c>
      <c r="B7896" s="192" t="s">
        <v>3310</v>
      </c>
      <c r="C7896" s="191" t="s">
        <v>9</v>
      </c>
      <c r="D7896" s="196">
        <v>32.53</v>
      </c>
    </row>
    <row r="7897" spans="1:4" ht="26.4" x14ac:dyDescent="0.25">
      <c r="A7897" s="191">
        <v>102211</v>
      </c>
      <c r="B7897" s="192" t="s">
        <v>13656</v>
      </c>
      <c r="C7897" s="191" t="s">
        <v>9</v>
      </c>
      <c r="D7897" s="196">
        <v>0</v>
      </c>
    </row>
    <row r="7898" spans="1:4" ht="26.4" x14ac:dyDescent="0.25">
      <c r="A7898" s="191">
        <v>102221</v>
      </c>
      <c r="B7898" s="192" t="s">
        <v>13657</v>
      </c>
      <c r="C7898" s="191" t="s">
        <v>9</v>
      </c>
      <c r="D7898" s="196">
        <v>0</v>
      </c>
    </row>
    <row r="7899" spans="1:4" ht="26.4" x14ac:dyDescent="0.25">
      <c r="A7899" s="191">
        <v>102231</v>
      </c>
      <c r="B7899" s="192" t="s">
        <v>13658</v>
      </c>
      <c r="C7899" s="191" t="s">
        <v>9</v>
      </c>
      <c r="D7899" s="196">
        <v>0</v>
      </c>
    </row>
    <row r="7900" spans="1:4" ht="26.4" x14ac:dyDescent="0.25">
      <c r="A7900" s="191">
        <v>102209</v>
      </c>
      <c r="B7900" s="192" t="s">
        <v>3298</v>
      </c>
      <c r="C7900" s="191" t="s">
        <v>9</v>
      </c>
      <c r="D7900" s="196">
        <v>10.69</v>
      </c>
    </row>
    <row r="7901" spans="1:4" ht="26.4" x14ac:dyDescent="0.25">
      <c r="A7901" s="191">
        <v>102219</v>
      </c>
      <c r="B7901" s="192" t="s">
        <v>3305</v>
      </c>
      <c r="C7901" s="191" t="s">
        <v>9</v>
      </c>
      <c r="D7901" s="196">
        <v>21.39</v>
      </c>
    </row>
    <row r="7902" spans="1:4" ht="26.4" x14ac:dyDescent="0.25">
      <c r="A7902" s="191">
        <v>102229</v>
      </c>
      <c r="B7902" s="192" t="s">
        <v>3312</v>
      </c>
      <c r="C7902" s="191" t="s">
        <v>9</v>
      </c>
      <c r="D7902" s="196">
        <v>32.1</v>
      </c>
    </row>
    <row r="7903" spans="1:4" ht="26.4" x14ac:dyDescent="0.25">
      <c r="A7903" s="191">
        <v>102210</v>
      </c>
      <c r="B7903" s="192" t="s">
        <v>3299</v>
      </c>
      <c r="C7903" s="191" t="s">
        <v>9</v>
      </c>
      <c r="D7903" s="196">
        <v>10.210000000000001</v>
      </c>
    </row>
    <row r="7904" spans="1:4" ht="26.4" x14ac:dyDescent="0.25">
      <c r="A7904" s="191">
        <v>102220</v>
      </c>
      <c r="B7904" s="192" t="s">
        <v>3306</v>
      </c>
      <c r="C7904" s="191" t="s">
        <v>9</v>
      </c>
      <c r="D7904" s="196">
        <v>20.46</v>
      </c>
    </row>
    <row r="7905" spans="1:4" ht="26.4" x14ac:dyDescent="0.25">
      <c r="A7905" s="191">
        <v>102230</v>
      </c>
      <c r="B7905" s="192" t="s">
        <v>3313</v>
      </c>
      <c r="C7905" s="191" t="s">
        <v>9</v>
      </c>
      <c r="D7905" s="196">
        <v>30.68</v>
      </c>
    </row>
    <row r="7906" spans="1:4" ht="26.4" x14ac:dyDescent="0.25">
      <c r="A7906" s="191">
        <v>102208</v>
      </c>
      <c r="B7906" s="192" t="s">
        <v>3297</v>
      </c>
      <c r="C7906" s="191" t="s">
        <v>9</v>
      </c>
      <c r="D7906" s="196">
        <v>10.38</v>
      </c>
    </row>
    <row r="7907" spans="1:4" ht="26.4" x14ac:dyDescent="0.25">
      <c r="A7907" s="191">
        <v>102218</v>
      </c>
      <c r="B7907" s="192" t="s">
        <v>3304</v>
      </c>
      <c r="C7907" s="191" t="s">
        <v>9</v>
      </c>
      <c r="D7907" s="196">
        <v>20.76</v>
      </c>
    </row>
    <row r="7908" spans="1:4" ht="26.4" x14ac:dyDescent="0.25">
      <c r="A7908" s="191">
        <v>102228</v>
      </c>
      <c r="B7908" s="192" t="s">
        <v>3311</v>
      </c>
      <c r="C7908" s="191" t="s">
        <v>9</v>
      </c>
      <c r="D7908" s="196">
        <v>31.17</v>
      </c>
    </row>
    <row r="7909" spans="1:4" ht="26.4" x14ac:dyDescent="0.25">
      <c r="A7909" s="191">
        <v>102212</v>
      </c>
      <c r="B7909" s="192" t="s">
        <v>13659</v>
      </c>
      <c r="C7909" s="191" t="s">
        <v>9</v>
      </c>
      <c r="D7909" s="196">
        <v>0</v>
      </c>
    </row>
    <row r="7910" spans="1:4" ht="26.4" x14ac:dyDescent="0.25">
      <c r="A7910" s="191">
        <v>102222</v>
      </c>
      <c r="B7910" s="192" t="s">
        <v>13660</v>
      </c>
      <c r="C7910" s="191" t="s">
        <v>9</v>
      </c>
      <c r="D7910" s="196">
        <v>0</v>
      </c>
    </row>
    <row r="7911" spans="1:4" ht="26.4" x14ac:dyDescent="0.25">
      <c r="A7911" s="191">
        <v>102232</v>
      </c>
      <c r="B7911" s="192" t="s">
        <v>13661</v>
      </c>
      <c r="C7911" s="191" t="s">
        <v>9</v>
      </c>
      <c r="D7911" s="196">
        <v>0</v>
      </c>
    </row>
    <row r="7912" spans="1:4" ht="26.4" x14ac:dyDescent="0.25">
      <c r="A7912" s="191">
        <v>102203</v>
      </c>
      <c r="B7912" s="192" t="s">
        <v>3293</v>
      </c>
      <c r="C7912" s="191" t="s">
        <v>9</v>
      </c>
      <c r="D7912" s="196">
        <v>12.49</v>
      </c>
    </row>
    <row r="7913" spans="1:4" ht="26.4" x14ac:dyDescent="0.25">
      <c r="A7913" s="191">
        <v>102213</v>
      </c>
      <c r="B7913" s="192" t="s">
        <v>3300</v>
      </c>
      <c r="C7913" s="191" t="s">
        <v>9</v>
      </c>
      <c r="D7913" s="196">
        <v>24.98</v>
      </c>
    </row>
    <row r="7914" spans="1:4" ht="26.4" x14ac:dyDescent="0.25">
      <c r="A7914" s="191">
        <v>102223</v>
      </c>
      <c r="B7914" s="192" t="s">
        <v>3307</v>
      </c>
      <c r="C7914" s="191" t="s">
        <v>9</v>
      </c>
      <c r="D7914" s="196">
        <v>37.46</v>
      </c>
    </row>
    <row r="7915" spans="1:4" ht="26.4" x14ac:dyDescent="0.25">
      <c r="A7915" s="191">
        <v>102204</v>
      </c>
      <c r="B7915" s="192" t="s">
        <v>3294</v>
      </c>
      <c r="C7915" s="191" t="s">
        <v>9</v>
      </c>
      <c r="D7915" s="196">
        <v>12.81</v>
      </c>
    </row>
    <row r="7916" spans="1:4" ht="26.4" x14ac:dyDescent="0.25">
      <c r="A7916" s="191">
        <v>102214</v>
      </c>
      <c r="B7916" s="192" t="s">
        <v>3301</v>
      </c>
      <c r="C7916" s="191" t="s">
        <v>9</v>
      </c>
      <c r="D7916" s="196">
        <v>25.62</v>
      </c>
    </row>
    <row r="7917" spans="1:4" ht="26.4" x14ac:dyDescent="0.25">
      <c r="A7917" s="191">
        <v>102224</v>
      </c>
      <c r="B7917" s="192" t="s">
        <v>3308</v>
      </c>
      <c r="C7917" s="191" t="s">
        <v>9</v>
      </c>
      <c r="D7917" s="196">
        <v>38.42</v>
      </c>
    </row>
    <row r="7918" spans="1:4" ht="26.4" x14ac:dyDescent="0.25">
      <c r="A7918" s="191">
        <v>102205</v>
      </c>
      <c r="B7918" s="192" t="s">
        <v>3295</v>
      </c>
      <c r="C7918" s="191" t="s">
        <v>9</v>
      </c>
      <c r="D7918" s="196">
        <v>11.78</v>
      </c>
    </row>
    <row r="7919" spans="1:4" ht="26.4" x14ac:dyDescent="0.25">
      <c r="A7919" s="191">
        <v>102215</v>
      </c>
      <c r="B7919" s="192" t="s">
        <v>3302</v>
      </c>
      <c r="C7919" s="191" t="s">
        <v>9</v>
      </c>
      <c r="D7919" s="196">
        <v>23.57</v>
      </c>
    </row>
    <row r="7920" spans="1:4" ht="26.4" x14ac:dyDescent="0.25">
      <c r="A7920" s="191">
        <v>102225</v>
      </c>
      <c r="B7920" s="192" t="s">
        <v>3309</v>
      </c>
      <c r="C7920" s="191" t="s">
        <v>9</v>
      </c>
      <c r="D7920" s="196">
        <v>35.35</v>
      </c>
    </row>
    <row r="7921" spans="1:4" ht="26.4" x14ac:dyDescent="0.25">
      <c r="A7921" s="191">
        <v>102206</v>
      </c>
      <c r="B7921" s="192" t="s">
        <v>13662</v>
      </c>
      <c r="C7921" s="191" t="s">
        <v>9</v>
      </c>
      <c r="D7921" s="196">
        <v>0</v>
      </c>
    </row>
    <row r="7922" spans="1:4" ht="26.4" x14ac:dyDescent="0.25">
      <c r="A7922" s="191">
        <v>102216</v>
      </c>
      <c r="B7922" s="192" t="s">
        <v>13663</v>
      </c>
      <c r="C7922" s="191" t="s">
        <v>9</v>
      </c>
      <c r="D7922" s="196">
        <v>0</v>
      </c>
    </row>
    <row r="7923" spans="1:4" ht="26.4" x14ac:dyDescent="0.25">
      <c r="A7923" s="191">
        <v>102226</v>
      </c>
      <c r="B7923" s="192" t="s">
        <v>13664</v>
      </c>
      <c r="C7923" s="191" t="s">
        <v>9</v>
      </c>
      <c r="D7923" s="196">
        <v>0</v>
      </c>
    </row>
    <row r="7924" spans="1:4" x14ac:dyDescent="0.25">
      <c r="A7924" s="191">
        <v>100718</v>
      </c>
      <c r="B7924" s="192" t="s">
        <v>3318</v>
      </c>
      <c r="C7924" s="191" t="s">
        <v>27</v>
      </c>
      <c r="D7924" s="196">
        <v>1.81</v>
      </c>
    </row>
    <row r="7925" spans="1:4" ht="26.4" x14ac:dyDescent="0.25">
      <c r="A7925" s="191">
        <v>100716</v>
      </c>
      <c r="B7925" s="192" t="s">
        <v>3316</v>
      </c>
      <c r="C7925" s="191" t="s">
        <v>9</v>
      </c>
      <c r="D7925" s="196">
        <v>24.95</v>
      </c>
    </row>
    <row r="7926" spans="1:4" x14ac:dyDescent="0.25">
      <c r="A7926" s="191">
        <v>100717</v>
      </c>
      <c r="B7926" s="192" t="s">
        <v>3317</v>
      </c>
      <c r="C7926" s="191" t="s">
        <v>9</v>
      </c>
      <c r="D7926" s="196">
        <v>12.75</v>
      </c>
    </row>
    <row r="7927" spans="1:4" ht="39.6" x14ac:dyDescent="0.25">
      <c r="A7927" s="191">
        <v>100754</v>
      </c>
      <c r="B7927" s="192" t="s">
        <v>3334</v>
      </c>
      <c r="C7927" s="191" t="s">
        <v>9</v>
      </c>
      <c r="D7927" s="196">
        <v>38.4</v>
      </c>
    </row>
    <row r="7928" spans="1:4" ht="39.6" x14ac:dyDescent="0.25">
      <c r="A7928" s="191">
        <v>100736</v>
      </c>
      <c r="B7928" s="192" t="s">
        <v>3326</v>
      </c>
      <c r="C7928" s="191" t="s">
        <v>9</v>
      </c>
      <c r="D7928" s="196">
        <v>19.190000000000001</v>
      </c>
    </row>
    <row r="7929" spans="1:4" ht="26.4" x14ac:dyDescent="0.25">
      <c r="A7929" s="191">
        <v>100753</v>
      </c>
      <c r="B7929" s="192" t="s">
        <v>7419</v>
      </c>
      <c r="C7929" s="191" t="s">
        <v>9</v>
      </c>
      <c r="D7929" s="196">
        <v>28.68</v>
      </c>
    </row>
    <row r="7930" spans="1:4" ht="26.4" x14ac:dyDescent="0.25">
      <c r="A7930" s="191">
        <v>100735</v>
      </c>
      <c r="B7930" s="192" t="s">
        <v>7413</v>
      </c>
      <c r="C7930" s="191" t="s">
        <v>9</v>
      </c>
      <c r="D7930" s="196">
        <v>14.34</v>
      </c>
    </row>
    <row r="7931" spans="1:4" ht="39.6" x14ac:dyDescent="0.25">
      <c r="A7931" s="191">
        <v>100734</v>
      </c>
      <c r="B7931" s="192" t="s">
        <v>3325</v>
      </c>
      <c r="C7931" s="191" t="s">
        <v>9</v>
      </c>
      <c r="D7931" s="196">
        <v>20.79</v>
      </c>
    </row>
    <row r="7932" spans="1:4" ht="26.4" x14ac:dyDescent="0.25">
      <c r="A7932" s="191">
        <v>100733</v>
      </c>
      <c r="B7932" s="192" t="s">
        <v>7412</v>
      </c>
      <c r="C7932" s="191" t="s">
        <v>9</v>
      </c>
      <c r="D7932" s="196">
        <v>16.25</v>
      </c>
    </row>
    <row r="7933" spans="1:4" ht="39.6" x14ac:dyDescent="0.25">
      <c r="A7933" s="191">
        <v>100740</v>
      </c>
      <c r="B7933" s="192" t="s">
        <v>3327</v>
      </c>
      <c r="C7933" s="191" t="s">
        <v>9</v>
      </c>
      <c r="D7933" s="196">
        <v>14.3</v>
      </c>
    </row>
    <row r="7934" spans="1:4" ht="39.6" x14ac:dyDescent="0.25">
      <c r="A7934" s="191">
        <v>100758</v>
      </c>
      <c r="B7934" s="192" t="s">
        <v>3335</v>
      </c>
      <c r="C7934" s="191" t="s">
        <v>9</v>
      </c>
      <c r="D7934" s="196">
        <v>64.09</v>
      </c>
    </row>
    <row r="7935" spans="1:4" ht="39.6" x14ac:dyDescent="0.25">
      <c r="A7935" s="191">
        <v>100742</v>
      </c>
      <c r="B7935" s="192" t="s">
        <v>3328</v>
      </c>
      <c r="C7935" s="191" t="s">
        <v>9</v>
      </c>
      <c r="D7935" s="196">
        <v>32.03</v>
      </c>
    </row>
    <row r="7936" spans="1:4" ht="39.6" x14ac:dyDescent="0.25">
      <c r="A7936" s="191">
        <v>100739</v>
      </c>
      <c r="B7936" s="192" t="s">
        <v>7414</v>
      </c>
      <c r="C7936" s="191" t="s">
        <v>9</v>
      </c>
      <c r="D7936" s="196">
        <v>12.82</v>
      </c>
    </row>
    <row r="7937" spans="1:4" ht="39.6" x14ac:dyDescent="0.25">
      <c r="A7937" s="191">
        <v>100757</v>
      </c>
      <c r="B7937" s="192" t="s">
        <v>7420</v>
      </c>
      <c r="C7937" s="191" t="s">
        <v>9</v>
      </c>
      <c r="D7937" s="196">
        <v>62.12</v>
      </c>
    </row>
    <row r="7938" spans="1:4" ht="39.6" x14ac:dyDescent="0.25">
      <c r="A7938" s="191">
        <v>100741</v>
      </c>
      <c r="B7938" s="192" t="s">
        <v>7415</v>
      </c>
      <c r="C7938" s="191" t="s">
        <v>9</v>
      </c>
      <c r="D7938" s="196">
        <v>31.05</v>
      </c>
    </row>
    <row r="7939" spans="1:4" ht="39.6" x14ac:dyDescent="0.25">
      <c r="A7939" s="191">
        <v>100744</v>
      </c>
      <c r="B7939" s="192" t="s">
        <v>3329</v>
      </c>
      <c r="C7939" s="191" t="s">
        <v>9</v>
      </c>
      <c r="D7939" s="196">
        <v>14.11</v>
      </c>
    </row>
    <row r="7940" spans="1:4" ht="39.6" x14ac:dyDescent="0.25">
      <c r="A7940" s="191">
        <v>100760</v>
      </c>
      <c r="B7940" s="192" t="s">
        <v>3336</v>
      </c>
      <c r="C7940" s="191" t="s">
        <v>9</v>
      </c>
      <c r="D7940" s="196">
        <v>63.7</v>
      </c>
    </row>
    <row r="7941" spans="1:4" ht="39.6" x14ac:dyDescent="0.25">
      <c r="A7941" s="191">
        <v>100746</v>
      </c>
      <c r="B7941" s="192" t="s">
        <v>3330</v>
      </c>
      <c r="C7941" s="191" t="s">
        <v>9</v>
      </c>
      <c r="D7941" s="196">
        <v>31.83</v>
      </c>
    </row>
    <row r="7942" spans="1:4" ht="39.6" x14ac:dyDescent="0.25">
      <c r="A7942" s="191">
        <v>100743</v>
      </c>
      <c r="B7942" s="192" t="s">
        <v>13665</v>
      </c>
      <c r="C7942" s="191" t="s">
        <v>9</v>
      </c>
      <c r="D7942" s="196">
        <v>12.53</v>
      </c>
    </row>
    <row r="7943" spans="1:4" ht="39.6" x14ac:dyDescent="0.25">
      <c r="A7943" s="191">
        <v>100759</v>
      </c>
      <c r="B7943" s="192" t="s">
        <v>7421</v>
      </c>
      <c r="C7943" s="191" t="s">
        <v>9</v>
      </c>
      <c r="D7943" s="196">
        <v>61.5</v>
      </c>
    </row>
    <row r="7944" spans="1:4" ht="39.6" x14ac:dyDescent="0.25">
      <c r="A7944" s="191">
        <v>100745</v>
      </c>
      <c r="B7944" s="192" t="s">
        <v>13666</v>
      </c>
      <c r="C7944" s="191" t="s">
        <v>9</v>
      </c>
      <c r="D7944" s="196">
        <v>30.74</v>
      </c>
    </row>
    <row r="7945" spans="1:4" ht="39.6" x14ac:dyDescent="0.25">
      <c r="A7945" s="191">
        <v>100748</v>
      </c>
      <c r="B7945" s="192" t="s">
        <v>3331</v>
      </c>
      <c r="C7945" s="191" t="s">
        <v>9</v>
      </c>
      <c r="D7945" s="196">
        <v>14.19</v>
      </c>
    </row>
    <row r="7946" spans="1:4" ht="39.6" x14ac:dyDescent="0.25">
      <c r="A7946" s="191">
        <v>100762</v>
      </c>
      <c r="B7946" s="192" t="s">
        <v>3337</v>
      </c>
      <c r="C7946" s="191" t="s">
        <v>9</v>
      </c>
      <c r="D7946" s="196">
        <v>63.86</v>
      </c>
    </row>
    <row r="7947" spans="1:4" ht="39.6" x14ac:dyDescent="0.25">
      <c r="A7947" s="191">
        <v>100750</v>
      </c>
      <c r="B7947" s="192" t="s">
        <v>3332</v>
      </c>
      <c r="C7947" s="191" t="s">
        <v>9</v>
      </c>
      <c r="D7947" s="196">
        <v>31.91</v>
      </c>
    </row>
    <row r="7948" spans="1:4" ht="39.6" x14ac:dyDescent="0.25">
      <c r="A7948" s="191">
        <v>100747</v>
      </c>
      <c r="B7948" s="192" t="s">
        <v>7416</v>
      </c>
      <c r="C7948" s="191" t="s">
        <v>9</v>
      </c>
      <c r="D7948" s="196">
        <v>12.65</v>
      </c>
    </row>
    <row r="7949" spans="1:4" ht="39.6" x14ac:dyDescent="0.25">
      <c r="A7949" s="191">
        <v>100761</v>
      </c>
      <c r="B7949" s="192" t="s">
        <v>7422</v>
      </c>
      <c r="C7949" s="191" t="s">
        <v>9</v>
      </c>
      <c r="D7949" s="196">
        <v>61.76</v>
      </c>
    </row>
    <row r="7950" spans="1:4" ht="39.6" x14ac:dyDescent="0.25">
      <c r="A7950" s="191">
        <v>100749</v>
      </c>
      <c r="B7950" s="192" t="s">
        <v>7417</v>
      </c>
      <c r="C7950" s="191" t="s">
        <v>9</v>
      </c>
      <c r="D7950" s="196">
        <v>30.87</v>
      </c>
    </row>
    <row r="7951" spans="1:4" ht="26.4" x14ac:dyDescent="0.25">
      <c r="A7951" s="191">
        <v>100720</v>
      </c>
      <c r="B7951" s="192" t="s">
        <v>3319</v>
      </c>
      <c r="C7951" s="191" t="s">
        <v>9</v>
      </c>
      <c r="D7951" s="196">
        <v>13.64</v>
      </c>
    </row>
    <row r="7952" spans="1:4" ht="39.6" x14ac:dyDescent="0.25">
      <c r="A7952" s="191">
        <v>100722</v>
      </c>
      <c r="B7952" s="192" t="s">
        <v>3320</v>
      </c>
      <c r="C7952" s="191" t="s">
        <v>9</v>
      </c>
      <c r="D7952" s="196">
        <v>31.39</v>
      </c>
    </row>
    <row r="7953" spans="1:4" ht="26.4" x14ac:dyDescent="0.25">
      <c r="A7953" s="191">
        <v>100719</v>
      </c>
      <c r="B7953" s="192" t="s">
        <v>7406</v>
      </c>
      <c r="C7953" s="191" t="s">
        <v>9</v>
      </c>
      <c r="D7953" s="196">
        <v>13.04</v>
      </c>
    </row>
    <row r="7954" spans="1:4" ht="39.6" x14ac:dyDescent="0.25">
      <c r="A7954" s="191">
        <v>100721</v>
      </c>
      <c r="B7954" s="192" t="s">
        <v>7407</v>
      </c>
      <c r="C7954" s="191" t="s">
        <v>9</v>
      </c>
      <c r="D7954" s="196">
        <v>31.5</v>
      </c>
    </row>
    <row r="7955" spans="1:4" ht="39.6" x14ac:dyDescent="0.25">
      <c r="A7955" s="191">
        <v>100724</v>
      </c>
      <c r="B7955" s="192" t="s">
        <v>3321</v>
      </c>
      <c r="C7955" s="191" t="s">
        <v>9</v>
      </c>
      <c r="D7955" s="196">
        <v>17.489999999999998</v>
      </c>
    </row>
    <row r="7956" spans="1:4" ht="39.6" x14ac:dyDescent="0.25">
      <c r="A7956" s="191">
        <v>100726</v>
      </c>
      <c r="B7956" s="192" t="s">
        <v>3322</v>
      </c>
      <c r="C7956" s="191" t="s">
        <v>9</v>
      </c>
      <c r="D7956" s="196">
        <v>35.119999999999997</v>
      </c>
    </row>
    <row r="7957" spans="1:4" ht="39.6" x14ac:dyDescent="0.25">
      <c r="A7957" s="191">
        <v>100723</v>
      </c>
      <c r="B7957" s="192" t="s">
        <v>7408</v>
      </c>
      <c r="C7957" s="191" t="s">
        <v>9</v>
      </c>
      <c r="D7957" s="196">
        <v>13.98</v>
      </c>
    </row>
    <row r="7958" spans="1:4" ht="39.6" x14ac:dyDescent="0.25">
      <c r="A7958" s="191">
        <v>100725</v>
      </c>
      <c r="B7958" s="192" t="s">
        <v>7409</v>
      </c>
      <c r="C7958" s="191" t="s">
        <v>9</v>
      </c>
      <c r="D7958" s="196">
        <v>31.81</v>
      </c>
    </row>
    <row r="7959" spans="1:4" ht="26.4" x14ac:dyDescent="0.25">
      <c r="A7959" s="191">
        <v>100752</v>
      </c>
      <c r="B7959" s="192" t="s">
        <v>3333</v>
      </c>
      <c r="C7959" s="191" t="s">
        <v>9</v>
      </c>
      <c r="D7959" s="196">
        <v>57.49</v>
      </c>
    </row>
    <row r="7960" spans="1:4" ht="26.4" x14ac:dyDescent="0.25">
      <c r="A7960" s="191">
        <v>100730</v>
      </c>
      <c r="B7960" s="192" t="s">
        <v>3324</v>
      </c>
      <c r="C7960" s="191" t="s">
        <v>9</v>
      </c>
      <c r="D7960" s="196">
        <v>28.75</v>
      </c>
    </row>
    <row r="7961" spans="1:4" ht="26.4" x14ac:dyDescent="0.25">
      <c r="A7961" s="191">
        <v>100751</v>
      </c>
      <c r="B7961" s="192" t="s">
        <v>7418</v>
      </c>
      <c r="C7961" s="191" t="s">
        <v>9</v>
      </c>
      <c r="D7961" s="196">
        <v>48.07</v>
      </c>
    </row>
    <row r="7962" spans="1:4" ht="26.4" x14ac:dyDescent="0.25">
      <c r="A7962" s="191">
        <v>100729</v>
      </c>
      <c r="B7962" s="192" t="s">
        <v>7411</v>
      </c>
      <c r="C7962" s="191" t="s">
        <v>9</v>
      </c>
      <c r="D7962" s="196">
        <v>24.03</v>
      </c>
    </row>
    <row r="7963" spans="1:4" ht="26.4" x14ac:dyDescent="0.25">
      <c r="A7963" s="191">
        <v>100728</v>
      </c>
      <c r="B7963" s="192" t="s">
        <v>3323</v>
      </c>
      <c r="C7963" s="191" t="s">
        <v>9</v>
      </c>
      <c r="D7963" s="196">
        <v>29.33</v>
      </c>
    </row>
    <row r="7964" spans="1:4" ht="26.4" x14ac:dyDescent="0.25">
      <c r="A7964" s="191">
        <v>100732</v>
      </c>
      <c r="B7964" s="192" t="s">
        <v>13667</v>
      </c>
      <c r="C7964" s="191" t="s">
        <v>9</v>
      </c>
      <c r="D7964" s="196">
        <v>0</v>
      </c>
    </row>
    <row r="7965" spans="1:4" ht="26.4" x14ac:dyDescent="0.25">
      <c r="A7965" s="191">
        <v>100731</v>
      </c>
      <c r="B7965" s="192" t="s">
        <v>13668</v>
      </c>
      <c r="C7965" s="191" t="s">
        <v>9</v>
      </c>
      <c r="D7965" s="196">
        <v>0</v>
      </c>
    </row>
    <row r="7966" spans="1:4" ht="26.4" x14ac:dyDescent="0.25">
      <c r="A7966" s="191">
        <v>100727</v>
      </c>
      <c r="B7966" s="192" t="s">
        <v>7410</v>
      </c>
      <c r="C7966" s="191" t="s">
        <v>9</v>
      </c>
      <c r="D7966" s="196">
        <v>32.01</v>
      </c>
    </row>
    <row r="7967" spans="1:4" ht="26.4" x14ac:dyDescent="0.25">
      <c r="A7967" s="191">
        <v>100756</v>
      </c>
      <c r="B7967" s="192" t="s">
        <v>13669</v>
      </c>
      <c r="C7967" s="191" t="s">
        <v>9</v>
      </c>
      <c r="D7967" s="196">
        <v>0</v>
      </c>
    </row>
    <row r="7968" spans="1:4" ht="26.4" x14ac:dyDescent="0.25">
      <c r="A7968" s="191">
        <v>100738</v>
      </c>
      <c r="B7968" s="192" t="s">
        <v>13670</v>
      </c>
      <c r="C7968" s="191" t="s">
        <v>9</v>
      </c>
      <c r="D7968" s="196">
        <v>0</v>
      </c>
    </row>
    <row r="7969" spans="1:4" ht="26.4" x14ac:dyDescent="0.25">
      <c r="A7969" s="191">
        <v>100755</v>
      </c>
      <c r="B7969" s="192" t="s">
        <v>13671</v>
      </c>
      <c r="C7969" s="191" t="s">
        <v>9</v>
      </c>
      <c r="D7969" s="196">
        <v>0</v>
      </c>
    </row>
    <row r="7970" spans="1:4" ht="26.4" x14ac:dyDescent="0.25">
      <c r="A7970" s="191">
        <v>100737</v>
      </c>
      <c r="B7970" s="192" t="s">
        <v>13672</v>
      </c>
      <c r="C7970" s="191" t="s">
        <v>9</v>
      </c>
      <c r="D7970" s="196">
        <v>0</v>
      </c>
    </row>
    <row r="7971" spans="1:4" x14ac:dyDescent="0.25">
      <c r="A7971" s="191">
        <v>102499</v>
      </c>
      <c r="B7971" s="192" t="s">
        <v>3346</v>
      </c>
      <c r="C7971" s="191" t="s">
        <v>9</v>
      </c>
      <c r="D7971" s="196">
        <v>3.53</v>
      </c>
    </row>
    <row r="7972" spans="1:4" ht="26.4" x14ac:dyDescent="0.25">
      <c r="A7972" s="191">
        <v>102505</v>
      </c>
      <c r="B7972" s="192" t="s">
        <v>3349</v>
      </c>
      <c r="C7972" s="191" t="s">
        <v>27</v>
      </c>
      <c r="D7972" s="196">
        <v>13.36</v>
      </c>
    </row>
    <row r="7973" spans="1:4" ht="26.4" x14ac:dyDescent="0.25">
      <c r="A7973" s="191">
        <v>102504</v>
      </c>
      <c r="B7973" s="192" t="s">
        <v>3348</v>
      </c>
      <c r="C7973" s="191" t="s">
        <v>27</v>
      </c>
      <c r="D7973" s="196">
        <v>12.65</v>
      </c>
    </row>
    <row r="7974" spans="1:4" ht="26.4" x14ac:dyDescent="0.25">
      <c r="A7974" s="191">
        <v>102506</v>
      </c>
      <c r="B7974" s="192" t="s">
        <v>3350</v>
      </c>
      <c r="C7974" s="191" t="s">
        <v>27</v>
      </c>
      <c r="D7974" s="196">
        <v>13.89</v>
      </c>
    </row>
    <row r="7975" spans="1:4" ht="26.4" x14ac:dyDescent="0.25">
      <c r="A7975" s="191">
        <v>102500</v>
      </c>
      <c r="B7975" s="192" t="s">
        <v>3347</v>
      </c>
      <c r="C7975" s="191" t="s">
        <v>27</v>
      </c>
      <c r="D7975" s="196">
        <v>5.43</v>
      </c>
    </row>
    <row r="7976" spans="1:4" ht="26.4" x14ac:dyDescent="0.25">
      <c r="A7976" s="191">
        <v>102502</v>
      </c>
      <c r="B7976" s="192" t="s">
        <v>13673</v>
      </c>
      <c r="C7976" s="191" t="s">
        <v>27</v>
      </c>
      <c r="D7976" s="196">
        <v>0</v>
      </c>
    </row>
    <row r="7977" spans="1:4" ht="26.4" x14ac:dyDescent="0.25">
      <c r="A7977" s="191">
        <v>102507</v>
      </c>
      <c r="B7977" s="192" t="s">
        <v>3351</v>
      </c>
      <c r="C7977" s="191" t="s">
        <v>27</v>
      </c>
      <c r="D7977" s="196">
        <v>7.89</v>
      </c>
    </row>
    <row r="7978" spans="1:4" ht="39.6" x14ac:dyDescent="0.25">
      <c r="A7978" s="191">
        <v>102510</v>
      </c>
      <c r="B7978" s="192" t="s">
        <v>13674</v>
      </c>
      <c r="C7978" s="191" t="s">
        <v>27</v>
      </c>
      <c r="D7978" s="196">
        <v>0</v>
      </c>
    </row>
    <row r="7979" spans="1:4" ht="39.6" x14ac:dyDescent="0.25">
      <c r="A7979" s="191">
        <v>102512</v>
      </c>
      <c r="B7979" s="192" t="s">
        <v>13675</v>
      </c>
      <c r="C7979" s="191" t="s">
        <v>27</v>
      </c>
      <c r="D7979" s="196">
        <v>7.77</v>
      </c>
    </row>
    <row r="7980" spans="1:4" ht="26.4" x14ac:dyDescent="0.25">
      <c r="A7980" s="191">
        <v>102501</v>
      </c>
      <c r="B7980" s="192" t="s">
        <v>13676</v>
      </c>
      <c r="C7980" s="191" t="s">
        <v>9</v>
      </c>
      <c r="D7980" s="196">
        <v>29.8</v>
      </c>
    </row>
    <row r="7981" spans="1:4" ht="26.4" x14ac:dyDescent="0.25">
      <c r="A7981" s="191">
        <v>102503</v>
      </c>
      <c r="B7981" s="192" t="s">
        <v>13677</v>
      </c>
      <c r="C7981" s="191" t="s">
        <v>9</v>
      </c>
      <c r="D7981" s="196">
        <v>0</v>
      </c>
    </row>
    <row r="7982" spans="1:4" ht="26.4" x14ac:dyDescent="0.25">
      <c r="A7982" s="191">
        <v>102508</v>
      </c>
      <c r="B7982" s="192" t="s">
        <v>13678</v>
      </c>
      <c r="C7982" s="191" t="s">
        <v>9</v>
      </c>
      <c r="D7982" s="196">
        <v>54.9</v>
      </c>
    </row>
    <row r="7983" spans="1:4" ht="39.6" x14ac:dyDescent="0.25">
      <c r="A7983" s="191">
        <v>102511</v>
      </c>
      <c r="B7983" s="192" t="s">
        <v>13679</v>
      </c>
      <c r="C7983" s="191" t="s">
        <v>9</v>
      </c>
      <c r="D7983" s="196">
        <v>0</v>
      </c>
    </row>
    <row r="7984" spans="1:4" ht="39.6" x14ac:dyDescent="0.25">
      <c r="A7984" s="191">
        <v>102509</v>
      </c>
      <c r="B7984" s="192" t="s">
        <v>3352</v>
      </c>
      <c r="C7984" s="191" t="s">
        <v>9</v>
      </c>
      <c r="D7984" s="196">
        <v>39.67</v>
      </c>
    </row>
    <row r="7985" spans="1:4" x14ac:dyDescent="0.25">
      <c r="A7985" s="191">
        <v>102498</v>
      </c>
      <c r="B7985" s="192" t="s">
        <v>3345</v>
      </c>
      <c r="C7985" s="191" t="s">
        <v>27</v>
      </c>
      <c r="D7985" s="196">
        <v>2.06</v>
      </c>
    </row>
    <row r="7986" spans="1:4" ht="26.4" x14ac:dyDescent="0.25">
      <c r="A7986" s="191">
        <v>102519</v>
      </c>
      <c r="B7986" s="192" t="s">
        <v>13680</v>
      </c>
      <c r="C7986" s="191" t="s">
        <v>11</v>
      </c>
      <c r="D7986" s="196">
        <v>0</v>
      </c>
    </row>
    <row r="7987" spans="1:4" ht="26.4" x14ac:dyDescent="0.25">
      <c r="A7987" s="191">
        <v>102491</v>
      </c>
      <c r="B7987" s="192" t="s">
        <v>3340</v>
      </c>
      <c r="C7987" s="191" t="s">
        <v>9</v>
      </c>
      <c r="D7987" s="196">
        <v>24.11</v>
      </c>
    </row>
    <row r="7988" spans="1:4" ht="26.4" x14ac:dyDescent="0.25">
      <c r="A7988" s="191">
        <v>102492</v>
      </c>
      <c r="B7988" s="192" t="s">
        <v>3341</v>
      </c>
      <c r="C7988" s="191" t="s">
        <v>9</v>
      </c>
      <c r="D7988" s="196">
        <v>30.63</v>
      </c>
    </row>
    <row r="7989" spans="1:4" ht="26.4" x14ac:dyDescent="0.25">
      <c r="A7989" s="191">
        <v>102804</v>
      </c>
      <c r="B7989" s="192" t="s">
        <v>13681</v>
      </c>
      <c r="C7989" s="191" t="s">
        <v>9</v>
      </c>
      <c r="D7989" s="196">
        <v>0</v>
      </c>
    </row>
    <row r="7990" spans="1:4" ht="26.4" x14ac:dyDescent="0.25">
      <c r="A7990" s="191">
        <v>102494</v>
      </c>
      <c r="B7990" s="192" t="s">
        <v>3342</v>
      </c>
      <c r="C7990" s="191" t="s">
        <v>9</v>
      </c>
      <c r="D7990" s="196">
        <v>76.05</v>
      </c>
    </row>
    <row r="7991" spans="1:4" x14ac:dyDescent="0.25">
      <c r="A7991" s="191">
        <v>102805</v>
      </c>
      <c r="B7991" s="192" t="s">
        <v>13682</v>
      </c>
      <c r="C7991" s="191" t="s">
        <v>9</v>
      </c>
      <c r="D7991" s="196">
        <v>0</v>
      </c>
    </row>
    <row r="7992" spans="1:4" ht="26.4" x14ac:dyDescent="0.25">
      <c r="A7992" s="191">
        <v>102490</v>
      </c>
      <c r="B7992" s="192" t="s">
        <v>13683</v>
      </c>
      <c r="C7992" s="191" t="s">
        <v>9</v>
      </c>
      <c r="D7992" s="196">
        <v>0</v>
      </c>
    </row>
    <row r="7993" spans="1:4" ht="26.4" x14ac:dyDescent="0.25">
      <c r="A7993" s="191">
        <v>102496</v>
      </c>
      <c r="B7993" s="192" t="s">
        <v>3343</v>
      </c>
      <c r="C7993" s="191" t="s">
        <v>27</v>
      </c>
      <c r="D7993" s="196">
        <v>16.28</v>
      </c>
    </row>
    <row r="7994" spans="1:4" ht="26.4" x14ac:dyDescent="0.25">
      <c r="A7994" s="191">
        <v>102497</v>
      </c>
      <c r="B7994" s="192" t="s">
        <v>3344</v>
      </c>
      <c r="C7994" s="191" t="s">
        <v>27</v>
      </c>
      <c r="D7994" s="196">
        <v>6.01</v>
      </c>
    </row>
    <row r="7995" spans="1:4" ht="26.4" x14ac:dyDescent="0.25">
      <c r="A7995" s="191">
        <v>102520</v>
      </c>
      <c r="B7995" s="192" t="s">
        <v>3354</v>
      </c>
      <c r="C7995" s="191" t="s">
        <v>9</v>
      </c>
      <c r="D7995" s="196">
        <v>101.76</v>
      </c>
    </row>
    <row r="7996" spans="1:4" ht="26.4" x14ac:dyDescent="0.25">
      <c r="A7996" s="191">
        <v>102518</v>
      </c>
      <c r="B7996" s="192" t="s">
        <v>13684</v>
      </c>
      <c r="C7996" s="191" t="s">
        <v>11</v>
      </c>
      <c r="D7996" s="196">
        <v>0</v>
      </c>
    </row>
    <row r="7997" spans="1:4" ht="26.4" x14ac:dyDescent="0.25">
      <c r="A7997" s="191">
        <v>102514</v>
      </c>
      <c r="B7997" s="192" t="s">
        <v>13685</v>
      </c>
      <c r="C7997" s="191" t="s">
        <v>11</v>
      </c>
      <c r="D7997" s="196">
        <v>0</v>
      </c>
    </row>
    <row r="7998" spans="1:4" ht="26.4" x14ac:dyDescent="0.25">
      <c r="A7998" s="191">
        <v>102516</v>
      </c>
      <c r="B7998" s="192" t="s">
        <v>13686</v>
      </c>
      <c r="C7998" s="191" t="s">
        <v>11</v>
      </c>
      <c r="D7998" s="196">
        <v>0</v>
      </c>
    </row>
    <row r="7999" spans="1:4" ht="26.4" x14ac:dyDescent="0.25">
      <c r="A7999" s="191">
        <v>102515</v>
      </c>
      <c r="B7999" s="192" t="s">
        <v>13687</v>
      </c>
      <c r="C7999" s="191" t="s">
        <v>11</v>
      </c>
      <c r="D7999" s="196">
        <v>0</v>
      </c>
    </row>
    <row r="8000" spans="1:4" ht="26.4" x14ac:dyDescent="0.25">
      <c r="A8000" s="191">
        <v>102517</v>
      </c>
      <c r="B8000" s="192" t="s">
        <v>13688</v>
      </c>
      <c r="C8000" s="191" t="s">
        <v>11</v>
      </c>
      <c r="D8000" s="196">
        <v>0</v>
      </c>
    </row>
    <row r="8001" spans="1:4" ht="26.4" x14ac:dyDescent="0.25">
      <c r="A8001" s="191">
        <v>102513</v>
      </c>
      <c r="B8001" s="192" t="s">
        <v>3353</v>
      </c>
      <c r="C8001" s="191" t="s">
        <v>9</v>
      </c>
      <c r="D8001" s="196">
        <v>58.51</v>
      </c>
    </row>
    <row r="8002" spans="1:4" x14ac:dyDescent="0.25">
      <c r="A8002" s="191">
        <v>102489</v>
      </c>
      <c r="B8002" s="192" t="s">
        <v>3339</v>
      </c>
      <c r="C8002" s="191" t="s">
        <v>9</v>
      </c>
      <c r="D8002" s="196">
        <v>30.55</v>
      </c>
    </row>
    <row r="8003" spans="1:4" x14ac:dyDescent="0.25">
      <c r="A8003" s="191">
        <v>102488</v>
      </c>
      <c r="B8003" s="192" t="s">
        <v>3338</v>
      </c>
      <c r="C8003" s="191" t="s">
        <v>9</v>
      </c>
      <c r="D8003" s="196">
        <v>4.2699999999999996</v>
      </c>
    </row>
    <row r="8004" spans="1:4" x14ac:dyDescent="0.25">
      <c r="A8004" s="191">
        <v>101730</v>
      </c>
      <c r="B8004" s="192" t="s">
        <v>13689</v>
      </c>
      <c r="C8004" s="191" t="s">
        <v>9</v>
      </c>
      <c r="D8004" s="196">
        <v>0</v>
      </c>
    </row>
    <row r="8005" spans="1:4" x14ac:dyDescent="0.25">
      <c r="A8005" s="191">
        <v>101746</v>
      </c>
      <c r="B8005" s="192" t="s">
        <v>3358</v>
      </c>
      <c r="C8005" s="191" t="s">
        <v>9</v>
      </c>
      <c r="D8005" s="196">
        <v>319.60000000000002</v>
      </c>
    </row>
    <row r="8006" spans="1:4" ht="26.4" x14ac:dyDescent="0.25">
      <c r="A8006" s="191">
        <v>98679</v>
      </c>
      <c r="B8006" s="192" t="s">
        <v>3362</v>
      </c>
      <c r="C8006" s="191" t="s">
        <v>9</v>
      </c>
      <c r="D8006" s="196">
        <v>38.729999999999997</v>
      </c>
    </row>
    <row r="8007" spans="1:4" ht="26.4" x14ac:dyDescent="0.25">
      <c r="A8007" s="191">
        <v>98680</v>
      </c>
      <c r="B8007" s="192" t="s">
        <v>3363</v>
      </c>
      <c r="C8007" s="191" t="s">
        <v>9</v>
      </c>
      <c r="D8007" s="196">
        <v>48.13</v>
      </c>
    </row>
    <row r="8008" spans="1:4" ht="26.4" x14ac:dyDescent="0.25">
      <c r="A8008" s="191">
        <v>101749</v>
      </c>
      <c r="B8008" s="192" t="s">
        <v>3355</v>
      </c>
      <c r="C8008" s="191" t="s">
        <v>9</v>
      </c>
      <c r="D8008" s="196">
        <v>55.83</v>
      </c>
    </row>
    <row r="8009" spans="1:4" ht="26.4" x14ac:dyDescent="0.25">
      <c r="A8009" s="191">
        <v>98681</v>
      </c>
      <c r="B8009" s="192" t="s">
        <v>3364</v>
      </c>
      <c r="C8009" s="191" t="s">
        <v>9</v>
      </c>
      <c r="D8009" s="196">
        <v>35.840000000000003</v>
      </c>
    </row>
    <row r="8010" spans="1:4" ht="26.4" x14ac:dyDescent="0.25">
      <c r="A8010" s="191">
        <v>98682</v>
      </c>
      <c r="B8010" s="192" t="s">
        <v>3365</v>
      </c>
      <c r="C8010" s="191" t="s">
        <v>9</v>
      </c>
      <c r="D8010" s="196">
        <v>45.24</v>
      </c>
    </row>
    <row r="8011" spans="1:4" ht="26.4" x14ac:dyDescent="0.25">
      <c r="A8011" s="191">
        <v>101750</v>
      </c>
      <c r="B8011" s="192" t="s">
        <v>3356</v>
      </c>
      <c r="C8011" s="191" t="s">
        <v>9</v>
      </c>
      <c r="D8011" s="196">
        <v>52.94</v>
      </c>
    </row>
    <row r="8012" spans="1:4" ht="26.4" x14ac:dyDescent="0.25">
      <c r="A8012" s="191">
        <v>101737</v>
      </c>
      <c r="B8012" s="192" t="s">
        <v>3381</v>
      </c>
      <c r="C8012" s="191" t="s">
        <v>9</v>
      </c>
      <c r="D8012" s="196">
        <v>129.86000000000001</v>
      </c>
    </row>
    <row r="8013" spans="1:4" ht="26.4" x14ac:dyDescent="0.25">
      <c r="A8013" s="191">
        <v>101735</v>
      </c>
      <c r="B8013" s="192" t="s">
        <v>3379</v>
      </c>
      <c r="C8013" s="191" t="s">
        <v>9</v>
      </c>
      <c r="D8013" s="196">
        <v>399.81</v>
      </c>
    </row>
    <row r="8014" spans="1:4" ht="26.4" x14ac:dyDescent="0.25">
      <c r="A8014" s="191">
        <v>101734</v>
      </c>
      <c r="B8014" s="192" t="s">
        <v>3378</v>
      </c>
      <c r="C8014" s="191" t="s">
        <v>9</v>
      </c>
      <c r="D8014" s="196">
        <v>390.41</v>
      </c>
    </row>
    <row r="8015" spans="1:4" ht="26.4" x14ac:dyDescent="0.25">
      <c r="A8015" s="191">
        <v>101736</v>
      </c>
      <c r="B8015" s="192" t="s">
        <v>3380</v>
      </c>
      <c r="C8015" s="191" t="s">
        <v>9</v>
      </c>
      <c r="D8015" s="196">
        <v>111.23</v>
      </c>
    </row>
    <row r="8016" spans="1:4" ht="26.4" x14ac:dyDescent="0.25">
      <c r="A8016" s="191">
        <v>101733</v>
      </c>
      <c r="B8016" s="192" t="s">
        <v>3377</v>
      </c>
      <c r="C8016" s="191" t="s">
        <v>9</v>
      </c>
      <c r="D8016" s="196">
        <v>260.7</v>
      </c>
    </row>
    <row r="8017" spans="1:4" ht="26.4" x14ac:dyDescent="0.25">
      <c r="A8017" s="191">
        <v>98678</v>
      </c>
      <c r="B8017" s="192" t="s">
        <v>3361</v>
      </c>
      <c r="C8017" s="191" t="s">
        <v>9</v>
      </c>
      <c r="D8017" s="196">
        <v>376.3</v>
      </c>
    </row>
    <row r="8018" spans="1:4" ht="26.4" x14ac:dyDescent="0.25">
      <c r="A8018" s="191">
        <v>98677</v>
      </c>
      <c r="B8018" s="192" t="s">
        <v>13690</v>
      </c>
      <c r="C8018" s="191" t="s">
        <v>9</v>
      </c>
      <c r="D8018" s="196">
        <v>0</v>
      </c>
    </row>
    <row r="8019" spans="1:4" ht="26.4" x14ac:dyDescent="0.25">
      <c r="A8019" s="191">
        <v>98676</v>
      </c>
      <c r="B8019" s="192" t="s">
        <v>13691</v>
      </c>
      <c r="C8019" s="191" t="s">
        <v>9</v>
      </c>
      <c r="D8019" s="196">
        <v>0</v>
      </c>
    </row>
    <row r="8020" spans="1:4" ht="26.4" x14ac:dyDescent="0.25">
      <c r="A8020" s="191">
        <v>98675</v>
      </c>
      <c r="B8020" s="192" t="s">
        <v>13692</v>
      </c>
      <c r="C8020" s="191" t="s">
        <v>9</v>
      </c>
      <c r="D8020" s="196">
        <v>0</v>
      </c>
    </row>
    <row r="8021" spans="1:4" x14ac:dyDescent="0.25">
      <c r="A8021" s="191">
        <v>101747</v>
      </c>
      <c r="B8021" s="192" t="s">
        <v>3396</v>
      </c>
      <c r="C8021" s="191" t="s">
        <v>9</v>
      </c>
      <c r="D8021" s="196">
        <v>84.61</v>
      </c>
    </row>
    <row r="8022" spans="1:4" ht="52.8" x14ac:dyDescent="0.25">
      <c r="A8022" s="191">
        <v>104162</v>
      </c>
      <c r="B8022" s="192" t="s">
        <v>3383</v>
      </c>
      <c r="C8022" s="191" t="s">
        <v>9</v>
      </c>
      <c r="D8022" s="196">
        <v>91.96</v>
      </c>
    </row>
    <row r="8023" spans="1:4" x14ac:dyDescent="0.25">
      <c r="A8023" s="191">
        <v>98671</v>
      </c>
      <c r="B8023" s="192" t="s">
        <v>3359</v>
      </c>
      <c r="C8023" s="191" t="s">
        <v>9</v>
      </c>
      <c r="D8023" s="196">
        <v>282.61</v>
      </c>
    </row>
    <row r="8024" spans="1:4" x14ac:dyDescent="0.25">
      <c r="A8024" s="191">
        <v>101092</v>
      </c>
      <c r="B8024" s="192" t="s">
        <v>3384</v>
      </c>
      <c r="C8024" s="191" t="s">
        <v>9</v>
      </c>
      <c r="D8024" s="196">
        <v>295.75</v>
      </c>
    </row>
    <row r="8025" spans="1:4" x14ac:dyDescent="0.25">
      <c r="A8025" s="191">
        <v>101091</v>
      </c>
      <c r="B8025" s="192" t="s">
        <v>3371</v>
      </c>
      <c r="C8025" s="191" t="s">
        <v>9</v>
      </c>
      <c r="D8025" s="196">
        <v>184.62</v>
      </c>
    </row>
    <row r="8026" spans="1:4" ht="26.4" x14ac:dyDescent="0.25">
      <c r="A8026" s="191">
        <v>101726</v>
      </c>
      <c r="B8026" s="192" t="s">
        <v>3373</v>
      </c>
      <c r="C8026" s="191" t="s">
        <v>9</v>
      </c>
      <c r="D8026" s="196">
        <v>233.3</v>
      </c>
    </row>
    <row r="8027" spans="1:4" ht="26.4" x14ac:dyDescent="0.25">
      <c r="A8027" s="191">
        <v>101725</v>
      </c>
      <c r="B8027" s="192" t="s">
        <v>3372</v>
      </c>
      <c r="C8027" s="191" t="s">
        <v>9</v>
      </c>
      <c r="D8027" s="196">
        <v>342.35</v>
      </c>
    </row>
    <row r="8028" spans="1:4" x14ac:dyDescent="0.25">
      <c r="A8028" s="191">
        <v>98672</v>
      </c>
      <c r="B8028" s="192" t="s">
        <v>3360</v>
      </c>
      <c r="C8028" s="191" t="s">
        <v>9</v>
      </c>
      <c r="D8028" s="196">
        <v>254.5</v>
      </c>
    </row>
    <row r="8029" spans="1:4" x14ac:dyDescent="0.25">
      <c r="A8029" s="191">
        <v>101093</v>
      </c>
      <c r="B8029" s="192" t="s">
        <v>3385</v>
      </c>
      <c r="C8029" s="191" t="s">
        <v>9</v>
      </c>
      <c r="D8029" s="196">
        <v>267.64</v>
      </c>
    </row>
    <row r="8030" spans="1:4" ht="26.4" x14ac:dyDescent="0.25">
      <c r="A8030" s="191">
        <v>101732</v>
      </c>
      <c r="B8030" s="192" t="s">
        <v>3374</v>
      </c>
      <c r="C8030" s="191" t="s">
        <v>9</v>
      </c>
      <c r="D8030" s="196">
        <v>107.78</v>
      </c>
    </row>
    <row r="8031" spans="1:4" x14ac:dyDescent="0.25">
      <c r="A8031" s="191">
        <v>101731</v>
      </c>
      <c r="B8031" s="192" t="s">
        <v>13693</v>
      </c>
      <c r="C8031" s="191" t="s">
        <v>9</v>
      </c>
      <c r="D8031" s="196">
        <v>353.82</v>
      </c>
    </row>
    <row r="8032" spans="1:4" ht="26.4" x14ac:dyDescent="0.25">
      <c r="A8032" s="191">
        <v>101090</v>
      </c>
      <c r="B8032" s="192" t="s">
        <v>3370</v>
      </c>
      <c r="C8032" s="191" t="s">
        <v>9</v>
      </c>
      <c r="D8032" s="196">
        <v>231.26</v>
      </c>
    </row>
    <row r="8033" spans="1:4" x14ac:dyDescent="0.25">
      <c r="A8033" s="191">
        <v>101751</v>
      </c>
      <c r="B8033" s="192" t="s">
        <v>32</v>
      </c>
      <c r="C8033" s="191" t="s">
        <v>9</v>
      </c>
      <c r="D8033" s="196">
        <v>220.2</v>
      </c>
    </row>
    <row r="8034" spans="1:4" x14ac:dyDescent="0.25">
      <c r="A8034" s="191">
        <v>101729</v>
      </c>
      <c r="B8034" s="192" t="s">
        <v>3357</v>
      </c>
      <c r="C8034" s="191" t="s">
        <v>9</v>
      </c>
      <c r="D8034" s="196">
        <v>211.8</v>
      </c>
    </row>
    <row r="8035" spans="1:4" x14ac:dyDescent="0.25">
      <c r="A8035" s="191">
        <v>98683</v>
      </c>
      <c r="B8035" s="192" t="s">
        <v>13694</v>
      </c>
      <c r="C8035" s="191" t="s">
        <v>9</v>
      </c>
      <c r="D8035" s="196">
        <v>0</v>
      </c>
    </row>
    <row r="8036" spans="1:4" ht="26.4" x14ac:dyDescent="0.25">
      <c r="A8036" s="191">
        <v>101094</v>
      </c>
      <c r="B8036" s="192" t="s">
        <v>3375</v>
      </c>
      <c r="C8036" s="191" t="s">
        <v>27</v>
      </c>
      <c r="D8036" s="196">
        <v>161.01</v>
      </c>
    </row>
    <row r="8037" spans="1:4" ht="26.4" x14ac:dyDescent="0.25">
      <c r="A8037" s="191">
        <v>101095</v>
      </c>
      <c r="B8037" s="192" t="s">
        <v>13695</v>
      </c>
      <c r="C8037" s="191" t="s">
        <v>27</v>
      </c>
      <c r="D8037" s="196">
        <v>0</v>
      </c>
    </row>
    <row r="8038" spans="1:4" ht="26.4" x14ac:dyDescent="0.25">
      <c r="A8038" s="191">
        <v>101728</v>
      </c>
      <c r="B8038" s="192" t="s">
        <v>13696</v>
      </c>
      <c r="C8038" s="191" t="s">
        <v>9</v>
      </c>
      <c r="D8038" s="196">
        <v>0</v>
      </c>
    </row>
    <row r="8039" spans="1:4" ht="26.4" x14ac:dyDescent="0.25">
      <c r="A8039" s="191">
        <v>101727</v>
      </c>
      <c r="B8039" s="192" t="s">
        <v>3376</v>
      </c>
      <c r="C8039" s="191" t="s">
        <v>9</v>
      </c>
      <c r="D8039" s="196">
        <v>187.2</v>
      </c>
    </row>
    <row r="8040" spans="1:4" x14ac:dyDescent="0.25">
      <c r="A8040" s="191">
        <v>101748</v>
      </c>
      <c r="B8040" s="192" t="s">
        <v>3382</v>
      </c>
      <c r="C8040" s="191" t="s">
        <v>9</v>
      </c>
      <c r="D8040" s="196">
        <v>4.26</v>
      </c>
    </row>
    <row r="8041" spans="1:4" ht="26.4" x14ac:dyDescent="0.25">
      <c r="A8041" s="191">
        <v>101742</v>
      </c>
      <c r="B8041" s="192" t="s">
        <v>3455</v>
      </c>
      <c r="C8041" s="191" t="s">
        <v>27</v>
      </c>
      <c r="D8041" s="196">
        <v>62.24</v>
      </c>
    </row>
    <row r="8042" spans="1:4" x14ac:dyDescent="0.25">
      <c r="A8042" s="191">
        <v>101740</v>
      </c>
      <c r="B8042" s="192" t="s">
        <v>3390</v>
      </c>
      <c r="C8042" s="191" t="s">
        <v>27</v>
      </c>
      <c r="D8042" s="196">
        <v>56.69</v>
      </c>
    </row>
    <row r="8043" spans="1:4" x14ac:dyDescent="0.25">
      <c r="A8043" s="191">
        <v>98685</v>
      </c>
      <c r="B8043" s="192" t="s">
        <v>3366</v>
      </c>
      <c r="C8043" s="191" t="s">
        <v>27</v>
      </c>
      <c r="D8043" s="196">
        <v>52.93</v>
      </c>
    </row>
    <row r="8044" spans="1:4" x14ac:dyDescent="0.25">
      <c r="A8044" s="191">
        <v>98686</v>
      </c>
      <c r="B8044" s="192" t="s">
        <v>3367</v>
      </c>
      <c r="C8044" s="191" t="s">
        <v>27</v>
      </c>
      <c r="D8044" s="196">
        <v>52.32</v>
      </c>
    </row>
    <row r="8045" spans="1:4" x14ac:dyDescent="0.25">
      <c r="A8045" s="191">
        <v>101739</v>
      </c>
      <c r="B8045" s="192" t="s">
        <v>3389</v>
      </c>
      <c r="C8045" s="191" t="s">
        <v>27</v>
      </c>
      <c r="D8045" s="196">
        <v>38.1</v>
      </c>
    </row>
    <row r="8046" spans="1:4" x14ac:dyDescent="0.25">
      <c r="A8046" s="191">
        <v>101738</v>
      </c>
      <c r="B8046" s="192" t="s">
        <v>3388</v>
      </c>
      <c r="C8046" s="191" t="s">
        <v>27</v>
      </c>
      <c r="D8046" s="196">
        <v>34.58</v>
      </c>
    </row>
    <row r="8047" spans="1:4" x14ac:dyDescent="0.25">
      <c r="A8047" s="191">
        <v>101741</v>
      </c>
      <c r="B8047" s="192" t="s">
        <v>3391</v>
      </c>
      <c r="C8047" s="191" t="s">
        <v>27</v>
      </c>
      <c r="D8047" s="196">
        <v>26.94</v>
      </c>
    </row>
    <row r="8048" spans="1:4" x14ac:dyDescent="0.25">
      <c r="A8048" s="191">
        <v>98697</v>
      </c>
      <c r="B8048" s="192" t="s">
        <v>3387</v>
      </c>
      <c r="C8048" s="191" t="s">
        <v>27</v>
      </c>
      <c r="D8048" s="196">
        <v>34.590000000000003</v>
      </c>
    </row>
    <row r="8049" spans="1:4" x14ac:dyDescent="0.25">
      <c r="A8049" s="191">
        <v>98688</v>
      </c>
      <c r="B8049" s="192" t="s">
        <v>3368</v>
      </c>
      <c r="C8049" s="191" t="s">
        <v>27</v>
      </c>
      <c r="D8049" s="196">
        <v>60.57</v>
      </c>
    </row>
    <row r="8050" spans="1:4" x14ac:dyDescent="0.25">
      <c r="A8050" s="191">
        <v>98687</v>
      </c>
      <c r="B8050" s="192" t="s">
        <v>13697</v>
      </c>
      <c r="C8050" s="191" t="s">
        <v>27</v>
      </c>
      <c r="D8050" s="196">
        <v>0</v>
      </c>
    </row>
    <row r="8051" spans="1:4" x14ac:dyDescent="0.25">
      <c r="A8051" s="191">
        <v>98689</v>
      </c>
      <c r="B8051" s="192" t="s">
        <v>3369</v>
      </c>
      <c r="C8051" s="191" t="s">
        <v>27</v>
      </c>
      <c r="D8051" s="196">
        <v>77.959999999999994</v>
      </c>
    </row>
    <row r="8052" spans="1:4" x14ac:dyDescent="0.25">
      <c r="A8052" s="191">
        <v>98695</v>
      </c>
      <c r="B8052" s="192" t="s">
        <v>3386</v>
      </c>
      <c r="C8052" s="191" t="s">
        <v>27</v>
      </c>
      <c r="D8052" s="196">
        <v>55.47</v>
      </c>
    </row>
    <row r="8053" spans="1:4" ht="39.6" x14ac:dyDescent="0.25">
      <c r="A8053" s="191">
        <v>100606</v>
      </c>
      <c r="B8053" s="192" t="s">
        <v>13698</v>
      </c>
      <c r="C8053" s="191" t="s">
        <v>11</v>
      </c>
      <c r="D8053" s="196">
        <v>1807.58</v>
      </c>
    </row>
    <row r="8054" spans="1:4" ht="39.6" x14ac:dyDescent="0.25">
      <c r="A8054" s="191">
        <v>100604</v>
      </c>
      <c r="B8054" s="192" t="s">
        <v>13699</v>
      </c>
      <c r="C8054" s="191" t="s">
        <v>11</v>
      </c>
      <c r="D8054" s="196">
        <v>823.33</v>
      </c>
    </row>
    <row r="8055" spans="1:4" ht="39.6" x14ac:dyDescent="0.25">
      <c r="A8055" s="191">
        <v>100605</v>
      </c>
      <c r="B8055" s="192" t="s">
        <v>13700</v>
      </c>
      <c r="C8055" s="191" t="s">
        <v>11</v>
      </c>
      <c r="D8055" s="196">
        <v>1228.69</v>
      </c>
    </row>
    <row r="8056" spans="1:4" ht="39.6" x14ac:dyDescent="0.25">
      <c r="A8056" s="191">
        <v>100580</v>
      </c>
      <c r="B8056" s="192" t="s">
        <v>13701</v>
      </c>
      <c r="C8056" s="191" t="s">
        <v>11</v>
      </c>
      <c r="D8056" s="196">
        <v>773.29</v>
      </c>
    </row>
    <row r="8057" spans="1:4" ht="39.6" x14ac:dyDescent="0.25">
      <c r="A8057" s="191">
        <v>100579</v>
      </c>
      <c r="B8057" s="192" t="s">
        <v>13702</v>
      </c>
      <c r="C8057" s="191" t="s">
        <v>11</v>
      </c>
      <c r="D8057" s="196">
        <v>711.4</v>
      </c>
    </row>
    <row r="8058" spans="1:4" ht="39.6" x14ac:dyDescent="0.25">
      <c r="A8058" s="191">
        <v>100609</v>
      </c>
      <c r="B8058" s="192" t="s">
        <v>13703</v>
      </c>
      <c r="C8058" s="191" t="s">
        <v>11</v>
      </c>
      <c r="D8058" s="196">
        <v>1843.53</v>
      </c>
    </row>
    <row r="8059" spans="1:4" ht="39.6" x14ac:dyDescent="0.25">
      <c r="A8059" s="191">
        <v>100607</v>
      </c>
      <c r="B8059" s="192" t="s">
        <v>13704</v>
      </c>
      <c r="C8059" s="191" t="s">
        <v>11</v>
      </c>
      <c r="D8059" s="196">
        <v>844.6</v>
      </c>
    </row>
    <row r="8060" spans="1:4" ht="39.6" x14ac:dyDescent="0.25">
      <c r="A8060" s="191">
        <v>100608</v>
      </c>
      <c r="B8060" s="192" t="s">
        <v>13705</v>
      </c>
      <c r="C8060" s="191" t="s">
        <v>11</v>
      </c>
      <c r="D8060" s="196">
        <v>1255.4100000000001</v>
      </c>
    </row>
    <row r="8061" spans="1:4" ht="39.6" x14ac:dyDescent="0.25">
      <c r="A8061" s="191">
        <v>100582</v>
      </c>
      <c r="B8061" s="192" t="s">
        <v>13706</v>
      </c>
      <c r="C8061" s="191" t="s">
        <v>11</v>
      </c>
      <c r="D8061" s="196">
        <v>848.26</v>
      </c>
    </row>
    <row r="8062" spans="1:4" ht="39.6" x14ac:dyDescent="0.25">
      <c r="A8062" s="191">
        <v>100581</v>
      </c>
      <c r="B8062" s="192" t="s">
        <v>13707</v>
      </c>
      <c r="C8062" s="191" t="s">
        <v>11</v>
      </c>
      <c r="D8062" s="196">
        <v>738.24</v>
      </c>
    </row>
    <row r="8063" spans="1:4" ht="39.6" x14ac:dyDescent="0.25">
      <c r="A8063" s="191">
        <v>100613</v>
      </c>
      <c r="B8063" s="192" t="s">
        <v>13708</v>
      </c>
      <c r="C8063" s="191" t="s">
        <v>11</v>
      </c>
      <c r="D8063" s="196">
        <v>1879.29</v>
      </c>
    </row>
    <row r="8064" spans="1:4" ht="39.6" x14ac:dyDescent="0.25">
      <c r="A8064" s="191">
        <v>100610</v>
      </c>
      <c r="B8064" s="192" t="s">
        <v>13709</v>
      </c>
      <c r="C8064" s="191" t="s">
        <v>11</v>
      </c>
      <c r="D8064" s="196">
        <v>865.42</v>
      </c>
    </row>
    <row r="8065" spans="1:4" ht="39.6" x14ac:dyDescent="0.25">
      <c r="A8065" s="191">
        <v>100611</v>
      </c>
      <c r="B8065" s="192" t="s">
        <v>13710</v>
      </c>
      <c r="C8065" s="191" t="s">
        <v>11</v>
      </c>
      <c r="D8065" s="196">
        <v>1050.4000000000001</v>
      </c>
    </row>
    <row r="8066" spans="1:4" ht="39.6" x14ac:dyDescent="0.25">
      <c r="A8066" s="191">
        <v>100612</v>
      </c>
      <c r="B8066" s="192" t="s">
        <v>13711</v>
      </c>
      <c r="C8066" s="191" t="s">
        <v>11</v>
      </c>
      <c r="D8066" s="196">
        <v>1281.6300000000001</v>
      </c>
    </row>
    <row r="8067" spans="1:4" ht="39.6" x14ac:dyDescent="0.25">
      <c r="A8067" s="191">
        <v>100584</v>
      </c>
      <c r="B8067" s="192" t="s">
        <v>13712</v>
      </c>
      <c r="C8067" s="191" t="s">
        <v>11</v>
      </c>
      <c r="D8067" s="196">
        <v>834.04</v>
      </c>
    </row>
    <row r="8068" spans="1:4" ht="39.6" x14ac:dyDescent="0.25">
      <c r="A8068" s="191">
        <v>100583</v>
      </c>
      <c r="B8068" s="192" t="s">
        <v>13713</v>
      </c>
      <c r="C8068" s="191" t="s">
        <v>11</v>
      </c>
      <c r="D8068" s="196">
        <v>766.92</v>
      </c>
    </row>
    <row r="8069" spans="1:4" ht="39.6" x14ac:dyDescent="0.25">
      <c r="A8069" s="191">
        <v>100616</v>
      </c>
      <c r="B8069" s="192" t="s">
        <v>13714</v>
      </c>
      <c r="C8069" s="191" t="s">
        <v>11</v>
      </c>
      <c r="D8069" s="196">
        <v>1954.29</v>
      </c>
    </row>
    <row r="8070" spans="1:4" ht="39.6" x14ac:dyDescent="0.25">
      <c r="A8070" s="191">
        <v>100614</v>
      </c>
      <c r="B8070" s="192" t="s">
        <v>13715</v>
      </c>
      <c r="C8070" s="191" t="s">
        <v>11</v>
      </c>
      <c r="D8070" s="196">
        <v>1096.8</v>
      </c>
    </row>
    <row r="8071" spans="1:4" ht="39.6" x14ac:dyDescent="0.25">
      <c r="A8071" s="191">
        <v>100615</v>
      </c>
      <c r="B8071" s="192" t="s">
        <v>13716</v>
      </c>
      <c r="C8071" s="191" t="s">
        <v>11</v>
      </c>
      <c r="D8071" s="196">
        <v>1334.05</v>
      </c>
    </row>
    <row r="8072" spans="1:4" ht="39.6" x14ac:dyDescent="0.25">
      <c r="A8072" s="191">
        <v>100586</v>
      </c>
      <c r="B8072" s="192" t="s">
        <v>13717</v>
      </c>
      <c r="C8072" s="191" t="s">
        <v>11</v>
      </c>
      <c r="D8072" s="196">
        <v>929.78</v>
      </c>
    </row>
    <row r="8073" spans="1:4" ht="39.6" x14ac:dyDescent="0.25">
      <c r="A8073" s="191">
        <v>100585</v>
      </c>
      <c r="B8073" s="192" t="s">
        <v>13718</v>
      </c>
      <c r="C8073" s="191" t="s">
        <v>11</v>
      </c>
      <c r="D8073" s="196">
        <v>822.74</v>
      </c>
    </row>
    <row r="8074" spans="1:4" ht="52.8" x14ac:dyDescent="0.25">
      <c r="A8074" s="191">
        <v>100618</v>
      </c>
      <c r="B8074" s="192" t="s">
        <v>13719</v>
      </c>
      <c r="C8074" s="191" t="s">
        <v>11</v>
      </c>
      <c r="D8074" s="196">
        <v>2032.2</v>
      </c>
    </row>
    <row r="8075" spans="1:4" ht="39.6" x14ac:dyDescent="0.25">
      <c r="A8075" s="191">
        <v>100617</v>
      </c>
      <c r="B8075" s="192" t="s">
        <v>13720</v>
      </c>
      <c r="C8075" s="191" t="s">
        <v>11</v>
      </c>
      <c r="D8075" s="196">
        <v>1386.51</v>
      </c>
    </row>
    <row r="8076" spans="1:4" ht="39.6" x14ac:dyDescent="0.25">
      <c r="A8076" s="191">
        <v>100588</v>
      </c>
      <c r="B8076" s="192" t="s">
        <v>13721</v>
      </c>
      <c r="C8076" s="191" t="s">
        <v>11</v>
      </c>
      <c r="D8076" s="196">
        <v>963.87</v>
      </c>
    </row>
    <row r="8077" spans="1:4" ht="39.6" x14ac:dyDescent="0.25">
      <c r="A8077" s="191">
        <v>100587</v>
      </c>
      <c r="B8077" s="192" t="s">
        <v>13722</v>
      </c>
      <c r="C8077" s="191" t="s">
        <v>11</v>
      </c>
      <c r="D8077" s="196">
        <v>880.77</v>
      </c>
    </row>
    <row r="8078" spans="1:4" ht="39.6" x14ac:dyDescent="0.25">
      <c r="A8078" s="191">
        <v>100590</v>
      </c>
      <c r="B8078" s="192" t="s">
        <v>13723</v>
      </c>
      <c r="C8078" s="191" t="s">
        <v>11</v>
      </c>
      <c r="D8078" s="196">
        <v>1048.76</v>
      </c>
    </row>
    <row r="8079" spans="1:4" ht="39.6" x14ac:dyDescent="0.25">
      <c r="A8079" s="191">
        <v>100589</v>
      </c>
      <c r="B8079" s="192" t="s">
        <v>13724</v>
      </c>
      <c r="C8079" s="191" t="s">
        <v>11</v>
      </c>
      <c r="D8079" s="196">
        <v>965.85</v>
      </c>
    </row>
    <row r="8080" spans="1:4" ht="39.6" x14ac:dyDescent="0.25">
      <c r="A8080" s="191">
        <v>100592</v>
      </c>
      <c r="B8080" s="192" t="s">
        <v>13725</v>
      </c>
      <c r="C8080" s="191" t="s">
        <v>11</v>
      </c>
      <c r="D8080" s="196">
        <v>1028.8599999999999</v>
      </c>
    </row>
    <row r="8081" spans="1:4" ht="39.6" x14ac:dyDescent="0.25">
      <c r="A8081" s="191">
        <v>100591</v>
      </c>
      <c r="B8081" s="192" t="s">
        <v>13726</v>
      </c>
      <c r="C8081" s="191" t="s">
        <v>11</v>
      </c>
      <c r="D8081" s="196">
        <v>940.26</v>
      </c>
    </row>
    <row r="8082" spans="1:4" ht="39.6" x14ac:dyDescent="0.25">
      <c r="A8082" s="191">
        <v>100594</v>
      </c>
      <c r="B8082" s="192" t="s">
        <v>13727</v>
      </c>
      <c r="C8082" s="191" t="s">
        <v>11</v>
      </c>
      <c r="D8082" s="196">
        <v>1137.96</v>
      </c>
    </row>
    <row r="8083" spans="1:4" ht="39.6" x14ac:dyDescent="0.25">
      <c r="A8083" s="191">
        <v>100593</v>
      </c>
      <c r="B8083" s="192" t="s">
        <v>13728</v>
      </c>
      <c r="C8083" s="191" t="s">
        <v>11</v>
      </c>
      <c r="D8083" s="196">
        <v>1021.85</v>
      </c>
    </row>
    <row r="8084" spans="1:4" ht="39.6" x14ac:dyDescent="0.25">
      <c r="A8084" s="191">
        <v>100596</v>
      </c>
      <c r="B8084" s="192" t="s">
        <v>13729</v>
      </c>
      <c r="C8084" s="191" t="s">
        <v>11</v>
      </c>
      <c r="D8084" s="196">
        <v>1363.97</v>
      </c>
    </row>
    <row r="8085" spans="1:4" ht="39.6" x14ac:dyDescent="0.25">
      <c r="A8085" s="191">
        <v>100595</v>
      </c>
      <c r="B8085" s="192" t="s">
        <v>13730</v>
      </c>
      <c r="C8085" s="191" t="s">
        <v>11</v>
      </c>
      <c r="D8085" s="196">
        <v>1207.46</v>
      </c>
    </row>
    <row r="8086" spans="1:4" ht="39.6" x14ac:dyDescent="0.25">
      <c r="A8086" s="191">
        <v>100598</v>
      </c>
      <c r="B8086" s="192" t="s">
        <v>13731</v>
      </c>
      <c r="C8086" s="191" t="s">
        <v>11</v>
      </c>
      <c r="D8086" s="196">
        <v>1513.96</v>
      </c>
    </row>
    <row r="8087" spans="1:4" ht="39.6" x14ac:dyDescent="0.25">
      <c r="A8087" s="191">
        <v>100597</v>
      </c>
      <c r="B8087" s="192" t="s">
        <v>13732</v>
      </c>
      <c r="C8087" s="191" t="s">
        <v>11</v>
      </c>
      <c r="D8087" s="196">
        <v>1384.65</v>
      </c>
    </row>
    <row r="8088" spans="1:4" ht="39.6" x14ac:dyDescent="0.25">
      <c r="A8088" s="191">
        <v>100603</v>
      </c>
      <c r="B8088" s="192" t="s">
        <v>13733</v>
      </c>
      <c r="C8088" s="191" t="s">
        <v>11</v>
      </c>
      <c r="D8088" s="196">
        <v>1739.94</v>
      </c>
    </row>
    <row r="8089" spans="1:4" ht="39.6" x14ac:dyDescent="0.25">
      <c r="A8089" s="191">
        <v>100599</v>
      </c>
      <c r="B8089" s="192" t="s">
        <v>13734</v>
      </c>
      <c r="C8089" s="191" t="s">
        <v>11</v>
      </c>
      <c r="D8089" s="196">
        <v>672.83</v>
      </c>
    </row>
    <row r="8090" spans="1:4" ht="39.6" x14ac:dyDescent="0.25">
      <c r="A8090" s="191">
        <v>100600</v>
      </c>
      <c r="B8090" s="192" t="s">
        <v>13735</v>
      </c>
      <c r="C8090" s="191" t="s">
        <v>11</v>
      </c>
      <c r="D8090" s="196">
        <v>780.08</v>
      </c>
    </row>
    <row r="8091" spans="1:4" ht="39.6" x14ac:dyDescent="0.25">
      <c r="A8091" s="191">
        <v>100601</v>
      </c>
      <c r="B8091" s="192" t="s">
        <v>13736</v>
      </c>
      <c r="C8091" s="191" t="s">
        <v>11</v>
      </c>
      <c r="D8091" s="196">
        <v>955.43</v>
      </c>
    </row>
    <row r="8092" spans="1:4" ht="39.6" x14ac:dyDescent="0.25">
      <c r="A8092" s="191">
        <v>100602</v>
      </c>
      <c r="B8092" s="192" t="s">
        <v>13737</v>
      </c>
      <c r="C8092" s="191" t="s">
        <v>11</v>
      </c>
      <c r="D8092" s="196">
        <v>1174.6199999999999</v>
      </c>
    </row>
    <row r="8093" spans="1:4" ht="39.6" x14ac:dyDescent="0.25">
      <c r="A8093" s="191">
        <v>100578</v>
      </c>
      <c r="B8093" s="192" t="s">
        <v>13738</v>
      </c>
      <c r="C8093" s="191" t="s">
        <v>11</v>
      </c>
      <c r="D8093" s="196">
        <v>657.49</v>
      </c>
    </row>
    <row r="8094" spans="1:4" ht="26.4" x14ac:dyDescent="0.25">
      <c r="A8094" s="191">
        <v>105975</v>
      </c>
      <c r="B8094" s="192" t="s">
        <v>13739</v>
      </c>
      <c r="C8094" s="191" t="s">
        <v>27</v>
      </c>
      <c r="D8094" s="196">
        <v>0</v>
      </c>
    </row>
    <row r="8095" spans="1:4" ht="26.4" x14ac:dyDescent="0.25">
      <c r="A8095" s="191">
        <v>105976</v>
      </c>
      <c r="B8095" s="192" t="s">
        <v>13740</v>
      </c>
      <c r="C8095" s="191" t="s">
        <v>27</v>
      </c>
      <c r="D8095" s="196">
        <v>0</v>
      </c>
    </row>
    <row r="8096" spans="1:4" ht="26.4" x14ac:dyDescent="0.25">
      <c r="A8096" s="191">
        <v>105977</v>
      </c>
      <c r="B8096" s="192" t="s">
        <v>13741</v>
      </c>
      <c r="C8096" s="191" t="s">
        <v>27</v>
      </c>
      <c r="D8096" s="196">
        <v>0</v>
      </c>
    </row>
    <row r="8097" spans="1:4" ht="26.4" x14ac:dyDescent="0.25">
      <c r="A8097" s="191">
        <v>105978</v>
      </c>
      <c r="B8097" s="192" t="s">
        <v>13742</v>
      </c>
      <c r="C8097" s="191" t="s">
        <v>27</v>
      </c>
      <c r="D8097" s="196">
        <v>0</v>
      </c>
    </row>
    <row r="8098" spans="1:4" ht="26.4" x14ac:dyDescent="0.25">
      <c r="A8098" s="191">
        <v>105970</v>
      </c>
      <c r="B8098" s="192" t="s">
        <v>13743</v>
      </c>
      <c r="C8098" s="191" t="s">
        <v>11</v>
      </c>
      <c r="D8098" s="196">
        <v>0</v>
      </c>
    </row>
    <row r="8099" spans="1:4" ht="26.4" x14ac:dyDescent="0.25">
      <c r="A8099" s="191">
        <v>105972</v>
      </c>
      <c r="B8099" s="192" t="s">
        <v>13744</v>
      </c>
      <c r="C8099" s="191" t="s">
        <v>11</v>
      </c>
      <c r="D8099" s="196">
        <v>0</v>
      </c>
    </row>
    <row r="8100" spans="1:4" ht="26.4" x14ac:dyDescent="0.25">
      <c r="A8100" s="191">
        <v>105973</v>
      </c>
      <c r="B8100" s="192" t="s">
        <v>13745</v>
      </c>
      <c r="C8100" s="191" t="s">
        <v>11</v>
      </c>
      <c r="D8100" s="196">
        <v>0</v>
      </c>
    </row>
    <row r="8101" spans="1:4" ht="26.4" x14ac:dyDescent="0.25">
      <c r="A8101" s="191">
        <v>105974</v>
      </c>
      <c r="B8101" s="192" t="s">
        <v>13746</v>
      </c>
      <c r="C8101" s="191" t="s">
        <v>11</v>
      </c>
      <c r="D8101" s="196">
        <v>0</v>
      </c>
    </row>
    <row r="8102" spans="1:4" ht="26.4" x14ac:dyDescent="0.25">
      <c r="A8102" s="191">
        <v>105971</v>
      </c>
      <c r="B8102" s="192" t="s">
        <v>13747</v>
      </c>
      <c r="C8102" s="191" t="s">
        <v>11</v>
      </c>
      <c r="D8102" s="196">
        <v>0</v>
      </c>
    </row>
    <row r="8103" spans="1:4" ht="26.4" x14ac:dyDescent="0.25">
      <c r="A8103" s="191">
        <v>105967</v>
      </c>
      <c r="B8103" s="192" t="s">
        <v>13748</v>
      </c>
      <c r="C8103" s="191" t="s">
        <v>11</v>
      </c>
      <c r="D8103" s="196">
        <v>0</v>
      </c>
    </row>
    <row r="8104" spans="1:4" ht="26.4" x14ac:dyDescent="0.25">
      <c r="A8104" s="191">
        <v>105968</v>
      </c>
      <c r="B8104" s="192" t="s">
        <v>13749</v>
      </c>
      <c r="C8104" s="191" t="s">
        <v>11</v>
      </c>
      <c r="D8104" s="196">
        <v>0</v>
      </c>
    </row>
    <row r="8105" spans="1:4" ht="26.4" x14ac:dyDescent="0.25">
      <c r="A8105" s="191">
        <v>105969</v>
      </c>
      <c r="B8105" s="192" t="s">
        <v>13750</v>
      </c>
      <c r="C8105" s="191" t="s">
        <v>11</v>
      </c>
      <c r="D8105" s="196">
        <v>0</v>
      </c>
    </row>
    <row r="8106" spans="1:4" ht="26.4" x14ac:dyDescent="0.25">
      <c r="A8106" s="191">
        <v>100623</v>
      </c>
      <c r="B8106" s="192" t="s">
        <v>13751</v>
      </c>
      <c r="C8106" s="191" t="s">
        <v>11</v>
      </c>
      <c r="D8106" s="196">
        <v>2267.6</v>
      </c>
    </row>
    <row r="8107" spans="1:4" ht="26.4" x14ac:dyDescent="0.25">
      <c r="A8107" s="191">
        <v>105964</v>
      </c>
      <c r="B8107" s="192" t="s">
        <v>13752</v>
      </c>
      <c r="C8107" s="191" t="s">
        <v>11</v>
      </c>
      <c r="D8107" s="196">
        <v>0</v>
      </c>
    </row>
    <row r="8108" spans="1:4" ht="26.4" x14ac:dyDescent="0.25">
      <c r="A8108" s="191">
        <v>105965</v>
      </c>
      <c r="B8108" s="192" t="s">
        <v>13753</v>
      </c>
      <c r="C8108" s="191" t="s">
        <v>11</v>
      </c>
      <c r="D8108" s="196">
        <v>0</v>
      </c>
    </row>
    <row r="8109" spans="1:4" ht="26.4" x14ac:dyDescent="0.25">
      <c r="A8109" s="191">
        <v>105966</v>
      </c>
      <c r="B8109" s="192" t="s">
        <v>13754</v>
      </c>
      <c r="C8109" s="191" t="s">
        <v>11</v>
      </c>
      <c r="D8109" s="196">
        <v>0</v>
      </c>
    </row>
    <row r="8110" spans="1:4" ht="26.4" x14ac:dyDescent="0.25">
      <c r="A8110" s="191">
        <v>100621</v>
      </c>
      <c r="B8110" s="192" t="s">
        <v>13755</v>
      </c>
      <c r="C8110" s="191" t="s">
        <v>11</v>
      </c>
      <c r="D8110" s="196">
        <v>2744.81</v>
      </c>
    </row>
    <row r="8111" spans="1:4" ht="26.4" x14ac:dyDescent="0.25">
      <c r="A8111" s="191">
        <v>105960</v>
      </c>
      <c r="B8111" s="192" t="s">
        <v>13756</v>
      </c>
      <c r="C8111" s="191" t="s">
        <v>11</v>
      </c>
      <c r="D8111" s="196">
        <v>0</v>
      </c>
    </row>
    <row r="8112" spans="1:4" ht="26.4" x14ac:dyDescent="0.25">
      <c r="A8112" s="191">
        <v>105961</v>
      </c>
      <c r="B8112" s="192" t="s">
        <v>13757</v>
      </c>
      <c r="C8112" s="191" t="s">
        <v>11</v>
      </c>
      <c r="D8112" s="196">
        <v>0</v>
      </c>
    </row>
    <row r="8113" spans="1:4" ht="26.4" x14ac:dyDescent="0.25">
      <c r="A8113" s="191">
        <v>105962</v>
      </c>
      <c r="B8113" s="192" t="s">
        <v>13758</v>
      </c>
      <c r="C8113" s="191" t="s">
        <v>11</v>
      </c>
      <c r="D8113" s="196">
        <v>0</v>
      </c>
    </row>
    <row r="8114" spans="1:4" ht="26.4" x14ac:dyDescent="0.25">
      <c r="A8114" s="191">
        <v>105963</v>
      </c>
      <c r="B8114" s="192" t="s">
        <v>13759</v>
      </c>
      <c r="C8114" s="191" t="s">
        <v>11</v>
      </c>
      <c r="D8114" s="196">
        <v>0</v>
      </c>
    </row>
    <row r="8115" spans="1:4" ht="26.4" x14ac:dyDescent="0.25">
      <c r="A8115" s="191">
        <v>100622</v>
      </c>
      <c r="B8115" s="192" t="s">
        <v>13760</v>
      </c>
      <c r="C8115" s="191" t="s">
        <v>11</v>
      </c>
      <c r="D8115" s="196">
        <v>2206.4899999999998</v>
      </c>
    </row>
    <row r="8116" spans="1:4" ht="26.4" x14ac:dyDescent="0.25">
      <c r="A8116" s="191">
        <v>105956</v>
      </c>
      <c r="B8116" s="192" t="s">
        <v>13761</v>
      </c>
      <c r="C8116" s="191" t="s">
        <v>11</v>
      </c>
      <c r="D8116" s="196">
        <v>0</v>
      </c>
    </row>
    <row r="8117" spans="1:4" ht="26.4" x14ac:dyDescent="0.25">
      <c r="A8117" s="191">
        <v>105957</v>
      </c>
      <c r="B8117" s="192" t="s">
        <v>13762</v>
      </c>
      <c r="C8117" s="191" t="s">
        <v>11</v>
      </c>
      <c r="D8117" s="196">
        <v>0</v>
      </c>
    </row>
    <row r="8118" spans="1:4" ht="26.4" x14ac:dyDescent="0.25">
      <c r="A8118" s="191">
        <v>105958</v>
      </c>
      <c r="B8118" s="192" t="s">
        <v>13763</v>
      </c>
      <c r="C8118" s="191" t="s">
        <v>11</v>
      </c>
      <c r="D8118" s="196">
        <v>1925.13</v>
      </c>
    </row>
    <row r="8119" spans="1:4" ht="26.4" x14ac:dyDescent="0.25">
      <c r="A8119" s="191">
        <v>105959</v>
      </c>
      <c r="B8119" s="192" t="s">
        <v>13764</v>
      </c>
      <c r="C8119" s="191" t="s">
        <v>11</v>
      </c>
      <c r="D8119" s="196">
        <v>0</v>
      </c>
    </row>
    <row r="8120" spans="1:4" ht="26.4" x14ac:dyDescent="0.25">
      <c r="A8120" s="191">
        <v>100620</v>
      </c>
      <c r="B8120" s="192" t="s">
        <v>13765</v>
      </c>
      <c r="C8120" s="191" t="s">
        <v>11</v>
      </c>
      <c r="D8120" s="196">
        <v>2456.44</v>
      </c>
    </row>
    <row r="8121" spans="1:4" ht="26.4" x14ac:dyDescent="0.25">
      <c r="A8121" s="191">
        <v>105951</v>
      </c>
      <c r="B8121" s="192" t="s">
        <v>13766</v>
      </c>
      <c r="C8121" s="191" t="s">
        <v>11</v>
      </c>
      <c r="D8121" s="196">
        <v>0</v>
      </c>
    </row>
    <row r="8122" spans="1:4" ht="26.4" x14ac:dyDescent="0.25">
      <c r="A8122" s="191">
        <v>105952</v>
      </c>
      <c r="B8122" s="192" t="s">
        <v>13767</v>
      </c>
      <c r="C8122" s="191" t="s">
        <v>11</v>
      </c>
      <c r="D8122" s="196">
        <v>0</v>
      </c>
    </row>
    <row r="8123" spans="1:4" ht="26.4" x14ac:dyDescent="0.25">
      <c r="A8123" s="191">
        <v>105953</v>
      </c>
      <c r="B8123" s="192" t="s">
        <v>13768</v>
      </c>
      <c r="C8123" s="191" t="s">
        <v>11</v>
      </c>
      <c r="D8123" s="196">
        <v>1727.66</v>
      </c>
    </row>
    <row r="8124" spans="1:4" ht="26.4" x14ac:dyDescent="0.25">
      <c r="A8124" s="191">
        <v>105954</v>
      </c>
      <c r="B8124" s="192" t="s">
        <v>13769</v>
      </c>
      <c r="C8124" s="191" t="s">
        <v>11</v>
      </c>
      <c r="D8124" s="196">
        <v>0</v>
      </c>
    </row>
    <row r="8125" spans="1:4" ht="26.4" x14ac:dyDescent="0.25">
      <c r="A8125" s="191">
        <v>105955</v>
      </c>
      <c r="B8125" s="192" t="s">
        <v>13770</v>
      </c>
      <c r="C8125" s="191" t="s">
        <v>11</v>
      </c>
      <c r="D8125" s="196">
        <v>2286.9299999999998</v>
      </c>
    </row>
    <row r="8126" spans="1:4" ht="26.4" x14ac:dyDescent="0.25">
      <c r="A8126" s="191">
        <v>105946</v>
      </c>
      <c r="B8126" s="192" t="s">
        <v>13771</v>
      </c>
      <c r="C8126" s="191" t="s">
        <v>11</v>
      </c>
      <c r="D8126" s="196">
        <v>0</v>
      </c>
    </row>
    <row r="8127" spans="1:4" ht="26.4" x14ac:dyDescent="0.25">
      <c r="A8127" s="191">
        <v>105947</v>
      </c>
      <c r="B8127" s="192" t="s">
        <v>13772</v>
      </c>
      <c r="C8127" s="191" t="s">
        <v>11</v>
      </c>
      <c r="D8127" s="196">
        <v>0</v>
      </c>
    </row>
    <row r="8128" spans="1:4" ht="26.4" x14ac:dyDescent="0.25">
      <c r="A8128" s="191">
        <v>105948</v>
      </c>
      <c r="B8128" s="192" t="s">
        <v>13773</v>
      </c>
      <c r="C8128" s="191" t="s">
        <v>11</v>
      </c>
      <c r="D8128" s="196">
        <v>0</v>
      </c>
    </row>
    <row r="8129" spans="1:4" ht="26.4" x14ac:dyDescent="0.25">
      <c r="A8129" s="191">
        <v>105949</v>
      </c>
      <c r="B8129" s="192" t="s">
        <v>13774</v>
      </c>
      <c r="C8129" s="191" t="s">
        <v>11</v>
      </c>
      <c r="D8129" s="196">
        <v>0</v>
      </c>
    </row>
    <row r="8130" spans="1:4" ht="26.4" x14ac:dyDescent="0.25">
      <c r="A8130" s="191">
        <v>105950</v>
      </c>
      <c r="B8130" s="192" t="s">
        <v>13775</v>
      </c>
      <c r="C8130" s="191" t="s">
        <v>11</v>
      </c>
      <c r="D8130" s="196">
        <v>0</v>
      </c>
    </row>
    <row r="8131" spans="1:4" ht="26.4" x14ac:dyDescent="0.25">
      <c r="A8131" s="191">
        <v>100619</v>
      </c>
      <c r="B8131" s="192" t="s">
        <v>13776</v>
      </c>
      <c r="C8131" s="191" t="s">
        <v>11</v>
      </c>
      <c r="D8131" s="196">
        <v>606.44000000000005</v>
      </c>
    </row>
    <row r="8132" spans="1:4" ht="26.4" x14ac:dyDescent="0.25">
      <c r="A8132" s="191">
        <v>99283</v>
      </c>
      <c r="B8132" s="192" t="s">
        <v>1074</v>
      </c>
      <c r="C8132" s="191" t="s">
        <v>27</v>
      </c>
      <c r="D8132" s="196">
        <v>1158.8399999999999</v>
      </c>
    </row>
    <row r="8133" spans="1:4" ht="26.4" x14ac:dyDescent="0.25">
      <c r="A8133" s="191">
        <v>99293</v>
      </c>
      <c r="B8133" s="192" t="s">
        <v>1078</v>
      </c>
      <c r="C8133" s="191" t="s">
        <v>27</v>
      </c>
      <c r="D8133" s="196">
        <v>1402.66</v>
      </c>
    </row>
    <row r="8134" spans="1:4" ht="26.4" x14ac:dyDescent="0.25">
      <c r="A8134" s="191">
        <v>99243</v>
      </c>
      <c r="B8134" s="192" t="s">
        <v>1060</v>
      </c>
      <c r="C8134" s="191" t="s">
        <v>27</v>
      </c>
      <c r="D8134" s="196">
        <v>1646.37</v>
      </c>
    </row>
    <row r="8135" spans="1:4" ht="26.4" x14ac:dyDescent="0.25">
      <c r="A8135" s="191">
        <v>99249</v>
      </c>
      <c r="B8135" s="192" t="s">
        <v>1063</v>
      </c>
      <c r="C8135" s="191" t="s">
        <v>27</v>
      </c>
      <c r="D8135" s="196">
        <v>2012.05</v>
      </c>
    </row>
    <row r="8136" spans="1:4" ht="26.4" x14ac:dyDescent="0.25">
      <c r="A8136" s="191">
        <v>99278</v>
      </c>
      <c r="B8136" s="192" t="s">
        <v>1071</v>
      </c>
      <c r="C8136" s="191" t="s">
        <v>27</v>
      </c>
      <c r="D8136" s="196">
        <v>406.99</v>
      </c>
    </row>
    <row r="8137" spans="1:4" ht="26.4" x14ac:dyDescent="0.25">
      <c r="A8137" s="191">
        <v>99288</v>
      </c>
      <c r="B8137" s="192" t="s">
        <v>1075</v>
      </c>
      <c r="C8137" s="191" t="s">
        <v>27</v>
      </c>
      <c r="D8137" s="196">
        <v>536.41</v>
      </c>
    </row>
    <row r="8138" spans="1:4" ht="26.4" x14ac:dyDescent="0.25">
      <c r="A8138" s="191">
        <v>99240</v>
      </c>
      <c r="B8138" s="192" t="s">
        <v>1058</v>
      </c>
      <c r="C8138" s="191" t="s">
        <v>27</v>
      </c>
      <c r="D8138" s="196">
        <v>712.81</v>
      </c>
    </row>
    <row r="8139" spans="1:4" ht="26.4" x14ac:dyDescent="0.25">
      <c r="A8139" s="191">
        <v>99246</v>
      </c>
      <c r="B8139" s="192" t="s">
        <v>1061</v>
      </c>
      <c r="C8139" s="191" t="s">
        <v>27</v>
      </c>
      <c r="D8139" s="196">
        <v>976.14</v>
      </c>
    </row>
    <row r="8140" spans="1:4" ht="26.4" x14ac:dyDescent="0.25">
      <c r="A8140" s="191">
        <v>97981</v>
      </c>
      <c r="B8140" s="192" t="s">
        <v>1023</v>
      </c>
      <c r="C8140" s="191" t="s">
        <v>27</v>
      </c>
      <c r="D8140" s="196">
        <v>1227.52</v>
      </c>
    </row>
    <row r="8141" spans="1:4" ht="26.4" x14ac:dyDescent="0.25">
      <c r="A8141" s="191">
        <v>97985</v>
      </c>
      <c r="B8141" s="192" t="s">
        <v>13777</v>
      </c>
      <c r="C8141" s="191" t="s">
        <v>27</v>
      </c>
      <c r="D8141" s="196">
        <v>1480.31</v>
      </c>
    </row>
    <row r="8142" spans="1:4" ht="26.4" x14ac:dyDescent="0.25">
      <c r="A8142" s="191">
        <v>97989</v>
      </c>
      <c r="B8142" s="192" t="s">
        <v>1026</v>
      </c>
      <c r="C8142" s="191" t="s">
        <v>27</v>
      </c>
      <c r="D8142" s="196">
        <v>1733.01</v>
      </c>
    </row>
    <row r="8143" spans="1:4" ht="26.4" x14ac:dyDescent="0.25">
      <c r="A8143" s="191">
        <v>97993</v>
      </c>
      <c r="B8143" s="192" t="s">
        <v>13778</v>
      </c>
      <c r="C8143" s="191" t="s">
        <v>27</v>
      </c>
      <c r="D8143" s="196">
        <v>2112.17</v>
      </c>
    </row>
    <row r="8144" spans="1:4" ht="26.4" x14ac:dyDescent="0.25">
      <c r="A8144" s="191">
        <v>98409</v>
      </c>
      <c r="B8144" s="192" t="s">
        <v>1057</v>
      </c>
      <c r="C8144" s="191" t="s">
        <v>27</v>
      </c>
      <c r="D8144" s="196">
        <v>408.94</v>
      </c>
    </row>
    <row r="8145" spans="1:4" ht="26.4" x14ac:dyDescent="0.25">
      <c r="A8145" s="191">
        <v>97983</v>
      </c>
      <c r="B8145" s="192" t="s">
        <v>1024</v>
      </c>
      <c r="C8145" s="191" t="s">
        <v>27</v>
      </c>
      <c r="D8145" s="196">
        <v>538.97</v>
      </c>
    </row>
    <row r="8146" spans="1:4" ht="26.4" x14ac:dyDescent="0.25">
      <c r="A8146" s="191">
        <v>97987</v>
      </c>
      <c r="B8146" s="192" t="s">
        <v>1025</v>
      </c>
      <c r="C8146" s="191" t="s">
        <v>27</v>
      </c>
      <c r="D8146" s="196">
        <v>716.02</v>
      </c>
    </row>
    <row r="8147" spans="1:4" ht="26.4" x14ac:dyDescent="0.25">
      <c r="A8147" s="191">
        <v>97991</v>
      </c>
      <c r="B8147" s="192" t="s">
        <v>13779</v>
      </c>
      <c r="C8147" s="191" t="s">
        <v>27</v>
      </c>
      <c r="D8147" s="196">
        <v>980.52</v>
      </c>
    </row>
    <row r="8148" spans="1:4" ht="26.4" x14ac:dyDescent="0.25">
      <c r="A8148" s="191">
        <v>99241</v>
      </c>
      <c r="B8148" s="192" t="s">
        <v>1059</v>
      </c>
      <c r="C8148" s="191" t="s">
        <v>27</v>
      </c>
      <c r="D8148" s="196">
        <v>1953.12</v>
      </c>
    </row>
    <row r="8149" spans="1:4" ht="26.4" x14ac:dyDescent="0.25">
      <c r="A8149" s="191">
        <v>99247</v>
      </c>
      <c r="B8149" s="192" t="s">
        <v>1062</v>
      </c>
      <c r="C8149" s="191" t="s">
        <v>27</v>
      </c>
      <c r="D8149" s="196">
        <v>2227.02</v>
      </c>
    </row>
    <row r="8150" spans="1:4" ht="26.4" x14ac:dyDescent="0.25">
      <c r="A8150" s="191">
        <v>99263</v>
      </c>
      <c r="B8150" s="192" t="s">
        <v>1066</v>
      </c>
      <c r="C8150" s="191" t="s">
        <v>27</v>
      </c>
      <c r="D8150" s="196">
        <v>2500.96</v>
      </c>
    </row>
    <row r="8151" spans="1:4" ht="26.4" x14ac:dyDescent="0.25">
      <c r="A8151" s="191">
        <v>99276</v>
      </c>
      <c r="B8151" s="192" t="s">
        <v>1069</v>
      </c>
      <c r="C8151" s="191" t="s">
        <v>27</v>
      </c>
      <c r="D8151" s="196">
        <v>2774.9</v>
      </c>
    </row>
    <row r="8152" spans="1:4" ht="26.4" x14ac:dyDescent="0.25">
      <c r="A8152" s="191">
        <v>99291</v>
      </c>
      <c r="B8152" s="192" t="s">
        <v>1077</v>
      </c>
      <c r="C8152" s="191" t="s">
        <v>27</v>
      </c>
      <c r="D8152" s="196">
        <v>3048.78</v>
      </c>
    </row>
    <row r="8153" spans="1:4" ht="26.4" x14ac:dyDescent="0.25">
      <c r="A8153" s="191">
        <v>99297</v>
      </c>
      <c r="B8153" s="192" t="s">
        <v>1080</v>
      </c>
      <c r="C8153" s="191" t="s">
        <v>27</v>
      </c>
      <c r="D8153" s="196">
        <v>3344.35</v>
      </c>
    </row>
    <row r="8154" spans="1:4" ht="26.4" x14ac:dyDescent="0.25">
      <c r="A8154" s="191">
        <v>99254</v>
      </c>
      <c r="B8154" s="192" t="s">
        <v>1064</v>
      </c>
      <c r="C8154" s="191" t="s">
        <v>27</v>
      </c>
      <c r="D8154" s="196">
        <v>1405.3</v>
      </c>
    </row>
    <row r="8155" spans="1:4" ht="26.4" x14ac:dyDescent="0.25">
      <c r="A8155" s="191">
        <v>99261</v>
      </c>
      <c r="B8155" s="192" t="s">
        <v>1065</v>
      </c>
      <c r="C8155" s="191" t="s">
        <v>27</v>
      </c>
      <c r="D8155" s="196">
        <v>1679.19</v>
      </c>
    </row>
    <row r="8156" spans="1:4" ht="26.4" x14ac:dyDescent="0.25">
      <c r="A8156" s="191">
        <v>99266</v>
      </c>
      <c r="B8156" s="192" t="s">
        <v>1067</v>
      </c>
      <c r="C8156" s="191" t="s">
        <v>27</v>
      </c>
      <c r="D8156" s="196">
        <v>1953.12</v>
      </c>
    </row>
    <row r="8157" spans="1:4" ht="26.4" x14ac:dyDescent="0.25">
      <c r="A8157" s="191">
        <v>99269</v>
      </c>
      <c r="B8157" s="192" t="s">
        <v>1068</v>
      </c>
      <c r="C8157" s="191" t="s">
        <v>27</v>
      </c>
      <c r="D8157" s="196">
        <v>2227.02</v>
      </c>
    </row>
    <row r="8158" spans="1:4" ht="26.4" x14ac:dyDescent="0.25">
      <c r="A8158" s="191">
        <v>99277</v>
      </c>
      <c r="B8158" s="192" t="s">
        <v>1070</v>
      </c>
      <c r="C8158" s="191" t="s">
        <v>27</v>
      </c>
      <c r="D8158" s="196">
        <v>2500.96</v>
      </c>
    </row>
    <row r="8159" spans="1:4" ht="26.4" x14ac:dyDescent="0.25">
      <c r="A8159" s="191">
        <v>99281</v>
      </c>
      <c r="B8159" s="192" t="s">
        <v>1072</v>
      </c>
      <c r="C8159" s="191" t="s">
        <v>27</v>
      </c>
      <c r="D8159" s="196">
        <v>2774.9</v>
      </c>
    </row>
    <row r="8160" spans="1:4" ht="26.4" x14ac:dyDescent="0.25">
      <c r="A8160" s="191">
        <v>99289</v>
      </c>
      <c r="B8160" s="192" t="s">
        <v>1076</v>
      </c>
      <c r="C8160" s="191" t="s">
        <v>27</v>
      </c>
      <c r="D8160" s="196">
        <v>3048.78</v>
      </c>
    </row>
    <row r="8161" spans="1:4" ht="26.4" x14ac:dyDescent="0.25">
      <c r="A8161" s="191">
        <v>99282</v>
      </c>
      <c r="B8161" s="192" t="s">
        <v>1073</v>
      </c>
      <c r="C8161" s="191" t="s">
        <v>27</v>
      </c>
      <c r="D8161" s="196">
        <v>3074.97</v>
      </c>
    </row>
    <row r="8162" spans="1:4" ht="26.4" x14ac:dyDescent="0.25">
      <c r="A8162" s="191">
        <v>99296</v>
      </c>
      <c r="B8162" s="192" t="s">
        <v>1079</v>
      </c>
      <c r="C8162" s="191" t="s">
        <v>27</v>
      </c>
      <c r="D8162" s="196">
        <v>3348.86</v>
      </c>
    </row>
    <row r="8163" spans="1:4" ht="26.4" x14ac:dyDescent="0.25">
      <c r="A8163" s="191">
        <v>99299</v>
      </c>
      <c r="B8163" s="192" t="s">
        <v>1081</v>
      </c>
      <c r="C8163" s="191" t="s">
        <v>27</v>
      </c>
      <c r="D8163" s="196">
        <v>3622.7</v>
      </c>
    </row>
    <row r="8164" spans="1:4" ht="26.4" x14ac:dyDescent="0.25">
      <c r="A8164" s="191">
        <v>99302</v>
      </c>
      <c r="B8164" s="192" t="s">
        <v>1082</v>
      </c>
      <c r="C8164" s="191" t="s">
        <v>27</v>
      </c>
      <c r="D8164" s="196">
        <v>3901.09</v>
      </c>
    </row>
    <row r="8165" spans="1:4" ht="26.4" x14ac:dyDescent="0.25">
      <c r="A8165" s="191">
        <v>99307</v>
      </c>
      <c r="B8165" s="192" t="s">
        <v>1085</v>
      </c>
      <c r="C8165" s="191" t="s">
        <v>27</v>
      </c>
      <c r="D8165" s="196">
        <v>2522.64</v>
      </c>
    </row>
    <row r="8166" spans="1:4" ht="26.4" x14ac:dyDescent="0.25">
      <c r="A8166" s="191">
        <v>99317</v>
      </c>
      <c r="B8166" s="192" t="s">
        <v>1089</v>
      </c>
      <c r="C8166" s="191" t="s">
        <v>27</v>
      </c>
      <c r="D8166" s="196">
        <v>2796.51</v>
      </c>
    </row>
    <row r="8167" spans="1:4" ht="26.4" x14ac:dyDescent="0.25">
      <c r="A8167" s="191">
        <v>99321</v>
      </c>
      <c r="B8167" s="192" t="s">
        <v>1092</v>
      </c>
      <c r="C8167" s="191" t="s">
        <v>27</v>
      </c>
      <c r="D8167" s="196">
        <v>3070.45</v>
      </c>
    </row>
    <row r="8168" spans="1:4" ht="26.4" x14ac:dyDescent="0.25">
      <c r="A8168" s="191">
        <v>99323</v>
      </c>
      <c r="B8168" s="192" t="s">
        <v>1093</v>
      </c>
      <c r="C8168" s="191" t="s">
        <v>27</v>
      </c>
      <c r="D8168" s="196">
        <v>3344.35</v>
      </c>
    </row>
    <row r="8169" spans="1:4" ht="26.4" x14ac:dyDescent="0.25">
      <c r="A8169" s="191">
        <v>99325</v>
      </c>
      <c r="B8169" s="192" t="s">
        <v>1094</v>
      </c>
      <c r="C8169" s="191" t="s">
        <v>27</v>
      </c>
      <c r="D8169" s="196">
        <v>3622.7</v>
      </c>
    </row>
    <row r="8170" spans="1:4" ht="26.4" x14ac:dyDescent="0.25">
      <c r="A8170" s="191">
        <v>99311</v>
      </c>
      <c r="B8170" s="192" t="s">
        <v>1087</v>
      </c>
      <c r="C8170" s="191" t="s">
        <v>27</v>
      </c>
      <c r="D8170" s="196">
        <v>4179.5600000000004</v>
      </c>
    </row>
    <row r="8171" spans="1:4" ht="26.4" x14ac:dyDescent="0.25">
      <c r="A8171" s="191">
        <v>99314</v>
      </c>
      <c r="B8171" s="192" t="s">
        <v>1088</v>
      </c>
      <c r="C8171" s="191" t="s">
        <v>27</v>
      </c>
      <c r="D8171" s="196">
        <v>4457.95</v>
      </c>
    </row>
    <row r="8172" spans="1:4" ht="26.4" x14ac:dyDescent="0.25">
      <c r="A8172" s="191">
        <v>99304</v>
      </c>
      <c r="B8172" s="192" t="s">
        <v>1083</v>
      </c>
      <c r="C8172" s="191" t="s">
        <v>27</v>
      </c>
      <c r="D8172" s="196">
        <v>3627.21</v>
      </c>
    </row>
    <row r="8173" spans="1:4" ht="26.4" x14ac:dyDescent="0.25">
      <c r="A8173" s="191">
        <v>99306</v>
      </c>
      <c r="B8173" s="192" t="s">
        <v>1084</v>
      </c>
      <c r="C8173" s="191" t="s">
        <v>27</v>
      </c>
      <c r="D8173" s="196">
        <v>3901.09</v>
      </c>
    </row>
    <row r="8174" spans="1:4" ht="26.4" x14ac:dyDescent="0.25">
      <c r="A8174" s="191">
        <v>99309</v>
      </c>
      <c r="B8174" s="192" t="s">
        <v>1086</v>
      </c>
      <c r="C8174" s="191" t="s">
        <v>27</v>
      </c>
      <c r="D8174" s="196">
        <v>4179.5600000000004</v>
      </c>
    </row>
    <row r="8175" spans="1:4" ht="26.4" x14ac:dyDescent="0.25">
      <c r="A8175" s="191">
        <v>99327</v>
      </c>
      <c r="B8175" s="192" t="s">
        <v>1095</v>
      </c>
      <c r="C8175" s="191" t="s">
        <v>27</v>
      </c>
      <c r="D8175" s="196">
        <v>4692.21</v>
      </c>
    </row>
    <row r="8176" spans="1:4" ht="26.4" x14ac:dyDescent="0.25">
      <c r="A8176" s="191">
        <v>98009</v>
      </c>
      <c r="B8176" s="192" t="s">
        <v>1034</v>
      </c>
      <c r="C8176" s="191" t="s">
        <v>27</v>
      </c>
      <c r="D8176" s="196">
        <v>2020.4</v>
      </c>
    </row>
    <row r="8177" spans="1:4" ht="26.4" x14ac:dyDescent="0.25">
      <c r="A8177" s="191">
        <v>98011</v>
      </c>
      <c r="B8177" s="192" t="s">
        <v>1035</v>
      </c>
      <c r="C8177" s="191" t="s">
        <v>27</v>
      </c>
      <c r="D8177" s="196">
        <v>2304.19</v>
      </c>
    </row>
    <row r="8178" spans="1:4" ht="26.4" x14ac:dyDescent="0.25">
      <c r="A8178" s="191">
        <v>98013</v>
      </c>
      <c r="B8178" s="192" t="s">
        <v>1036</v>
      </c>
      <c r="C8178" s="191" t="s">
        <v>27</v>
      </c>
      <c r="D8178" s="196">
        <v>2588.02</v>
      </c>
    </row>
    <row r="8179" spans="1:4" ht="26.4" x14ac:dyDescent="0.25">
      <c r="A8179" s="191">
        <v>98015</v>
      </c>
      <c r="B8179" s="192" t="s">
        <v>1037</v>
      </c>
      <c r="C8179" s="191" t="s">
        <v>27</v>
      </c>
      <c r="D8179" s="196">
        <v>2871.86</v>
      </c>
    </row>
    <row r="8180" spans="1:4" ht="26.4" x14ac:dyDescent="0.25">
      <c r="A8180" s="191">
        <v>98017</v>
      </c>
      <c r="B8180" s="192" t="s">
        <v>1038</v>
      </c>
      <c r="C8180" s="191" t="s">
        <v>27</v>
      </c>
      <c r="D8180" s="196">
        <v>3155.63</v>
      </c>
    </row>
    <row r="8181" spans="1:4" ht="26.4" x14ac:dyDescent="0.25">
      <c r="A8181" s="191">
        <v>98019</v>
      </c>
      <c r="B8181" s="192" t="s">
        <v>1039</v>
      </c>
      <c r="C8181" s="191" t="s">
        <v>27</v>
      </c>
      <c r="D8181" s="196">
        <v>3464.06</v>
      </c>
    </row>
    <row r="8182" spans="1:4" ht="26.4" x14ac:dyDescent="0.25">
      <c r="A8182" s="191">
        <v>97995</v>
      </c>
      <c r="B8182" s="192" t="s">
        <v>1027</v>
      </c>
      <c r="C8182" s="191" t="s">
        <v>27</v>
      </c>
      <c r="D8182" s="196">
        <v>1452.8</v>
      </c>
    </row>
    <row r="8183" spans="1:4" ht="26.4" x14ac:dyDescent="0.25">
      <c r="A8183" s="191">
        <v>97997</v>
      </c>
      <c r="B8183" s="192" t="s">
        <v>1028</v>
      </c>
      <c r="C8183" s="191" t="s">
        <v>27</v>
      </c>
      <c r="D8183" s="196">
        <v>1736.57</v>
      </c>
    </row>
    <row r="8184" spans="1:4" ht="26.4" x14ac:dyDescent="0.25">
      <c r="A8184" s="191">
        <v>97999</v>
      </c>
      <c r="B8184" s="192" t="s">
        <v>1029</v>
      </c>
      <c r="C8184" s="191" t="s">
        <v>27</v>
      </c>
      <c r="D8184" s="196">
        <v>2020.4</v>
      </c>
    </row>
    <row r="8185" spans="1:4" ht="26.4" x14ac:dyDescent="0.25">
      <c r="A8185" s="191">
        <v>98001</v>
      </c>
      <c r="B8185" s="192" t="s">
        <v>1030</v>
      </c>
      <c r="C8185" s="191" t="s">
        <v>27</v>
      </c>
      <c r="D8185" s="196">
        <v>2304.19</v>
      </c>
    </row>
    <row r="8186" spans="1:4" ht="26.4" x14ac:dyDescent="0.25">
      <c r="A8186" s="191">
        <v>98003</v>
      </c>
      <c r="B8186" s="192" t="s">
        <v>1031</v>
      </c>
      <c r="C8186" s="191" t="s">
        <v>27</v>
      </c>
      <c r="D8186" s="196">
        <v>2588.02</v>
      </c>
    </row>
    <row r="8187" spans="1:4" ht="26.4" x14ac:dyDescent="0.25">
      <c r="A8187" s="191">
        <v>98005</v>
      </c>
      <c r="B8187" s="192" t="s">
        <v>1032</v>
      </c>
      <c r="C8187" s="191" t="s">
        <v>27</v>
      </c>
      <c r="D8187" s="196">
        <v>2871.86</v>
      </c>
    </row>
    <row r="8188" spans="1:4" ht="26.4" x14ac:dyDescent="0.25">
      <c r="A8188" s="191">
        <v>98007</v>
      </c>
      <c r="B8188" s="192" t="s">
        <v>1033</v>
      </c>
      <c r="C8188" s="191" t="s">
        <v>27</v>
      </c>
      <c r="D8188" s="196">
        <v>3155.63</v>
      </c>
    </row>
    <row r="8189" spans="1:4" ht="26.4" x14ac:dyDescent="0.25">
      <c r="A8189" s="191">
        <v>98031</v>
      </c>
      <c r="B8189" s="192" t="s">
        <v>1045</v>
      </c>
      <c r="C8189" s="191" t="s">
        <v>27</v>
      </c>
      <c r="D8189" s="196">
        <v>3185.42</v>
      </c>
    </row>
    <row r="8190" spans="1:4" ht="26.4" x14ac:dyDescent="0.25">
      <c r="A8190" s="191">
        <v>98033</v>
      </c>
      <c r="B8190" s="192" t="s">
        <v>1046</v>
      </c>
      <c r="C8190" s="191" t="s">
        <v>27</v>
      </c>
      <c r="D8190" s="196">
        <v>3469.19</v>
      </c>
    </row>
    <row r="8191" spans="1:4" ht="26.4" x14ac:dyDescent="0.25">
      <c r="A8191" s="191">
        <v>98035</v>
      </c>
      <c r="B8191" s="192" t="s">
        <v>1047</v>
      </c>
      <c r="C8191" s="191" t="s">
        <v>27</v>
      </c>
      <c r="D8191" s="196">
        <v>3752.93</v>
      </c>
    </row>
    <row r="8192" spans="1:4" ht="26.4" x14ac:dyDescent="0.25">
      <c r="A8192" s="191">
        <v>98037</v>
      </c>
      <c r="B8192" s="192" t="s">
        <v>1048</v>
      </c>
      <c r="C8192" s="191" t="s">
        <v>27</v>
      </c>
      <c r="D8192" s="196">
        <v>4041.83</v>
      </c>
    </row>
    <row r="8193" spans="1:4" ht="26.4" x14ac:dyDescent="0.25">
      <c r="A8193" s="191">
        <v>98021</v>
      </c>
      <c r="B8193" s="192" t="s">
        <v>1040</v>
      </c>
      <c r="C8193" s="191" t="s">
        <v>27</v>
      </c>
      <c r="D8193" s="196">
        <v>2612.6799999999998</v>
      </c>
    </row>
    <row r="8194" spans="1:4" ht="26.4" x14ac:dyDescent="0.25">
      <c r="A8194" s="191">
        <v>98023</v>
      </c>
      <c r="B8194" s="192" t="s">
        <v>1041</v>
      </c>
      <c r="C8194" s="191" t="s">
        <v>27</v>
      </c>
      <c r="D8194" s="196">
        <v>2896.44</v>
      </c>
    </row>
    <row r="8195" spans="1:4" ht="26.4" x14ac:dyDescent="0.25">
      <c r="A8195" s="191">
        <v>98025</v>
      </c>
      <c r="B8195" s="192" t="s">
        <v>1042</v>
      </c>
      <c r="C8195" s="191" t="s">
        <v>27</v>
      </c>
      <c r="D8195" s="196">
        <v>3180.28</v>
      </c>
    </row>
    <row r="8196" spans="1:4" ht="26.4" x14ac:dyDescent="0.25">
      <c r="A8196" s="191">
        <v>98027</v>
      </c>
      <c r="B8196" s="192" t="s">
        <v>1043</v>
      </c>
      <c r="C8196" s="191" t="s">
        <v>27</v>
      </c>
      <c r="D8196" s="196">
        <v>3464.06</v>
      </c>
    </row>
    <row r="8197" spans="1:4" ht="26.4" x14ac:dyDescent="0.25">
      <c r="A8197" s="191">
        <v>98029</v>
      </c>
      <c r="B8197" s="192" t="s">
        <v>1044</v>
      </c>
      <c r="C8197" s="191" t="s">
        <v>27</v>
      </c>
      <c r="D8197" s="196">
        <v>3752.93</v>
      </c>
    </row>
    <row r="8198" spans="1:4" ht="26.4" x14ac:dyDescent="0.25">
      <c r="A8198" s="191">
        <v>98045</v>
      </c>
      <c r="B8198" s="192" t="s">
        <v>1052</v>
      </c>
      <c r="C8198" s="191" t="s">
        <v>27</v>
      </c>
      <c r="D8198" s="196">
        <v>4330.82</v>
      </c>
    </row>
    <row r="8199" spans="1:4" ht="26.4" x14ac:dyDescent="0.25">
      <c r="A8199" s="191">
        <v>98047</v>
      </c>
      <c r="B8199" s="192" t="s">
        <v>1053</v>
      </c>
      <c r="C8199" s="191" t="s">
        <v>27</v>
      </c>
      <c r="D8199" s="196">
        <v>4619.72</v>
      </c>
    </row>
    <row r="8200" spans="1:4" ht="26.4" x14ac:dyDescent="0.25">
      <c r="A8200" s="191">
        <v>98039</v>
      </c>
      <c r="B8200" s="192" t="s">
        <v>1049</v>
      </c>
      <c r="C8200" s="191" t="s">
        <v>27</v>
      </c>
      <c r="D8200" s="196">
        <v>3758.06</v>
      </c>
    </row>
    <row r="8201" spans="1:4" ht="26.4" x14ac:dyDescent="0.25">
      <c r="A8201" s="191">
        <v>98041</v>
      </c>
      <c r="B8201" s="192" t="s">
        <v>1050</v>
      </c>
      <c r="C8201" s="191" t="s">
        <v>27</v>
      </c>
      <c r="D8201" s="196">
        <v>4041.83</v>
      </c>
    </row>
    <row r="8202" spans="1:4" ht="26.4" x14ac:dyDescent="0.25">
      <c r="A8202" s="191">
        <v>98043</v>
      </c>
      <c r="B8202" s="192" t="s">
        <v>1051</v>
      </c>
      <c r="C8202" s="191" t="s">
        <v>27</v>
      </c>
      <c r="D8202" s="196">
        <v>4330.82</v>
      </c>
    </row>
    <row r="8203" spans="1:4" ht="26.4" x14ac:dyDescent="0.25">
      <c r="A8203" s="191">
        <v>98049</v>
      </c>
      <c r="B8203" s="192" t="s">
        <v>1054</v>
      </c>
      <c r="C8203" s="191" t="s">
        <v>27</v>
      </c>
      <c r="D8203" s="196">
        <v>4858.42</v>
      </c>
    </row>
    <row r="8204" spans="1:4" ht="39.6" x14ac:dyDescent="0.25">
      <c r="A8204" s="191">
        <v>101809</v>
      </c>
      <c r="B8204" s="192" t="s">
        <v>13780</v>
      </c>
      <c r="C8204" s="191" t="s">
        <v>11</v>
      </c>
      <c r="D8204" s="196">
        <v>3117.26</v>
      </c>
    </row>
    <row r="8205" spans="1:4" ht="39.6" x14ac:dyDescent="0.25">
      <c r="A8205" s="191">
        <v>99280</v>
      </c>
      <c r="B8205" s="192" t="s">
        <v>13781</v>
      </c>
      <c r="C8205" s="191" t="s">
        <v>11</v>
      </c>
      <c r="D8205" s="196">
        <v>2116.0500000000002</v>
      </c>
    </row>
    <row r="8206" spans="1:4" ht="39.6" x14ac:dyDescent="0.25">
      <c r="A8206" s="191">
        <v>99292</v>
      </c>
      <c r="B8206" s="192" t="s">
        <v>13782</v>
      </c>
      <c r="C8206" s="191" t="s">
        <v>11</v>
      </c>
      <c r="D8206" s="196">
        <v>2611.29</v>
      </c>
    </row>
    <row r="8207" spans="1:4" ht="39.6" x14ac:dyDescent="0.25">
      <c r="A8207" s="191">
        <v>99242</v>
      </c>
      <c r="B8207" s="192" t="s">
        <v>13783</v>
      </c>
      <c r="C8207" s="191" t="s">
        <v>11</v>
      </c>
      <c r="D8207" s="196">
        <v>3107.33</v>
      </c>
    </row>
    <row r="8208" spans="1:4" ht="39.6" x14ac:dyDescent="0.25">
      <c r="A8208" s="191">
        <v>99248</v>
      </c>
      <c r="B8208" s="192" t="s">
        <v>13784</v>
      </c>
      <c r="C8208" s="191" t="s">
        <v>11</v>
      </c>
      <c r="D8208" s="196">
        <v>3974.87</v>
      </c>
    </row>
    <row r="8209" spans="1:4" ht="39.6" x14ac:dyDescent="0.25">
      <c r="A8209" s="191">
        <v>99275</v>
      </c>
      <c r="B8209" s="192" t="s">
        <v>13785</v>
      </c>
      <c r="C8209" s="191" t="s">
        <v>11</v>
      </c>
      <c r="D8209" s="196">
        <v>1029.32</v>
      </c>
    </row>
    <row r="8210" spans="1:4" ht="39.6" x14ac:dyDescent="0.25">
      <c r="A8210" s="191">
        <v>99285</v>
      </c>
      <c r="B8210" s="192" t="s">
        <v>13786</v>
      </c>
      <c r="C8210" s="191" t="s">
        <v>11</v>
      </c>
      <c r="D8210" s="196">
        <v>1353.76</v>
      </c>
    </row>
    <row r="8211" spans="1:4" ht="39.6" x14ac:dyDescent="0.25">
      <c r="A8211" s="191">
        <v>102457</v>
      </c>
      <c r="B8211" s="192" t="s">
        <v>13787</v>
      </c>
      <c r="C8211" s="191" t="s">
        <v>11</v>
      </c>
      <c r="D8211" s="196">
        <v>1691.99</v>
      </c>
    </row>
    <row r="8212" spans="1:4" ht="39.6" x14ac:dyDescent="0.25">
      <c r="A8212" s="191">
        <v>102142</v>
      </c>
      <c r="B8212" s="192" t="s">
        <v>13788</v>
      </c>
      <c r="C8212" s="191" t="s">
        <v>11</v>
      </c>
      <c r="D8212" s="196">
        <v>2706.61</v>
      </c>
    </row>
    <row r="8213" spans="1:4" ht="39.6" x14ac:dyDescent="0.25">
      <c r="A8213" s="191">
        <v>97980</v>
      </c>
      <c r="B8213" s="192" t="s">
        <v>13789</v>
      </c>
      <c r="C8213" s="191" t="s">
        <v>11</v>
      </c>
      <c r="D8213" s="196">
        <v>2188.1999999999998</v>
      </c>
    </row>
    <row r="8214" spans="1:4" ht="39.6" x14ac:dyDescent="0.25">
      <c r="A8214" s="191">
        <v>98405</v>
      </c>
      <c r="B8214" s="192" t="s">
        <v>13790</v>
      </c>
      <c r="C8214" s="191" t="s">
        <v>11</v>
      </c>
      <c r="D8214" s="196">
        <v>2693.55</v>
      </c>
    </row>
    <row r="8215" spans="1:4" ht="39.6" x14ac:dyDescent="0.25">
      <c r="A8215" s="191">
        <v>97988</v>
      </c>
      <c r="B8215" s="192" t="s">
        <v>13791</v>
      </c>
      <c r="C8215" s="191" t="s">
        <v>11</v>
      </c>
      <c r="D8215" s="196">
        <v>3198.81</v>
      </c>
    </row>
    <row r="8216" spans="1:4" ht="39.6" x14ac:dyDescent="0.25">
      <c r="A8216" s="191">
        <v>97992</v>
      </c>
      <c r="B8216" s="192" t="s">
        <v>13792</v>
      </c>
      <c r="C8216" s="191" t="s">
        <v>11</v>
      </c>
      <c r="D8216" s="196">
        <v>4085.28</v>
      </c>
    </row>
    <row r="8217" spans="1:4" ht="39.6" x14ac:dyDescent="0.25">
      <c r="A8217" s="191">
        <v>97978</v>
      </c>
      <c r="B8217" s="192" t="s">
        <v>13793</v>
      </c>
      <c r="C8217" s="191" t="s">
        <v>11</v>
      </c>
      <c r="D8217" s="196">
        <v>1037.3599999999999</v>
      </c>
    </row>
    <row r="8218" spans="1:4" ht="39.6" x14ac:dyDescent="0.25">
      <c r="A8218" s="191">
        <v>98410</v>
      </c>
      <c r="B8218" s="192" t="s">
        <v>13794</v>
      </c>
      <c r="C8218" s="191" t="s">
        <v>11</v>
      </c>
      <c r="D8218" s="196">
        <v>1308.68</v>
      </c>
    </row>
    <row r="8219" spans="1:4" ht="39.6" x14ac:dyDescent="0.25">
      <c r="A8219" s="191">
        <v>102139</v>
      </c>
      <c r="B8219" s="192" t="s">
        <v>13795</v>
      </c>
      <c r="C8219" s="191" t="s">
        <v>11</v>
      </c>
      <c r="D8219" s="196">
        <v>1789.75</v>
      </c>
    </row>
    <row r="8220" spans="1:4" ht="39.6" x14ac:dyDescent="0.25">
      <c r="A8220" s="191">
        <v>102141</v>
      </c>
      <c r="B8220" s="192" t="s">
        <v>13796</v>
      </c>
      <c r="C8220" s="191" t="s">
        <v>11</v>
      </c>
      <c r="D8220" s="196">
        <v>2742.9</v>
      </c>
    </row>
    <row r="8221" spans="1:4" ht="39.6" x14ac:dyDescent="0.25">
      <c r="A8221" s="191">
        <v>99290</v>
      </c>
      <c r="B8221" s="192" t="s">
        <v>13797</v>
      </c>
      <c r="C8221" s="191" t="s">
        <v>11</v>
      </c>
      <c r="D8221" s="196">
        <v>4369.03</v>
      </c>
    </row>
    <row r="8222" spans="1:4" ht="39.6" x14ac:dyDescent="0.25">
      <c r="A8222" s="191">
        <v>99244</v>
      </c>
      <c r="B8222" s="192" t="s">
        <v>13798</v>
      </c>
      <c r="C8222" s="191" t="s">
        <v>11</v>
      </c>
      <c r="D8222" s="196">
        <v>5327.09</v>
      </c>
    </row>
    <row r="8223" spans="1:4" ht="39.6" x14ac:dyDescent="0.25">
      <c r="A8223" s="191">
        <v>99256</v>
      </c>
      <c r="B8223" s="192" t="s">
        <v>13799</v>
      </c>
      <c r="C8223" s="191" t="s">
        <v>11</v>
      </c>
      <c r="D8223" s="196">
        <v>6257.41</v>
      </c>
    </row>
    <row r="8224" spans="1:4" ht="39.6" x14ac:dyDescent="0.25">
      <c r="A8224" s="191">
        <v>99271</v>
      </c>
      <c r="B8224" s="192" t="s">
        <v>13800</v>
      </c>
      <c r="C8224" s="191" t="s">
        <v>11</v>
      </c>
      <c r="D8224" s="196">
        <v>7187.59</v>
      </c>
    </row>
    <row r="8225" spans="1:4" ht="39.6" x14ac:dyDescent="0.25">
      <c r="A8225" s="191">
        <v>99284</v>
      </c>
      <c r="B8225" s="192" t="s">
        <v>13801</v>
      </c>
      <c r="C8225" s="191" t="s">
        <v>11</v>
      </c>
      <c r="D8225" s="196">
        <v>8117.98</v>
      </c>
    </row>
    <row r="8226" spans="1:4" ht="39.6" x14ac:dyDescent="0.25">
      <c r="A8226" s="191">
        <v>99294</v>
      </c>
      <c r="B8226" s="192" t="s">
        <v>13802</v>
      </c>
      <c r="C8226" s="191" t="s">
        <v>11</v>
      </c>
      <c r="D8226" s="196">
        <v>9048.2199999999993</v>
      </c>
    </row>
    <row r="8227" spans="1:4" ht="39.6" x14ac:dyDescent="0.25">
      <c r="A8227" s="191">
        <v>99252</v>
      </c>
      <c r="B8227" s="192" t="s">
        <v>13803</v>
      </c>
      <c r="C8227" s="191" t="s">
        <v>11</v>
      </c>
      <c r="D8227" s="196">
        <v>2795.62</v>
      </c>
    </row>
    <row r="8228" spans="1:4" ht="39.6" x14ac:dyDescent="0.25">
      <c r="A8228" s="191">
        <v>99259</v>
      </c>
      <c r="B8228" s="192" t="s">
        <v>13804</v>
      </c>
      <c r="C8228" s="191" t="s">
        <v>11</v>
      </c>
      <c r="D8228" s="196">
        <v>3534.74</v>
      </c>
    </row>
    <row r="8229" spans="1:4" ht="39.6" x14ac:dyDescent="0.25">
      <c r="A8229" s="191">
        <v>99265</v>
      </c>
      <c r="B8229" s="192" t="s">
        <v>13805</v>
      </c>
      <c r="C8229" s="191" t="s">
        <v>11</v>
      </c>
      <c r="D8229" s="196">
        <v>4273.78</v>
      </c>
    </row>
    <row r="8230" spans="1:4" ht="39.6" x14ac:dyDescent="0.25">
      <c r="A8230" s="191">
        <v>99267</v>
      </c>
      <c r="B8230" s="192" t="s">
        <v>13806</v>
      </c>
      <c r="C8230" s="191" t="s">
        <v>11</v>
      </c>
      <c r="D8230" s="196">
        <v>5012.88</v>
      </c>
    </row>
    <row r="8231" spans="1:4" ht="39.6" x14ac:dyDescent="0.25">
      <c r="A8231" s="191">
        <v>99274</v>
      </c>
      <c r="B8231" s="192" t="s">
        <v>13807</v>
      </c>
      <c r="C8231" s="191" t="s">
        <v>11</v>
      </c>
      <c r="D8231" s="196">
        <v>5787.06</v>
      </c>
    </row>
    <row r="8232" spans="1:4" ht="39.6" x14ac:dyDescent="0.25">
      <c r="A8232" s="191">
        <v>99279</v>
      </c>
      <c r="B8232" s="192" t="s">
        <v>13808</v>
      </c>
      <c r="C8232" s="191" t="s">
        <v>11</v>
      </c>
      <c r="D8232" s="196">
        <v>6530.48</v>
      </c>
    </row>
    <row r="8233" spans="1:4" ht="39.6" x14ac:dyDescent="0.25">
      <c r="A8233" s="191">
        <v>99286</v>
      </c>
      <c r="B8233" s="192" t="s">
        <v>13809</v>
      </c>
      <c r="C8233" s="191" t="s">
        <v>11</v>
      </c>
      <c r="D8233" s="196">
        <v>7274.08</v>
      </c>
    </row>
    <row r="8234" spans="1:4" ht="39.6" x14ac:dyDescent="0.25">
      <c r="A8234" s="191">
        <v>99326</v>
      </c>
      <c r="B8234" s="192" t="s">
        <v>13810</v>
      </c>
      <c r="C8234" s="191" t="s">
        <v>11</v>
      </c>
      <c r="D8234" s="196">
        <v>8894.23</v>
      </c>
    </row>
    <row r="8235" spans="1:4" ht="39.6" x14ac:dyDescent="0.25">
      <c r="A8235" s="191">
        <v>99287</v>
      </c>
      <c r="B8235" s="192" t="s">
        <v>13811</v>
      </c>
      <c r="C8235" s="191" t="s">
        <v>11</v>
      </c>
      <c r="D8235" s="196">
        <v>10230.67</v>
      </c>
    </row>
    <row r="8236" spans="1:4" ht="39.6" x14ac:dyDescent="0.25">
      <c r="A8236" s="191">
        <v>99298</v>
      </c>
      <c r="B8236" s="192" t="s">
        <v>13812</v>
      </c>
      <c r="C8236" s="191" t="s">
        <v>11</v>
      </c>
      <c r="D8236" s="196">
        <v>11567.09</v>
      </c>
    </row>
    <row r="8237" spans="1:4" ht="39.6" x14ac:dyDescent="0.25">
      <c r="A8237" s="191">
        <v>99300</v>
      </c>
      <c r="B8237" s="192" t="s">
        <v>13813</v>
      </c>
      <c r="C8237" s="191" t="s">
        <v>11</v>
      </c>
      <c r="D8237" s="196">
        <v>12903.52</v>
      </c>
    </row>
    <row r="8238" spans="1:4" ht="39.6" x14ac:dyDescent="0.25">
      <c r="A8238" s="191">
        <v>99301</v>
      </c>
      <c r="B8238" s="192" t="s">
        <v>13814</v>
      </c>
      <c r="C8238" s="191" t="s">
        <v>11</v>
      </c>
      <c r="D8238" s="196">
        <v>6432.78</v>
      </c>
    </row>
    <row r="8239" spans="1:4" ht="39.6" x14ac:dyDescent="0.25">
      <c r="A8239" s="191">
        <v>99312</v>
      </c>
      <c r="B8239" s="192" t="s">
        <v>13815</v>
      </c>
      <c r="C8239" s="191" t="s">
        <v>11</v>
      </c>
      <c r="D8239" s="196">
        <v>7537.1</v>
      </c>
    </row>
    <row r="8240" spans="1:4" ht="39.6" x14ac:dyDescent="0.25">
      <c r="A8240" s="191">
        <v>99320</v>
      </c>
      <c r="B8240" s="192" t="s">
        <v>13816</v>
      </c>
      <c r="C8240" s="191" t="s">
        <v>11</v>
      </c>
      <c r="D8240" s="196">
        <v>8702.9699999999993</v>
      </c>
    </row>
    <row r="8241" spans="1:4" ht="39.6" x14ac:dyDescent="0.25">
      <c r="A8241" s="191">
        <v>99322</v>
      </c>
      <c r="B8241" s="192" t="s">
        <v>13817</v>
      </c>
      <c r="C8241" s="191" t="s">
        <v>11</v>
      </c>
      <c r="D8241" s="196">
        <v>9815.06</v>
      </c>
    </row>
    <row r="8242" spans="1:4" ht="39.6" x14ac:dyDescent="0.25">
      <c r="A8242" s="191">
        <v>99324</v>
      </c>
      <c r="B8242" s="192" t="s">
        <v>13818</v>
      </c>
      <c r="C8242" s="191" t="s">
        <v>11</v>
      </c>
      <c r="D8242" s="196">
        <v>10927.15</v>
      </c>
    </row>
    <row r="8243" spans="1:4" ht="39.6" x14ac:dyDescent="0.25">
      <c r="A8243" s="191">
        <v>99310</v>
      </c>
      <c r="B8243" s="192" t="s">
        <v>13819</v>
      </c>
      <c r="C8243" s="191" t="s">
        <v>11</v>
      </c>
      <c r="D8243" s="196">
        <v>15119.87</v>
      </c>
    </row>
    <row r="8244" spans="1:4" ht="39.6" x14ac:dyDescent="0.25">
      <c r="A8244" s="191">
        <v>99313</v>
      </c>
      <c r="B8244" s="192" t="s">
        <v>13820</v>
      </c>
      <c r="C8244" s="191" t="s">
        <v>11</v>
      </c>
      <c r="D8244" s="196">
        <v>16852.22</v>
      </c>
    </row>
    <row r="8245" spans="1:4" ht="39.6" x14ac:dyDescent="0.25">
      <c r="A8245" s="191">
        <v>99303</v>
      </c>
      <c r="B8245" s="192" t="s">
        <v>13821</v>
      </c>
      <c r="C8245" s="191" t="s">
        <v>11</v>
      </c>
      <c r="D8245" s="196">
        <v>11808.97</v>
      </c>
    </row>
    <row r="8246" spans="1:4" ht="39.6" x14ac:dyDescent="0.25">
      <c r="A8246" s="191">
        <v>99305</v>
      </c>
      <c r="B8246" s="192" t="s">
        <v>13822</v>
      </c>
      <c r="C8246" s="191" t="s">
        <v>11</v>
      </c>
      <c r="D8246" s="196">
        <v>13343.43</v>
      </c>
    </row>
    <row r="8247" spans="1:4" ht="39.6" x14ac:dyDescent="0.25">
      <c r="A8247" s="191">
        <v>99308</v>
      </c>
      <c r="B8247" s="192" t="s">
        <v>13823</v>
      </c>
      <c r="C8247" s="191" t="s">
        <v>11</v>
      </c>
      <c r="D8247" s="196">
        <v>14877.93</v>
      </c>
    </row>
    <row r="8248" spans="1:4" ht="39.6" x14ac:dyDescent="0.25">
      <c r="A8248" s="191">
        <v>99315</v>
      </c>
      <c r="B8248" s="192" t="s">
        <v>13824</v>
      </c>
      <c r="C8248" s="191" t="s">
        <v>11</v>
      </c>
      <c r="D8248" s="196">
        <v>18826.63</v>
      </c>
    </row>
    <row r="8249" spans="1:4" ht="39.6" x14ac:dyDescent="0.25">
      <c r="A8249" s="191">
        <v>98008</v>
      </c>
      <c r="B8249" s="192" t="s">
        <v>13825</v>
      </c>
      <c r="C8249" s="191" t="s">
        <v>11</v>
      </c>
      <c r="D8249" s="196">
        <v>4459.1099999999997</v>
      </c>
    </row>
    <row r="8250" spans="1:4" ht="39.6" x14ac:dyDescent="0.25">
      <c r="A8250" s="191">
        <v>98010</v>
      </c>
      <c r="B8250" s="192" t="s">
        <v>13826</v>
      </c>
      <c r="C8250" s="191" t="s">
        <v>11</v>
      </c>
      <c r="D8250" s="196">
        <v>5437</v>
      </c>
    </row>
    <row r="8251" spans="1:4" ht="39.6" x14ac:dyDescent="0.25">
      <c r="A8251" s="191">
        <v>98012</v>
      </c>
      <c r="B8251" s="192" t="s">
        <v>13827</v>
      </c>
      <c r="C8251" s="191" t="s">
        <v>11</v>
      </c>
      <c r="D8251" s="196">
        <v>6387.13</v>
      </c>
    </row>
    <row r="8252" spans="1:4" ht="39.6" x14ac:dyDescent="0.25">
      <c r="A8252" s="191">
        <v>98014</v>
      </c>
      <c r="B8252" s="192" t="s">
        <v>13828</v>
      </c>
      <c r="C8252" s="191" t="s">
        <v>11</v>
      </c>
      <c r="D8252" s="196">
        <v>7337.14</v>
      </c>
    </row>
    <row r="8253" spans="1:4" ht="39.6" x14ac:dyDescent="0.25">
      <c r="A8253" s="191">
        <v>98016</v>
      </c>
      <c r="B8253" s="192" t="s">
        <v>13829</v>
      </c>
      <c r="C8253" s="191" t="s">
        <v>11</v>
      </c>
      <c r="D8253" s="196">
        <v>8287.35</v>
      </c>
    </row>
    <row r="8254" spans="1:4" ht="39.6" x14ac:dyDescent="0.25">
      <c r="A8254" s="191">
        <v>98018</v>
      </c>
      <c r="B8254" s="192" t="s">
        <v>13830</v>
      </c>
      <c r="C8254" s="191" t="s">
        <v>11</v>
      </c>
      <c r="D8254" s="196">
        <v>9237.41</v>
      </c>
    </row>
    <row r="8255" spans="1:4" ht="39.6" x14ac:dyDescent="0.25">
      <c r="A8255" s="191">
        <v>97994</v>
      </c>
      <c r="B8255" s="192" t="s">
        <v>13831</v>
      </c>
      <c r="C8255" s="191" t="s">
        <v>11</v>
      </c>
      <c r="D8255" s="196">
        <v>2852.91</v>
      </c>
    </row>
    <row r="8256" spans="1:4" ht="39.6" x14ac:dyDescent="0.25">
      <c r="A8256" s="191">
        <v>97996</v>
      </c>
      <c r="B8256" s="192" t="s">
        <v>13832</v>
      </c>
      <c r="C8256" s="191" t="s">
        <v>11</v>
      </c>
      <c r="D8256" s="196">
        <v>3607.85</v>
      </c>
    </row>
    <row r="8257" spans="1:4" ht="39.6" x14ac:dyDescent="0.25">
      <c r="A8257" s="191">
        <v>98407</v>
      </c>
      <c r="B8257" s="192" t="s">
        <v>13833</v>
      </c>
      <c r="C8257" s="191" t="s">
        <v>11</v>
      </c>
      <c r="D8257" s="196">
        <v>4362.6899999999996</v>
      </c>
    </row>
    <row r="8258" spans="1:4" ht="39.6" x14ac:dyDescent="0.25">
      <c r="A8258" s="191">
        <v>98408</v>
      </c>
      <c r="B8258" s="192" t="s">
        <v>13834</v>
      </c>
      <c r="C8258" s="191" t="s">
        <v>11</v>
      </c>
      <c r="D8258" s="196">
        <v>5117.6099999999997</v>
      </c>
    </row>
    <row r="8259" spans="1:4" ht="39.6" x14ac:dyDescent="0.25">
      <c r="A8259" s="191">
        <v>98002</v>
      </c>
      <c r="B8259" s="192" t="s">
        <v>13835</v>
      </c>
      <c r="C8259" s="191" t="s">
        <v>11</v>
      </c>
      <c r="D8259" s="196">
        <v>5907.6</v>
      </c>
    </row>
    <row r="8260" spans="1:4" ht="39.6" x14ac:dyDescent="0.25">
      <c r="A8260" s="191">
        <v>98406</v>
      </c>
      <c r="B8260" s="192" t="s">
        <v>13836</v>
      </c>
      <c r="C8260" s="191" t="s">
        <v>11</v>
      </c>
      <c r="D8260" s="196">
        <v>6666.83</v>
      </c>
    </row>
    <row r="8261" spans="1:4" ht="39.6" x14ac:dyDescent="0.25">
      <c r="A8261" s="191">
        <v>98006</v>
      </c>
      <c r="B8261" s="192" t="s">
        <v>13837</v>
      </c>
      <c r="C8261" s="191" t="s">
        <v>11</v>
      </c>
      <c r="D8261" s="196">
        <v>7426.23</v>
      </c>
    </row>
    <row r="8262" spans="1:4" ht="39.6" x14ac:dyDescent="0.25">
      <c r="A8262" s="191">
        <v>98030</v>
      </c>
      <c r="B8262" s="192" t="s">
        <v>13838</v>
      </c>
      <c r="C8262" s="191" t="s">
        <v>11</v>
      </c>
      <c r="D8262" s="196">
        <v>9080.84</v>
      </c>
    </row>
    <row r="8263" spans="1:4" ht="39.6" x14ac:dyDescent="0.25">
      <c r="A8263" s="191">
        <v>98032</v>
      </c>
      <c r="B8263" s="192" t="s">
        <v>13839</v>
      </c>
      <c r="C8263" s="191" t="s">
        <v>11</v>
      </c>
      <c r="D8263" s="196">
        <v>10446.24</v>
      </c>
    </row>
    <row r="8264" spans="1:4" ht="39.6" x14ac:dyDescent="0.25">
      <c r="A8264" s="191">
        <v>98034</v>
      </c>
      <c r="B8264" s="192" t="s">
        <v>13840</v>
      </c>
      <c r="C8264" s="191" t="s">
        <v>11</v>
      </c>
      <c r="D8264" s="196">
        <v>11811.63</v>
      </c>
    </row>
    <row r="8265" spans="1:4" ht="39.6" x14ac:dyDescent="0.25">
      <c r="A8265" s="191">
        <v>98036</v>
      </c>
      <c r="B8265" s="192" t="s">
        <v>13841</v>
      </c>
      <c r="C8265" s="191" t="s">
        <v>11</v>
      </c>
      <c r="D8265" s="196">
        <v>13177.02</v>
      </c>
    </row>
    <row r="8266" spans="1:4" ht="39.6" x14ac:dyDescent="0.25">
      <c r="A8266" s="191">
        <v>98020</v>
      </c>
      <c r="B8266" s="192" t="s">
        <v>13842</v>
      </c>
      <c r="C8266" s="191" t="s">
        <v>11</v>
      </c>
      <c r="D8266" s="196">
        <v>6566.67</v>
      </c>
    </row>
    <row r="8267" spans="1:4" ht="39.6" x14ac:dyDescent="0.25">
      <c r="A8267" s="191">
        <v>98022</v>
      </c>
      <c r="B8267" s="192" t="s">
        <v>13843</v>
      </c>
      <c r="C8267" s="191" t="s">
        <v>11</v>
      </c>
      <c r="D8267" s="196">
        <v>7694.33</v>
      </c>
    </row>
    <row r="8268" spans="1:4" ht="39.6" x14ac:dyDescent="0.25">
      <c r="A8268" s="191">
        <v>98024</v>
      </c>
      <c r="B8268" s="192" t="s">
        <v>13844</v>
      </c>
      <c r="C8268" s="191" t="s">
        <v>11</v>
      </c>
      <c r="D8268" s="196">
        <v>8883.56</v>
      </c>
    </row>
    <row r="8269" spans="1:4" ht="39.6" x14ac:dyDescent="0.25">
      <c r="A8269" s="191">
        <v>98026</v>
      </c>
      <c r="B8269" s="192" t="s">
        <v>13845</v>
      </c>
      <c r="C8269" s="191" t="s">
        <v>11</v>
      </c>
      <c r="D8269" s="196">
        <v>10018.99</v>
      </c>
    </row>
    <row r="8270" spans="1:4" ht="39.6" x14ac:dyDescent="0.25">
      <c r="A8270" s="191">
        <v>98028</v>
      </c>
      <c r="B8270" s="192" t="s">
        <v>13846</v>
      </c>
      <c r="C8270" s="191" t="s">
        <v>11</v>
      </c>
      <c r="D8270" s="196">
        <v>11154.45</v>
      </c>
    </row>
    <row r="8271" spans="1:4" ht="39.6" x14ac:dyDescent="0.25">
      <c r="A8271" s="191">
        <v>98044</v>
      </c>
      <c r="B8271" s="192" t="s">
        <v>13847</v>
      </c>
      <c r="C8271" s="191" t="s">
        <v>11</v>
      </c>
      <c r="D8271" s="196">
        <v>15441.86</v>
      </c>
    </row>
    <row r="8272" spans="1:4" ht="39.6" x14ac:dyDescent="0.25">
      <c r="A8272" s="191">
        <v>98046</v>
      </c>
      <c r="B8272" s="192" t="s">
        <v>13848</v>
      </c>
      <c r="C8272" s="191" t="s">
        <v>11</v>
      </c>
      <c r="D8272" s="196">
        <v>17211.62</v>
      </c>
    </row>
    <row r="8273" spans="1:4" ht="39.6" x14ac:dyDescent="0.25">
      <c r="A8273" s="191">
        <v>98038</v>
      </c>
      <c r="B8273" s="192" t="s">
        <v>13849</v>
      </c>
      <c r="C8273" s="191" t="s">
        <v>11</v>
      </c>
      <c r="D8273" s="196">
        <v>12059.04</v>
      </c>
    </row>
    <row r="8274" spans="1:4" ht="39.6" x14ac:dyDescent="0.25">
      <c r="A8274" s="191">
        <v>98040</v>
      </c>
      <c r="B8274" s="192" t="s">
        <v>13850</v>
      </c>
      <c r="C8274" s="191" t="s">
        <v>11</v>
      </c>
      <c r="D8274" s="196">
        <v>13626.69</v>
      </c>
    </row>
    <row r="8275" spans="1:4" ht="39.6" x14ac:dyDescent="0.25">
      <c r="A8275" s="191">
        <v>98042</v>
      </c>
      <c r="B8275" s="192" t="s">
        <v>13851</v>
      </c>
      <c r="C8275" s="191" t="s">
        <v>11</v>
      </c>
      <c r="D8275" s="196">
        <v>15194.38</v>
      </c>
    </row>
    <row r="8276" spans="1:4" ht="39.6" x14ac:dyDescent="0.25">
      <c r="A8276" s="191">
        <v>98048</v>
      </c>
      <c r="B8276" s="192" t="s">
        <v>13852</v>
      </c>
      <c r="C8276" s="191" t="s">
        <v>11</v>
      </c>
      <c r="D8276" s="196">
        <v>19228.96</v>
      </c>
    </row>
    <row r="8277" spans="1:4" ht="26.4" x14ac:dyDescent="0.25">
      <c r="A8277" s="191">
        <v>97955</v>
      </c>
      <c r="B8277" s="192" t="s">
        <v>1018</v>
      </c>
      <c r="C8277" s="191" t="s">
        <v>11</v>
      </c>
      <c r="D8277" s="196">
        <v>3152.11</v>
      </c>
    </row>
    <row r="8278" spans="1:4" ht="26.4" x14ac:dyDescent="0.25">
      <c r="A8278" s="191">
        <v>97948</v>
      </c>
      <c r="B8278" s="192" t="s">
        <v>1012</v>
      </c>
      <c r="C8278" s="191" t="s">
        <v>11</v>
      </c>
      <c r="D8278" s="196">
        <v>3361.07</v>
      </c>
    </row>
    <row r="8279" spans="1:4" ht="26.4" x14ac:dyDescent="0.25">
      <c r="A8279" s="191">
        <v>97934</v>
      </c>
      <c r="B8279" s="192" t="s">
        <v>1008</v>
      </c>
      <c r="C8279" s="191" t="s">
        <v>11</v>
      </c>
      <c r="D8279" s="196">
        <v>2487.06</v>
      </c>
    </row>
    <row r="8280" spans="1:4" ht="26.4" x14ac:dyDescent="0.25">
      <c r="A8280" s="191">
        <v>97953</v>
      </c>
      <c r="B8280" s="192" t="s">
        <v>1017</v>
      </c>
      <c r="C8280" s="191" t="s">
        <v>11</v>
      </c>
      <c r="D8280" s="196">
        <v>1472.3</v>
      </c>
    </row>
    <row r="8281" spans="1:4" ht="26.4" x14ac:dyDescent="0.25">
      <c r="A8281" s="191">
        <v>97947</v>
      </c>
      <c r="B8281" s="192" t="s">
        <v>1011</v>
      </c>
      <c r="C8281" s="191" t="s">
        <v>11</v>
      </c>
      <c r="D8281" s="196">
        <v>1813.59</v>
      </c>
    </row>
    <row r="8282" spans="1:4" ht="26.4" x14ac:dyDescent="0.25">
      <c r="A8282" s="191">
        <v>97933</v>
      </c>
      <c r="B8282" s="192" t="s">
        <v>1007</v>
      </c>
      <c r="C8282" s="191" t="s">
        <v>11</v>
      </c>
      <c r="D8282" s="196">
        <v>1112.54</v>
      </c>
    </row>
    <row r="8283" spans="1:4" ht="26.4" x14ac:dyDescent="0.25">
      <c r="A8283" s="191">
        <v>97961</v>
      </c>
      <c r="B8283" s="192" t="s">
        <v>1021</v>
      </c>
      <c r="C8283" s="191" t="s">
        <v>11</v>
      </c>
      <c r="D8283" s="196">
        <v>2577.42</v>
      </c>
    </row>
    <row r="8284" spans="1:4" ht="26.4" x14ac:dyDescent="0.25">
      <c r="A8284" s="191">
        <v>97951</v>
      </c>
      <c r="B8284" s="192" t="s">
        <v>1015</v>
      </c>
      <c r="C8284" s="191" t="s">
        <v>11</v>
      </c>
      <c r="D8284" s="196">
        <v>2944.98</v>
      </c>
    </row>
    <row r="8285" spans="1:4" ht="39.6" x14ac:dyDescent="0.25">
      <c r="A8285" s="191">
        <v>97973</v>
      </c>
      <c r="B8285" s="192" t="s">
        <v>1022</v>
      </c>
      <c r="C8285" s="191" t="s">
        <v>11</v>
      </c>
      <c r="D8285" s="196">
        <v>4802.0600000000004</v>
      </c>
    </row>
    <row r="8286" spans="1:4" ht="39.6" x14ac:dyDescent="0.25">
      <c r="A8286" s="191">
        <v>97952</v>
      </c>
      <c r="B8286" s="192" t="s">
        <v>1016</v>
      </c>
      <c r="C8286" s="191" t="s">
        <v>11</v>
      </c>
      <c r="D8286" s="196">
        <v>5138.92</v>
      </c>
    </row>
    <row r="8287" spans="1:4" ht="26.4" x14ac:dyDescent="0.25">
      <c r="A8287" s="191">
        <v>97957</v>
      </c>
      <c r="B8287" s="192" t="s">
        <v>1020</v>
      </c>
      <c r="C8287" s="191" t="s">
        <v>11</v>
      </c>
      <c r="D8287" s="196">
        <v>2863.06</v>
      </c>
    </row>
    <row r="8288" spans="1:4" ht="26.4" x14ac:dyDescent="0.25">
      <c r="A8288" s="191">
        <v>97950</v>
      </c>
      <c r="B8288" s="192" t="s">
        <v>1014</v>
      </c>
      <c r="C8288" s="191" t="s">
        <v>11</v>
      </c>
      <c r="D8288" s="196">
        <v>3248.76</v>
      </c>
    </row>
    <row r="8289" spans="1:4" ht="26.4" x14ac:dyDescent="0.25">
      <c r="A8289" s="191">
        <v>97936</v>
      </c>
      <c r="B8289" s="192" t="s">
        <v>1010</v>
      </c>
      <c r="C8289" s="191" t="s">
        <v>11</v>
      </c>
      <c r="D8289" s="196">
        <v>2159.75</v>
      </c>
    </row>
    <row r="8290" spans="1:4" ht="26.4" x14ac:dyDescent="0.25">
      <c r="A8290" s="191">
        <v>97956</v>
      </c>
      <c r="B8290" s="192" t="s">
        <v>1019</v>
      </c>
      <c r="C8290" s="191" t="s">
        <v>11</v>
      </c>
      <c r="D8290" s="196">
        <v>1595.87</v>
      </c>
    </row>
    <row r="8291" spans="1:4" ht="26.4" x14ac:dyDescent="0.25">
      <c r="A8291" s="191">
        <v>97949</v>
      </c>
      <c r="B8291" s="192" t="s">
        <v>1013</v>
      </c>
      <c r="C8291" s="191" t="s">
        <v>11</v>
      </c>
      <c r="D8291" s="196">
        <v>1833.15</v>
      </c>
    </row>
    <row r="8292" spans="1:4" ht="26.4" x14ac:dyDescent="0.25">
      <c r="A8292" s="191">
        <v>97935</v>
      </c>
      <c r="B8292" s="192" t="s">
        <v>1009</v>
      </c>
      <c r="C8292" s="191" t="s">
        <v>11</v>
      </c>
      <c r="D8292" s="196">
        <v>930.87</v>
      </c>
    </row>
    <row r="8293" spans="1:4" ht="26.4" x14ac:dyDescent="0.25">
      <c r="A8293" s="191">
        <v>99319</v>
      </c>
      <c r="B8293" s="192" t="s">
        <v>1091</v>
      </c>
      <c r="C8293" s="191" t="s">
        <v>27</v>
      </c>
      <c r="D8293" s="196">
        <v>927</v>
      </c>
    </row>
    <row r="8294" spans="1:4" ht="26.4" x14ac:dyDescent="0.25">
      <c r="A8294" s="191">
        <v>99318</v>
      </c>
      <c r="B8294" s="192" t="s">
        <v>1090</v>
      </c>
      <c r="C8294" s="191" t="s">
        <v>27</v>
      </c>
      <c r="D8294" s="196">
        <v>297.27999999999997</v>
      </c>
    </row>
    <row r="8295" spans="1:4" ht="26.4" x14ac:dyDescent="0.25">
      <c r="A8295" s="191">
        <v>98051</v>
      </c>
      <c r="B8295" s="192" t="s">
        <v>1056</v>
      </c>
      <c r="C8295" s="191" t="s">
        <v>27</v>
      </c>
      <c r="D8295" s="196">
        <v>984.44</v>
      </c>
    </row>
    <row r="8296" spans="1:4" ht="26.4" x14ac:dyDescent="0.25">
      <c r="A8296" s="191">
        <v>98050</v>
      </c>
      <c r="B8296" s="192" t="s">
        <v>1055</v>
      </c>
      <c r="C8296" s="191" t="s">
        <v>27</v>
      </c>
      <c r="D8296" s="196">
        <v>298.14999999999998</v>
      </c>
    </row>
    <row r="8297" spans="1:4" ht="39.6" x14ac:dyDescent="0.25">
      <c r="A8297" s="191">
        <v>99272</v>
      </c>
      <c r="B8297" s="192" t="s">
        <v>13853</v>
      </c>
      <c r="C8297" s="191" t="s">
        <v>11</v>
      </c>
      <c r="D8297" s="196">
        <v>1152.6099999999999</v>
      </c>
    </row>
    <row r="8298" spans="1:4" ht="39.6" x14ac:dyDescent="0.25">
      <c r="A8298" s="191">
        <v>99273</v>
      </c>
      <c r="B8298" s="192" t="s">
        <v>13854</v>
      </c>
      <c r="C8298" s="191" t="s">
        <v>11</v>
      </c>
      <c r="D8298" s="196">
        <v>1615.46</v>
      </c>
    </row>
    <row r="8299" spans="1:4" ht="39.6" x14ac:dyDescent="0.25">
      <c r="A8299" s="191">
        <v>99268</v>
      </c>
      <c r="B8299" s="192" t="s">
        <v>13855</v>
      </c>
      <c r="C8299" s="191" t="s">
        <v>11</v>
      </c>
      <c r="D8299" s="196">
        <v>512.79999999999995</v>
      </c>
    </row>
    <row r="8300" spans="1:4" ht="39.6" x14ac:dyDescent="0.25">
      <c r="A8300" s="191">
        <v>99270</v>
      </c>
      <c r="B8300" s="192" t="s">
        <v>13856</v>
      </c>
      <c r="C8300" s="191" t="s">
        <v>11</v>
      </c>
      <c r="D8300" s="196">
        <v>665.15</v>
      </c>
    </row>
    <row r="8301" spans="1:4" ht="39.6" x14ac:dyDescent="0.25">
      <c r="A8301" s="191">
        <v>97976</v>
      </c>
      <c r="B8301" s="192" t="s">
        <v>13857</v>
      </c>
      <c r="C8301" s="191" t="s">
        <v>11</v>
      </c>
      <c r="D8301" s="196">
        <v>1193.79</v>
      </c>
    </row>
    <row r="8302" spans="1:4" ht="39.6" x14ac:dyDescent="0.25">
      <c r="A8302" s="191">
        <v>97977</v>
      </c>
      <c r="B8302" s="192" t="s">
        <v>13858</v>
      </c>
      <c r="C8302" s="191" t="s">
        <v>11</v>
      </c>
      <c r="D8302" s="196">
        <v>1688.46</v>
      </c>
    </row>
    <row r="8303" spans="1:4" ht="39.6" x14ac:dyDescent="0.25">
      <c r="A8303" s="191">
        <v>97974</v>
      </c>
      <c r="B8303" s="192" t="s">
        <v>13859</v>
      </c>
      <c r="C8303" s="191" t="s">
        <v>11</v>
      </c>
      <c r="D8303" s="196">
        <v>516.89</v>
      </c>
    </row>
    <row r="8304" spans="1:4" ht="39.6" x14ac:dyDescent="0.25">
      <c r="A8304" s="191">
        <v>97975</v>
      </c>
      <c r="B8304" s="192" t="s">
        <v>13860</v>
      </c>
      <c r="C8304" s="191" t="s">
        <v>11</v>
      </c>
      <c r="D8304" s="196">
        <v>669.93</v>
      </c>
    </row>
    <row r="8305" spans="1:4" ht="26.4" x14ac:dyDescent="0.25">
      <c r="A8305" s="191">
        <v>101798</v>
      </c>
      <c r="B8305" s="192" t="s">
        <v>1866</v>
      </c>
      <c r="C8305" s="191" t="s">
        <v>11</v>
      </c>
      <c r="D8305" s="196">
        <v>341.45</v>
      </c>
    </row>
    <row r="8306" spans="1:4" ht="26.4" x14ac:dyDescent="0.25">
      <c r="A8306" s="191">
        <v>101799</v>
      </c>
      <c r="B8306" s="192" t="s">
        <v>1867</v>
      </c>
      <c r="C8306" s="191" t="s">
        <v>11</v>
      </c>
      <c r="D8306" s="196">
        <v>816.51</v>
      </c>
    </row>
    <row r="8307" spans="1:4" ht="26.4" x14ac:dyDescent="0.25">
      <c r="A8307" s="191">
        <v>102487</v>
      </c>
      <c r="B8307" s="192" t="s">
        <v>1710</v>
      </c>
      <c r="C8307" s="191" t="s">
        <v>28</v>
      </c>
      <c r="D8307" s="196">
        <v>648.21</v>
      </c>
    </row>
    <row r="8308" spans="1:4" ht="26.4" x14ac:dyDescent="0.25">
      <c r="A8308" s="191">
        <v>102486</v>
      </c>
      <c r="B8308" s="192" t="s">
        <v>1709</v>
      </c>
      <c r="C8308" s="191" t="s">
        <v>28</v>
      </c>
      <c r="D8308" s="196">
        <v>705.07</v>
      </c>
    </row>
    <row r="8309" spans="1:4" ht="26.4" x14ac:dyDescent="0.25">
      <c r="A8309" s="191">
        <v>102474</v>
      </c>
      <c r="B8309" s="192" t="s">
        <v>1697</v>
      </c>
      <c r="C8309" s="191" t="s">
        <v>28</v>
      </c>
      <c r="D8309" s="196">
        <v>644.69000000000005</v>
      </c>
    </row>
    <row r="8310" spans="1:4" ht="26.4" x14ac:dyDescent="0.25">
      <c r="A8310" s="191">
        <v>102480</v>
      </c>
      <c r="B8310" s="192" t="s">
        <v>1703</v>
      </c>
      <c r="C8310" s="191" t="s">
        <v>28</v>
      </c>
      <c r="D8310" s="196">
        <v>634.97</v>
      </c>
    </row>
    <row r="8311" spans="1:4" ht="26.4" x14ac:dyDescent="0.25">
      <c r="A8311" s="191">
        <v>94975</v>
      </c>
      <c r="B8311" s="192" t="s">
        <v>1695</v>
      </c>
      <c r="C8311" s="191" t="s">
        <v>28</v>
      </c>
      <c r="D8311" s="196">
        <v>506.32</v>
      </c>
    </row>
    <row r="8312" spans="1:4" ht="26.4" x14ac:dyDescent="0.25">
      <c r="A8312" s="191">
        <v>94963</v>
      </c>
      <c r="B8312" s="192" t="s">
        <v>1683</v>
      </c>
      <c r="C8312" s="191" t="s">
        <v>28</v>
      </c>
      <c r="D8312" s="196">
        <v>447.57</v>
      </c>
    </row>
    <row r="8313" spans="1:4" ht="26.4" x14ac:dyDescent="0.25">
      <c r="A8313" s="191">
        <v>94969</v>
      </c>
      <c r="B8313" s="192" t="s">
        <v>1689</v>
      </c>
      <c r="C8313" s="191" t="s">
        <v>28</v>
      </c>
      <c r="D8313" s="196">
        <v>437.17</v>
      </c>
    </row>
    <row r="8314" spans="1:4" ht="26.4" x14ac:dyDescent="0.25">
      <c r="A8314" s="191">
        <v>102475</v>
      </c>
      <c r="B8314" s="192" t="s">
        <v>1698</v>
      </c>
      <c r="C8314" s="191" t="s">
        <v>28</v>
      </c>
      <c r="D8314" s="196">
        <v>691.16</v>
      </c>
    </row>
    <row r="8315" spans="1:4" ht="26.4" x14ac:dyDescent="0.25">
      <c r="A8315" s="191">
        <v>102481</v>
      </c>
      <c r="B8315" s="192" t="s">
        <v>1704</v>
      </c>
      <c r="C8315" s="191" t="s">
        <v>28</v>
      </c>
      <c r="D8315" s="196">
        <v>672.32</v>
      </c>
    </row>
    <row r="8316" spans="1:4" ht="26.4" x14ac:dyDescent="0.25">
      <c r="A8316" s="191">
        <v>94964</v>
      </c>
      <c r="B8316" s="192" t="s">
        <v>1684</v>
      </c>
      <c r="C8316" s="191" t="s">
        <v>28</v>
      </c>
      <c r="D8316" s="196">
        <v>487.43</v>
      </c>
    </row>
    <row r="8317" spans="1:4" ht="26.4" x14ac:dyDescent="0.25">
      <c r="A8317" s="191">
        <v>94970</v>
      </c>
      <c r="B8317" s="192" t="s">
        <v>1690</v>
      </c>
      <c r="C8317" s="191" t="s">
        <v>28</v>
      </c>
      <c r="D8317" s="196">
        <v>467.89</v>
      </c>
    </row>
    <row r="8318" spans="1:4" ht="26.4" x14ac:dyDescent="0.25">
      <c r="A8318" s="191">
        <v>102476</v>
      </c>
      <c r="B8318" s="192" t="s">
        <v>1699</v>
      </c>
      <c r="C8318" s="191" t="s">
        <v>28</v>
      </c>
      <c r="D8318" s="196">
        <v>700.26</v>
      </c>
    </row>
    <row r="8319" spans="1:4" ht="26.4" x14ac:dyDescent="0.25">
      <c r="A8319" s="191">
        <v>102482</v>
      </c>
      <c r="B8319" s="192" t="s">
        <v>1705</v>
      </c>
      <c r="C8319" s="191" t="s">
        <v>28</v>
      </c>
      <c r="D8319" s="196">
        <v>694.65</v>
      </c>
    </row>
    <row r="8320" spans="1:4" ht="26.4" x14ac:dyDescent="0.25">
      <c r="A8320" s="191">
        <v>94965</v>
      </c>
      <c r="B8320" s="192" t="s">
        <v>1685</v>
      </c>
      <c r="C8320" s="191" t="s">
        <v>28</v>
      </c>
      <c r="D8320" s="196">
        <v>500.72</v>
      </c>
    </row>
    <row r="8321" spans="1:4" ht="26.4" x14ac:dyDescent="0.25">
      <c r="A8321" s="191">
        <v>94971</v>
      </c>
      <c r="B8321" s="192" t="s">
        <v>1691</v>
      </c>
      <c r="C8321" s="191" t="s">
        <v>28</v>
      </c>
      <c r="D8321" s="196">
        <v>489.74</v>
      </c>
    </row>
    <row r="8322" spans="1:4" ht="26.4" x14ac:dyDescent="0.25">
      <c r="A8322" s="191">
        <v>102477</v>
      </c>
      <c r="B8322" s="192" t="s">
        <v>1700</v>
      </c>
      <c r="C8322" s="191" t="s">
        <v>28</v>
      </c>
      <c r="D8322" s="196">
        <v>737.1</v>
      </c>
    </row>
    <row r="8323" spans="1:4" ht="26.4" x14ac:dyDescent="0.25">
      <c r="A8323" s="191">
        <v>102483</v>
      </c>
      <c r="B8323" s="192" t="s">
        <v>1706</v>
      </c>
      <c r="C8323" s="191" t="s">
        <v>28</v>
      </c>
      <c r="D8323" s="196">
        <v>725.23</v>
      </c>
    </row>
    <row r="8324" spans="1:4" ht="26.4" x14ac:dyDescent="0.25">
      <c r="A8324" s="191">
        <v>94966</v>
      </c>
      <c r="B8324" s="192" t="s">
        <v>1686</v>
      </c>
      <c r="C8324" s="191" t="s">
        <v>28</v>
      </c>
      <c r="D8324" s="196">
        <v>515.16</v>
      </c>
    </row>
    <row r="8325" spans="1:4" ht="26.4" x14ac:dyDescent="0.25">
      <c r="A8325" s="191">
        <v>94972</v>
      </c>
      <c r="B8325" s="192" t="s">
        <v>1692</v>
      </c>
      <c r="C8325" s="191" t="s">
        <v>28</v>
      </c>
      <c r="D8325" s="196">
        <v>504.19</v>
      </c>
    </row>
    <row r="8326" spans="1:4" ht="26.4" x14ac:dyDescent="0.25">
      <c r="A8326" s="191">
        <v>102478</v>
      </c>
      <c r="B8326" s="192" t="s">
        <v>1701</v>
      </c>
      <c r="C8326" s="191" t="s">
        <v>28</v>
      </c>
      <c r="D8326" s="196">
        <v>776.26</v>
      </c>
    </row>
    <row r="8327" spans="1:4" ht="26.4" x14ac:dyDescent="0.25">
      <c r="A8327" s="191">
        <v>102484</v>
      </c>
      <c r="B8327" s="192" t="s">
        <v>1707</v>
      </c>
      <c r="C8327" s="191" t="s">
        <v>28</v>
      </c>
      <c r="D8327" s="196">
        <v>773.14</v>
      </c>
    </row>
    <row r="8328" spans="1:4" ht="26.4" x14ac:dyDescent="0.25">
      <c r="A8328" s="191">
        <v>94967</v>
      </c>
      <c r="B8328" s="192" t="s">
        <v>1687</v>
      </c>
      <c r="C8328" s="191" t="s">
        <v>28</v>
      </c>
      <c r="D8328" s="196">
        <v>579.83000000000004</v>
      </c>
    </row>
    <row r="8329" spans="1:4" ht="26.4" x14ac:dyDescent="0.25">
      <c r="A8329" s="191">
        <v>94973</v>
      </c>
      <c r="B8329" s="192" t="s">
        <v>1693</v>
      </c>
      <c r="C8329" s="191" t="s">
        <v>28</v>
      </c>
      <c r="D8329" s="196">
        <v>565.92999999999995</v>
      </c>
    </row>
    <row r="8330" spans="1:4" ht="26.4" x14ac:dyDescent="0.25">
      <c r="A8330" s="191">
        <v>94974</v>
      </c>
      <c r="B8330" s="192" t="s">
        <v>1694</v>
      </c>
      <c r="C8330" s="191" t="s">
        <v>28</v>
      </c>
      <c r="D8330" s="196">
        <v>473.81</v>
      </c>
    </row>
    <row r="8331" spans="1:4" ht="26.4" x14ac:dyDescent="0.25">
      <c r="A8331" s="191">
        <v>94962</v>
      </c>
      <c r="B8331" s="192" t="s">
        <v>1682</v>
      </c>
      <c r="C8331" s="191" t="s">
        <v>28</v>
      </c>
      <c r="D8331" s="196">
        <v>409.97</v>
      </c>
    </row>
    <row r="8332" spans="1:4" ht="26.4" x14ac:dyDescent="0.25">
      <c r="A8332" s="191">
        <v>94968</v>
      </c>
      <c r="B8332" s="192" t="s">
        <v>1688</v>
      </c>
      <c r="C8332" s="191" t="s">
        <v>28</v>
      </c>
      <c r="D8332" s="196">
        <v>403.46</v>
      </c>
    </row>
    <row r="8333" spans="1:4" ht="26.4" x14ac:dyDescent="0.25">
      <c r="A8333" s="191">
        <v>102485</v>
      </c>
      <c r="B8333" s="192" t="s">
        <v>1708</v>
      </c>
      <c r="C8333" s="191" t="s">
        <v>28</v>
      </c>
      <c r="D8333" s="196">
        <v>680.69</v>
      </c>
    </row>
    <row r="8334" spans="1:4" ht="39.6" x14ac:dyDescent="0.25">
      <c r="A8334" s="191">
        <v>102473</v>
      </c>
      <c r="B8334" s="192" t="s">
        <v>1696</v>
      </c>
      <c r="C8334" s="191" t="s">
        <v>28</v>
      </c>
      <c r="D8334" s="196">
        <v>612.41999999999996</v>
      </c>
    </row>
    <row r="8335" spans="1:4" ht="39.6" x14ac:dyDescent="0.25">
      <c r="A8335" s="191">
        <v>102479</v>
      </c>
      <c r="B8335" s="192" t="s">
        <v>1702</v>
      </c>
      <c r="C8335" s="191" t="s">
        <v>28</v>
      </c>
      <c r="D8335" s="196">
        <v>606.77</v>
      </c>
    </row>
    <row r="8336" spans="1:4" ht="52.8" x14ac:dyDescent="0.25">
      <c r="A8336" s="191">
        <v>104835</v>
      </c>
      <c r="B8336" s="192" t="s">
        <v>13861</v>
      </c>
      <c r="C8336" s="191" t="s">
        <v>28</v>
      </c>
      <c r="D8336" s="196">
        <v>0</v>
      </c>
    </row>
    <row r="8337" spans="1:4" ht="52.8" x14ac:dyDescent="0.25">
      <c r="A8337" s="191">
        <v>104833</v>
      </c>
      <c r="B8337" s="192" t="s">
        <v>13862</v>
      </c>
      <c r="C8337" s="191" t="s">
        <v>28</v>
      </c>
      <c r="D8337" s="196">
        <v>0</v>
      </c>
    </row>
    <row r="8338" spans="1:4" ht="52.8" x14ac:dyDescent="0.25">
      <c r="A8338" s="191">
        <v>104834</v>
      </c>
      <c r="B8338" s="192" t="s">
        <v>13863</v>
      </c>
      <c r="C8338" s="191" t="s">
        <v>28</v>
      </c>
      <c r="D8338" s="196">
        <v>0</v>
      </c>
    </row>
    <row r="8339" spans="1:4" ht="52.8" x14ac:dyDescent="0.25">
      <c r="A8339" s="191">
        <v>104836</v>
      </c>
      <c r="B8339" s="192" t="s">
        <v>13864</v>
      </c>
      <c r="C8339" s="191" t="s">
        <v>28</v>
      </c>
      <c r="D8339" s="196">
        <v>0</v>
      </c>
    </row>
    <row r="8340" spans="1:4" ht="39.6" x14ac:dyDescent="0.25">
      <c r="A8340" s="191">
        <v>104837</v>
      </c>
      <c r="B8340" s="192" t="s">
        <v>13865</v>
      </c>
      <c r="C8340" s="191" t="s">
        <v>28</v>
      </c>
      <c r="D8340" s="196">
        <v>0</v>
      </c>
    </row>
    <row r="8341" spans="1:4" ht="52.8" x14ac:dyDescent="0.25">
      <c r="A8341" s="191">
        <v>104838</v>
      </c>
      <c r="B8341" s="192" t="s">
        <v>13866</v>
      </c>
      <c r="C8341" s="191" t="s">
        <v>28</v>
      </c>
      <c r="D8341" s="196">
        <v>0</v>
      </c>
    </row>
    <row r="8342" spans="1:4" ht="39.6" x14ac:dyDescent="0.25">
      <c r="A8342" s="191">
        <v>104839</v>
      </c>
      <c r="B8342" s="192" t="s">
        <v>13867</v>
      </c>
      <c r="C8342" s="191" t="s">
        <v>28</v>
      </c>
      <c r="D8342" s="196">
        <v>0</v>
      </c>
    </row>
    <row r="8343" spans="1:4" ht="52.8" x14ac:dyDescent="0.25">
      <c r="A8343" s="191">
        <v>104840</v>
      </c>
      <c r="B8343" s="192" t="s">
        <v>13868</v>
      </c>
      <c r="C8343" s="191" t="s">
        <v>28</v>
      </c>
      <c r="D8343" s="196">
        <v>0</v>
      </c>
    </row>
    <row r="8344" spans="1:4" ht="39.6" x14ac:dyDescent="0.25">
      <c r="A8344" s="191">
        <v>104830</v>
      </c>
      <c r="B8344" s="192" t="s">
        <v>13869</v>
      </c>
      <c r="C8344" s="191" t="s">
        <v>28</v>
      </c>
      <c r="D8344" s="196">
        <v>0</v>
      </c>
    </row>
    <row r="8345" spans="1:4" ht="52.8" x14ac:dyDescent="0.25">
      <c r="A8345" s="191">
        <v>104829</v>
      </c>
      <c r="B8345" s="192" t="s">
        <v>13870</v>
      </c>
      <c r="C8345" s="191" t="s">
        <v>28</v>
      </c>
      <c r="D8345" s="196">
        <v>0</v>
      </c>
    </row>
    <row r="8346" spans="1:4" ht="39.6" x14ac:dyDescent="0.25">
      <c r="A8346" s="191">
        <v>104832</v>
      </c>
      <c r="B8346" s="192" t="s">
        <v>13871</v>
      </c>
      <c r="C8346" s="191" t="s">
        <v>28</v>
      </c>
      <c r="D8346" s="196">
        <v>0</v>
      </c>
    </row>
    <row r="8347" spans="1:4" ht="39.6" x14ac:dyDescent="0.25">
      <c r="A8347" s="191">
        <v>104831</v>
      </c>
      <c r="B8347" s="192" t="s">
        <v>13872</v>
      </c>
      <c r="C8347" s="191" t="s">
        <v>28</v>
      </c>
      <c r="D8347" s="196">
        <v>0</v>
      </c>
    </row>
    <row r="8348" spans="1:4" ht="26.4" x14ac:dyDescent="0.25">
      <c r="A8348" s="191">
        <v>103773</v>
      </c>
      <c r="B8348" s="192" t="s">
        <v>13873</v>
      </c>
      <c r="C8348" s="191" t="s">
        <v>11</v>
      </c>
      <c r="D8348" s="196">
        <v>0</v>
      </c>
    </row>
    <row r="8349" spans="1:4" ht="26.4" x14ac:dyDescent="0.25">
      <c r="A8349" s="191">
        <v>103772</v>
      </c>
      <c r="B8349" s="192" t="s">
        <v>13874</v>
      </c>
      <c r="C8349" s="191" t="s">
        <v>11</v>
      </c>
      <c r="D8349" s="196">
        <v>0</v>
      </c>
    </row>
    <row r="8350" spans="1:4" ht="26.4" x14ac:dyDescent="0.25">
      <c r="A8350" s="191">
        <v>103768</v>
      </c>
      <c r="B8350" s="192" t="s">
        <v>13875</v>
      </c>
      <c r="C8350" s="191" t="s">
        <v>11</v>
      </c>
      <c r="D8350" s="196">
        <v>0</v>
      </c>
    </row>
    <row r="8351" spans="1:4" ht="26.4" x14ac:dyDescent="0.25">
      <c r="A8351" s="191">
        <v>103767</v>
      </c>
      <c r="B8351" s="192" t="s">
        <v>13876</v>
      </c>
      <c r="C8351" s="191" t="s">
        <v>11</v>
      </c>
      <c r="D8351" s="196">
        <v>0</v>
      </c>
    </row>
    <row r="8352" spans="1:4" ht="39.6" x14ac:dyDescent="0.25">
      <c r="A8352" s="191">
        <v>103766</v>
      </c>
      <c r="B8352" s="192" t="s">
        <v>13877</v>
      </c>
      <c r="C8352" s="191" t="s">
        <v>11</v>
      </c>
      <c r="D8352" s="196">
        <v>0</v>
      </c>
    </row>
    <row r="8353" spans="1:4" x14ac:dyDescent="0.25">
      <c r="A8353" s="191">
        <v>103765</v>
      </c>
      <c r="B8353" s="192" t="s">
        <v>13878</v>
      </c>
      <c r="C8353" s="191" t="s">
        <v>11</v>
      </c>
      <c r="D8353" s="196">
        <v>0</v>
      </c>
    </row>
    <row r="8354" spans="1:4" ht="26.4" x14ac:dyDescent="0.25">
      <c r="A8354" s="191">
        <v>103771</v>
      </c>
      <c r="B8354" s="192" t="s">
        <v>13879</v>
      </c>
      <c r="C8354" s="191" t="s">
        <v>11</v>
      </c>
      <c r="D8354" s="196">
        <v>0</v>
      </c>
    </row>
    <row r="8355" spans="1:4" ht="26.4" x14ac:dyDescent="0.25">
      <c r="A8355" s="191">
        <v>103769</v>
      </c>
      <c r="B8355" s="192" t="s">
        <v>3979</v>
      </c>
      <c r="C8355" s="191" t="s">
        <v>11</v>
      </c>
      <c r="D8355" s="196">
        <v>3860.34</v>
      </c>
    </row>
    <row r="8356" spans="1:4" ht="26.4" x14ac:dyDescent="0.25">
      <c r="A8356" s="191">
        <v>103770</v>
      </c>
      <c r="B8356" s="192" t="s">
        <v>13880</v>
      </c>
      <c r="C8356" s="191" t="s">
        <v>11</v>
      </c>
      <c r="D8356" s="196">
        <v>0</v>
      </c>
    </row>
    <row r="8357" spans="1:4" x14ac:dyDescent="0.25">
      <c r="A8357" s="191">
        <v>103764</v>
      </c>
      <c r="B8357" s="192" t="s">
        <v>13881</v>
      </c>
      <c r="C8357" s="191" t="s">
        <v>11</v>
      </c>
      <c r="D8357" s="196">
        <v>0</v>
      </c>
    </row>
    <row r="8358" spans="1:4" ht="26.4" x14ac:dyDescent="0.25">
      <c r="A8358" s="191">
        <v>103780</v>
      </c>
      <c r="B8358" s="192" t="s">
        <v>13882</v>
      </c>
      <c r="C8358" s="191" t="s">
        <v>9</v>
      </c>
      <c r="D8358" s="196">
        <v>0</v>
      </c>
    </row>
    <row r="8359" spans="1:4" ht="26.4" x14ac:dyDescent="0.25">
      <c r="A8359" s="191">
        <v>103781</v>
      </c>
      <c r="B8359" s="192" t="s">
        <v>13883</v>
      </c>
      <c r="C8359" s="191" t="s">
        <v>9</v>
      </c>
      <c r="D8359" s="196">
        <v>0</v>
      </c>
    </row>
    <row r="8360" spans="1:4" ht="26.4" x14ac:dyDescent="0.25">
      <c r="A8360" s="191">
        <v>103779</v>
      </c>
      <c r="B8360" s="192" t="s">
        <v>13884</v>
      </c>
      <c r="C8360" s="191" t="s">
        <v>9</v>
      </c>
      <c r="D8360" s="196">
        <v>0</v>
      </c>
    </row>
    <row r="8361" spans="1:4" ht="26.4" x14ac:dyDescent="0.25">
      <c r="A8361" s="191">
        <v>103778</v>
      </c>
      <c r="B8361" s="192" t="s">
        <v>13885</v>
      </c>
      <c r="C8361" s="191" t="s">
        <v>9</v>
      </c>
      <c r="D8361" s="196">
        <v>0</v>
      </c>
    </row>
    <row r="8362" spans="1:4" ht="26.4" x14ac:dyDescent="0.25">
      <c r="A8362" s="191">
        <v>103924</v>
      </c>
      <c r="B8362" s="192" t="s">
        <v>13886</v>
      </c>
      <c r="C8362" s="191" t="s">
        <v>9</v>
      </c>
      <c r="D8362" s="196">
        <v>0</v>
      </c>
    </row>
    <row r="8363" spans="1:4" ht="26.4" x14ac:dyDescent="0.25">
      <c r="A8363" s="191">
        <v>103776</v>
      </c>
      <c r="B8363" s="192" t="s">
        <v>13887</v>
      </c>
      <c r="C8363" s="191" t="s">
        <v>9</v>
      </c>
      <c r="D8363" s="196">
        <v>0</v>
      </c>
    </row>
    <row r="8364" spans="1:4" ht="26.4" x14ac:dyDescent="0.25">
      <c r="A8364" s="191">
        <v>103774</v>
      </c>
      <c r="B8364" s="192" t="s">
        <v>13888</v>
      </c>
      <c r="C8364" s="191" t="s">
        <v>9</v>
      </c>
      <c r="D8364" s="196">
        <v>0</v>
      </c>
    </row>
    <row r="8365" spans="1:4" ht="26.4" x14ac:dyDescent="0.25">
      <c r="A8365" s="191">
        <v>103775</v>
      </c>
      <c r="B8365" s="192" t="s">
        <v>13889</v>
      </c>
      <c r="C8365" s="191" t="s">
        <v>9</v>
      </c>
      <c r="D8365" s="196">
        <v>0</v>
      </c>
    </row>
    <row r="8366" spans="1:4" ht="26.4" x14ac:dyDescent="0.25">
      <c r="A8366" s="191">
        <v>97097</v>
      </c>
      <c r="B8366" s="192" t="s">
        <v>1399</v>
      </c>
      <c r="C8366" s="191" t="s">
        <v>9</v>
      </c>
      <c r="D8366" s="196">
        <v>35.19</v>
      </c>
    </row>
    <row r="8367" spans="1:4" ht="26.4" x14ac:dyDescent="0.25">
      <c r="A8367" s="191">
        <v>97089</v>
      </c>
      <c r="B8367" s="192" t="s">
        <v>1393</v>
      </c>
      <c r="C8367" s="191" t="s">
        <v>16</v>
      </c>
      <c r="D8367" s="196">
        <v>17.239999999999998</v>
      </c>
    </row>
    <row r="8368" spans="1:4" ht="26.4" x14ac:dyDescent="0.25">
      <c r="A8368" s="191">
        <v>97090</v>
      </c>
      <c r="B8368" s="192" t="s">
        <v>1394</v>
      </c>
      <c r="C8368" s="191" t="s">
        <v>16</v>
      </c>
      <c r="D8368" s="196">
        <v>16.899999999999999</v>
      </c>
    </row>
    <row r="8369" spans="1:4" ht="26.4" x14ac:dyDescent="0.25">
      <c r="A8369" s="191">
        <v>97091</v>
      </c>
      <c r="B8369" s="192" t="s">
        <v>1395</v>
      </c>
      <c r="C8369" s="191" t="s">
        <v>16</v>
      </c>
      <c r="D8369" s="196">
        <v>16.350000000000001</v>
      </c>
    </row>
    <row r="8370" spans="1:4" ht="26.4" x14ac:dyDescent="0.25">
      <c r="A8370" s="191">
        <v>97092</v>
      </c>
      <c r="B8370" s="192" t="s">
        <v>1396</v>
      </c>
      <c r="C8370" s="191" t="s">
        <v>16</v>
      </c>
      <c r="D8370" s="196">
        <v>15.81</v>
      </c>
    </row>
    <row r="8371" spans="1:4" ht="26.4" x14ac:dyDescent="0.25">
      <c r="A8371" s="191">
        <v>103053</v>
      </c>
      <c r="B8371" s="192" t="s">
        <v>13890</v>
      </c>
      <c r="C8371" s="191" t="s">
        <v>16</v>
      </c>
      <c r="D8371" s="196">
        <v>0</v>
      </c>
    </row>
    <row r="8372" spans="1:4" ht="26.4" x14ac:dyDescent="0.25">
      <c r="A8372" s="191">
        <v>97093</v>
      </c>
      <c r="B8372" s="192" t="s">
        <v>1397</v>
      </c>
      <c r="C8372" s="191" t="s">
        <v>16</v>
      </c>
      <c r="D8372" s="196">
        <v>14.79</v>
      </c>
    </row>
    <row r="8373" spans="1:4" ht="26.4" x14ac:dyDescent="0.25">
      <c r="A8373" s="191">
        <v>103054</v>
      </c>
      <c r="B8373" s="192" t="s">
        <v>13891</v>
      </c>
      <c r="C8373" s="191" t="s">
        <v>16</v>
      </c>
      <c r="D8373" s="196">
        <v>0</v>
      </c>
    </row>
    <row r="8374" spans="1:4" ht="26.4" x14ac:dyDescent="0.25">
      <c r="A8374" s="191">
        <v>97088</v>
      </c>
      <c r="B8374" s="192" t="s">
        <v>1392</v>
      </c>
      <c r="C8374" s="191" t="s">
        <v>16</v>
      </c>
      <c r="D8374" s="196">
        <v>18.88</v>
      </c>
    </row>
    <row r="8375" spans="1:4" ht="26.4" x14ac:dyDescent="0.25">
      <c r="A8375" s="191">
        <v>97087</v>
      </c>
      <c r="B8375" s="192" t="s">
        <v>31</v>
      </c>
      <c r="C8375" s="191" t="s">
        <v>9</v>
      </c>
      <c r="D8375" s="196">
        <v>2.69</v>
      </c>
    </row>
    <row r="8376" spans="1:4" ht="39.6" x14ac:dyDescent="0.25">
      <c r="A8376" s="191">
        <v>97083</v>
      </c>
      <c r="B8376" s="192" t="s">
        <v>1389</v>
      </c>
      <c r="C8376" s="191" t="s">
        <v>9</v>
      </c>
      <c r="D8376" s="196">
        <v>4</v>
      </c>
    </row>
    <row r="8377" spans="1:4" ht="39.6" x14ac:dyDescent="0.25">
      <c r="A8377" s="191">
        <v>97084</v>
      </c>
      <c r="B8377" s="192" t="s">
        <v>1390</v>
      </c>
      <c r="C8377" s="191" t="s">
        <v>9</v>
      </c>
      <c r="D8377" s="196">
        <v>0.83</v>
      </c>
    </row>
    <row r="8378" spans="1:4" ht="26.4" x14ac:dyDescent="0.25">
      <c r="A8378" s="191">
        <v>97096</v>
      </c>
      <c r="B8378" s="192" t="s">
        <v>1398</v>
      </c>
      <c r="C8378" s="191" t="s">
        <v>28</v>
      </c>
      <c r="D8378" s="196">
        <v>733.26</v>
      </c>
    </row>
    <row r="8379" spans="1:4" x14ac:dyDescent="0.25">
      <c r="A8379" s="191">
        <v>97082</v>
      </c>
      <c r="B8379" s="192" t="s">
        <v>1388</v>
      </c>
      <c r="C8379" s="191" t="s">
        <v>28</v>
      </c>
      <c r="D8379" s="196">
        <v>77.680000000000007</v>
      </c>
    </row>
    <row r="8380" spans="1:4" ht="26.4" x14ac:dyDescent="0.25">
      <c r="A8380" s="191">
        <v>103076</v>
      </c>
      <c r="B8380" s="192" t="s">
        <v>1407</v>
      </c>
      <c r="C8380" s="191" t="s">
        <v>9</v>
      </c>
      <c r="D8380" s="196">
        <v>178.68</v>
      </c>
    </row>
    <row r="8381" spans="1:4" ht="26.4" x14ac:dyDescent="0.25">
      <c r="A8381" s="191">
        <v>103067</v>
      </c>
      <c r="B8381" s="192" t="s">
        <v>13892</v>
      </c>
      <c r="C8381" s="191" t="s">
        <v>9</v>
      </c>
      <c r="D8381" s="196">
        <v>0</v>
      </c>
    </row>
    <row r="8382" spans="1:4" ht="26.4" x14ac:dyDescent="0.25">
      <c r="A8382" s="191">
        <v>103077</v>
      </c>
      <c r="B8382" s="192" t="s">
        <v>1408</v>
      </c>
      <c r="C8382" s="191" t="s">
        <v>9</v>
      </c>
      <c r="D8382" s="196">
        <v>230.87</v>
      </c>
    </row>
    <row r="8383" spans="1:4" ht="26.4" x14ac:dyDescent="0.25">
      <c r="A8383" s="191">
        <v>103068</v>
      </c>
      <c r="B8383" s="192" t="s">
        <v>13893</v>
      </c>
      <c r="C8383" s="191" t="s">
        <v>9</v>
      </c>
      <c r="D8383" s="196">
        <v>0</v>
      </c>
    </row>
    <row r="8384" spans="1:4" ht="26.4" x14ac:dyDescent="0.25">
      <c r="A8384" s="191">
        <v>103078</v>
      </c>
      <c r="B8384" s="192" t="s">
        <v>1409</v>
      </c>
      <c r="C8384" s="191" t="s">
        <v>9</v>
      </c>
      <c r="D8384" s="196">
        <v>278.8</v>
      </c>
    </row>
    <row r="8385" spans="1:4" ht="26.4" x14ac:dyDescent="0.25">
      <c r="A8385" s="191">
        <v>103069</v>
      </c>
      <c r="B8385" s="192" t="s">
        <v>13894</v>
      </c>
      <c r="C8385" s="191" t="s">
        <v>9</v>
      </c>
      <c r="D8385" s="196">
        <v>0</v>
      </c>
    </row>
    <row r="8386" spans="1:4" ht="26.4" x14ac:dyDescent="0.25">
      <c r="A8386" s="191">
        <v>103079</v>
      </c>
      <c r="B8386" s="192" t="s">
        <v>1410</v>
      </c>
      <c r="C8386" s="191" t="s">
        <v>9</v>
      </c>
      <c r="D8386" s="196">
        <v>334.62</v>
      </c>
    </row>
    <row r="8387" spans="1:4" ht="26.4" x14ac:dyDescent="0.25">
      <c r="A8387" s="191">
        <v>103070</v>
      </c>
      <c r="B8387" s="192" t="s">
        <v>13895</v>
      </c>
      <c r="C8387" s="191" t="s">
        <v>9</v>
      </c>
      <c r="D8387" s="196">
        <v>0</v>
      </c>
    </row>
    <row r="8388" spans="1:4" ht="26.4" x14ac:dyDescent="0.25">
      <c r="A8388" s="191">
        <v>103080</v>
      </c>
      <c r="B8388" s="192" t="s">
        <v>1411</v>
      </c>
      <c r="C8388" s="191" t="s">
        <v>9</v>
      </c>
      <c r="D8388" s="196">
        <v>408.68</v>
      </c>
    </row>
    <row r="8389" spans="1:4" ht="26.4" x14ac:dyDescent="0.25">
      <c r="A8389" s="191">
        <v>103071</v>
      </c>
      <c r="B8389" s="192" t="s">
        <v>13896</v>
      </c>
      <c r="C8389" s="191" t="s">
        <v>9</v>
      </c>
      <c r="D8389" s="196">
        <v>0</v>
      </c>
    </row>
    <row r="8390" spans="1:4" ht="26.4" x14ac:dyDescent="0.25">
      <c r="A8390" s="191">
        <v>103075</v>
      </c>
      <c r="B8390" s="192" t="s">
        <v>1406</v>
      </c>
      <c r="C8390" s="191" t="s">
        <v>9</v>
      </c>
      <c r="D8390" s="196">
        <v>240.86</v>
      </c>
    </row>
    <row r="8391" spans="1:4" ht="26.4" x14ac:dyDescent="0.25">
      <c r="A8391" s="191">
        <v>103062</v>
      </c>
      <c r="B8391" s="192" t="s">
        <v>13897</v>
      </c>
      <c r="C8391" s="191" t="s">
        <v>9</v>
      </c>
      <c r="D8391" s="196">
        <v>0</v>
      </c>
    </row>
    <row r="8392" spans="1:4" ht="26.4" x14ac:dyDescent="0.25">
      <c r="A8392" s="191">
        <v>103065</v>
      </c>
      <c r="B8392" s="192" t="s">
        <v>13898</v>
      </c>
      <c r="C8392" s="191" t="s">
        <v>9</v>
      </c>
      <c r="D8392" s="196">
        <v>0</v>
      </c>
    </row>
    <row r="8393" spans="1:4" ht="26.4" x14ac:dyDescent="0.25">
      <c r="A8393" s="191">
        <v>103063</v>
      </c>
      <c r="B8393" s="192" t="s">
        <v>13899</v>
      </c>
      <c r="C8393" s="191" t="s">
        <v>9</v>
      </c>
      <c r="D8393" s="196">
        <v>0</v>
      </c>
    </row>
    <row r="8394" spans="1:4" ht="26.4" x14ac:dyDescent="0.25">
      <c r="A8394" s="191">
        <v>103066</v>
      </c>
      <c r="B8394" s="192" t="s">
        <v>13900</v>
      </c>
      <c r="C8394" s="191" t="s">
        <v>9</v>
      </c>
      <c r="D8394" s="196">
        <v>0</v>
      </c>
    </row>
    <row r="8395" spans="1:4" ht="26.4" x14ac:dyDescent="0.25">
      <c r="A8395" s="191">
        <v>103064</v>
      </c>
      <c r="B8395" s="192" t="s">
        <v>13901</v>
      </c>
      <c r="C8395" s="191" t="s">
        <v>9</v>
      </c>
      <c r="D8395" s="196">
        <v>0</v>
      </c>
    </row>
    <row r="8396" spans="1:4" ht="26.4" x14ac:dyDescent="0.25">
      <c r="A8396" s="191">
        <v>103074</v>
      </c>
      <c r="B8396" s="192" t="s">
        <v>1405</v>
      </c>
      <c r="C8396" s="191" t="s">
        <v>9</v>
      </c>
      <c r="D8396" s="196">
        <v>205.67</v>
      </c>
    </row>
    <row r="8397" spans="1:4" ht="26.4" x14ac:dyDescent="0.25">
      <c r="A8397" s="191">
        <v>103057</v>
      </c>
      <c r="B8397" s="192" t="s">
        <v>13902</v>
      </c>
      <c r="C8397" s="191" t="s">
        <v>9</v>
      </c>
      <c r="D8397" s="196">
        <v>0</v>
      </c>
    </row>
    <row r="8398" spans="1:4" ht="26.4" x14ac:dyDescent="0.25">
      <c r="A8398" s="191">
        <v>103060</v>
      </c>
      <c r="B8398" s="192" t="s">
        <v>13903</v>
      </c>
      <c r="C8398" s="191" t="s">
        <v>9</v>
      </c>
      <c r="D8398" s="196">
        <v>0</v>
      </c>
    </row>
    <row r="8399" spans="1:4" ht="26.4" x14ac:dyDescent="0.25">
      <c r="A8399" s="191">
        <v>103058</v>
      </c>
      <c r="B8399" s="192" t="s">
        <v>13904</v>
      </c>
      <c r="C8399" s="191" t="s">
        <v>9</v>
      </c>
      <c r="D8399" s="196">
        <v>0</v>
      </c>
    </row>
    <row r="8400" spans="1:4" ht="26.4" x14ac:dyDescent="0.25">
      <c r="A8400" s="191">
        <v>103061</v>
      </c>
      <c r="B8400" s="192" t="s">
        <v>13905</v>
      </c>
      <c r="C8400" s="191" t="s">
        <v>9</v>
      </c>
      <c r="D8400" s="196">
        <v>0</v>
      </c>
    </row>
    <row r="8401" spans="1:4" ht="26.4" x14ac:dyDescent="0.25">
      <c r="A8401" s="191">
        <v>103059</v>
      </c>
      <c r="B8401" s="192" t="s">
        <v>13906</v>
      </c>
      <c r="C8401" s="191" t="s">
        <v>9</v>
      </c>
      <c r="D8401" s="196">
        <v>0</v>
      </c>
    </row>
    <row r="8402" spans="1:4" ht="26.4" x14ac:dyDescent="0.25">
      <c r="A8402" s="191">
        <v>97101</v>
      </c>
      <c r="B8402" s="192" t="s">
        <v>1400</v>
      </c>
      <c r="C8402" s="191" t="s">
        <v>9</v>
      </c>
      <c r="D8402" s="196">
        <v>207.7</v>
      </c>
    </row>
    <row r="8403" spans="1:4" ht="26.4" x14ac:dyDescent="0.25">
      <c r="A8403" s="191">
        <v>97098</v>
      </c>
      <c r="B8403" s="192" t="s">
        <v>13907</v>
      </c>
      <c r="C8403" s="191" t="s">
        <v>9</v>
      </c>
      <c r="D8403" s="196">
        <v>0</v>
      </c>
    </row>
    <row r="8404" spans="1:4" ht="26.4" x14ac:dyDescent="0.25">
      <c r="A8404" s="191">
        <v>97102</v>
      </c>
      <c r="B8404" s="192" t="s">
        <v>1401</v>
      </c>
      <c r="C8404" s="191" t="s">
        <v>9</v>
      </c>
      <c r="D8404" s="196">
        <v>259.89</v>
      </c>
    </row>
    <row r="8405" spans="1:4" ht="26.4" x14ac:dyDescent="0.25">
      <c r="A8405" s="191">
        <v>97099</v>
      </c>
      <c r="B8405" s="192" t="s">
        <v>13908</v>
      </c>
      <c r="C8405" s="191" t="s">
        <v>9</v>
      </c>
      <c r="D8405" s="196">
        <v>0</v>
      </c>
    </row>
    <row r="8406" spans="1:4" ht="26.4" x14ac:dyDescent="0.25">
      <c r="A8406" s="191">
        <v>97103</v>
      </c>
      <c r="B8406" s="192" t="s">
        <v>1402</v>
      </c>
      <c r="C8406" s="191" t="s">
        <v>9</v>
      </c>
      <c r="D8406" s="196">
        <v>307.81</v>
      </c>
    </row>
    <row r="8407" spans="1:4" ht="26.4" x14ac:dyDescent="0.25">
      <c r="A8407" s="191">
        <v>97100</v>
      </c>
      <c r="B8407" s="192" t="s">
        <v>13909</v>
      </c>
      <c r="C8407" s="191" t="s">
        <v>9</v>
      </c>
      <c r="D8407" s="196">
        <v>0</v>
      </c>
    </row>
    <row r="8408" spans="1:4" ht="26.4" x14ac:dyDescent="0.25">
      <c r="A8408" s="191">
        <v>103072</v>
      </c>
      <c r="B8408" s="192" t="s">
        <v>1403</v>
      </c>
      <c r="C8408" s="191" t="s">
        <v>9</v>
      </c>
      <c r="D8408" s="196">
        <v>363.63</v>
      </c>
    </row>
    <row r="8409" spans="1:4" ht="26.4" x14ac:dyDescent="0.25">
      <c r="A8409" s="191">
        <v>103055</v>
      </c>
      <c r="B8409" s="192" t="s">
        <v>13910</v>
      </c>
      <c r="C8409" s="191" t="s">
        <v>9</v>
      </c>
      <c r="D8409" s="196">
        <v>0</v>
      </c>
    </row>
    <row r="8410" spans="1:4" ht="26.4" x14ac:dyDescent="0.25">
      <c r="A8410" s="191">
        <v>103073</v>
      </c>
      <c r="B8410" s="192" t="s">
        <v>1404</v>
      </c>
      <c r="C8410" s="191" t="s">
        <v>9</v>
      </c>
      <c r="D8410" s="196">
        <v>437.7</v>
      </c>
    </row>
    <row r="8411" spans="1:4" ht="26.4" x14ac:dyDescent="0.25">
      <c r="A8411" s="191">
        <v>103056</v>
      </c>
      <c r="B8411" s="192" t="s">
        <v>13911</v>
      </c>
      <c r="C8411" s="191" t="s">
        <v>9</v>
      </c>
      <c r="D8411" s="196">
        <v>0</v>
      </c>
    </row>
    <row r="8412" spans="1:4" ht="26.4" x14ac:dyDescent="0.25">
      <c r="A8412" s="191">
        <v>97086</v>
      </c>
      <c r="B8412" s="192" t="s">
        <v>1391</v>
      </c>
      <c r="C8412" s="191" t="s">
        <v>9</v>
      </c>
      <c r="D8412" s="196">
        <v>161.22999999999999</v>
      </c>
    </row>
    <row r="8413" spans="1:4" ht="26.4" x14ac:dyDescent="0.25">
      <c r="A8413" s="191">
        <v>97085</v>
      </c>
      <c r="B8413" s="192" t="s">
        <v>13912</v>
      </c>
      <c r="C8413" s="191" t="s">
        <v>9</v>
      </c>
      <c r="D8413" s="196">
        <v>0</v>
      </c>
    </row>
    <row r="8414" spans="1:4" ht="26.4" x14ac:dyDescent="0.25">
      <c r="A8414" s="191">
        <v>104766</v>
      </c>
      <c r="B8414" s="192" t="s">
        <v>7076</v>
      </c>
      <c r="C8414" s="191" t="s">
        <v>27</v>
      </c>
      <c r="D8414" s="196">
        <v>21.01</v>
      </c>
    </row>
    <row r="8415" spans="1:4" ht="39.6" x14ac:dyDescent="0.25">
      <c r="A8415" s="191">
        <v>90467</v>
      </c>
      <c r="B8415" s="192" t="s">
        <v>7229</v>
      </c>
      <c r="C8415" s="191" t="s">
        <v>27</v>
      </c>
      <c r="D8415" s="196">
        <v>25.88</v>
      </c>
    </row>
    <row r="8416" spans="1:4" ht="26.4" x14ac:dyDescent="0.25">
      <c r="A8416" s="191">
        <v>90466</v>
      </c>
      <c r="B8416" s="192" t="s">
        <v>7228</v>
      </c>
      <c r="C8416" s="191" t="s">
        <v>27</v>
      </c>
      <c r="D8416" s="196">
        <v>17.23</v>
      </c>
    </row>
    <row r="8417" spans="1:4" ht="39.6" x14ac:dyDescent="0.25">
      <c r="A8417" s="191">
        <v>90469</v>
      </c>
      <c r="B8417" s="192" t="s">
        <v>7231</v>
      </c>
      <c r="C8417" s="191" t="s">
        <v>27</v>
      </c>
      <c r="D8417" s="196">
        <v>12.35</v>
      </c>
    </row>
    <row r="8418" spans="1:4" ht="39.6" x14ac:dyDescent="0.25">
      <c r="A8418" s="191">
        <v>90470</v>
      </c>
      <c r="B8418" s="192" t="s">
        <v>7232</v>
      </c>
      <c r="C8418" s="191" t="s">
        <v>27</v>
      </c>
      <c r="D8418" s="196">
        <v>16.32</v>
      </c>
    </row>
    <row r="8419" spans="1:4" ht="39.6" x14ac:dyDescent="0.25">
      <c r="A8419" s="191">
        <v>90468</v>
      </c>
      <c r="B8419" s="192" t="s">
        <v>7230</v>
      </c>
      <c r="C8419" s="191" t="s">
        <v>27</v>
      </c>
      <c r="D8419" s="196">
        <v>8.16</v>
      </c>
    </row>
    <row r="8420" spans="1:4" ht="26.4" x14ac:dyDescent="0.25">
      <c r="A8420" s="191">
        <v>91188</v>
      </c>
      <c r="B8420" s="192" t="s">
        <v>13913</v>
      </c>
      <c r="C8420" s="191" t="s">
        <v>11</v>
      </c>
      <c r="D8420" s="196">
        <v>14.64</v>
      </c>
    </row>
    <row r="8421" spans="1:4" ht="26.4" x14ac:dyDescent="0.25">
      <c r="A8421" s="191">
        <v>91189</v>
      </c>
      <c r="B8421" s="192" t="s">
        <v>13914</v>
      </c>
      <c r="C8421" s="191" t="s">
        <v>11</v>
      </c>
      <c r="D8421" s="196">
        <v>77.63</v>
      </c>
    </row>
    <row r="8422" spans="1:4" ht="26.4" x14ac:dyDescent="0.25">
      <c r="A8422" s="191">
        <v>91192</v>
      </c>
      <c r="B8422" s="192" t="s">
        <v>7240</v>
      </c>
      <c r="C8422" s="191" t="s">
        <v>11</v>
      </c>
      <c r="D8422" s="196">
        <v>22.67</v>
      </c>
    </row>
    <row r="8423" spans="1:4" ht="26.4" x14ac:dyDescent="0.25">
      <c r="A8423" s="191">
        <v>91190</v>
      </c>
      <c r="B8423" s="192" t="s">
        <v>7238</v>
      </c>
      <c r="C8423" s="191" t="s">
        <v>11</v>
      </c>
      <c r="D8423" s="196">
        <v>11.51</v>
      </c>
    </row>
    <row r="8424" spans="1:4" ht="26.4" x14ac:dyDescent="0.25">
      <c r="A8424" s="191">
        <v>91191</v>
      </c>
      <c r="B8424" s="192" t="s">
        <v>7239</v>
      </c>
      <c r="C8424" s="191" t="s">
        <v>11</v>
      </c>
      <c r="D8424" s="196">
        <v>15.5</v>
      </c>
    </row>
    <row r="8425" spans="1:4" ht="39.6" x14ac:dyDescent="0.25">
      <c r="A8425" s="191">
        <v>95541</v>
      </c>
      <c r="B8425" s="192" t="s">
        <v>13915</v>
      </c>
      <c r="C8425" s="191" t="s">
        <v>11</v>
      </c>
      <c r="D8425" s="196">
        <v>29.68</v>
      </c>
    </row>
    <row r="8426" spans="1:4" ht="26.4" x14ac:dyDescent="0.25">
      <c r="A8426" s="191">
        <v>96564</v>
      </c>
      <c r="B8426" s="192" t="s">
        <v>13916</v>
      </c>
      <c r="C8426" s="191" t="s">
        <v>27</v>
      </c>
      <c r="D8426" s="196">
        <v>0</v>
      </c>
    </row>
    <row r="8427" spans="1:4" ht="39.6" x14ac:dyDescent="0.25">
      <c r="A8427" s="191">
        <v>104785</v>
      </c>
      <c r="B8427" s="192" t="s">
        <v>7084</v>
      </c>
      <c r="C8427" s="191" t="s">
        <v>27</v>
      </c>
      <c r="D8427" s="196">
        <v>14.38</v>
      </c>
    </row>
    <row r="8428" spans="1:4" ht="26.4" x14ac:dyDescent="0.25">
      <c r="A8428" s="191">
        <v>91166</v>
      </c>
      <c r="B8428" s="192" t="s">
        <v>7233</v>
      </c>
      <c r="C8428" s="191" t="s">
        <v>27</v>
      </c>
      <c r="D8428" s="196">
        <v>4.7300000000000004</v>
      </c>
    </row>
    <row r="8429" spans="1:4" ht="39.6" x14ac:dyDescent="0.25">
      <c r="A8429" s="191">
        <v>91167</v>
      </c>
      <c r="B8429" s="192" t="s">
        <v>8293</v>
      </c>
      <c r="C8429" s="191" t="s">
        <v>27</v>
      </c>
      <c r="D8429" s="196">
        <v>11.06</v>
      </c>
    </row>
    <row r="8430" spans="1:4" ht="39.6" x14ac:dyDescent="0.25">
      <c r="A8430" s="191">
        <v>91176</v>
      </c>
      <c r="B8430" s="192" t="s">
        <v>13917</v>
      </c>
      <c r="C8430" s="191" t="s">
        <v>27</v>
      </c>
      <c r="D8430" s="196">
        <v>17.68</v>
      </c>
    </row>
    <row r="8431" spans="1:4" ht="39.6" x14ac:dyDescent="0.25">
      <c r="A8431" s="191">
        <v>91182</v>
      </c>
      <c r="B8431" s="192" t="s">
        <v>7234</v>
      </c>
      <c r="C8431" s="191" t="s">
        <v>27</v>
      </c>
      <c r="D8431" s="196">
        <v>28.11</v>
      </c>
    </row>
    <row r="8432" spans="1:4" ht="52.8" x14ac:dyDescent="0.25">
      <c r="A8432" s="191">
        <v>91186</v>
      </c>
      <c r="B8432" s="192" t="s">
        <v>7236</v>
      </c>
      <c r="C8432" s="191" t="s">
        <v>27</v>
      </c>
      <c r="D8432" s="196">
        <v>31</v>
      </c>
    </row>
    <row r="8433" spans="1:4" ht="52.8" x14ac:dyDescent="0.25">
      <c r="A8433" s="191">
        <v>91171</v>
      </c>
      <c r="B8433" s="192" t="s">
        <v>8295</v>
      </c>
      <c r="C8433" s="191" t="s">
        <v>27</v>
      </c>
      <c r="D8433" s="196">
        <v>17.7</v>
      </c>
    </row>
    <row r="8434" spans="1:4" ht="52.8" x14ac:dyDescent="0.25">
      <c r="A8434" s="191">
        <v>91187</v>
      </c>
      <c r="B8434" s="192" t="s">
        <v>7237</v>
      </c>
      <c r="C8434" s="191" t="s">
        <v>27</v>
      </c>
      <c r="D8434" s="196">
        <v>27.9</v>
      </c>
    </row>
    <row r="8435" spans="1:4" ht="52.8" x14ac:dyDescent="0.25">
      <c r="A8435" s="191">
        <v>91172</v>
      </c>
      <c r="B8435" s="192" t="s">
        <v>8296</v>
      </c>
      <c r="C8435" s="191" t="s">
        <v>27</v>
      </c>
      <c r="D8435" s="196">
        <v>20.37</v>
      </c>
    </row>
    <row r="8436" spans="1:4" ht="39.6" x14ac:dyDescent="0.25">
      <c r="A8436" s="191">
        <v>91185</v>
      </c>
      <c r="B8436" s="192" t="s">
        <v>7235</v>
      </c>
      <c r="C8436" s="191" t="s">
        <v>27</v>
      </c>
      <c r="D8436" s="196">
        <v>28.11</v>
      </c>
    </row>
    <row r="8437" spans="1:4" ht="52.8" x14ac:dyDescent="0.25">
      <c r="A8437" s="191">
        <v>91170</v>
      </c>
      <c r="B8437" s="192" t="s">
        <v>8294</v>
      </c>
      <c r="C8437" s="191" t="s">
        <v>27</v>
      </c>
      <c r="D8437" s="196">
        <v>11.06</v>
      </c>
    </row>
    <row r="8438" spans="1:4" ht="52.8" x14ac:dyDescent="0.25">
      <c r="A8438" s="191">
        <v>91180</v>
      </c>
      <c r="B8438" s="192" t="s">
        <v>13918</v>
      </c>
      <c r="C8438" s="191" t="s">
        <v>27</v>
      </c>
      <c r="D8438" s="196">
        <v>23.64</v>
      </c>
    </row>
    <row r="8439" spans="1:4" ht="52.8" x14ac:dyDescent="0.25">
      <c r="A8439" s="191">
        <v>91181</v>
      </c>
      <c r="B8439" s="192" t="s">
        <v>13919</v>
      </c>
      <c r="C8439" s="191" t="s">
        <v>27</v>
      </c>
      <c r="D8439" s="196">
        <v>24.87</v>
      </c>
    </row>
    <row r="8440" spans="1:4" ht="52.8" x14ac:dyDescent="0.25">
      <c r="A8440" s="191">
        <v>91179</v>
      </c>
      <c r="B8440" s="192" t="s">
        <v>13920</v>
      </c>
      <c r="C8440" s="191" t="s">
        <v>27</v>
      </c>
      <c r="D8440" s="196">
        <v>17.68</v>
      </c>
    </row>
    <row r="8441" spans="1:4" ht="52.8" x14ac:dyDescent="0.25">
      <c r="A8441" s="191">
        <v>91174</v>
      </c>
      <c r="B8441" s="192" t="s">
        <v>8298</v>
      </c>
      <c r="C8441" s="191" t="s">
        <v>27</v>
      </c>
      <c r="D8441" s="196">
        <v>7.07</v>
      </c>
    </row>
    <row r="8442" spans="1:4" ht="52.8" x14ac:dyDescent="0.25">
      <c r="A8442" s="191">
        <v>91175</v>
      </c>
      <c r="B8442" s="192" t="s">
        <v>8299</v>
      </c>
      <c r="C8442" s="191" t="s">
        <v>27</v>
      </c>
      <c r="D8442" s="196">
        <v>10.99</v>
      </c>
    </row>
    <row r="8443" spans="1:4" ht="52.8" x14ac:dyDescent="0.25">
      <c r="A8443" s="191">
        <v>91173</v>
      </c>
      <c r="B8443" s="192" t="s">
        <v>8297</v>
      </c>
      <c r="C8443" s="191" t="s">
        <v>27</v>
      </c>
      <c r="D8443" s="196">
        <v>4.1100000000000003</v>
      </c>
    </row>
    <row r="8444" spans="1:4" ht="26.4" x14ac:dyDescent="0.25">
      <c r="A8444" s="191">
        <v>104759</v>
      </c>
      <c r="B8444" s="192" t="s">
        <v>7069</v>
      </c>
      <c r="C8444" s="191" t="s">
        <v>11</v>
      </c>
      <c r="D8444" s="196">
        <v>58.43</v>
      </c>
    </row>
    <row r="8445" spans="1:4" ht="26.4" x14ac:dyDescent="0.25">
      <c r="A8445" s="191">
        <v>104760</v>
      </c>
      <c r="B8445" s="192" t="s">
        <v>7070</v>
      </c>
      <c r="C8445" s="191" t="s">
        <v>11</v>
      </c>
      <c r="D8445" s="196">
        <v>85.33</v>
      </c>
    </row>
    <row r="8446" spans="1:4" ht="26.4" x14ac:dyDescent="0.25">
      <c r="A8446" s="191">
        <v>104758</v>
      </c>
      <c r="B8446" s="192" t="s">
        <v>7068</v>
      </c>
      <c r="C8446" s="191" t="s">
        <v>11</v>
      </c>
      <c r="D8446" s="196">
        <v>21.92</v>
      </c>
    </row>
    <row r="8447" spans="1:4" ht="26.4" x14ac:dyDescent="0.25">
      <c r="A8447" s="191">
        <v>90437</v>
      </c>
      <c r="B8447" s="192" t="s">
        <v>7205</v>
      </c>
      <c r="C8447" s="191" t="s">
        <v>11</v>
      </c>
      <c r="D8447" s="196">
        <v>46.33</v>
      </c>
    </row>
    <row r="8448" spans="1:4" ht="26.4" x14ac:dyDescent="0.25">
      <c r="A8448" s="191">
        <v>90438</v>
      </c>
      <c r="B8448" s="192" t="s">
        <v>7206</v>
      </c>
      <c r="C8448" s="191" t="s">
        <v>11</v>
      </c>
      <c r="D8448" s="196">
        <v>67.650000000000006</v>
      </c>
    </row>
    <row r="8449" spans="1:4" ht="26.4" x14ac:dyDescent="0.25">
      <c r="A8449" s="191">
        <v>90436</v>
      </c>
      <c r="B8449" s="192" t="s">
        <v>7204</v>
      </c>
      <c r="C8449" s="191" t="s">
        <v>11</v>
      </c>
      <c r="D8449" s="196">
        <v>17.38</v>
      </c>
    </row>
    <row r="8450" spans="1:4" ht="26.4" x14ac:dyDescent="0.25">
      <c r="A8450" s="191">
        <v>104770</v>
      </c>
      <c r="B8450" s="192" t="s">
        <v>7078</v>
      </c>
      <c r="C8450" s="191" t="s">
        <v>11</v>
      </c>
      <c r="D8450" s="196">
        <v>2.4700000000000002</v>
      </c>
    </row>
    <row r="8451" spans="1:4" ht="26.4" x14ac:dyDescent="0.25">
      <c r="A8451" s="191">
        <v>104772</v>
      </c>
      <c r="B8451" s="192" t="s">
        <v>7079</v>
      </c>
      <c r="C8451" s="191" t="s">
        <v>11</v>
      </c>
      <c r="D8451" s="196">
        <v>3.61</v>
      </c>
    </row>
    <row r="8452" spans="1:4" ht="26.4" x14ac:dyDescent="0.25">
      <c r="A8452" s="191">
        <v>104768</v>
      </c>
      <c r="B8452" s="192" t="s">
        <v>7077</v>
      </c>
      <c r="C8452" s="191" t="s">
        <v>11</v>
      </c>
      <c r="D8452" s="196">
        <v>0.92</v>
      </c>
    </row>
    <row r="8453" spans="1:4" ht="26.4" x14ac:dyDescent="0.25">
      <c r="A8453" s="191">
        <v>104769</v>
      </c>
      <c r="B8453" s="192" t="s">
        <v>7248</v>
      </c>
      <c r="C8453" s="191" t="s">
        <v>11</v>
      </c>
      <c r="D8453" s="196">
        <v>1.96</v>
      </c>
    </row>
    <row r="8454" spans="1:4" ht="26.4" x14ac:dyDescent="0.25">
      <c r="A8454" s="191">
        <v>104771</v>
      </c>
      <c r="B8454" s="192" t="s">
        <v>7249</v>
      </c>
      <c r="C8454" s="191" t="s">
        <v>11</v>
      </c>
      <c r="D8454" s="196">
        <v>2.86</v>
      </c>
    </row>
    <row r="8455" spans="1:4" ht="26.4" x14ac:dyDescent="0.25">
      <c r="A8455" s="191">
        <v>104767</v>
      </c>
      <c r="B8455" s="192" t="s">
        <v>7247</v>
      </c>
      <c r="C8455" s="191" t="s">
        <v>11</v>
      </c>
      <c r="D8455" s="196">
        <v>0.73</v>
      </c>
    </row>
    <row r="8456" spans="1:4" ht="39.6" x14ac:dyDescent="0.25">
      <c r="A8456" s="191">
        <v>104762</v>
      </c>
      <c r="B8456" s="192" t="s">
        <v>7072</v>
      </c>
      <c r="C8456" s="191" t="s">
        <v>11</v>
      </c>
      <c r="D8456" s="196">
        <v>31.45</v>
      </c>
    </row>
    <row r="8457" spans="1:4" ht="39.6" x14ac:dyDescent="0.25">
      <c r="A8457" s="191">
        <v>104763</v>
      </c>
      <c r="B8457" s="192" t="s">
        <v>7073</v>
      </c>
      <c r="C8457" s="191" t="s">
        <v>11</v>
      </c>
      <c r="D8457" s="196">
        <v>45.93</v>
      </c>
    </row>
    <row r="8458" spans="1:4" ht="26.4" x14ac:dyDescent="0.25">
      <c r="A8458" s="191">
        <v>104761</v>
      </c>
      <c r="B8458" s="192" t="s">
        <v>7071</v>
      </c>
      <c r="C8458" s="191" t="s">
        <v>11</v>
      </c>
      <c r="D8458" s="196">
        <v>11.8</v>
      </c>
    </row>
    <row r="8459" spans="1:4" ht="39.6" x14ac:dyDescent="0.25">
      <c r="A8459" s="191">
        <v>90440</v>
      </c>
      <c r="B8459" s="192" t="s">
        <v>7208</v>
      </c>
      <c r="C8459" s="191" t="s">
        <v>11</v>
      </c>
      <c r="D8459" s="196">
        <v>31.22</v>
      </c>
    </row>
    <row r="8460" spans="1:4" ht="39.6" x14ac:dyDescent="0.25">
      <c r="A8460" s="191">
        <v>90441</v>
      </c>
      <c r="B8460" s="192" t="s">
        <v>7209</v>
      </c>
      <c r="C8460" s="191" t="s">
        <v>11</v>
      </c>
      <c r="D8460" s="196">
        <v>45.59</v>
      </c>
    </row>
    <row r="8461" spans="1:4" ht="26.4" x14ac:dyDescent="0.25">
      <c r="A8461" s="191">
        <v>90439</v>
      </c>
      <c r="B8461" s="192" t="s">
        <v>7207</v>
      </c>
      <c r="C8461" s="191" t="s">
        <v>11</v>
      </c>
      <c r="D8461" s="196">
        <v>11.71</v>
      </c>
    </row>
    <row r="8462" spans="1:4" ht="39.6" x14ac:dyDescent="0.25">
      <c r="A8462" s="191">
        <v>104776</v>
      </c>
      <c r="B8462" s="192" t="s">
        <v>7081</v>
      </c>
      <c r="C8462" s="191" t="s">
        <v>11</v>
      </c>
      <c r="D8462" s="196">
        <v>8.42</v>
      </c>
    </row>
    <row r="8463" spans="1:4" ht="39.6" x14ac:dyDescent="0.25">
      <c r="A8463" s="191">
        <v>104778</v>
      </c>
      <c r="B8463" s="192" t="s">
        <v>7082</v>
      </c>
      <c r="C8463" s="191" t="s">
        <v>11</v>
      </c>
      <c r="D8463" s="196">
        <v>12.31</v>
      </c>
    </row>
    <row r="8464" spans="1:4" ht="26.4" x14ac:dyDescent="0.25">
      <c r="A8464" s="191">
        <v>104774</v>
      </c>
      <c r="B8464" s="192" t="s">
        <v>7080</v>
      </c>
      <c r="C8464" s="191" t="s">
        <v>11</v>
      </c>
      <c r="D8464" s="196">
        <v>3.14</v>
      </c>
    </row>
    <row r="8465" spans="1:4" ht="39.6" x14ac:dyDescent="0.25">
      <c r="A8465" s="191">
        <v>104775</v>
      </c>
      <c r="B8465" s="192" t="s">
        <v>7251</v>
      </c>
      <c r="C8465" s="191" t="s">
        <v>11</v>
      </c>
      <c r="D8465" s="196">
        <v>6.84</v>
      </c>
    </row>
    <row r="8466" spans="1:4" ht="39.6" x14ac:dyDescent="0.25">
      <c r="A8466" s="191">
        <v>104777</v>
      </c>
      <c r="B8466" s="192" t="s">
        <v>7252</v>
      </c>
      <c r="C8466" s="191" t="s">
        <v>11</v>
      </c>
      <c r="D8466" s="196">
        <v>9.98</v>
      </c>
    </row>
    <row r="8467" spans="1:4" ht="26.4" x14ac:dyDescent="0.25">
      <c r="A8467" s="191">
        <v>104773</v>
      </c>
      <c r="B8467" s="192" t="s">
        <v>7250</v>
      </c>
      <c r="C8467" s="191" t="s">
        <v>11</v>
      </c>
      <c r="D8467" s="196">
        <v>2.5499999999999998</v>
      </c>
    </row>
    <row r="8468" spans="1:4" ht="26.4" x14ac:dyDescent="0.25">
      <c r="A8468" s="191">
        <v>104782</v>
      </c>
      <c r="B8468" s="192" t="s">
        <v>7255</v>
      </c>
      <c r="C8468" s="191" t="s">
        <v>11</v>
      </c>
      <c r="D8468" s="196">
        <v>69.14</v>
      </c>
    </row>
    <row r="8469" spans="1:4" ht="26.4" x14ac:dyDescent="0.25">
      <c r="A8469" s="191">
        <v>90451</v>
      </c>
      <c r="B8469" s="192" t="s">
        <v>7215</v>
      </c>
      <c r="C8469" s="191" t="s">
        <v>11</v>
      </c>
      <c r="D8469" s="196">
        <v>7.02</v>
      </c>
    </row>
    <row r="8470" spans="1:4" ht="26.4" x14ac:dyDescent="0.25">
      <c r="A8470" s="191">
        <v>90452</v>
      </c>
      <c r="B8470" s="192" t="s">
        <v>7216</v>
      </c>
      <c r="C8470" s="191" t="s">
        <v>11</v>
      </c>
      <c r="D8470" s="196">
        <v>22.95</v>
      </c>
    </row>
    <row r="8471" spans="1:4" ht="26.4" x14ac:dyDescent="0.25">
      <c r="A8471" s="191">
        <v>90455</v>
      </c>
      <c r="B8471" s="192" t="s">
        <v>7219</v>
      </c>
      <c r="C8471" s="191" t="s">
        <v>11</v>
      </c>
      <c r="D8471" s="196">
        <v>9.82</v>
      </c>
    </row>
    <row r="8472" spans="1:4" ht="26.4" x14ac:dyDescent="0.25">
      <c r="A8472" s="191">
        <v>104784</v>
      </c>
      <c r="B8472" s="192" t="s">
        <v>7257</v>
      </c>
      <c r="C8472" s="191" t="s">
        <v>11</v>
      </c>
      <c r="D8472" s="196">
        <v>16.95</v>
      </c>
    </row>
    <row r="8473" spans="1:4" ht="26.4" x14ac:dyDescent="0.25">
      <c r="A8473" s="191">
        <v>90453</v>
      </c>
      <c r="B8473" s="192" t="s">
        <v>7217</v>
      </c>
      <c r="C8473" s="191" t="s">
        <v>11</v>
      </c>
      <c r="D8473" s="196">
        <v>4.8099999999999996</v>
      </c>
    </row>
    <row r="8474" spans="1:4" ht="26.4" x14ac:dyDescent="0.25">
      <c r="A8474" s="191">
        <v>104783</v>
      </c>
      <c r="B8474" s="192" t="s">
        <v>7256</v>
      </c>
      <c r="C8474" s="191" t="s">
        <v>11</v>
      </c>
      <c r="D8474" s="196">
        <v>6.13</v>
      </c>
    </row>
    <row r="8475" spans="1:4" ht="26.4" x14ac:dyDescent="0.25">
      <c r="A8475" s="191">
        <v>90454</v>
      </c>
      <c r="B8475" s="192" t="s">
        <v>7218</v>
      </c>
      <c r="C8475" s="191" t="s">
        <v>11</v>
      </c>
      <c r="D8475" s="196">
        <v>7.74</v>
      </c>
    </row>
    <row r="8476" spans="1:4" ht="26.4" x14ac:dyDescent="0.25">
      <c r="A8476" s="191">
        <v>90459</v>
      </c>
      <c r="B8476" s="192" t="s">
        <v>7223</v>
      </c>
      <c r="C8476" s="191" t="s">
        <v>11</v>
      </c>
      <c r="D8476" s="196">
        <v>56.99</v>
      </c>
    </row>
    <row r="8477" spans="1:4" ht="26.4" x14ac:dyDescent="0.25">
      <c r="A8477" s="191">
        <v>90456</v>
      </c>
      <c r="B8477" s="192" t="s">
        <v>7220</v>
      </c>
      <c r="C8477" s="191" t="s">
        <v>11</v>
      </c>
      <c r="D8477" s="196">
        <v>7.79</v>
      </c>
    </row>
    <row r="8478" spans="1:4" ht="26.4" x14ac:dyDescent="0.25">
      <c r="A8478" s="191">
        <v>90458</v>
      </c>
      <c r="B8478" s="192" t="s">
        <v>7222</v>
      </c>
      <c r="C8478" s="191" t="s">
        <v>11</v>
      </c>
      <c r="D8478" s="196">
        <v>50.78</v>
      </c>
    </row>
    <row r="8479" spans="1:4" ht="26.4" x14ac:dyDescent="0.25">
      <c r="A8479" s="191">
        <v>90457</v>
      </c>
      <c r="B8479" s="192" t="s">
        <v>7221</v>
      </c>
      <c r="C8479" s="191" t="s">
        <v>11</v>
      </c>
      <c r="D8479" s="196">
        <v>17.8</v>
      </c>
    </row>
    <row r="8480" spans="1:4" ht="26.4" x14ac:dyDescent="0.25">
      <c r="A8480" s="191">
        <v>90447</v>
      </c>
      <c r="B8480" s="192" t="s">
        <v>7214</v>
      </c>
      <c r="C8480" s="191" t="s">
        <v>27</v>
      </c>
      <c r="D8480" s="196">
        <v>11.77</v>
      </c>
    </row>
    <row r="8481" spans="1:4" ht="39.6" x14ac:dyDescent="0.25">
      <c r="A8481" s="191">
        <v>91222</v>
      </c>
      <c r="B8481" s="192" t="s">
        <v>7241</v>
      </c>
      <c r="C8481" s="191" t="s">
        <v>27</v>
      </c>
      <c r="D8481" s="196">
        <v>10.37</v>
      </c>
    </row>
    <row r="8482" spans="1:4" ht="26.4" x14ac:dyDescent="0.25">
      <c r="A8482" s="191">
        <v>90443</v>
      </c>
      <c r="B8482" s="192" t="s">
        <v>7210</v>
      </c>
      <c r="C8482" s="191" t="s">
        <v>27</v>
      </c>
      <c r="D8482" s="196">
        <v>9.33</v>
      </c>
    </row>
    <row r="8483" spans="1:4" ht="26.4" x14ac:dyDescent="0.25">
      <c r="A8483" s="191">
        <v>104780</v>
      </c>
      <c r="B8483" s="192" t="s">
        <v>7083</v>
      </c>
      <c r="C8483" s="191" t="s">
        <v>27</v>
      </c>
      <c r="D8483" s="196">
        <v>8.5399999999999991</v>
      </c>
    </row>
    <row r="8484" spans="1:4" ht="39.6" x14ac:dyDescent="0.25">
      <c r="A8484" s="191">
        <v>104781</v>
      </c>
      <c r="B8484" s="192" t="s">
        <v>7254</v>
      </c>
      <c r="C8484" s="191" t="s">
        <v>27</v>
      </c>
      <c r="D8484" s="196">
        <v>9.82</v>
      </c>
    </row>
    <row r="8485" spans="1:4" ht="26.4" x14ac:dyDescent="0.25">
      <c r="A8485" s="191">
        <v>104779</v>
      </c>
      <c r="B8485" s="192" t="s">
        <v>7253</v>
      </c>
      <c r="C8485" s="191" t="s">
        <v>27</v>
      </c>
      <c r="D8485" s="196">
        <v>8.49</v>
      </c>
    </row>
    <row r="8486" spans="1:4" ht="39.6" x14ac:dyDescent="0.25">
      <c r="A8486" s="191">
        <v>104787</v>
      </c>
      <c r="B8486" s="192" t="s">
        <v>7259</v>
      </c>
      <c r="C8486" s="191" t="s">
        <v>27</v>
      </c>
      <c r="D8486" s="196">
        <v>10.33</v>
      </c>
    </row>
    <row r="8487" spans="1:4" ht="39.6" x14ac:dyDescent="0.25">
      <c r="A8487" s="191">
        <v>104788</v>
      </c>
      <c r="B8487" s="192" t="s">
        <v>7260</v>
      </c>
      <c r="C8487" s="191" t="s">
        <v>27</v>
      </c>
      <c r="D8487" s="196">
        <v>13.71</v>
      </c>
    </row>
    <row r="8488" spans="1:4" ht="26.4" x14ac:dyDescent="0.25">
      <c r="A8488" s="191">
        <v>104786</v>
      </c>
      <c r="B8488" s="192" t="s">
        <v>7258</v>
      </c>
      <c r="C8488" s="191" t="s">
        <v>27</v>
      </c>
      <c r="D8488" s="196">
        <v>7.79</v>
      </c>
    </row>
    <row r="8489" spans="1:4" ht="39.6" x14ac:dyDescent="0.25">
      <c r="A8489" s="191">
        <v>90445</v>
      </c>
      <c r="B8489" s="192" t="s">
        <v>7212</v>
      </c>
      <c r="C8489" s="191" t="s">
        <v>27</v>
      </c>
      <c r="D8489" s="196">
        <v>21.39</v>
      </c>
    </row>
    <row r="8490" spans="1:4" ht="39.6" x14ac:dyDescent="0.25">
      <c r="A8490" s="191">
        <v>90446</v>
      </c>
      <c r="B8490" s="192" t="s">
        <v>7213</v>
      </c>
      <c r="C8490" s="191" t="s">
        <v>27</v>
      </c>
      <c r="D8490" s="196">
        <v>28.42</v>
      </c>
    </row>
    <row r="8491" spans="1:4" ht="39.6" x14ac:dyDescent="0.25">
      <c r="A8491" s="191">
        <v>90444</v>
      </c>
      <c r="B8491" s="192" t="s">
        <v>7211</v>
      </c>
      <c r="C8491" s="191" t="s">
        <v>27</v>
      </c>
      <c r="D8491" s="196">
        <v>16.13</v>
      </c>
    </row>
    <row r="8492" spans="1:4" ht="39.6" x14ac:dyDescent="0.25">
      <c r="A8492" s="191">
        <v>104764</v>
      </c>
      <c r="B8492" s="192" t="s">
        <v>7074</v>
      </c>
      <c r="C8492" s="191" t="s">
        <v>27</v>
      </c>
      <c r="D8492" s="196">
        <v>24.01</v>
      </c>
    </row>
    <row r="8493" spans="1:4" ht="39.6" x14ac:dyDescent="0.25">
      <c r="A8493" s="191">
        <v>90460</v>
      </c>
      <c r="B8493" s="192" t="s">
        <v>7224</v>
      </c>
      <c r="C8493" s="191" t="s">
        <v>27</v>
      </c>
      <c r="D8493" s="196">
        <v>26.16</v>
      </c>
    </row>
    <row r="8494" spans="1:4" ht="39.6" x14ac:dyDescent="0.25">
      <c r="A8494" s="191">
        <v>90462</v>
      </c>
      <c r="B8494" s="192" t="s">
        <v>7226</v>
      </c>
      <c r="C8494" s="191" t="s">
        <v>27</v>
      </c>
      <c r="D8494" s="196">
        <v>4.5999999999999996</v>
      </c>
    </row>
    <row r="8495" spans="1:4" ht="39.6" x14ac:dyDescent="0.25">
      <c r="A8495" s="191">
        <v>104765</v>
      </c>
      <c r="B8495" s="192" t="s">
        <v>7075</v>
      </c>
      <c r="C8495" s="191" t="s">
        <v>27</v>
      </c>
      <c r="D8495" s="196">
        <v>20.7</v>
      </c>
    </row>
    <row r="8496" spans="1:4" ht="39.6" x14ac:dyDescent="0.25">
      <c r="A8496" s="191">
        <v>90461</v>
      </c>
      <c r="B8496" s="192" t="s">
        <v>7225</v>
      </c>
      <c r="C8496" s="191" t="s">
        <v>27</v>
      </c>
      <c r="D8496" s="196">
        <v>20.16</v>
      </c>
    </row>
    <row r="8497" spans="1:4" ht="39.6" x14ac:dyDescent="0.25">
      <c r="A8497" s="191">
        <v>90463</v>
      </c>
      <c r="B8497" s="192" t="s">
        <v>7227</v>
      </c>
      <c r="C8497" s="191" t="s">
        <v>27</v>
      </c>
      <c r="D8497" s="196">
        <v>3.96</v>
      </c>
    </row>
    <row r="8498" spans="1:4" ht="26.4" x14ac:dyDescent="0.25">
      <c r="A8498" s="191">
        <v>96560</v>
      </c>
      <c r="B8498" s="192" t="s">
        <v>7243</v>
      </c>
      <c r="C8498" s="191" t="s">
        <v>9</v>
      </c>
      <c r="D8498" s="196">
        <v>36.11</v>
      </c>
    </row>
    <row r="8499" spans="1:4" ht="26.4" x14ac:dyDescent="0.25">
      <c r="A8499" s="191">
        <v>96559</v>
      </c>
      <c r="B8499" s="192" t="s">
        <v>7242</v>
      </c>
      <c r="C8499" s="191" t="s">
        <v>9</v>
      </c>
      <c r="D8499" s="196">
        <v>36.799999999999997</v>
      </c>
    </row>
    <row r="8500" spans="1:4" ht="39.6" x14ac:dyDescent="0.25">
      <c r="A8500" s="191">
        <v>96562</v>
      </c>
      <c r="B8500" s="192" t="s">
        <v>7244</v>
      </c>
      <c r="C8500" s="191" t="s">
        <v>27</v>
      </c>
      <c r="D8500" s="196">
        <v>60.7</v>
      </c>
    </row>
    <row r="8501" spans="1:4" ht="39.6" x14ac:dyDescent="0.25">
      <c r="A8501" s="191">
        <v>96563</v>
      </c>
      <c r="B8501" s="192" t="s">
        <v>7245</v>
      </c>
      <c r="C8501" s="191" t="s">
        <v>27</v>
      </c>
      <c r="D8501" s="196">
        <v>65.930000000000007</v>
      </c>
    </row>
    <row r="8502" spans="1:4" ht="26.4" x14ac:dyDescent="0.25">
      <c r="A8502" s="191">
        <v>102469</v>
      </c>
      <c r="B8502" s="192" t="s">
        <v>13921</v>
      </c>
      <c r="C8502" s="191" t="s">
        <v>9</v>
      </c>
      <c r="D8502" s="196">
        <v>0</v>
      </c>
    </row>
    <row r="8503" spans="1:4" ht="26.4" x14ac:dyDescent="0.25">
      <c r="A8503" s="191">
        <v>104388</v>
      </c>
      <c r="B8503" s="192" t="s">
        <v>13922</v>
      </c>
      <c r="C8503" s="191" t="s">
        <v>9</v>
      </c>
      <c r="D8503" s="196">
        <v>0</v>
      </c>
    </row>
    <row r="8504" spans="1:4" ht="26.4" x14ac:dyDescent="0.25">
      <c r="A8504" s="191">
        <v>104387</v>
      </c>
      <c r="B8504" s="192" t="s">
        <v>13923</v>
      </c>
      <c r="C8504" s="191" t="s">
        <v>28</v>
      </c>
      <c r="D8504" s="196">
        <v>0</v>
      </c>
    </row>
    <row r="8505" spans="1:4" ht="26.4" x14ac:dyDescent="0.25">
      <c r="A8505" s="191">
        <v>104364</v>
      </c>
      <c r="B8505" s="192" t="s">
        <v>13924</v>
      </c>
      <c r="C8505" s="191" t="s">
        <v>28</v>
      </c>
      <c r="D8505" s="196">
        <v>0</v>
      </c>
    </row>
    <row r="8506" spans="1:4" ht="26.4" x14ac:dyDescent="0.25">
      <c r="A8506" s="191">
        <v>102097</v>
      </c>
      <c r="B8506" s="192" t="s">
        <v>13925</v>
      </c>
      <c r="C8506" s="191" t="s">
        <v>28</v>
      </c>
      <c r="D8506" s="196">
        <v>0</v>
      </c>
    </row>
    <row r="8507" spans="1:4" ht="26.4" x14ac:dyDescent="0.25">
      <c r="A8507" s="191">
        <v>104365</v>
      </c>
      <c r="B8507" s="192" t="s">
        <v>13926</v>
      </c>
      <c r="C8507" s="191" t="s">
        <v>28</v>
      </c>
      <c r="D8507" s="196">
        <v>0</v>
      </c>
    </row>
    <row r="8508" spans="1:4" ht="39.6" x14ac:dyDescent="0.25">
      <c r="A8508" s="191">
        <v>101870</v>
      </c>
      <c r="B8508" s="192" t="s">
        <v>3251</v>
      </c>
      <c r="C8508" s="191" t="s">
        <v>9</v>
      </c>
      <c r="D8508" s="196">
        <v>44.15</v>
      </c>
    </row>
    <row r="8509" spans="1:4" ht="39.6" x14ac:dyDescent="0.25">
      <c r="A8509" s="191">
        <v>101866</v>
      </c>
      <c r="B8509" s="192" t="s">
        <v>13927</v>
      </c>
      <c r="C8509" s="191" t="s">
        <v>9</v>
      </c>
      <c r="D8509" s="196">
        <v>37.36</v>
      </c>
    </row>
    <row r="8510" spans="1:4" ht="39.6" x14ac:dyDescent="0.25">
      <c r="A8510" s="191">
        <v>101867</v>
      </c>
      <c r="B8510" s="192" t="s">
        <v>3248</v>
      </c>
      <c r="C8510" s="191" t="s">
        <v>9</v>
      </c>
      <c r="D8510" s="196">
        <v>42.59</v>
      </c>
    </row>
    <row r="8511" spans="1:4" ht="39.6" x14ac:dyDescent="0.25">
      <c r="A8511" s="191">
        <v>101868</v>
      </c>
      <c r="B8511" s="192" t="s">
        <v>3249</v>
      </c>
      <c r="C8511" s="191" t="s">
        <v>9</v>
      </c>
      <c r="D8511" s="196">
        <v>33.71</v>
      </c>
    </row>
    <row r="8512" spans="1:4" ht="39.6" x14ac:dyDescent="0.25">
      <c r="A8512" s="191">
        <v>101869</v>
      </c>
      <c r="B8512" s="192" t="s">
        <v>3250</v>
      </c>
      <c r="C8512" s="191" t="s">
        <v>9</v>
      </c>
      <c r="D8512" s="196">
        <v>38.93</v>
      </c>
    </row>
    <row r="8513" spans="1:4" ht="39.6" x14ac:dyDescent="0.25">
      <c r="A8513" s="191">
        <v>101856</v>
      </c>
      <c r="B8513" s="192" t="s">
        <v>3239</v>
      </c>
      <c r="C8513" s="191" t="s">
        <v>9</v>
      </c>
      <c r="D8513" s="196">
        <v>30.49</v>
      </c>
    </row>
    <row r="8514" spans="1:4" ht="39.6" x14ac:dyDescent="0.25">
      <c r="A8514" s="191">
        <v>101865</v>
      </c>
      <c r="B8514" s="192" t="s">
        <v>3247</v>
      </c>
      <c r="C8514" s="191" t="s">
        <v>9</v>
      </c>
      <c r="D8514" s="196">
        <v>42.06</v>
      </c>
    </row>
    <row r="8515" spans="1:4" ht="39.6" x14ac:dyDescent="0.25">
      <c r="A8515" s="191">
        <v>101861</v>
      </c>
      <c r="B8515" s="192" t="s">
        <v>13928</v>
      </c>
      <c r="C8515" s="191" t="s">
        <v>9</v>
      </c>
      <c r="D8515" s="196">
        <v>37.11</v>
      </c>
    </row>
    <row r="8516" spans="1:4" ht="39.6" x14ac:dyDescent="0.25">
      <c r="A8516" s="191">
        <v>101862</v>
      </c>
      <c r="B8516" s="192" t="s">
        <v>3244</v>
      </c>
      <c r="C8516" s="191" t="s">
        <v>9</v>
      </c>
      <c r="D8516" s="196">
        <v>40.479999999999997</v>
      </c>
    </row>
    <row r="8517" spans="1:4" ht="39.6" x14ac:dyDescent="0.25">
      <c r="A8517" s="191">
        <v>101863</v>
      </c>
      <c r="B8517" s="192" t="s">
        <v>3245</v>
      </c>
      <c r="C8517" s="191" t="s">
        <v>9</v>
      </c>
      <c r="D8517" s="196">
        <v>31.61</v>
      </c>
    </row>
    <row r="8518" spans="1:4" ht="39.6" x14ac:dyDescent="0.25">
      <c r="A8518" s="191">
        <v>101864</v>
      </c>
      <c r="B8518" s="192" t="s">
        <v>3246</v>
      </c>
      <c r="C8518" s="191" t="s">
        <v>9</v>
      </c>
      <c r="D8518" s="196">
        <v>36.82</v>
      </c>
    </row>
    <row r="8519" spans="1:4" ht="39.6" x14ac:dyDescent="0.25">
      <c r="A8519" s="191">
        <v>101860</v>
      </c>
      <c r="B8519" s="192" t="s">
        <v>3243</v>
      </c>
      <c r="C8519" s="191" t="s">
        <v>9</v>
      </c>
      <c r="D8519" s="196">
        <v>39.69</v>
      </c>
    </row>
    <row r="8520" spans="1:4" ht="39.6" x14ac:dyDescent="0.25">
      <c r="A8520" s="191">
        <v>101857</v>
      </c>
      <c r="B8520" s="192" t="s">
        <v>3240</v>
      </c>
      <c r="C8520" s="191" t="s">
        <v>9</v>
      </c>
      <c r="D8520" s="196">
        <v>38.229999999999997</v>
      </c>
    </row>
    <row r="8521" spans="1:4" ht="39.6" x14ac:dyDescent="0.25">
      <c r="A8521" s="191">
        <v>101858</v>
      </c>
      <c r="B8521" s="192" t="s">
        <v>3241</v>
      </c>
      <c r="C8521" s="191" t="s">
        <v>9</v>
      </c>
      <c r="D8521" s="196">
        <v>31.15</v>
      </c>
    </row>
    <row r="8522" spans="1:4" ht="39.6" x14ac:dyDescent="0.25">
      <c r="A8522" s="191">
        <v>101859</v>
      </c>
      <c r="B8522" s="192" t="s">
        <v>3242</v>
      </c>
      <c r="C8522" s="191" t="s">
        <v>9</v>
      </c>
      <c r="D8522" s="196">
        <v>34.46</v>
      </c>
    </row>
    <row r="8523" spans="1:4" ht="39.6" x14ac:dyDescent="0.25">
      <c r="A8523" s="191">
        <v>101852</v>
      </c>
      <c r="B8523" s="192" t="s">
        <v>3237</v>
      </c>
      <c r="C8523" s="191" t="s">
        <v>9</v>
      </c>
      <c r="D8523" s="196">
        <v>81.010000000000005</v>
      </c>
    </row>
    <row r="8524" spans="1:4" ht="39.6" x14ac:dyDescent="0.25">
      <c r="A8524" s="191">
        <v>104385</v>
      </c>
      <c r="B8524" s="192" t="s">
        <v>13929</v>
      </c>
      <c r="C8524" s="191" t="s">
        <v>9</v>
      </c>
      <c r="D8524" s="196">
        <v>0</v>
      </c>
    </row>
    <row r="8525" spans="1:4" ht="39.6" x14ac:dyDescent="0.25">
      <c r="A8525" s="191">
        <v>101850</v>
      </c>
      <c r="B8525" s="192" t="s">
        <v>3236</v>
      </c>
      <c r="C8525" s="191" t="s">
        <v>9</v>
      </c>
      <c r="D8525" s="196">
        <v>67.180000000000007</v>
      </c>
    </row>
    <row r="8526" spans="1:4" ht="39.6" x14ac:dyDescent="0.25">
      <c r="A8526" s="191">
        <v>101855</v>
      </c>
      <c r="B8526" s="192" t="s">
        <v>3238</v>
      </c>
      <c r="C8526" s="191" t="s">
        <v>9</v>
      </c>
      <c r="D8526" s="196">
        <v>83.56</v>
      </c>
    </row>
    <row r="8527" spans="1:4" ht="39.6" x14ac:dyDescent="0.25">
      <c r="A8527" s="191">
        <v>104386</v>
      </c>
      <c r="B8527" s="192" t="s">
        <v>13930</v>
      </c>
      <c r="C8527" s="191" t="s">
        <v>9</v>
      </c>
      <c r="D8527" s="196">
        <v>0</v>
      </c>
    </row>
    <row r="8528" spans="1:4" ht="39.6" x14ac:dyDescent="0.25">
      <c r="A8528" s="191">
        <v>101853</v>
      </c>
      <c r="B8528" s="192" t="s">
        <v>13931</v>
      </c>
      <c r="C8528" s="191" t="s">
        <v>9</v>
      </c>
      <c r="D8528" s="196">
        <v>60.41</v>
      </c>
    </row>
    <row r="8529" spans="1:4" ht="26.4" x14ac:dyDescent="0.25">
      <c r="A8529" s="191">
        <v>101849</v>
      </c>
      <c r="B8529" s="192" t="s">
        <v>3235</v>
      </c>
      <c r="C8529" s="191" t="s">
        <v>28</v>
      </c>
      <c r="D8529" s="196">
        <v>254.06</v>
      </c>
    </row>
    <row r="8530" spans="1:4" ht="26.4" x14ac:dyDescent="0.25">
      <c r="A8530" s="191">
        <v>101841</v>
      </c>
      <c r="B8530" s="192" t="s">
        <v>3227</v>
      </c>
      <c r="C8530" s="191" t="s">
        <v>28</v>
      </c>
      <c r="D8530" s="196">
        <v>146.1</v>
      </c>
    </row>
    <row r="8531" spans="1:4" ht="39.6" x14ac:dyDescent="0.25">
      <c r="A8531" s="191">
        <v>101843</v>
      </c>
      <c r="B8531" s="192" t="s">
        <v>3229</v>
      </c>
      <c r="C8531" s="191" t="s">
        <v>28</v>
      </c>
      <c r="D8531" s="196">
        <v>202.83</v>
      </c>
    </row>
    <row r="8532" spans="1:4" ht="39.6" x14ac:dyDescent="0.25">
      <c r="A8532" s="191">
        <v>101844</v>
      </c>
      <c r="B8532" s="192" t="s">
        <v>3230</v>
      </c>
      <c r="C8532" s="191" t="s">
        <v>28</v>
      </c>
      <c r="D8532" s="196">
        <v>229.3</v>
      </c>
    </row>
    <row r="8533" spans="1:4" ht="39.6" x14ac:dyDescent="0.25">
      <c r="A8533" s="191">
        <v>101845</v>
      </c>
      <c r="B8533" s="192" t="s">
        <v>3231</v>
      </c>
      <c r="C8533" s="191" t="s">
        <v>28</v>
      </c>
      <c r="D8533" s="196">
        <v>255.4</v>
      </c>
    </row>
    <row r="8534" spans="1:4" ht="26.4" x14ac:dyDescent="0.25">
      <c r="A8534" s="191">
        <v>101842</v>
      </c>
      <c r="B8534" s="192" t="s">
        <v>3228</v>
      </c>
      <c r="C8534" s="191" t="s">
        <v>28</v>
      </c>
      <c r="D8534" s="196">
        <v>126.68</v>
      </c>
    </row>
    <row r="8535" spans="1:4" ht="39.6" x14ac:dyDescent="0.25">
      <c r="A8535" s="191">
        <v>101846</v>
      </c>
      <c r="B8535" s="192" t="s">
        <v>3232</v>
      </c>
      <c r="C8535" s="191" t="s">
        <v>28</v>
      </c>
      <c r="D8535" s="196">
        <v>184.19</v>
      </c>
    </row>
    <row r="8536" spans="1:4" ht="39.6" x14ac:dyDescent="0.25">
      <c r="A8536" s="191">
        <v>101847</v>
      </c>
      <c r="B8536" s="192" t="s">
        <v>3233</v>
      </c>
      <c r="C8536" s="191" t="s">
        <v>28</v>
      </c>
      <c r="D8536" s="196">
        <v>211.04</v>
      </c>
    </row>
    <row r="8537" spans="1:4" ht="39.6" x14ac:dyDescent="0.25">
      <c r="A8537" s="191">
        <v>101848</v>
      </c>
      <c r="B8537" s="192" t="s">
        <v>3234</v>
      </c>
      <c r="C8537" s="191" t="s">
        <v>28</v>
      </c>
      <c r="D8537" s="196">
        <v>237.53</v>
      </c>
    </row>
    <row r="8538" spans="1:4" ht="39.6" x14ac:dyDescent="0.25">
      <c r="A8538" s="191">
        <v>101839</v>
      </c>
      <c r="B8538" s="192" t="s">
        <v>3225</v>
      </c>
      <c r="C8538" s="191" t="s">
        <v>28</v>
      </c>
      <c r="D8538" s="196">
        <v>119.73</v>
      </c>
    </row>
    <row r="8539" spans="1:4" ht="39.6" x14ac:dyDescent="0.25">
      <c r="A8539" s="191">
        <v>101840</v>
      </c>
      <c r="B8539" s="192" t="s">
        <v>3226</v>
      </c>
      <c r="C8539" s="191" t="s">
        <v>28</v>
      </c>
      <c r="D8539" s="196">
        <v>204.11</v>
      </c>
    </row>
    <row r="8540" spans="1:4" ht="39.6" x14ac:dyDescent="0.25">
      <c r="A8540" s="191">
        <v>101837</v>
      </c>
      <c r="B8540" s="192" t="s">
        <v>3223</v>
      </c>
      <c r="C8540" s="191" t="s">
        <v>28</v>
      </c>
      <c r="D8540" s="196">
        <v>61.34</v>
      </c>
    </row>
    <row r="8541" spans="1:4" ht="39.6" x14ac:dyDescent="0.25">
      <c r="A8541" s="191">
        <v>101838</v>
      </c>
      <c r="B8541" s="192" t="s">
        <v>3224</v>
      </c>
      <c r="C8541" s="191" t="s">
        <v>28</v>
      </c>
      <c r="D8541" s="196">
        <v>90.94</v>
      </c>
    </row>
    <row r="8542" spans="1:4" ht="39.6" x14ac:dyDescent="0.25">
      <c r="A8542" s="191">
        <v>101836</v>
      </c>
      <c r="B8542" s="192" t="s">
        <v>3222</v>
      </c>
      <c r="C8542" s="191" t="s">
        <v>28</v>
      </c>
      <c r="D8542" s="196">
        <v>29.55</v>
      </c>
    </row>
    <row r="8543" spans="1:4" ht="26.4" x14ac:dyDescent="0.25">
      <c r="A8543" s="191">
        <v>101835</v>
      </c>
      <c r="B8543" s="192" t="s">
        <v>3221</v>
      </c>
      <c r="C8543" s="191" t="s">
        <v>28</v>
      </c>
      <c r="D8543" s="196">
        <v>383.12</v>
      </c>
    </row>
    <row r="8544" spans="1:4" ht="26.4" x14ac:dyDescent="0.25">
      <c r="A8544" s="191">
        <v>101827</v>
      </c>
      <c r="B8544" s="192" t="s">
        <v>3213</v>
      </c>
      <c r="C8544" s="191" t="s">
        <v>28</v>
      </c>
      <c r="D8544" s="196">
        <v>275.16000000000003</v>
      </c>
    </row>
    <row r="8545" spans="1:4" ht="39.6" x14ac:dyDescent="0.25">
      <c r="A8545" s="191">
        <v>101829</v>
      </c>
      <c r="B8545" s="192" t="s">
        <v>3215</v>
      </c>
      <c r="C8545" s="191" t="s">
        <v>28</v>
      </c>
      <c r="D8545" s="196">
        <v>331.89</v>
      </c>
    </row>
    <row r="8546" spans="1:4" ht="39.6" x14ac:dyDescent="0.25">
      <c r="A8546" s="191">
        <v>101830</v>
      </c>
      <c r="B8546" s="192" t="s">
        <v>3216</v>
      </c>
      <c r="C8546" s="191" t="s">
        <v>28</v>
      </c>
      <c r="D8546" s="196">
        <v>358.36</v>
      </c>
    </row>
    <row r="8547" spans="1:4" ht="39.6" x14ac:dyDescent="0.25">
      <c r="A8547" s="191">
        <v>101831</v>
      </c>
      <c r="B8547" s="192" t="s">
        <v>3217</v>
      </c>
      <c r="C8547" s="191" t="s">
        <v>28</v>
      </c>
      <c r="D8547" s="196">
        <v>384.46</v>
      </c>
    </row>
    <row r="8548" spans="1:4" ht="26.4" x14ac:dyDescent="0.25">
      <c r="A8548" s="191">
        <v>101828</v>
      </c>
      <c r="B8548" s="192" t="s">
        <v>3214</v>
      </c>
      <c r="C8548" s="191" t="s">
        <v>28</v>
      </c>
      <c r="D8548" s="196">
        <v>255.74</v>
      </c>
    </row>
    <row r="8549" spans="1:4" ht="39.6" x14ac:dyDescent="0.25">
      <c r="A8549" s="191">
        <v>101832</v>
      </c>
      <c r="B8549" s="192" t="s">
        <v>3218</v>
      </c>
      <c r="C8549" s="191" t="s">
        <v>28</v>
      </c>
      <c r="D8549" s="196">
        <v>313.25</v>
      </c>
    </row>
    <row r="8550" spans="1:4" ht="39.6" x14ac:dyDescent="0.25">
      <c r="A8550" s="191">
        <v>101833</v>
      </c>
      <c r="B8550" s="192" t="s">
        <v>3219</v>
      </c>
      <c r="C8550" s="191" t="s">
        <v>28</v>
      </c>
      <c r="D8550" s="196">
        <v>340.1</v>
      </c>
    </row>
    <row r="8551" spans="1:4" ht="39.6" x14ac:dyDescent="0.25">
      <c r="A8551" s="191">
        <v>101834</v>
      </c>
      <c r="B8551" s="192" t="s">
        <v>3220</v>
      </c>
      <c r="C8551" s="191" t="s">
        <v>28</v>
      </c>
      <c r="D8551" s="196">
        <v>366.59</v>
      </c>
    </row>
    <row r="8552" spans="1:4" ht="26.4" x14ac:dyDescent="0.25">
      <c r="A8552" s="191">
        <v>101825</v>
      </c>
      <c r="B8552" s="192" t="s">
        <v>3211</v>
      </c>
      <c r="C8552" s="191" t="s">
        <v>28</v>
      </c>
      <c r="D8552" s="196">
        <v>248.8</v>
      </c>
    </row>
    <row r="8553" spans="1:4" ht="26.4" x14ac:dyDescent="0.25">
      <c r="A8553" s="191">
        <v>101826</v>
      </c>
      <c r="B8553" s="192" t="s">
        <v>3212</v>
      </c>
      <c r="C8553" s="191" t="s">
        <v>28</v>
      </c>
      <c r="D8553" s="196">
        <v>277.23</v>
      </c>
    </row>
    <row r="8554" spans="1:4" ht="39.6" x14ac:dyDescent="0.25">
      <c r="A8554" s="191">
        <v>101823</v>
      </c>
      <c r="B8554" s="192" t="s">
        <v>3209</v>
      </c>
      <c r="C8554" s="191" t="s">
        <v>28</v>
      </c>
      <c r="D8554" s="196">
        <v>190.4</v>
      </c>
    </row>
    <row r="8555" spans="1:4" ht="39.6" x14ac:dyDescent="0.25">
      <c r="A8555" s="191">
        <v>101824</v>
      </c>
      <c r="B8555" s="192" t="s">
        <v>3210</v>
      </c>
      <c r="C8555" s="191" t="s">
        <v>28</v>
      </c>
      <c r="D8555" s="196">
        <v>220</v>
      </c>
    </row>
    <row r="8556" spans="1:4" ht="39.6" x14ac:dyDescent="0.25">
      <c r="A8556" s="191">
        <v>101822</v>
      </c>
      <c r="B8556" s="192" t="s">
        <v>3208</v>
      </c>
      <c r="C8556" s="191" t="s">
        <v>28</v>
      </c>
      <c r="D8556" s="196">
        <v>158.61000000000001</v>
      </c>
    </row>
    <row r="8557" spans="1:4" ht="52.8" x14ac:dyDescent="0.25">
      <c r="A8557" s="191">
        <v>101819</v>
      </c>
      <c r="B8557" s="192" t="s">
        <v>3206</v>
      </c>
      <c r="C8557" s="191" t="s">
        <v>9</v>
      </c>
      <c r="D8557" s="196">
        <v>72.44</v>
      </c>
    </row>
    <row r="8558" spans="1:4" ht="52.8" x14ac:dyDescent="0.25">
      <c r="A8558" s="191">
        <v>104370</v>
      </c>
      <c r="B8558" s="192" t="s">
        <v>13932</v>
      </c>
      <c r="C8558" s="191" t="s">
        <v>9</v>
      </c>
      <c r="D8558" s="196">
        <v>0</v>
      </c>
    </row>
    <row r="8559" spans="1:4" ht="39.6" x14ac:dyDescent="0.25">
      <c r="A8559" s="191">
        <v>101817</v>
      </c>
      <c r="B8559" s="192" t="s">
        <v>3205</v>
      </c>
      <c r="C8559" s="191" t="s">
        <v>9</v>
      </c>
      <c r="D8559" s="196">
        <v>58.83</v>
      </c>
    </row>
    <row r="8560" spans="1:4" ht="52.8" x14ac:dyDescent="0.25">
      <c r="A8560" s="191">
        <v>101816</v>
      </c>
      <c r="B8560" s="192" t="s">
        <v>3204</v>
      </c>
      <c r="C8560" s="191" t="s">
        <v>9</v>
      </c>
      <c r="D8560" s="196">
        <v>76.88</v>
      </c>
    </row>
    <row r="8561" spans="1:4" ht="52.8" x14ac:dyDescent="0.25">
      <c r="A8561" s="191">
        <v>104369</v>
      </c>
      <c r="B8561" s="192" t="s">
        <v>13933</v>
      </c>
      <c r="C8561" s="191" t="s">
        <v>9</v>
      </c>
      <c r="D8561" s="196">
        <v>0</v>
      </c>
    </row>
    <row r="8562" spans="1:4" ht="39.6" x14ac:dyDescent="0.25">
      <c r="A8562" s="191">
        <v>101820</v>
      </c>
      <c r="B8562" s="192" t="s">
        <v>3207</v>
      </c>
      <c r="C8562" s="191" t="s">
        <v>9</v>
      </c>
      <c r="D8562" s="196">
        <v>49.83</v>
      </c>
    </row>
    <row r="8563" spans="1:4" ht="39.6" x14ac:dyDescent="0.25">
      <c r="A8563" s="191">
        <v>102988</v>
      </c>
      <c r="B8563" s="192" t="s">
        <v>3253</v>
      </c>
      <c r="C8563" s="191" t="s">
        <v>9</v>
      </c>
      <c r="D8563" s="196">
        <v>67.010000000000005</v>
      </c>
    </row>
    <row r="8564" spans="1:4" ht="52.8" x14ac:dyDescent="0.25">
      <c r="A8564" s="191">
        <v>101814</v>
      </c>
      <c r="B8564" s="192" t="s">
        <v>3203</v>
      </c>
      <c r="C8564" s="191" t="s">
        <v>9</v>
      </c>
      <c r="D8564" s="196">
        <v>53.84</v>
      </c>
    </row>
    <row r="8565" spans="1:4" ht="39.6" x14ac:dyDescent="0.25">
      <c r="A8565" s="191">
        <v>102098</v>
      </c>
      <c r="B8565" s="192" t="s">
        <v>3252</v>
      </c>
      <c r="C8565" s="191" t="s">
        <v>28</v>
      </c>
      <c r="D8565" s="196">
        <v>2308.41</v>
      </c>
    </row>
    <row r="8566" spans="1:4" ht="26.4" x14ac:dyDescent="0.25">
      <c r="A8566" s="191">
        <v>104366</v>
      </c>
      <c r="B8566" s="192" t="s">
        <v>13934</v>
      </c>
      <c r="C8566" s="191" t="s">
        <v>28</v>
      </c>
      <c r="D8566" s="196">
        <v>0</v>
      </c>
    </row>
    <row r="8567" spans="1:4" ht="39.6" x14ac:dyDescent="0.25">
      <c r="A8567" s="191">
        <v>102099</v>
      </c>
      <c r="B8567" s="192" t="s">
        <v>13935</v>
      </c>
      <c r="C8567" s="191" t="s">
        <v>28</v>
      </c>
      <c r="D8567" s="196">
        <v>0</v>
      </c>
    </row>
    <row r="8568" spans="1:4" ht="39.6" x14ac:dyDescent="0.25">
      <c r="A8568" s="191">
        <v>104367</v>
      </c>
      <c r="B8568" s="192" t="s">
        <v>13936</v>
      </c>
      <c r="C8568" s="191" t="s">
        <v>28</v>
      </c>
      <c r="D8568" s="196">
        <v>0</v>
      </c>
    </row>
    <row r="8569" spans="1:4" ht="39.6" x14ac:dyDescent="0.25">
      <c r="A8569" s="191">
        <v>92994</v>
      </c>
      <c r="B8569" s="192" t="s">
        <v>1765</v>
      </c>
      <c r="C8569" s="191" t="s">
        <v>27</v>
      </c>
      <c r="D8569" s="196">
        <v>142.01</v>
      </c>
    </row>
    <row r="8570" spans="1:4" ht="39.6" x14ac:dyDescent="0.25">
      <c r="A8570" s="191">
        <v>92996</v>
      </c>
      <c r="B8570" s="192" t="s">
        <v>1766</v>
      </c>
      <c r="C8570" s="191" t="s">
        <v>27</v>
      </c>
      <c r="D8570" s="196">
        <v>171.74</v>
      </c>
    </row>
    <row r="8571" spans="1:4" ht="39.6" x14ac:dyDescent="0.25">
      <c r="A8571" s="191">
        <v>92998</v>
      </c>
      <c r="B8571" s="192" t="s">
        <v>1767</v>
      </c>
      <c r="C8571" s="191" t="s">
        <v>27</v>
      </c>
      <c r="D8571" s="196">
        <v>210.37</v>
      </c>
    </row>
    <row r="8572" spans="1:4" ht="39.6" x14ac:dyDescent="0.25">
      <c r="A8572" s="191">
        <v>93000</v>
      </c>
      <c r="B8572" s="192" t="s">
        <v>1768</v>
      </c>
      <c r="C8572" s="191" t="s">
        <v>27</v>
      </c>
      <c r="D8572" s="196">
        <v>278.26</v>
      </c>
    </row>
    <row r="8573" spans="1:4" ht="39.6" x14ac:dyDescent="0.25">
      <c r="A8573" s="191">
        <v>92984</v>
      </c>
      <c r="B8573" s="192" t="s">
        <v>1760</v>
      </c>
      <c r="C8573" s="191" t="s">
        <v>27</v>
      </c>
      <c r="D8573" s="196">
        <v>30.88</v>
      </c>
    </row>
    <row r="8574" spans="1:4" ht="39.6" x14ac:dyDescent="0.25">
      <c r="A8574" s="191">
        <v>93002</v>
      </c>
      <c r="B8574" s="192" t="s">
        <v>1769</v>
      </c>
      <c r="C8574" s="191" t="s">
        <v>27</v>
      </c>
      <c r="D8574" s="196">
        <v>359.5</v>
      </c>
    </row>
    <row r="8575" spans="1:4" ht="39.6" x14ac:dyDescent="0.25">
      <c r="A8575" s="191">
        <v>92986</v>
      </c>
      <c r="B8575" s="192" t="s">
        <v>1761</v>
      </c>
      <c r="C8575" s="191" t="s">
        <v>27</v>
      </c>
      <c r="D8575" s="196">
        <v>42.48</v>
      </c>
    </row>
    <row r="8576" spans="1:4" ht="39.6" x14ac:dyDescent="0.25">
      <c r="A8576" s="191">
        <v>92988</v>
      </c>
      <c r="B8576" s="192" t="s">
        <v>1762</v>
      </c>
      <c r="C8576" s="191" t="s">
        <v>27</v>
      </c>
      <c r="D8576" s="196">
        <v>61.35</v>
      </c>
    </row>
    <row r="8577" spans="1:4" ht="39.6" x14ac:dyDescent="0.25">
      <c r="A8577" s="191">
        <v>92990</v>
      </c>
      <c r="B8577" s="192" t="s">
        <v>1763</v>
      </c>
      <c r="C8577" s="191" t="s">
        <v>27</v>
      </c>
      <c r="D8577" s="196">
        <v>84.73</v>
      </c>
    </row>
    <row r="8578" spans="1:4" ht="39.6" x14ac:dyDescent="0.25">
      <c r="A8578" s="191">
        <v>92992</v>
      </c>
      <c r="B8578" s="192" t="s">
        <v>1764</v>
      </c>
      <c r="C8578" s="191" t="s">
        <v>27</v>
      </c>
      <c r="D8578" s="196">
        <v>109.44</v>
      </c>
    </row>
    <row r="8579" spans="1:4" ht="39.6" x14ac:dyDescent="0.25">
      <c r="A8579" s="191">
        <v>103491</v>
      </c>
      <c r="B8579" s="192" t="s">
        <v>1858</v>
      </c>
      <c r="C8579" s="191" t="s">
        <v>28</v>
      </c>
      <c r="D8579" s="196">
        <v>670.26</v>
      </c>
    </row>
    <row r="8580" spans="1:4" ht="39.6" x14ac:dyDescent="0.25">
      <c r="A8580" s="191">
        <v>93026</v>
      </c>
      <c r="B8580" s="192" t="s">
        <v>1759</v>
      </c>
      <c r="C8580" s="191" t="s">
        <v>11</v>
      </c>
      <c r="D8580" s="196">
        <v>96.83</v>
      </c>
    </row>
    <row r="8581" spans="1:4" ht="39.6" x14ac:dyDescent="0.25">
      <c r="A8581" s="191">
        <v>93018</v>
      </c>
      <c r="B8581" s="192" t="s">
        <v>1755</v>
      </c>
      <c r="C8581" s="191" t="s">
        <v>11</v>
      </c>
      <c r="D8581" s="196">
        <v>30.13</v>
      </c>
    </row>
    <row r="8582" spans="1:4" ht="39.6" x14ac:dyDescent="0.25">
      <c r="A8582" s="191">
        <v>93020</v>
      </c>
      <c r="B8582" s="192" t="s">
        <v>1756</v>
      </c>
      <c r="C8582" s="191" t="s">
        <v>11</v>
      </c>
      <c r="D8582" s="196">
        <v>37.58</v>
      </c>
    </row>
    <row r="8583" spans="1:4" ht="39.6" x14ac:dyDescent="0.25">
      <c r="A8583" s="191">
        <v>93022</v>
      </c>
      <c r="B8583" s="192" t="s">
        <v>1757</v>
      </c>
      <c r="C8583" s="191" t="s">
        <v>11</v>
      </c>
      <c r="D8583" s="196">
        <v>58.46</v>
      </c>
    </row>
    <row r="8584" spans="1:4" ht="39.6" x14ac:dyDescent="0.25">
      <c r="A8584" s="191">
        <v>93024</v>
      </c>
      <c r="B8584" s="192" t="s">
        <v>1758</v>
      </c>
      <c r="C8584" s="191" t="s">
        <v>11</v>
      </c>
      <c r="D8584" s="196">
        <v>62.1</v>
      </c>
    </row>
    <row r="8585" spans="1:4" ht="26.4" x14ac:dyDescent="0.25">
      <c r="A8585" s="191">
        <v>97670</v>
      </c>
      <c r="B8585" s="192" t="s">
        <v>1749</v>
      </c>
      <c r="C8585" s="191" t="s">
        <v>27</v>
      </c>
      <c r="D8585" s="196">
        <v>28.91</v>
      </c>
    </row>
    <row r="8586" spans="1:4" ht="26.4" x14ac:dyDescent="0.25">
      <c r="A8586" s="191">
        <v>103486</v>
      </c>
      <c r="B8586" s="192" t="s">
        <v>13937</v>
      </c>
      <c r="C8586" s="191" t="s">
        <v>27</v>
      </c>
      <c r="D8586" s="196">
        <v>0</v>
      </c>
    </row>
    <row r="8587" spans="1:4" ht="26.4" x14ac:dyDescent="0.25">
      <c r="A8587" s="191">
        <v>103487</v>
      </c>
      <c r="B8587" s="192" t="s">
        <v>13938</v>
      </c>
      <c r="C8587" s="191" t="s">
        <v>27</v>
      </c>
      <c r="D8587" s="196">
        <v>0</v>
      </c>
    </row>
    <row r="8588" spans="1:4" ht="26.4" x14ac:dyDescent="0.25">
      <c r="A8588" s="191">
        <v>103488</v>
      </c>
      <c r="B8588" s="192" t="s">
        <v>13939</v>
      </c>
      <c r="C8588" s="191" t="s">
        <v>27</v>
      </c>
      <c r="D8588" s="196">
        <v>0</v>
      </c>
    </row>
    <row r="8589" spans="1:4" ht="26.4" x14ac:dyDescent="0.25">
      <c r="A8589" s="191">
        <v>103489</v>
      </c>
      <c r="B8589" s="192" t="s">
        <v>13940</v>
      </c>
      <c r="C8589" s="191" t="s">
        <v>27</v>
      </c>
      <c r="D8589" s="196">
        <v>0</v>
      </c>
    </row>
    <row r="8590" spans="1:4" ht="26.4" x14ac:dyDescent="0.25">
      <c r="A8590" s="191">
        <v>97667</v>
      </c>
      <c r="B8590" s="192" t="s">
        <v>1746</v>
      </c>
      <c r="C8590" s="191" t="s">
        <v>27</v>
      </c>
      <c r="D8590" s="196">
        <v>10.72</v>
      </c>
    </row>
    <row r="8591" spans="1:4" ht="26.4" x14ac:dyDescent="0.25">
      <c r="A8591" s="191">
        <v>97668</v>
      </c>
      <c r="B8591" s="192" t="s">
        <v>1747</v>
      </c>
      <c r="C8591" s="191" t="s">
        <v>27</v>
      </c>
      <c r="D8591" s="196">
        <v>15.25</v>
      </c>
    </row>
    <row r="8592" spans="1:4" ht="26.4" x14ac:dyDescent="0.25">
      <c r="A8592" s="191">
        <v>97669</v>
      </c>
      <c r="B8592" s="192" t="s">
        <v>1748</v>
      </c>
      <c r="C8592" s="191" t="s">
        <v>27</v>
      </c>
      <c r="D8592" s="196">
        <v>22.71</v>
      </c>
    </row>
    <row r="8593" spans="1:4" ht="26.4" x14ac:dyDescent="0.25">
      <c r="A8593" s="191">
        <v>93012</v>
      </c>
      <c r="B8593" s="192" t="s">
        <v>1745</v>
      </c>
      <c r="C8593" s="191" t="s">
        <v>27</v>
      </c>
      <c r="D8593" s="196">
        <v>68.459999999999994</v>
      </c>
    </row>
    <row r="8594" spans="1:4" ht="26.4" x14ac:dyDescent="0.25">
      <c r="A8594" s="191">
        <v>93008</v>
      </c>
      <c r="B8594" s="192" t="s">
        <v>1742</v>
      </c>
      <c r="C8594" s="191" t="s">
        <v>27</v>
      </c>
      <c r="D8594" s="196">
        <v>19.3</v>
      </c>
    </row>
    <row r="8595" spans="1:4" ht="26.4" x14ac:dyDescent="0.25">
      <c r="A8595" s="191">
        <v>93009</v>
      </c>
      <c r="B8595" s="192" t="s">
        <v>36</v>
      </c>
      <c r="C8595" s="191" t="s">
        <v>27</v>
      </c>
      <c r="D8595" s="196">
        <v>27.67</v>
      </c>
    </row>
    <row r="8596" spans="1:4" ht="26.4" x14ac:dyDescent="0.25">
      <c r="A8596" s="191">
        <v>93010</v>
      </c>
      <c r="B8596" s="192" t="s">
        <v>1743</v>
      </c>
      <c r="C8596" s="191" t="s">
        <v>27</v>
      </c>
      <c r="D8596" s="196">
        <v>37.96</v>
      </c>
    </row>
    <row r="8597" spans="1:4" ht="26.4" x14ac:dyDescent="0.25">
      <c r="A8597" s="191">
        <v>93011</v>
      </c>
      <c r="B8597" s="192" t="s">
        <v>1744</v>
      </c>
      <c r="C8597" s="191" t="s">
        <v>27</v>
      </c>
      <c r="D8597" s="196">
        <v>45.99</v>
      </c>
    </row>
    <row r="8598" spans="1:4" ht="26.4" x14ac:dyDescent="0.25">
      <c r="A8598" s="191">
        <v>103492</v>
      </c>
      <c r="B8598" s="192" t="s">
        <v>13941</v>
      </c>
      <c r="C8598" s="191" t="s">
        <v>27</v>
      </c>
      <c r="D8598" s="196">
        <v>0</v>
      </c>
    </row>
    <row r="8599" spans="1:4" ht="26.4" x14ac:dyDescent="0.25">
      <c r="A8599" s="191">
        <v>93017</v>
      </c>
      <c r="B8599" s="192" t="s">
        <v>1754</v>
      </c>
      <c r="C8599" s="191" t="s">
        <v>11</v>
      </c>
      <c r="D8599" s="196">
        <v>59.51</v>
      </c>
    </row>
    <row r="8600" spans="1:4" ht="26.4" x14ac:dyDescent="0.25">
      <c r="A8600" s="191">
        <v>93013</v>
      </c>
      <c r="B8600" s="192" t="s">
        <v>1750</v>
      </c>
      <c r="C8600" s="191" t="s">
        <v>11</v>
      </c>
      <c r="D8600" s="196">
        <v>19.82</v>
      </c>
    </row>
    <row r="8601" spans="1:4" ht="26.4" x14ac:dyDescent="0.25">
      <c r="A8601" s="191">
        <v>93014</v>
      </c>
      <c r="B8601" s="192" t="s">
        <v>1751</v>
      </c>
      <c r="C8601" s="191" t="s">
        <v>11</v>
      </c>
      <c r="D8601" s="196">
        <v>23.94</v>
      </c>
    </row>
    <row r="8602" spans="1:4" ht="26.4" x14ac:dyDescent="0.25">
      <c r="A8602" s="191">
        <v>93015</v>
      </c>
      <c r="B8602" s="192" t="s">
        <v>1752</v>
      </c>
      <c r="C8602" s="191" t="s">
        <v>11</v>
      </c>
      <c r="D8602" s="196">
        <v>34.340000000000003</v>
      </c>
    </row>
    <row r="8603" spans="1:4" ht="26.4" x14ac:dyDescent="0.25">
      <c r="A8603" s="191">
        <v>93016</v>
      </c>
      <c r="B8603" s="192" t="s">
        <v>1753</v>
      </c>
      <c r="C8603" s="191" t="s">
        <v>11</v>
      </c>
      <c r="D8603" s="196">
        <v>40.96</v>
      </c>
    </row>
    <row r="8604" spans="1:4" ht="39.6" x14ac:dyDescent="0.25">
      <c r="A8604" s="191">
        <v>103490</v>
      </c>
      <c r="B8604" s="192" t="s">
        <v>1857</v>
      </c>
      <c r="C8604" s="191" t="s">
        <v>28</v>
      </c>
      <c r="D8604" s="196">
        <v>3601.57</v>
      </c>
    </row>
    <row r="8605" spans="1:4" x14ac:dyDescent="0.25">
      <c r="A8605" s="191">
        <v>106082</v>
      </c>
      <c r="B8605" s="192" t="s">
        <v>13942</v>
      </c>
      <c r="C8605" s="191" t="s">
        <v>11</v>
      </c>
      <c r="D8605" s="196">
        <v>19.72</v>
      </c>
    </row>
    <row r="8606" spans="1:4" ht="26.4" x14ac:dyDescent="0.25">
      <c r="A8606" s="191">
        <v>98306</v>
      </c>
      <c r="B8606" s="192" t="s">
        <v>13943</v>
      </c>
      <c r="C8606" s="191" t="s">
        <v>11</v>
      </c>
      <c r="D8606" s="196">
        <v>70.88</v>
      </c>
    </row>
    <row r="8607" spans="1:4" x14ac:dyDescent="0.25">
      <c r="A8607" s="191">
        <v>100553</v>
      </c>
      <c r="B8607" s="192" t="s">
        <v>13944</v>
      </c>
      <c r="C8607" s="191" t="s">
        <v>27</v>
      </c>
      <c r="D8607" s="196">
        <v>24.68</v>
      </c>
    </row>
    <row r="8608" spans="1:4" x14ac:dyDescent="0.25">
      <c r="A8608" s="191">
        <v>100554</v>
      </c>
      <c r="B8608" s="192" t="s">
        <v>13945</v>
      </c>
      <c r="C8608" s="191" t="s">
        <v>27</v>
      </c>
      <c r="D8608" s="196">
        <v>7.7</v>
      </c>
    </row>
    <row r="8609" spans="1:4" x14ac:dyDescent="0.25">
      <c r="A8609" s="191">
        <v>98300</v>
      </c>
      <c r="B8609" s="192" t="s">
        <v>13946</v>
      </c>
      <c r="C8609" s="191" t="s">
        <v>27</v>
      </c>
      <c r="D8609" s="196">
        <v>7.77</v>
      </c>
    </row>
    <row r="8610" spans="1:4" ht="26.4" x14ac:dyDescent="0.25">
      <c r="A8610" s="191">
        <v>98295</v>
      </c>
      <c r="B8610" s="192" t="s">
        <v>13947</v>
      </c>
      <c r="C8610" s="191" t="s">
        <v>27</v>
      </c>
      <c r="D8610" s="196">
        <v>5.63</v>
      </c>
    </row>
    <row r="8611" spans="1:4" ht="26.4" x14ac:dyDescent="0.25">
      <c r="A8611" s="191">
        <v>98294</v>
      </c>
      <c r="B8611" s="192" t="s">
        <v>13948</v>
      </c>
      <c r="C8611" s="191" t="s">
        <v>27</v>
      </c>
      <c r="D8611" s="196">
        <v>8.44</v>
      </c>
    </row>
    <row r="8612" spans="1:4" ht="26.4" x14ac:dyDescent="0.25">
      <c r="A8612" s="191">
        <v>98297</v>
      </c>
      <c r="B8612" s="192" t="s">
        <v>13949</v>
      </c>
      <c r="C8612" s="191" t="s">
        <v>27</v>
      </c>
      <c r="D8612" s="196">
        <v>7.87</v>
      </c>
    </row>
    <row r="8613" spans="1:4" ht="26.4" x14ac:dyDescent="0.25">
      <c r="A8613" s="191">
        <v>98296</v>
      </c>
      <c r="B8613" s="192" t="s">
        <v>13950</v>
      </c>
      <c r="C8613" s="191" t="s">
        <v>27</v>
      </c>
      <c r="D8613" s="196">
        <v>10.76</v>
      </c>
    </row>
    <row r="8614" spans="1:4" ht="26.4" x14ac:dyDescent="0.25">
      <c r="A8614" s="191">
        <v>98299</v>
      </c>
      <c r="B8614" s="192" t="s">
        <v>13951</v>
      </c>
      <c r="C8614" s="191" t="s">
        <v>27</v>
      </c>
      <c r="D8614" s="196">
        <v>19.73</v>
      </c>
    </row>
    <row r="8615" spans="1:4" ht="26.4" x14ac:dyDescent="0.25">
      <c r="A8615" s="191">
        <v>98298</v>
      </c>
      <c r="B8615" s="192" t="s">
        <v>13952</v>
      </c>
      <c r="C8615" s="191" t="s">
        <v>27</v>
      </c>
      <c r="D8615" s="196">
        <v>22.62</v>
      </c>
    </row>
    <row r="8616" spans="1:4" ht="26.4" x14ac:dyDescent="0.25">
      <c r="A8616" s="191">
        <v>98261</v>
      </c>
      <c r="B8616" s="192" t="s">
        <v>13953</v>
      </c>
      <c r="C8616" s="191" t="s">
        <v>27</v>
      </c>
      <c r="D8616" s="196">
        <v>4.13</v>
      </c>
    </row>
    <row r="8617" spans="1:4" ht="26.4" x14ac:dyDescent="0.25">
      <c r="A8617" s="191">
        <v>98287</v>
      </c>
      <c r="B8617" s="192" t="s">
        <v>13954</v>
      </c>
      <c r="C8617" s="191" t="s">
        <v>27</v>
      </c>
      <c r="D8617" s="196">
        <v>1.49</v>
      </c>
    </row>
    <row r="8618" spans="1:4" ht="26.4" x14ac:dyDescent="0.25">
      <c r="A8618" s="191">
        <v>98280</v>
      </c>
      <c r="B8618" s="192" t="s">
        <v>13955</v>
      </c>
      <c r="C8618" s="191" t="s">
        <v>27</v>
      </c>
      <c r="D8618" s="196">
        <v>8.5399999999999991</v>
      </c>
    </row>
    <row r="8619" spans="1:4" ht="26.4" x14ac:dyDescent="0.25">
      <c r="A8619" s="191">
        <v>98288</v>
      </c>
      <c r="B8619" s="192" t="s">
        <v>13956</v>
      </c>
      <c r="C8619" s="191" t="s">
        <v>27</v>
      </c>
      <c r="D8619" s="196">
        <v>2.23</v>
      </c>
    </row>
    <row r="8620" spans="1:4" ht="26.4" x14ac:dyDescent="0.25">
      <c r="A8620" s="191">
        <v>98281</v>
      </c>
      <c r="B8620" s="192" t="s">
        <v>13957</v>
      </c>
      <c r="C8620" s="191" t="s">
        <v>27</v>
      </c>
      <c r="D8620" s="196">
        <v>9.2899999999999991</v>
      </c>
    </row>
    <row r="8621" spans="1:4" ht="26.4" x14ac:dyDescent="0.25">
      <c r="A8621" s="191">
        <v>98262</v>
      </c>
      <c r="B8621" s="192" t="s">
        <v>13958</v>
      </c>
      <c r="C8621" s="191" t="s">
        <v>27</v>
      </c>
      <c r="D8621" s="196">
        <v>4.87</v>
      </c>
    </row>
    <row r="8622" spans="1:4" ht="26.4" x14ac:dyDescent="0.25">
      <c r="A8622" s="191">
        <v>98289</v>
      </c>
      <c r="B8622" s="192" t="s">
        <v>13959</v>
      </c>
      <c r="C8622" s="191" t="s">
        <v>27</v>
      </c>
      <c r="D8622" s="196">
        <v>2.46</v>
      </c>
    </row>
    <row r="8623" spans="1:4" ht="26.4" x14ac:dyDescent="0.25">
      <c r="A8623" s="191">
        <v>98282</v>
      </c>
      <c r="B8623" s="192" t="s">
        <v>13960</v>
      </c>
      <c r="C8623" s="191" t="s">
        <v>27</v>
      </c>
      <c r="D8623" s="196">
        <v>9.5</v>
      </c>
    </row>
    <row r="8624" spans="1:4" ht="26.4" x14ac:dyDescent="0.25">
      <c r="A8624" s="191">
        <v>98263</v>
      </c>
      <c r="B8624" s="192" t="s">
        <v>13961</v>
      </c>
      <c r="C8624" s="191" t="s">
        <v>27</v>
      </c>
      <c r="D8624" s="196">
        <v>5.0999999999999996</v>
      </c>
    </row>
    <row r="8625" spans="1:4" ht="26.4" x14ac:dyDescent="0.25">
      <c r="A8625" s="191">
        <v>98290</v>
      </c>
      <c r="B8625" s="192" t="s">
        <v>13962</v>
      </c>
      <c r="C8625" s="191" t="s">
        <v>27</v>
      </c>
      <c r="D8625" s="196">
        <v>3.25</v>
      </c>
    </row>
    <row r="8626" spans="1:4" ht="26.4" x14ac:dyDescent="0.25">
      <c r="A8626" s="191">
        <v>98283</v>
      </c>
      <c r="B8626" s="192" t="s">
        <v>13963</v>
      </c>
      <c r="C8626" s="191" t="s">
        <v>27</v>
      </c>
      <c r="D8626" s="196">
        <v>10.3</v>
      </c>
    </row>
    <row r="8627" spans="1:4" ht="26.4" x14ac:dyDescent="0.25">
      <c r="A8627" s="191">
        <v>98264</v>
      </c>
      <c r="B8627" s="192" t="s">
        <v>13964</v>
      </c>
      <c r="C8627" s="191" t="s">
        <v>27</v>
      </c>
      <c r="D8627" s="196">
        <v>5.89</v>
      </c>
    </row>
    <row r="8628" spans="1:4" ht="26.4" x14ac:dyDescent="0.25">
      <c r="A8628" s="191">
        <v>98273</v>
      </c>
      <c r="B8628" s="192" t="s">
        <v>13965</v>
      </c>
      <c r="C8628" s="191" t="s">
        <v>27</v>
      </c>
      <c r="D8628" s="196">
        <v>2.4700000000000002</v>
      </c>
    </row>
    <row r="8629" spans="1:4" ht="26.4" x14ac:dyDescent="0.25">
      <c r="A8629" s="191">
        <v>98291</v>
      </c>
      <c r="B8629" s="192" t="s">
        <v>13966</v>
      </c>
      <c r="C8629" s="191" t="s">
        <v>27</v>
      </c>
      <c r="D8629" s="196">
        <v>3.78</v>
      </c>
    </row>
    <row r="8630" spans="1:4" ht="26.4" x14ac:dyDescent="0.25">
      <c r="A8630" s="191">
        <v>98284</v>
      </c>
      <c r="B8630" s="192" t="s">
        <v>13967</v>
      </c>
      <c r="C8630" s="191" t="s">
        <v>27</v>
      </c>
      <c r="D8630" s="196">
        <v>10.84</v>
      </c>
    </row>
    <row r="8631" spans="1:4" ht="26.4" x14ac:dyDescent="0.25">
      <c r="A8631" s="191">
        <v>98265</v>
      </c>
      <c r="B8631" s="192" t="s">
        <v>13968</v>
      </c>
      <c r="C8631" s="191" t="s">
        <v>27</v>
      </c>
      <c r="D8631" s="196">
        <v>6.43</v>
      </c>
    </row>
    <row r="8632" spans="1:4" ht="26.4" x14ac:dyDescent="0.25">
      <c r="A8632" s="191">
        <v>98274</v>
      </c>
      <c r="B8632" s="192" t="s">
        <v>13969</v>
      </c>
      <c r="C8632" s="191" t="s">
        <v>27</v>
      </c>
      <c r="D8632" s="196">
        <v>3</v>
      </c>
    </row>
    <row r="8633" spans="1:4" ht="26.4" x14ac:dyDescent="0.25">
      <c r="A8633" s="191">
        <v>98292</v>
      </c>
      <c r="B8633" s="192" t="s">
        <v>13970</v>
      </c>
      <c r="C8633" s="191" t="s">
        <v>27</v>
      </c>
      <c r="D8633" s="196">
        <v>4.49</v>
      </c>
    </row>
    <row r="8634" spans="1:4" ht="26.4" x14ac:dyDescent="0.25">
      <c r="A8634" s="191">
        <v>98285</v>
      </c>
      <c r="B8634" s="192" t="s">
        <v>13971</v>
      </c>
      <c r="C8634" s="191" t="s">
        <v>27</v>
      </c>
      <c r="D8634" s="196">
        <v>11.54</v>
      </c>
    </row>
    <row r="8635" spans="1:4" ht="26.4" x14ac:dyDescent="0.25">
      <c r="A8635" s="191">
        <v>98266</v>
      </c>
      <c r="B8635" s="192" t="s">
        <v>13972</v>
      </c>
      <c r="C8635" s="191" t="s">
        <v>27</v>
      </c>
      <c r="D8635" s="196">
        <v>7.13</v>
      </c>
    </row>
    <row r="8636" spans="1:4" ht="26.4" x14ac:dyDescent="0.25">
      <c r="A8636" s="191">
        <v>98275</v>
      </c>
      <c r="B8636" s="192" t="s">
        <v>13973</v>
      </c>
      <c r="C8636" s="191" t="s">
        <v>27</v>
      </c>
      <c r="D8636" s="196">
        <v>3.71</v>
      </c>
    </row>
    <row r="8637" spans="1:4" ht="26.4" x14ac:dyDescent="0.25">
      <c r="A8637" s="191">
        <v>98293</v>
      </c>
      <c r="B8637" s="192" t="s">
        <v>13974</v>
      </c>
      <c r="C8637" s="191" t="s">
        <v>27</v>
      </c>
      <c r="D8637" s="196">
        <v>8.2799999999999994</v>
      </c>
    </row>
    <row r="8638" spans="1:4" ht="26.4" x14ac:dyDescent="0.25">
      <c r="A8638" s="191">
        <v>98286</v>
      </c>
      <c r="B8638" s="192" t="s">
        <v>13975</v>
      </c>
      <c r="C8638" s="191" t="s">
        <v>27</v>
      </c>
      <c r="D8638" s="196">
        <v>15.33</v>
      </c>
    </row>
    <row r="8639" spans="1:4" ht="26.4" x14ac:dyDescent="0.25">
      <c r="A8639" s="191">
        <v>98267</v>
      </c>
      <c r="B8639" s="192" t="s">
        <v>13976</v>
      </c>
      <c r="C8639" s="191" t="s">
        <v>27</v>
      </c>
      <c r="D8639" s="196">
        <v>10.92</v>
      </c>
    </row>
    <row r="8640" spans="1:4" ht="26.4" x14ac:dyDescent="0.25">
      <c r="A8640" s="191">
        <v>98276</v>
      </c>
      <c r="B8640" s="192" t="s">
        <v>13977</v>
      </c>
      <c r="C8640" s="191" t="s">
        <v>27</v>
      </c>
      <c r="D8640" s="196">
        <v>7.49</v>
      </c>
    </row>
    <row r="8641" spans="1:4" ht="26.4" x14ac:dyDescent="0.25">
      <c r="A8641" s="191">
        <v>98268</v>
      </c>
      <c r="B8641" s="192" t="s">
        <v>13978</v>
      </c>
      <c r="C8641" s="191" t="s">
        <v>27</v>
      </c>
      <c r="D8641" s="196">
        <v>16.739999999999998</v>
      </c>
    </row>
    <row r="8642" spans="1:4" ht="26.4" x14ac:dyDescent="0.25">
      <c r="A8642" s="191">
        <v>98277</v>
      </c>
      <c r="B8642" s="192" t="s">
        <v>13979</v>
      </c>
      <c r="C8642" s="191" t="s">
        <v>27</v>
      </c>
      <c r="D8642" s="196">
        <v>13.32</v>
      </c>
    </row>
    <row r="8643" spans="1:4" ht="26.4" x14ac:dyDescent="0.25">
      <c r="A8643" s="191">
        <v>98272</v>
      </c>
      <c r="B8643" s="192" t="s">
        <v>13980</v>
      </c>
      <c r="C8643" s="191" t="s">
        <v>27</v>
      </c>
      <c r="D8643" s="196">
        <v>101.77</v>
      </c>
    </row>
    <row r="8644" spans="1:4" ht="26.4" x14ac:dyDescent="0.25">
      <c r="A8644" s="191">
        <v>98269</v>
      </c>
      <c r="B8644" s="192" t="s">
        <v>13981</v>
      </c>
      <c r="C8644" s="191" t="s">
        <v>27</v>
      </c>
      <c r="D8644" s="196">
        <v>22.35</v>
      </c>
    </row>
    <row r="8645" spans="1:4" ht="26.4" x14ac:dyDescent="0.25">
      <c r="A8645" s="191">
        <v>98278</v>
      </c>
      <c r="B8645" s="192" t="s">
        <v>13982</v>
      </c>
      <c r="C8645" s="191" t="s">
        <v>27</v>
      </c>
      <c r="D8645" s="196">
        <v>18.920000000000002</v>
      </c>
    </row>
    <row r="8646" spans="1:4" ht="26.4" x14ac:dyDescent="0.25">
      <c r="A8646" s="191">
        <v>98270</v>
      </c>
      <c r="B8646" s="192" t="s">
        <v>13983</v>
      </c>
      <c r="C8646" s="191" t="s">
        <v>27</v>
      </c>
      <c r="D8646" s="196">
        <v>32.83</v>
      </c>
    </row>
    <row r="8647" spans="1:4" ht="26.4" x14ac:dyDescent="0.25">
      <c r="A8647" s="191">
        <v>98279</v>
      </c>
      <c r="B8647" s="192" t="s">
        <v>13984</v>
      </c>
      <c r="C8647" s="191" t="s">
        <v>27</v>
      </c>
      <c r="D8647" s="196">
        <v>29.41</v>
      </c>
    </row>
    <row r="8648" spans="1:4" ht="26.4" x14ac:dyDescent="0.25">
      <c r="A8648" s="191">
        <v>98271</v>
      </c>
      <c r="B8648" s="192" t="s">
        <v>13985</v>
      </c>
      <c r="C8648" s="191" t="s">
        <v>27</v>
      </c>
      <c r="D8648" s="196">
        <v>45.42</v>
      </c>
    </row>
    <row r="8649" spans="1:4" ht="26.4" x14ac:dyDescent="0.25">
      <c r="A8649" s="191">
        <v>98400</v>
      </c>
      <c r="B8649" s="192" t="s">
        <v>13986</v>
      </c>
      <c r="C8649" s="191" t="s">
        <v>27</v>
      </c>
      <c r="D8649" s="196">
        <v>13.02</v>
      </c>
    </row>
    <row r="8650" spans="1:4" ht="26.4" x14ac:dyDescent="0.25">
      <c r="A8650" s="191">
        <v>98401</v>
      </c>
      <c r="B8650" s="192" t="s">
        <v>13987</v>
      </c>
      <c r="C8650" s="191" t="s">
        <v>27</v>
      </c>
      <c r="D8650" s="196">
        <v>19.649999999999999</v>
      </c>
    </row>
    <row r="8651" spans="1:4" ht="26.4" x14ac:dyDescent="0.25">
      <c r="A8651" s="191">
        <v>98402</v>
      </c>
      <c r="B8651" s="192" t="s">
        <v>13988</v>
      </c>
      <c r="C8651" s="191" t="s">
        <v>27</v>
      </c>
      <c r="D8651" s="196">
        <v>22.8</v>
      </c>
    </row>
    <row r="8652" spans="1:4" ht="26.4" x14ac:dyDescent="0.25">
      <c r="A8652" s="191">
        <v>100556</v>
      </c>
      <c r="B8652" s="192" t="s">
        <v>13989</v>
      </c>
      <c r="C8652" s="191" t="s">
        <v>11</v>
      </c>
      <c r="D8652" s="196">
        <v>33.31</v>
      </c>
    </row>
    <row r="8653" spans="1:4" ht="26.4" x14ac:dyDescent="0.25">
      <c r="A8653" s="191">
        <v>106083</v>
      </c>
      <c r="B8653" s="192" t="s">
        <v>13990</v>
      </c>
      <c r="C8653" s="191" t="s">
        <v>11</v>
      </c>
      <c r="D8653" s="196">
        <v>0</v>
      </c>
    </row>
    <row r="8654" spans="1:4" ht="26.4" x14ac:dyDescent="0.25">
      <c r="A8654" s="191">
        <v>100557</v>
      </c>
      <c r="B8654" s="192" t="s">
        <v>13991</v>
      </c>
      <c r="C8654" s="191" t="s">
        <v>11</v>
      </c>
      <c r="D8654" s="196">
        <v>424.59</v>
      </c>
    </row>
    <row r="8655" spans="1:4" ht="26.4" x14ac:dyDescent="0.25">
      <c r="A8655" s="191">
        <v>106088</v>
      </c>
      <c r="B8655" s="192" t="s">
        <v>13992</v>
      </c>
      <c r="C8655" s="191" t="s">
        <v>11</v>
      </c>
      <c r="D8655" s="196">
        <v>0</v>
      </c>
    </row>
    <row r="8656" spans="1:4" ht="26.4" x14ac:dyDescent="0.25">
      <c r="A8656" s="191">
        <v>106081</v>
      </c>
      <c r="B8656" s="192" t="s">
        <v>13993</v>
      </c>
      <c r="C8656" s="191" t="s">
        <v>11</v>
      </c>
      <c r="D8656" s="196">
        <v>0</v>
      </c>
    </row>
    <row r="8657" spans="1:4" ht="26.4" x14ac:dyDescent="0.25">
      <c r="A8657" s="191">
        <v>106080</v>
      </c>
      <c r="B8657" s="192" t="s">
        <v>13994</v>
      </c>
      <c r="C8657" s="191" t="s">
        <v>11</v>
      </c>
      <c r="D8657" s="196">
        <v>0</v>
      </c>
    </row>
    <row r="8658" spans="1:4" x14ac:dyDescent="0.25">
      <c r="A8658" s="191">
        <v>98301</v>
      </c>
      <c r="B8658" s="192" t="s">
        <v>13995</v>
      </c>
      <c r="C8658" s="191" t="s">
        <v>11</v>
      </c>
      <c r="D8658" s="196">
        <v>711.12</v>
      </c>
    </row>
    <row r="8659" spans="1:4" x14ac:dyDescent="0.25">
      <c r="A8659" s="191">
        <v>98302</v>
      </c>
      <c r="B8659" s="192" t="s">
        <v>13996</v>
      </c>
      <c r="C8659" s="191" t="s">
        <v>11</v>
      </c>
      <c r="D8659" s="196">
        <v>1283.1300000000001</v>
      </c>
    </row>
    <row r="8660" spans="1:4" x14ac:dyDescent="0.25">
      <c r="A8660" s="191">
        <v>98593</v>
      </c>
      <c r="B8660" s="192" t="s">
        <v>13997</v>
      </c>
      <c r="C8660" s="191" t="s">
        <v>11</v>
      </c>
      <c r="D8660" s="196">
        <v>2786.97</v>
      </c>
    </row>
    <row r="8661" spans="1:4" x14ac:dyDescent="0.25">
      <c r="A8661" s="191">
        <v>98304</v>
      </c>
      <c r="B8661" s="192" t="s">
        <v>13998</v>
      </c>
      <c r="C8661" s="191" t="s">
        <v>11</v>
      </c>
      <c r="D8661" s="196">
        <v>3953.3</v>
      </c>
    </row>
    <row r="8662" spans="1:4" ht="26.4" x14ac:dyDescent="0.25">
      <c r="A8662" s="191">
        <v>106079</v>
      </c>
      <c r="B8662" s="192" t="s">
        <v>13999</v>
      </c>
      <c r="C8662" s="191" t="s">
        <v>11</v>
      </c>
      <c r="D8662" s="196">
        <v>0</v>
      </c>
    </row>
    <row r="8663" spans="1:4" ht="39.6" x14ac:dyDescent="0.25">
      <c r="A8663" s="191">
        <v>100561</v>
      </c>
      <c r="B8663" s="192" t="s">
        <v>14000</v>
      </c>
      <c r="C8663" s="191" t="s">
        <v>11</v>
      </c>
      <c r="D8663" s="196">
        <v>155.66999999999999</v>
      </c>
    </row>
    <row r="8664" spans="1:4" ht="39.6" x14ac:dyDescent="0.25">
      <c r="A8664" s="191">
        <v>100562</v>
      </c>
      <c r="B8664" s="192" t="s">
        <v>14001</v>
      </c>
      <c r="C8664" s="191" t="s">
        <v>11</v>
      </c>
      <c r="D8664" s="196">
        <v>245.1</v>
      </c>
    </row>
    <row r="8665" spans="1:4" ht="39.6" x14ac:dyDescent="0.25">
      <c r="A8665" s="191">
        <v>100560</v>
      </c>
      <c r="B8665" s="192" t="s">
        <v>14002</v>
      </c>
      <c r="C8665" s="191" t="s">
        <v>11</v>
      </c>
      <c r="D8665" s="196">
        <v>82.54</v>
      </c>
    </row>
    <row r="8666" spans="1:4" ht="39.6" x14ac:dyDescent="0.25">
      <c r="A8666" s="191">
        <v>100563</v>
      </c>
      <c r="B8666" s="192" t="s">
        <v>14003</v>
      </c>
      <c r="C8666" s="191" t="s">
        <v>11</v>
      </c>
      <c r="D8666" s="196">
        <v>357.1</v>
      </c>
    </row>
    <row r="8667" spans="1:4" ht="26.4" x14ac:dyDescent="0.25">
      <c r="A8667" s="191">
        <v>100555</v>
      </c>
      <c r="B8667" s="192" t="s">
        <v>14004</v>
      </c>
      <c r="C8667" s="191" t="s">
        <v>11</v>
      </c>
      <c r="D8667" s="196">
        <v>1424.48</v>
      </c>
    </row>
    <row r="8668" spans="1:4" ht="26.4" x14ac:dyDescent="0.25">
      <c r="A8668" s="191">
        <v>106084</v>
      </c>
      <c r="B8668" s="192" t="s">
        <v>14005</v>
      </c>
      <c r="C8668" s="191" t="s">
        <v>11</v>
      </c>
      <c r="D8668" s="196">
        <v>0</v>
      </c>
    </row>
    <row r="8669" spans="1:4" ht="26.4" x14ac:dyDescent="0.25">
      <c r="A8669" s="191">
        <v>106087</v>
      </c>
      <c r="B8669" s="192" t="s">
        <v>14006</v>
      </c>
      <c r="C8669" s="191" t="s">
        <v>11</v>
      </c>
      <c r="D8669" s="196">
        <v>0</v>
      </c>
    </row>
    <row r="8670" spans="1:4" ht="26.4" x14ac:dyDescent="0.25">
      <c r="A8670" s="191">
        <v>106085</v>
      </c>
      <c r="B8670" s="192" t="s">
        <v>14007</v>
      </c>
      <c r="C8670" s="191" t="s">
        <v>11</v>
      </c>
      <c r="D8670" s="196">
        <v>0</v>
      </c>
    </row>
    <row r="8671" spans="1:4" ht="26.4" x14ac:dyDescent="0.25">
      <c r="A8671" s="191">
        <v>106086</v>
      </c>
      <c r="B8671" s="192" t="s">
        <v>14008</v>
      </c>
      <c r="C8671" s="191" t="s">
        <v>11</v>
      </c>
      <c r="D8671" s="196">
        <v>0</v>
      </c>
    </row>
    <row r="8672" spans="1:4" x14ac:dyDescent="0.25">
      <c r="A8672" s="191">
        <v>98305</v>
      </c>
      <c r="B8672" s="192" t="s">
        <v>14009</v>
      </c>
      <c r="C8672" s="191" t="s">
        <v>11</v>
      </c>
      <c r="D8672" s="196">
        <v>2835.19</v>
      </c>
    </row>
    <row r="8673" spans="1:4" x14ac:dyDescent="0.25">
      <c r="A8673" s="191">
        <v>98307</v>
      </c>
      <c r="B8673" s="192" t="s">
        <v>14010</v>
      </c>
      <c r="C8673" s="191" t="s">
        <v>11</v>
      </c>
      <c r="D8673" s="196">
        <v>71.56</v>
      </c>
    </row>
    <row r="8674" spans="1:4" x14ac:dyDescent="0.25">
      <c r="A8674" s="191">
        <v>98308</v>
      </c>
      <c r="B8674" s="192" t="s">
        <v>14011</v>
      </c>
      <c r="C8674" s="191" t="s">
        <v>11</v>
      </c>
      <c r="D8674" s="196">
        <v>52.52</v>
      </c>
    </row>
    <row r="8675" spans="1:4" x14ac:dyDescent="0.25">
      <c r="A8675" s="191">
        <v>106077</v>
      </c>
      <c r="B8675" s="192" t="s">
        <v>14012</v>
      </c>
      <c r="C8675" s="191" t="s">
        <v>11</v>
      </c>
      <c r="D8675" s="196">
        <v>0</v>
      </c>
    </row>
    <row r="8676" spans="1:4" x14ac:dyDescent="0.25">
      <c r="A8676" s="191">
        <v>106078</v>
      </c>
      <c r="B8676" s="192" t="s">
        <v>14013</v>
      </c>
      <c r="C8676" s="191" t="s">
        <v>11</v>
      </c>
      <c r="D8676" s="196">
        <v>0</v>
      </c>
    </row>
    <row r="8677" spans="1:4" ht="39.6" x14ac:dyDescent="0.25">
      <c r="A8677" s="191">
        <v>103401</v>
      </c>
      <c r="B8677" s="192" t="s">
        <v>122</v>
      </c>
      <c r="C8677" s="191" t="s">
        <v>11</v>
      </c>
      <c r="D8677" s="196">
        <v>26.47</v>
      </c>
    </row>
    <row r="8678" spans="1:4" ht="39.6" x14ac:dyDescent="0.25">
      <c r="A8678" s="191">
        <v>103402</v>
      </c>
      <c r="B8678" s="192" t="s">
        <v>123</v>
      </c>
      <c r="C8678" s="191" t="s">
        <v>11</v>
      </c>
      <c r="D8678" s="196">
        <v>38.520000000000003</v>
      </c>
    </row>
    <row r="8679" spans="1:4" ht="39.6" x14ac:dyDescent="0.25">
      <c r="A8679" s="191">
        <v>103403</v>
      </c>
      <c r="B8679" s="192" t="s">
        <v>124</v>
      </c>
      <c r="C8679" s="191" t="s">
        <v>11</v>
      </c>
      <c r="D8679" s="196">
        <v>43.34</v>
      </c>
    </row>
    <row r="8680" spans="1:4" ht="39.6" x14ac:dyDescent="0.25">
      <c r="A8680" s="191">
        <v>103397</v>
      </c>
      <c r="B8680" s="192" t="s">
        <v>118</v>
      </c>
      <c r="C8680" s="191" t="s">
        <v>11</v>
      </c>
      <c r="D8680" s="196">
        <v>4.8</v>
      </c>
    </row>
    <row r="8681" spans="1:4" ht="39.6" x14ac:dyDescent="0.25">
      <c r="A8681" s="191">
        <v>103404</v>
      </c>
      <c r="B8681" s="192" t="s">
        <v>125</v>
      </c>
      <c r="C8681" s="191" t="s">
        <v>11</v>
      </c>
      <c r="D8681" s="196">
        <v>48.15</v>
      </c>
    </row>
    <row r="8682" spans="1:4" ht="39.6" x14ac:dyDescent="0.25">
      <c r="A8682" s="191">
        <v>103405</v>
      </c>
      <c r="B8682" s="192" t="s">
        <v>126</v>
      </c>
      <c r="C8682" s="191" t="s">
        <v>11</v>
      </c>
      <c r="D8682" s="196">
        <v>54.17</v>
      </c>
    </row>
    <row r="8683" spans="1:4" ht="39.6" x14ac:dyDescent="0.25">
      <c r="A8683" s="191">
        <v>103406</v>
      </c>
      <c r="B8683" s="192" t="s">
        <v>127</v>
      </c>
      <c r="C8683" s="191" t="s">
        <v>11</v>
      </c>
      <c r="D8683" s="196">
        <v>60.19</v>
      </c>
    </row>
    <row r="8684" spans="1:4" ht="39.6" x14ac:dyDescent="0.25">
      <c r="A8684" s="191">
        <v>103407</v>
      </c>
      <c r="B8684" s="192" t="s">
        <v>128</v>
      </c>
      <c r="C8684" s="191" t="s">
        <v>11</v>
      </c>
      <c r="D8684" s="196">
        <v>67.41</v>
      </c>
    </row>
    <row r="8685" spans="1:4" ht="39.6" x14ac:dyDescent="0.25">
      <c r="A8685" s="191">
        <v>103408</v>
      </c>
      <c r="B8685" s="192" t="s">
        <v>129</v>
      </c>
      <c r="C8685" s="191" t="s">
        <v>11</v>
      </c>
      <c r="D8685" s="196">
        <v>75.849999999999994</v>
      </c>
    </row>
    <row r="8686" spans="1:4" ht="39.6" x14ac:dyDescent="0.25">
      <c r="A8686" s="191">
        <v>103398</v>
      </c>
      <c r="B8686" s="192" t="s">
        <v>119</v>
      </c>
      <c r="C8686" s="191" t="s">
        <v>11</v>
      </c>
      <c r="D8686" s="196">
        <v>7.7</v>
      </c>
    </row>
    <row r="8687" spans="1:4" ht="39.6" x14ac:dyDescent="0.25">
      <c r="A8687" s="191">
        <v>103409</v>
      </c>
      <c r="B8687" s="192" t="s">
        <v>130</v>
      </c>
      <c r="C8687" s="191" t="s">
        <v>11</v>
      </c>
      <c r="D8687" s="196">
        <v>85.47</v>
      </c>
    </row>
    <row r="8688" spans="1:4" ht="39.6" x14ac:dyDescent="0.25">
      <c r="A8688" s="191">
        <v>103410</v>
      </c>
      <c r="B8688" s="192" t="s">
        <v>131</v>
      </c>
      <c r="C8688" s="191" t="s">
        <v>11</v>
      </c>
      <c r="D8688" s="196">
        <v>96.3</v>
      </c>
    </row>
    <row r="8689" spans="1:4" ht="39.6" x14ac:dyDescent="0.25">
      <c r="A8689" s="191">
        <v>103399</v>
      </c>
      <c r="B8689" s="192" t="s">
        <v>120</v>
      </c>
      <c r="C8689" s="191" t="s">
        <v>11</v>
      </c>
      <c r="D8689" s="196">
        <v>15.16</v>
      </c>
    </row>
    <row r="8690" spans="1:4" ht="39.6" x14ac:dyDescent="0.25">
      <c r="A8690" s="191">
        <v>103400</v>
      </c>
      <c r="B8690" s="192" t="s">
        <v>121</v>
      </c>
      <c r="C8690" s="191" t="s">
        <v>11</v>
      </c>
      <c r="D8690" s="196">
        <v>21.66</v>
      </c>
    </row>
    <row r="8691" spans="1:4" ht="39.6" x14ac:dyDescent="0.25">
      <c r="A8691" s="191">
        <v>103415</v>
      </c>
      <c r="B8691" s="192" t="s">
        <v>136</v>
      </c>
      <c r="C8691" s="191" t="s">
        <v>11</v>
      </c>
      <c r="D8691" s="196">
        <v>52.96</v>
      </c>
    </row>
    <row r="8692" spans="1:4" ht="39.6" x14ac:dyDescent="0.25">
      <c r="A8692" s="191">
        <v>103416</v>
      </c>
      <c r="B8692" s="192" t="s">
        <v>137</v>
      </c>
      <c r="C8692" s="191" t="s">
        <v>11</v>
      </c>
      <c r="D8692" s="196">
        <v>77.05</v>
      </c>
    </row>
    <row r="8693" spans="1:4" ht="39.6" x14ac:dyDescent="0.25">
      <c r="A8693" s="191">
        <v>103417</v>
      </c>
      <c r="B8693" s="192" t="s">
        <v>138</v>
      </c>
      <c r="C8693" s="191" t="s">
        <v>11</v>
      </c>
      <c r="D8693" s="196">
        <v>86.67</v>
      </c>
    </row>
    <row r="8694" spans="1:4" ht="39.6" x14ac:dyDescent="0.25">
      <c r="A8694" s="191">
        <v>103411</v>
      </c>
      <c r="B8694" s="192" t="s">
        <v>132</v>
      </c>
      <c r="C8694" s="191" t="s">
        <v>11</v>
      </c>
      <c r="D8694" s="196">
        <v>9.6199999999999992</v>
      </c>
    </row>
    <row r="8695" spans="1:4" ht="39.6" x14ac:dyDescent="0.25">
      <c r="A8695" s="191">
        <v>103418</v>
      </c>
      <c r="B8695" s="192" t="s">
        <v>139</v>
      </c>
      <c r="C8695" s="191" t="s">
        <v>11</v>
      </c>
      <c r="D8695" s="196">
        <v>96.3</v>
      </c>
    </row>
    <row r="8696" spans="1:4" ht="39.6" x14ac:dyDescent="0.25">
      <c r="A8696" s="191">
        <v>103419</v>
      </c>
      <c r="B8696" s="192" t="s">
        <v>140</v>
      </c>
      <c r="C8696" s="191" t="s">
        <v>11</v>
      </c>
      <c r="D8696" s="196">
        <v>108.35</v>
      </c>
    </row>
    <row r="8697" spans="1:4" ht="39.6" x14ac:dyDescent="0.25">
      <c r="A8697" s="191">
        <v>103420</v>
      </c>
      <c r="B8697" s="192" t="s">
        <v>141</v>
      </c>
      <c r="C8697" s="191" t="s">
        <v>11</v>
      </c>
      <c r="D8697" s="196">
        <v>120.39</v>
      </c>
    </row>
    <row r="8698" spans="1:4" ht="39.6" x14ac:dyDescent="0.25">
      <c r="A8698" s="191">
        <v>103421</v>
      </c>
      <c r="B8698" s="192" t="s">
        <v>142</v>
      </c>
      <c r="C8698" s="191" t="s">
        <v>11</v>
      </c>
      <c r="D8698" s="196">
        <v>134.84</v>
      </c>
    </row>
    <row r="8699" spans="1:4" ht="39.6" x14ac:dyDescent="0.25">
      <c r="A8699" s="191">
        <v>103422</v>
      </c>
      <c r="B8699" s="192" t="s">
        <v>143</v>
      </c>
      <c r="C8699" s="191" t="s">
        <v>11</v>
      </c>
      <c r="D8699" s="196">
        <v>151.69</v>
      </c>
    </row>
    <row r="8700" spans="1:4" ht="39.6" x14ac:dyDescent="0.25">
      <c r="A8700" s="191">
        <v>103412</v>
      </c>
      <c r="B8700" s="192" t="s">
        <v>133</v>
      </c>
      <c r="C8700" s="191" t="s">
        <v>11</v>
      </c>
      <c r="D8700" s="196">
        <v>15.4</v>
      </c>
    </row>
    <row r="8701" spans="1:4" ht="39.6" x14ac:dyDescent="0.25">
      <c r="A8701" s="191">
        <v>103423</v>
      </c>
      <c r="B8701" s="192" t="s">
        <v>144</v>
      </c>
      <c r="C8701" s="191" t="s">
        <v>11</v>
      </c>
      <c r="D8701" s="196">
        <v>170.95</v>
      </c>
    </row>
    <row r="8702" spans="1:4" ht="39.6" x14ac:dyDescent="0.25">
      <c r="A8702" s="191">
        <v>103424</v>
      </c>
      <c r="B8702" s="192" t="s">
        <v>145</v>
      </c>
      <c r="C8702" s="191" t="s">
        <v>11</v>
      </c>
      <c r="D8702" s="196">
        <v>192.62</v>
      </c>
    </row>
    <row r="8703" spans="1:4" ht="39.6" x14ac:dyDescent="0.25">
      <c r="A8703" s="191">
        <v>103413</v>
      </c>
      <c r="B8703" s="192" t="s">
        <v>134</v>
      </c>
      <c r="C8703" s="191" t="s">
        <v>11</v>
      </c>
      <c r="D8703" s="196">
        <v>30.33</v>
      </c>
    </row>
    <row r="8704" spans="1:4" ht="39.6" x14ac:dyDescent="0.25">
      <c r="A8704" s="191">
        <v>103414</v>
      </c>
      <c r="B8704" s="192" t="s">
        <v>135</v>
      </c>
      <c r="C8704" s="191" t="s">
        <v>11</v>
      </c>
      <c r="D8704" s="196">
        <v>43.34</v>
      </c>
    </row>
    <row r="8705" spans="1:4" ht="39.6" x14ac:dyDescent="0.25">
      <c r="A8705" s="191">
        <v>103432</v>
      </c>
      <c r="B8705" s="192" t="s">
        <v>153</v>
      </c>
      <c r="C8705" s="191" t="s">
        <v>11</v>
      </c>
      <c r="D8705" s="196">
        <v>1656.99</v>
      </c>
    </row>
    <row r="8706" spans="1:4" ht="39.6" x14ac:dyDescent="0.25">
      <c r="A8706" s="191">
        <v>103430</v>
      </c>
      <c r="B8706" s="192" t="s">
        <v>151</v>
      </c>
      <c r="C8706" s="191" t="s">
        <v>11</v>
      </c>
      <c r="D8706" s="196">
        <v>36.619999999999997</v>
      </c>
    </row>
    <row r="8707" spans="1:4" ht="39.6" x14ac:dyDescent="0.25">
      <c r="A8707" s="191">
        <v>103431</v>
      </c>
      <c r="B8707" s="192" t="s">
        <v>152</v>
      </c>
      <c r="C8707" s="191" t="s">
        <v>11</v>
      </c>
      <c r="D8707" s="196">
        <v>64.52</v>
      </c>
    </row>
    <row r="8708" spans="1:4" ht="39.6" x14ac:dyDescent="0.25">
      <c r="A8708" s="191">
        <v>103433</v>
      </c>
      <c r="B8708" s="192" t="s">
        <v>154</v>
      </c>
      <c r="C8708" s="191" t="s">
        <v>11</v>
      </c>
      <c r="D8708" s="196">
        <v>35.64</v>
      </c>
    </row>
    <row r="8709" spans="1:4" ht="39.6" x14ac:dyDescent="0.25">
      <c r="A8709" s="191">
        <v>103434</v>
      </c>
      <c r="B8709" s="192" t="s">
        <v>155</v>
      </c>
      <c r="C8709" s="191" t="s">
        <v>11</v>
      </c>
      <c r="D8709" s="196">
        <v>49.53</v>
      </c>
    </row>
    <row r="8710" spans="1:4" ht="39.6" x14ac:dyDescent="0.25">
      <c r="A8710" s="191">
        <v>103435</v>
      </c>
      <c r="B8710" s="192" t="s">
        <v>156</v>
      </c>
      <c r="C8710" s="191" t="s">
        <v>11</v>
      </c>
      <c r="D8710" s="196">
        <v>92.32</v>
      </c>
    </row>
    <row r="8711" spans="1:4" ht="39.6" x14ac:dyDescent="0.25">
      <c r="A8711" s="191">
        <v>103436</v>
      </c>
      <c r="B8711" s="192" t="s">
        <v>157</v>
      </c>
      <c r="C8711" s="191" t="s">
        <v>11</v>
      </c>
      <c r="D8711" s="196">
        <v>2342.5700000000002</v>
      </c>
    </row>
    <row r="8712" spans="1:4" ht="39.6" x14ac:dyDescent="0.25">
      <c r="A8712" s="191">
        <v>103482</v>
      </c>
      <c r="B8712" s="192" t="s">
        <v>14014</v>
      </c>
      <c r="C8712" s="191" t="s">
        <v>11</v>
      </c>
      <c r="D8712" s="196">
        <v>0</v>
      </c>
    </row>
    <row r="8713" spans="1:4" ht="39.6" x14ac:dyDescent="0.25">
      <c r="A8713" s="191">
        <v>103465</v>
      </c>
      <c r="B8713" s="192" t="s">
        <v>14015</v>
      </c>
      <c r="C8713" s="191" t="s">
        <v>11</v>
      </c>
      <c r="D8713" s="196">
        <v>0</v>
      </c>
    </row>
    <row r="8714" spans="1:4" ht="39.6" x14ac:dyDescent="0.25">
      <c r="A8714" s="191">
        <v>103483</v>
      </c>
      <c r="B8714" s="192" t="s">
        <v>14016</v>
      </c>
      <c r="C8714" s="191" t="s">
        <v>11</v>
      </c>
      <c r="D8714" s="196">
        <v>0</v>
      </c>
    </row>
    <row r="8715" spans="1:4" ht="39.6" x14ac:dyDescent="0.25">
      <c r="A8715" s="191">
        <v>103484</v>
      </c>
      <c r="B8715" s="192" t="s">
        <v>14017</v>
      </c>
      <c r="C8715" s="191" t="s">
        <v>11</v>
      </c>
      <c r="D8715" s="196">
        <v>0</v>
      </c>
    </row>
    <row r="8716" spans="1:4" ht="39.6" x14ac:dyDescent="0.25">
      <c r="A8716" s="191">
        <v>103466</v>
      </c>
      <c r="B8716" s="192" t="s">
        <v>14018</v>
      </c>
      <c r="C8716" s="191" t="s">
        <v>11</v>
      </c>
      <c r="D8716" s="196">
        <v>0</v>
      </c>
    </row>
    <row r="8717" spans="1:4" ht="39.6" x14ac:dyDescent="0.25">
      <c r="A8717" s="191">
        <v>103485</v>
      </c>
      <c r="B8717" s="192" t="s">
        <v>14019</v>
      </c>
      <c r="C8717" s="191" t="s">
        <v>11</v>
      </c>
      <c r="D8717" s="196">
        <v>0</v>
      </c>
    </row>
    <row r="8718" spans="1:4" ht="39.6" x14ac:dyDescent="0.25">
      <c r="A8718" s="191">
        <v>103467</v>
      </c>
      <c r="B8718" s="192" t="s">
        <v>14020</v>
      </c>
      <c r="C8718" s="191" t="s">
        <v>11</v>
      </c>
      <c r="D8718" s="196">
        <v>0</v>
      </c>
    </row>
    <row r="8719" spans="1:4" ht="39.6" x14ac:dyDescent="0.25">
      <c r="A8719" s="191">
        <v>103461</v>
      </c>
      <c r="B8719" s="192" t="s">
        <v>14021</v>
      </c>
      <c r="C8719" s="191" t="s">
        <v>11</v>
      </c>
      <c r="D8719" s="196">
        <v>0</v>
      </c>
    </row>
    <row r="8720" spans="1:4" ht="39.6" x14ac:dyDescent="0.25">
      <c r="A8720" s="191">
        <v>103468</v>
      </c>
      <c r="B8720" s="192" t="s">
        <v>14022</v>
      </c>
      <c r="C8720" s="191" t="s">
        <v>11</v>
      </c>
      <c r="D8720" s="196">
        <v>0</v>
      </c>
    </row>
    <row r="8721" spans="1:4" ht="39.6" x14ac:dyDescent="0.25">
      <c r="A8721" s="191">
        <v>103469</v>
      </c>
      <c r="B8721" s="192" t="s">
        <v>14023</v>
      </c>
      <c r="C8721" s="191" t="s">
        <v>11</v>
      </c>
      <c r="D8721" s="196">
        <v>0</v>
      </c>
    </row>
    <row r="8722" spans="1:4" ht="39.6" x14ac:dyDescent="0.25">
      <c r="A8722" s="191">
        <v>103470</v>
      </c>
      <c r="B8722" s="192" t="s">
        <v>14024</v>
      </c>
      <c r="C8722" s="191" t="s">
        <v>11</v>
      </c>
      <c r="D8722" s="196">
        <v>0</v>
      </c>
    </row>
    <row r="8723" spans="1:4" ht="39.6" x14ac:dyDescent="0.25">
      <c r="A8723" s="191">
        <v>103471</v>
      </c>
      <c r="B8723" s="192" t="s">
        <v>14025</v>
      </c>
      <c r="C8723" s="191" t="s">
        <v>11</v>
      </c>
      <c r="D8723" s="196">
        <v>0</v>
      </c>
    </row>
    <row r="8724" spans="1:4" ht="39.6" x14ac:dyDescent="0.25">
      <c r="A8724" s="191">
        <v>103472</v>
      </c>
      <c r="B8724" s="192" t="s">
        <v>14026</v>
      </c>
      <c r="C8724" s="191" t="s">
        <v>11</v>
      </c>
      <c r="D8724" s="196">
        <v>0</v>
      </c>
    </row>
    <row r="8725" spans="1:4" ht="39.6" x14ac:dyDescent="0.25">
      <c r="A8725" s="191">
        <v>103462</v>
      </c>
      <c r="B8725" s="192" t="s">
        <v>14027</v>
      </c>
      <c r="C8725" s="191" t="s">
        <v>11</v>
      </c>
      <c r="D8725" s="196">
        <v>0</v>
      </c>
    </row>
    <row r="8726" spans="1:4" ht="39.6" x14ac:dyDescent="0.25">
      <c r="A8726" s="191">
        <v>103473</v>
      </c>
      <c r="B8726" s="192" t="s">
        <v>14028</v>
      </c>
      <c r="C8726" s="191" t="s">
        <v>11</v>
      </c>
      <c r="D8726" s="196">
        <v>0</v>
      </c>
    </row>
    <row r="8727" spans="1:4" ht="39.6" x14ac:dyDescent="0.25">
      <c r="A8727" s="191">
        <v>103474</v>
      </c>
      <c r="B8727" s="192" t="s">
        <v>14029</v>
      </c>
      <c r="C8727" s="191" t="s">
        <v>11</v>
      </c>
      <c r="D8727" s="196">
        <v>0</v>
      </c>
    </row>
    <row r="8728" spans="1:4" ht="39.6" x14ac:dyDescent="0.25">
      <c r="A8728" s="191">
        <v>103475</v>
      </c>
      <c r="B8728" s="192" t="s">
        <v>14030</v>
      </c>
      <c r="C8728" s="191" t="s">
        <v>11</v>
      </c>
      <c r="D8728" s="196">
        <v>0</v>
      </c>
    </row>
    <row r="8729" spans="1:4" ht="39.6" x14ac:dyDescent="0.25">
      <c r="A8729" s="191">
        <v>103476</v>
      </c>
      <c r="B8729" s="192" t="s">
        <v>14031</v>
      </c>
      <c r="C8729" s="191" t="s">
        <v>11</v>
      </c>
      <c r="D8729" s="196">
        <v>0</v>
      </c>
    </row>
    <row r="8730" spans="1:4" ht="39.6" x14ac:dyDescent="0.25">
      <c r="A8730" s="191">
        <v>103477</v>
      </c>
      <c r="B8730" s="192" t="s">
        <v>14032</v>
      </c>
      <c r="C8730" s="191" t="s">
        <v>11</v>
      </c>
      <c r="D8730" s="196">
        <v>0</v>
      </c>
    </row>
    <row r="8731" spans="1:4" ht="39.6" x14ac:dyDescent="0.25">
      <c r="A8731" s="191">
        <v>103463</v>
      </c>
      <c r="B8731" s="192" t="s">
        <v>14033</v>
      </c>
      <c r="C8731" s="191" t="s">
        <v>11</v>
      </c>
      <c r="D8731" s="196">
        <v>0</v>
      </c>
    </row>
    <row r="8732" spans="1:4" ht="39.6" x14ac:dyDescent="0.25">
      <c r="A8732" s="191">
        <v>103478</v>
      </c>
      <c r="B8732" s="192" t="s">
        <v>14034</v>
      </c>
      <c r="C8732" s="191" t="s">
        <v>11</v>
      </c>
      <c r="D8732" s="196">
        <v>0</v>
      </c>
    </row>
    <row r="8733" spans="1:4" ht="39.6" x14ac:dyDescent="0.25">
      <c r="A8733" s="191">
        <v>103479</v>
      </c>
      <c r="B8733" s="192" t="s">
        <v>14035</v>
      </c>
      <c r="C8733" s="191" t="s">
        <v>11</v>
      </c>
      <c r="D8733" s="196">
        <v>0</v>
      </c>
    </row>
    <row r="8734" spans="1:4" ht="39.6" x14ac:dyDescent="0.25">
      <c r="A8734" s="191">
        <v>103480</v>
      </c>
      <c r="B8734" s="192" t="s">
        <v>14036</v>
      </c>
      <c r="C8734" s="191" t="s">
        <v>11</v>
      </c>
      <c r="D8734" s="196">
        <v>0</v>
      </c>
    </row>
    <row r="8735" spans="1:4" ht="39.6" x14ac:dyDescent="0.25">
      <c r="A8735" s="191">
        <v>103464</v>
      </c>
      <c r="B8735" s="192" t="s">
        <v>14037</v>
      </c>
      <c r="C8735" s="191" t="s">
        <v>11</v>
      </c>
      <c r="D8735" s="196">
        <v>0</v>
      </c>
    </row>
    <row r="8736" spans="1:4" ht="39.6" x14ac:dyDescent="0.25">
      <c r="A8736" s="191">
        <v>103481</v>
      </c>
      <c r="B8736" s="192" t="s">
        <v>14038</v>
      </c>
      <c r="C8736" s="191" t="s">
        <v>11</v>
      </c>
      <c r="D8736" s="196">
        <v>0</v>
      </c>
    </row>
    <row r="8737" spans="1:4" ht="39.6" x14ac:dyDescent="0.25">
      <c r="A8737" s="191">
        <v>103459</v>
      </c>
      <c r="B8737" s="192" t="s">
        <v>14039</v>
      </c>
      <c r="C8737" s="191" t="s">
        <v>11</v>
      </c>
      <c r="D8737" s="196">
        <v>0</v>
      </c>
    </row>
    <row r="8738" spans="1:4" ht="39.6" x14ac:dyDescent="0.25">
      <c r="A8738" s="191">
        <v>103460</v>
      </c>
      <c r="B8738" s="192" t="s">
        <v>14040</v>
      </c>
      <c r="C8738" s="191" t="s">
        <v>11</v>
      </c>
      <c r="D8738" s="196">
        <v>0</v>
      </c>
    </row>
    <row r="8739" spans="1:4" ht="39.6" x14ac:dyDescent="0.25">
      <c r="A8739" s="191">
        <v>103443</v>
      </c>
      <c r="B8739" s="192" t="s">
        <v>14041</v>
      </c>
      <c r="C8739" s="191" t="s">
        <v>11</v>
      </c>
      <c r="D8739" s="196">
        <v>0</v>
      </c>
    </row>
    <row r="8740" spans="1:4" ht="39.6" x14ac:dyDescent="0.25">
      <c r="A8740" s="191">
        <v>103444</v>
      </c>
      <c r="B8740" s="192" t="s">
        <v>14042</v>
      </c>
      <c r="C8740" s="191" t="s">
        <v>11</v>
      </c>
      <c r="D8740" s="196">
        <v>0</v>
      </c>
    </row>
    <row r="8741" spans="1:4" ht="39.6" x14ac:dyDescent="0.25">
      <c r="A8741" s="191">
        <v>103445</v>
      </c>
      <c r="B8741" s="192" t="s">
        <v>14043</v>
      </c>
      <c r="C8741" s="191" t="s">
        <v>11</v>
      </c>
      <c r="D8741" s="196">
        <v>0</v>
      </c>
    </row>
    <row r="8742" spans="1:4" ht="39.6" x14ac:dyDescent="0.25">
      <c r="A8742" s="191">
        <v>103446</v>
      </c>
      <c r="B8742" s="192" t="s">
        <v>14044</v>
      </c>
      <c r="C8742" s="191" t="s">
        <v>11</v>
      </c>
      <c r="D8742" s="196">
        <v>0</v>
      </c>
    </row>
    <row r="8743" spans="1:4" ht="39.6" x14ac:dyDescent="0.25">
      <c r="A8743" s="191">
        <v>103447</v>
      </c>
      <c r="B8743" s="192" t="s">
        <v>14045</v>
      </c>
      <c r="C8743" s="191" t="s">
        <v>11</v>
      </c>
      <c r="D8743" s="196">
        <v>0</v>
      </c>
    </row>
    <row r="8744" spans="1:4" ht="39.6" x14ac:dyDescent="0.25">
      <c r="A8744" s="191">
        <v>103448</v>
      </c>
      <c r="B8744" s="192" t="s">
        <v>14046</v>
      </c>
      <c r="C8744" s="191" t="s">
        <v>11</v>
      </c>
      <c r="D8744" s="196">
        <v>0</v>
      </c>
    </row>
    <row r="8745" spans="1:4" ht="39.6" x14ac:dyDescent="0.25">
      <c r="A8745" s="191">
        <v>103449</v>
      </c>
      <c r="B8745" s="192" t="s">
        <v>14047</v>
      </c>
      <c r="C8745" s="191" t="s">
        <v>11</v>
      </c>
      <c r="D8745" s="196">
        <v>0</v>
      </c>
    </row>
    <row r="8746" spans="1:4" ht="39.6" x14ac:dyDescent="0.25">
      <c r="A8746" s="191">
        <v>103450</v>
      </c>
      <c r="B8746" s="192" t="s">
        <v>14048</v>
      </c>
      <c r="C8746" s="191" t="s">
        <v>11</v>
      </c>
      <c r="D8746" s="196">
        <v>0</v>
      </c>
    </row>
    <row r="8747" spans="1:4" ht="39.6" x14ac:dyDescent="0.25">
      <c r="A8747" s="191">
        <v>103451</v>
      </c>
      <c r="B8747" s="192" t="s">
        <v>14049</v>
      </c>
      <c r="C8747" s="191" t="s">
        <v>11</v>
      </c>
      <c r="D8747" s="196">
        <v>0</v>
      </c>
    </row>
    <row r="8748" spans="1:4" ht="39.6" x14ac:dyDescent="0.25">
      <c r="A8748" s="191">
        <v>103452</v>
      </c>
      <c r="B8748" s="192" t="s">
        <v>14050</v>
      </c>
      <c r="C8748" s="191" t="s">
        <v>11</v>
      </c>
      <c r="D8748" s="196">
        <v>0</v>
      </c>
    </row>
    <row r="8749" spans="1:4" ht="39.6" x14ac:dyDescent="0.25">
      <c r="A8749" s="191">
        <v>103453</v>
      </c>
      <c r="B8749" s="192" t="s">
        <v>14051</v>
      </c>
      <c r="C8749" s="191" t="s">
        <v>11</v>
      </c>
      <c r="D8749" s="196">
        <v>0</v>
      </c>
    </row>
    <row r="8750" spans="1:4" ht="39.6" x14ac:dyDescent="0.25">
      <c r="A8750" s="191">
        <v>103454</v>
      </c>
      <c r="B8750" s="192" t="s">
        <v>14052</v>
      </c>
      <c r="C8750" s="191" t="s">
        <v>11</v>
      </c>
      <c r="D8750" s="196">
        <v>0</v>
      </c>
    </row>
    <row r="8751" spans="1:4" ht="39.6" x14ac:dyDescent="0.25">
      <c r="A8751" s="191">
        <v>103455</v>
      </c>
      <c r="B8751" s="192" t="s">
        <v>14053</v>
      </c>
      <c r="C8751" s="191" t="s">
        <v>11</v>
      </c>
      <c r="D8751" s="196">
        <v>0</v>
      </c>
    </row>
    <row r="8752" spans="1:4" ht="39.6" x14ac:dyDescent="0.25">
      <c r="A8752" s="191">
        <v>103456</v>
      </c>
      <c r="B8752" s="192" t="s">
        <v>14054</v>
      </c>
      <c r="C8752" s="191" t="s">
        <v>11</v>
      </c>
      <c r="D8752" s="196">
        <v>0</v>
      </c>
    </row>
    <row r="8753" spans="1:4" ht="39.6" x14ac:dyDescent="0.25">
      <c r="A8753" s="191">
        <v>103457</v>
      </c>
      <c r="B8753" s="192" t="s">
        <v>14055</v>
      </c>
      <c r="C8753" s="191" t="s">
        <v>11</v>
      </c>
      <c r="D8753" s="196">
        <v>0</v>
      </c>
    </row>
    <row r="8754" spans="1:4" ht="39.6" x14ac:dyDescent="0.25">
      <c r="A8754" s="191">
        <v>103458</v>
      </c>
      <c r="B8754" s="192" t="s">
        <v>14056</v>
      </c>
      <c r="C8754" s="191" t="s">
        <v>11</v>
      </c>
      <c r="D8754" s="196">
        <v>0</v>
      </c>
    </row>
    <row r="8755" spans="1:4" ht="26.4" x14ac:dyDescent="0.25">
      <c r="A8755" s="191">
        <v>103425</v>
      </c>
      <c r="B8755" s="192" t="s">
        <v>146</v>
      </c>
      <c r="C8755" s="191" t="s">
        <v>11</v>
      </c>
      <c r="D8755" s="196">
        <v>17.29</v>
      </c>
    </row>
    <row r="8756" spans="1:4" ht="26.4" x14ac:dyDescent="0.25">
      <c r="A8756" s="191">
        <v>103428</v>
      </c>
      <c r="B8756" s="192" t="s">
        <v>149</v>
      </c>
      <c r="C8756" s="191" t="s">
        <v>11</v>
      </c>
      <c r="D8756" s="196">
        <v>271.54000000000002</v>
      </c>
    </row>
    <row r="8757" spans="1:4" ht="26.4" x14ac:dyDescent="0.25">
      <c r="A8757" s="191">
        <v>103426</v>
      </c>
      <c r="B8757" s="192" t="s">
        <v>147</v>
      </c>
      <c r="C8757" s="191" t="s">
        <v>11</v>
      </c>
      <c r="D8757" s="196">
        <v>21.16</v>
      </c>
    </row>
    <row r="8758" spans="1:4" ht="26.4" x14ac:dyDescent="0.25">
      <c r="A8758" s="191">
        <v>103429</v>
      </c>
      <c r="B8758" s="192" t="s">
        <v>150</v>
      </c>
      <c r="C8758" s="191" t="s">
        <v>11</v>
      </c>
      <c r="D8758" s="196">
        <v>2921.19</v>
      </c>
    </row>
    <row r="8759" spans="1:4" ht="26.4" x14ac:dyDescent="0.25">
      <c r="A8759" s="191">
        <v>103427</v>
      </c>
      <c r="B8759" s="192" t="s">
        <v>148</v>
      </c>
      <c r="C8759" s="191" t="s">
        <v>11</v>
      </c>
      <c r="D8759" s="196">
        <v>42.33</v>
      </c>
    </row>
    <row r="8760" spans="1:4" ht="39.6" x14ac:dyDescent="0.25">
      <c r="A8760" s="191">
        <v>103393</v>
      </c>
      <c r="B8760" s="192" t="s">
        <v>117</v>
      </c>
      <c r="C8760" s="191" t="s">
        <v>27</v>
      </c>
      <c r="D8760" s="196">
        <v>5468.8</v>
      </c>
    </row>
    <row r="8761" spans="1:4" ht="39.6" x14ac:dyDescent="0.25">
      <c r="A8761" s="191">
        <v>103376</v>
      </c>
      <c r="B8761" s="192" t="s">
        <v>108</v>
      </c>
      <c r="C8761" s="191" t="s">
        <v>27</v>
      </c>
      <c r="D8761" s="196">
        <v>134.24</v>
      </c>
    </row>
    <row r="8762" spans="1:4" ht="39.6" x14ac:dyDescent="0.25">
      <c r="A8762" s="191">
        <v>104804</v>
      </c>
      <c r="B8762" s="192" t="s">
        <v>14057</v>
      </c>
      <c r="C8762" s="191" t="s">
        <v>27</v>
      </c>
      <c r="D8762" s="196">
        <v>0</v>
      </c>
    </row>
    <row r="8763" spans="1:4" ht="39.6" x14ac:dyDescent="0.25">
      <c r="A8763" s="191">
        <v>104805</v>
      </c>
      <c r="B8763" s="192" t="s">
        <v>14058</v>
      </c>
      <c r="C8763" s="191" t="s">
        <v>27</v>
      </c>
      <c r="D8763" s="196">
        <v>0</v>
      </c>
    </row>
    <row r="8764" spans="1:4" ht="39.6" x14ac:dyDescent="0.25">
      <c r="A8764" s="191">
        <v>103377</v>
      </c>
      <c r="B8764" s="192" t="s">
        <v>109</v>
      </c>
      <c r="C8764" s="191" t="s">
        <v>27</v>
      </c>
      <c r="D8764" s="196">
        <v>287.08999999999997</v>
      </c>
    </row>
    <row r="8765" spans="1:4" ht="39.6" x14ac:dyDescent="0.25">
      <c r="A8765" s="191">
        <v>104806</v>
      </c>
      <c r="B8765" s="192" t="s">
        <v>14059</v>
      </c>
      <c r="C8765" s="191" t="s">
        <v>27</v>
      </c>
      <c r="D8765" s="196">
        <v>0</v>
      </c>
    </row>
    <row r="8766" spans="1:4" ht="39.6" x14ac:dyDescent="0.25">
      <c r="A8766" s="191">
        <v>103378</v>
      </c>
      <c r="B8766" s="192" t="s">
        <v>14060</v>
      </c>
      <c r="C8766" s="191" t="s">
        <v>27</v>
      </c>
      <c r="D8766" s="196">
        <v>0</v>
      </c>
    </row>
    <row r="8767" spans="1:4" ht="39.6" x14ac:dyDescent="0.25">
      <c r="A8767" s="191">
        <v>103372</v>
      </c>
      <c r="B8767" s="192" t="s">
        <v>106</v>
      </c>
      <c r="C8767" s="191" t="s">
        <v>27</v>
      </c>
      <c r="D8767" s="196">
        <v>5.79</v>
      </c>
    </row>
    <row r="8768" spans="1:4" ht="39.6" x14ac:dyDescent="0.25">
      <c r="A8768" s="191">
        <v>103379</v>
      </c>
      <c r="B8768" s="192" t="s">
        <v>110</v>
      </c>
      <c r="C8768" s="191" t="s">
        <v>27</v>
      </c>
      <c r="D8768" s="196">
        <v>446.85</v>
      </c>
    </row>
    <row r="8769" spans="1:4" ht="39.6" x14ac:dyDescent="0.25">
      <c r="A8769" s="191">
        <v>103380</v>
      </c>
      <c r="B8769" s="192" t="s">
        <v>14061</v>
      </c>
      <c r="C8769" s="191" t="s">
        <v>27</v>
      </c>
      <c r="D8769" s="196">
        <v>0</v>
      </c>
    </row>
    <row r="8770" spans="1:4" ht="39.6" x14ac:dyDescent="0.25">
      <c r="A8770" s="191">
        <v>103381</v>
      </c>
      <c r="B8770" s="192" t="s">
        <v>14062</v>
      </c>
      <c r="C8770" s="191" t="s">
        <v>27</v>
      </c>
      <c r="D8770" s="196">
        <v>0</v>
      </c>
    </row>
    <row r="8771" spans="1:4" ht="39.6" x14ac:dyDescent="0.25">
      <c r="A8771" s="191">
        <v>103382</v>
      </c>
      <c r="B8771" s="192" t="s">
        <v>14063</v>
      </c>
      <c r="C8771" s="191" t="s">
        <v>27</v>
      </c>
      <c r="D8771" s="196">
        <v>0</v>
      </c>
    </row>
    <row r="8772" spans="1:4" ht="39.6" x14ac:dyDescent="0.25">
      <c r="A8772" s="191">
        <v>103383</v>
      </c>
      <c r="B8772" s="192" t="s">
        <v>111</v>
      </c>
      <c r="C8772" s="191" t="s">
        <v>27</v>
      </c>
      <c r="D8772" s="196">
        <v>1094.48</v>
      </c>
    </row>
    <row r="8773" spans="1:4" ht="39.6" x14ac:dyDescent="0.25">
      <c r="A8773" s="191">
        <v>103373</v>
      </c>
      <c r="B8773" s="192" t="s">
        <v>107</v>
      </c>
      <c r="C8773" s="191" t="s">
        <v>27</v>
      </c>
      <c r="D8773" s="196">
        <v>11.32</v>
      </c>
    </row>
    <row r="8774" spans="1:4" ht="39.6" x14ac:dyDescent="0.25">
      <c r="A8774" s="191">
        <v>103384</v>
      </c>
      <c r="B8774" s="192" t="s">
        <v>14064</v>
      </c>
      <c r="C8774" s="191" t="s">
        <v>27</v>
      </c>
      <c r="D8774" s="196">
        <v>0</v>
      </c>
    </row>
    <row r="8775" spans="1:4" ht="39.6" x14ac:dyDescent="0.25">
      <c r="A8775" s="191">
        <v>103385</v>
      </c>
      <c r="B8775" s="192" t="s">
        <v>112</v>
      </c>
      <c r="C8775" s="191" t="s">
        <v>27</v>
      </c>
      <c r="D8775" s="196">
        <v>1764.8</v>
      </c>
    </row>
    <row r="8776" spans="1:4" ht="39.6" x14ac:dyDescent="0.25">
      <c r="A8776" s="191">
        <v>103386</v>
      </c>
      <c r="B8776" s="192" t="s">
        <v>14065</v>
      </c>
      <c r="C8776" s="191" t="s">
        <v>27</v>
      </c>
      <c r="D8776" s="196">
        <v>0</v>
      </c>
    </row>
    <row r="8777" spans="1:4" ht="39.6" x14ac:dyDescent="0.25">
      <c r="A8777" s="191">
        <v>103387</v>
      </c>
      <c r="B8777" s="192" t="s">
        <v>113</v>
      </c>
      <c r="C8777" s="191" t="s">
        <v>27</v>
      </c>
      <c r="D8777" s="196">
        <v>3095.94</v>
      </c>
    </row>
    <row r="8778" spans="1:4" ht="39.6" x14ac:dyDescent="0.25">
      <c r="A8778" s="191">
        <v>103388</v>
      </c>
      <c r="B8778" s="192" t="s">
        <v>14066</v>
      </c>
      <c r="C8778" s="191" t="s">
        <v>27</v>
      </c>
      <c r="D8778" s="196">
        <v>0</v>
      </c>
    </row>
    <row r="8779" spans="1:4" ht="39.6" x14ac:dyDescent="0.25">
      <c r="A8779" s="191">
        <v>103374</v>
      </c>
      <c r="B8779" s="192" t="s">
        <v>14067</v>
      </c>
      <c r="C8779" s="191" t="s">
        <v>27</v>
      </c>
      <c r="D8779" s="196">
        <v>0</v>
      </c>
    </row>
    <row r="8780" spans="1:4" ht="39.6" x14ac:dyDescent="0.25">
      <c r="A8780" s="191">
        <v>103389</v>
      </c>
      <c r="B8780" s="192" t="s">
        <v>114</v>
      </c>
      <c r="C8780" s="191" t="s">
        <v>27</v>
      </c>
      <c r="D8780" s="196">
        <v>4604.16</v>
      </c>
    </row>
    <row r="8781" spans="1:4" ht="39.6" x14ac:dyDescent="0.25">
      <c r="A8781" s="191">
        <v>103390</v>
      </c>
      <c r="B8781" s="192" t="s">
        <v>14068</v>
      </c>
      <c r="C8781" s="191" t="s">
        <v>27</v>
      </c>
      <c r="D8781" s="196">
        <v>0</v>
      </c>
    </row>
    <row r="8782" spans="1:4" ht="39.6" x14ac:dyDescent="0.25">
      <c r="A8782" s="191">
        <v>103391</v>
      </c>
      <c r="B8782" s="192" t="s">
        <v>115</v>
      </c>
      <c r="C8782" s="191" t="s">
        <v>27</v>
      </c>
      <c r="D8782" s="196">
        <v>3034.02</v>
      </c>
    </row>
    <row r="8783" spans="1:4" ht="39.6" x14ac:dyDescent="0.25">
      <c r="A8783" s="191">
        <v>103375</v>
      </c>
      <c r="B8783" s="192" t="s">
        <v>14069</v>
      </c>
      <c r="C8783" s="191" t="s">
        <v>27</v>
      </c>
      <c r="D8783" s="196">
        <v>0</v>
      </c>
    </row>
    <row r="8784" spans="1:4" ht="39.6" x14ac:dyDescent="0.25">
      <c r="A8784" s="191">
        <v>103392</v>
      </c>
      <c r="B8784" s="192" t="s">
        <v>116</v>
      </c>
      <c r="C8784" s="191" t="s">
        <v>27</v>
      </c>
      <c r="D8784" s="196">
        <v>4958.2299999999996</v>
      </c>
    </row>
    <row r="8785" spans="1:4" ht="39.6" x14ac:dyDescent="0.25">
      <c r="A8785" s="191">
        <v>103440</v>
      </c>
      <c r="B8785" s="192" t="s">
        <v>161</v>
      </c>
      <c r="C8785" s="191" t="s">
        <v>11</v>
      </c>
      <c r="D8785" s="196">
        <v>437.12</v>
      </c>
    </row>
    <row r="8786" spans="1:4" ht="39.6" x14ac:dyDescent="0.25">
      <c r="A8786" s="191">
        <v>103441</v>
      </c>
      <c r="B8786" s="192" t="s">
        <v>162</v>
      </c>
      <c r="C8786" s="191" t="s">
        <v>11</v>
      </c>
      <c r="D8786" s="196">
        <v>442.45</v>
      </c>
    </row>
    <row r="8787" spans="1:4" ht="39.6" x14ac:dyDescent="0.25">
      <c r="A8787" s="191">
        <v>103442</v>
      </c>
      <c r="B8787" s="192" t="s">
        <v>163</v>
      </c>
      <c r="C8787" s="191" t="s">
        <v>11</v>
      </c>
      <c r="D8787" s="196">
        <v>571.1</v>
      </c>
    </row>
    <row r="8788" spans="1:4" ht="39.6" x14ac:dyDescent="0.25">
      <c r="A8788" s="191">
        <v>103437</v>
      </c>
      <c r="B8788" s="192" t="s">
        <v>158</v>
      </c>
      <c r="C8788" s="191" t="s">
        <v>11</v>
      </c>
      <c r="D8788" s="196">
        <v>191.31</v>
      </c>
    </row>
    <row r="8789" spans="1:4" ht="39.6" x14ac:dyDescent="0.25">
      <c r="A8789" s="191">
        <v>103438</v>
      </c>
      <c r="B8789" s="192" t="s">
        <v>159</v>
      </c>
      <c r="C8789" s="191" t="s">
        <v>11</v>
      </c>
      <c r="D8789" s="196">
        <v>191.31</v>
      </c>
    </row>
    <row r="8790" spans="1:4" ht="39.6" x14ac:dyDescent="0.25">
      <c r="A8790" s="191">
        <v>103439</v>
      </c>
      <c r="B8790" s="192" t="s">
        <v>160</v>
      </c>
      <c r="C8790" s="191" t="s">
        <v>11</v>
      </c>
      <c r="D8790" s="196">
        <v>224.22</v>
      </c>
    </row>
    <row r="8791" spans="1:4" ht="39.6" x14ac:dyDescent="0.25">
      <c r="A8791" s="191">
        <v>106122</v>
      </c>
      <c r="B8791" s="192" t="s">
        <v>14070</v>
      </c>
      <c r="C8791" s="191" t="s">
        <v>28</v>
      </c>
      <c r="D8791" s="196">
        <v>91.4</v>
      </c>
    </row>
    <row r="8792" spans="1:4" ht="39.6" x14ac:dyDescent="0.25">
      <c r="A8792" s="191">
        <v>106131</v>
      </c>
      <c r="B8792" s="192" t="s">
        <v>14071</v>
      </c>
      <c r="C8792" s="191" t="s">
        <v>28</v>
      </c>
      <c r="D8792" s="196">
        <v>136.59</v>
      </c>
    </row>
    <row r="8793" spans="1:4" ht="39.6" x14ac:dyDescent="0.25">
      <c r="A8793" s="191">
        <v>106127</v>
      </c>
      <c r="B8793" s="192" t="s">
        <v>14072</v>
      </c>
      <c r="C8793" s="191" t="s">
        <v>28</v>
      </c>
      <c r="D8793" s="196">
        <v>122.97</v>
      </c>
    </row>
    <row r="8794" spans="1:4" ht="39.6" x14ac:dyDescent="0.25">
      <c r="A8794" s="191">
        <v>106126</v>
      </c>
      <c r="B8794" s="192" t="s">
        <v>14073</v>
      </c>
      <c r="C8794" s="191" t="s">
        <v>28</v>
      </c>
      <c r="D8794" s="196">
        <v>54.32</v>
      </c>
    </row>
    <row r="8795" spans="1:4" ht="39.6" x14ac:dyDescent="0.25">
      <c r="A8795" s="191">
        <v>106128</v>
      </c>
      <c r="B8795" s="192" t="s">
        <v>14074</v>
      </c>
      <c r="C8795" s="191" t="s">
        <v>28</v>
      </c>
      <c r="D8795" s="196">
        <v>199</v>
      </c>
    </row>
    <row r="8796" spans="1:4" ht="39.6" x14ac:dyDescent="0.25">
      <c r="A8796" s="191">
        <v>106130</v>
      </c>
      <c r="B8796" s="192" t="s">
        <v>14075</v>
      </c>
      <c r="C8796" s="191" t="s">
        <v>28</v>
      </c>
      <c r="D8796" s="196">
        <v>154.69</v>
      </c>
    </row>
    <row r="8797" spans="1:4" ht="39.6" x14ac:dyDescent="0.25">
      <c r="A8797" s="191">
        <v>106129</v>
      </c>
      <c r="B8797" s="192" t="s">
        <v>14076</v>
      </c>
      <c r="C8797" s="191" t="s">
        <v>28</v>
      </c>
      <c r="D8797" s="196">
        <v>81.319999999999993</v>
      </c>
    </row>
    <row r="8798" spans="1:4" ht="39.6" x14ac:dyDescent="0.25">
      <c r="A8798" s="191">
        <v>106125</v>
      </c>
      <c r="B8798" s="192" t="s">
        <v>14077</v>
      </c>
      <c r="C8798" s="191" t="s">
        <v>28</v>
      </c>
      <c r="D8798" s="196">
        <v>62.86</v>
      </c>
    </row>
    <row r="8799" spans="1:4" ht="39.6" x14ac:dyDescent="0.25">
      <c r="A8799" s="191">
        <v>106124</v>
      </c>
      <c r="B8799" s="192" t="s">
        <v>14078</v>
      </c>
      <c r="C8799" s="191" t="s">
        <v>28</v>
      </c>
      <c r="D8799" s="196">
        <v>62.63</v>
      </c>
    </row>
    <row r="8800" spans="1:4" ht="39.6" x14ac:dyDescent="0.25">
      <c r="A8800" s="191">
        <v>106123</v>
      </c>
      <c r="B8800" s="192" t="s">
        <v>14079</v>
      </c>
      <c r="C8800" s="191" t="s">
        <v>28</v>
      </c>
      <c r="D8800" s="196">
        <v>199.5</v>
      </c>
    </row>
    <row r="8801" spans="1:4" ht="39.6" x14ac:dyDescent="0.25">
      <c r="A8801" s="191">
        <v>88789</v>
      </c>
      <c r="B8801" s="192" t="s">
        <v>7470</v>
      </c>
      <c r="C8801" s="191" t="s">
        <v>9</v>
      </c>
      <c r="D8801" s="196">
        <v>390.04</v>
      </c>
    </row>
    <row r="8802" spans="1:4" ht="26.4" x14ac:dyDescent="0.25">
      <c r="A8802" s="191">
        <v>88788</v>
      </c>
      <c r="B8802" s="192" t="s">
        <v>7469</v>
      </c>
      <c r="C8802" s="191" t="s">
        <v>9</v>
      </c>
      <c r="D8802" s="196">
        <v>325.52</v>
      </c>
    </row>
    <row r="8803" spans="1:4" ht="39.6" x14ac:dyDescent="0.25">
      <c r="A8803" s="191">
        <v>87245</v>
      </c>
      <c r="B8803" s="192" t="s">
        <v>7468</v>
      </c>
      <c r="C8803" s="191" t="s">
        <v>9</v>
      </c>
      <c r="D8803" s="196">
        <v>301.49</v>
      </c>
    </row>
    <row r="8804" spans="1:4" ht="26.4" x14ac:dyDescent="0.25">
      <c r="A8804" s="191">
        <v>87244</v>
      </c>
      <c r="B8804" s="192" t="s">
        <v>7467</v>
      </c>
      <c r="C8804" s="191" t="s">
        <v>9</v>
      </c>
      <c r="D8804" s="196">
        <v>252.04</v>
      </c>
    </row>
    <row r="8805" spans="1:4" ht="39.6" x14ac:dyDescent="0.25">
      <c r="A8805" s="191">
        <v>104589</v>
      </c>
      <c r="B8805" s="192" t="s">
        <v>14080</v>
      </c>
      <c r="C8805" s="191" t="s">
        <v>9</v>
      </c>
      <c r="D8805" s="196">
        <v>251.5</v>
      </c>
    </row>
    <row r="8806" spans="1:4" ht="26.4" x14ac:dyDescent="0.25">
      <c r="A8806" s="191">
        <v>104588</v>
      </c>
      <c r="B8806" s="192" t="s">
        <v>10575</v>
      </c>
      <c r="C8806" s="191" t="s">
        <v>9</v>
      </c>
      <c r="D8806" s="196">
        <v>210.78</v>
      </c>
    </row>
    <row r="8807" spans="1:4" ht="39.6" x14ac:dyDescent="0.25">
      <c r="A8807" s="191">
        <v>104591</v>
      </c>
      <c r="B8807" s="192" t="s">
        <v>14081</v>
      </c>
      <c r="C8807" s="191" t="s">
        <v>9</v>
      </c>
      <c r="D8807" s="196">
        <v>277.38</v>
      </c>
    </row>
    <row r="8808" spans="1:4" ht="39.6" x14ac:dyDescent="0.25">
      <c r="A8808" s="191">
        <v>104590</v>
      </c>
      <c r="B8808" s="192" t="s">
        <v>10576</v>
      </c>
      <c r="C8808" s="191" t="s">
        <v>9</v>
      </c>
      <c r="D8808" s="196">
        <v>234.04</v>
      </c>
    </row>
    <row r="8809" spans="1:4" ht="26.4" x14ac:dyDescent="0.25">
      <c r="A8809" s="191">
        <v>87267</v>
      </c>
      <c r="B8809" s="192" t="s">
        <v>10577</v>
      </c>
      <c r="C8809" s="191" t="s">
        <v>9</v>
      </c>
      <c r="D8809" s="196">
        <v>62.87</v>
      </c>
    </row>
    <row r="8810" spans="1:4" ht="39.6" x14ac:dyDescent="0.25">
      <c r="A8810" s="191">
        <v>104614</v>
      </c>
      <c r="B8810" s="192" t="s">
        <v>10578</v>
      </c>
      <c r="C8810" s="191" t="s">
        <v>9</v>
      </c>
      <c r="D8810" s="196">
        <v>68.5</v>
      </c>
    </row>
    <row r="8811" spans="1:4" ht="39.6" x14ac:dyDescent="0.25">
      <c r="A8811" s="191">
        <v>104613</v>
      </c>
      <c r="B8811" s="192" t="s">
        <v>10579</v>
      </c>
      <c r="C8811" s="191" t="s">
        <v>9</v>
      </c>
      <c r="D8811" s="196">
        <v>60.83</v>
      </c>
    </row>
    <row r="8812" spans="1:4" ht="39.6" x14ac:dyDescent="0.25">
      <c r="A8812" s="191">
        <v>87265</v>
      </c>
      <c r="B8812" s="192" t="s">
        <v>14082</v>
      </c>
      <c r="C8812" s="191" t="s">
        <v>9</v>
      </c>
      <c r="D8812" s="196">
        <v>56.95</v>
      </c>
    </row>
    <row r="8813" spans="1:4" ht="26.4" x14ac:dyDescent="0.25">
      <c r="A8813" s="191">
        <v>87271</v>
      </c>
      <c r="B8813" s="192" t="s">
        <v>10580</v>
      </c>
      <c r="C8813" s="191" t="s">
        <v>9</v>
      </c>
      <c r="D8813" s="196">
        <v>67.34</v>
      </c>
    </row>
    <row r="8814" spans="1:4" ht="39.6" x14ac:dyDescent="0.25">
      <c r="A8814" s="191">
        <v>87269</v>
      </c>
      <c r="B8814" s="192" t="s">
        <v>10581</v>
      </c>
      <c r="C8814" s="191" t="s">
        <v>9</v>
      </c>
      <c r="D8814" s="196">
        <v>61.36</v>
      </c>
    </row>
    <row r="8815" spans="1:4" ht="26.4" x14ac:dyDescent="0.25">
      <c r="A8815" s="191">
        <v>87275</v>
      </c>
      <c r="B8815" s="192" t="s">
        <v>10582</v>
      </c>
      <c r="C8815" s="191" t="s">
        <v>9</v>
      </c>
      <c r="D8815" s="196">
        <v>72.52</v>
      </c>
    </row>
    <row r="8816" spans="1:4" ht="39.6" x14ac:dyDescent="0.25">
      <c r="A8816" s="191">
        <v>87273</v>
      </c>
      <c r="B8816" s="192" t="s">
        <v>10583</v>
      </c>
      <c r="C8816" s="191" t="s">
        <v>9</v>
      </c>
      <c r="D8816" s="196">
        <v>64.599999999999994</v>
      </c>
    </row>
    <row r="8817" spans="1:4" ht="26.4" x14ac:dyDescent="0.25">
      <c r="A8817" s="191">
        <v>104612</v>
      </c>
      <c r="B8817" s="192" t="s">
        <v>10584</v>
      </c>
      <c r="C8817" s="191" t="s">
        <v>9</v>
      </c>
      <c r="D8817" s="196">
        <v>88.73</v>
      </c>
    </row>
    <row r="8818" spans="1:4" ht="39.6" x14ac:dyDescent="0.25">
      <c r="A8818" s="191">
        <v>104611</v>
      </c>
      <c r="B8818" s="192" t="s">
        <v>10585</v>
      </c>
      <c r="C8818" s="191" t="s">
        <v>9</v>
      </c>
      <c r="D8818" s="196">
        <v>87.77</v>
      </c>
    </row>
    <row r="8819" spans="1:4" ht="39.6" x14ac:dyDescent="0.25">
      <c r="A8819" s="191">
        <v>104618</v>
      </c>
      <c r="B8819" s="192" t="s">
        <v>7474</v>
      </c>
      <c r="C8819" s="191" t="s">
        <v>9</v>
      </c>
      <c r="D8819" s="196">
        <v>337.09</v>
      </c>
    </row>
    <row r="8820" spans="1:4" ht="39.6" x14ac:dyDescent="0.25">
      <c r="A8820" s="191">
        <v>104616</v>
      </c>
      <c r="B8820" s="192" t="s">
        <v>7472</v>
      </c>
      <c r="C8820" s="191" t="s">
        <v>9</v>
      </c>
      <c r="D8820" s="196">
        <v>325.02999999999997</v>
      </c>
    </row>
    <row r="8821" spans="1:4" ht="39.6" x14ac:dyDescent="0.25">
      <c r="A8821" s="191">
        <v>104617</v>
      </c>
      <c r="B8821" s="192" t="s">
        <v>7473</v>
      </c>
      <c r="C8821" s="191" t="s">
        <v>9</v>
      </c>
      <c r="D8821" s="196">
        <v>260.94</v>
      </c>
    </row>
    <row r="8822" spans="1:4" ht="39.6" x14ac:dyDescent="0.25">
      <c r="A8822" s="191">
        <v>104615</v>
      </c>
      <c r="B8822" s="192" t="s">
        <v>7471</v>
      </c>
      <c r="C8822" s="191" t="s">
        <v>9</v>
      </c>
      <c r="D8822" s="196">
        <v>248.88</v>
      </c>
    </row>
    <row r="8823" spans="1:4" ht="26.4" x14ac:dyDescent="0.25">
      <c r="A8823" s="191">
        <v>87247</v>
      </c>
      <c r="B8823" s="192" t="s">
        <v>10586</v>
      </c>
      <c r="C8823" s="191" t="s">
        <v>9</v>
      </c>
      <c r="D8823" s="196">
        <v>56.72</v>
      </c>
    </row>
    <row r="8824" spans="1:4" ht="26.4" x14ac:dyDescent="0.25">
      <c r="A8824" s="191">
        <v>87248</v>
      </c>
      <c r="B8824" s="192" t="s">
        <v>10587</v>
      </c>
      <c r="C8824" s="191" t="s">
        <v>9</v>
      </c>
      <c r="D8824" s="196">
        <v>48.26</v>
      </c>
    </row>
    <row r="8825" spans="1:4" ht="26.4" x14ac:dyDescent="0.25">
      <c r="A8825" s="191">
        <v>87246</v>
      </c>
      <c r="B8825" s="192" t="s">
        <v>10588</v>
      </c>
      <c r="C8825" s="191" t="s">
        <v>9</v>
      </c>
      <c r="D8825" s="196">
        <v>64.63</v>
      </c>
    </row>
    <row r="8826" spans="1:4" ht="39.6" x14ac:dyDescent="0.25">
      <c r="A8826" s="191">
        <v>104601</v>
      </c>
      <c r="B8826" s="192" t="s">
        <v>10589</v>
      </c>
      <c r="C8826" s="191" t="s">
        <v>9</v>
      </c>
      <c r="D8826" s="196">
        <v>62.11</v>
      </c>
    </row>
    <row r="8827" spans="1:4" ht="39.6" x14ac:dyDescent="0.25">
      <c r="A8827" s="191">
        <v>104603</v>
      </c>
      <c r="B8827" s="192" t="s">
        <v>10590</v>
      </c>
      <c r="C8827" s="191" t="s">
        <v>9</v>
      </c>
      <c r="D8827" s="196">
        <v>50.93</v>
      </c>
    </row>
    <row r="8828" spans="1:4" ht="39.6" x14ac:dyDescent="0.25">
      <c r="A8828" s="191">
        <v>104599</v>
      </c>
      <c r="B8828" s="192" t="s">
        <v>10591</v>
      </c>
      <c r="C8828" s="191" t="s">
        <v>9</v>
      </c>
      <c r="D8828" s="196">
        <v>78.900000000000006</v>
      </c>
    </row>
    <row r="8829" spans="1:4" ht="26.4" x14ac:dyDescent="0.25">
      <c r="A8829" s="191">
        <v>87250</v>
      </c>
      <c r="B8829" s="192" t="s">
        <v>10592</v>
      </c>
      <c r="C8829" s="191" t="s">
        <v>9</v>
      </c>
      <c r="D8829" s="196">
        <v>58.18</v>
      </c>
    </row>
    <row r="8830" spans="1:4" ht="26.4" x14ac:dyDescent="0.25">
      <c r="A8830" s="191">
        <v>87251</v>
      </c>
      <c r="B8830" s="192" t="s">
        <v>10593</v>
      </c>
      <c r="C8830" s="191" t="s">
        <v>9</v>
      </c>
      <c r="D8830" s="196">
        <v>48.54</v>
      </c>
    </row>
    <row r="8831" spans="1:4" ht="26.4" x14ac:dyDescent="0.25">
      <c r="A8831" s="191">
        <v>87249</v>
      </c>
      <c r="B8831" s="192" t="s">
        <v>10594</v>
      </c>
      <c r="C8831" s="191" t="s">
        <v>9</v>
      </c>
      <c r="D8831" s="196">
        <v>69.84</v>
      </c>
    </row>
    <row r="8832" spans="1:4" ht="39.6" x14ac:dyDescent="0.25">
      <c r="A8832" s="191">
        <v>104606</v>
      </c>
      <c r="B8832" s="192" t="s">
        <v>10595</v>
      </c>
      <c r="C8832" s="191" t="s">
        <v>9</v>
      </c>
      <c r="D8832" s="196">
        <v>66.73</v>
      </c>
    </row>
    <row r="8833" spans="1:4" ht="39.6" x14ac:dyDescent="0.25">
      <c r="A8833" s="191">
        <v>104607</v>
      </c>
      <c r="B8833" s="192" t="s">
        <v>10596</v>
      </c>
      <c r="C8833" s="191" t="s">
        <v>9</v>
      </c>
      <c r="D8833" s="196">
        <v>52.36</v>
      </c>
    </row>
    <row r="8834" spans="1:4" ht="39.6" x14ac:dyDescent="0.25">
      <c r="A8834" s="191">
        <v>104605</v>
      </c>
      <c r="B8834" s="192" t="s">
        <v>10597</v>
      </c>
      <c r="C8834" s="191" t="s">
        <v>9</v>
      </c>
      <c r="D8834" s="196">
        <v>100.02</v>
      </c>
    </row>
    <row r="8835" spans="1:4" ht="26.4" x14ac:dyDescent="0.25">
      <c r="A8835" s="191">
        <v>87256</v>
      </c>
      <c r="B8835" s="192" t="s">
        <v>10598</v>
      </c>
      <c r="C8835" s="191" t="s">
        <v>9</v>
      </c>
      <c r="D8835" s="196">
        <v>67.97</v>
      </c>
    </row>
    <row r="8836" spans="1:4" ht="26.4" x14ac:dyDescent="0.25">
      <c r="A8836" s="191">
        <v>87257</v>
      </c>
      <c r="B8836" s="192" t="s">
        <v>10599</v>
      </c>
      <c r="C8836" s="191" t="s">
        <v>9</v>
      </c>
      <c r="D8836" s="196">
        <v>57.22</v>
      </c>
    </row>
    <row r="8837" spans="1:4" ht="26.4" x14ac:dyDescent="0.25">
      <c r="A8837" s="191">
        <v>87255</v>
      </c>
      <c r="B8837" s="192" t="s">
        <v>10600</v>
      </c>
      <c r="C8837" s="191" t="s">
        <v>9</v>
      </c>
      <c r="D8837" s="196">
        <v>80.680000000000007</v>
      </c>
    </row>
    <row r="8838" spans="1:4" ht="26.4" x14ac:dyDescent="0.25">
      <c r="A8838" s="191">
        <v>104594</v>
      </c>
      <c r="B8838" s="192" t="s">
        <v>10601</v>
      </c>
      <c r="C8838" s="191" t="s">
        <v>9</v>
      </c>
      <c r="D8838" s="196">
        <v>70.23</v>
      </c>
    </row>
    <row r="8839" spans="1:4" ht="26.4" x14ac:dyDescent="0.25">
      <c r="A8839" s="191">
        <v>104595</v>
      </c>
      <c r="B8839" s="192" t="s">
        <v>10602</v>
      </c>
      <c r="C8839" s="191" t="s">
        <v>9</v>
      </c>
      <c r="D8839" s="196">
        <v>57.7</v>
      </c>
    </row>
    <row r="8840" spans="1:4" ht="26.4" x14ac:dyDescent="0.25">
      <c r="A8840" s="191">
        <v>104593</v>
      </c>
      <c r="B8840" s="192" t="s">
        <v>10603</v>
      </c>
      <c r="C8840" s="191" t="s">
        <v>9</v>
      </c>
      <c r="D8840" s="196">
        <v>84.38</v>
      </c>
    </row>
    <row r="8841" spans="1:4" ht="39.6" x14ac:dyDescent="0.25">
      <c r="A8841" s="191">
        <v>87262</v>
      </c>
      <c r="B8841" s="192" t="s">
        <v>7424</v>
      </c>
      <c r="C8841" s="191" t="s">
        <v>9</v>
      </c>
      <c r="D8841" s="196">
        <v>114.79</v>
      </c>
    </row>
    <row r="8842" spans="1:4" ht="39.6" x14ac:dyDescent="0.25">
      <c r="A8842" s="191">
        <v>87263</v>
      </c>
      <c r="B8842" s="192" t="s">
        <v>7425</v>
      </c>
      <c r="C8842" s="191" t="s">
        <v>9</v>
      </c>
      <c r="D8842" s="196">
        <v>103.63</v>
      </c>
    </row>
    <row r="8843" spans="1:4" ht="39.6" x14ac:dyDescent="0.25">
      <c r="A8843" s="191">
        <v>87261</v>
      </c>
      <c r="B8843" s="192" t="s">
        <v>7423</v>
      </c>
      <c r="C8843" s="191" t="s">
        <v>9</v>
      </c>
      <c r="D8843" s="196">
        <v>128.52000000000001</v>
      </c>
    </row>
    <row r="8844" spans="1:4" ht="39.6" x14ac:dyDescent="0.25">
      <c r="A8844" s="191">
        <v>104597</v>
      </c>
      <c r="B8844" s="192" t="s">
        <v>7427</v>
      </c>
      <c r="C8844" s="191" t="s">
        <v>9</v>
      </c>
      <c r="D8844" s="196">
        <v>117.35</v>
      </c>
    </row>
    <row r="8845" spans="1:4" ht="39.6" x14ac:dyDescent="0.25">
      <c r="A8845" s="191">
        <v>104598</v>
      </c>
      <c r="B8845" s="192" t="s">
        <v>7428</v>
      </c>
      <c r="C8845" s="191" t="s">
        <v>9</v>
      </c>
      <c r="D8845" s="196">
        <v>104.21</v>
      </c>
    </row>
    <row r="8846" spans="1:4" ht="39.6" x14ac:dyDescent="0.25">
      <c r="A8846" s="191">
        <v>104596</v>
      </c>
      <c r="B8846" s="192" t="s">
        <v>7426</v>
      </c>
      <c r="C8846" s="191" t="s">
        <v>9</v>
      </c>
      <c r="D8846" s="196">
        <v>132.71</v>
      </c>
    </row>
    <row r="8847" spans="1:4" ht="26.4" x14ac:dyDescent="0.25">
      <c r="A8847" s="191">
        <v>88648</v>
      </c>
      <c r="B8847" s="192" t="s">
        <v>10604</v>
      </c>
      <c r="C8847" s="191" t="s">
        <v>27</v>
      </c>
      <c r="D8847" s="196">
        <v>7.33</v>
      </c>
    </row>
    <row r="8848" spans="1:4" ht="26.4" x14ac:dyDescent="0.25">
      <c r="A8848" s="191">
        <v>88649</v>
      </c>
      <c r="B8848" s="192" t="s">
        <v>10605</v>
      </c>
      <c r="C8848" s="191" t="s">
        <v>27</v>
      </c>
      <c r="D8848" s="196">
        <v>8.23</v>
      </c>
    </row>
    <row r="8849" spans="1:4" ht="26.4" x14ac:dyDescent="0.25">
      <c r="A8849" s="191">
        <v>88650</v>
      </c>
      <c r="B8849" s="192" t="s">
        <v>10606</v>
      </c>
      <c r="C8849" s="191" t="s">
        <v>27</v>
      </c>
      <c r="D8849" s="196">
        <v>10.99</v>
      </c>
    </row>
    <row r="8850" spans="1:4" ht="26.4" x14ac:dyDescent="0.25">
      <c r="A8850" s="191">
        <v>104619</v>
      </c>
      <c r="B8850" s="192" t="s">
        <v>10607</v>
      </c>
      <c r="C8850" s="191" t="s">
        <v>27</v>
      </c>
      <c r="D8850" s="196">
        <v>12.9</v>
      </c>
    </row>
    <row r="8851" spans="1:4" x14ac:dyDescent="0.25">
      <c r="A8851" s="191">
        <v>103741</v>
      </c>
      <c r="B8851" s="192" t="s">
        <v>14083</v>
      </c>
      <c r="C8851" s="191" t="s">
        <v>11</v>
      </c>
      <c r="D8851" s="196">
        <v>0</v>
      </c>
    </row>
    <row r="8852" spans="1:4" ht="26.4" x14ac:dyDescent="0.25">
      <c r="A8852" s="191">
        <v>103755</v>
      </c>
      <c r="B8852" s="192" t="s">
        <v>14084</v>
      </c>
      <c r="C8852" s="191" t="s">
        <v>27</v>
      </c>
      <c r="D8852" s="196">
        <v>0</v>
      </c>
    </row>
    <row r="8853" spans="1:4" ht="26.4" x14ac:dyDescent="0.25">
      <c r="A8853" s="191">
        <v>103753</v>
      </c>
      <c r="B8853" s="192" t="s">
        <v>14085</v>
      </c>
      <c r="C8853" s="191" t="s">
        <v>27</v>
      </c>
      <c r="D8853" s="196">
        <v>0</v>
      </c>
    </row>
    <row r="8854" spans="1:4" ht="26.4" x14ac:dyDescent="0.25">
      <c r="A8854" s="191">
        <v>103754</v>
      </c>
      <c r="B8854" s="192" t="s">
        <v>14086</v>
      </c>
      <c r="C8854" s="191" t="s">
        <v>27</v>
      </c>
      <c r="D8854" s="196">
        <v>0</v>
      </c>
    </row>
    <row r="8855" spans="1:4" ht="26.4" x14ac:dyDescent="0.25">
      <c r="A8855" s="191">
        <v>103752</v>
      </c>
      <c r="B8855" s="192" t="s">
        <v>14087</v>
      </c>
      <c r="C8855" s="191" t="s">
        <v>27</v>
      </c>
      <c r="D8855" s="196">
        <v>0</v>
      </c>
    </row>
    <row r="8856" spans="1:4" ht="26.4" x14ac:dyDescent="0.25">
      <c r="A8856" s="191">
        <v>103759</v>
      </c>
      <c r="B8856" s="192" t="s">
        <v>14088</v>
      </c>
      <c r="C8856" s="191" t="s">
        <v>27</v>
      </c>
      <c r="D8856" s="196">
        <v>0</v>
      </c>
    </row>
    <row r="8857" spans="1:4" ht="26.4" x14ac:dyDescent="0.25">
      <c r="A8857" s="191">
        <v>103757</v>
      </c>
      <c r="B8857" s="192" t="s">
        <v>14089</v>
      </c>
      <c r="C8857" s="191" t="s">
        <v>27</v>
      </c>
      <c r="D8857" s="196">
        <v>0</v>
      </c>
    </row>
    <row r="8858" spans="1:4" ht="26.4" x14ac:dyDescent="0.25">
      <c r="A8858" s="191">
        <v>103758</v>
      </c>
      <c r="B8858" s="192" t="s">
        <v>14090</v>
      </c>
      <c r="C8858" s="191" t="s">
        <v>27</v>
      </c>
      <c r="D8858" s="196">
        <v>0</v>
      </c>
    </row>
    <row r="8859" spans="1:4" ht="26.4" x14ac:dyDescent="0.25">
      <c r="A8859" s="191">
        <v>103756</v>
      </c>
      <c r="B8859" s="192" t="s">
        <v>14091</v>
      </c>
      <c r="C8859" s="191" t="s">
        <v>27</v>
      </c>
      <c r="D8859" s="196">
        <v>0</v>
      </c>
    </row>
    <row r="8860" spans="1:4" x14ac:dyDescent="0.25">
      <c r="A8860" s="191">
        <v>103734</v>
      </c>
      <c r="B8860" s="192" t="s">
        <v>14092</v>
      </c>
      <c r="C8860" s="191" t="s">
        <v>11</v>
      </c>
      <c r="D8860" s="196">
        <v>0</v>
      </c>
    </row>
    <row r="8861" spans="1:4" x14ac:dyDescent="0.25">
      <c r="A8861" s="191">
        <v>103740</v>
      </c>
      <c r="B8861" s="192" t="s">
        <v>14093</v>
      </c>
      <c r="C8861" s="191" t="s">
        <v>11</v>
      </c>
      <c r="D8861" s="196">
        <v>0</v>
      </c>
    </row>
    <row r="8862" spans="1:4" ht="26.4" x14ac:dyDescent="0.25">
      <c r="A8862" s="191">
        <v>103747</v>
      </c>
      <c r="B8862" s="192" t="s">
        <v>14094</v>
      </c>
      <c r="C8862" s="191" t="s">
        <v>27</v>
      </c>
      <c r="D8862" s="196">
        <v>0</v>
      </c>
    </row>
    <row r="8863" spans="1:4" ht="26.4" x14ac:dyDescent="0.25">
      <c r="A8863" s="191">
        <v>103746</v>
      </c>
      <c r="B8863" s="192" t="s">
        <v>14095</v>
      </c>
      <c r="C8863" s="191" t="s">
        <v>27</v>
      </c>
      <c r="D8863" s="196">
        <v>0</v>
      </c>
    </row>
    <row r="8864" spans="1:4" ht="26.4" x14ac:dyDescent="0.25">
      <c r="A8864" s="191">
        <v>103749</v>
      </c>
      <c r="B8864" s="192" t="s">
        <v>14096</v>
      </c>
      <c r="C8864" s="191" t="s">
        <v>27</v>
      </c>
      <c r="D8864" s="196">
        <v>0</v>
      </c>
    </row>
    <row r="8865" spans="1:4" ht="26.4" x14ac:dyDescent="0.25">
      <c r="A8865" s="191">
        <v>103744</v>
      </c>
      <c r="B8865" s="192" t="s">
        <v>14097</v>
      </c>
      <c r="C8865" s="191" t="s">
        <v>27</v>
      </c>
      <c r="D8865" s="196">
        <v>0</v>
      </c>
    </row>
    <row r="8866" spans="1:4" ht="26.4" x14ac:dyDescent="0.25">
      <c r="A8866" s="191">
        <v>103748</v>
      </c>
      <c r="B8866" s="192" t="s">
        <v>14098</v>
      </c>
      <c r="C8866" s="191" t="s">
        <v>27</v>
      </c>
      <c r="D8866" s="196">
        <v>0</v>
      </c>
    </row>
    <row r="8867" spans="1:4" ht="26.4" x14ac:dyDescent="0.25">
      <c r="A8867" s="191">
        <v>103745</v>
      </c>
      <c r="B8867" s="192" t="s">
        <v>14099</v>
      </c>
      <c r="C8867" s="191" t="s">
        <v>27</v>
      </c>
      <c r="D8867" s="196">
        <v>0</v>
      </c>
    </row>
    <row r="8868" spans="1:4" ht="26.4" x14ac:dyDescent="0.25">
      <c r="A8868" s="191">
        <v>103751</v>
      </c>
      <c r="B8868" s="192" t="s">
        <v>14100</v>
      </c>
      <c r="C8868" s="191" t="s">
        <v>27</v>
      </c>
      <c r="D8868" s="196">
        <v>0</v>
      </c>
    </row>
    <row r="8869" spans="1:4" ht="26.4" x14ac:dyDescent="0.25">
      <c r="A8869" s="191">
        <v>103750</v>
      </c>
      <c r="B8869" s="192" t="s">
        <v>14101</v>
      </c>
      <c r="C8869" s="191" t="s">
        <v>27</v>
      </c>
      <c r="D8869" s="196">
        <v>0</v>
      </c>
    </row>
    <row r="8870" spans="1:4" x14ac:dyDescent="0.25">
      <c r="A8870" s="191">
        <v>103735</v>
      </c>
      <c r="B8870" s="192" t="s">
        <v>14102</v>
      </c>
      <c r="C8870" s="191" t="s">
        <v>11</v>
      </c>
      <c r="D8870" s="196">
        <v>0</v>
      </c>
    </row>
    <row r="8871" spans="1:4" x14ac:dyDescent="0.25">
      <c r="A8871" s="191">
        <v>103738</v>
      </c>
      <c r="B8871" s="192" t="s">
        <v>14103</v>
      </c>
      <c r="C8871" s="191" t="s">
        <v>11</v>
      </c>
      <c r="D8871" s="196">
        <v>0</v>
      </c>
    </row>
    <row r="8872" spans="1:4" x14ac:dyDescent="0.25">
      <c r="A8872" s="191">
        <v>103736</v>
      </c>
      <c r="B8872" s="192" t="s">
        <v>14104</v>
      </c>
      <c r="C8872" s="191" t="s">
        <v>11</v>
      </c>
      <c r="D8872" s="196">
        <v>0</v>
      </c>
    </row>
    <row r="8873" spans="1:4" x14ac:dyDescent="0.25">
      <c r="A8873" s="191">
        <v>103739</v>
      </c>
      <c r="B8873" s="192" t="s">
        <v>14105</v>
      </c>
      <c r="C8873" s="191" t="s">
        <v>11</v>
      </c>
      <c r="D8873" s="196">
        <v>0</v>
      </c>
    </row>
    <row r="8874" spans="1:4" x14ac:dyDescent="0.25">
      <c r="A8874" s="191">
        <v>103737</v>
      </c>
      <c r="B8874" s="192" t="s">
        <v>14106</v>
      </c>
      <c r="C8874" s="191" t="s">
        <v>11</v>
      </c>
      <c r="D8874" s="196">
        <v>0</v>
      </c>
    </row>
    <row r="8875" spans="1:4" ht="26.4" x14ac:dyDescent="0.25">
      <c r="A8875" s="191">
        <v>103742</v>
      </c>
      <c r="B8875" s="192" t="s">
        <v>14107</v>
      </c>
      <c r="C8875" s="191" t="s">
        <v>11</v>
      </c>
      <c r="D8875" s="196">
        <v>0</v>
      </c>
    </row>
    <row r="8876" spans="1:4" ht="26.4" x14ac:dyDescent="0.25">
      <c r="A8876" s="191">
        <v>103689</v>
      </c>
      <c r="B8876" s="192" t="s">
        <v>7391</v>
      </c>
      <c r="C8876" s="191" t="s">
        <v>9</v>
      </c>
      <c r="D8876" s="196">
        <v>469.31</v>
      </c>
    </row>
    <row r="8877" spans="1:4" ht="26.4" x14ac:dyDescent="0.25">
      <c r="A8877" s="191">
        <v>103702</v>
      </c>
      <c r="B8877" s="192" t="s">
        <v>14108</v>
      </c>
      <c r="C8877" s="191" t="s">
        <v>9</v>
      </c>
      <c r="D8877" s="196">
        <v>0</v>
      </c>
    </row>
    <row r="8878" spans="1:4" ht="26.4" x14ac:dyDescent="0.25">
      <c r="A8878" s="191">
        <v>103700</v>
      </c>
      <c r="B8878" s="192" t="s">
        <v>14109</v>
      </c>
      <c r="C8878" s="191" t="s">
        <v>9</v>
      </c>
      <c r="D8878" s="196">
        <v>0</v>
      </c>
    </row>
    <row r="8879" spans="1:4" ht="26.4" x14ac:dyDescent="0.25">
      <c r="A8879" s="191">
        <v>103698</v>
      </c>
      <c r="B8879" s="192" t="s">
        <v>14110</v>
      </c>
      <c r="C8879" s="191" t="s">
        <v>9</v>
      </c>
      <c r="D8879" s="196">
        <v>0</v>
      </c>
    </row>
    <row r="8880" spans="1:4" ht="26.4" x14ac:dyDescent="0.25">
      <c r="A8880" s="191">
        <v>103703</v>
      </c>
      <c r="B8880" s="192" t="s">
        <v>14111</v>
      </c>
      <c r="C8880" s="191" t="s">
        <v>9</v>
      </c>
      <c r="D8880" s="196">
        <v>0</v>
      </c>
    </row>
    <row r="8881" spans="1:4" ht="26.4" x14ac:dyDescent="0.25">
      <c r="A8881" s="191">
        <v>103701</v>
      </c>
      <c r="B8881" s="192" t="s">
        <v>14112</v>
      </c>
      <c r="C8881" s="191" t="s">
        <v>9</v>
      </c>
      <c r="D8881" s="196">
        <v>0</v>
      </c>
    </row>
    <row r="8882" spans="1:4" ht="26.4" x14ac:dyDescent="0.25">
      <c r="A8882" s="191">
        <v>103699</v>
      </c>
      <c r="B8882" s="192" t="s">
        <v>14113</v>
      </c>
      <c r="C8882" s="191" t="s">
        <v>9</v>
      </c>
      <c r="D8882" s="196">
        <v>0</v>
      </c>
    </row>
    <row r="8883" spans="1:4" ht="26.4" x14ac:dyDescent="0.25">
      <c r="A8883" s="191">
        <v>103704</v>
      </c>
      <c r="B8883" s="192" t="s">
        <v>14114</v>
      </c>
      <c r="C8883" s="191" t="s">
        <v>9</v>
      </c>
      <c r="D8883" s="196">
        <v>0</v>
      </c>
    </row>
    <row r="8884" spans="1:4" ht="26.4" x14ac:dyDescent="0.25">
      <c r="A8884" s="191">
        <v>103706</v>
      </c>
      <c r="B8884" s="192" t="s">
        <v>14115</v>
      </c>
      <c r="C8884" s="191" t="s">
        <v>11</v>
      </c>
      <c r="D8884" s="196">
        <v>0</v>
      </c>
    </row>
    <row r="8885" spans="1:4" ht="26.4" x14ac:dyDescent="0.25">
      <c r="A8885" s="191">
        <v>103707</v>
      </c>
      <c r="B8885" s="192" t="s">
        <v>14116</v>
      </c>
      <c r="C8885" s="191" t="s">
        <v>11</v>
      </c>
      <c r="D8885" s="196">
        <v>0</v>
      </c>
    </row>
    <row r="8886" spans="1:4" ht="26.4" x14ac:dyDescent="0.25">
      <c r="A8886" s="191">
        <v>103708</v>
      </c>
      <c r="B8886" s="192" t="s">
        <v>14117</v>
      </c>
      <c r="C8886" s="191" t="s">
        <v>11</v>
      </c>
      <c r="D8886" s="196">
        <v>0</v>
      </c>
    </row>
    <row r="8887" spans="1:4" ht="26.4" x14ac:dyDescent="0.25">
      <c r="A8887" s="191">
        <v>103709</v>
      </c>
      <c r="B8887" s="192" t="s">
        <v>14118</v>
      </c>
      <c r="C8887" s="191" t="s">
        <v>11</v>
      </c>
      <c r="D8887" s="196">
        <v>0</v>
      </c>
    </row>
    <row r="8888" spans="1:4" ht="26.4" x14ac:dyDescent="0.25">
      <c r="A8888" s="191">
        <v>103710</v>
      </c>
      <c r="B8888" s="192" t="s">
        <v>14119</v>
      </c>
      <c r="C8888" s="191" t="s">
        <v>11</v>
      </c>
      <c r="D8888" s="196">
        <v>0</v>
      </c>
    </row>
    <row r="8889" spans="1:4" ht="26.4" x14ac:dyDescent="0.25">
      <c r="A8889" s="191">
        <v>103711</v>
      </c>
      <c r="B8889" s="192" t="s">
        <v>14120</v>
      </c>
      <c r="C8889" s="191" t="s">
        <v>11</v>
      </c>
      <c r="D8889" s="196">
        <v>0</v>
      </c>
    </row>
    <row r="8890" spans="1:4" x14ac:dyDescent="0.25">
      <c r="A8890" s="191">
        <v>103712</v>
      </c>
      <c r="B8890" s="192" t="s">
        <v>14121</v>
      </c>
      <c r="C8890" s="191" t="s">
        <v>11</v>
      </c>
      <c r="D8890" s="196">
        <v>0</v>
      </c>
    </row>
    <row r="8891" spans="1:4" ht="26.4" x14ac:dyDescent="0.25">
      <c r="A8891" s="191">
        <v>103713</v>
      </c>
      <c r="B8891" s="192" t="s">
        <v>14122</v>
      </c>
      <c r="C8891" s="191" t="s">
        <v>11</v>
      </c>
      <c r="D8891" s="196">
        <v>0</v>
      </c>
    </row>
    <row r="8892" spans="1:4" ht="26.4" x14ac:dyDescent="0.25">
      <c r="A8892" s="191">
        <v>103714</v>
      </c>
      <c r="B8892" s="192" t="s">
        <v>14123</v>
      </c>
      <c r="C8892" s="191" t="s">
        <v>11</v>
      </c>
      <c r="D8892" s="196">
        <v>0</v>
      </c>
    </row>
    <row r="8893" spans="1:4" ht="26.4" x14ac:dyDescent="0.25">
      <c r="A8893" s="191">
        <v>103715</v>
      </c>
      <c r="B8893" s="192" t="s">
        <v>14124</v>
      </c>
      <c r="C8893" s="191" t="s">
        <v>11</v>
      </c>
      <c r="D8893" s="196">
        <v>0</v>
      </c>
    </row>
    <row r="8894" spans="1:4" ht="26.4" x14ac:dyDescent="0.25">
      <c r="A8894" s="191">
        <v>103716</v>
      </c>
      <c r="B8894" s="192" t="s">
        <v>14125</v>
      </c>
      <c r="C8894" s="191" t="s">
        <v>11</v>
      </c>
      <c r="D8894" s="196">
        <v>0</v>
      </c>
    </row>
    <row r="8895" spans="1:4" ht="26.4" x14ac:dyDescent="0.25">
      <c r="A8895" s="191">
        <v>103717</v>
      </c>
      <c r="B8895" s="192" t="s">
        <v>14126</v>
      </c>
      <c r="C8895" s="191" t="s">
        <v>11</v>
      </c>
      <c r="D8895" s="196">
        <v>0</v>
      </c>
    </row>
    <row r="8896" spans="1:4" ht="26.4" x14ac:dyDescent="0.25">
      <c r="A8896" s="191">
        <v>103718</v>
      </c>
      <c r="B8896" s="192" t="s">
        <v>14127</v>
      </c>
      <c r="C8896" s="191" t="s">
        <v>11</v>
      </c>
      <c r="D8896" s="196">
        <v>0</v>
      </c>
    </row>
    <row r="8897" spans="1:4" ht="26.4" x14ac:dyDescent="0.25">
      <c r="A8897" s="191">
        <v>103719</v>
      </c>
      <c r="B8897" s="192" t="s">
        <v>14128</v>
      </c>
      <c r="C8897" s="191" t="s">
        <v>11</v>
      </c>
      <c r="D8897" s="196">
        <v>0</v>
      </c>
    </row>
    <row r="8898" spans="1:4" x14ac:dyDescent="0.25">
      <c r="A8898" s="191">
        <v>103720</v>
      </c>
      <c r="B8898" s="192" t="s">
        <v>14129</v>
      </c>
      <c r="C8898" s="191" t="s">
        <v>11</v>
      </c>
      <c r="D8898" s="196">
        <v>0</v>
      </c>
    </row>
    <row r="8899" spans="1:4" ht="26.4" x14ac:dyDescent="0.25">
      <c r="A8899" s="191">
        <v>103721</v>
      </c>
      <c r="B8899" s="192" t="s">
        <v>14130</v>
      </c>
      <c r="C8899" s="191" t="s">
        <v>11</v>
      </c>
      <c r="D8899" s="196">
        <v>0</v>
      </c>
    </row>
    <row r="8900" spans="1:4" x14ac:dyDescent="0.25">
      <c r="A8900" s="191">
        <v>103705</v>
      </c>
      <c r="B8900" s="192" t="s">
        <v>14131</v>
      </c>
      <c r="C8900" s="191" t="s">
        <v>11</v>
      </c>
      <c r="D8900" s="196">
        <v>0</v>
      </c>
    </row>
    <row r="8901" spans="1:4" ht="26.4" x14ac:dyDescent="0.25">
      <c r="A8901" s="191">
        <v>103722</v>
      </c>
      <c r="B8901" s="192" t="s">
        <v>14132</v>
      </c>
      <c r="C8901" s="191" t="s">
        <v>11</v>
      </c>
      <c r="D8901" s="196">
        <v>0</v>
      </c>
    </row>
    <row r="8902" spans="1:4" ht="26.4" x14ac:dyDescent="0.25">
      <c r="A8902" s="191">
        <v>103723</v>
      </c>
      <c r="B8902" s="192" t="s">
        <v>14133</v>
      </c>
      <c r="C8902" s="191" t="s">
        <v>11</v>
      </c>
      <c r="D8902" s="196">
        <v>0</v>
      </c>
    </row>
    <row r="8903" spans="1:4" ht="26.4" x14ac:dyDescent="0.25">
      <c r="A8903" s="191">
        <v>103724</v>
      </c>
      <c r="B8903" s="192" t="s">
        <v>14134</v>
      </c>
      <c r="C8903" s="191" t="s">
        <v>11</v>
      </c>
      <c r="D8903" s="196">
        <v>0</v>
      </c>
    </row>
    <row r="8904" spans="1:4" ht="26.4" x14ac:dyDescent="0.25">
      <c r="A8904" s="191">
        <v>103725</v>
      </c>
      <c r="B8904" s="192" t="s">
        <v>14135</v>
      </c>
      <c r="C8904" s="191" t="s">
        <v>11</v>
      </c>
      <c r="D8904" s="196">
        <v>0</v>
      </c>
    </row>
    <row r="8905" spans="1:4" ht="26.4" x14ac:dyDescent="0.25">
      <c r="A8905" s="191">
        <v>103726</v>
      </c>
      <c r="B8905" s="192" t="s">
        <v>14136</v>
      </c>
      <c r="C8905" s="191" t="s">
        <v>11</v>
      </c>
      <c r="D8905" s="196">
        <v>0</v>
      </c>
    </row>
    <row r="8906" spans="1:4" ht="26.4" x14ac:dyDescent="0.25">
      <c r="A8906" s="191">
        <v>103727</v>
      </c>
      <c r="B8906" s="192" t="s">
        <v>14137</v>
      </c>
      <c r="C8906" s="191" t="s">
        <v>11</v>
      </c>
      <c r="D8906" s="196">
        <v>0</v>
      </c>
    </row>
    <row r="8907" spans="1:4" ht="26.4" x14ac:dyDescent="0.25">
      <c r="A8907" s="191">
        <v>103728</v>
      </c>
      <c r="B8907" s="192" t="s">
        <v>14138</v>
      </c>
      <c r="C8907" s="191" t="s">
        <v>11</v>
      </c>
      <c r="D8907" s="196">
        <v>0</v>
      </c>
    </row>
    <row r="8908" spans="1:4" ht="26.4" x14ac:dyDescent="0.25">
      <c r="A8908" s="191">
        <v>103729</v>
      </c>
      <c r="B8908" s="192" t="s">
        <v>14139</v>
      </c>
      <c r="C8908" s="191" t="s">
        <v>11</v>
      </c>
      <c r="D8908" s="196">
        <v>0</v>
      </c>
    </row>
    <row r="8909" spans="1:4" ht="26.4" x14ac:dyDescent="0.25">
      <c r="A8909" s="191">
        <v>103730</v>
      </c>
      <c r="B8909" s="192" t="s">
        <v>14140</v>
      </c>
      <c r="C8909" s="191" t="s">
        <v>11</v>
      </c>
      <c r="D8909" s="196">
        <v>0</v>
      </c>
    </row>
    <row r="8910" spans="1:4" ht="26.4" x14ac:dyDescent="0.25">
      <c r="A8910" s="191">
        <v>103731</v>
      </c>
      <c r="B8910" s="192" t="s">
        <v>14141</v>
      </c>
      <c r="C8910" s="191" t="s">
        <v>11</v>
      </c>
      <c r="D8910" s="196">
        <v>0</v>
      </c>
    </row>
    <row r="8911" spans="1:4" ht="26.4" x14ac:dyDescent="0.25">
      <c r="A8911" s="191">
        <v>103732</v>
      </c>
      <c r="B8911" s="192" t="s">
        <v>14142</v>
      </c>
      <c r="C8911" s="191" t="s">
        <v>11</v>
      </c>
      <c r="D8911" s="196">
        <v>0</v>
      </c>
    </row>
    <row r="8912" spans="1:4" ht="26.4" x14ac:dyDescent="0.25">
      <c r="A8912" s="191">
        <v>103733</v>
      </c>
      <c r="B8912" s="192" t="s">
        <v>14143</v>
      </c>
      <c r="C8912" s="191" t="s">
        <v>11</v>
      </c>
      <c r="D8912" s="196">
        <v>0</v>
      </c>
    </row>
    <row r="8913" spans="1:4" ht="26.4" x14ac:dyDescent="0.25">
      <c r="A8913" s="191">
        <v>103696</v>
      </c>
      <c r="B8913" s="192" t="s">
        <v>3282</v>
      </c>
      <c r="C8913" s="191" t="s">
        <v>11</v>
      </c>
      <c r="D8913" s="196">
        <v>159.85</v>
      </c>
    </row>
    <row r="8914" spans="1:4" ht="39.6" x14ac:dyDescent="0.25">
      <c r="A8914" s="191">
        <v>103697</v>
      </c>
      <c r="B8914" s="192" t="s">
        <v>3283</v>
      </c>
      <c r="C8914" s="191" t="s">
        <v>11</v>
      </c>
      <c r="D8914" s="196">
        <v>147.07</v>
      </c>
    </row>
    <row r="8915" spans="1:4" ht="26.4" x14ac:dyDescent="0.25">
      <c r="A8915" s="191">
        <v>103695</v>
      </c>
      <c r="B8915" s="192" t="s">
        <v>3281</v>
      </c>
      <c r="C8915" s="191" t="s">
        <v>11</v>
      </c>
      <c r="D8915" s="196">
        <v>112.08</v>
      </c>
    </row>
    <row r="8916" spans="1:4" ht="26.4" x14ac:dyDescent="0.25">
      <c r="A8916" s="191">
        <v>103694</v>
      </c>
      <c r="B8916" s="192" t="s">
        <v>14144</v>
      </c>
      <c r="C8916" s="191" t="s">
        <v>11</v>
      </c>
      <c r="D8916" s="196">
        <v>124.86</v>
      </c>
    </row>
    <row r="8917" spans="1:4" ht="26.4" x14ac:dyDescent="0.25">
      <c r="A8917" s="191">
        <v>103690</v>
      </c>
      <c r="B8917" s="192" t="s">
        <v>14145</v>
      </c>
      <c r="C8917" s="191" t="s">
        <v>11</v>
      </c>
      <c r="D8917" s="196">
        <v>0</v>
      </c>
    </row>
    <row r="8918" spans="1:4" ht="39.6" x14ac:dyDescent="0.25">
      <c r="A8918" s="191">
        <v>103693</v>
      </c>
      <c r="B8918" s="192" t="s">
        <v>14146</v>
      </c>
      <c r="C8918" s="191" t="s">
        <v>11</v>
      </c>
      <c r="D8918" s="196">
        <v>0</v>
      </c>
    </row>
    <row r="8919" spans="1:4" ht="39.6" x14ac:dyDescent="0.25">
      <c r="A8919" s="191">
        <v>103692</v>
      </c>
      <c r="B8919" s="192" t="s">
        <v>14147</v>
      </c>
      <c r="C8919" s="191" t="s">
        <v>11</v>
      </c>
      <c r="D8919" s="196">
        <v>0</v>
      </c>
    </row>
    <row r="8920" spans="1:4" ht="26.4" x14ac:dyDescent="0.25">
      <c r="A8920" s="191">
        <v>103691</v>
      </c>
      <c r="B8920" s="192" t="s">
        <v>14148</v>
      </c>
      <c r="C8920" s="191" t="s">
        <v>11</v>
      </c>
      <c r="D8920" s="196">
        <v>0</v>
      </c>
    </row>
    <row r="8921" spans="1:4" ht="26.4" x14ac:dyDescent="0.25">
      <c r="A8921" s="191">
        <v>96987</v>
      </c>
      <c r="B8921" s="192" t="s">
        <v>14149</v>
      </c>
      <c r="C8921" s="191" t="s">
        <v>11</v>
      </c>
      <c r="D8921" s="196">
        <v>143.87</v>
      </c>
    </row>
    <row r="8922" spans="1:4" x14ac:dyDescent="0.25">
      <c r="A8922" s="191">
        <v>96989</v>
      </c>
      <c r="B8922" s="192" t="s">
        <v>7058</v>
      </c>
      <c r="C8922" s="191" t="s">
        <v>11</v>
      </c>
      <c r="D8922" s="196">
        <v>137.09</v>
      </c>
    </row>
    <row r="8923" spans="1:4" ht="39.6" x14ac:dyDescent="0.25">
      <c r="A8923" s="191">
        <v>104749</v>
      </c>
      <c r="B8923" s="192" t="s">
        <v>7061</v>
      </c>
      <c r="C8923" s="191" t="s">
        <v>11</v>
      </c>
      <c r="D8923" s="196">
        <v>23.22</v>
      </c>
    </row>
    <row r="8924" spans="1:4" ht="39.6" x14ac:dyDescent="0.25">
      <c r="A8924" s="191">
        <v>104750</v>
      </c>
      <c r="B8924" s="192" t="s">
        <v>7062</v>
      </c>
      <c r="C8924" s="191" t="s">
        <v>11</v>
      </c>
      <c r="D8924" s="196">
        <v>19.440000000000001</v>
      </c>
    </row>
    <row r="8925" spans="1:4" ht="26.4" x14ac:dyDescent="0.25">
      <c r="A8925" s="191">
        <v>104751</v>
      </c>
      <c r="B8925" s="192" t="s">
        <v>7063</v>
      </c>
      <c r="C8925" s="191" t="s">
        <v>11</v>
      </c>
      <c r="D8925" s="196">
        <v>25.93</v>
      </c>
    </row>
    <row r="8926" spans="1:4" ht="26.4" x14ac:dyDescent="0.25">
      <c r="A8926" s="191">
        <v>104752</v>
      </c>
      <c r="B8926" s="192" t="s">
        <v>7064</v>
      </c>
      <c r="C8926" s="191" t="s">
        <v>11</v>
      </c>
      <c r="D8926" s="196">
        <v>24.9</v>
      </c>
    </row>
    <row r="8927" spans="1:4" ht="26.4" x14ac:dyDescent="0.25">
      <c r="A8927" s="191">
        <v>104753</v>
      </c>
      <c r="B8927" s="192" t="s">
        <v>7065</v>
      </c>
      <c r="C8927" s="191" t="s">
        <v>11</v>
      </c>
      <c r="D8927" s="196">
        <v>29.58</v>
      </c>
    </row>
    <row r="8928" spans="1:4" ht="26.4" x14ac:dyDescent="0.25">
      <c r="A8928" s="191">
        <v>104754</v>
      </c>
      <c r="B8928" s="192" t="s">
        <v>7066</v>
      </c>
      <c r="C8928" s="191" t="s">
        <v>11</v>
      </c>
      <c r="D8928" s="196">
        <v>37.61</v>
      </c>
    </row>
    <row r="8929" spans="1:4" ht="26.4" x14ac:dyDescent="0.25">
      <c r="A8929" s="191">
        <v>104755</v>
      </c>
      <c r="B8929" s="192" t="s">
        <v>7067</v>
      </c>
      <c r="C8929" s="191" t="s">
        <v>11</v>
      </c>
      <c r="D8929" s="196">
        <v>50.06</v>
      </c>
    </row>
    <row r="8930" spans="1:4" ht="26.4" x14ac:dyDescent="0.25">
      <c r="A8930" s="191">
        <v>96982</v>
      </c>
      <c r="B8930" s="192" t="s">
        <v>14150</v>
      </c>
      <c r="C8930" s="191" t="s">
        <v>11</v>
      </c>
      <c r="D8930" s="196">
        <v>0</v>
      </c>
    </row>
    <row r="8931" spans="1:4" ht="26.4" x14ac:dyDescent="0.25">
      <c r="A8931" s="191">
        <v>96993</v>
      </c>
      <c r="B8931" s="192" t="s">
        <v>14151</v>
      </c>
      <c r="C8931" s="191" t="s">
        <v>11</v>
      </c>
      <c r="D8931" s="196">
        <v>0</v>
      </c>
    </row>
    <row r="8932" spans="1:4" ht="26.4" x14ac:dyDescent="0.25">
      <c r="A8932" s="191">
        <v>96990</v>
      </c>
      <c r="B8932" s="192" t="s">
        <v>14152</v>
      </c>
      <c r="C8932" s="191" t="s">
        <v>11</v>
      </c>
      <c r="D8932" s="196">
        <v>0</v>
      </c>
    </row>
    <row r="8933" spans="1:4" ht="26.4" x14ac:dyDescent="0.25">
      <c r="A8933" s="191">
        <v>96991</v>
      </c>
      <c r="B8933" s="192" t="s">
        <v>14153</v>
      </c>
      <c r="C8933" s="191" t="s">
        <v>11</v>
      </c>
      <c r="D8933" s="196">
        <v>0</v>
      </c>
    </row>
    <row r="8934" spans="1:4" ht="26.4" x14ac:dyDescent="0.25">
      <c r="A8934" s="191">
        <v>96992</v>
      </c>
      <c r="B8934" s="192" t="s">
        <v>14154</v>
      </c>
      <c r="C8934" s="191" t="s">
        <v>11</v>
      </c>
      <c r="D8934" s="196">
        <v>0</v>
      </c>
    </row>
    <row r="8935" spans="1:4" ht="39.6" x14ac:dyDescent="0.25">
      <c r="A8935" s="191">
        <v>96994</v>
      </c>
      <c r="B8935" s="192" t="s">
        <v>14155</v>
      </c>
      <c r="C8935" s="191" t="s">
        <v>11</v>
      </c>
      <c r="D8935" s="196">
        <v>0</v>
      </c>
    </row>
    <row r="8936" spans="1:4" ht="26.4" x14ac:dyDescent="0.25">
      <c r="A8936" s="191">
        <v>96973</v>
      </c>
      <c r="B8936" s="192" t="s">
        <v>7047</v>
      </c>
      <c r="C8936" s="191" t="s">
        <v>27</v>
      </c>
      <c r="D8936" s="196">
        <v>81.099999999999994</v>
      </c>
    </row>
    <row r="8937" spans="1:4" ht="26.4" x14ac:dyDescent="0.25">
      <c r="A8937" s="191">
        <v>104743</v>
      </c>
      <c r="B8937" s="192" t="s">
        <v>14156</v>
      </c>
      <c r="C8937" s="191" t="s">
        <v>27</v>
      </c>
      <c r="D8937" s="196">
        <v>0</v>
      </c>
    </row>
    <row r="8938" spans="1:4" ht="26.4" x14ac:dyDescent="0.25">
      <c r="A8938" s="191">
        <v>96977</v>
      </c>
      <c r="B8938" s="192" t="s">
        <v>7051</v>
      </c>
      <c r="C8938" s="191" t="s">
        <v>27</v>
      </c>
      <c r="D8938" s="196">
        <v>62.63</v>
      </c>
    </row>
    <row r="8939" spans="1:4" ht="26.4" x14ac:dyDescent="0.25">
      <c r="A8939" s="191">
        <v>96974</v>
      </c>
      <c r="B8939" s="192" t="s">
        <v>7048</v>
      </c>
      <c r="C8939" s="191" t="s">
        <v>27</v>
      </c>
      <c r="D8939" s="196">
        <v>104.11</v>
      </c>
    </row>
    <row r="8940" spans="1:4" ht="26.4" x14ac:dyDescent="0.25">
      <c r="A8940" s="191">
        <v>104744</v>
      </c>
      <c r="B8940" s="192" t="s">
        <v>14157</v>
      </c>
      <c r="C8940" s="191" t="s">
        <v>27</v>
      </c>
      <c r="D8940" s="196">
        <v>0</v>
      </c>
    </row>
    <row r="8941" spans="1:4" ht="26.4" x14ac:dyDescent="0.25">
      <c r="A8941" s="191">
        <v>96978</v>
      </c>
      <c r="B8941" s="192" t="s">
        <v>7052</v>
      </c>
      <c r="C8941" s="191" t="s">
        <v>27</v>
      </c>
      <c r="D8941" s="196">
        <v>82.47</v>
      </c>
    </row>
    <row r="8942" spans="1:4" ht="26.4" x14ac:dyDescent="0.25">
      <c r="A8942" s="191">
        <v>96975</v>
      </c>
      <c r="B8942" s="192" t="s">
        <v>7049</v>
      </c>
      <c r="C8942" s="191" t="s">
        <v>27</v>
      </c>
      <c r="D8942" s="196">
        <v>128.19</v>
      </c>
    </row>
    <row r="8943" spans="1:4" ht="26.4" x14ac:dyDescent="0.25">
      <c r="A8943" s="191">
        <v>104745</v>
      </c>
      <c r="B8943" s="192" t="s">
        <v>14158</v>
      </c>
      <c r="C8943" s="191" t="s">
        <v>27</v>
      </c>
      <c r="D8943" s="196">
        <v>0</v>
      </c>
    </row>
    <row r="8944" spans="1:4" ht="26.4" x14ac:dyDescent="0.25">
      <c r="A8944" s="191">
        <v>96979</v>
      </c>
      <c r="B8944" s="192" t="s">
        <v>7053</v>
      </c>
      <c r="C8944" s="191" t="s">
        <v>27</v>
      </c>
      <c r="D8944" s="196">
        <v>117.82</v>
      </c>
    </row>
    <row r="8945" spans="1:4" ht="26.4" x14ac:dyDescent="0.25">
      <c r="A8945" s="191">
        <v>96976</v>
      </c>
      <c r="B8945" s="192" t="s">
        <v>7050</v>
      </c>
      <c r="C8945" s="191" t="s">
        <v>27</v>
      </c>
      <c r="D8945" s="196">
        <v>167.4</v>
      </c>
    </row>
    <row r="8946" spans="1:4" ht="26.4" x14ac:dyDescent="0.25">
      <c r="A8946" s="191">
        <v>96984</v>
      </c>
      <c r="B8946" s="192" t="s">
        <v>7054</v>
      </c>
      <c r="C8946" s="191" t="s">
        <v>11</v>
      </c>
      <c r="D8946" s="196">
        <v>70.08</v>
      </c>
    </row>
    <row r="8947" spans="1:4" x14ac:dyDescent="0.25">
      <c r="A8947" s="191">
        <v>96980</v>
      </c>
      <c r="B8947" s="192" t="s">
        <v>14159</v>
      </c>
      <c r="C8947" s="191" t="s">
        <v>27</v>
      </c>
      <c r="D8947" s="196">
        <v>0</v>
      </c>
    </row>
    <row r="8948" spans="1:4" ht="26.4" x14ac:dyDescent="0.25">
      <c r="A8948" s="191">
        <v>96986</v>
      </c>
      <c r="B8948" s="192" t="s">
        <v>7056</v>
      </c>
      <c r="C8948" s="191" t="s">
        <v>11</v>
      </c>
      <c r="D8948" s="196">
        <v>123.86</v>
      </c>
    </row>
    <row r="8949" spans="1:4" ht="26.4" x14ac:dyDescent="0.25">
      <c r="A8949" s="191">
        <v>96985</v>
      </c>
      <c r="B8949" s="192" t="s">
        <v>7055</v>
      </c>
      <c r="C8949" s="191" t="s">
        <v>11</v>
      </c>
      <c r="D8949" s="196">
        <v>82.7</v>
      </c>
    </row>
    <row r="8950" spans="1:4" ht="26.4" x14ac:dyDescent="0.25">
      <c r="A8950" s="191">
        <v>96988</v>
      </c>
      <c r="B8950" s="192" t="s">
        <v>7057</v>
      </c>
      <c r="C8950" s="191" t="s">
        <v>11</v>
      </c>
      <c r="D8950" s="196">
        <v>163.89</v>
      </c>
    </row>
    <row r="8951" spans="1:4" x14ac:dyDescent="0.25">
      <c r="A8951" s="191">
        <v>104746</v>
      </c>
      <c r="B8951" s="192" t="s">
        <v>7060</v>
      </c>
      <c r="C8951" s="191" t="s">
        <v>11</v>
      </c>
      <c r="D8951" s="196">
        <v>30.26</v>
      </c>
    </row>
    <row r="8952" spans="1:4" ht="26.4" x14ac:dyDescent="0.25">
      <c r="A8952" s="191">
        <v>104747</v>
      </c>
      <c r="B8952" s="192" t="s">
        <v>14160</v>
      </c>
      <c r="C8952" s="191" t="s">
        <v>11</v>
      </c>
      <c r="D8952" s="196">
        <v>0</v>
      </c>
    </row>
    <row r="8953" spans="1:4" x14ac:dyDescent="0.25">
      <c r="A8953" s="191">
        <v>96983</v>
      </c>
      <c r="B8953" s="192" t="s">
        <v>14161</v>
      </c>
      <c r="C8953" s="191" t="s">
        <v>11</v>
      </c>
      <c r="D8953" s="196">
        <v>0</v>
      </c>
    </row>
    <row r="8954" spans="1:4" ht="26.4" x14ac:dyDescent="0.25">
      <c r="A8954" s="191">
        <v>104748</v>
      </c>
      <c r="B8954" s="192" t="s">
        <v>14162</v>
      </c>
      <c r="C8954" s="191" t="s">
        <v>11</v>
      </c>
      <c r="D8954" s="196">
        <v>0</v>
      </c>
    </row>
    <row r="8955" spans="1:4" ht="26.4" x14ac:dyDescent="0.25">
      <c r="A8955" s="191">
        <v>98463</v>
      </c>
      <c r="B8955" s="192" t="s">
        <v>7059</v>
      </c>
      <c r="C8955" s="191" t="s">
        <v>11</v>
      </c>
      <c r="D8955" s="196">
        <v>31.62</v>
      </c>
    </row>
    <row r="8956" spans="1:4" ht="26.4" x14ac:dyDescent="0.25">
      <c r="A8956" s="191">
        <v>104827</v>
      </c>
      <c r="B8956" s="192" t="s">
        <v>14163</v>
      </c>
      <c r="C8956" s="191" t="s">
        <v>11</v>
      </c>
      <c r="D8956" s="196">
        <v>0</v>
      </c>
    </row>
    <row r="8957" spans="1:4" ht="26.4" x14ac:dyDescent="0.25">
      <c r="A8957" s="191">
        <v>104828</v>
      </c>
      <c r="B8957" s="192" t="s">
        <v>14164</v>
      </c>
      <c r="C8957" s="191" t="s">
        <v>11</v>
      </c>
      <c r="D8957" s="196">
        <v>0</v>
      </c>
    </row>
    <row r="8958" spans="1:4" ht="52.8" x14ac:dyDescent="0.25">
      <c r="A8958" s="191">
        <v>104824</v>
      </c>
      <c r="B8958" s="192" t="s">
        <v>14165</v>
      </c>
      <c r="C8958" s="191" t="s">
        <v>11</v>
      </c>
      <c r="D8958" s="196">
        <v>0</v>
      </c>
    </row>
    <row r="8959" spans="1:4" ht="52.8" x14ac:dyDescent="0.25">
      <c r="A8959" s="191">
        <v>104826</v>
      </c>
      <c r="B8959" s="192" t="s">
        <v>14166</v>
      </c>
      <c r="C8959" s="191" t="s">
        <v>11</v>
      </c>
      <c r="D8959" s="196">
        <v>0</v>
      </c>
    </row>
    <row r="8960" spans="1:4" ht="52.8" x14ac:dyDescent="0.25">
      <c r="A8960" s="191">
        <v>104825</v>
      </c>
      <c r="B8960" s="192" t="s">
        <v>14167</v>
      </c>
      <c r="C8960" s="191" t="s">
        <v>11</v>
      </c>
      <c r="D8960" s="196">
        <v>0</v>
      </c>
    </row>
    <row r="8961" spans="1:4" ht="26.4" x14ac:dyDescent="0.25">
      <c r="A8961" s="191">
        <v>104993</v>
      </c>
      <c r="B8961" s="192" t="s">
        <v>14168</v>
      </c>
      <c r="C8961" s="191" t="s">
        <v>11</v>
      </c>
      <c r="D8961" s="196">
        <v>0</v>
      </c>
    </row>
    <row r="8962" spans="1:4" ht="26.4" x14ac:dyDescent="0.25">
      <c r="A8962" s="191">
        <v>104994</v>
      </c>
      <c r="B8962" s="192" t="s">
        <v>14169</v>
      </c>
      <c r="C8962" s="191" t="s">
        <v>11</v>
      </c>
      <c r="D8962" s="196">
        <v>0</v>
      </c>
    </row>
    <row r="8963" spans="1:4" ht="26.4" x14ac:dyDescent="0.25">
      <c r="A8963" s="191">
        <v>104995</v>
      </c>
      <c r="B8963" s="192" t="s">
        <v>14170</v>
      </c>
      <c r="C8963" s="191" t="s">
        <v>11</v>
      </c>
      <c r="D8963" s="196">
        <v>0</v>
      </c>
    </row>
    <row r="8964" spans="1:4" ht="26.4" x14ac:dyDescent="0.25">
      <c r="A8964" s="191">
        <v>104996</v>
      </c>
      <c r="B8964" s="192" t="s">
        <v>14171</v>
      </c>
      <c r="C8964" s="191" t="s">
        <v>11</v>
      </c>
      <c r="D8964" s="196">
        <v>0</v>
      </c>
    </row>
    <row r="8965" spans="1:4" ht="26.4" x14ac:dyDescent="0.25">
      <c r="A8965" s="191">
        <v>95676</v>
      </c>
      <c r="B8965" s="192" t="s">
        <v>8289</v>
      </c>
      <c r="C8965" s="191" t="s">
        <v>11</v>
      </c>
      <c r="D8965" s="196">
        <v>136.12</v>
      </c>
    </row>
    <row r="8966" spans="1:4" ht="26.4" x14ac:dyDescent="0.25">
      <c r="A8966" s="191">
        <v>95677</v>
      </c>
      <c r="B8966" s="192" t="s">
        <v>14172</v>
      </c>
      <c r="C8966" s="191" t="s">
        <v>11</v>
      </c>
      <c r="D8966" s="196">
        <v>0</v>
      </c>
    </row>
    <row r="8967" spans="1:4" x14ac:dyDescent="0.25">
      <c r="A8967" s="191">
        <v>105135</v>
      </c>
      <c r="B8967" s="192" t="s">
        <v>8292</v>
      </c>
      <c r="C8967" s="191" t="s">
        <v>11</v>
      </c>
      <c r="D8967" s="196">
        <v>999.97</v>
      </c>
    </row>
    <row r="8968" spans="1:4" x14ac:dyDescent="0.25">
      <c r="A8968" s="191">
        <v>104998</v>
      </c>
      <c r="B8968" s="192" t="s">
        <v>8291</v>
      </c>
      <c r="C8968" s="191" t="s">
        <v>11</v>
      </c>
      <c r="D8968" s="196">
        <v>613.58000000000004</v>
      </c>
    </row>
    <row r="8969" spans="1:4" x14ac:dyDescent="0.25">
      <c r="A8969" s="191">
        <v>104997</v>
      </c>
      <c r="B8969" s="192" t="s">
        <v>8290</v>
      </c>
      <c r="C8969" s="191" t="s">
        <v>11</v>
      </c>
      <c r="D8969" s="196">
        <v>459.9</v>
      </c>
    </row>
    <row r="8970" spans="1:4" x14ac:dyDescent="0.25">
      <c r="A8970" s="191">
        <v>95673</v>
      </c>
      <c r="B8970" s="192" t="s">
        <v>8286</v>
      </c>
      <c r="C8970" s="191" t="s">
        <v>11</v>
      </c>
      <c r="D8970" s="196">
        <v>136.16999999999999</v>
      </c>
    </row>
    <row r="8971" spans="1:4" x14ac:dyDescent="0.25">
      <c r="A8971" s="191">
        <v>95674</v>
      </c>
      <c r="B8971" s="192" t="s">
        <v>8287</v>
      </c>
      <c r="C8971" s="191" t="s">
        <v>11</v>
      </c>
      <c r="D8971" s="196">
        <v>144.25</v>
      </c>
    </row>
    <row r="8972" spans="1:4" x14ac:dyDescent="0.25">
      <c r="A8972" s="191">
        <v>104992</v>
      </c>
      <c r="B8972" s="192" t="s">
        <v>14173</v>
      </c>
      <c r="C8972" s="191" t="s">
        <v>11</v>
      </c>
      <c r="D8972" s="196">
        <v>1394.48</v>
      </c>
    </row>
    <row r="8973" spans="1:4" x14ac:dyDescent="0.25">
      <c r="A8973" s="191">
        <v>95675</v>
      </c>
      <c r="B8973" s="192" t="s">
        <v>8288</v>
      </c>
      <c r="C8973" s="191" t="s">
        <v>11</v>
      </c>
      <c r="D8973" s="196">
        <v>177.99</v>
      </c>
    </row>
    <row r="8974" spans="1:4" ht="39.6" x14ac:dyDescent="0.25">
      <c r="A8974" s="191">
        <v>95648</v>
      </c>
      <c r="B8974" s="192" t="s">
        <v>8262</v>
      </c>
      <c r="C8974" s="191" t="s">
        <v>11</v>
      </c>
      <c r="D8974" s="196">
        <v>720.35</v>
      </c>
    </row>
    <row r="8975" spans="1:4" ht="39.6" x14ac:dyDescent="0.25">
      <c r="A8975" s="191">
        <v>95649</v>
      </c>
      <c r="B8975" s="192" t="s">
        <v>8263</v>
      </c>
      <c r="C8975" s="191" t="s">
        <v>11</v>
      </c>
      <c r="D8975" s="196">
        <v>1245.22</v>
      </c>
    </row>
    <row r="8976" spans="1:4" ht="39.6" x14ac:dyDescent="0.25">
      <c r="A8976" s="191">
        <v>95650</v>
      </c>
      <c r="B8976" s="192" t="s">
        <v>8264</v>
      </c>
      <c r="C8976" s="191" t="s">
        <v>11</v>
      </c>
      <c r="D8976" s="196">
        <v>1819.5</v>
      </c>
    </row>
    <row r="8977" spans="1:4" ht="39.6" x14ac:dyDescent="0.25">
      <c r="A8977" s="191">
        <v>95651</v>
      </c>
      <c r="B8977" s="192" t="s">
        <v>8265</v>
      </c>
      <c r="C8977" s="191" t="s">
        <v>11</v>
      </c>
      <c r="D8977" s="196">
        <v>2364.42</v>
      </c>
    </row>
    <row r="8978" spans="1:4" ht="39.6" x14ac:dyDescent="0.25">
      <c r="A8978" s="191">
        <v>95652</v>
      </c>
      <c r="B8978" s="192" t="s">
        <v>8266</v>
      </c>
      <c r="C8978" s="191" t="s">
        <v>11</v>
      </c>
      <c r="D8978" s="196">
        <v>892.09</v>
      </c>
    </row>
    <row r="8979" spans="1:4" ht="39.6" x14ac:dyDescent="0.25">
      <c r="A8979" s="191">
        <v>95653</v>
      </c>
      <c r="B8979" s="192" t="s">
        <v>8267</v>
      </c>
      <c r="C8979" s="191" t="s">
        <v>11</v>
      </c>
      <c r="D8979" s="196">
        <v>1586.44</v>
      </c>
    </row>
    <row r="8980" spans="1:4" ht="39.6" x14ac:dyDescent="0.25">
      <c r="A8980" s="191">
        <v>95654</v>
      </c>
      <c r="B8980" s="192" t="s">
        <v>8268</v>
      </c>
      <c r="C8980" s="191" t="s">
        <v>11</v>
      </c>
      <c r="D8980" s="196">
        <v>2337</v>
      </c>
    </row>
    <row r="8981" spans="1:4" ht="39.6" x14ac:dyDescent="0.25">
      <c r="A8981" s="191">
        <v>95655</v>
      </c>
      <c r="B8981" s="192" t="s">
        <v>8269</v>
      </c>
      <c r="C8981" s="191" t="s">
        <v>11</v>
      </c>
      <c r="D8981" s="196">
        <v>3049.91</v>
      </c>
    </row>
    <row r="8982" spans="1:4" ht="39.6" x14ac:dyDescent="0.25">
      <c r="A8982" s="191">
        <v>95657</v>
      </c>
      <c r="B8982" s="192" t="s">
        <v>8270</v>
      </c>
      <c r="C8982" s="191" t="s">
        <v>11</v>
      </c>
      <c r="D8982" s="196">
        <v>351.62</v>
      </c>
    </row>
    <row r="8983" spans="1:4" ht="39.6" x14ac:dyDescent="0.25">
      <c r="A8983" s="191">
        <v>95658</v>
      </c>
      <c r="B8983" s="192" t="s">
        <v>8271</v>
      </c>
      <c r="C8983" s="191" t="s">
        <v>11</v>
      </c>
      <c r="D8983" s="196">
        <v>640.71</v>
      </c>
    </row>
    <row r="8984" spans="1:4" ht="39.6" x14ac:dyDescent="0.25">
      <c r="A8984" s="191">
        <v>95659</v>
      </c>
      <c r="B8984" s="192" t="s">
        <v>8272</v>
      </c>
      <c r="C8984" s="191" t="s">
        <v>11</v>
      </c>
      <c r="D8984" s="196">
        <v>953.43</v>
      </c>
    </row>
    <row r="8985" spans="1:4" ht="39.6" x14ac:dyDescent="0.25">
      <c r="A8985" s="191">
        <v>95660</v>
      </c>
      <c r="B8985" s="192" t="s">
        <v>8273</v>
      </c>
      <c r="C8985" s="191" t="s">
        <v>11</v>
      </c>
      <c r="D8985" s="196">
        <v>1249.94</v>
      </c>
    </row>
    <row r="8986" spans="1:4" ht="39.6" x14ac:dyDescent="0.25">
      <c r="A8986" s="191">
        <v>95661</v>
      </c>
      <c r="B8986" s="192" t="s">
        <v>8274</v>
      </c>
      <c r="C8986" s="191" t="s">
        <v>11</v>
      </c>
      <c r="D8986" s="196">
        <v>437.07</v>
      </c>
    </row>
    <row r="8987" spans="1:4" ht="39.6" x14ac:dyDescent="0.25">
      <c r="A8987" s="191">
        <v>95662</v>
      </c>
      <c r="B8987" s="192" t="s">
        <v>8275</v>
      </c>
      <c r="C8987" s="191" t="s">
        <v>11</v>
      </c>
      <c r="D8987" s="196">
        <v>810.09</v>
      </c>
    </row>
    <row r="8988" spans="1:4" ht="39.6" x14ac:dyDescent="0.25">
      <c r="A8988" s="191">
        <v>95663</v>
      </c>
      <c r="B8988" s="192" t="s">
        <v>8276</v>
      </c>
      <c r="C8988" s="191" t="s">
        <v>11</v>
      </c>
      <c r="D8988" s="196">
        <v>1211.33</v>
      </c>
    </row>
    <row r="8989" spans="1:4" ht="39.6" x14ac:dyDescent="0.25">
      <c r="A8989" s="191">
        <v>95664</v>
      </c>
      <c r="B8989" s="192" t="s">
        <v>8277</v>
      </c>
      <c r="C8989" s="191" t="s">
        <v>11</v>
      </c>
      <c r="D8989" s="196">
        <v>1590.73</v>
      </c>
    </row>
    <row r="8990" spans="1:4" ht="39.6" x14ac:dyDescent="0.25">
      <c r="A8990" s="191">
        <v>95665</v>
      </c>
      <c r="B8990" s="192" t="s">
        <v>8278</v>
      </c>
      <c r="C8990" s="191" t="s">
        <v>11</v>
      </c>
      <c r="D8990" s="196">
        <v>387.91</v>
      </c>
    </row>
    <row r="8991" spans="1:4" ht="39.6" x14ac:dyDescent="0.25">
      <c r="A8991" s="191">
        <v>95666</v>
      </c>
      <c r="B8991" s="192" t="s">
        <v>8279</v>
      </c>
      <c r="C8991" s="191" t="s">
        <v>11</v>
      </c>
      <c r="D8991" s="196">
        <v>688.08</v>
      </c>
    </row>
    <row r="8992" spans="1:4" ht="39.6" x14ac:dyDescent="0.25">
      <c r="A8992" s="191">
        <v>95667</v>
      </c>
      <c r="B8992" s="192" t="s">
        <v>8280</v>
      </c>
      <c r="C8992" s="191" t="s">
        <v>11</v>
      </c>
      <c r="D8992" s="196">
        <v>1019.17</v>
      </c>
    </row>
    <row r="8993" spans="1:4" ht="39.6" x14ac:dyDescent="0.25">
      <c r="A8993" s="191">
        <v>95668</v>
      </c>
      <c r="B8993" s="192" t="s">
        <v>8281</v>
      </c>
      <c r="C8993" s="191" t="s">
        <v>11</v>
      </c>
      <c r="D8993" s="196">
        <v>1331.78</v>
      </c>
    </row>
    <row r="8994" spans="1:4" ht="39.6" x14ac:dyDescent="0.25">
      <c r="A8994" s="191">
        <v>95669</v>
      </c>
      <c r="B8994" s="192" t="s">
        <v>8282</v>
      </c>
      <c r="C8994" s="191" t="s">
        <v>11</v>
      </c>
      <c r="D8994" s="196">
        <v>469.37</v>
      </c>
    </row>
    <row r="8995" spans="1:4" ht="39.6" x14ac:dyDescent="0.25">
      <c r="A8995" s="191">
        <v>95670</v>
      </c>
      <c r="B8995" s="192" t="s">
        <v>8283</v>
      </c>
      <c r="C8995" s="191" t="s">
        <v>11</v>
      </c>
      <c r="D8995" s="196">
        <v>849.66</v>
      </c>
    </row>
    <row r="8996" spans="1:4" ht="39.6" x14ac:dyDescent="0.25">
      <c r="A8996" s="191">
        <v>95671</v>
      </c>
      <c r="B8996" s="192" t="s">
        <v>8284</v>
      </c>
      <c r="C8996" s="191" t="s">
        <v>11</v>
      </c>
      <c r="D8996" s="196">
        <v>1264.8699999999999</v>
      </c>
    </row>
    <row r="8997" spans="1:4" ht="39.6" x14ac:dyDescent="0.25">
      <c r="A8997" s="191">
        <v>95672</v>
      </c>
      <c r="B8997" s="192" t="s">
        <v>8285</v>
      </c>
      <c r="C8997" s="191" t="s">
        <v>11</v>
      </c>
      <c r="D8997" s="196">
        <v>1656.76</v>
      </c>
    </row>
    <row r="8998" spans="1:4" ht="39.6" x14ac:dyDescent="0.25">
      <c r="A8998" s="191">
        <v>97741</v>
      </c>
      <c r="B8998" s="192" t="s">
        <v>10608</v>
      </c>
      <c r="C8998" s="191" t="s">
        <v>11</v>
      </c>
      <c r="D8998" s="196">
        <v>209.83</v>
      </c>
    </row>
    <row r="8999" spans="1:4" ht="39.6" x14ac:dyDescent="0.25">
      <c r="A8999" s="191">
        <v>95641</v>
      </c>
      <c r="B8999" s="192" t="s">
        <v>10609</v>
      </c>
      <c r="C8999" s="191" t="s">
        <v>11</v>
      </c>
      <c r="D8999" s="196">
        <v>374.1</v>
      </c>
    </row>
    <row r="9000" spans="1:4" ht="39.6" x14ac:dyDescent="0.25">
      <c r="A9000" s="191">
        <v>95642</v>
      </c>
      <c r="B9000" s="192" t="s">
        <v>10610</v>
      </c>
      <c r="C9000" s="191" t="s">
        <v>11</v>
      </c>
      <c r="D9000" s="196">
        <v>553.5</v>
      </c>
    </row>
    <row r="9001" spans="1:4" ht="39.6" x14ac:dyDescent="0.25">
      <c r="A9001" s="191">
        <v>95643</v>
      </c>
      <c r="B9001" s="192" t="s">
        <v>10611</v>
      </c>
      <c r="C9001" s="191" t="s">
        <v>11</v>
      </c>
      <c r="D9001" s="196">
        <v>723.99</v>
      </c>
    </row>
    <row r="9002" spans="1:4" ht="39.6" x14ac:dyDescent="0.25">
      <c r="A9002" s="191">
        <v>95644</v>
      </c>
      <c r="B9002" s="192" t="s">
        <v>10612</v>
      </c>
      <c r="C9002" s="191" t="s">
        <v>11</v>
      </c>
      <c r="D9002" s="196">
        <v>276.58999999999997</v>
      </c>
    </row>
    <row r="9003" spans="1:4" ht="39.6" x14ac:dyDescent="0.25">
      <c r="A9003" s="191">
        <v>95645</v>
      </c>
      <c r="B9003" s="192" t="s">
        <v>10613</v>
      </c>
      <c r="C9003" s="191" t="s">
        <v>11</v>
      </c>
      <c r="D9003" s="196">
        <v>506.32</v>
      </c>
    </row>
    <row r="9004" spans="1:4" ht="39.6" x14ac:dyDescent="0.25">
      <c r="A9004" s="191">
        <v>95646</v>
      </c>
      <c r="B9004" s="192" t="s">
        <v>10614</v>
      </c>
      <c r="C9004" s="191" t="s">
        <v>11</v>
      </c>
      <c r="D9004" s="196">
        <v>755.08</v>
      </c>
    </row>
    <row r="9005" spans="1:4" ht="39.6" x14ac:dyDescent="0.25">
      <c r="A9005" s="191">
        <v>95647</v>
      </c>
      <c r="B9005" s="192" t="s">
        <v>10615</v>
      </c>
      <c r="C9005" s="191" t="s">
        <v>11</v>
      </c>
      <c r="D9005" s="196">
        <v>990.18</v>
      </c>
    </row>
    <row r="9006" spans="1:4" ht="26.4" x14ac:dyDescent="0.25">
      <c r="A9006" s="191">
        <v>95636</v>
      </c>
      <c r="B9006" s="192" t="s">
        <v>8258</v>
      </c>
      <c r="C9006" s="191" t="s">
        <v>11</v>
      </c>
      <c r="D9006" s="196">
        <v>459.6</v>
      </c>
    </row>
    <row r="9007" spans="1:4" ht="39.6" x14ac:dyDescent="0.25">
      <c r="A9007" s="191">
        <v>95637</v>
      </c>
      <c r="B9007" s="192" t="s">
        <v>8259</v>
      </c>
      <c r="C9007" s="191" t="s">
        <v>11</v>
      </c>
      <c r="D9007" s="196">
        <v>605.58000000000004</v>
      </c>
    </row>
    <row r="9008" spans="1:4" ht="39.6" x14ac:dyDescent="0.25">
      <c r="A9008" s="191">
        <v>95638</v>
      </c>
      <c r="B9008" s="192" t="s">
        <v>8260</v>
      </c>
      <c r="C9008" s="191" t="s">
        <v>11</v>
      </c>
      <c r="D9008" s="196">
        <v>745.82</v>
      </c>
    </row>
    <row r="9009" spans="1:4" ht="26.4" x14ac:dyDescent="0.25">
      <c r="A9009" s="191">
        <v>95639</v>
      </c>
      <c r="B9009" s="192" t="s">
        <v>8261</v>
      </c>
      <c r="C9009" s="191" t="s">
        <v>11</v>
      </c>
      <c r="D9009" s="196">
        <v>1018.37</v>
      </c>
    </row>
    <row r="9010" spans="1:4" ht="26.4" x14ac:dyDescent="0.25">
      <c r="A9010" s="191">
        <v>95634</v>
      </c>
      <c r="B9010" s="192" t="s">
        <v>10616</v>
      </c>
      <c r="C9010" s="191" t="s">
        <v>11</v>
      </c>
      <c r="D9010" s="196">
        <v>264.91000000000003</v>
      </c>
    </row>
    <row r="9011" spans="1:4" ht="26.4" x14ac:dyDescent="0.25">
      <c r="A9011" s="191">
        <v>95635</v>
      </c>
      <c r="B9011" s="192" t="s">
        <v>10617</v>
      </c>
      <c r="C9011" s="191" t="s">
        <v>11</v>
      </c>
      <c r="D9011" s="196">
        <v>277.67</v>
      </c>
    </row>
    <row r="9012" spans="1:4" ht="26.4" x14ac:dyDescent="0.25">
      <c r="A9012" s="191">
        <v>98751</v>
      </c>
      <c r="B9012" s="192" t="s">
        <v>1727</v>
      </c>
      <c r="C9012" s="191" t="s">
        <v>27</v>
      </c>
      <c r="D9012" s="196">
        <v>136.1</v>
      </c>
    </row>
    <row r="9013" spans="1:4" ht="26.4" x14ac:dyDescent="0.25">
      <c r="A9013" s="191">
        <v>98746</v>
      </c>
      <c r="B9013" s="192" t="s">
        <v>1724</v>
      </c>
      <c r="C9013" s="191" t="s">
        <v>27</v>
      </c>
      <c r="D9013" s="196">
        <v>76.41</v>
      </c>
    </row>
    <row r="9014" spans="1:4" ht="26.4" x14ac:dyDescent="0.25">
      <c r="A9014" s="191">
        <v>98753</v>
      </c>
      <c r="B9014" s="192" t="s">
        <v>1729</v>
      </c>
      <c r="C9014" s="191" t="s">
        <v>27</v>
      </c>
      <c r="D9014" s="196">
        <v>228.87</v>
      </c>
    </row>
    <row r="9015" spans="1:4" ht="26.4" x14ac:dyDescent="0.25">
      <c r="A9015" s="191">
        <v>98750</v>
      </c>
      <c r="B9015" s="192" t="s">
        <v>1726</v>
      </c>
      <c r="C9015" s="191" t="s">
        <v>27</v>
      </c>
      <c r="D9015" s="196">
        <v>101.2</v>
      </c>
    </row>
    <row r="9016" spans="1:4" ht="26.4" x14ac:dyDescent="0.25">
      <c r="A9016" s="191">
        <v>98749</v>
      </c>
      <c r="B9016" s="192" t="s">
        <v>1725</v>
      </c>
      <c r="C9016" s="191" t="s">
        <v>27</v>
      </c>
      <c r="D9016" s="196">
        <v>87.78</v>
      </c>
    </row>
    <row r="9017" spans="1:4" ht="26.4" x14ac:dyDescent="0.25">
      <c r="A9017" s="191">
        <v>98752</v>
      </c>
      <c r="B9017" s="192" t="s">
        <v>1728</v>
      </c>
      <c r="C9017" s="191" t="s">
        <v>27</v>
      </c>
      <c r="D9017" s="196">
        <v>177.63</v>
      </c>
    </row>
    <row r="9018" spans="1:4" ht="26.4" x14ac:dyDescent="0.25">
      <c r="A9018" s="191">
        <v>98529</v>
      </c>
      <c r="B9018" s="192" t="s">
        <v>8459</v>
      </c>
      <c r="C9018" s="191" t="s">
        <v>11</v>
      </c>
      <c r="D9018" s="196">
        <v>91.16</v>
      </c>
    </row>
    <row r="9019" spans="1:4" ht="26.4" x14ac:dyDescent="0.25">
      <c r="A9019" s="191">
        <v>98530</v>
      </c>
      <c r="B9019" s="192" t="s">
        <v>8460</v>
      </c>
      <c r="C9019" s="191" t="s">
        <v>11</v>
      </c>
      <c r="D9019" s="196">
        <v>178.93</v>
      </c>
    </row>
    <row r="9020" spans="1:4" ht="26.4" x14ac:dyDescent="0.25">
      <c r="A9020" s="191">
        <v>98531</v>
      </c>
      <c r="B9020" s="192" t="s">
        <v>8461</v>
      </c>
      <c r="C9020" s="191" t="s">
        <v>11</v>
      </c>
      <c r="D9020" s="196">
        <v>459.67</v>
      </c>
    </row>
    <row r="9021" spans="1:4" x14ac:dyDescent="0.25">
      <c r="A9021" s="191">
        <v>98524</v>
      </c>
      <c r="B9021" s="192" t="s">
        <v>8450</v>
      </c>
      <c r="C9021" s="191" t="s">
        <v>9</v>
      </c>
      <c r="D9021" s="196">
        <v>5.7</v>
      </c>
    </row>
    <row r="9022" spans="1:4" ht="26.4" x14ac:dyDescent="0.25">
      <c r="A9022" s="191">
        <v>98525</v>
      </c>
      <c r="B9022" s="192" t="s">
        <v>8455</v>
      </c>
      <c r="C9022" s="191" t="s">
        <v>9</v>
      </c>
      <c r="D9022" s="196">
        <v>0.75</v>
      </c>
    </row>
    <row r="9023" spans="1:4" ht="26.4" x14ac:dyDescent="0.25">
      <c r="A9023" s="191">
        <v>98533</v>
      </c>
      <c r="B9023" s="192" t="s">
        <v>8463</v>
      </c>
      <c r="C9023" s="191" t="s">
        <v>11</v>
      </c>
      <c r="D9023" s="196">
        <v>130.32</v>
      </c>
    </row>
    <row r="9024" spans="1:4" ht="26.4" x14ac:dyDescent="0.25">
      <c r="A9024" s="191">
        <v>98534</v>
      </c>
      <c r="B9024" s="192" t="s">
        <v>8464</v>
      </c>
      <c r="C9024" s="191" t="s">
        <v>11</v>
      </c>
      <c r="D9024" s="196">
        <v>359.72</v>
      </c>
    </row>
    <row r="9025" spans="1:4" ht="26.4" x14ac:dyDescent="0.25">
      <c r="A9025" s="191">
        <v>98535</v>
      </c>
      <c r="B9025" s="192" t="s">
        <v>8465</v>
      </c>
      <c r="C9025" s="191" t="s">
        <v>11</v>
      </c>
      <c r="D9025" s="196">
        <v>761.34</v>
      </c>
    </row>
    <row r="9026" spans="1:4" ht="26.4" x14ac:dyDescent="0.25">
      <c r="A9026" s="191">
        <v>98532</v>
      </c>
      <c r="B9026" s="192" t="s">
        <v>8462</v>
      </c>
      <c r="C9026" s="191" t="s">
        <v>11</v>
      </c>
      <c r="D9026" s="196">
        <v>33.76</v>
      </c>
    </row>
    <row r="9027" spans="1:4" ht="26.4" x14ac:dyDescent="0.25">
      <c r="A9027" s="191">
        <v>98526</v>
      </c>
      <c r="B9027" s="192" t="s">
        <v>8456</v>
      </c>
      <c r="C9027" s="191" t="s">
        <v>11</v>
      </c>
      <c r="D9027" s="196">
        <v>149.65</v>
      </c>
    </row>
    <row r="9028" spans="1:4" ht="26.4" x14ac:dyDescent="0.25">
      <c r="A9028" s="191">
        <v>98527</v>
      </c>
      <c r="B9028" s="192" t="s">
        <v>8457</v>
      </c>
      <c r="C9028" s="191" t="s">
        <v>11</v>
      </c>
      <c r="D9028" s="196">
        <v>248.36</v>
      </c>
    </row>
    <row r="9029" spans="1:4" ht="26.4" x14ac:dyDescent="0.25">
      <c r="A9029" s="191">
        <v>98528</v>
      </c>
      <c r="B9029" s="192" t="s">
        <v>8458</v>
      </c>
      <c r="C9029" s="191" t="s">
        <v>11</v>
      </c>
      <c r="D9029" s="196">
        <v>327.33</v>
      </c>
    </row>
    <row r="9030" spans="1:4" x14ac:dyDescent="0.25">
      <c r="A9030" s="191">
        <v>94232</v>
      </c>
      <c r="B9030" s="192" t="s">
        <v>904</v>
      </c>
      <c r="C9030" s="191" t="s">
        <v>11</v>
      </c>
      <c r="D9030" s="196">
        <v>3.82</v>
      </c>
    </row>
    <row r="9031" spans="1:4" ht="39.6" x14ac:dyDescent="0.25">
      <c r="A9031" s="191">
        <v>100434</v>
      </c>
      <c r="B9031" s="192" t="s">
        <v>926</v>
      </c>
      <c r="C9031" s="191" t="s">
        <v>27</v>
      </c>
      <c r="D9031" s="196">
        <v>211.28</v>
      </c>
    </row>
    <row r="9032" spans="1:4" ht="26.4" x14ac:dyDescent="0.25">
      <c r="A9032" s="191">
        <v>94229</v>
      </c>
      <c r="B9032" s="192" t="s">
        <v>930</v>
      </c>
      <c r="C9032" s="191" t="s">
        <v>27</v>
      </c>
      <c r="D9032" s="196">
        <v>153.11000000000001</v>
      </c>
    </row>
    <row r="9033" spans="1:4" ht="26.4" x14ac:dyDescent="0.25">
      <c r="A9033" s="191">
        <v>94227</v>
      </c>
      <c r="B9033" s="192" t="s">
        <v>928</v>
      </c>
      <c r="C9033" s="191" t="s">
        <v>27</v>
      </c>
      <c r="D9033" s="196">
        <v>58.75</v>
      </c>
    </row>
    <row r="9034" spans="1:4" ht="26.4" x14ac:dyDescent="0.25">
      <c r="A9034" s="191">
        <v>94228</v>
      </c>
      <c r="B9034" s="192" t="s">
        <v>929</v>
      </c>
      <c r="C9034" s="191" t="s">
        <v>27</v>
      </c>
      <c r="D9034" s="196">
        <v>79.77</v>
      </c>
    </row>
    <row r="9035" spans="1:4" ht="39.6" x14ac:dyDescent="0.25">
      <c r="A9035" s="191">
        <v>94219</v>
      </c>
      <c r="B9035" s="192" t="s">
        <v>918</v>
      </c>
      <c r="C9035" s="191" t="s">
        <v>27</v>
      </c>
      <c r="D9035" s="196">
        <v>34.090000000000003</v>
      </c>
    </row>
    <row r="9036" spans="1:4" ht="39.6" x14ac:dyDescent="0.25">
      <c r="A9036" s="191">
        <v>94220</v>
      </c>
      <c r="B9036" s="192" t="s">
        <v>919</v>
      </c>
      <c r="C9036" s="191" t="s">
        <v>27</v>
      </c>
      <c r="D9036" s="196">
        <v>62.47</v>
      </c>
    </row>
    <row r="9037" spans="1:4" ht="26.4" x14ac:dyDescent="0.25">
      <c r="A9037" s="191">
        <v>100326</v>
      </c>
      <c r="B9037" s="192" t="s">
        <v>14174</v>
      </c>
      <c r="C9037" s="191" t="s">
        <v>27</v>
      </c>
      <c r="D9037" s="196">
        <v>0</v>
      </c>
    </row>
    <row r="9038" spans="1:4" ht="39.6" x14ac:dyDescent="0.25">
      <c r="A9038" s="191">
        <v>94221</v>
      </c>
      <c r="B9038" s="192" t="s">
        <v>920</v>
      </c>
      <c r="C9038" s="191" t="s">
        <v>27</v>
      </c>
      <c r="D9038" s="196">
        <v>25.32</v>
      </c>
    </row>
    <row r="9039" spans="1:4" ht="39.6" x14ac:dyDescent="0.25">
      <c r="A9039" s="191">
        <v>94222</v>
      </c>
      <c r="B9039" s="192" t="s">
        <v>921</v>
      </c>
      <c r="C9039" s="191" t="s">
        <v>27</v>
      </c>
      <c r="D9039" s="196">
        <v>53.7</v>
      </c>
    </row>
    <row r="9040" spans="1:4" ht="26.4" x14ac:dyDescent="0.25">
      <c r="A9040" s="191">
        <v>94451</v>
      </c>
      <c r="B9040" s="192" t="s">
        <v>923</v>
      </c>
      <c r="C9040" s="191" t="s">
        <v>27</v>
      </c>
      <c r="D9040" s="196">
        <v>92.71</v>
      </c>
    </row>
    <row r="9041" spans="1:4" ht="26.4" x14ac:dyDescent="0.25">
      <c r="A9041" s="191">
        <v>94223</v>
      </c>
      <c r="B9041" s="192" t="s">
        <v>922</v>
      </c>
      <c r="C9041" s="191" t="s">
        <v>27</v>
      </c>
      <c r="D9041" s="196">
        <v>83.78</v>
      </c>
    </row>
    <row r="9042" spans="1:4" ht="26.4" x14ac:dyDescent="0.25">
      <c r="A9042" s="191">
        <v>100325</v>
      </c>
      <c r="B9042" s="192" t="s">
        <v>924</v>
      </c>
      <c r="C9042" s="191" t="s">
        <v>27</v>
      </c>
      <c r="D9042" s="196">
        <v>89.92</v>
      </c>
    </row>
    <row r="9043" spans="1:4" x14ac:dyDescent="0.25">
      <c r="A9043" s="191">
        <v>94224</v>
      </c>
      <c r="B9043" s="192" t="s">
        <v>902</v>
      </c>
      <c r="C9043" s="191" t="s">
        <v>27</v>
      </c>
      <c r="D9043" s="196">
        <v>32.65</v>
      </c>
    </row>
    <row r="9044" spans="1:4" ht="26.4" x14ac:dyDescent="0.25">
      <c r="A9044" s="191">
        <v>102653</v>
      </c>
      <c r="B9044" s="192" t="s">
        <v>14175</v>
      </c>
      <c r="C9044" s="191" t="s">
        <v>9</v>
      </c>
      <c r="D9044" s="196">
        <v>0</v>
      </c>
    </row>
    <row r="9045" spans="1:4" ht="26.4" x14ac:dyDescent="0.25">
      <c r="A9045" s="191">
        <v>100330</v>
      </c>
      <c r="B9045" s="192" t="s">
        <v>14176</v>
      </c>
      <c r="C9045" s="191" t="s">
        <v>9</v>
      </c>
      <c r="D9045" s="196">
        <v>19.23</v>
      </c>
    </row>
    <row r="9046" spans="1:4" ht="26.4" x14ac:dyDescent="0.25">
      <c r="A9046" s="191">
        <v>100331</v>
      </c>
      <c r="B9046" s="192" t="s">
        <v>14177</v>
      </c>
      <c r="C9046" s="191" t="s">
        <v>9</v>
      </c>
      <c r="D9046" s="196">
        <v>26.82</v>
      </c>
    </row>
    <row r="9047" spans="1:4" ht="26.4" x14ac:dyDescent="0.25">
      <c r="A9047" s="191">
        <v>100328</v>
      </c>
      <c r="B9047" s="192" t="s">
        <v>14178</v>
      </c>
      <c r="C9047" s="191" t="s">
        <v>9</v>
      </c>
      <c r="D9047" s="196">
        <v>14.23</v>
      </c>
    </row>
    <row r="9048" spans="1:4" ht="26.4" x14ac:dyDescent="0.25">
      <c r="A9048" s="191">
        <v>100329</v>
      </c>
      <c r="B9048" s="192" t="s">
        <v>14179</v>
      </c>
      <c r="C9048" s="191" t="s">
        <v>9</v>
      </c>
      <c r="D9048" s="196">
        <v>18.68</v>
      </c>
    </row>
    <row r="9049" spans="1:4" ht="26.4" x14ac:dyDescent="0.25">
      <c r="A9049" s="191">
        <v>94231</v>
      </c>
      <c r="B9049" s="192" t="s">
        <v>931</v>
      </c>
      <c r="C9049" s="191" t="s">
        <v>27</v>
      </c>
      <c r="D9049" s="196">
        <v>47.35</v>
      </c>
    </row>
    <row r="9050" spans="1:4" ht="26.4" x14ac:dyDescent="0.25">
      <c r="A9050" s="191">
        <v>100435</v>
      </c>
      <c r="B9050" s="192" t="s">
        <v>927</v>
      </c>
      <c r="C9050" s="191" t="s">
        <v>27</v>
      </c>
      <c r="D9050" s="196">
        <v>61.21</v>
      </c>
    </row>
    <row r="9051" spans="1:4" ht="26.4" x14ac:dyDescent="0.25">
      <c r="A9051" s="191">
        <v>100327</v>
      </c>
      <c r="B9051" s="192" t="s">
        <v>925</v>
      </c>
      <c r="C9051" s="191" t="s">
        <v>27</v>
      </c>
      <c r="D9051" s="196">
        <v>53.57</v>
      </c>
    </row>
    <row r="9052" spans="1:4" ht="26.4" x14ac:dyDescent="0.25">
      <c r="A9052" s="191">
        <v>94226</v>
      </c>
      <c r="B9052" s="192" t="s">
        <v>903</v>
      </c>
      <c r="C9052" s="191" t="s">
        <v>9</v>
      </c>
      <c r="D9052" s="196">
        <v>19.68</v>
      </c>
    </row>
    <row r="9053" spans="1:4" ht="26.4" x14ac:dyDescent="0.25">
      <c r="A9053" s="191">
        <v>94201</v>
      </c>
      <c r="B9053" s="192" t="s">
        <v>900</v>
      </c>
      <c r="C9053" s="191" t="s">
        <v>9</v>
      </c>
      <c r="D9053" s="196">
        <v>41.05</v>
      </c>
    </row>
    <row r="9054" spans="1:4" ht="26.4" x14ac:dyDescent="0.25">
      <c r="A9054" s="191">
        <v>94204</v>
      </c>
      <c r="B9054" s="192" t="s">
        <v>901</v>
      </c>
      <c r="C9054" s="191" t="s">
        <v>9</v>
      </c>
      <c r="D9054" s="196">
        <v>48.6</v>
      </c>
    </row>
    <row r="9055" spans="1:4" ht="26.4" x14ac:dyDescent="0.25">
      <c r="A9055" s="191">
        <v>94447</v>
      </c>
      <c r="B9055" s="192" t="s">
        <v>911</v>
      </c>
      <c r="C9055" s="191" t="s">
        <v>9</v>
      </c>
      <c r="D9055" s="196">
        <v>41.05</v>
      </c>
    </row>
    <row r="9056" spans="1:4" ht="26.4" x14ac:dyDescent="0.25">
      <c r="A9056" s="191">
        <v>94448</v>
      </c>
      <c r="B9056" s="192" t="s">
        <v>912</v>
      </c>
      <c r="C9056" s="191" t="s">
        <v>9</v>
      </c>
      <c r="D9056" s="196">
        <v>48.6</v>
      </c>
    </row>
    <row r="9057" spans="1:4" ht="26.4" x14ac:dyDescent="0.25">
      <c r="A9057" s="191">
        <v>94445</v>
      </c>
      <c r="B9057" s="192" t="s">
        <v>909</v>
      </c>
      <c r="C9057" s="191" t="s">
        <v>9</v>
      </c>
      <c r="D9057" s="196">
        <v>41.05</v>
      </c>
    </row>
    <row r="9058" spans="1:4" ht="26.4" x14ac:dyDescent="0.25">
      <c r="A9058" s="191">
        <v>94446</v>
      </c>
      <c r="B9058" s="192" t="s">
        <v>910</v>
      </c>
      <c r="C9058" s="191" t="s">
        <v>9</v>
      </c>
      <c r="D9058" s="196">
        <v>48.6</v>
      </c>
    </row>
    <row r="9059" spans="1:4" ht="26.4" x14ac:dyDescent="0.25">
      <c r="A9059" s="191">
        <v>94440</v>
      </c>
      <c r="B9059" s="192" t="s">
        <v>905</v>
      </c>
      <c r="C9059" s="191" t="s">
        <v>9</v>
      </c>
      <c r="D9059" s="196">
        <v>28.09</v>
      </c>
    </row>
    <row r="9060" spans="1:4" ht="26.4" x14ac:dyDescent="0.25">
      <c r="A9060" s="191">
        <v>94441</v>
      </c>
      <c r="B9060" s="192" t="s">
        <v>906</v>
      </c>
      <c r="C9060" s="191" t="s">
        <v>9</v>
      </c>
      <c r="D9060" s="196">
        <v>32.53</v>
      </c>
    </row>
    <row r="9061" spans="1:4" ht="26.4" x14ac:dyDescent="0.25">
      <c r="A9061" s="191">
        <v>94195</v>
      </c>
      <c r="B9061" s="192" t="s">
        <v>898</v>
      </c>
      <c r="C9061" s="191" t="s">
        <v>9</v>
      </c>
      <c r="D9061" s="196">
        <v>28.09</v>
      </c>
    </row>
    <row r="9062" spans="1:4" ht="26.4" x14ac:dyDescent="0.25">
      <c r="A9062" s="191">
        <v>94198</v>
      </c>
      <c r="B9062" s="192" t="s">
        <v>899</v>
      </c>
      <c r="C9062" s="191" t="s">
        <v>9</v>
      </c>
      <c r="D9062" s="196">
        <v>32.53</v>
      </c>
    </row>
    <row r="9063" spans="1:4" ht="26.4" x14ac:dyDescent="0.25">
      <c r="A9063" s="191">
        <v>94442</v>
      </c>
      <c r="B9063" s="192" t="s">
        <v>907</v>
      </c>
      <c r="C9063" s="191" t="s">
        <v>9</v>
      </c>
      <c r="D9063" s="196">
        <v>28.09</v>
      </c>
    </row>
    <row r="9064" spans="1:4" ht="26.4" x14ac:dyDescent="0.25">
      <c r="A9064" s="191">
        <v>94443</v>
      </c>
      <c r="B9064" s="192" t="s">
        <v>908</v>
      </c>
      <c r="C9064" s="191" t="s">
        <v>9</v>
      </c>
      <c r="D9064" s="196">
        <v>32.53</v>
      </c>
    </row>
    <row r="9065" spans="1:4" ht="26.4" x14ac:dyDescent="0.25">
      <c r="A9065" s="191">
        <v>94213</v>
      </c>
      <c r="B9065" s="192" t="s">
        <v>916</v>
      </c>
      <c r="C9065" s="191" t="s">
        <v>9</v>
      </c>
      <c r="D9065" s="196">
        <v>69.33</v>
      </c>
    </row>
    <row r="9066" spans="1:4" ht="26.4" x14ac:dyDescent="0.25">
      <c r="A9066" s="191">
        <v>94189</v>
      </c>
      <c r="B9066" s="192" t="s">
        <v>896</v>
      </c>
      <c r="C9066" s="191" t="s">
        <v>9</v>
      </c>
      <c r="D9066" s="196">
        <v>43.68</v>
      </c>
    </row>
    <row r="9067" spans="1:4" ht="26.4" x14ac:dyDescent="0.25">
      <c r="A9067" s="191">
        <v>94192</v>
      </c>
      <c r="B9067" s="192" t="s">
        <v>897</v>
      </c>
      <c r="C9067" s="191" t="s">
        <v>9</v>
      </c>
      <c r="D9067" s="196">
        <v>47.03</v>
      </c>
    </row>
    <row r="9068" spans="1:4" ht="26.4" x14ac:dyDescent="0.25">
      <c r="A9068" s="191">
        <v>94444</v>
      </c>
      <c r="B9068" s="192" t="s">
        <v>974</v>
      </c>
      <c r="C9068" s="191" t="s">
        <v>9</v>
      </c>
      <c r="D9068" s="196">
        <v>859.81</v>
      </c>
    </row>
    <row r="9069" spans="1:4" ht="26.4" x14ac:dyDescent="0.25">
      <c r="A9069" s="191">
        <v>94218</v>
      </c>
      <c r="B9069" s="192" t="s">
        <v>915</v>
      </c>
      <c r="C9069" s="191" t="s">
        <v>9</v>
      </c>
      <c r="D9069" s="196">
        <v>119.07</v>
      </c>
    </row>
    <row r="9070" spans="1:4" ht="26.4" x14ac:dyDescent="0.25">
      <c r="A9070" s="191">
        <v>94216</v>
      </c>
      <c r="B9070" s="192" t="s">
        <v>917</v>
      </c>
      <c r="C9070" s="191" t="s">
        <v>9</v>
      </c>
      <c r="D9070" s="196">
        <v>188.83</v>
      </c>
    </row>
    <row r="9071" spans="1:4" ht="26.4" x14ac:dyDescent="0.25">
      <c r="A9071" s="191">
        <v>94449</v>
      </c>
      <c r="B9071" s="192" t="s">
        <v>932</v>
      </c>
      <c r="C9071" s="191" t="s">
        <v>9</v>
      </c>
      <c r="D9071" s="196">
        <v>63.49</v>
      </c>
    </row>
    <row r="9072" spans="1:4" ht="39.6" x14ac:dyDescent="0.25">
      <c r="A9072" s="191">
        <v>94210</v>
      </c>
      <c r="B9072" s="192" t="s">
        <v>914</v>
      </c>
      <c r="C9072" s="191" t="s">
        <v>9</v>
      </c>
      <c r="D9072" s="196">
        <v>51.77</v>
      </c>
    </row>
    <row r="9073" spans="1:4" ht="39.6" x14ac:dyDescent="0.25">
      <c r="A9073" s="191">
        <v>94207</v>
      </c>
      <c r="B9073" s="192" t="s">
        <v>913</v>
      </c>
      <c r="C9073" s="191" t="s">
        <v>9</v>
      </c>
      <c r="D9073" s="196">
        <v>48.74</v>
      </c>
    </row>
    <row r="9074" spans="1:4" ht="26.4" x14ac:dyDescent="0.25">
      <c r="A9074" s="191">
        <v>102109</v>
      </c>
      <c r="B9074" s="192" t="s">
        <v>1852</v>
      </c>
      <c r="C9074" s="191" t="s">
        <v>11</v>
      </c>
      <c r="D9074" s="196">
        <v>78.09</v>
      </c>
    </row>
    <row r="9075" spans="1:4" ht="26.4" x14ac:dyDescent="0.25">
      <c r="A9075" s="191">
        <v>102110</v>
      </c>
      <c r="B9075" s="192" t="s">
        <v>1853</v>
      </c>
      <c r="C9075" s="191" t="s">
        <v>11</v>
      </c>
      <c r="D9075" s="196">
        <v>234.17</v>
      </c>
    </row>
    <row r="9076" spans="1:4" ht="39.6" x14ac:dyDescent="0.25">
      <c r="A9076" s="191">
        <v>103656</v>
      </c>
      <c r="B9076" s="192" t="s">
        <v>1856</v>
      </c>
      <c r="C9076" s="191" t="s">
        <v>11</v>
      </c>
      <c r="D9076" s="196">
        <v>125372.23</v>
      </c>
    </row>
    <row r="9077" spans="1:4" ht="39.6" x14ac:dyDescent="0.25">
      <c r="A9077" s="191">
        <v>102105</v>
      </c>
      <c r="B9077" s="192" t="s">
        <v>1848</v>
      </c>
      <c r="C9077" s="191" t="s">
        <v>11</v>
      </c>
      <c r="D9077" s="196">
        <v>19950.57</v>
      </c>
    </row>
    <row r="9078" spans="1:4" ht="39.6" x14ac:dyDescent="0.25">
      <c r="A9078" s="191">
        <v>102106</v>
      </c>
      <c r="B9078" s="192" t="s">
        <v>1849</v>
      </c>
      <c r="C9078" s="191" t="s">
        <v>11</v>
      </c>
      <c r="D9078" s="196">
        <v>24986.15</v>
      </c>
    </row>
    <row r="9079" spans="1:4" ht="39.6" x14ac:dyDescent="0.25">
      <c r="A9079" s="191">
        <v>102107</v>
      </c>
      <c r="B9079" s="192" t="s">
        <v>1850</v>
      </c>
      <c r="C9079" s="191" t="s">
        <v>11</v>
      </c>
      <c r="D9079" s="196">
        <v>34808.629999999997</v>
      </c>
    </row>
    <row r="9080" spans="1:4" ht="39.6" x14ac:dyDescent="0.25">
      <c r="A9080" s="191">
        <v>102102</v>
      </c>
      <c r="B9080" s="192" t="s">
        <v>1845</v>
      </c>
      <c r="C9080" s="191" t="s">
        <v>11</v>
      </c>
      <c r="D9080" s="196">
        <v>11430.46</v>
      </c>
    </row>
    <row r="9081" spans="1:4" ht="39.6" x14ac:dyDescent="0.25">
      <c r="A9081" s="191">
        <v>102108</v>
      </c>
      <c r="B9081" s="192" t="s">
        <v>1851</v>
      </c>
      <c r="C9081" s="191" t="s">
        <v>11</v>
      </c>
      <c r="D9081" s="196">
        <v>40511.51</v>
      </c>
    </row>
    <row r="9082" spans="1:4" ht="39.6" x14ac:dyDescent="0.25">
      <c r="A9082" s="191">
        <v>102103</v>
      </c>
      <c r="B9082" s="192" t="s">
        <v>1846</v>
      </c>
      <c r="C9082" s="191" t="s">
        <v>11</v>
      </c>
      <c r="D9082" s="196">
        <v>12705.71</v>
      </c>
    </row>
    <row r="9083" spans="1:4" ht="39.6" x14ac:dyDescent="0.25">
      <c r="A9083" s="191">
        <v>103654</v>
      </c>
      <c r="B9083" s="192" t="s">
        <v>1854</v>
      </c>
      <c r="C9083" s="191" t="s">
        <v>11</v>
      </c>
      <c r="D9083" s="196">
        <v>65518.5</v>
      </c>
    </row>
    <row r="9084" spans="1:4" ht="39.6" x14ac:dyDescent="0.25">
      <c r="A9084" s="191">
        <v>102104</v>
      </c>
      <c r="B9084" s="192" t="s">
        <v>1847</v>
      </c>
      <c r="C9084" s="191" t="s">
        <v>11</v>
      </c>
      <c r="D9084" s="196">
        <v>16258.87</v>
      </c>
    </row>
    <row r="9085" spans="1:4" ht="39.6" x14ac:dyDescent="0.25">
      <c r="A9085" s="191">
        <v>103655</v>
      </c>
      <c r="B9085" s="192" t="s">
        <v>1855</v>
      </c>
      <c r="C9085" s="191" t="s">
        <v>11</v>
      </c>
      <c r="D9085" s="196">
        <v>89712.46</v>
      </c>
    </row>
    <row r="9086" spans="1:4" ht="39.6" x14ac:dyDescent="0.25">
      <c r="A9086" s="191">
        <v>105473</v>
      </c>
      <c r="B9086" s="192" t="s">
        <v>14180</v>
      </c>
      <c r="C9086" s="191" t="s">
        <v>3879</v>
      </c>
      <c r="D9086" s="196">
        <v>0</v>
      </c>
    </row>
    <row r="9087" spans="1:4" ht="39.6" x14ac:dyDescent="0.25">
      <c r="A9087" s="191">
        <v>105414</v>
      </c>
      <c r="B9087" s="192" t="s">
        <v>14181</v>
      </c>
      <c r="C9087" s="191" t="s">
        <v>3879</v>
      </c>
      <c r="D9087" s="196">
        <v>0</v>
      </c>
    </row>
    <row r="9088" spans="1:4" ht="39.6" x14ac:dyDescent="0.25">
      <c r="A9088" s="191">
        <v>105424</v>
      </c>
      <c r="B9088" s="192" t="s">
        <v>14182</v>
      </c>
      <c r="C9088" s="191" t="s">
        <v>3879</v>
      </c>
      <c r="D9088" s="196">
        <v>0</v>
      </c>
    </row>
    <row r="9089" spans="1:4" ht="39.6" x14ac:dyDescent="0.25">
      <c r="A9089" s="191">
        <v>105448</v>
      </c>
      <c r="B9089" s="192" t="s">
        <v>14183</v>
      </c>
      <c r="C9089" s="191" t="s">
        <v>3879</v>
      </c>
      <c r="D9089" s="196">
        <v>0</v>
      </c>
    </row>
    <row r="9090" spans="1:4" ht="39.6" x14ac:dyDescent="0.25">
      <c r="A9090" s="191">
        <v>105409</v>
      </c>
      <c r="B9090" s="192" t="s">
        <v>14184</v>
      </c>
      <c r="C9090" s="191" t="s">
        <v>3879</v>
      </c>
      <c r="D9090" s="196">
        <v>0</v>
      </c>
    </row>
    <row r="9091" spans="1:4" ht="39.6" x14ac:dyDescent="0.25">
      <c r="A9091" s="191">
        <v>105415</v>
      </c>
      <c r="B9091" s="192" t="s">
        <v>14185</v>
      </c>
      <c r="C9091" s="191" t="s">
        <v>3879</v>
      </c>
      <c r="D9091" s="196">
        <v>0</v>
      </c>
    </row>
    <row r="9092" spans="1:4" ht="39.6" x14ac:dyDescent="0.25">
      <c r="A9092" s="191">
        <v>105487</v>
      </c>
      <c r="B9092" s="192" t="s">
        <v>14186</v>
      </c>
      <c r="C9092" s="191" t="s">
        <v>3879</v>
      </c>
      <c r="D9092" s="196">
        <v>0</v>
      </c>
    </row>
    <row r="9093" spans="1:4" ht="39.6" x14ac:dyDescent="0.25">
      <c r="A9093" s="191">
        <v>105451</v>
      </c>
      <c r="B9093" s="192" t="s">
        <v>14187</v>
      </c>
      <c r="C9093" s="191" t="s">
        <v>3879</v>
      </c>
      <c r="D9093" s="196">
        <v>0</v>
      </c>
    </row>
    <row r="9094" spans="1:4" ht="26.4" x14ac:dyDescent="0.25">
      <c r="A9094" s="191">
        <v>105454</v>
      </c>
      <c r="B9094" s="192" t="s">
        <v>14188</v>
      </c>
      <c r="C9094" s="191" t="s">
        <v>3879</v>
      </c>
      <c r="D9094" s="196">
        <v>0</v>
      </c>
    </row>
    <row r="9095" spans="1:4" ht="26.4" x14ac:dyDescent="0.25">
      <c r="A9095" s="191">
        <v>105411</v>
      </c>
      <c r="B9095" s="192" t="s">
        <v>14189</v>
      </c>
      <c r="C9095" s="191" t="s">
        <v>3879</v>
      </c>
      <c r="D9095" s="196">
        <v>0</v>
      </c>
    </row>
    <row r="9096" spans="1:4" ht="26.4" x14ac:dyDescent="0.25">
      <c r="A9096" s="191">
        <v>105419</v>
      </c>
      <c r="B9096" s="192" t="s">
        <v>14190</v>
      </c>
      <c r="C9096" s="191" t="s">
        <v>3879</v>
      </c>
      <c r="D9096" s="196">
        <v>0</v>
      </c>
    </row>
    <row r="9097" spans="1:4" ht="26.4" x14ac:dyDescent="0.25">
      <c r="A9097" s="191">
        <v>105443</v>
      </c>
      <c r="B9097" s="192" t="s">
        <v>14191</v>
      </c>
      <c r="C9097" s="191" t="s">
        <v>3879</v>
      </c>
      <c r="D9097" s="196">
        <v>0</v>
      </c>
    </row>
    <row r="9098" spans="1:4" ht="26.4" x14ac:dyDescent="0.25">
      <c r="A9098" s="191">
        <v>105455</v>
      </c>
      <c r="B9098" s="192" t="s">
        <v>14192</v>
      </c>
      <c r="C9098" s="191" t="s">
        <v>3879</v>
      </c>
      <c r="D9098" s="196">
        <v>0</v>
      </c>
    </row>
    <row r="9099" spans="1:4" ht="26.4" x14ac:dyDescent="0.25">
      <c r="A9099" s="191">
        <v>105412</v>
      </c>
      <c r="B9099" s="192" t="s">
        <v>14193</v>
      </c>
      <c r="C9099" s="191" t="s">
        <v>3879</v>
      </c>
      <c r="D9099" s="196">
        <v>0</v>
      </c>
    </row>
    <row r="9100" spans="1:4" ht="26.4" x14ac:dyDescent="0.25">
      <c r="A9100" s="191">
        <v>105420</v>
      </c>
      <c r="B9100" s="192" t="s">
        <v>14194</v>
      </c>
      <c r="C9100" s="191" t="s">
        <v>3879</v>
      </c>
      <c r="D9100" s="196">
        <v>0</v>
      </c>
    </row>
    <row r="9101" spans="1:4" ht="26.4" x14ac:dyDescent="0.25">
      <c r="A9101" s="191">
        <v>105444</v>
      </c>
      <c r="B9101" s="192" t="s">
        <v>14195</v>
      </c>
      <c r="C9101" s="191" t="s">
        <v>3879</v>
      </c>
      <c r="D9101" s="196">
        <v>0</v>
      </c>
    </row>
    <row r="9102" spans="1:4" ht="26.4" x14ac:dyDescent="0.25">
      <c r="A9102" s="191">
        <v>105456</v>
      </c>
      <c r="B9102" s="192" t="s">
        <v>14196</v>
      </c>
      <c r="C9102" s="191" t="s">
        <v>3879</v>
      </c>
      <c r="D9102" s="196">
        <v>0</v>
      </c>
    </row>
    <row r="9103" spans="1:4" ht="26.4" x14ac:dyDescent="0.25">
      <c r="A9103" s="191">
        <v>105478</v>
      </c>
      <c r="B9103" s="192" t="s">
        <v>14197</v>
      </c>
      <c r="C9103" s="191" t="s">
        <v>3879</v>
      </c>
      <c r="D9103" s="196">
        <v>0</v>
      </c>
    </row>
    <row r="9104" spans="1:4" ht="26.4" x14ac:dyDescent="0.25">
      <c r="A9104" s="191">
        <v>105421</v>
      </c>
      <c r="B9104" s="192" t="s">
        <v>14198</v>
      </c>
      <c r="C9104" s="191" t="s">
        <v>3879</v>
      </c>
      <c r="D9104" s="196">
        <v>0</v>
      </c>
    </row>
    <row r="9105" spans="1:4" ht="26.4" x14ac:dyDescent="0.25">
      <c r="A9105" s="191">
        <v>105445</v>
      </c>
      <c r="B9105" s="192" t="s">
        <v>14199</v>
      </c>
      <c r="C9105" s="191" t="s">
        <v>3879</v>
      </c>
      <c r="D9105" s="196">
        <v>0</v>
      </c>
    </row>
    <row r="9106" spans="1:4" ht="26.4" x14ac:dyDescent="0.25">
      <c r="A9106" s="191">
        <v>105453</v>
      </c>
      <c r="B9106" s="192" t="s">
        <v>14200</v>
      </c>
      <c r="C9106" s="191" t="s">
        <v>3879</v>
      </c>
      <c r="D9106" s="196">
        <v>0</v>
      </c>
    </row>
    <row r="9107" spans="1:4" ht="26.4" x14ac:dyDescent="0.25">
      <c r="A9107" s="191">
        <v>105497</v>
      </c>
      <c r="B9107" s="192" t="s">
        <v>14201</v>
      </c>
      <c r="C9107" s="191" t="s">
        <v>3879</v>
      </c>
      <c r="D9107" s="196">
        <v>0</v>
      </c>
    </row>
    <row r="9108" spans="1:4" ht="26.4" x14ac:dyDescent="0.25">
      <c r="A9108" s="191">
        <v>105418</v>
      </c>
      <c r="B9108" s="192" t="s">
        <v>14202</v>
      </c>
      <c r="C9108" s="191" t="s">
        <v>3879</v>
      </c>
      <c r="D9108" s="196">
        <v>0</v>
      </c>
    </row>
    <row r="9109" spans="1:4" ht="26.4" x14ac:dyDescent="0.25">
      <c r="A9109" s="191">
        <v>105442</v>
      </c>
      <c r="B9109" s="192" t="s">
        <v>14203</v>
      </c>
      <c r="C9109" s="191" t="s">
        <v>3879</v>
      </c>
      <c r="D9109" s="196">
        <v>0</v>
      </c>
    </row>
    <row r="9110" spans="1:4" ht="26.4" x14ac:dyDescent="0.25">
      <c r="A9110" s="191">
        <v>105410</v>
      </c>
      <c r="B9110" s="192" t="s">
        <v>14204</v>
      </c>
      <c r="C9110" s="191" t="s">
        <v>3879</v>
      </c>
      <c r="D9110" s="196">
        <v>0</v>
      </c>
    </row>
    <row r="9111" spans="1:4" ht="26.4" x14ac:dyDescent="0.25">
      <c r="A9111" s="191">
        <v>105416</v>
      </c>
      <c r="B9111" s="192" t="s">
        <v>14205</v>
      </c>
      <c r="C9111" s="191" t="s">
        <v>3879</v>
      </c>
      <c r="D9111" s="196">
        <v>0</v>
      </c>
    </row>
    <row r="9112" spans="1:4" ht="26.4" x14ac:dyDescent="0.25">
      <c r="A9112" s="191">
        <v>105488</v>
      </c>
      <c r="B9112" s="192" t="s">
        <v>14206</v>
      </c>
      <c r="C9112" s="191" t="s">
        <v>3879</v>
      </c>
      <c r="D9112" s="196">
        <v>0</v>
      </c>
    </row>
    <row r="9113" spans="1:4" ht="26.4" x14ac:dyDescent="0.25">
      <c r="A9113" s="191">
        <v>105452</v>
      </c>
      <c r="B9113" s="192" t="s">
        <v>14207</v>
      </c>
      <c r="C9113" s="191" t="s">
        <v>3879</v>
      </c>
      <c r="D9113" s="196">
        <v>0</v>
      </c>
    </row>
    <row r="9114" spans="1:4" ht="39.6" x14ac:dyDescent="0.25">
      <c r="A9114" s="191">
        <v>105475</v>
      </c>
      <c r="B9114" s="192" t="s">
        <v>14208</v>
      </c>
      <c r="C9114" s="191" t="s">
        <v>3879</v>
      </c>
      <c r="D9114" s="196">
        <v>0</v>
      </c>
    </row>
    <row r="9115" spans="1:4" ht="39.6" x14ac:dyDescent="0.25">
      <c r="A9115" s="191">
        <v>105498</v>
      </c>
      <c r="B9115" s="192" t="s">
        <v>14209</v>
      </c>
      <c r="C9115" s="191" t="s">
        <v>3879</v>
      </c>
      <c r="D9115" s="196">
        <v>0</v>
      </c>
    </row>
    <row r="9116" spans="1:4" ht="39.6" x14ac:dyDescent="0.25">
      <c r="A9116" s="191">
        <v>105486</v>
      </c>
      <c r="B9116" s="192" t="s">
        <v>14210</v>
      </c>
      <c r="C9116" s="191" t="s">
        <v>3879</v>
      </c>
      <c r="D9116" s="196">
        <v>0</v>
      </c>
    </row>
    <row r="9117" spans="1:4" ht="39.6" x14ac:dyDescent="0.25">
      <c r="A9117" s="191">
        <v>105450</v>
      </c>
      <c r="B9117" s="192" t="s">
        <v>14211</v>
      </c>
      <c r="C9117" s="191" t="s">
        <v>3879</v>
      </c>
      <c r="D9117" s="196">
        <v>0</v>
      </c>
    </row>
    <row r="9118" spans="1:4" ht="26.4" x14ac:dyDescent="0.25">
      <c r="A9118" s="191">
        <v>105438</v>
      </c>
      <c r="B9118" s="192" t="s">
        <v>14212</v>
      </c>
      <c r="C9118" s="191" t="s">
        <v>3879</v>
      </c>
      <c r="D9118" s="196">
        <v>0</v>
      </c>
    </row>
    <row r="9119" spans="1:4" ht="26.4" x14ac:dyDescent="0.25">
      <c r="A9119" s="191">
        <v>105463</v>
      </c>
      <c r="B9119" s="192" t="s">
        <v>14213</v>
      </c>
      <c r="C9119" s="191" t="s">
        <v>3879</v>
      </c>
      <c r="D9119" s="196">
        <v>0</v>
      </c>
    </row>
    <row r="9120" spans="1:4" ht="26.4" x14ac:dyDescent="0.25">
      <c r="A9120" s="191">
        <v>105485</v>
      </c>
      <c r="B9120" s="192" t="s">
        <v>14214</v>
      </c>
      <c r="C9120" s="191" t="s">
        <v>3879</v>
      </c>
      <c r="D9120" s="196">
        <v>0</v>
      </c>
    </row>
    <row r="9121" spans="1:4" ht="26.4" x14ac:dyDescent="0.25">
      <c r="A9121" s="191">
        <v>105428</v>
      </c>
      <c r="B9121" s="192" t="s">
        <v>14215</v>
      </c>
      <c r="C9121" s="191" t="s">
        <v>3879</v>
      </c>
      <c r="D9121" s="196">
        <v>0</v>
      </c>
    </row>
    <row r="9122" spans="1:4" ht="26.4" x14ac:dyDescent="0.25">
      <c r="A9122" s="191">
        <v>105426</v>
      </c>
      <c r="B9122" s="192" t="s">
        <v>14216</v>
      </c>
      <c r="C9122" s="191" t="s">
        <v>3879</v>
      </c>
      <c r="D9122" s="196">
        <v>0</v>
      </c>
    </row>
    <row r="9123" spans="1:4" ht="26.4" x14ac:dyDescent="0.25">
      <c r="A9123" s="191">
        <v>105491</v>
      </c>
      <c r="B9123" s="192" t="s">
        <v>14217</v>
      </c>
      <c r="C9123" s="191" t="s">
        <v>3879</v>
      </c>
      <c r="D9123" s="196">
        <v>0</v>
      </c>
    </row>
    <row r="9124" spans="1:4" ht="26.4" x14ac:dyDescent="0.25">
      <c r="A9124" s="191">
        <v>105495</v>
      </c>
      <c r="B9124" s="192" t="s">
        <v>14218</v>
      </c>
      <c r="C9124" s="191" t="s">
        <v>3879</v>
      </c>
      <c r="D9124" s="196">
        <v>0</v>
      </c>
    </row>
    <row r="9125" spans="1:4" ht="26.4" x14ac:dyDescent="0.25">
      <c r="A9125" s="191">
        <v>105407</v>
      </c>
      <c r="B9125" s="192" t="s">
        <v>14219</v>
      </c>
      <c r="C9125" s="191" t="s">
        <v>3879</v>
      </c>
      <c r="D9125" s="196">
        <v>0</v>
      </c>
    </row>
    <row r="9126" spans="1:4" ht="26.4" x14ac:dyDescent="0.25">
      <c r="A9126" s="191">
        <v>105427</v>
      </c>
      <c r="B9126" s="192" t="s">
        <v>14220</v>
      </c>
      <c r="C9126" s="191" t="s">
        <v>3879</v>
      </c>
      <c r="D9126" s="196">
        <v>0</v>
      </c>
    </row>
    <row r="9127" spans="1:4" ht="26.4" x14ac:dyDescent="0.25">
      <c r="A9127" s="191">
        <v>105492</v>
      </c>
      <c r="B9127" s="192" t="s">
        <v>14221</v>
      </c>
      <c r="C9127" s="191" t="s">
        <v>3879</v>
      </c>
      <c r="D9127" s="196">
        <v>0</v>
      </c>
    </row>
    <row r="9128" spans="1:4" ht="26.4" x14ac:dyDescent="0.25">
      <c r="A9128" s="191">
        <v>105496</v>
      </c>
      <c r="B9128" s="192" t="s">
        <v>14222</v>
      </c>
      <c r="C9128" s="191" t="s">
        <v>3879</v>
      </c>
      <c r="D9128" s="196">
        <v>0</v>
      </c>
    </row>
    <row r="9129" spans="1:4" ht="26.4" x14ac:dyDescent="0.25">
      <c r="A9129" s="191">
        <v>105425</v>
      </c>
      <c r="B9129" s="192" t="s">
        <v>14223</v>
      </c>
      <c r="C9129" s="191" t="s">
        <v>3879</v>
      </c>
      <c r="D9129" s="196">
        <v>0</v>
      </c>
    </row>
    <row r="9130" spans="1:4" ht="26.4" x14ac:dyDescent="0.25">
      <c r="A9130" s="191">
        <v>105477</v>
      </c>
      <c r="B9130" s="192" t="s">
        <v>14224</v>
      </c>
      <c r="C9130" s="191" t="s">
        <v>3879</v>
      </c>
      <c r="D9130" s="196">
        <v>0</v>
      </c>
    </row>
    <row r="9131" spans="1:4" ht="26.4" x14ac:dyDescent="0.25">
      <c r="A9131" s="191">
        <v>105490</v>
      </c>
      <c r="B9131" s="192" t="s">
        <v>14225</v>
      </c>
      <c r="C9131" s="191" t="s">
        <v>3879</v>
      </c>
      <c r="D9131" s="196">
        <v>0</v>
      </c>
    </row>
    <row r="9132" spans="1:4" ht="26.4" x14ac:dyDescent="0.25">
      <c r="A9132" s="191">
        <v>105494</v>
      </c>
      <c r="B9132" s="192" t="s">
        <v>14226</v>
      </c>
      <c r="C9132" s="191" t="s">
        <v>3879</v>
      </c>
      <c r="D9132" s="196">
        <v>0</v>
      </c>
    </row>
    <row r="9133" spans="1:4" ht="26.4" x14ac:dyDescent="0.25">
      <c r="A9133" s="191">
        <v>105417</v>
      </c>
      <c r="B9133" s="192" t="s">
        <v>14227</v>
      </c>
      <c r="C9133" s="191" t="s">
        <v>3879</v>
      </c>
      <c r="D9133" s="196">
        <v>0</v>
      </c>
    </row>
    <row r="9134" spans="1:4" ht="39.6" x14ac:dyDescent="0.25">
      <c r="A9134" s="191">
        <v>105461</v>
      </c>
      <c r="B9134" s="192" t="s">
        <v>14228</v>
      </c>
      <c r="C9134" s="191" t="s">
        <v>3879</v>
      </c>
      <c r="D9134" s="196">
        <v>0</v>
      </c>
    </row>
    <row r="9135" spans="1:4" ht="39.6" x14ac:dyDescent="0.25">
      <c r="A9135" s="191">
        <v>105436</v>
      </c>
      <c r="B9135" s="192" t="s">
        <v>14229</v>
      </c>
      <c r="C9135" s="191" t="s">
        <v>3879</v>
      </c>
      <c r="D9135" s="196">
        <v>0</v>
      </c>
    </row>
    <row r="9136" spans="1:4" ht="39.6" x14ac:dyDescent="0.25">
      <c r="A9136" s="191">
        <v>105483</v>
      </c>
      <c r="B9136" s="192" t="s">
        <v>14230</v>
      </c>
      <c r="C9136" s="191" t="s">
        <v>3879</v>
      </c>
      <c r="D9136" s="196">
        <v>0</v>
      </c>
    </row>
    <row r="9137" spans="1:4" ht="39.6" x14ac:dyDescent="0.25">
      <c r="A9137" s="191">
        <v>105505</v>
      </c>
      <c r="B9137" s="192" t="s">
        <v>14231</v>
      </c>
      <c r="C9137" s="191" t="s">
        <v>3879</v>
      </c>
      <c r="D9137" s="196">
        <v>0</v>
      </c>
    </row>
    <row r="9138" spans="1:4" ht="26.4" x14ac:dyDescent="0.25">
      <c r="A9138" s="191">
        <v>105435</v>
      </c>
      <c r="B9138" s="192" t="s">
        <v>14232</v>
      </c>
      <c r="C9138" s="191" t="s">
        <v>3879</v>
      </c>
      <c r="D9138" s="196">
        <v>0</v>
      </c>
    </row>
    <row r="9139" spans="1:4" ht="26.4" x14ac:dyDescent="0.25">
      <c r="A9139" s="191">
        <v>105460</v>
      </c>
      <c r="B9139" s="192" t="s">
        <v>14233</v>
      </c>
      <c r="C9139" s="191" t="s">
        <v>3879</v>
      </c>
      <c r="D9139" s="196">
        <v>0</v>
      </c>
    </row>
    <row r="9140" spans="1:4" ht="26.4" x14ac:dyDescent="0.25">
      <c r="A9140" s="191">
        <v>105470</v>
      </c>
      <c r="B9140" s="192" t="s">
        <v>14234</v>
      </c>
      <c r="C9140" s="191" t="s">
        <v>3879</v>
      </c>
      <c r="D9140" s="196">
        <v>0</v>
      </c>
    </row>
    <row r="9141" spans="1:4" ht="26.4" x14ac:dyDescent="0.25">
      <c r="A9141" s="191">
        <v>105504</v>
      </c>
      <c r="B9141" s="192" t="s">
        <v>14235</v>
      </c>
      <c r="C9141" s="191" t="s">
        <v>3879</v>
      </c>
      <c r="D9141" s="196">
        <v>0</v>
      </c>
    </row>
    <row r="9142" spans="1:4" ht="26.4" x14ac:dyDescent="0.25">
      <c r="A9142" s="191">
        <v>105476</v>
      </c>
      <c r="B9142" s="192" t="s">
        <v>14236</v>
      </c>
      <c r="C9142" s="191" t="s">
        <v>3879</v>
      </c>
      <c r="D9142" s="196">
        <v>0</v>
      </c>
    </row>
    <row r="9143" spans="1:4" ht="26.4" x14ac:dyDescent="0.25">
      <c r="A9143" s="191">
        <v>105471</v>
      </c>
      <c r="B9143" s="192" t="s">
        <v>14237</v>
      </c>
      <c r="C9143" s="191" t="s">
        <v>3879</v>
      </c>
      <c r="D9143" s="196">
        <v>0</v>
      </c>
    </row>
    <row r="9144" spans="1:4" ht="26.4" x14ac:dyDescent="0.25">
      <c r="A9144" s="191">
        <v>105493</v>
      </c>
      <c r="B9144" s="192" t="s">
        <v>14238</v>
      </c>
      <c r="C9144" s="191" t="s">
        <v>3879</v>
      </c>
      <c r="D9144" s="196">
        <v>0</v>
      </c>
    </row>
    <row r="9145" spans="1:4" ht="26.4" x14ac:dyDescent="0.25">
      <c r="A9145" s="191">
        <v>105482</v>
      </c>
      <c r="B9145" s="192" t="s">
        <v>14239</v>
      </c>
      <c r="C9145" s="191" t="s">
        <v>3879</v>
      </c>
      <c r="D9145" s="196">
        <v>0</v>
      </c>
    </row>
    <row r="9146" spans="1:4" ht="26.4" x14ac:dyDescent="0.25">
      <c r="A9146" s="191">
        <v>105430</v>
      </c>
      <c r="B9146" s="192" t="s">
        <v>14240</v>
      </c>
      <c r="C9146" s="191" t="s">
        <v>3879</v>
      </c>
      <c r="D9146" s="196">
        <v>0</v>
      </c>
    </row>
    <row r="9147" spans="1:4" ht="26.4" x14ac:dyDescent="0.25">
      <c r="A9147" s="191">
        <v>105440</v>
      </c>
      <c r="B9147" s="192" t="s">
        <v>14241</v>
      </c>
      <c r="C9147" s="191" t="s">
        <v>3879</v>
      </c>
      <c r="D9147" s="196">
        <v>0</v>
      </c>
    </row>
    <row r="9148" spans="1:4" ht="26.4" x14ac:dyDescent="0.25">
      <c r="A9148" s="191">
        <v>105465</v>
      </c>
      <c r="B9148" s="192" t="s">
        <v>14242</v>
      </c>
      <c r="C9148" s="191" t="s">
        <v>3879</v>
      </c>
      <c r="D9148" s="196">
        <v>0</v>
      </c>
    </row>
    <row r="9149" spans="1:4" ht="26.4" x14ac:dyDescent="0.25">
      <c r="A9149" s="191">
        <v>105499</v>
      </c>
      <c r="B9149" s="192" t="s">
        <v>14243</v>
      </c>
      <c r="C9149" s="191" t="s">
        <v>3879</v>
      </c>
      <c r="D9149" s="196">
        <v>0</v>
      </c>
    </row>
    <row r="9150" spans="1:4" ht="26.4" x14ac:dyDescent="0.25">
      <c r="A9150" s="191">
        <v>105431</v>
      </c>
      <c r="B9150" s="192" t="s">
        <v>14244</v>
      </c>
      <c r="C9150" s="191" t="s">
        <v>3879</v>
      </c>
      <c r="D9150" s="196">
        <v>0</v>
      </c>
    </row>
    <row r="9151" spans="1:4" ht="26.4" x14ac:dyDescent="0.25">
      <c r="A9151" s="191">
        <v>105441</v>
      </c>
      <c r="B9151" s="192" t="s">
        <v>14245</v>
      </c>
      <c r="C9151" s="191" t="s">
        <v>3879</v>
      </c>
      <c r="D9151" s="196">
        <v>0</v>
      </c>
    </row>
    <row r="9152" spans="1:4" ht="26.4" x14ac:dyDescent="0.25">
      <c r="A9152" s="191">
        <v>105466</v>
      </c>
      <c r="B9152" s="192" t="s">
        <v>14246</v>
      </c>
      <c r="C9152" s="191" t="s">
        <v>3879</v>
      </c>
      <c r="D9152" s="196">
        <v>0</v>
      </c>
    </row>
    <row r="9153" spans="1:4" ht="26.4" x14ac:dyDescent="0.25">
      <c r="A9153" s="191">
        <v>105500</v>
      </c>
      <c r="B9153" s="192" t="s">
        <v>14247</v>
      </c>
      <c r="C9153" s="191" t="s">
        <v>3879</v>
      </c>
      <c r="D9153" s="196">
        <v>0</v>
      </c>
    </row>
    <row r="9154" spans="1:4" ht="26.4" x14ac:dyDescent="0.25">
      <c r="A9154" s="191">
        <v>105429</v>
      </c>
      <c r="B9154" s="192" t="s">
        <v>14248</v>
      </c>
      <c r="C9154" s="191" t="s">
        <v>3879</v>
      </c>
      <c r="D9154" s="196">
        <v>0</v>
      </c>
    </row>
    <row r="9155" spans="1:4" ht="26.4" x14ac:dyDescent="0.25">
      <c r="A9155" s="191">
        <v>105439</v>
      </c>
      <c r="B9155" s="192" t="s">
        <v>14249</v>
      </c>
      <c r="C9155" s="191" t="s">
        <v>3879</v>
      </c>
      <c r="D9155" s="196">
        <v>0</v>
      </c>
    </row>
    <row r="9156" spans="1:4" ht="26.4" x14ac:dyDescent="0.25">
      <c r="A9156" s="191">
        <v>105464</v>
      </c>
      <c r="B9156" s="192" t="s">
        <v>14250</v>
      </c>
      <c r="C9156" s="191" t="s">
        <v>3879</v>
      </c>
      <c r="D9156" s="196">
        <v>0</v>
      </c>
    </row>
    <row r="9157" spans="1:4" ht="26.4" x14ac:dyDescent="0.25">
      <c r="A9157" s="191">
        <v>105489</v>
      </c>
      <c r="B9157" s="192" t="s">
        <v>14251</v>
      </c>
      <c r="C9157" s="191" t="s">
        <v>3879</v>
      </c>
      <c r="D9157" s="196">
        <v>0</v>
      </c>
    </row>
    <row r="9158" spans="1:4" ht="26.4" x14ac:dyDescent="0.25">
      <c r="A9158" s="191">
        <v>105437</v>
      </c>
      <c r="B9158" s="192" t="s">
        <v>14252</v>
      </c>
      <c r="C9158" s="191" t="s">
        <v>3879</v>
      </c>
      <c r="D9158" s="196">
        <v>0</v>
      </c>
    </row>
    <row r="9159" spans="1:4" ht="26.4" x14ac:dyDescent="0.25">
      <c r="A9159" s="191">
        <v>105462</v>
      </c>
      <c r="B9159" s="192" t="s">
        <v>14253</v>
      </c>
      <c r="C9159" s="191" t="s">
        <v>3879</v>
      </c>
      <c r="D9159" s="196">
        <v>0</v>
      </c>
    </row>
    <row r="9160" spans="1:4" ht="26.4" x14ac:dyDescent="0.25">
      <c r="A9160" s="191">
        <v>105484</v>
      </c>
      <c r="B9160" s="192" t="s">
        <v>14254</v>
      </c>
      <c r="C9160" s="191" t="s">
        <v>3879</v>
      </c>
      <c r="D9160" s="196">
        <v>0</v>
      </c>
    </row>
    <row r="9161" spans="1:4" ht="26.4" x14ac:dyDescent="0.25">
      <c r="A9161" s="191">
        <v>105506</v>
      </c>
      <c r="B9161" s="192" t="s">
        <v>14255</v>
      </c>
      <c r="C9161" s="191" t="s">
        <v>3879</v>
      </c>
      <c r="D9161" s="196">
        <v>0</v>
      </c>
    </row>
    <row r="9162" spans="1:4" ht="26.4" x14ac:dyDescent="0.25">
      <c r="A9162" s="191">
        <v>105432</v>
      </c>
      <c r="B9162" s="192" t="s">
        <v>14256</v>
      </c>
      <c r="C9162" s="191" t="s">
        <v>3879</v>
      </c>
      <c r="D9162" s="196">
        <v>0</v>
      </c>
    </row>
    <row r="9163" spans="1:4" ht="26.4" x14ac:dyDescent="0.25">
      <c r="A9163" s="191">
        <v>105457</v>
      </c>
      <c r="B9163" s="192" t="s">
        <v>14257</v>
      </c>
      <c r="C9163" s="191" t="s">
        <v>3879</v>
      </c>
      <c r="D9163" s="196">
        <v>0</v>
      </c>
    </row>
    <row r="9164" spans="1:4" ht="26.4" x14ac:dyDescent="0.25">
      <c r="A9164" s="191">
        <v>105467</v>
      </c>
      <c r="B9164" s="192" t="s">
        <v>14258</v>
      </c>
      <c r="C9164" s="191" t="s">
        <v>3879</v>
      </c>
      <c r="D9164" s="196">
        <v>0</v>
      </c>
    </row>
    <row r="9165" spans="1:4" ht="26.4" x14ac:dyDescent="0.25">
      <c r="A9165" s="191">
        <v>105501</v>
      </c>
      <c r="B9165" s="192" t="s">
        <v>14259</v>
      </c>
      <c r="C9165" s="191" t="s">
        <v>3879</v>
      </c>
      <c r="D9165" s="196">
        <v>0</v>
      </c>
    </row>
    <row r="9166" spans="1:4" ht="26.4" x14ac:dyDescent="0.25">
      <c r="A9166" s="191">
        <v>105433</v>
      </c>
      <c r="B9166" s="192" t="s">
        <v>14260</v>
      </c>
      <c r="C9166" s="191" t="s">
        <v>3879</v>
      </c>
      <c r="D9166" s="196">
        <v>0</v>
      </c>
    </row>
    <row r="9167" spans="1:4" ht="26.4" x14ac:dyDescent="0.25">
      <c r="A9167" s="191">
        <v>105458</v>
      </c>
      <c r="B9167" s="192" t="s">
        <v>14261</v>
      </c>
      <c r="C9167" s="191" t="s">
        <v>3879</v>
      </c>
      <c r="D9167" s="196">
        <v>0</v>
      </c>
    </row>
    <row r="9168" spans="1:4" ht="26.4" x14ac:dyDescent="0.25">
      <c r="A9168" s="191">
        <v>105468</v>
      </c>
      <c r="B9168" s="192" t="s">
        <v>14262</v>
      </c>
      <c r="C9168" s="191" t="s">
        <v>3879</v>
      </c>
      <c r="D9168" s="196">
        <v>0</v>
      </c>
    </row>
    <row r="9169" spans="1:4" ht="26.4" x14ac:dyDescent="0.25">
      <c r="A9169" s="191">
        <v>105502</v>
      </c>
      <c r="B9169" s="192" t="s">
        <v>14263</v>
      </c>
      <c r="C9169" s="191" t="s">
        <v>3879</v>
      </c>
      <c r="D9169" s="196">
        <v>0</v>
      </c>
    </row>
    <row r="9170" spans="1:4" ht="26.4" x14ac:dyDescent="0.25">
      <c r="A9170" s="191">
        <v>105434</v>
      </c>
      <c r="B9170" s="192" t="s">
        <v>14264</v>
      </c>
      <c r="C9170" s="191" t="s">
        <v>3879</v>
      </c>
      <c r="D9170" s="196">
        <v>0</v>
      </c>
    </row>
    <row r="9171" spans="1:4" ht="26.4" x14ac:dyDescent="0.25">
      <c r="A9171" s="191">
        <v>105459</v>
      </c>
      <c r="B9171" s="192" t="s">
        <v>14265</v>
      </c>
      <c r="C9171" s="191" t="s">
        <v>3879</v>
      </c>
      <c r="D9171" s="196">
        <v>0</v>
      </c>
    </row>
    <row r="9172" spans="1:4" ht="26.4" x14ac:dyDescent="0.25">
      <c r="A9172" s="191">
        <v>105469</v>
      </c>
      <c r="B9172" s="192" t="s">
        <v>14266</v>
      </c>
      <c r="C9172" s="191" t="s">
        <v>3879</v>
      </c>
      <c r="D9172" s="196">
        <v>0</v>
      </c>
    </row>
    <row r="9173" spans="1:4" ht="26.4" x14ac:dyDescent="0.25">
      <c r="A9173" s="191">
        <v>105503</v>
      </c>
      <c r="B9173" s="192" t="s">
        <v>14267</v>
      </c>
      <c r="C9173" s="191" t="s">
        <v>3879</v>
      </c>
      <c r="D9173" s="196">
        <v>0</v>
      </c>
    </row>
    <row r="9174" spans="1:4" ht="39.6" x14ac:dyDescent="0.25">
      <c r="A9174" s="191">
        <v>105472</v>
      </c>
      <c r="B9174" s="192" t="s">
        <v>14268</v>
      </c>
      <c r="C9174" s="191" t="s">
        <v>3879</v>
      </c>
      <c r="D9174" s="196">
        <v>0</v>
      </c>
    </row>
    <row r="9175" spans="1:4" ht="39.6" x14ac:dyDescent="0.25">
      <c r="A9175" s="191">
        <v>105413</v>
      </c>
      <c r="B9175" s="192" t="s">
        <v>14269</v>
      </c>
      <c r="C9175" s="191" t="s">
        <v>3879</v>
      </c>
      <c r="D9175" s="196">
        <v>0</v>
      </c>
    </row>
    <row r="9176" spans="1:4" ht="39.6" x14ac:dyDescent="0.25">
      <c r="A9176" s="191">
        <v>105423</v>
      </c>
      <c r="B9176" s="192" t="s">
        <v>14270</v>
      </c>
      <c r="C9176" s="191" t="s">
        <v>3879</v>
      </c>
      <c r="D9176" s="196">
        <v>0</v>
      </c>
    </row>
    <row r="9177" spans="1:4" ht="39.6" x14ac:dyDescent="0.25">
      <c r="A9177" s="191">
        <v>105447</v>
      </c>
      <c r="B9177" s="192" t="s">
        <v>14271</v>
      </c>
      <c r="C9177" s="191" t="s">
        <v>3879</v>
      </c>
      <c r="D9177" s="196">
        <v>0</v>
      </c>
    </row>
    <row r="9178" spans="1:4" ht="26.4" x14ac:dyDescent="0.25">
      <c r="A9178" s="191">
        <v>105408</v>
      </c>
      <c r="B9178" s="192" t="s">
        <v>14272</v>
      </c>
      <c r="C9178" s="191" t="s">
        <v>3879</v>
      </c>
      <c r="D9178" s="196">
        <v>0</v>
      </c>
    </row>
    <row r="9179" spans="1:4" ht="26.4" x14ac:dyDescent="0.25">
      <c r="A9179" s="191">
        <v>105479</v>
      </c>
      <c r="B9179" s="192" t="s">
        <v>14273</v>
      </c>
      <c r="C9179" s="191" t="s">
        <v>3879</v>
      </c>
      <c r="D9179" s="196">
        <v>0</v>
      </c>
    </row>
    <row r="9180" spans="1:4" ht="26.4" x14ac:dyDescent="0.25">
      <c r="A9180" s="191">
        <v>105422</v>
      </c>
      <c r="B9180" s="192" t="s">
        <v>14274</v>
      </c>
      <c r="C9180" s="191" t="s">
        <v>3879</v>
      </c>
      <c r="D9180" s="196">
        <v>0</v>
      </c>
    </row>
    <row r="9181" spans="1:4" ht="26.4" x14ac:dyDescent="0.25">
      <c r="A9181" s="191">
        <v>105446</v>
      </c>
      <c r="B9181" s="192" t="s">
        <v>14275</v>
      </c>
      <c r="C9181" s="191" t="s">
        <v>3879</v>
      </c>
      <c r="D9181" s="196">
        <v>0</v>
      </c>
    </row>
    <row r="9182" spans="1:4" x14ac:dyDescent="0.25">
      <c r="A9182" s="191">
        <v>105474</v>
      </c>
      <c r="B9182" s="192" t="s">
        <v>14276</v>
      </c>
      <c r="C9182" s="191" t="s">
        <v>3879</v>
      </c>
      <c r="D9182" s="196">
        <v>0</v>
      </c>
    </row>
    <row r="9183" spans="1:4" x14ac:dyDescent="0.25">
      <c r="A9183" s="191">
        <v>105480</v>
      </c>
      <c r="B9183" s="192" t="s">
        <v>14277</v>
      </c>
      <c r="C9183" s="191" t="s">
        <v>3879</v>
      </c>
      <c r="D9183" s="196">
        <v>0</v>
      </c>
    </row>
    <row r="9184" spans="1:4" x14ac:dyDescent="0.25">
      <c r="A9184" s="191">
        <v>105481</v>
      </c>
      <c r="B9184" s="192" t="s">
        <v>14278</v>
      </c>
      <c r="C9184" s="191" t="s">
        <v>3879</v>
      </c>
      <c r="D9184" s="196">
        <v>0</v>
      </c>
    </row>
    <row r="9185" spans="1:4" x14ac:dyDescent="0.25">
      <c r="A9185" s="191">
        <v>105449</v>
      </c>
      <c r="B9185" s="192" t="s">
        <v>14279</v>
      </c>
      <c r="C9185" s="191" t="s">
        <v>3879</v>
      </c>
      <c r="D9185" s="196">
        <v>0</v>
      </c>
    </row>
    <row r="9186" spans="1:4" ht="39.6" x14ac:dyDescent="0.25">
      <c r="A9186" s="191">
        <v>105511</v>
      </c>
      <c r="B9186" s="192" t="s">
        <v>14280</v>
      </c>
      <c r="C9186" s="191" t="s">
        <v>3150</v>
      </c>
      <c r="D9186" s="196">
        <v>0</v>
      </c>
    </row>
    <row r="9187" spans="1:4" ht="39.6" x14ac:dyDescent="0.25">
      <c r="A9187" s="191">
        <v>105507</v>
      </c>
      <c r="B9187" s="192" t="s">
        <v>14281</v>
      </c>
      <c r="C9187" s="191" t="s">
        <v>3150</v>
      </c>
      <c r="D9187" s="196">
        <v>0</v>
      </c>
    </row>
    <row r="9188" spans="1:4" ht="39.6" x14ac:dyDescent="0.25">
      <c r="A9188" s="191">
        <v>105512</v>
      </c>
      <c r="B9188" s="192" t="s">
        <v>14282</v>
      </c>
      <c r="C9188" s="191" t="s">
        <v>3150</v>
      </c>
      <c r="D9188" s="196">
        <v>0</v>
      </c>
    </row>
    <row r="9189" spans="1:4" ht="39.6" x14ac:dyDescent="0.25">
      <c r="A9189" s="191">
        <v>105508</v>
      </c>
      <c r="B9189" s="192" t="s">
        <v>14283</v>
      </c>
      <c r="C9189" s="191" t="s">
        <v>3150</v>
      </c>
      <c r="D9189" s="196">
        <v>0</v>
      </c>
    </row>
    <row r="9190" spans="1:4" ht="39.6" x14ac:dyDescent="0.25">
      <c r="A9190" s="191">
        <v>105513</v>
      </c>
      <c r="B9190" s="192" t="s">
        <v>14284</v>
      </c>
      <c r="C9190" s="191" t="s">
        <v>3150</v>
      </c>
      <c r="D9190" s="196">
        <v>0</v>
      </c>
    </row>
    <row r="9191" spans="1:4" ht="39.6" x14ac:dyDescent="0.25">
      <c r="A9191" s="191">
        <v>105509</v>
      </c>
      <c r="B9191" s="192" t="s">
        <v>14285</v>
      </c>
      <c r="C9191" s="191" t="s">
        <v>3150</v>
      </c>
      <c r="D9191" s="196">
        <v>0</v>
      </c>
    </row>
    <row r="9192" spans="1:4" ht="39.6" x14ac:dyDescent="0.25">
      <c r="A9192" s="191">
        <v>105514</v>
      </c>
      <c r="B9192" s="192" t="s">
        <v>14286</v>
      </c>
      <c r="C9192" s="191" t="s">
        <v>3150</v>
      </c>
      <c r="D9192" s="196">
        <v>0</v>
      </c>
    </row>
    <row r="9193" spans="1:4" ht="39.6" x14ac:dyDescent="0.25">
      <c r="A9193" s="191">
        <v>105510</v>
      </c>
      <c r="B9193" s="192" t="s">
        <v>14287</v>
      </c>
      <c r="C9193" s="191" t="s">
        <v>3150</v>
      </c>
      <c r="D9193" s="196">
        <v>0</v>
      </c>
    </row>
    <row r="9194" spans="1:4" ht="26.4" x14ac:dyDescent="0.25">
      <c r="A9194" s="191">
        <v>100207</v>
      </c>
      <c r="B9194" s="192" t="s">
        <v>3709</v>
      </c>
      <c r="C9194" s="191" t="s">
        <v>3707</v>
      </c>
      <c r="D9194" s="196">
        <v>546.57000000000005</v>
      </c>
    </row>
    <row r="9195" spans="1:4" ht="26.4" x14ac:dyDescent="0.25">
      <c r="A9195" s="191">
        <v>100211</v>
      </c>
      <c r="B9195" s="192" t="s">
        <v>3714</v>
      </c>
      <c r="C9195" s="191" t="s">
        <v>3711</v>
      </c>
      <c r="D9195" s="196">
        <v>8.59</v>
      </c>
    </row>
    <row r="9196" spans="1:4" ht="26.4" x14ac:dyDescent="0.25">
      <c r="A9196" s="191">
        <v>100210</v>
      </c>
      <c r="B9196" s="192" t="s">
        <v>3713</v>
      </c>
      <c r="C9196" s="191" t="s">
        <v>3711</v>
      </c>
      <c r="D9196" s="196">
        <v>22.27</v>
      </c>
    </row>
    <row r="9197" spans="1:4" ht="26.4" x14ac:dyDescent="0.25">
      <c r="A9197" s="191">
        <v>100221</v>
      </c>
      <c r="B9197" s="192" t="s">
        <v>3725</v>
      </c>
      <c r="C9197" s="191" t="s">
        <v>3724</v>
      </c>
      <c r="D9197" s="196">
        <v>39.36</v>
      </c>
    </row>
    <row r="9198" spans="1:4" ht="26.4" x14ac:dyDescent="0.25">
      <c r="A9198" s="191">
        <v>100203</v>
      </c>
      <c r="B9198" s="192" t="s">
        <v>3704</v>
      </c>
      <c r="C9198" s="191" t="s">
        <v>3696</v>
      </c>
      <c r="D9198" s="196">
        <v>1.38</v>
      </c>
    </row>
    <row r="9199" spans="1:4" ht="26.4" x14ac:dyDescent="0.25">
      <c r="A9199" s="191">
        <v>100202</v>
      </c>
      <c r="B9199" s="192" t="s">
        <v>3703</v>
      </c>
      <c r="C9199" s="191" t="s">
        <v>3696</v>
      </c>
      <c r="D9199" s="196">
        <v>1.1599999999999999</v>
      </c>
    </row>
    <row r="9200" spans="1:4" ht="26.4" x14ac:dyDescent="0.25">
      <c r="A9200" s="191">
        <v>100201</v>
      </c>
      <c r="B9200" s="192" t="s">
        <v>3702</v>
      </c>
      <c r="C9200" s="191" t="s">
        <v>3696</v>
      </c>
      <c r="D9200" s="196">
        <v>0.99</v>
      </c>
    </row>
    <row r="9201" spans="1:4" ht="26.4" x14ac:dyDescent="0.25">
      <c r="A9201" s="191">
        <v>100216</v>
      </c>
      <c r="B9201" s="192" t="s">
        <v>3719</v>
      </c>
      <c r="C9201" s="191" t="s">
        <v>3711</v>
      </c>
      <c r="D9201" s="196">
        <v>1.2</v>
      </c>
    </row>
    <row r="9202" spans="1:4" ht="26.4" x14ac:dyDescent="0.25">
      <c r="A9202" s="191">
        <v>100215</v>
      </c>
      <c r="B9202" s="192" t="s">
        <v>3718</v>
      </c>
      <c r="C9202" s="191" t="s">
        <v>3711</v>
      </c>
      <c r="D9202" s="196">
        <v>4.4800000000000004</v>
      </c>
    </row>
    <row r="9203" spans="1:4" ht="26.4" x14ac:dyDescent="0.25">
      <c r="A9203" s="191">
        <v>100214</v>
      </c>
      <c r="B9203" s="192" t="s">
        <v>3717</v>
      </c>
      <c r="C9203" s="191" t="s">
        <v>3711</v>
      </c>
      <c r="D9203" s="196">
        <v>5.23</v>
      </c>
    </row>
    <row r="9204" spans="1:4" ht="26.4" x14ac:dyDescent="0.25">
      <c r="A9204" s="191">
        <v>100223</v>
      </c>
      <c r="B9204" s="192" t="s">
        <v>3727</v>
      </c>
      <c r="C9204" s="191" t="s">
        <v>3724</v>
      </c>
      <c r="D9204" s="196">
        <v>6.97</v>
      </c>
    </row>
    <row r="9205" spans="1:4" ht="26.4" x14ac:dyDescent="0.25">
      <c r="A9205" s="191">
        <v>100280</v>
      </c>
      <c r="B9205" s="192" t="s">
        <v>3787</v>
      </c>
      <c r="C9205" s="191" t="s">
        <v>3711</v>
      </c>
      <c r="D9205" s="196">
        <v>22.88</v>
      </c>
    </row>
    <row r="9206" spans="1:4" ht="39.6" x14ac:dyDescent="0.25">
      <c r="A9206" s="191">
        <v>100270</v>
      </c>
      <c r="B9206" s="192" t="s">
        <v>3777</v>
      </c>
      <c r="C9206" s="191" t="s">
        <v>3711</v>
      </c>
      <c r="D9206" s="196">
        <v>78.09</v>
      </c>
    </row>
    <row r="9207" spans="1:4" ht="26.4" x14ac:dyDescent="0.25">
      <c r="A9207" s="191">
        <v>100286</v>
      </c>
      <c r="B9207" s="192" t="s">
        <v>3793</v>
      </c>
      <c r="C9207" s="191" t="s">
        <v>3743</v>
      </c>
      <c r="D9207" s="196">
        <v>17.09</v>
      </c>
    </row>
    <row r="9208" spans="1:4" ht="26.4" x14ac:dyDescent="0.25">
      <c r="A9208" s="191">
        <v>100213</v>
      </c>
      <c r="B9208" s="192" t="s">
        <v>3716</v>
      </c>
      <c r="C9208" s="191" t="s">
        <v>3711</v>
      </c>
      <c r="D9208" s="196">
        <v>3.41</v>
      </c>
    </row>
    <row r="9209" spans="1:4" ht="26.4" x14ac:dyDescent="0.25">
      <c r="A9209" s="191">
        <v>100212</v>
      </c>
      <c r="B9209" s="192" t="s">
        <v>3715</v>
      </c>
      <c r="C9209" s="191" t="s">
        <v>3711</v>
      </c>
      <c r="D9209" s="196">
        <v>9.49</v>
      </c>
    </row>
    <row r="9210" spans="1:4" ht="26.4" x14ac:dyDescent="0.25">
      <c r="A9210" s="191">
        <v>100222</v>
      </c>
      <c r="B9210" s="192" t="s">
        <v>3726</v>
      </c>
      <c r="C9210" s="191" t="s">
        <v>3724</v>
      </c>
      <c r="D9210" s="196">
        <v>14.91</v>
      </c>
    </row>
    <row r="9211" spans="1:4" ht="26.4" x14ac:dyDescent="0.25">
      <c r="A9211" s="191">
        <v>100226</v>
      </c>
      <c r="B9211" s="192" t="s">
        <v>3731</v>
      </c>
      <c r="C9211" s="191" t="s">
        <v>3730</v>
      </c>
      <c r="D9211" s="196">
        <v>0.85</v>
      </c>
    </row>
    <row r="9212" spans="1:4" ht="26.4" x14ac:dyDescent="0.25">
      <c r="A9212" s="191">
        <v>100200</v>
      </c>
      <c r="B9212" s="192" t="s">
        <v>3701</v>
      </c>
      <c r="C9212" s="191" t="s">
        <v>3696</v>
      </c>
      <c r="D9212" s="196">
        <v>0.5</v>
      </c>
    </row>
    <row r="9213" spans="1:4" ht="26.4" x14ac:dyDescent="0.25">
      <c r="A9213" s="191">
        <v>100199</v>
      </c>
      <c r="B9213" s="192" t="s">
        <v>3700</v>
      </c>
      <c r="C9213" s="191" t="s">
        <v>3696</v>
      </c>
      <c r="D9213" s="196">
        <v>0.41</v>
      </c>
    </row>
    <row r="9214" spans="1:4" ht="26.4" x14ac:dyDescent="0.25">
      <c r="A9214" s="191">
        <v>100198</v>
      </c>
      <c r="B9214" s="192" t="s">
        <v>3699</v>
      </c>
      <c r="C9214" s="191" t="s">
        <v>3696</v>
      </c>
      <c r="D9214" s="196">
        <v>0.34</v>
      </c>
    </row>
    <row r="9215" spans="1:4" ht="26.4" x14ac:dyDescent="0.25">
      <c r="A9215" s="191">
        <v>100283</v>
      </c>
      <c r="B9215" s="192" t="s">
        <v>3790</v>
      </c>
      <c r="C9215" s="191" t="s">
        <v>3724</v>
      </c>
      <c r="D9215" s="196">
        <v>31.53</v>
      </c>
    </row>
    <row r="9216" spans="1:4" ht="26.4" x14ac:dyDescent="0.25">
      <c r="A9216" s="191">
        <v>100227</v>
      </c>
      <c r="B9216" s="192" t="s">
        <v>3732</v>
      </c>
      <c r="C9216" s="191" t="s">
        <v>3730</v>
      </c>
      <c r="D9216" s="196">
        <v>1.26</v>
      </c>
    </row>
    <row r="9217" spans="1:4" ht="26.4" x14ac:dyDescent="0.25">
      <c r="A9217" s="191">
        <v>100205</v>
      </c>
      <c r="B9217" s="192" t="s">
        <v>3706</v>
      </c>
      <c r="C9217" s="191" t="s">
        <v>3707</v>
      </c>
      <c r="D9217" s="196">
        <v>1827.19</v>
      </c>
    </row>
    <row r="9218" spans="1:4" ht="26.4" x14ac:dyDescent="0.25">
      <c r="A9218" s="191">
        <v>100206</v>
      </c>
      <c r="B9218" s="192" t="s">
        <v>3708</v>
      </c>
      <c r="C9218" s="191" t="s">
        <v>3707</v>
      </c>
      <c r="D9218" s="196">
        <v>1320.75</v>
      </c>
    </row>
    <row r="9219" spans="1:4" ht="26.4" x14ac:dyDescent="0.25">
      <c r="A9219" s="191">
        <v>100281</v>
      </c>
      <c r="B9219" s="192" t="s">
        <v>3788</v>
      </c>
      <c r="C9219" s="191" t="s">
        <v>3711</v>
      </c>
      <c r="D9219" s="196">
        <v>4.5999999999999996</v>
      </c>
    </row>
    <row r="9220" spans="1:4" ht="39.6" x14ac:dyDescent="0.25">
      <c r="A9220" s="191">
        <v>100219</v>
      </c>
      <c r="B9220" s="192" t="s">
        <v>3722</v>
      </c>
      <c r="C9220" s="191" t="s">
        <v>3711</v>
      </c>
      <c r="D9220" s="196">
        <v>0.56999999999999995</v>
      </c>
    </row>
    <row r="9221" spans="1:4" ht="39.6" x14ac:dyDescent="0.25">
      <c r="A9221" s="191">
        <v>100218</v>
      </c>
      <c r="B9221" s="192" t="s">
        <v>3721</v>
      </c>
      <c r="C9221" s="191" t="s">
        <v>3711</v>
      </c>
      <c r="D9221" s="196">
        <v>2.56</v>
      </c>
    </row>
    <row r="9222" spans="1:4" ht="26.4" x14ac:dyDescent="0.25">
      <c r="A9222" s="191">
        <v>100217</v>
      </c>
      <c r="B9222" s="192" t="s">
        <v>3720</v>
      </c>
      <c r="C9222" s="191" t="s">
        <v>3711</v>
      </c>
      <c r="D9222" s="196">
        <v>3.75</v>
      </c>
    </row>
    <row r="9223" spans="1:4" ht="26.4" x14ac:dyDescent="0.25">
      <c r="A9223" s="191">
        <v>100224</v>
      </c>
      <c r="B9223" s="192" t="s">
        <v>3728</v>
      </c>
      <c r="C9223" s="191" t="s">
        <v>3724</v>
      </c>
      <c r="D9223" s="196">
        <v>3.75</v>
      </c>
    </row>
    <row r="9224" spans="1:4" ht="26.4" x14ac:dyDescent="0.25">
      <c r="A9224" s="191">
        <v>100228</v>
      </c>
      <c r="B9224" s="192" t="s">
        <v>3733</v>
      </c>
      <c r="C9224" s="191" t="s">
        <v>3730</v>
      </c>
      <c r="D9224" s="196">
        <v>0.37</v>
      </c>
    </row>
    <row r="9225" spans="1:4" ht="26.4" x14ac:dyDescent="0.25">
      <c r="A9225" s="191">
        <v>100204</v>
      </c>
      <c r="B9225" s="192" t="s">
        <v>3705</v>
      </c>
      <c r="C9225" s="191" t="s">
        <v>3696</v>
      </c>
      <c r="D9225" s="196">
        <v>0.13</v>
      </c>
    </row>
    <row r="9226" spans="1:4" ht="26.4" x14ac:dyDescent="0.25">
      <c r="A9226" s="191">
        <v>100284</v>
      </c>
      <c r="B9226" s="192" t="s">
        <v>3791</v>
      </c>
      <c r="C9226" s="191" t="s">
        <v>3724</v>
      </c>
      <c r="D9226" s="196">
        <v>13.43</v>
      </c>
    </row>
    <row r="9227" spans="1:4" ht="39.6" x14ac:dyDescent="0.25">
      <c r="A9227" s="191">
        <v>100277</v>
      </c>
      <c r="B9227" s="192" t="s">
        <v>3784</v>
      </c>
      <c r="C9227" s="191" t="s">
        <v>3724</v>
      </c>
      <c r="D9227" s="196">
        <v>2.39</v>
      </c>
    </row>
    <row r="9228" spans="1:4" ht="26.4" x14ac:dyDescent="0.25">
      <c r="A9228" s="191">
        <v>100278</v>
      </c>
      <c r="B9228" s="192" t="s">
        <v>3785</v>
      </c>
      <c r="C9228" s="191" t="s">
        <v>3711</v>
      </c>
      <c r="D9228" s="196">
        <v>49.84</v>
      </c>
    </row>
    <row r="9229" spans="1:4" ht="39.6" x14ac:dyDescent="0.25">
      <c r="A9229" s="191">
        <v>100268</v>
      </c>
      <c r="B9229" s="192" t="s">
        <v>3775</v>
      </c>
      <c r="C9229" s="191" t="s">
        <v>3711</v>
      </c>
      <c r="D9229" s="196">
        <v>104.18</v>
      </c>
    </row>
    <row r="9230" spans="1:4" ht="26.4" x14ac:dyDescent="0.25">
      <c r="A9230" s="191">
        <v>100285</v>
      </c>
      <c r="B9230" s="192" t="s">
        <v>3792</v>
      </c>
      <c r="C9230" s="191" t="s">
        <v>3743</v>
      </c>
      <c r="D9230" s="196">
        <v>52.44</v>
      </c>
    </row>
    <row r="9231" spans="1:4" ht="26.4" x14ac:dyDescent="0.25">
      <c r="A9231" s="191">
        <v>100209</v>
      </c>
      <c r="B9231" s="192" t="s">
        <v>3712</v>
      </c>
      <c r="C9231" s="191" t="s">
        <v>3711</v>
      </c>
      <c r="D9231" s="196">
        <v>12.08</v>
      </c>
    </row>
    <row r="9232" spans="1:4" ht="26.4" x14ac:dyDescent="0.25">
      <c r="A9232" s="191">
        <v>100208</v>
      </c>
      <c r="B9232" s="192" t="s">
        <v>3710</v>
      </c>
      <c r="C9232" s="191" t="s">
        <v>3711</v>
      </c>
      <c r="D9232" s="196">
        <v>24.17</v>
      </c>
    </row>
    <row r="9233" spans="1:4" ht="26.4" x14ac:dyDescent="0.25">
      <c r="A9233" s="191">
        <v>100256</v>
      </c>
      <c r="B9233" s="192" t="s">
        <v>3763</v>
      </c>
      <c r="C9233" s="191" t="s">
        <v>3743</v>
      </c>
      <c r="D9233" s="196">
        <v>11.07</v>
      </c>
    </row>
    <row r="9234" spans="1:4" ht="26.4" x14ac:dyDescent="0.25">
      <c r="A9234" s="191">
        <v>100220</v>
      </c>
      <c r="B9234" s="192" t="s">
        <v>3723</v>
      </c>
      <c r="C9234" s="191" t="s">
        <v>3724</v>
      </c>
      <c r="D9234" s="196">
        <v>34.72</v>
      </c>
    </row>
    <row r="9235" spans="1:4" ht="26.4" x14ac:dyDescent="0.25">
      <c r="A9235" s="191">
        <v>100287</v>
      </c>
      <c r="B9235" s="192" t="s">
        <v>8410</v>
      </c>
      <c r="C9235" s="191" t="s">
        <v>3743</v>
      </c>
      <c r="D9235" s="196">
        <v>16.36</v>
      </c>
    </row>
    <row r="9236" spans="1:4" ht="26.4" x14ac:dyDescent="0.25">
      <c r="A9236" s="191">
        <v>100274</v>
      </c>
      <c r="B9236" s="192" t="s">
        <v>3781</v>
      </c>
      <c r="C9236" s="191" t="s">
        <v>3724</v>
      </c>
      <c r="D9236" s="196">
        <v>34.74</v>
      </c>
    </row>
    <row r="9237" spans="1:4" x14ac:dyDescent="0.25">
      <c r="A9237" s="191">
        <v>100264</v>
      </c>
      <c r="B9237" s="192" t="s">
        <v>3771</v>
      </c>
      <c r="C9237" s="191" t="s">
        <v>3724</v>
      </c>
      <c r="D9237" s="196">
        <v>49.02</v>
      </c>
    </row>
    <row r="9238" spans="1:4" ht="26.4" x14ac:dyDescent="0.25">
      <c r="A9238" s="191">
        <v>100225</v>
      </c>
      <c r="B9238" s="192" t="s">
        <v>3729</v>
      </c>
      <c r="C9238" s="191" t="s">
        <v>3730</v>
      </c>
      <c r="D9238" s="196">
        <v>2.72</v>
      </c>
    </row>
    <row r="9239" spans="1:4" x14ac:dyDescent="0.25">
      <c r="A9239" s="191">
        <v>100266</v>
      </c>
      <c r="B9239" s="192" t="s">
        <v>3773</v>
      </c>
      <c r="C9239" s="191" t="s">
        <v>3711</v>
      </c>
      <c r="D9239" s="196">
        <v>104.18</v>
      </c>
    </row>
    <row r="9240" spans="1:4" ht="26.4" x14ac:dyDescent="0.25">
      <c r="A9240" s="191">
        <v>100257</v>
      </c>
      <c r="B9240" s="192" t="s">
        <v>3764</v>
      </c>
      <c r="C9240" s="191" t="s">
        <v>3743</v>
      </c>
      <c r="D9240" s="196">
        <v>6.64</v>
      </c>
    </row>
    <row r="9241" spans="1:4" ht="26.4" x14ac:dyDescent="0.25">
      <c r="A9241" s="191">
        <v>100197</v>
      </c>
      <c r="B9241" s="192" t="s">
        <v>3698</v>
      </c>
      <c r="C9241" s="191" t="s">
        <v>3696</v>
      </c>
      <c r="D9241" s="196">
        <v>2.4500000000000002</v>
      </c>
    </row>
    <row r="9242" spans="1:4" ht="26.4" x14ac:dyDescent="0.25">
      <c r="A9242" s="191">
        <v>100196</v>
      </c>
      <c r="B9242" s="192" t="s">
        <v>3697</v>
      </c>
      <c r="C9242" s="191" t="s">
        <v>3696</v>
      </c>
      <c r="D9242" s="196">
        <v>1.63</v>
      </c>
    </row>
    <row r="9243" spans="1:4" ht="26.4" x14ac:dyDescent="0.25">
      <c r="A9243" s="191">
        <v>100195</v>
      </c>
      <c r="B9243" s="192" t="s">
        <v>3695</v>
      </c>
      <c r="C9243" s="191" t="s">
        <v>3696</v>
      </c>
      <c r="D9243" s="196">
        <v>0.98</v>
      </c>
    </row>
    <row r="9244" spans="1:4" x14ac:dyDescent="0.25">
      <c r="A9244" s="191">
        <v>100273</v>
      </c>
      <c r="B9244" s="192" t="s">
        <v>3780</v>
      </c>
      <c r="C9244" s="191" t="s">
        <v>3696</v>
      </c>
      <c r="D9244" s="196">
        <v>4.07</v>
      </c>
    </row>
    <row r="9245" spans="1:4" ht="26.4" x14ac:dyDescent="0.25">
      <c r="A9245" s="191">
        <v>100282</v>
      </c>
      <c r="B9245" s="192" t="s">
        <v>3789</v>
      </c>
      <c r="C9245" s="191" t="s">
        <v>3724</v>
      </c>
      <c r="D9245" s="196">
        <v>195.18</v>
      </c>
    </row>
    <row r="9246" spans="1:4" ht="39.6" x14ac:dyDescent="0.25">
      <c r="A9246" s="191">
        <v>100276</v>
      </c>
      <c r="B9246" s="192" t="s">
        <v>3783</v>
      </c>
      <c r="C9246" s="191" t="s">
        <v>3724</v>
      </c>
      <c r="D9246" s="196">
        <v>40.99</v>
      </c>
    </row>
    <row r="9247" spans="1:4" ht="26.4" x14ac:dyDescent="0.25">
      <c r="A9247" s="191">
        <v>100275</v>
      </c>
      <c r="B9247" s="192" t="s">
        <v>3782</v>
      </c>
      <c r="C9247" s="191" t="s">
        <v>3724</v>
      </c>
      <c r="D9247" s="196">
        <v>22.46</v>
      </c>
    </row>
    <row r="9248" spans="1:4" ht="39.6" x14ac:dyDescent="0.25">
      <c r="A9248" s="191">
        <v>100254</v>
      </c>
      <c r="B9248" s="192" t="s">
        <v>3761</v>
      </c>
      <c r="C9248" s="191" t="s">
        <v>3743</v>
      </c>
      <c r="D9248" s="196">
        <v>49.09</v>
      </c>
    </row>
    <row r="9249" spans="1:4" ht="39.6" x14ac:dyDescent="0.25">
      <c r="A9249" s="191">
        <v>100250</v>
      </c>
      <c r="B9249" s="192" t="s">
        <v>3757</v>
      </c>
      <c r="C9249" s="191" t="s">
        <v>3743</v>
      </c>
      <c r="D9249" s="196">
        <v>5.53</v>
      </c>
    </row>
    <row r="9250" spans="1:4" ht="39.6" x14ac:dyDescent="0.25">
      <c r="A9250" s="191">
        <v>100251</v>
      </c>
      <c r="B9250" s="192" t="s">
        <v>3758</v>
      </c>
      <c r="C9250" s="191" t="s">
        <v>3743</v>
      </c>
      <c r="D9250" s="196">
        <v>16.36</v>
      </c>
    </row>
    <row r="9251" spans="1:4" ht="39.6" x14ac:dyDescent="0.25">
      <c r="A9251" s="191">
        <v>100252</v>
      </c>
      <c r="B9251" s="192" t="s">
        <v>3759</v>
      </c>
      <c r="C9251" s="191" t="s">
        <v>3743</v>
      </c>
      <c r="D9251" s="196">
        <v>24.54</v>
      </c>
    </row>
    <row r="9252" spans="1:4" ht="39.6" x14ac:dyDescent="0.25">
      <c r="A9252" s="191">
        <v>100253</v>
      </c>
      <c r="B9252" s="192" t="s">
        <v>3760</v>
      </c>
      <c r="C9252" s="191" t="s">
        <v>3743</v>
      </c>
      <c r="D9252" s="196">
        <v>32.729999999999997</v>
      </c>
    </row>
    <row r="9253" spans="1:4" ht="39.6" x14ac:dyDescent="0.25">
      <c r="A9253" s="191">
        <v>100249</v>
      </c>
      <c r="B9253" s="192" t="s">
        <v>3756</v>
      </c>
      <c r="C9253" s="191" t="s">
        <v>3743</v>
      </c>
      <c r="D9253" s="196">
        <v>3.32</v>
      </c>
    </row>
    <row r="9254" spans="1:4" ht="26.4" x14ac:dyDescent="0.25">
      <c r="A9254" s="191">
        <v>100244</v>
      </c>
      <c r="B9254" s="192" t="s">
        <v>3751</v>
      </c>
      <c r="C9254" s="191" t="s">
        <v>3743</v>
      </c>
      <c r="D9254" s="196">
        <v>4.9800000000000004</v>
      </c>
    </row>
    <row r="9255" spans="1:4" ht="26.4" x14ac:dyDescent="0.25">
      <c r="A9255" s="191">
        <v>100245</v>
      </c>
      <c r="B9255" s="192" t="s">
        <v>3752</v>
      </c>
      <c r="C9255" s="191" t="s">
        <v>3743</v>
      </c>
      <c r="D9255" s="196">
        <v>9.9600000000000009</v>
      </c>
    </row>
    <row r="9256" spans="1:4" ht="26.4" x14ac:dyDescent="0.25">
      <c r="A9256" s="191">
        <v>100243</v>
      </c>
      <c r="B9256" s="192" t="s">
        <v>3750</v>
      </c>
      <c r="C9256" s="191" t="s">
        <v>3743</v>
      </c>
      <c r="D9256" s="196">
        <v>3.98</v>
      </c>
    </row>
    <row r="9257" spans="1:4" ht="26.4" x14ac:dyDescent="0.25">
      <c r="A9257" s="191">
        <v>100239</v>
      </c>
      <c r="B9257" s="192" t="s">
        <v>3746</v>
      </c>
      <c r="C9257" s="191" t="s">
        <v>3743</v>
      </c>
      <c r="D9257" s="196">
        <v>8.3000000000000007</v>
      </c>
    </row>
    <row r="9258" spans="1:4" ht="26.4" x14ac:dyDescent="0.25">
      <c r="A9258" s="191">
        <v>100238</v>
      </c>
      <c r="B9258" s="192" t="s">
        <v>3745</v>
      </c>
      <c r="C9258" s="191" t="s">
        <v>3743</v>
      </c>
      <c r="D9258" s="196">
        <v>6.64</v>
      </c>
    </row>
    <row r="9259" spans="1:4" ht="39.6" x14ac:dyDescent="0.25">
      <c r="A9259" s="191">
        <v>100241</v>
      </c>
      <c r="B9259" s="192" t="s">
        <v>3748</v>
      </c>
      <c r="C9259" s="191" t="s">
        <v>3743</v>
      </c>
      <c r="D9259" s="196">
        <v>8.3000000000000007</v>
      </c>
    </row>
    <row r="9260" spans="1:4" ht="39.6" x14ac:dyDescent="0.25">
      <c r="A9260" s="191">
        <v>100242</v>
      </c>
      <c r="B9260" s="192" t="s">
        <v>3749</v>
      </c>
      <c r="C9260" s="191" t="s">
        <v>3743</v>
      </c>
      <c r="D9260" s="196">
        <v>24.54</v>
      </c>
    </row>
    <row r="9261" spans="1:4" ht="26.4" x14ac:dyDescent="0.25">
      <c r="A9261" s="191">
        <v>100240</v>
      </c>
      <c r="B9261" s="192" t="s">
        <v>3747</v>
      </c>
      <c r="C9261" s="191" t="s">
        <v>3743</v>
      </c>
      <c r="D9261" s="196">
        <v>4.9800000000000004</v>
      </c>
    </row>
    <row r="9262" spans="1:4" ht="26.4" x14ac:dyDescent="0.25">
      <c r="A9262" s="191">
        <v>100237</v>
      </c>
      <c r="B9262" s="192" t="s">
        <v>3744</v>
      </c>
      <c r="C9262" s="191" t="s">
        <v>3743</v>
      </c>
      <c r="D9262" s="196">
        <v>4.1500000000000004</v>
      </c>
    </row>
    <row r="9263" spans="1:4" ht="26.4" x14ac:dyDescent="0.25">
      <c r="A9263" s="191">
        <v>100236</v>
      </c>
      <c r="B9263" s="192" t="s">
        <v>3742</v>
      </c>
      <c r="C9263" s="191" t="s">
        <v>3743</v>
      </c>
      <c r="D9263" s="196">
        <v>3.46</v>
      </c>
    </row>
    <row r="9264" spans="1:4" ht="52.8" x14ac:dyDescent="0.25">
      <c r="A9264" s="191">
        <v>100248</v>
      </c>
      <c r="B9264" s="192" t="s">
        <v>3755</v>
      </c>
      <c r="C9264" s="191" t="s">
        <v>3743</v>
      </c>
      <c r="D9264" s="196">
        <v>16.36</v>
      </c>
    </row>
    <row r="9265" spans="1:4" ht="52.8" x14ac:dyDescent="0.25">
      <c r="A9265" s="191">
        <v>100247</v>
      </c>
      <c r="B9265" s="192" t="s">
        <v>3754</v>
      </c>
      <c r="C9265" s="191" t="s">
        <v>3743</v>
      </c>
      <c r="D9265" s="196">
        <v>4.1500000000000004</v>
      </c>
    </row>
    <row r="9266" spans="1:4" ht="39.6" x14ac:dyDescent="0.25">
      <c r="A9266" s="191">
        <v>100246</v>
      </c>
      <c r="B9266" s="192" t="s">
        <v>3753</v>
      </c>
      <c r="C9266" s="191" t="s">
        <v>3743</v>
      </c>
      <c r="D9266" s="196">
        <v>3.32</v>
      </c>
    </row>
    <row r="9267" spans="1:4" ht="26.4" x14ac:dyDescent="0.25">
      <c r="A9267" s="191">
        <v>100255</v>
      </c>
      <c r="B9267" s="192" t="s">
        <v>3762</v>
      </c>
      <c r="C9267" s="191" t="s">
        <v>3743</v>
      </c>
      <c r="D9267" s="196">
        <v>16.61</v>
      </c>
    </row>
    <row r="9268" spans="1:4" ht="26.4" x14ac:dyDescent="0.25">
      <c r="A9268" s="191">
        <v>100263</v>
      </c>
      <c r="B9268" s="192" t="s">
        <v>3770</v>
      </c>
      <c r="C9268" s="191" t="s">
        <v>3696</v>
      </c>
      <c r="D9268" s="196">
        <v>2.69</v>
      </c>
    </row>
    <row r="9269" spans="1:4" ht="26.4" x14ac:dyDescent="0.25">
      <c r="A9269" s="191">
        <v>100260</v>
      </c>
      <c r="B9269" s="192" t="s">
        <v>3767</v>
      </c>
      <c r="C9269" s="191" t="s">
        <v>3696</v>
      </c>
      <c r="D9269" s="196">
        <v>10.78</v>
      </c>
    </row>
    <row r="9270" spans="1:4" ht="26.4" x14ac:dyDescent="0.25">
      <c r="A9270" s="191">
        <v>100261</v>
      </c>
      <c r="B9270" s="192" t="s">
        <v>3768</v>
      </c>
      <c r="C9270" s="191" t="s">
        <v>3696</v>
      </c>
      <c r="D9270" s="196">
        <v>6.78</v>
      </c>
    </row>
    <row r="9271" spans="1:4" ht="26.4" x14ac:dyDescent="0.25">
      <c r="A9271" s="191">
        <v>100262</v>
      </c>
      <c r="B9271" s="192" t="s">
        <v>3769</v>
      </c>
      <c r="C9271" s="191" t="s">
        <v>3696</v>
      </c>
      <c r="D9271" s="196">
        <v>4.2</v>
      </c>
    </row>
    <row r="9272" spans="1:4" x14ac:dyDescent="0.25">
      <c r="A9272" s="191">
        <v>100271</v>
      </c>
      <c r="B9272" s="192" t="s">
        <v>3778</v>
      </c>
      <c r="C9272" s="191" t="s">
        <v>3724</v>
      </c>
      <c r="D9272" s="196">
        <v>78.13</v>
      </c>
    </row>
    <row r="9273" spans="1:4" ht="26.4" x14ac:dyDescent="0.25">
      <c r="A9273" s="191">
        <v>100258</v>
      </c>
      <c r="B9273" s="192" t="s">
        <v>3765</v>
      </c>
      <c r="C9273" s="191" t="s">
        <v>3743</v>
      </c>
      <c r="D9273" s="196">
        <v>16.61</v>
      </c>
    </row>
    <row r="9274" spans="1:4" ht="26.4" x14ac:dyDescent="0.25">
      <c r="A9274" s="191">
        <v>100259</v>
      </c>
      <c r="B9274" s="192" t="s">
        <v>3766</v>
      </c>
      <c r="C9274" s="191" t="s">
        <v>3743</v>
      </c>
      <c r="D9274" s="196">
        <v>32.729999999999997</v>
      </c>
    </row>
    <row r="9275" spans="1:4" ht="26.4" x14ac:dyDescent="0.25">
      <c r="A9275" s="191">
        <v>100279</v>
      </c>
      <c r="B9275" s="192" t="s">
        <v>3786</v>
      </c>
      <c r="C9275" s="191" t="s">
        <v>11</v>
      </c>
      <c r="D9275" s="196">
        <v>0.96</v>
      </c>
    </row>
    <row r="9276" spans="1:4" ht="26.4" x14ac:dyDescent="0.25">
      <c r="A9276" s="191">
        <v>100233</v>
      </c>
      <c r="B9276" s="192" t="s">
        <v>3738</v>
      </c>
      <c r="C9276" s="191" t="s">
        <v>11</v>
      </c>
      <c r="D9276" s="196">
        <v>0.23</v>
      </c>
    </row>
    <row r="9277" spans="1:4" ht="26.4" x14ac:dyDescent="0.25">
      <c r="A9277" s="191">
        <v>100232</v>
      </c>
      <c r="B9277" s="192" t="s">
        <v>3737</v>
      </c>
      <c r="C9277" s="191" t="s">
        <v>11</v>
      </c>
      <c r="D9277" s="196">
        <v>0.46</v>
      </c>
    </row>
    <row r="9278" spans="1:4" ht="26.4" x14ac:dyDescent="0.25">
      <c r="A9278" s="191">
        <v>100234</v>
      </c>
      <c r="B9278" s="192" t="s">
        <v>3739</v>
      </c>
      <c r="C9278" s="191" t="s">
        <v>9</v>
      </c>
      <c r="D9278" s="196">
        <v>0.68</v>
      </c>
    </row>
    <row r="9279" spans="1:4" ht="26.4" x14ac:dyDescent="0.25">
      <c r="A9279" s="191">
        <v>100265</v>
      </c>
      <c r="B9279" s="192" t="s">
        <v>3772</v>
      </c>
      <c r="C9279" s="191" t="s">
        <v>9</v>
      </c>
      <c r="D9279" s="196">
        <v>1.02</v>
      </c>
    </row>
    <row r="9280" spans="1:4" ht="26.4" x14ac:dyDescent="0.25">
      <c r="A9280" s="191">
        <v>100235</v>
      </c>
      <c r="B9280" s="192" t="s">
        <v>3740</v>
      </c>
      <c r="C9280" s="191" t="s">
        <v>3741</v>
      </c>
      <c r="D9280" s="196">
        <v>0.05</v>
      </c>
    </row>
    <row r="9281" spans="1:4" ht="26.4" x14ac:dyDescent="0.25">
      <c r="A9281" s="191">
        <v>100267</v>
      </c>
      <c r="B9281" s="192" t="s">
        <v>3774</v>
      </c>
      <c r="C9281" s="191" t="s">
        <v>11</v>
      </c>
      <c r="D9281" s="196">
        <v>2.06</v>
      </c>
    </row>
    <row r="9282" spans="1:4" ht="26.4" x14ac:dyDescent="0.25">
      <c r="A9282" s="191">
        <v>100231</v>
      </c>
      <c r="B9282" s="192" t="s">
        <v>3736</v>
      </c>
      <c r="C9282" s="191" t="s">
        <v>16</v>
      </c>
      <c r="D9282" s="196">
        <v>0.04</v>
      </c>
    </row>
    <row r="9283" spans="1:4" ht="26.4" x14ac:dyDescent="0.25">
      <c r="A9283" s="191">
        <v>100230</v>
      </c>
      <c r="B9283" s="192" t="s">
        <v>3735</v>
      </c>
      <c r="C9283" s="191" t="s">
        <v>16</v>
      </c>
      <c r="D9283" s="196">
        <v>0.03</v>
      </c>
    </row>
    <row r="9284" spans="1:4" ht="26.4" x14ac:dyDescent="0.25">
      <c r="A9284" s="191">
        <v>100229</v>
      </c>
      <c r="B9284" s="192" t="s">
        <v>3734</v>
      </c>
      <c r="C9284" s="191" t="s">
        <v>16</v>
      </c>
      <c r="D9284" s="196">
        <v>0.01</v>
      </c>
    </row>
    <row r="9285" spans="1:4" x14ac:dyDescent="0.25">
      <c r="A9285" s="191">
        <v>100272</v>
      </c>
      <c r="B9285" s="192" t="s">
        <v>3779</v>
      </c>
      <c r="C9285" s="191" t="s">
        <v>9</v>
      </c>
      <c r="D9285" s="196">
        <v>1.54</v>
      </c>
    </row>
    <row r="9286" spans="1:4" ht="39.6" x14ac:dyDescent="0.25">
      <c r="A9286" s="191">
        <v>100269</v>
      </c>
      <c r="B9286" s="192" t="s">
        <v>3776</v>
      </c>
      <c r="C9286" s="191" t="s">
        <v>11</v>
      </c>
      <c r="D9286" s="196">
        <v>2.06</v>
      </c>
    </row>
    <row r="9287" spans="1:4" ht="26.4" x14ac:dyDescent="0.25">
      <c r="A9287" s="191">
        <v>100986</v>
      </c>
      <c r="B9287" s="192" t="s">
        <v>3888</v>
      </c>
      <c r="C9287" s="191" t="s">
        <v>28</v>
      </c>
      <c r="D9287" s="196">
        <v>9.23</v>
      </c>
    </row>
    <row r="9288" spans="1:4" ht="26.4" x14ac:dyDescent="0.25">
      <c r="A9288" s="191">
        <v>101002</v>
      </c>
      <c r="B9288" s="192" t="s">
        <v>3900</v>
      </c>
      <c r="C9288" s="191" t="s">
        <v>3879</v>
      </c>
      <c r="D9288" s="196">
        <v>6.14</v>
      </c>
    </row>
    <row r="9289" spans="1:4" ht="26.4" x14ac:dyDescent="0.25">
      <c r="A9289" s="191">
        <v>100987</v>
      </c>
      <c r="B9289" s="192" t="s">
        <v>3889</v>
      </c>
      <c r="C9289" s="191" t="s">
        <v>28</v>
      </c>
      <c r="D9289" s="196">
        <v>10.5</v>
      </c>
    </row>
    <row r="9290" spans="1:4" ht="26.4" x14ac:dyDescent="0.25">
      <c r="A9290" s="191">
        <v>101003</v>
      </c>
      <c r="B9290" s="192" t="s">
        <v>3901</v>
      </c>
      <c r="C9290" s="191" t="s">
        <v>3879</v>
      </c>
      <c r="D9290" s="196">
        <v>6.99</v>
      </c>
    </row>
    <row r="9291" spans="1:4" ht="26.4" x14ac:dyDescent="0.25">
      <c r="A9291" s="191">
        <v>100988</v>
      </c>
      <c r="B9291" s="192" t="s">
        <v>3890</v>
      </c>
      <c r="C9291" s="191" t="s">
        <v>28</v>
      </c>
      <c r="D9291" s="196">
        <v>11.1</v>
      </c>
    </row>
    <row r="9292" spans="1:4" ht="26.4" x14ac:dyDescent="0.25">
      <c r="A9292" s="191">
        <v>101004</v>
      </c>
      <c r="B9292" s="192" t="s">
        <v>3902</v>
      </c>
      <c r="C9292" s="191" t="s">
        <v>3879</v>
      </c>
      <c r="D9292" s="196">
        <v>7.4</v>
      </c>
    </row>
    <row r="9293" spans="1:4" ht="26.4" x14ac:dyDescent="0.25">
      <c r="A9293" s="191">
        <v>100985</v>
      </c>
      <c r="B9293" s="192" t="s">
        <v>3887</v>
      </c>
      <c r="C9293" s="191" t="s">
        <v>28</v>
      </c>
      <c r="D9293" s="196">
        <v>7.75</v>
      </c>
    </row>
    <row r="9294" spans="1:4" ht="26.4" x14ac:dyDescent="0.25">
      <c r="A9294" s="191">
        <v>101001</v>
      </c>
      <c r="B9294" s="192" t="s">
        <v>3899</v>
      </c>
      <c r="C9294" s="191" t="s">
        <v>3879</v>
      </c>
      <c r="D9294" s="196">
        <v>5.17</v>
      </c>
    </row>
    <row r="9295" spans="1:4" x14ac:dyDescent="0.25">
      <c r="A9295" s="191">
        <v>101008</v>
      </c>
      <c r="B9295" s="192" t="s">
        <v>3906</v>
      </c>
      <c r="C9295" s="191" t="s">
        <v>28</v>
      </c>
      <c r="D9295" s="196">
        <v>5.57</v>
      </c>
    </row>
    <row r="9296" spans="1:4" x14ac:dyDescent="0.25">
      <c r="A9296" s="191">
        <v>101007</v>
      </c>
      <c r="B9296" s="192" t="s">
        <v>3905</v>
      </c>
      <c r="C9296" s="191" t="s">
        <v>28</v>
      </c>
      <c r="D9296" s="196">
        <v>5.51</v>
      </c>
    </row>
    <row r="9297" spans="1:4" ht="39.6" x14ac:dyDescent="0.25">
      <c r="A9297" s="191">
        <v>100982</v>
      </c>
      <c r="B9297" s="192" t="s">
        <v>14288</v>
      </c>
      <c r="C9297" s="191" t="s">
        <v>28</v>
      </c>
      <c r="D9297" s="196">
        <v>9.2799999999999994</v>
      </c>
    </row>
    <row r="9298" spans="1:4" ht="39.6" x14ac:dyDescent="0.25">
      <c r="A9298" s="191">
        <v>100998</v>
      </c>
      <c r="B9298" s="192" t="s">
        <v>14289</v>
      </c>
      <c r="C9298" s="191" t="s">
        <v>3879</v>
      </c>
      <c r="D9298" s="196">
        <v>6.2</v>
      </c>
    </row>
    <row r="9299" spans="1:4" ht="39.6" x14ac:dyDescent="0.25">
      <c r="A9299" s="191">
        <v>100983</v>
      </c>
      <c r="B9299" s="192" t="s">
        <v>14290</v>
      </c>
      <c r="C9299" s="191" t="s">
        <v>28</v>
      </c>
      <c r="D9299" s="196">
        <v>9.23</v>
      </c>
    </row>
    <row r="9300" spans="1:4" ht="39.6" x14ac:dyDescent="0.25">
      <c r="A9300" s="191">
        <v>100999</v>
      </c>
      <c r="B9300" s="192" t="s">
        <v>14291</v>
      </c>
      <c r="C9300" s="191" t="s">
        <v>3879</v>
      </c>
      <c r="D9300" s="196">
        <v>6.19</v>
      </c>
    </row>
    <row r="9301" spans="1:4" ht="39.6" x14ac:dyDescent="0.25">
      <c r="A9301" s="191">
        <v>100984</v>
      </c>
      <c r="B9301" s="192" t="s">
        <v>14292</v>
      </c>
      <c r="C9301" s="191" t="s">
        <v>28</v>
      </c>
      <c r="D9301" s="196">
        <v>9.02</v>
      </c>
    </row>
    <row r="9302" spans="1:4" ht="39.6" x14ac:dyDescent="0.25">
      <c r="A9302" s="191">
        <v>101000</v>
      </c>
      <c r="B9302" s="192" t="s">
        <v>14293</v>
      </c>
      <c r="C9302" s="191" t="s">
        <v>3879</v>
      </c>
      <c r="D9302" s="196">
        <v>6.02</v>
      </c>
    </row>
    <row r="9303" spans="1:4" ht="39.6" x14ac:dyDescent="0.25">
      <c r="A9303" s="191">
        <v>100981</v>
      </c>
      <c r="B9303" s="192" t="s">
        <v>14294</v>
      </c>
      <c r="C9303" s="191" t="s">
        <v>28</v>
      </c>
      <c r="D9303" s="196">
        <v>9.77</v>
      </c>
    </row>
    <row r="9304" spans="1:4" ht="39.6" x14ac:dyDescent="0.25">
      <c r="A9304" s="191">
        <v>100997</v>
      </c>
      <c r="B9304" s="192" t="s">
        <v>14295</v>
      </c>
      <c r="C9304" s="191" t="s">
        <v>3879</v>
      </c>
      <c r="D9304" s="196">
        <v>6.53</v>
      </c>
    </row>
    <row r="9305" spans="1:4" ht="26.4" x14ac:dyDescent="0.25">
      <c r="A9305" s="191">
        <v>101010</v>
      </c>
      <c r="B9305" s="192" t="s">
        <v>3908</v>
      </c>
      <c r="C9305" s="191" t="s">
        <v>3879</v>
      </c>
      <c r="D9305" s="196">
        <v>27.58</v>
      </c>
    </row>
    <row r="9306" spans="1:4" ht="26.4" x14ac:dyDescent="0.25">
      <c r="A9306" s="191">
        <v>101009</v>
      </c>
      <c r="B9306" s="192" t="s">
        <v>3907</v>
      </c>
      <c r="C9306" s="191" t="s">
        <v>3879</v>
      </c>
      <c r="D9306" s="196">
        <v>43.81</v>
      </c>
    </row>
    <row r="9307" spans="1:4" ht="39.6" x14ac:dyDescent="0.25">
      <c r="A9307" s="191">
        <v>100978</v>
      </c>
      <c r="B9307" s="192" t="s">
        <v>3884</v>
      </c>
      <c r="C9307" s="191" t="s">
        <v>28</v>
      </c>
      <c r="D9307" s="196">
        <v>7.19</v>
      </c>
    </row>
    <row r="9308" spans="1:4" ht="39.6" x14ac:dyDescent="0.25">
      <c r="A9308" s="191">
        <v>100994</v>
      </c>
      <c r="B9308" s="192" t="s">
        <v>3896</v>
      </c>
      <c r="C9308" s="191" t="s">
        <v>3879</v>
      </c>
      <c r="D9308" s="196">
        <v>4.76</v>
      </c>
    </row>
    <row r="9309" spans="1:4" ht="39.6" x14ac:dyDescent="0.25">
      <c r="A9309" s="191">
        <v>100974</v>
      </c>
      <c r="B9309" s="192" t="s">
        <v>3871</v>
      </c>
      <c r="C9309" s="191" t="s">
        <v>28</v>
      </c>
      <c r="D9309" s="196">
        <v>8.86</v>
      </c>
    </row>
    <row r="9310" spans="1:4" ht="39.6" x14ac:dyDescent="0.25">
      <c r="A9310" s="191">
        <v>100990</v>
      </c>
      <c r="B9310" s="192" t="s">
        <v>3892</v>
      </c>
      <c r="C9310" s="191" t="s">
        <v>3879</v>
      </c>
      <c r="D9310" s="196">
        <v>5.91</v>
      </c>
    </row>
    <row r="9311" spans="1:4" ht="39.6" x14ac:dyDescent="0.25">
      <c r="A9311" s="191">
        <v>100979</v>
      </c>
      <c r="B9311" s="192" t="s">
        <v>3885</v>
      </c>
      <c r="C9311" s="191" t="s">
        <v>28</v>
      </c>
      <c r="D9311" s="196">
        <v>6.84</v>
      </c>
    </row>
    <row r="9312" spans="1:4" ht="39.6" x14ac:dyDescent="0.25">
      <c r="A9312" s="191">
        <v>100995</v>
      </c>
      <c r="B9312" s="192" t="s">
        <v>3897</v>
      </c>
      <c r="C9312" s="191" t="s">
        <v>3879</v>
      </c>
      <c r="D9312" s="196">
        <v>4.5599999999999996</v>
      </c>
    </row>
    <row r="9313" spans="1:4" ht="39.6" x14ac:dyDescent="0.25">
      <c r="A9313" s="191">
        <v>100975</v>
      </c>
      <c r="B9313" s="192" t="s">
        <v>3872</v>
      </c>
      <c r="C9313" s="191" t="s">
        <v>28</v>
      </c>
      <c r="D9313" s="196">
        <v>8.83</v>
      </c>
    </row>
    <row r="9314" spans="1:4" ht="39.6" x14ac:dyDescent="0.25">
      <c r="A9314" s="191">
        <v>100991</v>
      </c>
      <c r="B9314" s="192" t="s">
        <v>3893</v>
      </c>
      <c r="C9314" s="191" t="s">
        <v>3879</v>
      </c>
      <c r="D9314" s="196">
        <v>5.92</v>
      </c>
    </row>
    <row r="9315" spans="1:4" ht="39.6" x14ac:dyDescent="0.25">
      <c r="A9315" s="191">
        <v>100980</v>
      </c>
      <c r="B9315" s="192" t="s">
        <v>3886</v>
      </c>
      <c r="C9315" s="191" t="s">
        <v>28</v>
      </c>
      <c r="D9315" s="196">
        <v>6.45</v>
      </c>
    </row>
    <row r="9316" spans="1:4" ht="39.6" x14ac:dyDescent="0.25">
      <c r="A9316" s="191">
        <v>100996</v>
      </c>
      <c r="B9316" s="192" t="s">
        <v>3898</v>
      </c>
      <c r="C9316" s="191" t="s">
        <v>3879</v>
      </c>
      <c r="D9316" s="196">
        <v>4.29</v>
      </c>
    </row>
    <row r="9317" spans="1:4" ht="39.6" x14ac:dyDescent="0.25">
      <c r="A9317" s="191">
        <v>100976</v>
      </c>
      <c r="B9317" s="192" t="s">
        <v>3882</v>
      </c>
      <c r="C9317" s="191" t="s">
        <v>28</v>
      </c>
      <c r="D9317" s="196">
        <v>8.6300000000000008</v>
      </c>
    </row>
    <row r="9318" spans="1:4" ht="39.6" x14ac:dyDescent="0.25">
      <c r="A9318" s="191">
        <v>100992</v>
      </c>
      <c r="B9318" s="192" t="s">
        <v>3894</v>
      </c>
      <c r="C9318" s="191" t="s">
        <v>3879</v>
      </c>
      <c r="D9318" s="196">
        <v>5.76</v>
      </c>
    </row>
    <row r="9319" spans="1:4" ht="39.6" x14ac:dyDescent="0.25">
      <c r="A9319" s="191">
        <v>100977</v>
      </c>
      <c r="B9319" s="192" t="s">
        <v>3883</v>
      </c>
      <c r="C9319" s="191" t="s">
        <v>28</v>
      </c>
      <c r="D9319" s="196">
        <v>8.0399999999999991</v>
      </c>
    </row>
    <row r="9320" spans="1:4" ht="39.6" x14ac:dyDescent="0.25">
      <c r="A9320" s="191">
        <v>100993</v>
      </c>
      <c r="B9320" s="192" t="s">
        <v>3895</v>
      </c>
      <c r="C9320" s="191" t="s">
        <v>3879</v>
      </c>
      <c r="D9320" s="196">
        <v>5.35</v>
      </c>
    </row>
    <row r="9321" spans="1:4" ht="39.6" x14ac:dyDescent="0.25">
      <c r="A9321" s="191">
        <v>100973</v>
      </c>
      <c r="B9321" s="192" t="s">
        <v>3870</v>
      </c>
      <c r="C9321" s="191" t="s">
        <v>28</v>
      </c>
      <c r="D9321" s="196">
        <v>9.2899999999999991</v>
      </c>
    </row>
    <row r="9322" spans="1:4" ht="39.6" x14ac:dyDescent="0.25">
      <c r="A9322" s="191">
        <v>100989</v>
      </c>
      <c r="B9322" s="192" t="s">
        <v>3891</v>
      </c>
      <c r="C9322" s="191" t="s">
        <v>3879</v>
      </c>
      <c r="D9322" s="196">
        <v>6.2</v>
      </c>
    </row>
    <row r="9323" spans="1:4" ht="26.4" x14ac:dyDescent="0.25">
      <c r="A9323" s="191">
        <v>101467</v>
      </c>
      <c r="B9323" s="192" t="s">
        <v>3919</v>
      </c>
      <c r="C9323" s="191" t="s">
        <v>3879</v>
      </c>
      <c r="D9323" s="196">
        <v>19.11</v>
      </c>
    </row>
    <row r="9324" spans="1:4" ht="26.4" x14ac:dyDescent="0.25">
      <c r="A9324" s="191">
        <v>101468</v>
      </c>
      <c r="B9324" s="192" t="s">
        <v>3920</v>
      </c>
      <c r="C9324" s="191" t="s">
        <v>3879</v>
      </c>
      <c r="D9324" s="196">
        <v>17.47</v>
      </c>
    </row>
    <row r="9325" spans="1:4" ht="26.4" x14ac:dyDescent="0.25">
      <c r="A9325" s="191">
        <v>101014</v>
      </c>
      <c r="B9325" s="192" t="s">
        <v>3910</v>
      </c>
      <c r="C9325" s="191" t="s">
        <v>3879</v>
      </c>
      <c r="D9325" s="196">
        <v>43.66</v>
      </c>
    </row>
    <row r="9326" spans="1:4" ht="26.4" x14ac:dyDescent="0.25">
      <c r="A9326" s="191">
        <v>101015</v>
      </c>
      <c r="B9326" s="192" t="s">
        <v>3911</v>
      </c>
      <c r="C9326" s="191" t="s">
        <v>3879</v>
      </c>
      <c r="D9326" s="196">
        <v>35.869999999999997</v>
      </c>
    </row>
    <row r="9327" spans="1:4" ht="26.4" x14ac:dyDescent="0.25">
      <c r="A9327" s="191">
        <v>101463</v>
      </c>
      <c r="B9327" s="192" t="s">
        <v>3915</v>
      </c>
      <c r="C9327" s="191" t="s">
        <v>3879</v>
      </c>
      <c r="D9327" s="196">
        <v>47.8</v>
      </c>
    </row>
    <row r="9328" spans="1:4" ht="26.4" x14ac:dyDescent="0.25">
      <c r="A9328" s="191">
        <v>101464</v>
      </c>
      <c r="B9328" s="192" t="s">
        <v>3916</v>
      </c>
      <c r="C9328" s="191" t="s">
        <v>3879</v>
      </c>
      <c r="D9328" s="196">
        <v>36.71</v>
      </c>
    </row>
    <row r="9329" spans="1:4" ht="26.4" x14ac:dyDescent="0.25">
      <c r="A9329" s="191">
        <v>101465</v>
      </c>
      <c r="B9329" s="192" t="s">
        <v>3917</v>
      </c>
      <c r="C9329" s="191" t="s">
        <v>3879</v>
      </c>
      <c r="D9329" s="196">
        <v>28.06</v>
      </c>
    </row>
    <row r="9330" spans="1:4" ht="26.4" x14ac:dyDescent="0.25">
      <c r="A9330" s="191">
        <v>101466</v>
      </c>
      <c r="B9330" s="192" t="s">
        <v>3918</v>
      </c>
      <c r="C9330" s="191" t="s">
        <v>3879</v>
      </c>
      <c r="D9330" s="196">
        <v>22.84</v>
      </c>
    </row>
    <row r="9331" spans="1:4" ht="26.4" x14ac:dyDescent="0.25">
      <c r="A9331" s="191">
        <v>101013</v>
      </c>
      <c r="B9331" s="192" t="s">
        <v>3909</v>
      </c>
      <c r="C9331" s="191" t="s">
        <v>3879</v>
      </c>
      <c r="D9331" s="196">
        <v>47.65</v>
      </c>
    </row>
    <row r="9332" spans="1:4" ht="26.4" x14ac:dyDescent="0.25">
      <c r="A9332" s="191">
        <v>101477</v>
      </c>
      <c r="B9332" s="192" t="s">
        <v>3929</v>
      </c>
      <c r="C9332" s="191" t="s">
        <v>3879</v>
      </c>
      <c r="D9332" s="196">
        <v>13.84</v>
      </c>
    </row>
    <row r="9333" spans="1:4" ht="26.4" x14ac:dyDescent="0.25">
      <c r="A9333" s="191">
        <v>101478</v>
      </c>
      <c r="B9333" s="192" t="s">
        <v>3930</v>
      </c>
      <c r="C9333" s="191" t="s">
        <v>3879</v>
      </c>
      <c r="D9333" s="196">
        <v>11.77</v>
      </c>
    </row>
    <row r="9334" spans="1:4" ht="26.4" x14ac:dyDescent="0.25">
      <c r="A9334" s="191">
        <v>101017</v>
      </c>
      <c r="B9334" s="192" t="s">
        <v>3913</v>
      </c>
      <c r="C9334" s="191" t="s">
        <v>3879</v>
      </c>
      <c r="D9334" s="196">
        <v>31.48</v>
      </c>
    </row>
    <row r="9335" spans="1:4" ht="26.4" x14ac:dyDescent="0.25">
      <c r="A9335" s="191">
        <v>101018</v>
      </c>
      <c r="B9335" s="192" t="s">
        <v>3914</v>
      </c>
      <c r="C9335" s="191" t="s">
        <v>3879</v>
      </c>
      <c r="D9335" s="196">
        <v>25.86</v>
      </c>
    </row>
    <row r="9336" spans="1:4" ht="26.4" x14ac:dyDescent="0.25">
      <c r="A9336" s="191">
        <v>101469</v>
      </c>
      <c r="B9336" s="192" t="s">
        <v>3921</v>
      </c>
      <c r="C9336" s="191" t="s">
        <v>3879</v>
      </c>
      <c r="D9336" s="196">
        <v>39.119999999999997</v>
      </c>
    </row>
    <row r="9337" spans="1:4" ht="26.4" x14ac:dyDescent="0.25">
      <c r="A9337" s="191">
        <v>101470</v>
      </c>
      <c r="B9337" s="192" t="s">
        <v>3922</v>
      </c>
      <c r="C9337" s="191" t="s">
        <v>3879</v>
      </c>
      <c r="D9337" s="196">
        <v>31.05</v>
      </c>
    </row>
    <row r="9338" spans="1:4" ht="26.4" x14ac:dyDescent="0.25">
      <c r="A9338" s="191">
        <v>101471</v>
      </c>
      <c r="B9338" s="192" t="s">
        <v>3923</v>
      </c>
      <c r="C9338" s="191" t="s">
        <v>3879</v>
      </c>
      <c r="D9338" s="196">
        <v>26.64</v>
      </c>
    </row>
    <row r="9339" spans="1:4" ht="26.4" x14ac:dyDescent="0.25">
      <c r="A9339" s="191">
        <v>101472</v>
      </c>
      <c r="B9339" s="192" t="s">
        <v>3924</v>
      </c>
      <c r="C9339" s="191" t="s">
        <v>3879</v>
      </c>
      <c r="D9339" s="196">
        <v>20.74</v>
      </c>
    </row>
    <row r="9340" spans="1:4" ht="26.4" x14ac:dyDescent="0.25">
      <c r="A9340" s="191">
        <v>101473</v>
      </c>
      <c r="B9340" s="192" t="s">
        <v>3925</v>
      </c>
      <c r="C9340" s="191" t="s">
        <v>3879</v>
      </c>
      <c r="D9340" s="196">
        <v>29.84</v>
      </c>
    </row>
    <row r="9341" spans="1:4" ht="26.4" x14ac:dyDescent="0.25">
      <c r="A9341" s="191">
        <v>101474</v>
      </c>
      <c r="B9341" s="192" t="s">
        <v>3926</v>
      </c>
      <c r="C9341" s="191" t="s">
        <v>3879</v>
      </c>
      <c r="D9341" s="196">
        <v>21.36</v>
      </c>
    </row>
    <row r="9342" spans="1:4" ht="26.4" x14ac:dyDescent="0.25">
      <c r="A9342" s="191">
        <v>101475</v>
      </c>
      <c r="B9342" s="192" t="s">
        <v>3927</v>
      </c>
      <c r="C9342" s="191" t="s">
        <v>3879</v>
      </c>
      <c r="D9342" s="196">
        <v>18.940000000000001</v>
      </c>
    </row>
    <row r="9343" spans="1:4" ht="26.4" x14ac:dyDescent="0.25">
      <c r="A9343" s="191">
        <v>101476</v>
      </c>
      <c r="B9343" s="192" t="s">
        <v>3928</v>
      </c>
      <c r="C9343" s="191" t="s">
        <v>3879</v>
      </c>
      <c r="D9343" s="196">
        <v>16.899999999999999</v>
      </c>
    </row>
    <row r="9344" spans="1:4" ht="26.4" x14ac:dyDescent="0.25">
      <c r="A9344" s="191">
        <v>101016</v>
      </c>
      <c r="B9344" s="192" t="s">
        <v>3912</v>
      </c>
      <c r="C9344" s="191" t="s">
        <v>3879</v>
      </c>
      <c r="D9344" s="196">
        <v>41.52</v>
      </c>
    </row>
    <row r="9345" spans="1:4" ht="26.4" x14ac:dyDescent="0.25">
      <c r="A9345" s="191">
        <v>101487</v>
      </c>
      <c r="B9345" s="192" t="s">
        <v>3938</v>
      </c>
      <c r="C9345" s="191" t="s">
        <v>3879</v>
      </c>
      <c r="D9345" s="196">
        <v>102.84</v>
      </c>
    </row>
    <row r="9346" spans="1:4" ht="26.4" x14ac:dyDescent="0.25">
      <c r="A9346" s="191">
        <v>101488</v>
      </c>
      <c r="B9346" s="192" t="s">
        <v>3939</v>
      </c>
      <c r="C9346" s="191" t="s">
        <v>3879</v>
      </c>
      <c r="D9346" s="196">
        <v>88.98</v>
      </c>
    </row>
    <row r="9347" spans="1:4" ht="26.4" x14ac:dyDescent="0.25">
      <c r="A9347" s="191">
        <v>101480</v>
      </c>
      <c r="B9347" s="192" t="s">
        <v>3931</v>
      </c>
      <c r="C9347" s="191" t="s">
        <v>3879</v>
      </c>
      <c r="D9347" s="196">
        <v>69.959999999999994</v>
      </c>
    </row>
    <row r="9348" spans="1:4" ht="26.4" x14ac:dyDescent="0.25">
      <c r="A9348" s="191">
        <v>101481</v>
      </c>
      <c r="B9348" s="192" t="s">
        <v>3932</v>
      </c>
      <c r="C9348" s="191" t="s">
        <v>3879</v>
      </c>
      <c r="D9348" s="196">
        <v>50.53</v>
      </c>
    </row>
    <row r="9349" spans="1:4" ht="26.4" x14ac:dyDescent="0.25">
      <c r="A9349" s="191">
        <v>101482</v>
      </c>
      <c r="B9349" s="192" t="s">
        <v>3933</v>
      </c>
      <c r="C9349" s="191" t="s">
        <v>3879</v>
      </c>
      <c r="D9349" s="196">
        <v>37.76</v>
      </c>
    </row>
    <row r="9350" spans="1:4" ht="26.4" x14ac:dyDescent="0.25">
      <c r="A9350" s="191">
        <v>101483</v>
      </c>
      <c r="B9350" s="192" t="s">
        <v>3934</v>
      </c>
      <c r="C9350" s="191" t="s">
        <v>3879</v>
      </c>
      <c r="D9350" s="196">
        <v>39.19</v>
      </c>
    </row>
    <row r="9351" spans="1:4" ht="26.4" x14ac:dyDescent="0.25">
      <c r="A9351" s="191">
        <v>101484</v>
      </c>
      <c r="B9351" s="192" t="s">
        <v>3935</v>
      </c>
      <c r="C9351" s="191" t="s">
        <v>3879</v>
      </c>
      <c r="D9351" s="196">
        <v>203.13</v>
      </c>
    </row>
    <row r="9352" spans="1:4" ht="26.4" x14ac:dyDescent="0.25">
      <c r="A9352" s="191">
        <v>101485</v>
      </c>
      <c r="B9352" s="192" t="s">
        <v>3936</v>
      </c>
      <c r="C9352" s="191" t="s">
        <v>3879</v>
      </c>
      <c r="D9352" s="196">
        <v>155.91999999999999</v>
      </c>
    </row>
    <row r="9353" spans="1:4" ht="26.4" x14ac:dyDescent="0.25">
      <c r="A9353" s="191">
        <v>101486</v>
      </c>
      <c r="B9353" s="192" t="s">
        <v>3937</v>
      </c>
      <c r="C9353" s="191" t="s">
        <v>3879</v>
      </c>
      <c r="D9353" s="196">
        <v>140.46</v>
      </c>
    </row>
    <row r="9354" spans="1:4" x14ac:dyDescent="0.25">
      <c r="A9354" s="191">
        <v>101006</v>
      </c>
      <c r="B9354" s="192" t="s">
        <v>3904</v>
      </c>
      <c r="C9354" s="191" t="s">
        <v>28</v>
      </c>
      <c r="D9354" s="196">
        <v>21.06</v>
      </c>
    </row>
    <row r="9355" spans="1:4" x14ac:dyDescent="0.25">
      <c r="A9355" s="191">
        <v>101005</v>
      </c>
      <c r="B9355" s="192" t="s">
        <v>3903</v>
      </c>
      <c r="C9355" s="191" t="s">
        <v>28</v>
      </c>
      <c r="D9355" s="196">
        <v>19</v>
      </c>
    </row>
    <row r="9356" spans="1:4" ht="26.4" x14ac:dyDescent="0.25">
      <c r="A9356" s="191">
        <v>102568</v>
      </c>
      <c r="B9356" s="192" t="s">
        <v>3881</v>
      </c>
      <c r="C9356" s="191" t="s">
        <v>3879</v>
      </c>
      <c r="D9356" s="196">
        <v>308.05</v>
      </c>
    </row>
    <row r="9357" spans="1:4" ht="26.4" x14ac:dyDescent="0.25">
      <c r="A9357" s="191">
        <v>101479</v>
      </c>
      <c r="B9357" s="192" t="s">
        <v>3880</v>
      </c>
      <c r="C9357" s="191" t="s">
        <v>3879</v>
      </c>
      <c r="D9357" s="196">
        <v>180.84</v>
      </c>
    </row>
    <row r="9358" spans="1:4" ht="26.4" x14ac:dyDescent="0.25">
      <c r="A9358" s="191">
        <v>101019</v>
      </c>
      <c r="B9358" s="192" t="s">
        <v>3878</v>
      </c>
      <c r="C9358" s="191" t="s">
        <v>3879</v>
      </c>
      <c r="D9358" s="196">
        <v>620.67999999999995</v>
      </c>
    </row>
    <row r="9359" spans="1:4" ht="26.4" x14ac:dyDescent="0.25">
      <c r="A9359" s="191">
        <v>100938</v>
      </c>
      <c r="B9359" s="192" t="s">
        <v>3848</v>
      </c>
      <c r="C9359" s="191" t="s">
        <v>3707</v>
      </c>
      <c r="D9359" s="196">
        <v>7.6</v>
      </c>
    </row>
    <row r="9360" spans="1:4" ht="26.4" x14ac:dyDescent="0.25">
      <c r="A9360" s="191">
        <v>100942</v>
      </c>
      <c r="B9360" s="192" t="s">
        <v>3852</v>
      </c>
      <c r="C9360" s="191" t="s">
        <v>3150</v>
      </c>
      <c r="D9360" s="196">
        <v>5.07</v>
      </c>
    </row>
    <row r="9361" spans="1:4" ht="26.4" x14ac:dyDescent="0.25">
      <c r="A9361" s="191">
        <v>93588</v>
      </c>
      <c r="B9361" s="192" t="s">
        <v>3819</v>
      </c>
      <c r="C9361" s="191" t="s">
        <v>3707</v>
      </c>
      <c r="D9361" s="196">
        <v>3.19</v>
      </c>
    </row>
    <row r="9362" spans="1:4" ht="26.4" x14ac:dyDescent="0.25">
      <c r="A9362" s="191">
        <v>93594</v>
      </c>
      <c r="B9362" s="192" t="s">
        <v>3825</v>
      </c>
      <c r="C9362" s="191" t="s">
        <v>3150</v>
      </c>
      <c r="D9362" s="196">
        <v>2.12</v>
      </c>
    </row>
    <row r="9363" spans="1:4" ht="26.4" x14ac:dyDescent="0.25">
      <c r="A9363" s="191">
        <v>93589</v>
      </c>
      <c r="B9363" s="192" t="s">
        <v>3820</v>
      </c>
      <c r="C9363" s="191" t="s">
        <v>3707</v>
      </c>
      <c r="D9363" s="196">
        <v>2.73</v>
      </c>
    </row>
    <row r="9364" spans="1:4" ht="26.4" x14ac:dyDescent="0.25">
      <c r="A9364" s="191">
        <v>93595</v>
      </c>
      <c r="B9364" s="192" t="s">
        <v>3826</v>
      </c>
      <c r="C9364" s="191" t="s">
        <v>3150</v>
      </c>
      <c r="D9364" s="196">
        <v>1.85</v>
      </c>
    </row>
    <row r="9365" spans="1:4" ht="26.4" x14ac:dyDescent="0.25">
      <c r="A9365" s="191">
        <v>93590</v>
      </c>
      <c r="B9365" s="192" t="s">
        <v>3821</v>
      </c>
      <c r="C9365" s="191" t="s">
        <v>3707</v>
      </c>
      <c r="D9365" s="196">
        <v>0.99</v>
      </c>
    </row>
    <row r="9366" spans="1:4" ht="26.4" x14ac:dyDescent="0.25">
      <c r="A9366" s="191">
        <v>93596</v>
      </c>
      <c r="B9366" s="192" t="s">
        <v>3827</v>
      </c>
      <c r="C9366" s="191" t="s">
        <v>3150</v>
      </c>
      <c r="D9366" s="196">
        <v>0.66</v>
      </c>
    </row>
    <row r="9367" spans="1:4" ht="26.4" x14ac:dyDescent="0.25">
      <c r="A9367" s="191">
        <v>95875</v>
      </c>
      <c r="B9367" s="192" t="s">
        <v>3837</v>
      </c>
      <c r="C9367" s="191" t="s">
        <v>3707</v>
      </c>
      <c r="D9367" s="196">
        <v>2.52</v>
      </c>
    </row>
    <row r="9368" spans="1:4" ht="26.4" x14ac:dyDescent="0.25">
      <c r="A9368" s="191">
        <v>95878</v>
      </c>
      <c r="B9368" s="192" t="s">
        <v>3840</v>
      </c>
      <c r="C9368" s="191" t="s">
        <v>3150</v>
      </c>
      <c r="D9368" s="196">
        <v>1.69</v>
      </c>
    </row>
    <row r="9369" spans="1:4" ht="26.4" x14ac:dyDescent="0.25">
      <c r="A9369" s="191">
        <v>100943</v>
      </c>
      <c r="B9369" s="192" t="s">
        <v>3853</v>
      </c>
      <c r="C9369" s="191" t="s">
        <v>3150</v>
      </c>
      <c r="D9369" s="196">
        <v>4.3899999999999997</v>
      </c>
    </row>
    <row r="9370" spans="1:4" ht="26.4" x14ac:dyDescent="0.25">
      <c r="A9370" s="191">
        <v>100939</v>
      </c>
      <c r="B9370" s="192" t="s">
        <v>3849</v>
      </c>
      <c r="C9370" s="191" t="s">
        <v>3707</v>
      </c>
      <c r="D9370" s="196">
        <v>6.61</v>
      </c>
    </row>
    <row r="9371" spans="1:4" ht="26.4" x14ac:dyDescent="0.25">
      <c r="A9371" s="191">
        <v>93591</v>
      </c>
      <c r="B9371" s="192" t="s">
        <v>3822</v>
      </c>
      <c r="C9371" s="191" t="s">
        <v>3707</v>
      </c>
      <c r="D9371" s="196">
        <v>2.76</v>
      </c>
    </row>
    <row r="9372" spans="1:4" ht="26.4" x14ac:dyDescent="0.25">
      <c r="A9372" s="191">
        <v>93597</v>
      </c>
      <c r="B9372" s="192" t="s">
        <v>3828</v>
      </c>
      <c r="C9372" s="191" t="s">
        <v>3150</v>
      </c>
      <c r="D9372" s="196">
        <v>1.84</v>
      </c>
    </row>
    <row r="9373" spans="1:4" ht="26.4" x14ac:dyDescent="0.25">
      <c r="A9373" s="191">
        <v>93592</v>
      </c>
      <c r="B9373" s="192" t="s">
        <v>3823</v>
      </c>
      <c r="C9373" s="191" t="s">
        <v>3707</v>
      </c>
      <c r="D9373" s="196">
        <v>2.4</v>
      </c>
    </row>
    <row r="9374" spans="1:4" ht="26.4" x14ac:dyDescent="0.25">
      <c r="A9374" s="191">
        <v>93598</v>
      </c>
      <c r="B9374" s="192" t="s">
        <v>3829</v>
      </c>
      <c r="C9374" s="191" t="s">
        <v>3150</v>
      </c>
      <c r="D9374" s="196">
        <v>1.59</v>
      </c>
    </row>
    <row r="9375" spans="1:4" ht="26.4" x14ac:dyDescent="0.25">
      <c r="A9375" s="191">
        <v>93593</v>
      </c>
      <c r="B9375" s="192" t="s">
        <v>3824</v>
      </c>
      <c r="C9375" s="191" t="s">
        <v>3707</v>
      </c>
      <c r="D9375" s="196">
        <v>0.88</v>
      </c>
    </row>
    <row r="9376" spans="1:4" ht="26.4" x14ac:dyDescent="0.25">
      <c r="A9376" s="191">
        <v>93599</v>
      </c>
      <c r="B9376" s="192" t="s">
        <v>3830</v>
      </c>
      <c r="C9376" s="191" t="s">
        <v>3150</v>
      </c>
      <c r="D9376" s="196">
        <v>0.57999999999999996</v>
      </c>
    </row>
    <row r="9377" spans="1:4" ht="26.4" x14ac:dyDescent="0.25">
      <c r="A9377" s="191">
        <v>95876</v>
      </c>
      <c r="B9377" s="192" t="s">
        <v>3838</v>
      </c>
      <c r="C9377" s="191" t="s">
        <v>3707</v>
      </c>
      <c r="D9377" s="196">
        <v>2.17</v>
      </c>
    </row>
    <row r="9378" spans="1:4" ht="26.4" x14ac:dyDescent="0.25">
      <c r="A9378" s="191">
        <v>95879</v>
      </c>
      <c r="B9378" s="192" t="s">
        <v>3841</v>
      </c>
      <c r="C9378" s="191" t="s">
        <v>3150</v>
      </c>
      <c r="D9378" s="196">
        <v>1.47</v>
      </c>
    </row>
    <row r="9379" spans="1:4" ht="26.4" x14ac:dyDescent="0.25">
      <c r="A9379" s="191">
        <v>100940</v>
      </c>
      <c r="B9379" s="192" t="s">
        <v>3850</v>
      </c>
      <c r="C9379" s="191" t="s">
        <v>3707</v>
      </c>
      <c r="D9379" s="196">
        <v>5.63</v>
      </c>
    </row>
    <row r="9380" spans="1:4" ht="26.4" x14ac:dyDescent="0.25">
      <c r="A9380" s="191">
        <v>100944</v>
      </c>
      <c r="B9380" s="192" t="s">
        <v>3854</v>
      </c>
      <c r="C9380" s="191" t="s">
        <v>3150</v>
      </c>
      <c r="D9380" s="196">
        <v>3.76</v>
      </c>
    </row>
    <row r="9381" spans="1:4" ht="26.4" x14ac:dyDescent="0.25">
      <c r="A9381" s="191">
        <v>95425</v>
      </c>
      <c r="B9381" s="192" t="s">
        <v>3831</v>
      </c>
      <c r="C9381" s="191" t="s">
        <v>3707</v>
      </c>
      <c r="D9381" s="196">
        <v>2.34</v>
      </c>
    </row>
    <row r="9382" spans="1:4" ht="26.4" x14ac:dyDescent="0.25">
      <c r="A9382" s="191">
        <v>95428</v>
      </c>
      <c r="B9382" s="192" t="s">
        <v>3834</v>
      </c>
      <c r="C9382" s="191" t="s">
        <v>3150</v>
      </c>
      <c r="D9382" s="196">
        <v>1.58</v>
      </c>
    </row>
    <row r="9383" spans="1:4" ht="26.4" x14ac:dyDescent="0.25">
      <c r="A9383" s="191">
        <v>95426</v>
      </c>
      <c r="B9383" s="192" t="s">
        <v>3832</v>
      </c>
      <c r="C9383" s="191" t="s">
        <v>3707</v>
      </c>
      <c r="D9383" s="196">
        <v>2.02</v>
      </c>
    </row>
    <row r="9384" spans="1:4" ht="26.4" x14ac:dyDescent="0.25">
      <c r="A9384" s="191">
        <v>95429</v>
      </c>
      <c r="B9384" s="192" t="s">
        <v>3835</v>
      </c>
      <c r="C9384" s="191" t="s">
        <v>3150</v>
      </c>
      <c r="D9384" s="196">
        <v>1.37</v>
      </c>
    </row>
    <row r="9385" spans="1:4" ht="26.4" x14ac:dyDescent="0.25">
      <c r="A9385" s="191">
        <v>95427</v>
      </c>
      <c r="B9385" s="192" t="s">
        <v>3833</v>
      </c>
      <c r="C9385" s="191" t="s">
        <v>3707</v>
      </c>
      <c r="D9385" s="196">
        <v>0.76</v>
      </c>
    </row>
    <row r="9386" spans="1:4" ht="26.4" x14ac:dyDescent="0.25">
      <c r="A9386" s="191">
        <v>95430</v>
      </c>
      <c r="B9386" s="192" t="s">
        <v>3836</v>
      </c>
      <c r="C9386" s="191" t="s">
        <v>3150</v>
      </c>
      <c r="D9386" s="196">
        <v>0.47</v>
      </c>
    </row>
    <row r="9387" spans="1:4" ht="26.4" x14ac:dyDescent="0.25">
      <c r="A9387" s="191">
        <v>95877</v>
      </c>
      <c r="B9387" s="192" t="s">
        <v>3839</v>
      </c>
      <c r="C9387" s="191" t="s">
        <v>3707</v>
      </c>
      <c r="D9387" s="196">
        <v>1.86</v>
      </c>
    </row>
    <row r="9388" spans="1:4" ht="26.4" x14ac:dyDescent="0.25">
      <c r="A9388" s="191">
        <v>95880</v>
      </c>
      <c r="B9388" s="192" t="s">
        <v>3842</v>
      </c>
      <c r="C9388" s="191" t="s">
        <v>3150</v>
      </c>
      <c r="D9388" s="196">
        <v>1.25</v>
      </c>
    </row>
    <row r="9389" spans="1:4" ht="26.4" x14ac:dyDescent="0.25">
      <c r="A9389" s="191">
        <v>100937</v>
      </c>
      <c r="B9389" s="192" t="s">
        <v>3847</v>
      </c>
      <c r="C9389" s="191" t="s">
        <v>3707</v>
      </c>
      <c r="D9389" s="196">
        <v>9.16</v>
      </c>
    </row>
    <row r="9390" spans="1:4" ht="26.4" x14ac:dyDescent="0.25">
      <c r="A9390" s="191">
        <v>100941</v>
      </c>
      <c r="B9390" s="192" t="s">
        <v>3851</v>
      </c>
      <c r="C9390" s="191" t="s">
        <v>3150</v>
      </c>
      <c r="D9390" s="196">
        <v>6.1</v>
      </c>
    </row>
    <row r="9391" spans="1:4" ht="26.4" x14ac:dyDescent="0.25">
      <c r="A9391" s="191">
        <v>97912</v>
      </c>
      <c r="B9391" s="192" t="s">
        <v>3843</v>
      </c>
      <c r="C9391" s="191" t="s">
        <v>3707</v>
      </c>
      <c r="D9391" s="196">
        <v>3.84</v>
      </c>
    </row>
    <row r="9392" spans="1:4" ht="26.4" x14ac:dyDescent="0.25">
      <c r="A9392" s="191">
        <v>97916</v>
      </c>
      <c r="B9392" s="192" t="s">
        <v>3149</v>
      </c>
      <c r="C9392" s="191" t="s">
        <v>3150</v>
      </c>
      <c r="D9392" s="196">
        <v>2.56</v>
      </c>
    </row>
    <row r="9393" spans="1:4" ht="26.4" x14ac:dyDescent="0.25">
      <c r="A9393" s="191">
        <v>97913</v>
      </c>
      <c r="B9393" s="192" t="s">
        <v>3844</v>
      </c>
      <c r="C9393" s="191" t="s">
        <v>3707</v>
      </c>
      <c r="D9393" s="196">
        <v>3.33</v>
      </c>
    </row>
    <row r="9394" spans="1:4" ht="26.4" x14ac:dyDescent="0.25">
      <c r="A9394" s="191">
        <v>97917</v>
      </c>
      <c r="B9394" s="192" t="s">
        <v>3151</v>
      </c>
      <c r="C9394" s="191" t="s">
        <v>3150</v>
      </c>
      <c r="D9394" s="196">
        <v>2.21</v>
      </c>
    </row>
    <row r="9395" spans="1:4" ht="26.4" x14ac:dyDescent="0.25">
      <c r="A9395" s="191">
        <v>97915</v>
      </c>
      <c r="B9395" s="192" t="s">
        <v>3846</v>
      </c>
      <c r="C9395" s="191" t="s">
        <v>3707</v>
      </c>
      <c r="D9395" s="196">
        <v>1.22</v>
      </c>
    </row>
    <row r="9396" spans="1:4" ht="26.4" x14ac:dyDescent="0.25">
      <c r="A9396" s="191">
        <v>97919</v>
      </c>
      <c r="B9396" s="192" t="s">
        <v>3153</v>
      </c>
      <c r="C9396" s="191" t="s">
        <v>3150</v>
      </c>
      <c r="D9396" s="196">
        <v>0.8</v>
      </c>
    </row>
    <row r="9397" spans="1:4" ht="26.4" x14ac:dyDescent="0.25">
      <c r="A9397" s="191">
        <v>97914</v>
      </c>
      <c r="B9397" s="192" t="s">
        <v>3845</v>
      </c>
      <c r="C9397" s="191" t="s">
        <v>3707</v>
      </c>
      <c r="D9397" s="196">
        <v>3.05</v>
      </c>
    </row>
    <row r="9398" spans="1:4" ht="26.4" x14ac:dyDescent="0.25">
      <c r="A9398" s="191">
        <v>97918</v>
      </c>
      <c r="B9398" s="192" t="s">
        <v>3152</v>
      </c>
      <c r="C9398" s="191" t="s">
        <v>3150</v>
      </c>
      <c r="D9398" s="196">
        <v>2.04</v>
      </c>
    </row>
    <row r="9399" spans="1:4" ht="26.4" x14ac:dyDescent="0.25">
      <c r="A9399" s="191">
        <v>100949</v>
      </c>
      <c r="B9399" s="192" t="s">
        <v>3859</v>
      </c>
      <c r="C9399" s="191" t="s">
        <v>3150</v>
      </c>
      <c r="D9399" s="196">
        <v>6.86</v>
      </c>
    </row>
    <row r="9400" spans="1:4" ht="26.4" x14ac:dyDescent="0.25">
      <c r="A9400" s="191">
        <v>100945</v>
      </c>
      <c r="B9400" s="192" t="s">
        <v>3855</v>
      </c>
      <c r="C9400" s="191" t="s">
        <v>3150</v>
      </c>
      <c r="D9400" s="196">
        <v>2.88</v>
      </c>
    </row>
    <row r="9401" spans="1:4" ht="26.4" x14ac:dyDescent="0.25">
      <c r="A9401" s="191">
        <v>100946</v>
      </c>
      <c r="B9401" s="192" t="s">
        <v>3856</v>
      </c>
      <c r="C9401" s="191" t="s">
        <v>3150</v>
      </c>
      <c r="D9401" s="196">
        <v>2.4900000000000002</v>
      </c>
    </row>
    <row r="9402" spans="1:4" ht="26.4" x14ac:dyDescent="0.25">
      <c r="A9402" s="191">
        <v>100948</v>
      </c>
      <c r="B9402" s="192" t="s">
        <v>3858</v>
      </c>
      <c r="C9402" s="191" t="s">
        <v>3150</v>
      </c>
      <c r="D9402" s="196">
        <v>0.91</v>
      </c>
    </row>
    <row r="9403" spans="1:4" ht="26.4" x14ac:dyDescent="0.25">
      <c r="A9403" s="191">
        <v>100947</v>
      </c>
      <c r="B9403" s="192" t="s">
        <v>3857</v>
      </c>
      <c r="C9403" s="191" t="s">
        <v>3150</v>
      </c>
      <c r="D9403" s="196">
        <v>2.29</v>
      </c>
    </row>
    <row r="9404" spans="1:4" ht="39.6" x14ac:dyDescent="0.25">
      <c r="A9404" s="191">
        <v>100954</v>
      </c>
      <c r="B9404" s="192" t="s">
        <v>14296</v>
      </c>
      <c r="C9404" s="191" t="s">
        <v>3150</v>
      </c>
      <c r="D9404" s="196">
        <v>8.65</v>
      </c>
    </row>
    <row r="9405" spans="1:4" ht="39.6" x14ac:dyDescent="0.25">
      <c r="A9405" s="191">
        <v>100950</v>
      </c>
      <c r="B9405" s="192" t="s">
        <v>14297</v>
      </c>
      <c r="C9405" s="191" t="s">
        <v>3150</v>
      </c>
      <c r="D9405" s="196">
        <v>3.63</v>
      </c>
    </row>
    <row r="9406" spans="1:4" ht="39.6" x14ac:dyDescent="0.25">
      <c r="A9406" s="191">
        <v>100951</v>
      </c>
      <c r="B9406" s="192" t="s">
        <v>14298</v>
      </c>
      <c r="C9406" s="191" t="s">
        <v>3150</v>
      </c>
      <c r="D9406" s="196">
        <v>3.13</v>
      </c>
    </row>
    <row r="9407" spans="1:4" ht="39.6" x14ac:dyDescent="0.25">
      <c r="A9407" s="191">
        <v>100953</v>
      </c>
      <c r="B9407" s="192" t="s">
        <v>14299</v>
      </c>
      <c r="C9407" s="191" t="s">
        <v>3150</v>
      </c>
      <c r="D9407" s="196">
        <v>1.1499999999999999</v>
      </c>
    </row>
    <row r="9408" spans="1:4" ht="39.6" x14ac:dyDescent="0.25">
      <c r="A9408" s="191">
        <v>100952</v>
      </c>
      <c r="B9408" s="192" t="s">
        <v>14300</v>
      </c>
      <c r="C9408" s="191" t="s">
        <v>3150</v>
      </c>
      <c r="D9408" s="196">
        <v>2.89</v>
      </c>
    </row>
    <row r="9409" spans="1:4" ht="26.4" x14ac:dyDescent="0.25">
      <c r="A9409" s="191">
        <v>100964</v>
      </c>
      <c r="B9409" s="192" t="s">
        <v>3869</v>
      </c>
      <c r="C9409" s="191" t="s">
        <v>3707</v>
      </c>
      <c r="D9409" s="196">
        <v>8.8699999999999992</v>
      </c>
    </row>
    <row r="9410" spans="1:4" ht="26.4" x14ac:dyDescent="0.25">
      <c r="A9410" s="191">
        <v>100960</v>
      </c>
      <c r="B9410" s="192" t="s">
        <v>3865</v>
      </c>
      <c r="C9410" s="191" t="s">
        <v>3707</v>
      </c>
      <c r="D9410" s="196">
        <v>3.69</v>
      </c>
    </row>
    <row r="9411" spans="1:4" ht="26.4" x14ac:dyDescent="0.25">
      <c r="A9411" s="191">
        <v>100961</v>
      </c>
      <c r="B9411" s="192" t="s">
        <v>3866</v>
      </c>
      <c r="C9411" s="191" t="s">
        <v>3707</v>
      </c>
      <c r="D9411" s="196">
        <v>3.2</v>
      </c>
    </row>
    <row r="9412" spans="1:4" ht="26.4" x14ac:dyDescent="0.25">
      <c r="A9412" s="191">
        <v>100963</v>
      </c>
      <c r="B9412" s="192" t="s">
        <v>3868</v>
      </c>
      <c r="C9412" s="191" t="s">
        <v>3707</v>
      </c>
      <c r="D9412" s="196">
        <v>1.1499999999999999</v>
      </c>
    </row>
    <row r="9413" spans="1:4" ht="26.4" x14ac:dyDescent="0.25">
      <c r="A9413" s="191">
        <v>100962</v>
      </c>
      <c r="B9413" s="192" t="s">
        <v>3867</v>
      </c>
      <c r="C9413" s="191" t="s">
        <v>3707</v>
      </c>
      <c r="D9413" s="196">
        <v>2.92</v>
      </c>
    </row>
    <row r="9414" spans="1:4" ht="26.4" x14ac:dyDescent="0.25">
      <c r="A9414" s="191">
        <v>100959</v>
      </c>
      <c r="B9414" s="192" t="s">
        <v>3864</v>
      </c>
      <c r="C9414" s="191" t="s">
        <v>3707</v>
      </c>
      <c r="D9414" s="196">
        <v>11.91</v>
      </c>
    </row>
    <row r="9415" spans="1:4" ht="26.4" x14ac:dyDescent="0.25">
      <c r="A9415" s="191">
        <v>100955</v>
      </c>
      <c r="B9415" s="192" t="s">
        <v>3860</v>
      </c>
      <c r="C9415" s="191" t="s">
        <v>3707</v>
      </c>
      <c r="D9415" s="196">
        <v>4.99</v>
      </c>
    </row>
    <row r="9416" spans="1:4" ht="26.4" x14ac:dyDescent="0.25">
      <c r="A9416" s="191">
        <v>100956</v>
      </c>
      <c r="B9416" s="192" t="s">
        <v>3861</v>
      </c>
      <c r="C9416" s="191" t="s">
        <v>3707</v>
      </c>
      <c r="D9416" s="196">
        <v>4.34</v>
      </c>
    </row>
    <row r="9417" spans="1:4" ht="26.4" x14ac:dyDescent="0.25">
      <c r="A9417" s="191">
        <v>100958</v>
      </c>
      <c r="B9417" s="192" t="s">
        <v>3863</v>
      </c>
      <c r="C9417" s="191" t="s">
        <v>3707</v>
      </c>
      <c r="D9417" s="196">
        <v>1.59</v>
      </c>
    </row>
    <row r="9418" spans="1:4" ht="26.4" x14ac:dyDescent="0.25">
      <c r="A9418" s="191">
        <v>100957</v>
      </c>
      <c r="B9418" s="192" t="s">
        <v>3862</v>
      </c>
      <c r="C9418" s="191" t="s">
        <v>3707</v>
      </c>
      <c r="D9418" s="196">
        <v>3.96</v>
      </c>
    </row>
    <row r="9419" spans="1:4" ht="26.4" x14ac:dyDescent="0.25">
      <c r="A9419" s="191">
        <v>100969</v>
      </c>
      <c r="B9419" s="192" t="s">
        <v>3873</v>
      </c>
      <c r="C9419" s="191" t="s">
        <v>3150</v>
      </c>
      <c r="D9419" s="196">
        <v>2.35</v>
      </c>
    </row>
    <row r="9420" spans="1:4" ht="26.4" x14ac:dyDescent="0.25">
      <c r="A9420" s="191">
        <v>100970</v>
      </c>
      <c r="B9420" s="192" t="s">
        <v>14301</v>
      </c>
      <c r="C9420" s="191" t="s">
        <v>3150</v>
      </c>
      <c r="D9420" s="196">
        <v>1.98</v>
      </c>
    </row>
    <row r="9421" spans="1:4" ht="39.6" x14ac:dyDescent="0.25">
      <c r="A9421" s="191">
        <v>102333</v>
      </c>
      <c r="B9421" s="192" t="s">
        <v>3877</v>
      </c>
      <c r="C9421" s="191" t="s">
        <v>3150</v>
      </c>
      <c r="D9421" s="196">
        <v>0.74</v>
      </c>
    </row>
    <row r="9422" spans="1:4" ht="26.4" x14ac:dyDescent="0.25">
      <c r="A9422" s="191">
        <v>102332</v>
      </c>
      <c r="B9422" s="192" t="s">
        <v>3876</v>
      </c>
      <c r="C9422" s="191" t="s">
        <v>3150</v>
      </c>
      <c r="D9422" s="196">
        <v>1.86</v>
      </c>
    </row>
    <row r="9423" spans="1:4" ht="26.4" x14ac:dyDescent="0.25">
      <c r="A9423" s="191">
        <v>100965</v>
      </c>
      <c r="B9423" s="192" t="s">
        <v>14302</v>
      </c>
      <c r="C9423" s="191" t="s">
        <v>3150</v>
      </c>
      <c r="D9423" s="196">
        <v>1.79</v>
      </c>
    </row>
    <row r="9424" spans="1:4" ht="26.4" x14ac:dyDescent="0.25">
      <c r="A9424" s="191">
        <v>100966</v>
      </c>
      <c r="B9424" s="192" t="s">
        <v>14303</v>
      </c>
      <c r="C9424" s="191" t="s">
        <v>3150</v>
      </c>
      <c r="D9424" s="196">
        <v>1.54</v>
      </c>
    </row>
    <row r="9425" spans="1:4" ht="39.6" x14ac:dyDescent="0.25">
      <c r="A9425" s="191">
        <v>102331</v>
      </c>
      <c r="B9425" s="192" t="s">
        <v>3875</v>
      </c>
      <c r="C9425" s="191" t="s">
        <v>3150</v>
      </c>
      <c r="D9425" s="196">
        <v>0.56000000000000005</v>
      </c>
    </row>
    <row r="9426" spans="1:4" ht="26.4" x14ac:dyDescent="0.25">
      <c r="A9426" s="191">
        <v>102330</v>
      </c>
      <c r="B9426" s="192" t="s">
        <v>3874</v>
      </c>
      <c r="C9426" s="191" t="s">
        <v>3150</v>
      </c>
      <c r="D9426" s="196">
        <v>1.43</v>
      </c>
    </row>
    <row r="9427" spans="1:4" x14ac:dyDescent="0.25">
      <c r="A9427" s="191">
        <v>97804</v>
      </c>
      <c r="B9427" s="192" t="s">
        <v>14304</v>
      </c>
      <c r="C9427" s="191" t="s">
        <v>9</v>
      </c>
      <c r="D9427" s="196">
        <v>0</v>
      </c>
    </row>
    <row r="9428" spans="1:4" ht="26.4" x14ac:dyDescent="0.25">
      <c r="A9428" s="191">
        <v>104378</v>
      </c>
      <c r="B9428" s="192" t="s">
        <v>14305</v>
      </c>
      <c r="C9428" s="191" t="s">
        <v>9</v>
      </c>
      <c r="D9428" s="196">
        <v>0</v>
      </c>
    </row>
    <row r="9429" spans="1:4" ht="26.4" x14ac:dyDescent="0.25">
      <c r="A9429" s="191">
        <v>104379</v>
      </c>
      <c r="B9429" s="192" t="s">
        <v>14306</v>
      </c>
      <c r="C9429" s="191" t="s">
        <v>9</v>
      </c>
      <c r="D9429" s="196">
        <v>0</v>
      </c>
    </row>
    <row r="9430" spans="1:4" ht="26.4" x14ac:dyDescent="0.25">
      <c r="A9430" s="191">
        <v>104389</v>
      </c>
      <c r="B9430" s="192" t="s">
        <v>14307</v>
      </c>
      <c r="C9430" s="191" t="s">
        <v>9</v>
      </c>
      <c r="D9430" s="196">
        <v>0</v>
      </c>
    </row>
    <row r="9431" spans="1:4" x14ac:dyDescent="0.25">
      <c r="A9431" s="191">
        <v>97801</v>
      </c>
      <c r="B9431" s="192" t="s">
        <v>14308</v>
      </c>
      <c r="C9431" s="191" t="s">
        <v>9</v>
      </c>
      <c r="D9431" s="196">
        <v>0</v>
      </c>
    </row>
    <row r="9432" spans="1:4" ht="26.4" x14ac:dyDescent="0.25">
      <c r="A9432" s="191">
        <v>104377</v>
      </c>
      <c r="B9432" s="192" t="s">
        <v>14309</v>
      </c>
      <c r="C9432" s="191" t="s">
        <v>9</v>
      </c>
      <c r="D9432" s="196">
        <v>0</v>
      </c>
    </row>
    <row r="9433" spans="1:4" ht="26.4" x14ac:dyDescent="0.25">
      <c r="A9433" s="191">
        <v>104376</v>
      </c>
      <c r="B9433" s="192" t="s">
        <v>14310</v>
      </c>
      <c r="C9433" s="191" t="s">
        <v>9</v>
      </c>
      <c r="D9433" s="196">
        <v>0</v>
      </c>
    </row>
    <row r="9434" spans="1:4" x14ac:dyDescent="0.25">
      <c r="A9434" s="191">
        <v>97808</v>
      </c>
      <c r="B9434" s="192" t="s">
        <v>14311</v>
      </c>
      <c r="C9434" s="191" t="s">
        <v>9</v>
      </c>
      <c r="D9434" s="196">
        <v>0</v>
      </c>
    </row>
    <row r="9435" spans="1:4" ht="26.4" x14ac:dyDescent="0.25">
      <c r="A9435" s="191">
        <v>104381</v>
      </c>
      <c r="B9435" s="192" t="s">
        <v>14312</v>
      </c>
      <c r="C9435" s="191" t="s">
        <v>9</v>
      </c>
      <c r="D9435" s="196">
        <v>0</v>
      </c>
    </row>
    <row r="9436" spans="1:4" ht="26.4" x14ac:dyDescent="0.25">
      <c r="A9436" s="191">
        <v>104382</v>
      </c>
      <c r="B9436" s="192" t="s">
        <v>14313</v>
      </c>
      <c r="C9436" s="191" t="s">
        <v>9</v>
      </c>
      <c r="D9436" s="196">
        <v>0</v>
      </c>
    </row>
    <row r="9437" spans="1:4" ht="26.4" x14ac:dyDescent="0.25">
      <c r="A9437" s="191">
        <v>104380</v>
      </c>
      <c r="B9437" s="192" t="s">
        <v>14314</v>
      </c>
      <c r="C9437" s="191" t="s">
        <v>9</v>
      </c>
      <c r="D9437" s="196">
        <v>0</v>
      </c>
    </row>
    <row r="9438" spans="1:4" ht="26.4" x14ac:dyDescent="0.25">
      <c r="A9438" s="191">
        <v>103138</v>
      </c>
      <c r="B9438" s="192" t="s">
        <v>14315</v>
      </c>
      <c r="C9438" s="191" t="s">
        <v>11</v>
      </c>
      <c r="D9438" s="196">
        <v>40.32</v>
      </c>
    </row>
    <row r="9439" spans="1:4" ht="26.4" x14ac:dyDescent="0.25">
      <c r="A9439" s="191">
        <v>103151</v>
      </c>
      <c r="B9439" s="192" t="s">
        <v>14316</v>
      </c>
      <c r="C9439" s="191" t="s">
        <v>11</v>
      </c>
      <c r="D9439" s="196">
        <v>390.95</v>
      </c>
    </row>
    <row r="9440" spans="1:4" ht="26.4" x14ac:dyDescent="0.25">
      <c r="A9440" s="191">
        <v>103152</v>
      </c>
      <c r="B9440" s="192" t="s">
        <v>14317</v>
      </c>
      <c r="C9440" s="191" t="s">
        <v>11</v>
      </c>
      <c r="D9440" s="196">
        <v>466.18</v>
      </c>
    </row>
    <row r="9441" spans="1:4" ht="26.4" x14ac:dyDescent="0.25">
      <c r="A9441" s="191">
        <v>103139</v>
      </c>
      <c r="B9441" s="192" t="s">
        <v>14318</v>
      </c>
      <c r="C9441" s="191" t="s">
        <v>11</v>
      </c>
      <c r="D9441" s="196">
        <v>53.14</v>
      </c>
    </row>
    <row r="9442" spans="1:4" ht="26.4" x14ac:dyDescent="0.25">
      <c r="A9442" s="191">
        <v>103140</v>
      </c>
      <c r="B9442" s="192" t="s">
        <v>14319</v>
      </c>
      <c r="C9442" s="191" t="s">
        <v>11</v>
      </c>
      <c r="D9442" s="196">
        <v>65.92</v>
      </c>
    </row>
    <row r="9443" spans="1:4" ht="26.4" x14ac:dyDescent="0.25">
      <c r="A9443" s="191">
        <v>103141</v>
      </c>
      <c r="B9443" s="192" t="s">
        <v>14320</v>
      </c>
      <c r="C9443" s="191" t="s">
        <v>11</v>
      </c>
      <c r="D9443" s="196">
        <v>102.78</v>
      </c>
    </row>
    <row r="9444" spans="1:4" ht="26.4" x14ac:dyDescent="0.25">
      <c r="A9444" s="191">
        <v>103142</v>
      </c>
      <c r="B9444" s="192" t="s">
        <v>14321</v>
      </c>
      <c r="C9444" s="191" t="s">
        <v>11</v>
      </c>
      <c r="D9444" s="196">
        <v>115.58</v>
      </c>
    </row>
    <row r="9445" spans="1:4" ht="26.4" x14ac:dyDescent="0.25">
      <c r="A9445" s="191">
        <v>103143</v>
      </c>
      <c r="B9445" s="192" t="s">
        <v>14322</v>
      </c>
      <c r="C9445" s="191" t="s">
        <v>11</v>
      </c>
      <c r="D9445" s="196">
        <v>152.43</v>
      </c>
    </row>
    <row r="9446" spans="1:4" ht="26.4" x14ac:dyDescent="0.25">
      <c r="A9446" s="191">
        <v>103144</v>
      </c>
      <c r="B9446" s="192" t="s">
        <v>14323</v>
      </c>
      <c r="C9446" s="191" t="s">
        <v>11</v>
      </c>
      <c r="D9446" s="196">
        <v>165.21</v>
      </c>
    </row>
    <row r="9447" spans="1:4" ht="26.4" x14ac:dyDescent="0.25">
      <c r="A9447" s="191">
        <v>103145</v>
      </c>
      <c r="B9447" s="192" t="s">
        <v>14324</v>
      </c>
      <c r="C9447" s="191" t="s">
        <v>11</v>
      </c>
      <c r="D9447" s="196">
        <v>202.08</v>
      </c>
    </row>
    <row r="9448" spans="1:4" ht="26.4" x14ac:dyDescent="0.25">
      <c r="A9448" s="191">
        <v>103146</v>
      </c>
      <c r="B9448" s="192" t="s">
        <v>14325</v>
      </c>
      <c r="C9448" s="191" t="s">
        <v>11</v>
      </c>
      <c r="D9448" s="196">
        <v>214.86</v>
      </c>
    </row>
    <row r="9449" spans="1:4" ht="26.4" x14ac:dyDescent="0.25">
      <c r="A9449" s="191">
        <v>103147</v>
      </c>
      <c r="B9449" s="192" t="s">
        <v>14326</v>
      </c>
      <c r="C9449" s="191" t="s">
        <v>11</v>
      </c>
      <c r="D9449" s="196">
        <v>240.47</v>
      </c>
    </row>
    <row r="9450" spans="1:4" ht="26.4" x14ac:dyDescent="0.25">
      <c r="A9450" s="191">
        <v>103148</v>
      </c>
      <c r="B9450" s="192" t="s">
        <v>14327</v>
      </c>
      <c r="C9450" s="191" t="s">
        <v>11</v>
      </c>
      <c r="D9450" s="196">
        <v>290.10000000000002</v>
      </c>
    </row>
    <row r="9451" spans="1:4" ht="26.4" x14ac:dyDescent="0.25">
      <c r="A9451" s="191">
        <v>103137</v>
      </c>
      <c r="B9451" s="192" t="s">
        <v>14328</v>
      </c>
      <c r="C9451" s="191" t="s">
        <v>11</v>
      </c>
      <c r="D9451" s="196">
        <v>35.21</v>
      </c>
    </row>
    <row r="9452" spans="1:4" ht="26.4" x14ac:dyDescent="0.25">
      <c r="A9452" s="191">
        <v>103149</v>
      </c>
      <c r="B9452" s="192" t="s">
        <v>14329</v>
      </c>
      <c r="C9452" s="191" t="s">
        <v>11</v>
      </c>
      <c r="D9452" s="196">
        <v>315.70999999999998</v>
      </c>
    </row>
    <row r="9453" spans="1:4" ht="26.4" x14ac:dyDescent="0.25">
      <c r="A9453" s="191">
        <v>103150</v>
      </c>
      <c r="B9453" s="192" t="s">
        <v>14330</v>
      </c>
      <c r="C9453" s="191" t="s">
        <v>11</v>
      </c>
      <c r="D9453" s="196">
        <v>365.3</v>
      </c>
    </row>
    <row r="9454" spans="1:4" ht="26.4" x14ac:dyDescent="0.25">
      <c r="A9454" s="191">
        <v>103106</v>
      </c>
      <c r="B9454" s="192" t="s">
        <v>14331</v>
      </c>
      <c r="C9454" s="191" t="s">
        <v>11</v>
      </c>
      <c r="D9454" s="196">
        <v>62.01</v>
      </c>
    </row>
    <row r="9455" spans="1:4" ht="26.4" x14ac:dyDescent="0.25">
      <c r="A9455" s="191">
        <v>103119</v>
      </c>
      <c r="B9455" s="192" t="s">
        <v>14332</v>
      </c>
      <c r="C9455" s="191" t="s">
        <v>11</v>
      </c>
      <c r="D9455" s="196">
        <v>763.27</v>
      </c>
    </row>
    <row r="9456" spans="1:4" ht="26.4" x14ac:dyDescent="0.25">
      <c r="A9456" s="191">
        <v>103120</v>
      </c>
      <c r="B9456" s="192" t="s">
        <v>14333</v>
      </c>
      <c r="C9456" s="191" t="s">
        <v>11</v>
      </c>
      <c r="D9456" s="196">
        <v>913.75</v>
      </c>
    </row>
    <row r="9457" spans="1:4" ht="26.4" x14ac:dyDescent="0.25">
      <c r="A9457" s="191">
        <v>103107</v>
      </c>
      <c r="B9457" s="192" t="s">
        <v>14334</v>
      </c>
      <c r="C9457" s="191" t="s">
        <v>11</v>
      </c>
      <c r="D9457" s="196">
        <v>87.61</v>
      </c>
    </row>
    <row r="9458" spans="1:4" ht="26.4" x14ac:dyDescent="0.25">
      <c r="A9458" s="191">
        <v>103108</v>
      </c>
      <c r="B9458" s="192" t="s">
        <v>14335</v>
      </c>
      <c r="C9458" s="191" t="s">
        <v>11</v>
      </c>
      <c r="D9458" s="196">
        <v>113.2</v>
      </c>
    </row>
    <row r="9459" spans="1:4" ht="26.4" x14ac:dyDescent="0.25">
      <c r="A9459" s="191">
        <v>103109</v>
      </c>
      <c r="B9459" s="192" t="s">
        <v>14336</v>
      </c>
      <c r="C9459" s="191" t="s">
        <v>11</v>
      </c>
      <c r="D9459" s="196">
        <v>186.9</v>
      </c>
    </row>
    <row r="9460" spans="1:4" ht="26.4" x14ac:dyDescent="0.25">
      <c r="A9460" s="191">
        <v>103110</v>
      </c>
      <c r="B9460" s="192" t="s">
        <v>14337</v>
      </c>
      <c r="C9460" s="191" t="s">
        <v>11</v>
      </c>
      <c r="D9460" s="196">
        <v>212.5</v>
      </c>
    </row>
    <row r="9461" spans="1:4" ht="26.4" x14ac:dyDescent="0.25">
      <c r="A9461" s="191">
        <v>103111</v>
      </c>
      <c r="B9461" s="192" t="s">
        <v>14338</v>
      </c>
      <c r="C9461" s="191" t="s">
        <v>11</v>
      </c>
      <c r="D9461" s="196">
        <v>286.2</v>
      </c>
    </row>
    <row r="9462" spans="1:4" ht="26.4" x14ac:dyDescent="0.25">
      <c r="A9462" s="191">
        <v>103112</v>
      </c>
      <c r="B9462" s="192" t="s">
        <v>14339</v>
      </c>
      <c r="C9462" s="191" t="s">
        <v>11</v>
      </c>
      <c r="D9462" s="196">
        <v>311.8</v>
      </c>
    </row>
    <row r="9463" spans="1:4" ht="26.4" x14ac:dyDescent="0.25">
      <c r="A9463" s="191">
        <v>103113</v>
      </c>
      <c r="B9463" s="192" t="s">
        <v>14340</v>
      </c>
      <c r="C9463" s="191" t="s">
        <v>11</v>
      </c>
      <c r="D9463" s="196">
        <v>385.49</v>
      </c>
    </row>
    <row r="9464" spans="1:4" ht="26.4" x14ac:dyDescent="0.25">
      <c r="A9464" s="191">
        <v>103114</v>
      </c>
      <c r="B9464" s="192" t="s">
        <v>14341</v>
      </c>
      <c r="C9464" s="191" t="s">
        <v>11</v>
      </c>
      <c r="D9464" s="196">
        <v>411.09</v>
      </c>
    </row>
    <row r="9465" spans="1:4" ht="26.4" x14ac:dyDescent="0.25">
      <c r="A9465" s="191">
        <v>103115</v>
      </c>
      <c r="B9465" s="192" t="s">
        <v>14342</v>
      </c>
      <c r="C9465" s="191" t="s">
        <v>11</v>
      </c>
      <c r="D9465" s="196">
        <v>462.29</v>
      </c>
    </row>
    <row r="9466" spans="1:4" ht="26.4" x14ac:dyDescent="0.25">
      <c r="A9466" s="191">
        <v>103116</v>
      </c>
      <c r="B9466" s="192" t="s">
        <v>14343</v>
      </c>
      <c r="C9466" s="191" t="s">
        <v>11</v>
      </c>
      <c r="D9466" s="196">
        <v>561.58000000000004</v>
      </c>
    </row>
    <row r="9467" spans="1:4" ht="26.4" x14ac:dyDescent="0.25">
      <c r="A9467" s="191">
        <v>103105</v>
      </c>
      <c r="B9467" s="192" t="s">
        <v>14344</v>
      </c>
      <c r="C9467" s="191" t="s">
        <v>11</v>
      </c>
      <c r="D9467" s="196">
        <v>51.77</v>
      </c>
    </row>
    <row r="9468" spans="1:4" ht="26.4" x14ac:dyDescent="0.25">
      <c r="A9468" s="191">
        <v>103117</v>
      </c>
      <c r="B9468" s="192" t="s">
        <v>14345</v>
      </c>
      <c r="C9468" s="191" t="s">
        <v>11</v>
      </c>
      <c r="D9468" s="196">
        <v>612.78</v>
      </c>
    </row>
    <row r="9469" spans="1:4" ht="26.4" x14ac:dyDescent="0.25">
      <c r="A9469" s="191">
        <v>103118</v>
      </c>
      <c r="B9469" s="192" t="s">
        <v>14346</v>
      </c>
      <c r="C9469" s="191" t="s">
        <v>11</v>
      </c>
      <c r="D9469" s="196">
        <v>712.07</v>
      </c>
    </row>
    <row r="9470" spans="1:4" ht="26.4" x14ac:dyDescent="0.25">
      <c r="A9470" s="191">
        <v>103122</v>
      </c>
      <c r="B9470" s="192" t="s">
        <v>14347</v>
      </c>
      <c r="C9470" s="191" t="s">
        <v>11</v>
      </c>
      <c r="D9470" s="196">
        <v>83.7</v>
      </c>
    </row>
    <row r="9471" spans="1:4" ht="26.4" x14ac:dyDescent="0.25">
      <c r="A9471" s="191">
        <v>103135</v>
      </c>
      <c r="B9471" s="192" t="s">
        <v>14348</v>
      </c>
      <c r="C9471" s="191" t="s">
        <v>11</v>
      </c>
      <c r="D9471" s="196">
        <v>1135.58</v>
      </c>
    </row>
    <row r="9472" spans="1:4" ht="26.4" x14ac:dyDescent="0.25">
      <c r="A9472" s="191">
        <v>103136</v>
      </c>
      <c r="B9472" s="192" t="s">
        <v>14349</v>
      </c>
      <c r="C9472" s="191" t="s">
        <v>11</v>
      </c>
      <c r="D9472" s="196">
        <v>1361.31</v>
      </c>
    </row>
    <row r="9473" spans="1:4" ht="26.4" x14ac:dyDescent="0.25">
      <c r="A9473" s="191">
        <v>103123</v>
      </c>
      <c r="B9473" s="192" t="s">
        <v>14350</v>
      </c>
      <c r="C9473" s="191" t="s">
        <v>11</v>
      </c>
      <c r="D9473" s="196">
        <v>122.11</v>
      </c>
    </row>
    <row r="9474" spans="1:4" ht="26.4" x14ac:dyDescent="0.25">
      <c r="A9474" s="191">
        <v>103124</v>
      </c>
      <c r="B9474" s="192" t="s">
        <v>14351</v>
      </c>
      <c r="C9474" s="191" t="s">
        <v>11</v>
      </c>
      <c r="D9474" s="196">
        <v>160.49</v>
      </c>
    </row>
    <row r="9475" spans="1:4" ht="26.4" x14ac:dyDescent="0.25">
      <c r="A9475" s="191">
        <v>103125</v>
      </c>
      <c r="B9475" s="192" t="s">
        <v>14352</v>
      </c>
      <c r="C9475" s="191" t="s">
        <v>11</v>
      </c>
      <c r="D9475" s="196">
        <v>271.05</v>
      </c>
    </row>
    <row r="9476" spans="1:4" ht="26.4" x14ac:dyDescent="0.25">
      <c r="A9476" s="191">
        <v>103126</v>
      </c>
      <c r="B9476" s="192" t="s">
        <v>14353</v>
      </c>
      <c r="C9476" s="191" t="s">
        <v>11</v>
      </c>
      <c r="D9476" s="196">
        <v>309.43</v>
      </c>
    </row>
    <row r="9477" spans="1:4" ht="26.4" x14ac:dyDescent="0.25">
      <c r="A9477" s="191">
        <v>103127</v>
      </c>
      <c r="B9477" s="192" t="s">
        <v>14354</v>
      </c>
      <c r="C9477" s="191" t="s">
        <v>11</v>
      </c>
      <c r="D9477" s="196">
        <v>419.99</v>
      </c>
    </row>
    <row r="9478" spans="1:4" ht="26.4" x14ac:dyDescent="0.25">
      <c r="A9478" s="191">
        <v>103128</v>
      </c>
      <c r="B9478" s="192" t="s">
        <v>14355</v>
      </c>
      <c r="C9478" s="191" t="s">
        <v>11</v>
      </c>
      <c r="D9478" s="196">
        <v>458.37</v>
      </c>
    </row>
    <row r="9479" spans="1:4" ht="26.4" x14ac:dyDescent="0.25">
      <c r="A9479" s="191">
        <v>103129</v>
      </c>
      <c r="B9479" s="192" t="s">
        <v>14356</v>
      </c>
      <c r="C9479" s="191" t="s">
        <v>11</v>
      </c>
      <c r="D9479" s="196">
        <v>568.95000000000005</v>
      </c>
    </row>
    <row r="9480" spans="1:4" ht="26.4" x14ac:dyDescent="0.25">
      <c r="A9480" s="191">
        <v>103130</v>
      </c>
      <c r="B9480" s="192" t="s">
        <v>14357</v>
      </c>
      <c r="C9480" s="191" t="s">
        <v>11</v>
      </c>
      <c r="D9480" s="196">
        <v>607.30999999999995</v>
      </c>
    </row>
    <row r="9481" spans="1:4" ht="26.4" x14ac:dyDescent="0.25">
      <c r="A9481" s="191">
        <v>103131</v>
      </c>
      <c r="B9481" s="192" t="s">
        <v>14358</v>
      </c>
      <c r="C9481" s="191" t="s">
        <v>11</v>
      </c>
      <c r="D9481" s="196">
        <v>684.11</v>
      </c>
    </row>
    <row r="9482" spans="1:4" ht="26.4" x14ac:dyDescent="0.25">
      <c r="A9482" s="191">
        <v>103132</v>
      </c>
      <c r="B9482" s="192" t="s">
        <v>14359</v>
      </c>
      <c r="C9482" s="191" t="s">
        <v>11</v>
      </c>
      <c r="D9482" s="196">
        <v>833.05</v>
      </c>
    </row>
    <row r="9483" spans="1:4" ht="26.4" x14ac:dyDescent="0.25">
      <c r="A9483" s="191">
        <v>103121</v>
      </c>
      <c r="B9483" s="192" t="s">
        <v>14360</v>
      </c>
      <c r="C9483" s="191" t="s">
        <v>11</v>
      </c>
      <c r="D9483" s="196">
        <v>68.349999999999994</v>
      </c>
    </row>
    <row r="9484" spans="1:4" ht="26.4" x14ac:dyDescent="0.25">
      <c r="A9484" s="191">
        <v>103133</v>
      </c>
      <c r="B9484" s="192" t="s">
        <v>14361</v>
      </c>
      <c r="C9484" s="191" t="s">
        <v>11</v>
      </c>
      <c r="D9484" s="196">
        <v>909.84</v>
      </c>
    </row>
    <row r="9485" spans="1:4" ht="26.4" x14ac:dyDescent="0.25">
      <c r="A9485" s="191">
        <v>103134</v>
      </c>
      <c r="B9485" s="192" t="s">
        <v>14362</v>
      </c>
      <c r="C9485" s="191" t="s">
        <v>11</v>
      </c>
      <c r="D9485" s="196">
        <v>1058.79</v>
      </c>
    </row>
    <row r="9486" spans="1:4" ht="26.4" x14ac:dyDescent="0.25">
      <c r="A9486" s="191">
        <v>103090</v>
      </c>
      <c r="B9486" s="192" t="s">
        <v>91</v>
      </c>
      <c r="C9486" s="191" t="s">
        <v>27</v>
      </c>
      <c r="D9486" s="196">
        <v>15.01</v>
      </c>
    </row>
    <row r="9487" spans="1:4" ht="26.4" x14ac:dyDescent="0.25">
      <c r="A9487" s="191">
        <v>103103</v>
      </c>
      <c r="B9487" s="192" t="s">
        <v>104</v>
      </c>
      <c r="C9487" s="191" t="s">
        <v>27</v>
      </c>
      <c r="D9487" s="196">
        <v>148.46</v>
      </c>
    </row>
    <row r="9488" spans="1:4" ht="26.4" x14ac:dyDescent="0.25">
      <c r="A9488" s="191">
        <v>103104</v>
      </c>
      <c r="B9488" s="192" t="s">
        <v>105</v>
      </c>
      <c r="C9488" s="191" t="s">
        <v>27</v>
      </c>
      <c r="D9488" s="196">
        <v>177.59</v>
      </c>
    </row>
    <row r="9489" spans="1:4" ht="26.4" x14ac:dyDescent="0.25">
      <c r="A9489" s="191">
        <v>103091</v>
      </c>
      <c r="B9489" s="192" t="s">
        <v>92</v>
      </c>
      <c r="C9489" s="191" t="s">
        <v>27</v>
      </c>
      <c r="D9489" s="196">
        <v>21.16</v>
      </c>
    </row>
    <row r="9490" spans="1:4" ht="26.4" x14ac:dyDescent="0.25">
      <c r="A9490" s="191">
        <v>103092</v>
      </c>
      <c r="B9490" s="192" t="s">
        <v>93</v>
      </c>
      <c r="C9490" s="191" t="s">
        <v>27</v>
      </c>
      <c r="D9490" s="196">
        <v>27.3</v>
      </c>
    </row>
    <row r="9491" spans="1:4" ht="26.4" x14ac:dyDescent="0.25">
      <c r="A9491" s="191">
        <v>103093</v>
      </c>
      <c r="B9491" s="192" t="s">
        <v>94</v>
      </c>
      <c r="C9491" s="191" t="s">
        <v>27</v>
      </c>
      <c r="D9491" s="196">
        <v>41.76</v>
      </c>
    </row>
    <row r="9492" spans="1:4" ht="26.4" x14ac:dyDescent="0.25">
      <c r="A9492" s="191">
        <v>103094</v>
      </c>
      <c r="B9492" s="192" t="s">
        <v>95</v>
      </c>
      <c r="C9492" s="191" t="s">
        <v>27</v>
      </c>
      <c r="D9492" s="196">
        <v>47.94</v>
      </c>
    </row>
    <row r="9493" spans="1:4" ht="26.4" x14ac:dyDescent="0.25">
      <c r="A9493" s="191">
        <v>103095</v>
      </c>
      <c r="B9493" s="192" t="s">
        <v>96</v>
      </c>
      <c r="C9493" s="191" t="s">
        <v>27</v>
      </c>
      <c r="D9493" s="196">
        <v>62.37</v>
      </c>
    </row>
    <row r="9494" spans="1:4" ht="26.4" x14ac:dyDescent="0.25">
      <c r="A9494" s="191">
        <v>103096</v>
      </c>
      <c r="B9494" s="192" t="s">
        <v>97</v>
      </c>
      <c r="C9494" s="191" t="s">
        <v>27</v>
      </c>
      <c r="D9494" s="196">
        <v>68.56</v>
      </c>
    </row>
    <row r="9495" spans="1:4" ht="26.4" x14ac:dyDescent="0.25">
      <c r="A9495" s="191">
        <v>103097</v>
      </c>
      <c r="B9495" s="192" t="s">
        <v>98</v>
      </c>
      <c r="C9495" s="191" t="s">
        <v>27</v>
      </c>
      <c r="D9495" s="196">
        <v>83</v>
      </c>
    </row>
    <row r="9496" spans="1:4" ht="26.4" x14ac:dyDescent="0.25">
      <c r="A9496" s="191">
        <v>103098</v>
      </c>
      <c r="B9496" s="192" t="s">
        <v>99</v>
      </c>
      <c r="C9496" s="191" t="s">
        <v>27</v>
      </c>
      <c r="D9496" s="196">
        <v>89.16</v>
      </c>
    </row>
    <row r="9497" spans="1:4" ht="26.4" x14ac:dyDescent="0.25">
      <c r="A9497" s="191">
        <v>103099</v>
      </c>
      <c r="B9497" s="192" t="s">
        <v>100</v>
      </c>
      <c r="C9497" s="191" t="s">
        <v>27</v>
      </c>
      <c r="D9497" s="196">
        <v>101.46</v>
      </c>
    </row>
    <row r="9498" spans="1:4" ht="26.4" x14ac:dyDescent="0.25">
      <c r="A9498" s="191">
        <v>103100</v>
      </c>
      <c r="B9498" s="192" t="s">
        <v>101</v>
      </c>
      <c r="C9498" s="191" t="s">
        <v>27</v>
      </c>
      <c r="D9498" s="196">
        <v>108.33</v>
      </c>
    </row>
    <row r="9499" spans="1:4" ht="26.4" x14ac:dyDescent="0.25">
      <c r="A9499" s="191">
        <v>103089</v>
      </c>
      <c r="B9499" s="192" t="s">
        <v>90</v>
      </c>
      <c r="C9499" s="191" t="s">
        <v>27</v>
      </c>
      <c r="D9499" s="196">
        <v>12.55</v>
      </c>
    </row>
    <row r="9500" spans="1:4" ht="26.4" x14ac:dyDescent="0.25">
      <c r="A9500" s="191">
        <v>103101</v>
      </c>
      <c r="B9500" s="192" t="s">
        <v>102</v>
      </c>
      <c r="C9500" s="191" t="s">
        <v>27</v>
      </c>
      <c r="D9500" s="196">
        <v>119.35</v>
      </c>
    </row>
    <row r="9501" spans="1:4" ht="26.4" x14ac:dyDescent="0.25">
      <c r="A9501" s="191">
        <v>103102</v>
      </c>
      <c r="B9501" s="192" t="s">
        <v>103</v>
      </c>
      <c r="C9501" s="191" t="s">
        <v>27</v>
      </c>
      <c r="D9501" s="196">
        <v>137.44999999999999</v>
      </c>
    </row>
    <row r="9502" spans="1:4" ht="26.4" x14ac:dyDescent="0.25">
      <c r="A9502" s="191">
        <v>101112</v>
      </c>
      <c r="B9502" s="192" t="s">
        <v>1368</v>
      </c>
      <c r="C9502" s="191" t="s">
        <v>28</v>
      </c>
      <c r="D9502" s="196">
        <v>990.42</v>
      </c>
    </row>
    <row r="9503" spans="1:4" ht="39.6" x14ac:dyDescent="0.25">
      <c r="A9503" s="191">
        <v>101113</v>
      </c>
      <c r="B9503" s="192" t="s">
        <v>6742</v>
      </c>
      <c r="C9503" s="191" t="s">
        <v>28</v>
      </c>
      <c r="D9503" s="196">
        <v>1120.5</v>
      </c>
    </row>
    <row r="9504" spans="1:4" ht="39.6" x14ac:dyDescent="0.25">
      <c r="A9504" s="191">
        <v>101098</v>
      </c>
      <c r="B9504" s="192" t="s">
        <v>14363</v>
      </c>
      <c r="C9504" s="191" t="s">
        <v>28</v>
      </c>
      <c r="D9504" s="196">
        <v>1236.6400000000001</v>
      </c>
    </row>
    <row r="9505" spans="1:4" ht="39.6" x14ac:dyDescent="0.25">
      <c r="A9505" s="191">
        <v>101106</v>
      </c>
      <c r="B9505" s="192" t="s">
        <v>14364</v>
      </c>
      <c r="C9505" s="191" t="s">
        <v>28</v>
      </c>
      <c r="D9505" s="196">
        <v>1355.35</v>
      </c>
    </row>
    <row r="9506" spans="1:4" ht="39.6" x14ac:dyDescent="0.25">
      <c r="A9506" s="191">
        <v>101102</v>
      </c>
      <c r="B9506" s="192" t="s">
        <v>14365</v>
      </c>
      <c r="C9506" s="191" t="s">
        <v>28</v>
      </c>
      <c r="D9506" s="196">
        <v>929</v>
      </c>
    </row>
    <row r="9507" spans="1:4" ht="52.8" x14ac:dyDescent="0.25">
      <c r="A9507" s="191">
        <v>101110</v>
      </c>
      <c r="B9507" s="192" t="s">
        <v>14366</v>
      </c>
      <c r="C9507" s="191" t="s">
        <v>28</v>
      </c>
      <c r="D9507" s="196">
        <v>1042</v>
      </c>
    </row>
    <row r="9508" spans="1:4" ht="39.6" x14ac:dyDescent="0.25">
      <c r="A9508" s="191">
        <v>101099</v>
      </c>
      <c r="B9508" s="192" t="s">
        <v>14367</v>
      </c>
      <c r="C9508" s="191" t="s">
        <v>28</v>
      </c>
      <c r="D9508" s="196">
        <v>1126.54</v>
      </c>
    </row>
    <row r="9509" spans="1:4" ht="39.6" x14ac:dyDescent="0.25">
      <c r="A9509" s="191">
        <v>101107</v>
      </c>
      <c r="B9509" s="192" t="s">
        <v>14368</v>
      </c>
      <c r="C9509" s="191" t="s">
        <v>28</v>
      </c>
      <c r="D9509" s="196">
        <v>1241.75</v>
      </c>
    </row>
    <row r="9510" spans="1:4" ht="39.6" x14ac:dyDescent="0.25">
      <c r="A9510" s="191">
        <v>101103</v>
      </c>
      <c r="B9510" s="192" t="s">
        <v>14369</v>
      </c>
      <c r="C9510" s="191" t="s">
        <v>28</v>
      </c>
      <c r="D9510" s="196">
        <v>873.5</v>
      </c>
    </row>
    <row r="9511" spans="1:4" ht="52.8" x14ac:dyDescent="0.25">
      <c r="A9511" s="191">
        <v>101111</v>
      </c>
      <c r="B9511" s="192" t="s">
        <v>14370</v>
      </c>
      <c r="C9511" s="191" t="s">
        <v>28</v>
      </c>
      <c r="D9511" s="196">
        <v>983.78</v>
      </c>
    </row>
    <row r="9512" spans="1:4" ht="39.6" x14ac:dyDescent="0.25">
      <c r="A9512" s="191">
        <v>101096</v>
      </c>
      <c r="B9512" s="192" t="s">
        <v>14371</v>
      </c>
      <c r="C9512" s="191" t="s">
        <v>28</v>
      </c>
      <c r="D9512" s="196">
        <v>1430.36</v>
      </c>
    </row>
    <row r="9513" spans="1:4" ht="39.6" x14ac:dyDescent="0.25">
      <c r="A9513" s="191">
        <v>101104</v>
      </c>
      <c r="B9513" s="192" t="s">
        <v>14372</v>
      </c>
      <c r="C9513" s="191" t="s">
        <v>28</v>
      </c>
      <c r="D9513" s="196">
        <v>1552.86</v>
      </c>
    </row>
    <row r="9514" spans="1:4" ht="39.6" x14ac:dyDescent="0.25">
      <c r="A9514" s="191">
        <v>101100</v>
      </c>
      <c r="B9514" s="192" t="s">
        <v>14373</v>
      </c>
      <c r="C9514" s="191" t="s">
        <v>28</v>
      </c>
      <c r="D9514" s="196">
        <v>977.58</v>
      </c>
    </row>
    <row r="9515" spans="1:4" ht="52.8" x14ac:dyDescent="0.25">
      <c r="A9515" s="191">
        <v>101108</v>
      </c>
      <c r="B9515" s="192" t="s">
        <v>14374</v>
      </c>
      <c r="C9515" s="191" t="s">
        <v>28</v>
      </c>
      <c r="D9515" s="196">
        <v>1093.25</v>
      </c>
    </row>
    <row r="9516" spans="1:4" ht="39.6" x14ac:dyDescent="0.25">
      <c r="A9516" s="191">
        <v>101097</v>
      </c>
      <c r="B9516" s="192" t="s">
        <v>14375</v>
      </c>
      <c r="C9516" s="191" t="s">
        <v>28</v>
      </c>
      <c r="D9516" s="196">
        <v>1345.79</v>
      </c>
    </row>
    <row r="9517" spans="1:4" ht="39.6" x14ac:dyDescent="0.25">
      <c r="A9517" s="191">
        <v>101105</v>
      </c>
      <c r="B9517" s="192" t="s">
        <v>14376</v>
      </c>
      <c r="C9517" s="191" t="s">
        <v>28</v>
      </c>
      <c r="D9517" s="196">
        <v>1466.57</v>
      </c>
    </row>
    <row r="9518" spans="1:4" ht="39.6" x14ac:dyDescent="0.25">
      <c r="A9518" s="191">
        <v>101101</v>
      </c>
      <c r="B9518" s="192" t="s">
        <v>14377</v>
      </c>
      <c r="C9518" s="191" t="s">
        <v>28</v>
      </c>
      <c r="D9518" s="196">
        <v>954.08</v>
      </c>
    </row>
    <row r="9519" spans="1:4" ht="52.8" x14ac:dyDescent="0.25">
      <c r="A9519" s="191">
        <v>101109</v>
      </c>
      <c r="B9519" s="192" t="s">
        <v>14378</v>
      </c>
      <c r="C9519" s="191" t="s">
        <v>28</v>
      </c>
      <c r="D9519" s="196">
        <v>1068.3900000000001</v>
      </c>
    </row>
    <row r="9520" spans="1:4" x14ac:dyDescent="0.25">
      <c r="A9520" s="191">
        <v>96393</v>
      </c>
      <c r="B9520" s="192" t="s">
        <v>14379</v>
      </c>
      <c r="C9520" s="191" t="s">
        <v>28</v>
      </c>
      <c r="D9520" s="196">
        <v>224.51</v>
      </c>
    </row>
    <row r="9521" spans="1:4" x14ac:dyDescent="0.25">
      <c r="A9521" s="191">
        <v>96394</v>
      </c>
      <c r="B9521" s="192" t="s">
        <v>14380</v>
      </c>
      <c r="C9521" s="191" t="s">
        <v>28</v>
      </c>
      <c r="D9521" s="196">
        <v>278.02999999999997</v>
      </c>
    </row>
    <row r="9522" spans="1:4" ht="39.6" x14ac:dyDescent="0.25">
      <c r="A9522" s="191">
        <v>104363</v>
      </c>
      <c r="B9522" s="192" t="s">
        <v>14381</v>
      </c>
      <c r="C9522" s="191" t="s">
        <v>3879</v>
      </c>
      <c r="D9522" s="196">
        <v>0</v>
      </c>
    </row>
    <row r="9523" spans="1:4" ht="26.4" x14ac:dyDescent="0.25">
      <c r="A9523" s="191">
        <v>104360</v>
      </c>
      <c r="B9523" s="192" t="s">
        <v>14382</v>
      </c>
      <c r="C9523" s="191" t="s">
        <v>3879</v>
      </c>
      <c r="D9523" s="196">
        <v>0</v>
      </c>
    </row>
    <row r="9524" spans="1:4" ht="26.4" x14ac:dyDescent="0.25">
      <c r="A9524" s="191">
        <v>104358</v>
      </c>
      <c r="B9524" s="192" t="s">
        <v>14383</v>
      </c>
      <c r="C9524" s="191" t="s">
        <v>3879</v>
      </c>
      <c r="D9524" s="196">
        <v>0</v>
      </c>
    </row>
    <row r="9525" spans="1:4" ht="39.6" x14ac:dyDescent="0.25">
      <c r="A9525" s="191">
        <v>104362</v>
      </c>
      <c r="B9525" s="192" t="s">
        <v>14384</v>
      </c>
      <c r="C9525" s="191" t="s">
        <v>3879</v>
      </c>
      <c r="D9525" s="196">
        <v>0</v>
      </c>
    </row>
    <row r="9526" spans="1:4" ht="26.4" x14ac:dyDescent="0.25">
      <c r="A9526" s="191">
        <v>104361</v>
      </c>
      <c r="B9526" s="192" t="s">
        <v>14385</v>
      </c>
      <c r="C9526" s="191" t="s">
        <v>3879</v>
      </c>
      <c r="D9526" s="196">
        <v>0</v>
      </c>
    </row>
    <row r="9527" spans="1:4" ht="26.4" x14ac:dyDescent="0.25">
      <c r="A9527" s="191">
        <v>104359</v>
      </c>
      <c r="B9527" s="192" t="s">
        <v>14386</v>
      </c>
      <c r="C9527" s="191" t="s">
        <v>3879</v>
      </c>
      <c r="D9527" s="196">
        <v>0</v>
      </c>
    </row>
    <row r="9528" spans="1:4" x14ac:dyDescent="0.25">
      <c r="A9528" s="191">
        <v>96395</v>
      </c>
      <c r="B9528" s="192" t="s">
        <v>14387</v>
      </c>
      <c r="C9528" s="191" t="s">
        <v>28</v>
      </c>
      <c r="D9528" s="196">
        <v>355.63</v>
      </c>
    </row>
    <row r="9529" spans="1:4" x14ac:dyDescent="0.25">
      <c r="A9529" s="191">
        <v>106102</v>
      </c>
      <c r="B9529" s="192" t="s">
        <v>14388</v>
      </c>
      <c r="C9529" s="191" t="s">
        <v>3879</v>
      </c>
      <c r="D9529" s="196">
        <v>0</v>
      </c>
    </row>
    <row r="9530" spans="1:4" x14ac:dyDescent="0.25">
      <c r="A9530" s="191">
        <v>106103</v>
      </c>
      <c r="B9530" s="192" t="s">
        <v>14389</v>
      </c>
      <c r="C9530" s="191" t="s">
        <v>3879</v>
      </c>
      <c r="D9530" s="196">
        <v>0</v>
      </c>
    </row>
    <row r="9531" spans="1:4" ht="26.4" x14ac:dyDescent="0.25">
      <c r="A9531" s="191">
        <v>104373</v>
      </c>
      <c r="B9531" s="192" t="s">
        <v>14390</v>
      </c>
      <c r="C9531" s="191" t="s">
        <v>3879</v>
      </c>
      <c r="D9531" s="196">
        <v>0</v>
      </c>
    </row>
    <row r="9532" spans="1:4" ht="26.4" x14ac:dyDescent="0.25">
      <c r="A9532" s="191">
        <v>104374</v>
      </c>
      <c r="B9532" s="192" t="s">
        <v>14391</v>
      </c>
      <c r="C9532" s="191" t="s">
        <v>3879</v>
      </c>
      <c r="D9532" s="196">
        <v>0</v>
      </c>
    </row>
    <row r="9533" spans="1:4" ht="26.4" x14ac:dyDescent="0.25">
      <c r="A9533" s="191">
        <v>105529</v>
      </c>
      <c r="B9533" s="192" t="s">
        <v>14392</v>
      </c>
      <c r="C9533" s="191" t="s">
        <v>28</v>
      </c>
      <c r="D9533" s="196">
        <v>235.19</v>
      </c>
    </row>
    <row r="9534" spans="1:4" ht="26.4" x14ac:dyDescent="0.25">
      <c r="A9534" s="191">
        <v>105530</v>
      </c>
      <c r="B9534" s="192" t="s">
        <v>14393</v>
      </c>
      <c r="C9534" s="191" t="s">
        <v>28</v>
      </c>
      <c r="D9534" s="196">
        <v>259.35000000000002</v>
      </c>
    </row>
    <row r="9535" spans="1:4" ht="26.4" x14ac:dyDescent="0.25">
      <c r="A9535" s="191">
        <v>105531</v>
      </c>
      <c r="B9535" s="192" t="s">
        <v>14394</v>
      </c>
      <c r="C9535" s="191" t="s">
        <v>28</v>
      </c>
      <c r="D9535" s="196">
        <v>283.51</v>
      </c>
    </row>
    <row r="9536" spans="1:4" x14ac:dyDescent="0.25">
      <c r="A9536" s="191">
        <v>105527</v>
      </c>
      <c r="B9536" s="192" t="s">
        <v>14395</v>
      </c>
      <c r="C9536" s="191" t="s">
        <v>28</v>
      </c>
      <c r="D9536" s="196">
        <v>186.89</v>
      </c>
    </row>
    <row r="9537" spans="1:4" ht="26.4" x14ac:dyDescent="0.25">
      <c r="A9537" s="191">
        <v>105532</v>
      </c>
      <c r="B9537" s="192" t="s">
        <v>14396</v>
      </c>
      <c r="C9537" s="191" t="s">
        <v>28</v>
      </c>
      <c r="D9537" s="196">
        <v>206.83</v>
      </c>
    </row>
    <row r="9538" spans="1:4" ht="26.4" x14ac:dyDescent="0.25">
      <c r="A9538" s="191">
        <v>105533</v>
      </c>
      <c r="B9538" s="192" t="s">
        <v>14397</v>
      </c>
      <c r="C9538" s="191" t="s">
        <v>28</v>
      </c>
      <c r="D9538" s="196">
        <v>231.59</v>
      </c>
    </row>
    <row r="9539" spans="1:4" ht="26.4" x14ac:dyDescent="0.25">
      <c r="A9539" s="191">
        <v>105534</v>
      </c>
      <c r="B9539" s="192" t="s">
        <v>14398</v>
      </c>
      <c r="C9539" s="191" t="s">
        <v>28</v>
      </c>
      <c r="D9539" s="196">
        <v>256.33</v>
      </c>
    </row>
    <row r="9540" spans="1:4" x14ac:dyDescent="0.25">
      <c r="A9540" s="191">
        <v>105528</v>
      </c>
      <c r="B9540" s="192" t="s">
        <v>14399</v>
      </c>
      <c r="C9540" s="191" t="s">
        <v>28</v>
      </c>
      <c r="D9540" s="196">
        <v>157.35</v>
      </c>
    </row>
    <row r="9541" spans="1:4" x14ac:dyDescent="0.25">
      <c r="A9541" s="191">
        <v>105523</v>
      </c>
      <c r="B9541" s="192" t="s">
        <v>14400</v>
      </c>
      <c r="C9541" s="191" t="s">
        <v>28</v>
      </c>
      <c r="D9541" s="196">
        <v>37.35</v>
      </c>
    </row>
    <row r="9542" spans="1:4" x14ac:dyDescent="0.25">
      <c r="A9542" s="191">
        <v>105759</v>
      </c>
      <c r="B9542" s="192" t="s">
        <v>14401</v>
      </c>
      <c r="C9542" s="191" t="s">
        <v>28</v>
      </c>
      <c r="D9542" s="196">
        <v>51.2</v>
      </c>
    </row>
    <row r="9543" spans="1:4" x14ac:dyDescent="0.25">
      <c r="A9543" s="191">
        <v>105524</v>
      </c>
      <c r="B9543" s="192" t="s">
        <v>14402</v>
      </c>
      <c r="C9543" s="191" t="s">
        <v>28</v>
      </c>
      <c r="D9543" s="196">
        <v>65.040000000000006</v>
      </c>
    </row>
    <row r="9544" spans="1:4" x14ac:dyDescent="0.25">
      <c r="A9544" s="191">
        <v>105525</v>
      </c>
      <c r="B9544" s="192" t="s">
        <v>14403</v>
      </c>
      <c r="C9544" s="191" t="s">
        <v>28</v>
      </c>
      <c r="D9544" s="196">
        <v>92.74</v>
      </c>
    </row>
    <row r="9545" spans="1:4" x14ac:dyDescent="0.25">
      <c r="A9545" s="191">
        <v>105526</v>
      </c>
      <c r="B9545" s="192" t="s">
        <v>14404</v>
      </c>
      <c r="C9545" s="191" t="s">
        <v>28</v>
      </c>
      <c r="D9545" s="196">
        <v>120.44</v>
      </c>
    </row>
    <row r="9546" spans="1:4" ht="26.4" x14ac:dyDescent="0.25">
      <c r="A9546" s="191">
        <v>105034</v>
      </c>
      <c r="B9546" s="192" t="s">
        <v>7904</v>
      </c>
      <c r="C9546" s="191" t="s">
        <v>27</v>
      </c>
      <c r="D9546" s="196">
        <v>44.37</v>
      </c>
    </row>
    <row r="9547" spans="1:4" ht="26.4" x14ac:dyDescent="0.25">
      <c r="A9547" s="191">
        <v>105033</v>
      </c>
      <c r="B9547" s="192" t="s">
        <v>7903</v>
      </c>
      <c r="C9547" s="191" t="s">
        <v>27</v>
      </c>
      <c r="D9547" s="196">
        <v>61.2</v>
      </c>
    </row>
    <row r="9548" spans="1:4" ht="26.4" x14ac:dyDescent="0.25">
      <c r="A9548" s="191">
        <v>93205</v>
      </c>
      <c r="B9548" s="192" t="s">
        <v>7890</v>
      </c>
      <c r="C9548" s="191" t="s">
        <v>27</v>
      </c>
      <c r="D9548" s="196">
        <v>73.47</v>
      </c>
    </row>
    <row r="9549" spans="1:4" ht="26.4" x14ac:dyDescent="0.25">
      <c r="A9549" s="191">
        <v>105032</v>
      </c>
      <c r="B9549" s="192" t="s">
        <v>7902</v>
      </c>
      <c r="C9549" s="191" t="s">
        <v>27</v>
      </c>
      <c r="D9549" s="196">
        <v>34.340000000000003</v>
      </c>
    </row>
    <row r="9550" spans="1:4" ht="26.4" x14ac:dyDescent="0.25">
      <c r="A9550" s="191">
        <v>105031</v>
      </c>
      <c r="B9550" s="192" t="s">
        <v>7901</v>
      </c>
      <c r="C9550" s="191" t="s">
        <v>27</v>
      </c>
      <c r="D9550" s="196">
        <v>49.83</v>
      </c>
    </row>
    <row r="9551" spans="1:4" ht="26.4" x14ac:dyDescent="0.25">
      <c r="A9551" s="191">
        <v>93199</v>
      </c>
      <c r="B9551" s="192" t="s">
        <v>7886</v>
      </c>
      <c r="C9551" s="191" t="s">
        <v>27</v>
      </c>
      <c r="D9551" s="196">
        <v>52.81</v>
      </c>
    </row>
    <row r="9552" spans="1:4" ht="26.4" x14ac:dyDescent="0.25">
      <c r="A9552" s="191">
        <v>105030</v>
      </c>
      <c r="B9552" s="192" t="s">
        <v>7900</v>
      </c>
      <c r="C9552" s="191" t="s">
        <v>27</v>
      </c>
      <c r="D9552" s="196">
        <v>44.91</v>
      </c>
    </row>
    <row r="9553" spans="1:4" ht="26.4" x14ac:dyDescent="0.25">
      <c r="A9553" s="191">
        <v>105029</v>
      </c>
      <c r="B9553" s="192" t="s">
        <v>7899</v>
      </c>
      <c r="C9553" s="191" t="s">
        <v>27</v>
      </c>
      <c r="D9553" s="196">
        <v>53.05</v>
      </c>
    </row>
    <row r="9554" spans="1:4" ht="26.4" x14ac:dyDescent="0.25">
      <c r="A9554" s="191">
        <v>93197</v>
      </c>
      <c r="B9554" s="192" t="s">
        <v>7885</v>
      </c>
      <c r="C9554" s="191" t="s">
        <v>27</v>
      </c>
      <c r="D9554" s="196">
        <v>61.22</v>
      </c>
    </row>
    <row r="9555" spans="1:4" x14ac:dyDescent="0.25">
      <c r="A9555" s="191">
        <v>105040</v>
      </c>
      <c r="B9555" s="192" t="s">
        <v>7910</v>
      </c>
      <c r="C9555" s="191" t="s">
        <v>27</v>
      </c>
      <c r="D9555" s="196">
        <v>36.28</v>
      </c>
    </row>
    <row r="9556" spans="1:4" x14ac:dyDescent="0.25">
      <c r="A9556" s="191">
        <v>105039</v>
      </c>
      <c r="B9556" s="192" t="s">
        <v>7909</v>
      </c>
      <c r="C9556" s="191" t="s">
        <v>27</v>
      </c>
      <c r="D9556" s="196">
        <v>53.63</v>
      </c>
    </row>
    <row r="9557" spans="1:4" x14ac:dyDescent="0.25">
      <c r="A9557" s="191">
        <v>105038</v>
      </c>
      <c r="B9557" s="192" t="s">
        <v>7908</v>
      </c>
      <c r="C9557" s="191" t="s">
        <v>27</v>
      </c>
      <c r="D9557" s="196">
        <v>74.489999999999995</v>
      </c>
    </row>
    <row r="9558" spans="1:4" x14ac:dyDescent="0.25">
      <c r="A9558" s="191">
        <v>105028</v>
      </c>
      <c r="B9558" s="192" t="s">
        <v>7898</v>
      </c>
      <c r="C9558" s="191" t="s">
        <v>27</v>
      </c>
      <c r="D9558" s="196">
        <v>23.05</v>
      </c>
    </row>
    <row r="9559" spans="1:4" x14ac:dyDescent="0.25">
      <c r="A9559" s="191">
        <v>105027</v>
      </c>
      <c r="B9559" s="192" t="s">
        <v>7897</v>
      </c>
      <c r="C9559" s="191" t="s">
        <v>27</v>
      </c>
      <c r="D9559" s="196">
        <v>26.15</v>
      </c>
    </row>
    <row r="9560" spans="1:4" x14ac:dyDescent="0.25">
      <c r="A9560" s="191">
        <v>93194</v>
      </c>
      <c r="B9560" s="192" t="s">
        <v>7884</v>
      </c>
      <c r="C9560" s="191" t="s">
        <v>27</v>
      </c>
      <c r="D9560" s="196">
        <v>29.6</v>
      </c>
    </row>
    <row r="9561" spans="1:4" ht="26.4" x14ac:dyDescent="0.25">
      <c r="A9561" s="191">
        <v>93200</v>
      </c>
      <c r="B9561" s="192" t="s">
        <v>7887</v>
      </c>
      <c r="C9561" s="191" t="s">
        <v>27</v>
      </c>
      <c r="D9561" s="196">
        <v>13.21</v>
      </c>
    </row>
    <row r="9562" spans="1:4" ht="26.4" x14ac:dyDescent="0.25">
      <c r="A9562" s="191">
        <v>93203</v>
      </c>
      <c r="B9562" s="192" t="s">
        <v>7889</v>
      </c>
      <c r="C9562" s="191" t="s">
        <v>27</v>
      </c>
      <c r="D9562" s="196">
        <v>12.92</v>
      </c>
    </row>
    <row r="9563" spans="1:4" ht="26.4" x14ac:dyDescent="0.25">
      <c r="A9563" s="191">
        <v>93202</v>
      </c>
      <c r="B9563" s="192" t="s">
        <v>7888</v>
      </c>
      <c r="C9563" s="191" t="s">
        <v>27</v>
      </c>
      <c r="D9563" s="196">
        <v>29.42</v>
      </c>
    </row>
    <row r="9564" spans="1:4" ht="26.4" x14ac:dyDescent="0.25">
      <c r="A9564" s="191">
        <v>105026</v>
      </c>
      <c r="B9564" s="192" t="s">
        <v>7896</v>
      </c>
      <c r="C9564" s="191" t="s">
        <v>27</v>
      </c>
      <c r="D9564" s="196">
        <v>44.16</v>
      </c>
    </row>
    <row r="9565" spans="1:4" ht="26.4" x14ac:dyDescent="0.25">
      <c r="A9565" s="191">
        <v>105025</v>
      </c>
      <c r="B9565" s="192" t="s">
        <v>7895</v>
      </c>
      <c r="C9565" s="191" t="s">
        <v>27</v>
      </c>
      <c r="D9565" s="196">
        <v>61.9</v>
      </c>
    </row>
    <row r="9566" spans="1:4" ht="26.4" x14ac:dyDescent="0.25">
      <c r="A9566" s="191">
        <v>93191</v>
      </c>
      <c r="B9566" s="192" t="s">
        <v>7883</v>
      </c>
      <c r="C9566" s="191" t="s">
        <v>27</v>
      </c>
      <c r="D9566" s="196">
        <v>74.67</v>
      </c>
    </row>
    <row r="9567" spans="1:4" x14ac:dyDescent="0.25">
      <c r="A9567" s="191">
        <v>105024</v>
      </c>
      <c r="B9567" s="192" t="s">
        <v>7894</v>
      </c>
      <c r="C9567" s="191" t="s">
        <v>27</v>
      </c>
      <c r="D9567" s="196">
        <v>58.13</v>
      </c>
    </row>
    <row r="9568" spans="1:4" x14ac:dyDescent="0.25">
      <c r="A9568" s="191">
        <v>105023</v>
      </c>
      <c r="B9568" s="192" t="s">
        <v>7893</v>
      </c>
      <c r="C9568" s="191" t="s">
        <v>27</v>
      </c>
      <c r="D9568" s="196">
        <v>70.540000000000006</v>
      </c>
    </row>
    <row r="9569" spans="1:4" x14ac:dyDescent="0.25">
      <c r="A9569" s="191">
        <v>93187</v>
      </c>
      <c r="B9569" s="192" t="s">
        <v>7882</v>
      </c>
      <c r="C9569" s="191" t="s">
        <v>27</v>
      </c>
      <c r="D9569" s="196">
        <v>82.92</v>
      </c>
    </row>
    <row r="9570" spans="1:4" x14ac:dyDescent="0.25">
      <c r="A9570" s="191">
        <v>105037</v>
      </c>
      <c r="B9570" s="192" t="s">
        <v>7907</v>
      </c>
      <c r="C9570" s="191" t="s">
        <v>27</v>
      </c>
      <c r="D9570" s="196">
        <v>36.47</v>
      </c>
    </row>
    <row r="9571" spans="1:4" x14ac:dyDescent="0.25">
      <c r="A9571" s="191">
        <v>105036</v>
      </c>
      <c r="B9571" s="192" t="s">
        <v>7906</v>
      </c>
      <c r="C9571" s="191" t="s">
        <v>27</v>
      </c>
      <c r="D9571" s="196">
        <v>53.87</v>
      </c>
    </row>
    <row r="9572" spans="1:4" x14ac:dyDescent="0.25">
      <c r="A9572" s="191">
        <v>105035</v>
      </c>
      <c r="B9572" s="192" t="s">
        <v>7905</v>
      </c>
      <c r="C9572" s="191" t="s">
        <v>27</v>
      </c>
      <c r="D9572" s="196">
        <v>74.7</v>
      </c>
    </row>
    <row r="9573" spans="1:4" x14ac:dyDescent="0.25">
      <c r="A9573" s="191">
        <v>105022</v>
      </c>
      <c r="B9573" s="192" t="s">
        <v>7892</v>
      </c>
      <c r="C9573" s="191" t="s">
        <v>27</v>
      </c>
      <c r="D9573" s="196">
        <v>23.43</v>
      </c>
    </row>
    <row r="9574" spans="1:4" x14ac:dyDescent="0.25">
      <c r="A9574" s="191">
        <v>105021</v>
      </c>
      <c r="B9574" s="192" t="s">
        <v>7891</v>
      </c>
      <c r="C9574" s="191" t="s">
        <v>27</v>
      </c>
      <c r="D9574" s="196">
        <v>26.55</v>
      </c>
    </row>
    <row r="9575" spans="1:4" x14ac:dyDescent="0.25">
      <c r="A9575" s="191">
        <v>93184</v>
      </c>
      <c r="B9575" s="192" t="s">
        <v>7881</v>
      </c>
      <c r="C9575" s="191" t="s">
        <v>27</v>
      </c>
      <c r="D9575" s="196">
        <v>30.42</v>
      </c>
    </row>
    <row r="9576" spans="1:4" ht="26.4" x14ac:dyDescent="0.25">
      <c r="A9576" s="191">
        <v>102237</v>
      </c>
      <c r="B9576" s="192" t="s">
        <v>14405</v>
      </c>
      <c r="C9576" s="191" t="s">
        <v>9</v>
      </c>
      <c r="D9576" s="196">
        <v>0</v>
      </c>
    </row>
    <row r="9577" spans="1:4" ht="39.6" x14ac:dyDescent="0.25">
      <c r="A9577" s="191">
        <v>102149</v>
      </c>
      <c r="B9577" s="192" t="s">
        <v>14406</v>
      </c>
      <c r="C9577" s="191" t="s">
        <v>9</v>
      </c>
      <c r="D9577" s="196">
        <v>0</v>
      </c>
    </row>
    <row r="9578" spans="1:4" ht="39.6" x14ac:dyDescent="0.25">
      <c r="A9578" s="191">
        <v>102150</v>
      </c>
      <c r="B9578" s="192" t="s">
        <v>14407</v>
      </c>
      <c r="C9578" s="191" t="s">
        <v>9</v>
      </c>
      <c r="D9578" s="196">
        <v>0</v>
      </c>
    </row>
    <row r="9579" spans="1:4" ht="39.6" x14ac:dyDescent="0.25">
      <c r="A9579" s="191">
        <v>102145</v>
      </c>
      <c r="B9579" s="192" t="s">
        <v>14408</v>
      </c>
      <c r="C9579" s="191" t="s">
        <v>9</v>
      </c>
      <c r="D9579" s="196">
        <v>0</v>
      </c>
    </row>
    <row r="9580" spans="1:4" ht="26.4" x14ac:dyDescent="0.25">
      <c r="A9580" s="191">
        <v>102146</v>
      </c>
      <c r="B9580" s="192" t="s">
        <v>14409</v>
      </c>
      <c r="C9580" s="191" t="s">
        <v>9</v>
      </c>
      <c r="D9580" s="196">
        <v>0</v>
      </c>
    </row>
    <row r="9581" spans="1:4" ht="26.4" x14ac:dyDescent="0.25">
      <c r="A9581" s="191">
        <v>102147</v>
      </c>
      <c r="B9581" s="192" t="s">
        <v>14410</v>
      </c>
      <c r="C9581" s="191" t="s">
        <v>9</v>
      </c>
      <c r="D9581" s="196">
        <v>0</v>
      </c>
    </row>
    <row r="9582" spans="1:4" ht="26.4" x14ac:dyDescent="0.25">
      <c r="A9582" s="191">
        <v>102148</v>
      </c>
      <c r="B9582" s="192" t="s">
        <v>14411</v>
      </c>
      <c r="C9582" s="191" t="s">
        <v>9</v>
      </c>
      <c r="D9582" s="196">
        <v>0</v>
      </c>
    </row>
    <row r="9583" spans="1:4" ht="26.4" x14ac:dyDescent="0.25">
      <c r="A9583" s="191">
        <v>102143</v>
      </c>
      <c r="B9583" s="192" t="s">
        <v>14412</v>
      </c>
      <c r="C9583" s="191" t="s">
        <v>9</v>
      </c>
      <c r="D9583" s="196">
        <v>0</v>
      </c>
    </row>
    <row r="9584" spans="1:4" ht="39.6" x14ac:dyDescent="0.25">
      <c r="A9584" s="191">
        <v>102144</v>
      </c>
      <c r="B9584" s="192" t="s">
        <v>14413</v>
      </c>
      <c r="C9584" s="191" t="s">
        <v>9</v>
      </c>
      <c r="D9584" s="196">
        <v>0</v>
      </c>
    </row>
    <row r="9585" spans="1:4" ht="26.4" x14ac:dyDescent="0.25">
      <c r="A9585" s="191">
        <v>102171</v>
      </c>
      <c r="B9585" s="192" t="s">
        <v>1353</v>
      </c>
      <c r="C9585" s="191" t="s">
        <v>9</v>
      </c>
      <c r="D9585" s="196">
        <v>502.82</v>
      </c>
    </row>
    <row r="9586" spans="1:4" ht="26.4" x14ac:dyDescent="0.25">
      <c r="A9586" s="191">
        <v>102172</v>
      </c>
      <c r="B9586" s="192" t="s">
        <v>1354</v>
      </c>
      <c r="C9586" s="191" t="s">
        <v>9</v>
      </c>
      <c r="D9586" s="196">
        <v>485.51</v>
      </c>
    </row>
    <row r="9587" spans="1:4" ht="26.4" x14ac:dyDescent="0.25">
      <c r="A9587" s="191">
        <v>102170</v>
      </c>
      <c r="B9587" s="192" t="s">
        <v>1352</v>
      </c>
      <c r="C9587" s="191" t="s">
        <v>9</v>
      </c>
      <c r="D9587" s="196">
        <v>284.60000000000002</v>
      </c>
    </row>
    <row r="9588" spans="1:4" ht="26.4" x14ac:dyDescent="0.25">
      <c r="A9588" s="191">
        <v>102160</v>
      </c>
      <c r="B9588" s="192" t="s">
        <v>1342</v>
      </c>
      <c r="C9588" s="191" t="s">
        <v>9</v>
      </c>
      <c r="D9588" s="196">
        <v>171.79</v>
      </c>
    </row>
    <row r="9589" spans="1:4" ht="26.4" x14ac:dyDescent="0.25">
      <c r="A9589" s="191">
        <v>102177</v>
      </c>
      <c r="B9589" s="192" t="s">
        <v>1356</v>
      </c>
      <c r="C9589" s="191" t="s">
        <v>9</v>
      </c>
      <c r="D9589" s="196">
        <v>1781.25</v>
      </c>
    </row>
    <row r="9590" spans="1:4" ht="26.4" x14ac:dyDescent="0.25">
      <c r="A9590" s="191">
        <v>102174</v>
      </c>
      <c r="B9590" s="192" t="s">
        <v>14414</v>
      </c>
      <c r="C9590" s="191" t="s">
        <v>9</v>
      </c>
      <c r="D9590" s="196">
        <v>0</v>
      </c>
    </row>
    <row r="9591" spans="1:4" ht="26.4" x14ac:dyDescent="0.25">
      <c r="A9591" s="191">
        <v>102178</v>
      </c>
      <c r="B9591" s="192" t="s">
        <v>1357</v>
      </c>
      <c r="C9591" s="191" t="s">
        <v>9</v>
      </c>
      <c r="D9591" s="196">
        <v>2038.3</v>
      </c>
    </row>
    <row r="9592" spans="1:4" ht="26.4" x14ac:dyDescent="0.25">
      <c r="A9592" s="191">
        <v>102175</v>
      </c>
      <c r="B9592" s="192" t="s">
        <v>14415</v>
      </c>
      <c r="C9592" s="191" t="s">
        <v>9</v>
      </c>
      <c r="D9592" s="196">
        <v>0</v>
      </c>
    </row>
    <row r="9593" spans="1:4" ht="26.4" x14ac:dyDescent="0.25">
      <c r="A9593" s="191">
        <v>102176</v>
      </c>
      <c r="B9593" s="192" t="s">
        <v>1355</v>
      </c>
      <c r="C9593" s="191" t="s">
        <v>9</v>
      </c>
      <c r="D9593" s="196">
        <v>901.17</v>
      </c>
    </row>
    <row r="9594" spans="1:4" ht="26.4" x14ac:dyDescent="0.25">
      <c r="A9594" s="191">
        <v>102173</v>
      </c>
      <c r="B9594" s="192" t="s">
        <v>14416</v>
      </c>
      <c r="C9594" s="191" t="s">
        <v>9</v>
      </c>
      <c r="D9594" s="196">
        <v>0</v>
      </c>
    </row>
    <row r="9595" spans="1:4" ht="26.4" x14ac:dyDescent="0.25">
      <c r="A9595" s="191">
        <v>102163</v>
      </c>
      <c r="B9595" s="192" t="s">
        <v>1345</v>
      </c>
      <c r="C9595" s="191" t="s">
        <v>9</v>
      </c>
      <c r="D9595" s="196">
        <v>359.1</v>
      </c>
    </row>
    <row r="9596" spans="1:4" ht="26.4" x14ac:dyDescent="0.25">
      <c r="A9596" s="191">
        <v>102153</v>
      </c>
      <c r="B9596" s="192" t="s">
        <v>1335</v>
      </c>
      <c r="C9596" s="191" t="s">
        <v>9</v>
      </c>
      <c r="D9596" s="196">
        <v>246.29</v>
      </c>
    </row>
    <row r="9597" spans="1:4" ht="26.4" x14ac:dyDescent="0.25">
      <c r="A9597" s="191">
        <v>102165</v>
      </c>
      <c r="B9597" s="192" t="s">
        <v>1347</v>
      </c>
      <c r="C9597" s="191" t="s">
        <v>9</v>
      </c>
      <c r="D9597" s="196">
        <v>344.78</v>
      </c>
    </row>
    <row r="9598" spans="1:4" ht="26.4" x14ac:dyDescent="0.25">
      <c r="A9598" s="191">
        <v>102155</v>
      </c>
      <c r="B9598" s="192" t="s">
        <v>1337</v>
      </c>
      <c r="C9598" s="191" t="s">
        <v>9</v>
      </c>
      <c r="D9598" s="196">
        <v>252.73</v>
      </c>
    </row>
    <row r="9599" spans="1:4" ht="26.4" x14ac:dyDescent="0.25">
      <c r="A9599" s="191">
        <v>102167</v>
      </c>
      <c r="B9599" s="192" t="s">
        <v>1349</v>
      </c>
      <c r="C9599" s="191" t="s">
        <v>9</v>
      </c>
      <c r="D9599" s="196">
        <v>398.6</v>
      </c>
    </row>
    <row r="9600" spans="1:4" ht="26.4" x14ac:dyDescent="0.25">
      <c r="A9600" s="191">
        <v>102157</v>
      </c>
      <c r="B9600" s="192" t="s">
        <v>1339</v>
      </c>
      <c r="C9600" s="191" t="s">
        <v>9</v>
      </c>
      <c r="D9600" s="196">
        <v>327.32</v>
      </c>
    </row>
    <row r="9601" spans="1:4" ht="26.4" x14ac:dyDescent="0.25">
      <c r="A9601" s="191">
        <v>102169</v>
      </c>
      <c r="B9601" s="192" t="s">
        <v>1351</v>
      </c>
      <c r="C9601" s="191" t="s">
        <v>9</v>
      </c>
      <c r="D9601" s="196">
        <v>437.57</v>
      </c>
    </row>
    <row r="9602" spans="1:4" ht="26.4" x14ac:dyDescent="0.25">
      <c r="A9602" s="191">
        <v>102159</v>
      </c>
      <c r="B9602" s="192" t="s">
        <v>1341</v>
      </c>
      <c r="C9602" s="191" t="s">
        <v>9</v>
      </c>
      <c r="D9602" s="196">
        <v>391.57</v>
      </c>
    </row>
    <row r="9603" spans="1:4" ht="26.4" x14ac:dyDescent="0.25">
      <c r="A9603" s="191">
        <v>102161</v>
      </c>
      <c r="B9603" s="192" t="s">
        <v>1343</v>
      </c>
      <c r="C9603" s="191" t="s">
        <v>9</v>
      </c>
      <c r="D9603" s="196">
        <v>290.81</v>
      </c>
    </row>
    <row r="9604" spans="1:4" ht="26.4" x14ac:dyDescent="0.25">
      <c r="A9604" s="191">
        <v>102151</v>
      </c>
      <c r="B9604" s="192" t="s">
        <v>1333</v>
      </c>
      <c r="C9604" s="191" t="s">
        <v>9</v>
      </c>
      <c r="D9604" s="196">
        <v>178</v>
      </c>
    </row>
    <row r="9605" spans="1:4" ht="26.4" x14ac:dyDescent="0.25">
      <c r="A9605" s="191">
        <v>102162</v>
      </c>
      <c r="B9605" s="192" t="s">
        <v>1344</v>
      </c>
      <c r="C9605" s="191" t="s">
        <v>9</v>
      </c>
      <c r="D9605" s="196">
        <v>309.44</v>
      </c>
    </row>
    <row r="9606" spans="1:4" ht="26.4" x14ac:dyDescent="0.25">
      <c r="A9606" s="191">
        <v>102164</v>
      </c>
      <c r="B9606" s="192" t="s">
        <v>1346</v>
      </c>
      <c r="C9606" s="191" t="s">
        <v>9</v>
      </c>
      <c r="D9606" s="196">
        <v>304.14999999999998</v>
      </c>
    </row>
    <row r="9607" spans="1:4" ht="26.4" x14ac:dyDescent="0.25">
      <c r="A9607" s="191">
        <v>102154</v>
      </c>
      <c r="B9607" s="192" t="s">
        <v>1336</v>
      </c>
      <c r="C9607" s="191" t="s">
        <v>9</v>
      </c>
      <c r="D9607" s="196">
        <v>212.1</v>
      </c>
    </row>
    <row r="9608" spans="1:4" ht="26.4" x14ac:dyDescent="0.25">
      <c r="A9608" s="191">
        <v>102166</v>
      </c>
      <c r="B9608" s="192" t="s">
        <v>1348</v>
      </c>
      <c r="C9608" s="191" t="s">
        <v>9</v>
      </c>
      <c r="D9608" s="196">
        <v>311.68</v>
      </c>
    </row>
    <row r="9609" spans="1:4" ht="26.4" x14ac:dyDescent="0.25">
      <c r="A9609" s="191">
        <v>102156</v>
      </c>
      <c r="B9609" s="192" t="s">
        <v>1338</v>
      </c>
      <c r="C9609" s="191" t="s">
        <v>9</v>
      </c>
      <c r="D9609" s="196">
        <v>240.4</v>
      </c>
    </row>
    <row r="9610" spans="1:4" ht="26.4" x14ac:dyDescent="0.25">
      <c r="A9610" s="191">
        <v>102168</v>
      </c>
      <c r="B9610" s="192" t="s">
        <v>1350</v>
      </c>
      <c r="C9610" s="191" t="s">
        <v>9</v>
      </c>
      <c r="D9610" s="196">
        <v>382.52</v>
      </c>
    </row>
    <row r="9611" spans="1:4" ht="26.4" x14ac:dyDescent="0.25">
      <c r="A9611" s="191">
        <v>102158</v>
      </c>
      <c r="B9611" s="192" t="s">
        <v>1340</v>
      </c>
      <c r="C9611" s="191" t="s">
        <v>9</v>
      </c>
      <c r="D9611" s="196">
        <v>329.71</v>
      </c>
    </row>
    <row r="9612" spans="1:4" ht="26.4" x14ac:dyDescent="0.25">
      <c r="A9612" s="191">
        <v>102152</v>
      </c>
      <c r="B9612" s="192" t="s">
        <v>1334</v>
      </c>
      <c r="C9612" s="191" t="s">
        <v>9</v>
      </c>
      <c r="D9612" s="196">
        <v>196.63</v>
      </c>
    </row>
    <row r="9613" spans="1:4" ht="26.4" x14ac:dyDescent="0.25">
      <c r="A9613" s="191">
        <v>102181</v>
      </c>
      <c r="B9613" s="192" t="s">
        <v>1360</v>
      </c>
      <c r="C9613" s="191" t="s">
        <v>9</v>
      </c>
      <c r="D9613" s="196">
        <v>609</v>
      </c>
    </row>
    <row r="9614" spans="1:4" ht="26.4" x14ac:dyDescent="0.25">
      <c r="A9614" s="191">
        <v>102179</v>
      </c>
      <c r="B9614" s="192" t="s">
        <v>1358</v>
      </c>
      <c r="C9614" s="191" t="s">
        <v>9</v>
      </c>
      <c r="D9614" s="196">
        <v>431.93</v>
      </c>
    </row>
    <row r="9615" spans="1:4" ht="26.4" x14ac:dyDescent="0.25">
      <c r="A9615" s="191">
        <v>102180</v>
      </c>
      <c r="B9615" s="192" t="s">
        <v>1359</v>
      </c>
      <c r="C9615" s="191" t="s">
        <v>9</v>
      </c>
      <c r="D9615" s="196">
        <v>507.9</v>
      </c>
    </row>
    <row r="9616" spans="1:4" ht="39.6" x14ac:dyDescent="0.25">
      <c r="A9616" s="191">
        <v>102189</v>
      </c>
      <c r="B9616" s="192" t="s">
        <v>1324</v>
      </c>
      <c r="C9616" s="191" t="s">
        <v>11</v>
      </c>
      <c r="D9616" s="196">
        <v>251.11</v>
      </c>
    </row>
    <row r="9617" spans="1:4" x14ac:dyDescent="0.25">
      <c r="A9617" s="191">
        <v>102188</v>
      </c>
      <c r="B9617" s="192" t="s">
        <v>1323</v>
      </c>
      <c r="C9617" s="191" t="s">
        <v>11</v>
      </c>
      <c r="D9617" s="196">
        <v>859.74</v>
      </c>
    </row>
    <row r="9618" spans="1:4" ht="26.4" x14ac:dyDescent="0.25">
      <c r="A9618" s="191">
        <v>102185</v>
      </c>
      <c r="B9618" s="192" t="s">
        <v>1364</v>
      </c>
      <c r="C9618" s="191" t="s">
        <v>11</v>
      </c>
      <c r="D9618" s="196">
        <v>4160</v>
      </c>
    </row>
    <row r="9619" spans="1:4" ht="26.4" x14ac:dyDescent="0.25">
      <c r="A9619" s="191">
        <v>102184</v>
      </c>
      <c r="B9619" s="192" t="s">
        <v>1363</v>
      </c>
      <c r="C9619" s="191" t="s">
        <v>11</v>
      </c>
      <c r="D9619" s="196">
        <v>2073.1</v>
      </c>
    </row>
    <row r="9620" spans="1:4" ht="26.4" x14ac:dyDescent="0.25">
      <c r="A9620" s="191">
        <v>102187</v>
      </c>
      <c r="B9620" s="192" t="s">
        <v>14417</v>
      </c>
      <c r="C9620" s="191" t="s">
        <v>11</v>
      </c>
      <c r="D9620" s="196">
        <v>0</v>
      </c>
    </row>
    <row r="9621" spans="1:4" ht="26.4" x14ac:dyDescent="0.25">
      <c r="A9621" s="191">
        <v>102186</v>
      </c>
      <c r="B9621" s="192" t="s">
        <v>14418</v>
      </c>
      <c r="C9621" s="191" t="s">
        <v>11</v>
      </c>
      <c r="D9621" s="196">
        <v>0</v>
      </c>
    </row>
    <row r="9622" spans="1:4" ht="26.4" x14ac:dyDescent="0.25">
      <c r="A9622" s="191">
        <v>102183</v>
      </c>
      <c r="B9622" s="192" t="s">
        <v>1362</v>
      </c>
      <c r="C9622" s="191" t="s">
        <v>11</v>
      </c>
      <c r="D9622" s="196">
        <v>2493.64</v>
      </c>
    </row>
    <row r="9623" spans="1:4" ht="26.4" x14ac:dyDescent="0.25">
      <c r="A9623" s="191">
        <v>102182</v>
      </c>
      <c r="B9623" s="192" t="s">
        <v>1361</v>
      </c>
      <c r="C9623" s="191" t="s">
        <v>11</v>
      </c>
      <c r="D9623" s="196">
        <v>1239.74</v>
      </c>
    </row>
    <row r="9624" spans="1:4" ht="26.4" x14ac:dyDescent="0.25">
      <c r="A9624" s="191">
        <v>102191</v>
      </c>
      <c r="B9624" s="192" t="s">
        <v>1366</v>
      </c>
      <c r="C9624" s="191" t="s">
        <v>9</v>
      </c>
      <c r="D9624" s="196">
        <v>26.48</v>
      </c>
    </row>
    <row r="9625" spans="1:4" ht="26.4" x14ac:dyDescent="0.25">
      <c r="A9625" s="191">
        <v>102190</v>
      </c>
      <c r="B9625" s="192" t="s">
        <v>1365</v>
      </c>
      <c r="C9625" s="191" t="s">
        <v>9</v>
      </c>
      <c r="D9625" s="196">
        <v>21.8</v>
      </c>
    </row>
    <row r="9626" spans="1:4" x14ac:dyDescent="0.25">
      <c r="A9626" s="191">
        <v>102192</v>
      </c>
      <c r="B9626" s="192" t="s">
        <v>1367</v>
      </c>
      <c r="C9626" s="191" t="s">
        <v>9</v>
      </c>
      <c r="D9626" s="196">
        <v>18.91</v>
      </c>
    </row>
    <row r="9627" spans="1:4" ht="26.4" x14ac:dyDescent="0.25">
      <c r="A9627" s="191">
        <v>89354</v>
      </c>
      <c r="B9627" s="192" t="s">
        <v>2980</v>
      </c>
      <c r="C9627" s="191" t="s">
        <v>11</v>
      </c>
      <c r="D9627" s="196">
        <v>440.34</v>
      </c>
    </row>
    <row r="9628" spans="1:4" ht="26.4" x14ac:dyDescent="0.25">
      <c r="A9628" s="191">
        <v>103041</v>
      </c>
      <c r="B9628" s="192" t="s">
        <v>3041</v>
      </c>
      <c r="C9628" s="191" t="s">
        <v>11</v>
      </c>
      <c r="D9628" s="196">
        <v>25.96</v>
      </c>
    </row>
    <row r="9629" spans="1:4" ht="26.4" x14ac:dyDescent="0.25">
      <c r="A9629" s="191">
        <v>103042</v>
      </c>
      <c r="B9629" s="192" t="s">
        <v>3042</v>
      </c>
      <c r="C9629" s="191" t="s">
        <v>11</v>
      </c>
      <c r="D9629" s="196">
        <v>32.06</v>
      </c>
    </row>
    <row r="9630" spans="1:4" ht="26.4" x14ac:dyDescent="0.25">
      <c r="A9630" s="191">
        <v>103043</v>
      </c>
      <c r="B9630" s="192" t="s">
        <v>3043</v>
      </c>
      <c r="C9630" s="191" t="s">
        <v>11</v>
      </c>
      <c r="D9630" s="196">
        <v>29.99</v>
      </c>
    </row>
    <row r="9631" spans="1:4" ht="26.4" x14ac:dyDescent="0.25">
      <c r="A9631" s="191">
        <v>103044</v>
      </c>
      <c r="B9631" s="192" t="s">
        <v>3044</v>
      </c>
      <c r="C9631" s="191" t="s">
        <v>11</v>
      </c>
      <c r="D9631" s="196">
        <v>40.44</v>
      </c>
    </row>
    <row r="9632" spans="1:4" ht="26.4" x14ac:dyDescent="0.25">
      <c r="A9632" s="191">
        <v>103039</v>
      </c>
      <c r="B9632" s="192" t="s">
        <v>3039</v>
      </c>
      <c r="C9632" s="191" t="s">
        <v>11</v>
      </c>
      <c r="D9632" s="196">
        <v>89.34</v>
      </c>
    </row>
    <row r="9633" spans="1:4" ht="26.4" x14ac:dyDescent="0.25">
      <c r="A9633" s="191">
        <v>103038</v>
      </c>
      <c r="B9633" s="192" t="s">
        <v>3038</v>
      </c>
      <c r="C9633" s="191" t="s">
        <v>11</v>
      </c>
      <c r="D9633" s="196">
        <v>82.12</v>
      </c>
    </row>
    <row r="9634" spans="1:4" ht="26.4" x14ac:dyDescent="0.25">
      <c r="A9634" s="191">
        <v>103037</v>
      </c>
      <c r="B9634" s="192" t="s">
        <v>3037</v>
      </c>
      <c r="C9634" s="191" t="s">
        <v>11</v>
      </c>
      <c r="D9634" s="196">
        <v>61.34</v>
      </c>
    </row>
    <row r="9635" spans="1:4" ht="26.4" x14ac:dyDescent="0.25">
      <c r="A9635" s="191">
        <v>103036</v>
      </c>
      <c r="B9635" s="192" t="s">
        <v>3036</v>
      </c>
      <c r="C9635" s="191" t="s">
        <v>11</v>
      </c>
      <c r="D9635" s="196">
        <v>31.16</v>
      </c>
    </row>
    <row r="9636" spans="1:4" ht="26.4" x14ac:dyDescent="0.25">
      <c r="A9636" s="191">
        <v>103040</v>
      </c>
      <c r="B9636" s="192" t="s">
        <v>3040</v>
      </c>
      <c r="C9636" s="191" t="s">
        <v>11</v>
      </c>
      <c r="D9636" s="196">
        <v>132.83000000000001</v>
      </c>
    </row>
    <row r="9637" spans="1:4" ht="26.4" x14ac:dyDescent="0.25">
      <c r="A9637" s="191">
        <v>90371</v>
      </c>
      <c r="B9637" s="192" t="s">
        <v>2985</v>
      </c>
      <c r="C9637" s="191" t="s">
        <v>11</v>
      </c>
      <c r="D9637" s="196">
        <v>38.79</v>
      </c>
    </row>
    <row r="9638" spans="1:4" ht="26.4" x14ac:dyDescent="0.25">
      <c r="A9638" s="191">
        <v>103047</v>
      </c>
      <c r="B9638" s="192" t="s">
        <v>14419</v>
      </c>
      <c r="C9638" s="191" t="s">
        <v>11</v>
      </c>
      <c r="D9638" s="196">
        <v>31.62</v>
      </c>
    </row>
    <row r="9639" spans="1:4" ht="26.4" x14ac:dyDescent="0.25">
      <c r="A9639" s="191">
        <v>94489</v>
      </c>
      <c r="B9639" s="192" t="s">
        <v>14420</v>
      </c>
      <c r="C9639" s="191" t="s">
        <v>11</v>
      </c>
      <c r="D9639" s="196">
        <v>38.97</v>
      </c>
    </row>
    <row r="9640" spans="1:4" ht="26.4" x14ac:dyDescent="0.25">
      <c r="A9640" s="191">
        <v>94490</v>
      </c>
      <c r="B9640" s="192" t="s">
        <v>14421</v>
      </c>
      <c r="C9640" s="191" t="s">
        <v>11</v>
      </c>
      <c r="D9640" s="196">
        <v>58.02</v>
      </c>
    </row>
    <row r="9641" spans="1:4" ht="26.4" x14ac:dyDescent="0.25">
      <c r="A9641" s="191">
        <v>94491</v>
      </c>
      <c r="B9641" s="192" t="s">
        <v>14422</v>
      </c>
      <c r="C9641" s="191" t="s">
        <v>11</v>
      </c>
      <c r="D9641" s="196">
        <v>78.92</v>
      </c>
    </row>
    <row r="9642" spans="1:4" ht="26.4" x14ac:dyDescent="0.25">
      <c r="A9642" s="191">
        <v>94492</v>
      </c>
      <c r="B9642" s="192" t="s">
        <v>14423</v>
      </c>
      <c r="C9642" s="191" t="s">
        <v>11</v>
      </c>
      <c r="D9642" s="196">
        <v>81.180000000000007</v>
      </c>
    </row>
    <row r="9643" spans="1:4" ht="26.4" x14ac:dyDescent="0.25">
      <c r="A9643" s="191">
        <v>94493</v>
      </c>
      <c r="B9643" s="192" t="s">
        <v>14424</v>
      </c>
      <c r="C9643" s="191" t="s">
        <v>11</v>
      </c>
      <c r="D9643" s="196">
        <v>148.5</v>
      </c>
    </row>
    <row r="9644" spans="1:4" ht="26.4" x14ac:dyDescent="0.25">
      <c r="A9644" s="191">
        <v>94497</v>
      </c>
      <c r="B9644" s="192" t="s">
        <v>2988</v>
      </c>
      <c r="C9644" s="191" t="s">
        <v>11</v>
      </c>
      <c r="D9644" s="196">
        <v>137.5</v>
      </c>
    </row>
    <row r="9645" spans="1:4" ht="26.4" x14ac:dyDescent="0.25">
      <c r="A9645" s="191">
        <v>94794</v>
      </c>
      <c r="B9645" s="192" t="s">
        <v>2995</v>
      </c>
      <c r="C9645" s="191" t="s">
        <v>11</v>
      </c>
      <c r="D9645" s="196">
        <v>216.85</v>
      </c>
    </row>
    <row r="9646" spans="1:4" ht="26.4" x14ac:dyDescent="0.25">
      <c r="A9646" s="191">
        <v>94496</v>
      </c>
      <c r="B9646" s="192" t="s">
        <v>2987</v>
      </c>
      <c r="C9646" s="191" t="s">
        <v>11</v>
      </c>
      <c r="D9646" s="196">
        <v>108.54</v>
      </c>
    </row>
    <row r="9647" spans="1:4" ht="26.4" x14ac:dyDescent="0.25">
      <c r="A9647" s="191">
        <v>94793</v>
      </c>
      <c r="B9647" s="192" t="s">
        <v>2994</v>
      </c>
      <c r="C9647" s="191" t="s">
        <v>11</v>
      </c>
      <c r="D9647" s="196">
        <v>204.59</v>
      </c>
    </row>
    <row r="9648" spans="1:4" ht="26.4" x14ac:dyDescent="0.25">
      <c r="A9648" s="191">
        <v>94495</v>
      </c>
      <c r="B9648" s="192" t="s">
        <v>2986</v>
      </c>
      <c r="C9648" s="191" t="s">
        <v>11</v>
      </c>
      <c r="D9648" s="196">
        <v>79.67</v>
      </c>
    </row>
    <row r="9649" spans="1:4" ht="26.4" x14ac:dyDescent="0.25">
      <c r="A9649" s="191">
        <v>94792</v>
      </c>
      <c r="B9649" s="192" t="s">
        <v>2993</v>
      </c>
      <c r="C9649" s="191" t="s">
        <v>11</v>
      </c>
      <c r="D9649" s="196">
        <v>149.22999999999999</v>
      </c>
    </row>
    <row r="9650" spans="1:4" ht="26.4" x14ac:dyDescent="0.25">
      <c r="A9650" s="191">
        <v>89352</v>
      </c>
      <c r="B9650" s="192" t="s">
        <v>2978</v>
      </c>
      <c r="C9650" s="191" t="s">
        <v>11</v>
      </c>
      <c r="D9650" s="196">
        <v>46.82</v>
      </c>
    </row>
    <row r="9651" spans="1:4" ht="26.4" x14ac:dyDescent="0.25">
      <c r="A9651" s="191">
        <v>89986</v>
      </c>
      <c r="B9651" s="192" t="s">
        <v>2983</v>
      </c>
      <c r="C9651" s="191" t="s">
        <v>11</v>
      </c>
      <c r="D9651" s="196">
        <v>107.74</v>
      </c>
    </row>
    <row r="9652" spans="1:4" ht="26.4" x14ac:dyDescent="0.25">
      <c r="A9652" s="191">
        <v>94499</v>
      </c>
      <c r="B9652" s="192" t="s">
        <v>2990</v>
      </c>
      <c r="C9652" s="191" t="s">
        <v>11</v>
      </c>
      <c r="D9652" s="196">
        <v>378.31</v>
      </c>
    </row>
    <row r="9653" spans="1:4" ht="26.4" x14ac:dyDescent="0.25">
      <c r="A9653" s="191">
        <v>94498</v>
      </c>
      <c r="B9653" s="192" t="s">
        <v>2989</v>
      </c>
      <c r="C9653" s="191" t="s">
        <v>11</v>
      </c>
      <c r="D9653" s="196">
        <v>189.85</v>
      </c>
    </row>
    <row r="9654" spans="1:4" ht="26.4" x14ac:dyDescent="0.25">
      <c r="A9654" s="191">
        <v>94500</v>
      </c>
      <c r="B9654" s="192" t="s">
        <v>2991</v>
      </c>
      <c r="C9654" s="191" t="s">
        <v>11</v>
      </c>
      <c r="D9654" s="196">
        <v>459.14</v>
      </c>
    </row>
    <row r="9655" spans="1:4" ht="26.4" x14ac:dyDescent="0.25">
      <c r="A9655" s="191">
        <v>89353</v>
      </c>
      <c r="B9655" s="192" t="s">
        <v>2979</v>
      </c>
      <c r="C9655" s="191" t="s">
        <v>11</v>
      </c>
      <c r="D9655" s="196">
        <v>51.48</v>
      </c>
    </row>
    <row r="9656" spans="1:4" ht="26.4" x14ac:dyDescent="0.25">
      <c r="A9656" s="191">
        <v>89987</v>
      </c>
      <c r="B9656" s="192" t="s">
        <v>2984</v>
      </c>
      <c r="C9656" s="191" t="s">
        <v>11</v>
      </c>
      <c r="D9656" s="196">
        <v>122.46</v>
      </c>
    </row>
    <row r="9657" spans="1:4" ht="26.4" x14ac:dyDescent="0.25">
      <c r="A9657" s="191">
        <v>94501</v>
      </c>
      <c r="B9657" s="192" t="s">
        <v>2992</v>
      </c>
      <c r="C9657" s="191" t="s">
        <v>11</v>
      </c>
      <c r="D9657" s="196">
        <v>928.19</v>
      </c>
    </row>
    <row r="9658" spans="1:4" ht="26.4" x14ac:dyDescent="0.25">
      <c r="A9658" s="191">
        <v>89349</v>
      </c>
      <c r="B9658" s="192" t="s">
        <v>2977</v>
      </c>
      <c r="C9658" s="191" t="s">
        <v>11</v>
      </c>
      <c r="D9658" s="196">
        <v>34.479999999999997</v>
      </c>
    </row>
    <row r="9659" spans="1:4" ht="26.4" x14ac:dyDescent="0.25">
      <c r="A9659" s="191">
        <v>89984</v>
      </c>
      <c r="B9659" s="192" t="s">
        <v>2981</v>
      </c>
      <c r="C9659" s="191" t="s">
        <v>11</v>
      </c>
      <c r="D9659" s="196">
        <v>110.57</v>
      </c>
    </row>
    <row r="9660" spans="1:4" ht="26.4" x14ac:dyDescent="0.25">
      <c r="A9660" s="191">
        <v>89985</v>
      </c>
      <c r="B9660" s="192" t="s">
        <v>2982</v>
      </c>
      <c r="C9660" s="191" t="s">
        <v>11</v>
      </c>
      <c r="D9660" s="196">
        <v>116.27</v>
      </c>
    </row>
    <row r="9661" spans="1:4" ht="26.4" x14ac:dyDescent="0.25">
      <c r="A9661" s="191">
        <v>89351</v>
      </c>
      <c r="B9661" s="192" t="s">
        <v>14425</v>
      </c>
      <c r="C9661" s="191" t="s">
        <v>11</v>
      </c>
      <c r="D9661" s="196">
        <v>42.64</v>
      </c>
    </row>
    <row r="9662" spans="1:4" ht="26.4" x14ac:dyDescent="0.25">
      <c r="A9662" s="191">
        <v>103045</v>
      </c>
      <c r="B9662" s="192" t="s">
        <v>3045</v>
      </c>
      <c r="C9662" s="191" t="s">
        <v>11</v>
      </c>
      <c r="D9662" s="196">
        <v>12.74</v>
      </c>
    </row>
    <row r="9663" spans="1:4" ht="26.4" x14ac:dyDescent="0.25">
      <c r="A9663" s="191">
        <v>103046</v>
      </c>
      <c r="B9663" s="192" t="s">
        <v>3046</v>
      </c>
      <c r="C9663" s="191" t="s">
        <v>11</v>
      </c>
      <c r="D9663" s="196">
        <v>30.37</v>
      </c>
    </row>
    <row r="9664" spans="1:4" ht="26.4" x14ac:dyDescent="0.25">
      <c r="A9664" s="191">
        <v>103048</v>
      </c>
      <c r="B9664" s="192" t="s">
        <v>14426</v>
      </c>
      <c r="C9664" s="191" t="s">
        <v>11</v>
      </c>
      <c r="D9664" s="196">
        <v>23.63</v>
      </c>
    </row>
    <row r="9665" spans="1:4" ht="26.4" x14ac:dyDescent="0.25">
      <c r="A9665" s="191">
        <v>103049</v>
      </c>
      <c r="B9665" s="192" t="s">
        <v>14427</v>
      </c>
      <c r="C9665" s="191" t="s">
        <v>11</v>
      </c>
      <c r="D9665" s="196">
        <v>25.66</v>
      </c>
    </row>
    <row r="9666" spans="1:4" ht="26.4" x14ac:dyDescent="0.25">
      <c r="A9666" s="191">
        <v>103029</v>
      </c>
      <c r="B9666" s="192" t="s">
        <v>3035</v>
      </c>
      <c r="C9666" s="191" t="s">
        <v>11</v>
      </c>
      <c r="D9666" s="196">
        <v>58.85</v>
      </c>
    </row>
    <row r="9667" spans="1:4" ht="39.6" x14ac:dyDescent="0.25">
      <c r="A9667" s="191">
        <v>103019</v>
      </c>
      <c r="B9667" s="192" t="s">
        <v>3034</v>
      </c>
      <c r="C9667" s="191" t="s">
        <v>11</v>
      </c>
      <c r="D9667" s="196">
        <v>217.94</v>
      </c>
    </row>
    <row r="9668" spans="1:4" x14ac:dyDescent="0.25">
      <c r="A9668" s="191">
        <v>103050</v>
      </c>
      <c r="B9668" s="192" t="s">
        <v>14428</v>
      </c>
      <c r="C9668" s="191" t="s">
        <v>11</v>
      </c>
      <c r="D9668" s="196">
        <v>30.17</v>
      </c>
    </row>
    <row r="9669" spans="1:4" x14ac:dyDescent="0.25">
      <c r="A9669" s="191">
        <v>103051</v>
      </c>
      <c r="B9669" s="192" t="s">
        <v>14429</v>
      </c>
      <c r="C9669" s="191" t="s">
        <v>11</v>
      </c>
      <c r="D9669" s="196">
        <v>36.44</v>
      </c>
    </row>
    <row r="9670" spans="1:4" x14ac:dyDescent="0.25">
      <c r="A9670" s="191">
        <v>103052</v>
      </c>
      <c r="B9670" s="192" t="s">
        <v>14430</v>
      </c>
      <c r="C9670" s="191" t="s">
        <v>11</v>
      </c>
      <c r="D9670" s="196">
        <v>49.25</v>
      </c>
    </row>
    <row r="9671" spans="1:4" ht="26.4" x14ac:dyDescent="0.25">
      <c r="A9671" s="191">
        <v>94799</v>
      </c>
      <c r="B9671" s="192" t="s">
        <v>3000</v>
      </c>
      <c r="C9671" s="191" t="s">
        <v>11</v>
      </c>
      <c r="D9671" s="196">
        <v>188.5</v>
      </c>
    </row>
    <row r="9672" spans="1:4" ht="26.4" x14ac:dyDescent="0.25">
      <c r="A9672" s="191">
        <v>94798</v>
      </c>
      <c r="B9672" s="192" t="s">
        <v>2999</v>
      </c>
      <c r="C9672" s="191" t="s">
        <v>11</v>
      </c>
      <c r="D9672" s="196">
        <v>153.21</v>
      </c>
    </row>
    <row r="9673" spans="1:4" ht="26.4" x14ac:dyDescent="0.25">
      <c r="A9673" s="191">
        <v>94797</v>
      </c>
      <c r="B9673" s="192" t="s">
        <v>2998</v>
      </c>
      <c r="C9673" s="191" t="s">
        <v>11</v>
      </c>
      <c r="D9673" s="196">
        <v>93.08</v>
      </c>
    </row>
    <row r="9674" spans="1:4" ht="26.4" x14ac:dyDescent="0.25">
      <c r="A9674" s="191">
        <v>94795</v>
      </c>
      <c r="B9674" s="192" t="s">
        <v>2996</v>
      </c>
      <c r="C9674" s="191" t="s">
        <v>11</v>
      </c>
      <c r="D9674" s="196">
        <v>39.450000000000003</v>
      </c>
    </row>
    <row r="9675" spans="1:4" ht="26.4" x14ac:dyDescent="0.25">
      <c r="A9675" s="191">
        <v>94800</v>
      </c>
      <c r="B9675" s="192" t="s">
        <v>3001</v>
      </c>
      <c r="C9675" s="191" t="s">
        <v>11</v>
      </c>
      <c r="D9675" s="196">
        <v>242.07</v>
      </c>
    </row>
    <row r="9676" spans="1:4" ht="26.4" x14ac:dyDescent="0.25">
      <c r="A9676" s="191">
        <v>94796</v>
      </c>
      <c r="B9676" s="192" t="s">
        <v>2997</v>
      </c>
      <c r="C9676" s="191" t="s">
        <v>11</v>
      </c>
      <c r="D9676" s="196">
        <v>46.01</v>
      </c>
    </row>
    <row r="9677" spans="1:4" ht="26.4" x14ac:dyDescent="0.25">
      <c r="A9677" s="191">
        <v>99635</v>
      </c>
      <c r="B9677" s="192" t="s">
        <v>3022</v>
      </c>
      <c r="C9677" s="191" t="s">
        <v>11</v>
      </c>
      <c r="D9677" s="196">
        <v>360.68</v>
      </c>
    </row>
    <row r="9678" spans="1:4" ht="26.4" x14ac:dyDescent="0.25">
      <c r="A9678" s="191">
        <v>103018</v>
      </c>
      <c r="B9678" s="192" t="s">
        <v>3033</v>
      </c>
      <c r="C9678" s="191" t="s">
        <v>11</v>
      </c>
      <c r="D9678" s="196">
        <v>295.39999999999998</v>
      </c>
    </row>
    <row r="9679" spans="1:4" ht="26.4" x14ac:dyDescent="0.25">
      <c r="A9679" s="191">
        <v>95252</v>
      </c>
      <c r="B9679" s="192" t="s">
        <v>3006</v>
      </c>
      <c r="C9679" s="191" t="s">
        <v>11</v>
      </c>
      <c r="D9679" s="196">
        <v>193.84</v>
      </c>
    </row>
    <row r="9680" spans="1:4" ht="26.4" x14ac:dyDescent="0.25">
      <c r="A9680" s="191">
        <v>95251</v>
      </c>
      <c r="B9680" s="192" t="s">
        <v>3005</v>
      </c>
      <c r="C9680" s="191" t="s">
        <v>11</v>
      </c>
      <c r="D9680" s="196">
        <v>159.88</v>
      </c>
    </row>
    <row r="9681" spans="1:4" ht="26.4" x14ac:dyDescent="0.25">
      <c r="A9681" s="191">
        <v>95250</v>
      </c>
      <c r="B9681" s="192" t="s">
        <v>3004</v>
      </c>
      <c r="C9681" s="191" t="s">
        <v>11</v>
      </c>
      <c r="D9681" s="196">
        <v>108.08</v>
      </c>
    </row>
    <row r="9682" spans="1:4" ht="26.4" x14ac:dyDescent="0.25">
      <c r="A9682" s="191">
        <v>95248</v>
      </c>
      <c r="B9682" s="192" t="s">
        <v>3002</v>
      </c>
      <c r="C9682" s="191" t="s">
        <v>11</v>
      </c>
      <c r="D9682" s="196">
        <v>67.95</v>
      </c>
    </row>
    <row r="9683" spans="1:4" ht="26.4" x14ac:dyDescent="0.25">
      <c r="A9683" s="191">
        <v>95253</v>
      </c>
      <c r="B9683" s="192" t="s">
        <v>3007</v>
      </c>
      <c r="C9683" s="191" t="s">
        <v>11</v>
      </c>
      <c r="D9683" s="196">
        <v>294.82</v>
      </c>
    </row>
    <row r="9684" spans="1:4" ht="26.4" x14ac:dyDescent="0.25">
      <c r="A9684" s="191">
        <v>95249</v>
      </c>
      <c r="B9684" s="192" t="s">
        <v>3003</v>
      </c>
      <c r="C9684" s="191" t="s">
        <v>11</v>
      </c>
      <c r="D9684" s="196">
        <v>80.08</v>
      </c>
    </row>
    <row r="9685" spans="1:4" ht="26.4" x14ac:dyDescent="0.25">
      <c r="A9685" s="191">
        <v>99622</v>
      </c>
      <c r="B9685" s="192" t="s">
        <v>14431</v>
      </c>
      <c r="C9685" s="191" t="s">
        <v>11</v>
      </c>
      <c r="D9685" s="196">
        <v>219.66</v>
      </c>
    </row>
    <row r="9686" spans="1:4" ht="26.4" x14ac:dyDescent="0.25">
      <c r="A9686" s="191">
        <v>99621</v>
      </c>
      <c r="B9686" s="192" t="s">
        <v>3010</v>
      </c>
      <c r="C9686" s="191" t="s">
        <v>11</v>
      </c>
      <c r="D9686" s="196">
        <v>194.52</v>
      </c>
    </row>
    <row r="9687" spans="1:4" ht="26.4" x14ac:dyDescent="0.25">
      <c r="A9687" s="191">
        <v>99620</v>
      </c>
      <c r="B9687" s="192" t="s">
        <v>3009</v>
      </c>
      <c r="C9687" s="191" t="s">
        <v>11</v>
      </c>
      <c r="D9687" s="196">
        <v>130.79</v>
      </c>
    </row>
    <row r="9688" spans="1:4" ht="26.4" x14ac:dyDescent="0.25">
      <c r="A9688" s="191">
        <v>103008</v>
      </c>
      <c r="B9688" s="192" t="s">
        <v>3023</v>
      </c>
      <c r="C9688" s="191" t="s">
        <v>11</v>
      </c>
      <c r="D9688" s="196">
        <v>78.31</v>
      </c>
    </row>
    <row r="9689" spans="1:4" ht="26.4" x14ac:dyDescent="0.25">
      <c r="A9689" s="191">
        <v>99624</v>
      </c>
      <c r="B9689" s="192" t="s">
        <v>3011</v>
      </c>
      <c r="C9689" s="191" t="s">
        <v>11</v>
      </c>
      <c r="D9689" s="196">
        <v>435.56</v>
      </c>
    </row>
    <row r="9690" spans="1:4" ht="26.4" x14ac:dyDescent="0.25">
      <c r="A9690" s="191">
        <v>99623</v>
      </c>
      <c r="B9690" s="192" t="s">
        <v>14432</v>
      </c>
      <c r="C9690" s="191" t="s">
        <v>11</v>
      </c>
      <c r="D9690" s="196">
        <v>305.95</v>
      </c>
    </row>
    <row r="9691" spans="1:4" ht="26.4" x14ac:dyDescent="0.25">
      <c r="A9691" s="191">
        <v>99625</v>
      </c>
      <c r="B9691" s="192" t="s">
        <v>3012</v>
      </c>
      <c r="C9691" s="191" t="s">
        <v>11</v>
      </c>
      <c r="D9691" s="196">
        <v>597.97</v>
      </c>
    </row>
    <row r="9692" spans="1:4" ht="26.4" x14ac:dyDescent="0.25">
      <c r="A9692" s="191">
        <v>99619</v>
      </c>
      <c r="B9692" s="192" t="s">
        <v>3008</v>
      </c>
      <c r="C9692" s="191" t="s">
        <v>11</v>
      </c>
      <c r="D9692" s="196">
        <v>96.29</v>
      </c>
    </row>
    <row r="9693" spans="1:4" ht="26.4" x14ac:dyDescent="0.25">
      <c r="A9693" s="191">
        <v>99626</v>
      </c>
      <c r="B9693" s="192" t="s">
        <v>3013</v>
      </c>
      <c r="C9693" s="191" t="s">
        <v>11</v>
      </c>
      <c r="D9693" s="196">
        <v>917.58</v>
      </c>
    </row>
    <row r="9694" spans="1:4" ht="26.4" x14ac:dyDescent="0.25">
      <c r="A9694" s="191">
        <v>99631</v>
      </c>
      <c r="B9694" s="192" t="s">
        <v>3018</v>
      </c>
      <c r="C9694" s="191" t="s">
        <v>11</v>
      </c>
      <c r="D9694" s="196">
        <v>124.52</v>
      </c>
    </row>
    <row r="9695" spans="1:4" ht="26.4" x14ac:dyDescent="0.25">
      <c r="A9695" s="191">
        <v>99630</v>
      </c>
      <c r="B9695" s="192" t="s">
        <v>3017</v>
      </c>
      <c r="C9695" s="191" t="s">
        <v>11</v>
      </c>
      <c r="D9695" s="196">
        <v>106.48</v>
      </c>
    </row>
    <row r="9696" spans="1:4" ht="26.4" x14ac:dyDescent="0.25">
      <c r="A9696" s="191">
        <v>99629</v>
      </c>
      <c r="B9696" s="192" t="s">
        <v>3016</v>
      </c>
      <c r="C9696" s="191" t="s">
        <v>11</v>
      </c>
      <c r="D9696" s="196">
        <v>71.849999999999994</v>
      </c>
    </row>
    <row r="9697" spans="1:4" ht="26.4" x14ac:dyDescent="0.25">
      <c r="A9697" s="191">
        <v>99627</v>
      </c>
      <c r="B9697" s="192" t="s">
        <v>3014</v>
      </c>
      <c r="C9697" s="191" t="s">
        <v>11</v>
      </c>
      <c r="D9697" s="196">
        <v>58.23</v>
      </c>
    </row>
    <row r="9698" spans="1:4" ht="26.4" x14ac:dyDescent="0.25">
      <c r="A9698" s="191">
        <v>103009</v>
      </c>
      <c r="B9698" s="192" t="s">
        <v>3024</v>
      </c>
      <c r="C9698" s="191" t="s">
        <v>11</v>
      </c>
      <c r="D9698" s="196">
        <v>280.83</v>
      </c>
    </row>
    <row r="9699" spans="1:4" ht="26.4" x14ac:dyDescent="0.25">
      <c r="A9699" s="191">
        <v>99632</v>
      </c>
      <c r="B9699" s="192" t="s">
        <v>3019</v>
      </c>
      <c r="C9699" s="191" t="s">
        <v>11</v>
      </c>
      <c r="D9699" s="196">
        <v>178.73</v>
      </c>
    </row>
    <row r="9700" spans="1:4" ht="26.4" x14ac:dyDescent="0.25">
      <c r="A9700" s="191">
        <v>99633</v>
      </c>
      <c r="B9700" s="192" t="s">
        <v>3020</v>
      </c>
      <c r="C9700" s="191" t="s">
        <v>11</v>
      </c>
      <c r="D9700" s="196">
        <v>380.3</v>
      </c>
    </row>
    <row r="9701" spans="1:4" ht="26.4" x14ac:dyDescent="0.25">
      <c r="A9701" s="191">
        <v>99628</v>
      </c>
      <c r="B9701" s="192" t="s">
        <v>3015</v>
      </c>
      <c r="C9701" s="191" t="s">
        <v>11</v>
      </c>
      <c r="D9701" s="196">
        <v>64.180000000000007</v>
      </c>
    </row>
    <row r="9702" spans="1:4" ht="26.4" x14ac:dyDescent="0.25">
      <c r="A9702" s="191">
        <v>99634</v>
      </c>
      <c r="B9702" s="192" t="s">
        <v>3021</v>
      </c>
      <c r="C9702" s="191" t="s">
        <v>11</v>
      </c>
      <c r="D9702" s="196">
        <v>643.70000000000005</v>
      </c>
    </row>
    <row r="9703" spans="1:4" ht="26.4" x14ac:dyDescent="0.25">
      <c r="A9703" s="191">
        <v>103013</v>
      </c>
      <c r="B9703" s="192" t="s">
        <v>3028</v>
      </c>
      <c r="C9703" s="191" t="s">
        <v>11</v>
      </c>
      <c r="D9703" s="196">
        <v>112.95</v>
      </c>
    </row>
    <row r="9704" spans="1:4" ht="26.4" x14ac:dyDescent="0.25">
      <c r="A9704" s="191">
        <v>103012</v>
      </c>
      <c r="B9704" s="192" t="s">
        <v>3027</v>
      </c>
      <c r="C9704" s="191" t="s">
        <v>11</v>
      </c>
      <c r="D9704" s="196">
        <v>104.49</v>
      </c>
    </row>
    <row r="9705" spans="1:4" ht="26.4" x14ac:dyDescent="0.25">
      <c r="A9705" s="191">
        <v>103011</v>
      </c>
      <c r="B9705" s="192" t="s">
        <v>3026</v>
      </c>
      <c r="C9705" s="191" t="s">
        <v>11</v>
      </c>
      <c r="D9705" s="196">
        <v>66.47</v>
      </c>
    </row>
    <row r="9706" spans="1:4" ht="26.4" x14ac:dyDescent="0.25">
      <c r="A9706" s="191">
        <v>103015</v>
      </c>
      <c r="B9706" s="192" t="s">
        <v>3030</v>
      </c>
      <c r="C9706" s="191" t="s">
        <v>11</v>
      </c>
      <c r="D9706" s="196">
        <v>297.81</v>
      </c>
    </row>
    <row r="9707" spans="1:4" ht="26.4" x14ac:dyDescent="0.25">
      <c r="A9707" s="191">
        <v>103014</v>
      </c>
      <c r="B9707" s="192" t="s">
        <v>3029</v>
      </c>
      <c r="C9707" s="191" t="s">
        <v>11</v>
      </c>
      <c r="D9707" s="196">
        <v>169.29</v>
      </c>
    </row>
    <row r="9708" spans="1:4" ht="26.4" x14ac:dyDescent="0.25">
      <c r="A9708" s="191">
        <v>103016</v>
      </c>
      <c r="B9708" s="192" t="s">
        <v>3031</v>
      </c>
      <c r="C9708" s="191" t="s">
        <v>11</v>
      </c>
      <c r="D9708" s="196">
        <v>406.6</v>
      </c>
    </row>
    <row r="9709" spans="1:4" ht="26.4" x14ac:dyDescent="0.25">
      <c r="A9709" s="191">
        <v>103010</v>
      </c>
      <c r="B9709" s="192" t="s">
        <v>3025</v>
      </c>
      <c r="C9709" s="191" t="s">
        <v>11</v>
      </c>
      <c r="D9709" s="196">
        <v>59.39</v>
      </c>
    </row>
    <row r="9710" spans="1:4" ht="26.4" x14ac:dyDescent="0.25">
      <c r="A9710" s="191">
        <v>103017</v>
      </c>
      <c r="B9710" s="192" t="s">
        <v>3032</v>
      </c>
      <c r="C9710" s="191" t="s">
        <v>11</v>
      </c>
      <c r="D9710" s="196">
        <v>707</v>
      </c>
    </row>
    <row r="9711" spans="1:4" ht="26.4" x14ac:dyDescent="0.25">
      <c r="A9711" s="191">
        <v>103033</v>
      </c>
      <c r="B9711" s="192" t="s">
        <v>14433</v>
      </c>
      <c r="C9711" s="191" t="s">
        <v>11</v>
      </c>
      <c r="D9711" s="196">
        <v>0</v>
      </c>
    </row>
    <row r="9712" spans="1:4" x14ac:dyDescent="0.25">
      <c r="A9712" s="191">
        <v>103032</v>
      </c>
      <c r="B9712" s="192" t="s">
        <v>14434</v>
      </c>
      <c r="C9712" s="191" t="s">
        <v>11</v>
      </c>
      <c r="D9712" s="196">
        <v>0</v>
      </c>
    </row>
    <row r="9713" spans="1:4" x14ac:dyDescent="0.25">
      <c r="A9713" s="191">
        <v>103030</v>
      </c>
      <c r="B9713" s="192" t="s">
        <v>14435</v>
      </c>
      <c r="C9713" s="191" t="s">
        <v>11</v>
      </c>
      <c r="D9713" s="196">
        <v>0</v>
      </c>
    </row>
    <row r="9714" spans="1:4" x14ac:dyDescent="0.25">
      <c r="A9714" s="191">
        <v>103031</v>
      </c>
      <c r="B9714" s="192" t="s">
        <v>14436</v>
      </c>
      <c r="C9714" s="191" t="s">
        <v>11</v>
      </c>
      <c r="D9714" s="196">
        <v>0</v>
      </c>
    </row>
    <row r="9715" spans="1:4" ht="26.4" x14ac:dyDescent="0.25">
      <c r="A9715" s="191">
        <v>103035</v>
      </c>
      <c r="B9715" s="192" t="s">
        <v>14437</v>
      </c>
      <c r="C9715" s="191" t="s">
        <v>11</v>
      </c>
      <c r="D9715" s="196">
        <v>0</v>
      </c>
    </row>
    <row r="9716" spans="1:4" ht="26.4" x14ac:dyDescent="0.25">
      <c r="A9716" s="191">
        <v>103034</v>
      </c>
      <c r="B9716" s="192" t="s">
        <v>14438</v>
      </c>
      <c r="C9716" s="191" t="s">
        <v>11</v>
      </c>
      <c r="D9716" s="196">
        <v>0</v>
      </c>
    </row>
    <row r="9717" spans="1:4" ht="26.4" x14ac:dyDescent="0.25">
      <c r="A9717" s="191">
        <v>103024</v>
      </c>
      <c r="B9717" s="192" t="s">
        <v>14439</v>
      </c>
      <c r="C9717" s="191" t="s">
        <v>11</v>
      </c>
      <c r="D9717" s="196">
        <v>0</v>
      </c>
    </row>
    <row r="9718" spans="1:4" ht="26.4" x14ac:dyDescent="0.25">
      <c r="A9718" s="191">
        <v>103023</v>
      </c>
      <c r="B9718" s="192" t="s">
        <v>14440</v>
      </c>
      <c r="C9718" s="191" t="s">
        <v>11</v>
      </c>
      <c r="D9718" s="196">
        <v>0</v>
      </c>
    </row>
    <row r="9719" spans="1:4" ht="26.4" x14ac:dyDescent="0.25">
      <c r="A9719" s="191">
        <v>103022</v>
      </c>
      <c r="B9719" s="192" t="s">
        <v>14441</v>
      </c>
      <c r="C9719" s="191" t="s">
        <v>11</v>
      </c>
      <c r="D9719" s="196">
        <v>0</v>
      </c>
    </row>
    <row r="9720" spans="1:4" ht="26.4" x14ac:dyDescent="0.25">
      <c r="A9720" s="191">
        <v>103020</v>
      </c>
      <c r="B9720" s="192" t="s">
        <v>14442</v>
      </c>
      <c r="C9720" s="191" t="s">
        <v>11</v>
      </c>
      <c r="D9720" s="196">
        <v>0</v>
      </c>
    </row>
    <row r="9721" spans="1:4" ht="26.4" x14ac:dyDescent="0.25">
      <c r="A9721" s="191">
        <v>103026</v>
      </c>
      <c r="B9721" s="192" t="s">
        <v>14443</v>
      </c>
      <c r="C9721" s="191" t="s">
        <v>11</v>
      </c>
      <c r="D9721" s="196">
        <v>0</v>
      </c>
    </row>
    <row r="9722" spans="1:4" ht="26.4" x14ac:dyDescent="0.25">
      <c r="A9722" s="191">
        <v>103025</v>
      </c>
      <c r="B9722" s="192" t="s">
        <v>14444</v>
      </c>
      <c r="C9722" s="191" t="s">
        <v>11</v>
      </c>
      <c r="D9722" s="196">
        <v>0</v>
      </c>
    </row>
    <row r="9723" spans="1:4" ht="26.4" x14ac:dyDescent="0.25">
      <c r="A9723" s="191">
        <v>103021</v>
      </c>
      <c r="B9723" s="192" t="s">
        <v>14445</v>
      </c>
      <c r="C9723" s="191" t="s">
        <v>11</v>
      </c>
      <c r="D9723" s="196">
        <v>0</v>
      </c>
    </row>
    <row r="9724" spans="1:4" ht="26.4" x14ac:dyDescent="0.25">
      <c r="A9724" s="191">
        <v>103027</v>
      </c>
      <c r="B9724" s="192" t="s">
        <v>14446</v>
      </c>
      <c r="C9724" s="191" t="s">
        <v>11</v>
      </c>
      <c r="D9724" s="196">
        <v>0</v>
      </c>
    </row>
    <row r="9725" spans="1:4" ht="26.4" x14ac:dyDescent="0.25">
      <c r="A9725" s="191">
        <v>103028</v>
      </c>
      <c r="B9725" s="192" t="s">
        <v>14447</v>
      </c>
      <c r="C9725" s="191" t="s">
        <v>11</v>
      </c>
      <c r="D9725" s="196">
        <v>0</v>
      </c>
    </row>
    <row r="9726" spans="1:4" ht="26.4" x14ac:dyDescent="0.25">
      <c r="A9726" s="191">
        <v>103563</v>
      </c>
      <c r="B9726" s="192" t="s">
        <v>14448</v>
      </c>
      <c r="C9726" s="191" t="s">
        <v>11</v>
      </c>
      <c r="D9726" s="196">
        <v>0</v>
      </c>
    </row>
    <row r="9727" spans="1:4" ht="26.4" x14ac:dyDescent="0.25">
      <c r="A9727" s="191">
        <v>103564</v>
      </c>
      <c r="B9727" s="192" t="s">
        <v>14449</v>
      </c>
      <c r="C9727" s="191" t="s">
        <v>11</v>
      </c>
      <c r="D9727" s="196">
        <v>0</v>
      </c>
    </row>
    <row r="9728" spans="1:4" ht="26.4" x14ac:dyDescent="0.25">
      <c r="A9728" s="191">
        <v>103565</v>
      </c>
      <c r="B9728" s="192" t="s">
        <v>14450</v>
      </c>
      <c r="C9728" s="191" t="s">
        <v>11</v>
      </c>
      <c r="D9728" s="196">
        <v>0</v>
      </c>
    </row>
    <row r="9729" spans="1:4" ht="26.4" x14ac:dyDescent="0.25">
      <c r="A9729" s="191">
        <v>103566</v>
      </c>
      <c r="B9729" s="192" t="s">
        <v>14451</v>
      </c>
      <c r="C9729" s="191" t="s">
        <v>11</v>
      </c>
      <c r="D9729" s="196">
        <v>0</v>
      </c>
    </row>
    <row r="9730" spans="1:4" ht="26.4" x14ac:dyDescent="0.25">
      <c r="A9730" s="191">
        <v>103567</v>
      </c>
      <c r="B9730" s="192" t="s">
        <v>14452</v>
      </c>
      <c r="C9730" s="191" t="s">
        <v>11</v>
      </c>
      <c r="D9730" s="196">
        <v>0</v>
      </c>
    </row>
    <row r="9731" spans="1:4" ht="26.4" x14ac:dyDescent="0.25">
      <c r="A9731" s="191">
        <v>103568</v>
      </c>
      <c r="B9731" s="192" t="s">
        <v>14453</v>
      </c>
      <c r="C9731" s="191" t="s">
        <v>11</v>
      </c>
      <c r="D9731" s="196">
        <v>0</v>
      </c>
    </row>
    <row r="9732" spans="1:4" ht="26.4" x14ac:dyDescent="0.25">
      <c r="A9732" s="191">
        <v>103569</v>
      </c>
      <c r="B9732" s="192" t="s">
        <v>14454</v>
      </c>
      <c r="C9732" s="191" t="s">
        <v>11</v>
      </c>
      <c r="D9732" s="196">
        <v>0</v>
      </c>
    </row>
    <row r="9733" spans="1:4" ht="26.4" x14ac:dyDescent="0.25">
      <c r="A9733" s="191">
        <v>103570</v>
      </c>
      <c r="B9733" s="192" t="s">
        <v>14455</v>
      </c>
      <c r="C9733" s="191" t="s">
        <v>11</v>
      </c>
      <c r="D9733" s="196">
        <v>0</v>
      </c>
    </row>
    <row r="9734" spans="1:4" ht="26.4" x14ac:dyDescent="0.25">
      <c r="A9734" s="191">
        <v>103571</v>
      </c>
      <c r="B9734" s="192" t="s">
        <v>14456</v>
      </c>
      <c r="C9734" s="191" t="s">
        <v>11</v>
      </c>
      <c r="D9734" s="196">
        <v>0</v>
      </c>
    </row>
    <row r="9735" spans="1:4" ht="26.4" x14ac:dyDescent="0.25">
      <c r="A9735" s="191">
        <v>103562</v>
      </c>
      <c r="B9735" s="192" t="s">
        <v>14457</v>
      </c>
      <c r="C9735" s="191" t="s">
        <v>11</v>
      </c>
      <c r="D9735" s="196">
        <v>0</v>
      </c>
    </row>
    <row r="9736" spans="1:4" ht="26.4" x14ac:dyDescent="0.25">
      <c r="A9736" s="191">
        <v>103573</v>
      </c>
      <c r="B9736" s="192" t="s">
        <v>14458</v>
      </c>
      <c r="C9736" s="191" t="s">
        <v>11</v>
      </c>
      <c r="D9736" s="196">
        <v>0</v>
      </c>
    </row>
    <row r="9737" spans="1:4" ht="26.4" x14ac:dyDescent="0.25">
      <c r="A9737" s="191">
        <v>103585</v>
      </c>
      <c r="B9737" s="192" t="s">
        <v>14459</v>
      </c>
      <c r="C9737" s="191" t="s">
        <v>11</v>
      </c>
      <c r="D9737" s="196">
        <v>0</v>
      </c>
    </row>
    <row r="9738" spans="1:4" ht="26.4" x14ac:dyDescent="0.25">
      <c r="A9738" s="191">
        <v>103586</v>
      </c>
      <c r="B9738" s="192" t="s">
        <v>14460</v>
      </c>
      <c r="C9738" s="191" t="s">
        <v>11</v>
      </c>
      <c r="D9738" s="196">
        <v>0</v>
      </c>
    </row>
    <row r="9739" spans="1:4" ht="26.4" x14ac:dyDescent="0.25">
      <c r="A9739" s="191">
        <v>103574</v>
      </c>
      <c r="B9739" s="192" t="s">
        <v>14461</v>
      </c>
      <c r="C9739" s="191" t="s">
        <v>11</v>
      </c>
      <c r="D9739" s="196">
        <v>0</v>
      </c>
    </row>
    <row r="9740" spans="1:4" ht="26.4" x14ac:dyDescent="0.25">
      <c r="A9740" s="191">
        <v>103575</v>
      </c>
      <c r="B9740" s="192" t="s">
        <v>14462</v>
      </c>
      <c r="C9740" s="191" t="s">
        <v>11</v>
      </c>
      <c r="D9740" s="196">
        <v>0</v>
      </c>
    </row>
    <row r="9741" spans="1:4" ht="26.4" x14ac:dyDescent="0.25">
      <c r="A9741" s="191">
        <v>103576</v>
      </c>
      <c r="B9741" s="192" t="s">
        <v>14463</v>
      </c>
      <c r="C9741" s="191" t="s">
        <v>11</v>
      </c>
      <c r="D9741" s="196">
        <v>0</v>
      </c>
    </row>
    <row r="9742" spans="1:4" ht="26.4" x14ac:dyDescent="0.25">
      <c r="A9742" s="191">
        <v>103577</v>
      </c>
      <c r="B9742" s="192" t="s">
        <v>14464</v>
      </c>
      <c r="C9742" s="191" t="s">
        <v>11</v>
      </c>
      <c r="D9742" s="196">
        <v>0</v>
      </c>
    </row>
    <row r="9743" spans="1:4" ht="26.4" x14ac:dyDescent="0.25">
      <c r="A9743" s="191">
        <v>103578</v>
      </c>
      <c r="B9743" s="192" t="s">
        <v>14465</v>
      </c>
      <c r="C9743" s="191" t="s">
        <v>11</v>
      </c>
      <c r="D9743" s="196">
        <v>0</v>
      </c>
    </row>
    <row r="9744" spans="1:4" ht="26.4" x14ac:dyDescent="0.25">
      <c r="A9744" s="191">
        <v>103579</v>
      </c>
      <c r="B9744" s="192" t="s">
        <v>14466</v>
      </c>
      <c r="C9744" s="191" t="s">
        <v>11</v>
      </c>
      <c r="D9744" s="196">
        <v>0</v>
      </c>
    </row>
    <row r="9745" spans="1:4" ht="26.4" x14ac:dyDescent="0.25">
      <c r="A9745" s="191">
        <v>103580</v>
      </c>
      <c r="B9745" s="192" t="s">
        <v>14467</v>
      </c>
      <c r="C9745" s="191" t="s">
        <v>11</v>
      </c>
      <c r="D9745" s="196">
        <v>0</v>
      </c>
    </row>
    <row r="9746" spans="1:4" ht="26.4" x14ac:dyDescent="0.25">
      <c r="A9746" s="191">
        <v>103581</v>
      </c>
      <c r="B9746" s="192" t="s">
        <v>14468</v>
      </c>
      <c r="C9746" s="191" t="s">
        <v>11</v>
      </c>
      <c r="D9746" s="196">
        <v>0</v>
      </c>
    </row>
    <row r="9747" spans="1:4" ht="26.4" x14ac:dyDescent="0.25">
      <c r="A9747" s="191">
        <v>103582</v>
      </c>
      <c r="B9747" s="192" t="s">
        <v>14469</v>
      </c>
      <c r="C9747" s="191" t="s">
        <v>11</v>
      </c>
      <c r="D9747" s="196">
        <v>0</v>
      </c>
    </row>
    <row r="9748" spans="1:4" ht="26.4" x14ac:dyDescent="0.25">
      <c r="A9748" s="191">
        <v>103572</v>
      </c>
      <c r="B9748" s="192" t="s">
        <v>14470</v>
      </c>
      <c r="C9748" s="191" t="s">
        <v>11</v>
      </c>
      <c r="D9748" s="196">
        <v>0</v>
      </c>
    </row>
    <row r="9749" spans="1:4" ht="26.4" x14ac:dyDescent="0.25">
      <c r="A9749" s="191">
        <v>103583</v>
      </c>
      <c r="B9749" s="192" t="s">
        <v>14471</v>
      </c>
      <c r="C9749" s="191" t="s">
        <v>11</v>
      </c>
      <c r="D9749" s="196">
        <v>0</v>
      </c>
    </row>
    <row r="9750" spans="1:4" ht="26.4" x14ac:dyDescent="0.25">
      <c r="A9750" s="191">
        <v>103584</v>
      </c>
      <c r="B9750" s="192" t="s">
        <v>14472</v>
      </c>
      <c r="C9750" s="191" t="s">
        <v>11</v>
      </c>
      <c r="D9750" s="196">
        <v>0</v>
      </c>
    </row>
    <row r="9751" spans="1:4" ht="26.4" x14ac:dyDescent="0.25">
      <c r="A9751" s="191">
        <v>103557</v>
      </c>
      <c r="B9751" s="192" t="s">
        <v>14473</v>
      </c>
      <c r="C9751" s="191" t="s">
        <v>11</v>
      </c>
      <c r="D9751" s="196">
        <v>0</v>
      </c>
    </row>
    <row r="9752" spans="1:4" ht="26.4" x14ac:dyDescent="0.25">
      <c r="A9752" s="191">
        <v>103558</v>
      </c>
      <c r="B9752" s="192" t="s">
        <v>14474</v>
      </c>
      <c r="C9752" s="191" t="s">
        <v>11</v>
      </c>
      <c r="D9752" s="196">
        <v>0</v>
      </c>
    </row>
    <row r="9753" spans="1:4" ht="26.4" x14ac:dyDescent="0.25">
      <c r="A9753" s="191">
        <v>103559</v>
      </c>
      <c r="B9753" s="192" t="s">
        <v>14475</v>
      </c>
      <c r="C9753" s="191" t="s">
        <v>11</v>
      </c>
      <c r="D9753" s="196">
        <v>0</v>
      </c>
    </row>
    <row r="9754" spans="1:4" ht="26.4" x14ac:dyDescent="0.25">
      <c r="A9754" s="191">
        <v>103560</v>
      </c>
      <c r="B9754" s="192" t="s">
        <v>14476</v>
      </c>
      <c r="C9754" s="191" t="s">
        <v>11</v>
      </c>
      <c r="D9754" s="196">
        <v>0</v>
      </c>
    </row>
    <row r="9755" spans="1:4" ht="26.4" x14ac:dyDescent="0.25">
      <c r="A9755" s="191">
        <v>103561</v>
      </c>
      <c r="B9755" s="192" t="s">
        <v>14477</v>
      </c>
      <c r="C9755" s="191" t="s">
        <v>11</v>
      </c>
      <c r="D9755" s="196">
        <v>0</v>
      </c>
    </row>
    <row r="9756" spans="1:4" ht="26.4" x14ac:dyDescent="0.25">
      <c r="A9756" s="191">
        <v>103529</v>
      </c>
      <c r="B9756" s="192" t="s">
        <v>14478</v>
      </c>
      <c r="C9756" s="191" t="s">
        <v>11</v>
      </c>
      <c r="D9756" s="196">
        <v>0</v>
      </c>
    </row>
    <row r="9757" spans="1:4" ht="26.4" x14ac:dyDescent="0.25">
      <c r="A9757" s="191">
        <v>103530</v>
      </c>
      <c r="B9757" s="192" t="s">
        <v>14479</v>
      </c>
      <c r="C9757" s="191" t="s">
        <v>11</v>
      </c>
      <c r="D9757" s="196">
        <v>0</v>
      </c>
    </row>
    <row r="9758" spans="1:4" ht="26.4" x14ac:dyDescent="0.25">
      <c r="A9758" s="191">
        <v>103531</v>
      </c>
      <c r="B9758" s="192" t="s">
        <v>14480</v>
      </c>
      <c r="C9758" s="191" t="s">
        <v>11</v>
      </c>
      <c r="D9758" s="196">
        <v>0</v>
      </c>
    </row>
    <row r="9759" spans="1:4" ht="26.4" x14ac:dyDescent="0.25">
      <c r="A9759" s="191">
        <v>103532</v>
      </c>
      <c r="B9759" s="192" t="s">
        <v>14481</v>
      </c>
      <c r="C9759" s="191" t="s">
        <v>11</v>
      </c>
      <c r="D9759" s="196">
        <v>0</v>
      </c>
    </row>
    <row r="9760" spans="1:4" ht="26.4" x14ac:dyDescent="0.25">
      <c r="A9760" s="191">
        <v>103533</v>
      </c>
      <c r="B9760" s="192" t="s">
        <v>14482</v>
      </c>
      <c r="C9760" s="191" t="s">
        <v>11</v>
      </c>
      <c r="D9760" s="196">
        <v>0</v>
      </c>
    </row>
    <row r="9761" spans="1:4" ht="26.4" x14ac:dyDescent="0.25">
      <c r="A9761" s="191">
        <v>103534</v>
      </c>
      <c r="B9761" s="192" t="s">
        <v>14483</v>
      </c>
      <c r="C9761" s="191" t="s">
        <v>11</v>
      </c>
      <c r="D9761" s="196">
        <v>0</v>
      </c>
    </row>
    <row r="9762" spans="1:4" ht="26.4" x14ac:dyDescent="0.25">
      <c r="A9762" s="191">
        <v>103535</v>
      </c>
      <c r="B9762" s="192" t="s">
        <v>14484</v>
      </c>
      <c r="C9762" s="191" t="s">
        <v>11</v>
      </c>
      <c r="D9762" s="196">
        <v>0</v>
      </c>
    </row>
    <row r="9763" spans="1:4" ht="26.4" x14ac:dyDescent="0.25">
      <c r="A9763" s="191">
        <v>103527</v>
      </c>
      <c r="B9763" s="192" t="s">
        <v>14485</v>
      </c>
      <c r="C9763" s="191" t="s">
        <v>11</v>
      </c>
      <c r="D9763" s="196">
        <v>0</v>
      </c>
    </row>
    <row r="9764" spans="1:4" ht="26.4" x14ac:dyDescent="0.25">
      <c r="A9764" s="191">
        <v>103536</v>
      </c>
      <c r="B9764" s="192" t="s">
        <v>14486</v>
      </c>
      <c r="C9764" s="191" t="s">
        <v>11</v>
      </c>
      <c r="D9764" s="196">
        <v>0</v>
      </c>
    </row>
    <row r="9765" spans="1:4" ht="26.4" x14ac:dyDescent="0.25">
      <c r="A9765" s="191">
        <v>103528</v>
      </c>
      <c r="B9765" s="192" t="s">
        <v>14487</v>
      </c>
      <c r="C9765" s="191" t="s">
        <v>11</v>
      </c>
      <c r="D9765" s="196">
        <v>0</v>
      </c>
    </row>
    <row r="9766" spans="1:4" ht="26.4" x14ac:dyDescent="0.25">
      <c r="A9766" s="191">
        <v>103541</v>
      </c>
      <c r="B9766" s="192" t="s">
        <v>14488</v>
      </c>
      <c r="C9766" s="191" t="s">
        <v>11</v>
      </c>
      <c r="D9766" s="196">
        <v>0</v>
      </c>
    </row>
    <row r="9767" spans="1:4" ht="26.4" x14ac:dyDescent="0.25">
      <c r="A9767" s="191">
        <v>103539</v>
      </c>
      <c r="B9767" s="192" t="s">
        <v>14489</v>
      </c>
      <c r="C9767" s="191" t="s">
        <v>11</v>
      </c>
      <c r="D9767" s="196">
        <v>0</v>
      </c>
    </row>
    <row r="9768" spans="1:4" ht="26.4" x14ac:dyDescent="0.25">
      <c r="A9768" s="191">
        <v>103540</v>
      </c>
      <c r="B9768" s="192" t="s">
        <v>14490</v>
      </c>
      <c r="C9768" s="191" t="s">
        <v>11</v>
      </c>
      <c r="D9768" s="196">
        <v>0</v>
      </c>
    </row>
    <row r="9769" spans="1:4" ht="26.4" x14ac:dyDescent="0.25">
      <c r="A9769" s="191">
        <v>103542</v>
      </c>
      <c r="B9769" s="192" t="s">
        <v>14491</v>
      </c>
      <c r="C9769" s="191" t="s">
        <v>11</v>
      </c>
      <c r="D9769" s="196">
        <v>0</v>
      </c>
    </row>
    <row r="9770" spans="1:4" ht="26.4" x14ac:dyDescent="0.25">
      <c r="A9770" s="191">
        <v>103543</v>
      </c>
      <c r="B9770" s="192" t="s">
        <v>14492</v>
      </c>
      <c r="C9770" s="191" t="s">
        <v>11</v>
      </c>
      <c r="D9770" s="196">
        <v>0</v>
      </c>
    </row>
    <row r="9771" spans="1:4" ht="26.4" x14ac:dyDescent="0.25">
      <c r="A9771" s="191">
        <v>103544</v>
      </c>
      <c r="B9771" s="192" t="s">
        <v>14493</v>
      </c>
      <c r="C9771" s="191" t="s">
        <v>11</v>
      </c>
      <c r="D9771" s="196">
        <v>0</v>
      </c>
    </row>
    <row r="9772" spans="1:4" ht="26.4" x14ac:dyDescent="0.25">
      <c r="A9772" s="191">
        <v>103545</v>
      </c>
      <c r="B9772" s="192" t="s">
        <v>14494</v>
      </c>
      <c r="C9772" s="191" t="s">
        <v>11</v>
      </c>
      <c r="D9772" s="196">
        <v>0</v>
      </c>
    </row>
    <row r="9773" spans="1:4" ht="26.4" x14ac:dyDescent="0.25">
      <c r="A9773" s="191">
        <v>103537</v>
      </c>
      <c r="B9773" s="192" t="s">
        <v>14495</v>
      </c>
      <c r="C9773" s="191" t="s">
        <v>11</v>
      </c>
      <c r="D9773" s="196">
        <v>0</v>
      </c>
    </row>
    <row r="9774" spans="1:4" ht="26.4" x14ac:dyDescent="0.25">
      <c r="A9774" s="191">
        <v>103546</v>
      </c>
      <c r="B9774" s="192" t="s">
        <v>14496</v>
      </c>
      <c r="C9774" s="191" t="s">
        <v>11</v>
      </c>
      <c r="D9774" s="196">
        <v>0</v>
      </c>
    </row>
    <row r="9775" spans="1:4" ht="26.4" x14ac:dyDescent="0.25">
      <c r="A9775" s="191">
        <v>103538</v>
      </c>
      <c r="B9775" s="192" t="s">
        <v>14497</v>
      </c>
      <c r="C9775" s="191" t="s">
        <v>11</v>
      </c>
      <c r="D9775" s="196">
        <v>0</v>
      </c>
    </row>
    <row r="9776" spans="1:4" ht="26.4" x14ac:dyDescent="0.25">
      <c r="A9776" s="191">
        <v>103549</v>
      </c>
      <c r="B9776" s="192" t="s">
        <v>14498</v>
      </c>
      <c r="C9776" s="191" t="s">
        <v>11</v>
      </c>
      <c r="D9776" s="196">
        <v>0</v>
      </c>
    </row>
    <row r="9777" spans="1:4" ht="26.4" x14ac:dyDescent="0.25">
      <c r="A9777" s="191">
        <v>103550</v>
      </c>
      <c r="B9777" s="192" t="s">
        <v>14499</v>
      </c>
      <c r="C9777" s="191" t="s">
        <v>11</v>
      </c>
      <c r="D9777" s="196">
        <v>0</v>
      </c>
    </row>
    <row r="9778" spans="1:4" ht="26.4" x14ac:dyDescent="0.25">
      <c r="A9778" s="191">
        <v>103551</v>
      </c>
      <c r="B9778" s="192" t="s">
        <v>14500</v>
      </c>
      <c r="C9778" s="191" t="s">
        <v>11</v>
      </c>
      <c r="D9778" s="196">
        <v>0</v>
      </c>
    </row>
    <row r="9779" spans="1:4" ht="26.4" x14ac:dyDescent="0.25">
      <c r="A9779" s="191">
        <v>103552</v>
      </c>
      <c r="B9779" s="192" t="s">
        <v>14501</v>
      </c>
      <c r="C9779" s="191" t="s">
        <v>11</v>
      </c>
      <c r="D9779" s="196">
        <v>0</v>
      </c>
    </row>
    <row r="9780" spans="1:4" ht="26.4" x14ac:dyDescent="0.25">
      <c r="A9780" s="191">
        <v>103553</v>
      </c>
      <c r="B9780" s="192" t="s">
        <v>14502</v>
      </c>
      <c r="C9780" s="191" t="s">
        <v>11</v>
      </c>
      <c r="D9780" s="196">
        <v>0</v>
      </c>
    </row>
    <row r="9781" spans="1:4" ht="26.4" x14ac:dyDescent="0.25">
      <c r="A9781" s="191">
        <v>103554</v>
      </c>
      <c r="B9781" s="192" t="s">
        <v>14503</v>
      </c>
      <c r="C9781" s="191" t="s">
        <v>11</v>
      </c>
      <c r="D9781" s="196">
        <v>0</v>
      </c>
    </row>
    <row r="9782" spans="1:4" ht="26.4" x14ac:dyDescent="0.25">
      <c r="A9782" s="191">
        <v>103555</v>
      </c>
      <c r="B9782" s="192" t="s">
        <v>14504</v>
      </c>
      <c r="C9782" s="191" t="s">
        <v>11</v>
      </c>
      <c r="D9782" s="196">
        <v>0</v>
      </c>
    </row>
    <row r="9783" spans="1:4" ht="26.4" x14ac:dyDescent="0.25">
      <c r="A9783" s="191">
        <v>103547</v>
      </c>
      <c r="B9783" s="192" t="s">
        <v>14505</v>
      </c>
      <c r="C9783" s="191" t="s">
        <v>11</v>
      </c>
      <c r="D9783" s="196">
        <v>0</v>
      </c>
    </row>
    <row r="9784" spans="1:4" ht="26.4" x14ac:dyDescent="0.25">
      <c r="A9784" s="191">
        <v>103556</v>
      </c>
      <c r="B9784" s="192" t="s">
        <v>14506</v>
      </c>
      <c r="C9784" s="191" t="s">
        <v>11</v>
      </c>
      <c r="D9784" s="196">
        <v>0</v>
      </c>
    </row>
    <row r="9785" spans="1:4" ht="26.4" x14ac:dyDescent="0.25">
      <c r="A9785" s="191">
        <v>103548</v>
      </c>
      <c r="B9785" s="192" t="s">
        <v>14507</v>
      </c>
      <c r="C9785" s="191" t="s">
        <v>11</v>
      </c>
      <c r="D9785" s="196">
        <v>0</v>
      </c>
    </row>
    <row r="9786" spans="1:4" x14ac:dyDescent="0.25">
      <c r="A9786" s="86"/>
      <c r="B9786" s="87"/>
      <c r="C9786" s="86"/>
      <c r="D9786" s="197"/>
    </row>
    <row r="9787" spans="1:4" x14ac:dyDescent="0.25">
      <c r="A9787" s="86"/>
      <c r="B9787" s="87" t="s">
        <v>14508</v>
      </c>
      <c r="C9787" s="86"/>
      <c r="D9787" s="197"/>
    </row>
    <row r="9788" spans="1:4" x14ac:dyDescent="0.25">
      <c r="A9788" s="86"/>
      <c r="B9788" s="87" t="s">
        <v>14509</v>
      </c>
      <c r="C9788" s="86"/>
      <c r="D9788" s="197"/>
    </row>
    <row r="9789" spans="1:4" x14ac:dyDescent="0.25">
      <c r="A9789" s="86"/>
      <c r="B9789" s="87"/>
      <c r="C9789" s="86"/>
      <c r="D9789" s="197"/>
    </row>
    <row r="9790" spans="1:4" x14ac:dyDescent="0.25">
      <c r="A9790" s="86" t="s">
        <v>14510</v>
      </c>
      <c r="B9790" s="87" t="s">
        <v>11523</v>
      </c>
      <c r="C9790" s="86"/>
      <c r="D9790" s="197"/>
    </row>
    <row r="9791" spans="1:4" x14ac:dyDescent="0.25">
      <c r="A9791" s="86" t="s">
        <v>14511</v>
      </c>
      <c r="B9791" s="87" t="s">
        <v>14512</v>
      </c>
      <c r="C9791" s="86"/>
      <c r="D9791" s="197"/>
    </row>
    <row r="9792" spans="1:4" x14ac:dyDescent="0.25">
      <c r="A9792" s="86" t="s">
        <v>14513</v>
      </c>
      <c r="B9792" s="87" t="s">
        <v>14514</v>
      </c>
      <c r="C9792" s="86"/>
      <c r="D9792" s="197"/>
    </row>
    <row r="9793" spans="1:4" x14ac:dyDescent="0.25">
      <c r="A9793" s="86" t="s">
        <v>14515</v>
      </c>
      <c r="B9793" s="87" t="s">
        <v>14516</v>
      </c>
      <c r="C9793" s="86"/>
      <c r="D9793" s="197"/>
    </row>
    <row r="9794" spans="1:4" x14ac:dyDescent="0.25">
      <c r="A9794" s="86" t="s">
        <v>14517</v>
      </c>
      <c r="B9794" s="87">
        <v>1.1689000000000001</v>
      </c>
      <c r="C9794" s="86"/>
      <c r="D9794" s="197"/>
    </row>
    <row r="9795" spans="1:4" x14ac:dyDescent="0.25">
      <c r="A9795" s="86" t="s">
        <v>14518</v>
      </c>
      <c r="B9795" s="87">
        <v>0.72950000000000004</v>
      </c>
      <c r="C9795" s="86"/>
      <c r="D9795" s="197"/>
    </row>
    <row r="9796" spans="1:4" x14ac:dyDescent="0.25">
      <c r="A9796" s="86" t="s">
        <v>14519</v>
      </c>
      <c r="B9796" s="87" t="s">
        <v>14520</v>
      </c>
      <c r="C9796" s="86"/>
      <c r="D9796" s="197"/>
    </row>
    <row r="9797" spans="1:4" x14ac:dyDescent="0.25">
      <c r="A9797" s="86"/>
      <c r="B9797" s="87"/>
      <c r="C9797" s="86"/>
      <c r="D9797" s="197"/>
    </row>
    <row r="9798" spans="1:4" x14ac:dyDescent="0.25">
      <c r="A9798" s="86" t="s">
        <v>14521</v>
      </c>
      <c r="B9798" s="87" t="s">
        <v>14522</v>
      </c>
      <c r="C9798" s="86" t="s">
        <v>14523</v>
      </c>
      <c r="D9798" s="197" t="s">
        <v>14524</v>
      </c>
    </row>
    <row r="9799" spans="1:4" ht="26.4" x14ac:dyDescent="0.25">
      <c r="A9799" s="86">
        <v>45333</v>
      </c>
      <c r="B9799" s="87" t="s">
        <v>14525</v>
      </c>
      <c r="C9799" s="86" t="s">
        <v>11</v>
      </c>
      <c r="D9799" s="197">
        <v>55.08</v>
      </c>
    </row>
    <row r="9800" spans="1:4" ht="26.4" x14ac:dyDescent="0.25">
      <c r="A9800" s="86">
        <v>11270</v>
      </c>
      <c r="B9800" s="87" t="s">
        <v>14526</v>
      </c>
      <c r="C9800" s="86" t="s">
        <v>11</v>
      </c>
      <c r="D9800" s="197">
        <v>2.54</v>
      </c>
    </row>
    <row r="9801" spans="1:4" ht="26.4" x14ac:dyDescent="0.25">
      <c r="A9801" s="86">
        <v>412</v>
      </c>
      <c r="B9801" s="87" t="s">
        <v>14527</v>
      </c>
      <c r="C9801" s="86" t="s">
        <v>11</v>
      </c>
      <c r="D9801" s="197">
        <v>1.33</v>
      </c>
    </row>
    <row r="9802" spans="1:4" ht="26.4" x14ac:dyDescent="0.25">
      <c r="A9802" s="86">
        <v>414</v>
      </c>
      <c r="B9802" s="87" t="s">
        <v>14528</v>
      </c>
      <c r="C9802" s="86" t="s">
        <v>11</v>
      </c>
      <c r="D9802" s="197">
        <v>0.08</v>
      </c>
    </row>
    <row r="9803" spans="1:4" ht="26.4" x14ac:dyDescent="0.25">
      <c r="A9803" s="86">
        <v>410</v>
      </c>
      <c r="B9803" s="87" t="s">
        <v>14529</v>
      </c>
      <c r="C9803" s="86" t="s">
        <v>11</v>
      </c>
      <c r="D9803" s="197">
        <v>0.2</v>
      </c>
    </row>
    <row r="9804" spans="1:4" ht="26.4" x14ac:dyDescent="0.25">
      <c r="A9804" s="86">
        <v>411</v>
      </c>
      <c r="B9804" s="87" t="s">
        <v>14530</v>
      </c>
      <c r="C9804" s="86" t="s">
        <v>11</v>
      </c>
      <c r="D9804" s="197">
        <v>0.26</v>
      </c>
    </row>
    <row r="9805" spans="1:4" ht="26.4" x14ac:dyDescent="0.25">
      <c r="A9805" s="86">
        <v>408</v>
      </c>
      <c r="B9805" s="87" t="s">
        <v>14531</v>
      </c>
      <c r="C9805" s="86" t="s">
        <v>11</v>
      </c>
      <c r="D9805" s="197">
        <v>1.29</v>
      </c>
    </row>
    <row r="9806" spans="1:4" ht="26.4" x14ac:dyDescent="0.25">
      <c r="A9806" s="86">
        <v>39131</v>
      </c>
      <c r="B9806" s="87" t="s">
        <v>14532</v>
      </c>
      <c r="C9806" s="86" t="s">
        <v>11</v>
      </c>
      <c r="D9806" s="197">
        <v>3.38</v>
      </c>
    </row>
    <row r="9807" spans="1:4" ht="26.4" x14ac:dyDescent="0.25">
      <c r="A9807" s="86">
        <v>394</v>
      </c>
      <c r="B9807" s="87" t="s">
        <v>14533</v>
      </c>
      <c r="C9807" s="86" t="s">
        <v>11</v>
      </c>
      <c r="D9807" s="197">
        <v>3.42</v>
      </c>
    </row>
    <row r="9808" spans="1:4" ht="26.4" x14ac:dyDescent="0.25">
      <c r="A9808" s="86">
        <v>39130</v>
      </c>
      <c r="B9808" s="87" t="s">
        <v>14534</v>
      </c>
      <c r="C9808" s="86" t="s">
        <v>11</v>
      </c>
      <c r="D9808" s="197">
        <v>3.09</v>
      </c>
    </row>
    <row r="9809" spans="1:4" ht="26.4" x14ac:dyDescent="0.25">
      <c r="A9809" s="86">
        <v>395</v>
      </c>
      <c r="B9809" s="87" t="s">
        <v>14535</v>
      </c>
      <c r="C9809" s="86" t="s">
        <v>11</v>
      </c>
      <c r="D9809" s="197">
        <v>3.3</v>
      </c>
    </row>
    <row r="9810" spans="1:4" ht="26.4" x14ac:dyDescent="0.25">
      <c r="A9810" s="86">
        <v>39129</v>
      </c>
      <c r="B9810" s="87" t="s">
        <v>14536</v>
      </c>
      <c r="C9810" s="86" t="s">
        <v>11</v>
      </c>
      <c r="D9810" s="197">
        <v>1.9</v>
      </c>
    </row>
    <row r="9811" spans="1:4" ht="26.4" x14ac:dyDescent="0.25">
      <c r="A9811" s="86">
        <v>393</v>
      </c>
      <c r="B9811" s="87" t="s">
        <v>14537</v>
      </c>
      <c r="C9811" s="86" t="s">
        <v>11</v>
      </c>
      <c r="D9811" s="197">
        <v>1.99</v>
      </c>
    </row>
    <row r="9812" spans="1:4" ht="26.4" x14ac:dyDescent="0.25">
      <c r="A9812" s="86">
        <v>39127</v>
      </c>
      <c r="B9812" s="87" t="s">
        <v>14538</v>
      </c>
      <c r="C9812" s="86" t="s">
        <v>11</v>
      </c>
      <c r="D9812" s="197">
        <v>1.63</v>
      </c>
    </row>
    <row r="9813" spans="1:4" ht="26.4" x14ac:dyDescent="0.25">
      <c r="A9813" s="86">
        <v>392</v>
      </c>
      <c r="B9813" s="87" t="s">
        <v>14539</v>
      </c>
      <c r="C9813" s="86" t="s">
        <v>11</v>
      </c>
      <c r="D9813" s="197">
        <v>1.67</v>
      </c>
    </row>
    <row r="9814" spans="1:4" ht="26.4" x14ac:dyDescent="0.25">
      <c r="A9814" s="86">
        <v>39133</v>
      </c>
      <c r="B9814" s="87" t="s">
        <v>14540</v>
      </c>
      <c r="C9814" s="86" t="s">
        <v>11</v>
      </c>
      <c r="D9814" s="197">
        <v>4.4400000000000004</v>
      </c>
    </row>
    <row r="9815" spans="1:4" ht="26.4" x14ac:dyDescent="0.25">
      <c r="A9815" s="86">
        <v>397</v>
      </c>
      <c r="B9815" s="87" t="s">
        <v>14541</v>
      </c>
      <c r="C9815" s="86" t="s">
        <v>11</v>
      </c>
      <c r="D9815" s="197">
        <v>4.91</v>
      </c>
    </row>
    <row r="9816" spans="1:4" ht="26.4" x14ac:dyDescent="0.25">
      <c r="A9816" s="86">
        <v>39132</v>
      </c>
      <c r="B9816" s="87" t="s">
        <v>14542</v>
      </c>
      <c r="C9816" s="86" t="s">
        <v>11</v>
      </c>
      <c r="D9816" s="197">
        <v>3.55</v>
      </c>
    </row>
    <row r="9817" spans="1:4" ht="26.4" x14ac:dyDescent="0.25">
      <c r="A9817" s="86">
        <v>396</v>
      </c>
      <c r="B9817" s="87" t="s">
        <v>14543</v>
      </c>
      <c r="C9817" s="86" t="s">
        <v>11</v>
      </c>
      <c r="D9817" s="197">
        <v>3.81</v>
      </c>
    </row>
    <row r="9818" spans="1:4" ht="26.4" x14ac:dyDescent="0.25">
      <c r="A9818" s="86">
        <v>39135</v>
      </c>
      <c r="B9818" s="87" t="s">
        <v>14544</v>
      </c>
      <c r="C9818" s="86" t="s">
        <v>11</v>
      </c>
      <c r="D9818" s="197">
        <v>7.11</v>
      </c>
    </row>
    <row r="9819" spans="1:4" ht="26.4" x14ac:dyDescent="0.25">
      <c r="A9819" s="86">
        <v>39134</v>
      </c>
      <c r="B9819" s="87" t="s">
        <v>14545</v>
      </c>
      <c r="C9819" s="86" t="s">
        <v>11</v>
      </c>
      <c r="D9819" s="197">
        <v>5.92</v>
      </c>
    </row>
    <row r="9820" spans="1:4" ht="26.4" x14ac:dyDescent="0.25">
      <c r="A9820" s="86">
        <v>398</v>
      </c>
      <c r="B9820" s="87" t="s">
        <v>14546</v>
      </c>
      <c r="C9820" s="86" t="s">
        <v>11</v>
      </c>
      <c r="D9820" s="197">
        <v>5.46</v>
      </c>
    </row>
    <row r="9821" spans="1:4" ht="26.4" x14ac:dyDescent="0.25">
      <c r="A9821" s="86">
        <v>39128</v>
      </c>
      <c r="B9821" s="87" t="s">
        <v>14547</v>
      </c>
      <c r="C9821" s="86" t="s">
        <v>11</v>
      </c>
      <c r="D9821" s="197">
        <v>1.77</v>
      </c>
    </row>
    <row r="9822" spans="1:4" ht="26.4" x14ac:dyDescent="0.25">
      <c r="A9822" s="86">
        <v>400</v>
      </c>
      <c r="B9822" s="87" t="s">
        <v>14548</v>
      </c>
      <c r="C9822" s="86" t="s">
        <v>11</v>
      </c>
      <c r="D9822" s="197">
        <v>1.73</v>
      </c>
    </row>
    <row r="9823" spans="1:4" ht="26.4" x14ac:dyDescent="0.25">
      <c r="A9823" s="86">
        <v>39125</v>
      </c>
      <c r="B9823" s="87" t="s">
        <v>14549</v>
      </c>
      <c r="C9823" s="86" t="s">
        <v>11</v>
      </c>
      <c r="D9823" s="197">
        <v>1.77</v>
      </c>
    </row>
    <row r="9824" spans="1:4" ht="26.4" x14ac:dyDescent="0.25">
      <c r="A9824" s="86">
        <v>39126</v>
      </c>
      <c r="B9824" s="87" t="s">
        <v>14550</v>
      </c>
      <c r="C9824" s="86" t="s">
        <v>11</v>
      </c>
      <c r="D9824" s="197">
        <v>8</v>
      </c>
    </row>
    <row r="9825" spans="1:4" ht="26.4" x14ac:dyDescent="0.25">
      <c r="A9825" s="86">
        <v>399</v>
      </c>
      <c r="B9825" s="87" t="s">
        <v>14551</v>
      </c>
      <c r="C9825" s="86" t="s">
        <v>11</v>
      </c>
      <c r="D9825" s="197">
        <v>7.04</v>
      </c>
    </row>
    <row r="9826" spans="1:4" ht="26.4" x14ac:dyDescent="0.25">
      <c r="A9826" s="86">
        <v>39158</v>
      </c>
      <c r="B9826" s="87" t="s">
        <v>14552</v>
      </c>
      <c r="C9826" s="86" t="s">
        <v>11</v>
      </c>
      <c r="D9826" s="197">
        <v>18.920000000000002</v>
      </c>
    </row>
    <row r="9827" spans="1:4" ht="26.4" x14ac:dyDescent="0.25">
      <c r="A9827" s="86">
        <v>39141</v>
      </c>
      <c r="B9827" s="87" t="s">
        <v>14553</v>
      </c>
      <c r="C9827" s="86" t="s">
        <v>11</v>
      </c>
      <c r="D9827" s="197">
        <v>1.37</v>
      </c>
    </row>
    <row r="9828" spans="1:4" ht="26.4" x14ac:dyDescent="0.25">
      <c r="A9828" s="86">
        <v>39140</v>
      </c>
      <c r="B9828" s="87" t="s">
        <v>14554</v>
      </c>
      <c r="C9828" s="86" t="s">
        <v>11</v>
      </c>
      <c r="D9828" s="197">
        <v>1.24</v>
      </c>
    </row>
    <row r="9829" spans="1:4" x14ac:dyDescent="0.25">
      <c r="A9829" s="86">
        <v>39139</v>
      </c>
      <c r="B9829" s="87" t="s">
        <v>14555</v>
      </c>
      <c r="C9829" s="86" t="s">
        <v>11</v>
      </c>
      <c r="D9829" s="197">
        <v>1.03</v>
      </c>
    </row>
    <row r="9830" spans="1:4" ht="26.4" x14ac:dyDescent="0.25">
      <c r="A9830" s="86">
        <v>39137</v>
      </c>
      <c r="B9830" s="87" t="s">
        <v>14556</v>
      </c>
      <c r="C9830" s="86" t="s">
        <v>11</v>
      </c>
      <c r="D9830" s="197">
        <v>0.71</v>
      </c>
    </row>
    <row r="9831" spans="1:4" ht="26.4" x14ac:dyDescent="0.25">
      <c r="A9831" s="86">
        <v>39143</v>
      </c>
      <c r="B9831" s="87" t="s">
        <v>14557</v>
      </c>
      <c r="C9831" s="86" t="s">
        <v>11</v>
      </c>
      <c r="D9831" s="197">
        <v>2.83</v>
      </c>
    </row>
    <row r="9832" spans="1:4" x14ac:dyDescent="0.25">
      <c r="A9832" s="86">
        <v>39142</v>
      </c>
      <c r="B9832" s="87" t="s">
        <v>14558</v>
      </c>
      <c r="C9832" s="86" t="s">
        <v>11</v>
      </c>
      <c r="D9832" s="197">
        <v>2.0299999999999998</v>
      </c>
    </row>
    <row r="9833" spans="1:4" x14ac:dyDescent="0.25">
      <c r="A9833" s="86">
        <v>39144</v>
      </c>
      <c r="B9833" s="87" t="s">
        <v>14559</v>
      </c>
      <c r="C9833" s="86" t="s">
        <v>11</v>
      </c>
      <c r="D9833" s="197">
        <v>3.3</v>
      </c>
    </row>
    <row r="9834" spans="1:4" ht="26.4" x14ac:dyDescent="0.25">
      <c r="A9834" s="86">
        <v>39138</v>
      </c>
      <c r="B9834" s="87" t="s">
        <v>14560</v>
      </c>
      <c r="C9834" s="86" t="s">
        <v>11</v>
      </c>
      <c r="D9834" s="197">
        <v>0.76</v>
      </c>
    </row>
    <row r="9835" spans="1:4" ht="26.4" x14ac:dyDescent="0.25">
      <c r="A9835" s="86">
        <v>39136</v>
      </c>
      <c r="B9835" s="87" t="s">
        <v>14561</v>
      </c>
      <c r="C9835" s="86" t="s">
        <v>11</v>
      </c>
      <c r="D9835" s="197">
        <v>0.5</v>
      </c>
    </row>
    <row r="9836" spans="1:4" x14ac:dyDescent="0.25">
      <c r="A9836" s="86">
        <v>39145</v>
      </c>
      <c r="B9836" s="87" t="s">
        <v>14562</v>
      </c>
      <c r="C9836" s="86" t="s">
        <v>11</v>
      </c>
      <c r="D9836" s="197">
        <v>5.44</v>
      </c>
    </row>
    <row r="9837" spans="1:4" ht="26.4" x14ac:dyDescent="0.25">
      <c r="A9837" s="86">
        <v>12615</v>
      </c>
      <c r="B9837" s="87" t="s">
        <v>14563</v>
      </c>
      <c r="C9837" s="86" t="s">
        <v>11</v>
      </c>
      <c r="D9837" s="197">
        <v>16.420000000000002</v>
      </c>
    </row>
    <row r="9838" spans="1:4" ht="26.4" x14ac:dyDescent="0.25">
      <c r="A9838" s="86">
        <v>11927</v>
      </c>
      <c r="B9838" s="87" t="s">
        <v>14564</v>
      </c>
      <c r="C9838" s="86" t="s">
        <v>11</v>
      </c>
      <c r="D9838" s="197">
        <v>7.59</v>
      </c>
    </row>
    <row r="9839" spans="1:4" ht="26.4" x14ac:dyDescent="0.25">
      <c r="A9839" s="86">
        <v>11928</v>
      </c>
      <c r="B9839" s="87" t="s">
        <v>14565</v>
      </c>
      <c r="C9839" s="86" t="s">
        <v>11</v>
      </c>
      <c r="D9839" s="197">
        <v>8.6999999999999993</v>
      </c>
    </row>
    <row r="9840" spans="1:4" ht="26.4" x14ac:dyDescent="0.25">
      <c r="A9840" s="86">
        <v>11929</v>
      </c>
      <c r="B9840" s="87" t="s">
        <v>14566</v>
      </c>
      <c r="C9840" s="86" t="s">
        <v>11</v>
      </c>
      <c r="D9840" s="197">
        <v>13.45</v>
      </c>
    </row>
    <row r="9841" spans="1:4" ht="26.4" x14ac:dyDescent="0.25">
      <c r="A9841" s="86">
        <v>36801</v>
      </c>
      <c r="B9841" s="87" t="s">
        <v>14567</v>
      </c>
      <c r="C9841" s="86" t="s">
        <v>11</v>
      </c>
      <c r="D9841" s="197">
        <v>27.31</v>
      </c>
    </row>
    <row r="9842" spans="1:4" ht="26.4" x14ac:dyDescent="0.25">
      <c r="A9842" s="86">
        <v>36246</v>
      </c>
      <c r="B9842" s="87" t="s">
        <v>14568</v>
      </c>
      <c r="C9842" s="86" t="s">
        <v>27</v>
      </c>
      <c r="D9842" s="197">
        <v>3.73</v>
      </c>
    </row>
    <row r="9843" spans="1:4" x14ac:dyDescent="0.25">
      <c r="A9843" s="86">
        <v>37600</v>
      </c>
      <c r="B9843" s="87" t="s">
        <v>14569</v>
      </c>
      <c r="C9843" s="86" t="s">
        <v>11</v>
      </c>
      <c r="D9843" s="197"/>
    </row>
    <row r="9844" spans="1:4" ht="26.4" x14ac:dyDescent="0.25">
      <c r="A9844" s="86">
        <v>37599</v>
      </c>
      <c r="B9844" s="87" t="s">
        <v>14570</v>
      </c>
      <c r="C9844" s="86" t="s">
        <v>11</v>
      </c>
      <c r="D9844" s="197"/>
    </row>
    <row r="9845" spans="1:4" ht="26.4" x14ac:dyDescent="0.25">
      <c r="A9845" s="86">
        <v>1</v>
      </c>
      <c r="B9845" s="87" t="s">
        <v>14571</v>
      </c>
      <c r="C9845" s="86" t="s">
        <v>16</v>
      </c>
      <c r="D9845" s="197">
        <v>94.44</v>
      </c>
    </row>
    <row r="9846" spans="1:4" x14ac:dyDescent="0.25">
      <c r="A9846" s="86">
        <v>3</v>
      </c>
      <c r="B9846" s="87" t="s">
        <v>14572</v>
      </c>
      <c r="C9846" s="86" t="s">
        <v>3741</v>
      </c>
      <c r="D9846" s="197">
        <v>15.19</v>
      </c>
    </row>
    <row r="9847" spans="1:4" x14ac:dyDescent="0.25">
      <c r="A9847" s="86">
        <v>43054</v>
      </c>
      <c r="B9847" s="87" t="s">
        <v>14573</v>
      </c>
      <c r="C9847" s="86" t="s">
        <v>16</v>
      </c>
      <c r="D9847" s="197">
        <v>9.85</v>
      </c>
    </row>
    <row r="9848" spans="1:4" x14ac:dyDescent="0.25">
      <c r="A9848" s="86">
        <v>42402</v>
      </c>
      <c r="B9848" s="87" t="s">
        <v>14574</v>
      </c>
      <c r="C9848" s="86" t="s">
        <v>16</v>
      </c>
      <c r="D9848" s="197">
        <v>9.41</v>
      </c>
    </row>
    <row r="9849" spans="1:4" x14ac:dyDescent="0.25">
      <c r="A9849" s="86">
        <v>42403</v>
      </c>
      <c r="B9849" s="87" t="s">
        <v>14575</v>
      </c>
      <c r="C9849" s="86" t="s">
        <v>16</v>
      </c>
      <c r="D9849" s="197">
        <v>12.07</v>
      </c>
    </row>
    <row r="9850" spans="1:4" x14ac:dyDescent="0.25">
      <c r="A9850" s="86">
        <v>42404</v>
      </c>
      <c r="B9850" s="87" t="s">
        <v>14576</v>
      </c>
      <c r="C9850" s="86" t="s">
        <v>16</v>
      </c>
      <c r="D9850" s="197">
        <v>12.01</v>
      </c>
    </row>
    <row r="9851" spans="1:4" x14ac:dyDescent="0.25">
      <c r="A9851" s="86">
        <v>42405</v>
      </c>
      <c r="B9851" s="87" t="s">
        <v>14577</v>
      </c>
      <c r="C9851" s="86" t="s">
        <v>16</v>
      </c>
      <c r="D9851" s="197">
        <v>12.79</v>
      </c>
    </row>
    <row r="9852" spans="1:4" x14ac:dyDescent="0.25">
      <c r="A9852" s="86">
        <v>34341</v>
      </c>
      <c r="B9852" s="87" t="s">
        <v>14578</v>
      </c>
      <c r="C9852" s="86" t="s">
        <v>16</v>
      </c>
      <c r="D9852" s="197">
        <v>11.1</v>
      </c>
    </row>
    <row r="9853" spans="1:4" x14ac:dyDescent="0.25">
      <c r="A9853" s="86">
        <v>43053</v>
      </c>
      <c r="B9853" s="87" t="s">
        <v>14579</v>
      </c>
      <c r="C9853" s="86" t="s">
        <v>16</v>
      </c>
      <c r="D9853" s="197">
        <v>8.8000000000000007</v>
      </c>
    </row>
    <row r="9854" spans="1:4" x14ac:dyDescent="0.25">
      <c r="A9854" s="86">
        <v>43058</v>
      </c>
      <c r="B9854" s="87" t="s">
        <v>14580</v>
      </c>
      <c r="C9854" s="86" t="s">
        <v>16</v>
      </c>
      <c r="D9854" s="197">
        <v>9.1199999999999992</v>
      </c>
    </row>
    <row r="9855" spans="1:4" x14ac:dyDescent="0.25">
      <c r="A9855" s="86">
        <v>34</v>
      </c>
      <c r="B9855" s="87" t="s">
        <v>14581</v>
      </c>
      <c r="C9855" s="86" t="s">
        <v>16</v>
      </c>
      <c r="D9855" s="197">
        <v>9.17</v>
      </c>
    </row>
    <row r="9856" spans="1:4" x14ac:dyDescent="0.25">
      <c r="A9856" s="86">
        <v>43055</v>
      </c>
      <c r="B9856" s="87" t="s">
        <v>14582</v>
      </c>
      <c r="C9856" s="86" t="s">
        <v>16</v>
      </c>
      <c r="D9856" s="197">
        <v>7.94</v>
      </c>
    </row>
    <row r="9857" spans="1:4" x14ac:dyDescent="0.25">
      <c r="A9857" s="86">
        <v>43056</v>
      </c>
      <c r="B9857" s="87" t="s">
        <v>14583</v>
      </c>
      <c r="C9857" s="86" t="s">
        <v>16</v>
      </c>
      <c r="D9857" s="197">
        <v>9.15</v>
      </c>
    </row>
    <row r="9858" spans="1:4" x14ac:dyDescent="0.25">
      <c r="A9858" s="86">
        <v>43057</v>
      </c>
      <c r="B9858" s="87" t="s">
        <v>14584</v>
      </c>
      <c r="C9858" s="86" t="s">
        <v>16</v>
      </c>
      <c r="D9858" s="197">
        <v>10.06</v>
      </c>
    </row>
    <row r="9859" spans="1:4" x14ac:dyDescent="0.25">
      <c r="A9859" s="86">
        <v>34449</v>
      </c>
      <c r="B9859" s="87" t="s">
        <v>14585</v>
      </c>
      <c r="C9859" s="86" t="s">
        <v>16</v>
      </c>
      <c r="D9859" s="197">
        <v>10.75</v>
      </c>
    </row>
    <row r="9860" spans="1:4" x14ac:dyDescent="0.25">
      <c r="A9860" s="86">
        <v>32</v>
      </c>
      <c r="B9860" s="87" t="s">
        <v>14586</v>
      </c>
      <c r="C9860" s="86" t="s">
        <v>16</v>
      </c>
      <c r="D9860" s="197">
        <v>9.67</v>
      </c>
    </row>
    <row r="9861" spans="1:4" x14ac:dyDescent="0.25">
      <c r="A9861" s="86">
        <v>33</v>
      </c>
      <c r="B9861" s="87" t="s">
        <v>14587</v>
      </c>
      <c r="C9861" s="86" t="s">
        <v>16</v>
      </c>
      <c r="D9861" s="197">
        <v>9.7200000000000006</v>
      </c>
    </row>
    <row r="9862" spans="1:4" x14ac:dyDescent="0.25">
      <c r="A9862" s="86">
        <v>43061</v>
      </c>
      <c r="B9862" s="87" t="s">
        <v>14588</v>
      </c>
      <c r="C9862" s="86" t="s">
        <v>16</v>
      </c>
      <c r="D9862" s="197">
        <v>9.09</v>
      </c>
    </row>
    <row r="9863" spans="1:4" x14ac:dyDescent="0.25">
      <c r="A9863" s="86">
        <v>43059</v>
      </c>
      <c r="B9863" s="87" t="s">
        <v>14589</v>
      </c>
      <c r="C9863" s="86" t="s">
        <v>16</v>
      </c>
      <c r="D9863" s="197">
        <v>8.67</v>
      </c>
    </row>
    <row r="9864" spans="1:4" x14ac:dyDescent="0.25">
      <c r="A9864" s="86">
        <v>43062</v>
      </c>
      <c r="B9864" s="87" t="s">
        <v>14590</v>
      </c>
      <c r="C9864" s="86" t="s">
        <v>16</v>
      </c>
      <c r="D9864" s="197">
        <v>9.61</v>
      </c>
    </row>
    <row r="9865" spans="1:4" x14ac:dyDescent="0.25">
      <c r="A9865" s="86">
        <v>43060</v>
      </c>
      <c r="B9865" s="87" t="s">
        <v>14591</v>
      </c>
      <c r="C9865" s="86" t="s">
        <v>16</v>
      </c>
      <c r="D9865" s="197">
        <v>7.55</v>
      </c>
    </row>
    <row r="9866" spans="1:4" ht="26.4" x14ac:dyDescent="0.25">
      <c r="A9866" s="86">
        <v>40410</v>
      </c>
      <c r="B9866" s="87" t="s">
        <v>14592</v>
      </c>
      <c r="C9866" s="86" t="s">
        <v>11</v>
      </c>
      <c r="D9866" s="197"/>
    </row>
    <row r="9867" spans="1:4" ht="26.4" x14ac:dyDescent="0.25">
      <c r="A9867" s="86">
        <v>40411</v>
      </c>
      <c r="B9867" s="87" t="s">
        <v>14593</v>
      </c>
      <c r="C9867" s="86" t="s">
        <v>11</v>
      </c>
      <c r="D9867" s="197"/>
    </row>
    <row r="9868" spans="1:4" ht="26.4" x14ac:dyDescent="0.25">
      <c r="A9868" s="86">
        <v>40412</v>
      </c>
      <c r="B9868" s="87" t="s">
        <v>14594</v>
      </c>
      <c r="C9868" s="86" t="s">
        <v>11</v>
      </c>
      <c r="D9868" s="197"/>
    </row>
    <row r="9869" spans="1:4" ht="26.4" x14ac:dyDescent="0.25">
      <c r="A9869" s="86">
        <v>44254</v>
      </c>
      <c r="B9869" s="87" t="s">
        <v>14595</v>
      </c>
      <c r="C9869" s="86" t="s">
        <v>11</v>
      </c>
      <c r="D9869" s="197">
        <v>35.43</v>
      </c>
    </row>
    <row r="9870" spans="1:4" ht="26.4" x14ac:dyDescent="0.25">
      <c r="A9870" s="86">
        <v>44255</v>
      </c>
      <c r="B9870" s="87" t="s">
        <v>14596</v>
      </c>
      <c r="C9870" s="86" t="s">
        <v>11</v>
      </c>
      <c r="D9870" s="197">
        <v>39.270000000000003</v>
      </c>
    </row>
    <row r="9871" spans="1:4" ht="26.4" x14ac:dyDescent="0.25">
      <c r="A9871" s="86">
        <v>44256</v>
      </c>
      <c r="B9871" s="87" t="s">
        <v>14597</v>
      </c>
      <c r="C9871" s="86" t="s">
        <v>11</v>
      </c>
      <c r="D9871" s="197">
        <v>44.35</v>
      </c>
    </row>
    <row r="9872" spans="1:4" ht="26.4" x14ac:dyDescent="0.25">
      <c r="A9872" s="86">
        <v>44257</v>
      </c>
      <c r="B9872" s="87" t="s">
        <v>14598</v>
      </c>
      <c r="C9872" s="86" t="s">
        <v>11</v>
      </c>
      <c r="D9872" s="197">
        <v>70.17</v>
      </c>
    </row>
    <row r="9873" spans="1:4" ht="26.4" x14ac:dyDescent="0.25">
      <c r="A9873" s="86">
        <v>44258</v>
      </c>
      <c r="B9873" s="87" t="s">
        <v>14599</v>
      </c>
      <c r="C9873" s="86" t="s">
        <v>11</v>
      </c>
      <c r="D9873" s="197">
        <v>80.19</v>
      </c>
    </row>
    <row r="9874" spans="1:4" ht="26.4" x14ac:dyDescent="0.25">
      <c r="A9874" s="86">
        <v>44259</v>
      </c>
      <c r="B9874" s="87" t="s">
        <v>14600</v>
      </c>
      <c r="C9874" s="86" t="s">
        <v>11</v>
      </c>
      <c r="D9874" s="197">
        <v>110.07</v>
      </c>
    </row>
    <row r="9875" spans="1:4" x14ac:dyDescent="0.25">
      <c r="A9875" s="86">
        <v>37997</v>
      </c>
      <c r="B9875" s="87" t="s">
        <v>14601</v>
      </c>
      <c r="C9875" s="86" t="s">
        <v>11</v>
      </c>
      <c r="D9875" s="197">
        <v>21.11</v>
      </c>
    </row>
    <row r="9876" spans="1:4" x14ac:dyDescent="0.25">
      <c r="A9876" s="86">
        <v>37998</v>
      </c>
      <c r="B9876" s="87" t="s">
        <v>14602</v>
      </c>
      <c r="C9876" s="86" t="s">
        <v>11</v>
      </c>
      <c r="D9876" s="197">
        <v>28.25</v>
      </c>
    </row>
    <row r="9877" spans="1:4" ht="26.4" x14ac:dyDescent="0.25">
      <c r="A9877" s="86">
        <v>55</v>
      </c>
      <c r="B9877" s="87" t="s">
        <v>14603</v>
      </c>
      <c r="C9877" s="86" t="s">
        <v>11</v>
      </c>
      <c r="D9877" s="197"/>
    </row>
    <row r="9878" spans="1:4" ht="26.4" x14ac:dyDescent="0.25">
      <c r="A9878" s="86">
        <v>61</v>
      </c>
      <c r="B9878" s="87" t="s">
        <v>14604</v>
      </c>
      <c r="C9878" s="86" t="s">
        <v>11</v>
      </c>
      <c r="D9878" s="197"/>
    </row>
    <row r="9879" spans="1:4" ht="26.4" x14ac:dyDescent="0.25">
      <c r="A9879" s="86">
        <v>62</v>
      </c>
      <c r="B9879" s="87" t="s">
        <v>14605</v>
      </c>
      <c r="C9879" s="86" t="s">
        <v>11</v>
      </c>
      <c r="D9879" s="197"/>
    </row>
    <row r="9880" spans="1:4" ht="26.4" x14ac:dyDescent="0.25">
      <c r="A9880" s="86">
        <v>10899</v>
      </c>
      <c r="B9880" s="87" t="s">
        <v>14606</v>
      </c>
      <c r="C9880" s="86" t="s">
        <v>11</v>
      </c>
      <c r="D9880" s="197">
        <v>83.23</v>
      </c>
    </row>
    <row r="9881" spans="1:4" ht="26.4" x14ac:dyDescent="0.25">
      <c r="A9881" s="86">
        <v>10900</v>
      </c>
      <c r="B9881" s="87" t="s">
        <v>14607</v>
      </c>
      <c r="C9881" s="86" t="s">
        <v>11</v>
      </c>
      <c r="D9881" s="197">
        <v>65.14</v>
      </c>
    </row>
    <row r="9882" spans="1:4" x14ac:dyDescent="0.25">
      <c r="A9882" s="86">
        <v>47</v>
      </c>
      <c r="B9882" s="87" t="s">
        <v>14608</v>
      </c>
      <c r="C9882" s="86" t="s">
        <v>11</v>
      </c>
      <c r="D9882" s="197"/>
    </row>
    <row r="9883" spans="1:4" x14ac:dyDescent="0.25">
      <c r="A9883" s="86">
        <v>48</v>
      </c>
      <c r="B9883" s="87" t="s">
        <v>14609</v>
      </c>
      <c r="C9883" s="86" t="s">
        <v>11</v>
      </c>
      <c r="D9883" s="197"/>
    </row>
    <row r="9884" spans="1:4" x14ac:dyDescent="0.25">
      <c r="A9884" s="86">
        <v>46</v>
      </c>
      <c r="B9884" s="87" t="s">
        <v>14610</v>
      </c>
      <c r="C9884" s="86" t="s">
        <v>11</v>
      </c>
      <c r="D9884" s="197"/>
    </row>
    <row r="9885" spans="1:4" x14ac:dyDescent="0.25">
      <c r="A9885" s="86">
        <v>52</v>
      </c>
      <c r="B9885" s="87" t="s">
        <v>14611</v>
      </c>
      <c r="C9885" s="86" t="s">
        <v>11</v>
      </c>
      <c r="D9885" s="197"/>
    </row>
    <row r="9886" spans="1:4" x14ac:dyDescent="0.25">
      <c r="A9886" s="86">
        <v>43</v>
      </c>
      <c r="B9886" s="87" t="s">
        <v>14612</v>
      </c>
      <c r="C9886" s="86" t="s">
        <v>11</v>
      </c>
      <c r="D9886" s="197"/>
    </row>
    <row r="9887" spans="1:4" ht="26.4" x14ac:dyDescent="0.25">
      <c r="A9887" s="86">
        <v>103</v>
      </c>
      <c r="B9887" s="87" t="s">
        <v>14613</v>
      </c>
      <c r="C9887" s="86" t="s">
        <v>11</v>
      </c>
      <c r="D9887" s="197">
        <v>57.91</v>
      </c>
    </row>
    <row r="9888" spans="1:4" ht="26.4" x14ac:dyDescent="0.25">
      <c r="A9888" s="86">
        <v>107</v>
      </c>
      <c r="B9888" s="87" t="s">
        <v>14614</v>
      </c>
      <c r="C9888" s="86" t="s">
        <v>11</v>
      </c>
      <c r="D9888" s="197">
        <v>1.0900000000000001</v>
      </c>
    </row>
    <row r="9889" spans="1:4" ht="26.4" x14ac:dyDescent="0.25">
      <c r="A9889" s="86">
        <v>65</v>
      </c>
      <c r="B9889" s="87" t="s">
        <v>14615</v>
      </c>
      <c r="C9889" s="86" t="s">
        <v>11</v>
      </c>
      <c r="D9889" s="197">
        <v>1.19</v>
      </c>
    </row>
    <row r="9890" spans="1:4" ht="26.4" x14ac:dyDescent="0.25">
      <c r="A9890" s="86">
        <v>108</v>
      </c>
      <c r="B9890" s="87" t="s">
        <v>14616</v>
      </c>
      <c r="C9890" s="86" t="s">
        <v>11</v>
      </c>
      <c r="D9890" s="197">
        <v>2.4</v>
      </c>
    </row>
    <row r="9891" spans="1:4" ht="26.4" x14ac:dyDescent="0.25">
      <c r="A9891" s="86">
        <v>110</v>
      </c>
      <c r="B9891" s="87" t="s">
        <v>14617</v>
      </c>
      <c r="C9891" s="86" t="s">
        <v>11</v>
      </c>
      <c r="D9891" s="197">
        <v>8.33</v>
      </c>
    </row>
    <row r="9892" spans="1:4" ht="26.4" x14ac:dyDescent="0.25">
      <c r="A9892" s="86">
        <v>109</v>
      </c>
      <c r="B9892" s="87" t="s">
        <v>14618</v>
      </c>
      <c r="C9892" s="86" t="s">
        <v>11</v>
      </c>
      <c r="D9892" s="197">
        <v>4.96</v>
      </c>
    </row>
    <row r="9893" spans="1:4" ht="26.4" x14ac:dyDescent="0.25">
      <c r="A9893" s="86">
        <v>111</v>
      </c>
      <c r="B9893" s="87" t="s">
        <v>14619</v>
      </c>
      <c r="C9893" s="86" t="s">
        <v>11</v>
      </c>
      <c r="D9893" s="197">
        <v>11.27</v>
      </c>
    </row>
    <row r="9894" spans="1:4" ht="26.4" x14ac:dyDescent="0.25">
      <c r="A9894" s="86">
        <v>112</v>
      </c>
      <c r="B9894" s="87" t="s">
        <v>14620</v>
      </c>
      <c r="C9894" s="86" t="s">
        <v>11</v>
      </c>
      <c r="D9894" s="197">
        <v>5.97</v>
      </c>
    </row>
    <row r="9895" spans="1:4" ht="26.4" x14ac:dyDescent="0.25">
      <c r="A9895" s="86">
        <v>113</v>
      </c>
      <c r="B9895" s="87" t="s">
        <v>14621</v>
      </c>
      <c r="C9895" s="86" t="s">
        <v>11</v>
      </c>
      <c r="D9895" s="197">
        <v>14.95</v>
      </c>
    </row>
    <row r="9896" spans="1:4" ht="26.4" x14ac:dyDescent="0.25">
      <c r="A9896" s="86">
        <v>104</v>
      </c>
      <c r="B9896" s="87" t="s">
        <v>14622</v>
      </c>
      <c r="C9896" s="86" t="s">
        <v>11</v>
      </c>
      <c r="D9896" s="197">
        <v>26.03</v>
      </c>
    </row>
    <row r="9897" spans="1:4" ht="26.4" x14ac:dyDescent="0.25">
      <c r="A9897" s="86">
        <v>102</v>
      </c>
      <c r="B9897" s="87" t="s">
        <v>14623</v>
      </c>
      <c r="C9897" s="86" t="s">
        <v>11</v>
      </c>
      <c r="D9897" s="197">
        <v>35.880000000000003</v>
      </c>
    </row>
    <row r="9898" spans="1:4" ht="26.4" x14ac:dyDescent="0.25">
      <c r="A9898" s="86">
        <v>95</v>
      </c>
      <c r="B9898" s="87" t="s">
        <v>14624</v>
      </c>
      <c r="C9898" s="86" t="s">
        <v>11</v>
      </c>
      <c r="D9898" s="197">
        <v>15.16</v>
      </c>
    </row>
    <row r="9899" spans="1:4" ht="26.4" x14ac:dyDescent="0.25">
      <c r="A9899" s="86">
        <v>96</v>
      </c>
      <c r="B9899" s="87" t="s">
        <v>14625</v>
      </c>
      <c r="C9899" s="86" t="s">
        <v>11</v>
      </c>
      <c r="D9899" s="197">
        <v>16.489999999999998</v>
      </c>
    </row>
    <row r="9900" spans="1:4" ht="26.4" x14ac:dyDescent="0.25">
      <c r="A9900" s="86">
        <v>97</v>
      </c>
      <c r="B9900" s="87" t="s">
        <v>14626</v>
      </c>
      <c r="C9900" s="86" t="s">
        <v>11</v>
      </c>
      <c r="D9900" s="197">
        <v>24.82</v>
      </c>
    </row>
    <row r="9901" spans="1:4" ht="26.4" x14ac:dyDescent="0.25">
      <c r="A9901" s="86">
        <v>98</v>
      </c>
      <c r="B9901" s="87" t="s">
        <v>14627</v>
      </c>
      <c r="C9901" s="86" t="s">
        <v>11</v>
      </c>
      <c r="D9901" s="197">
        <v>37.15</v>
      </c>
    </row>
    <row r="9902" spans="1:4" ht="26.4" x14ac:dyDescent="0.25">
      <c r="A9902" s="86">
        <v>99</v>
      </c>
      <c r="B9902" s="87" t="s">
        <v>14628</v>
      </c>
      <c r="C9902" s="86" t="s">
        <v>11</v>
      </c>
      <c r="D9902" s="197">
        <v>35.11</v>
      </c>
    </row>
    <row r="9903" spans="1:4" ht="26.4" x14ac:dyDescent="0.25">
      <c r="A9903" s="86">
        <v>60</v>
      </c>
      <c r="B9903" s="87" t="s">
        <v>14629</v>
      </c>
      <c r="C9903" s="86" t="s">
        <v>11</v>
      </c>
      <c r="D9903" s="197"/>
    </row>
    <row r="9904" spans="1:4" ht="26.4" x14ac:dyDescent="0.25">
      <c r="A9904" s="86">
        <v>72</v>
      </c>
      <c r="B9904" s="87" t="s">
        <v>14630</v>
      </c>
      <c r="C9904" s="86" t="s">
        <v>11</v>
      </c>
      <c r="D9904" s="197">
        <v>67.33</v>
      </c>
    </row>
    <row r="9905" spans="1:4" ht="26.4" x14ac:dyDescent="0.25">
      <c r="A9905" s="86">
        <v>71</v>
      </c>
      <c r="B9905" s="87" t="s">
        <v>14631</v>
      </c>
      <c r="C9905" s="86" t="s">
        <v>11</v>
      </c>
      <c r="D9905" s="197">
        <v>41.59</v>
      </c>
    </row>
    <row r="9906" spans="1:4" ht="26.4" x14ac:dyDescent="0.25">
      <c r="A9906" s="86">
        <v>67</v>
      </c>
      <c r="B9906" s="87" t="s">
        <v>14632</v>
      </c>
      <c r="C9906" s="86" t="s">
        <v>11</v>
      </c>
      <c r="D9906" s="197">
        <v>21.77</v>
      </c>
    </row>
    <row r="9907" spans="1:4" ht="26.4" x14ac:dyDescent="0.25">
      <c r="A9907" s="86">
        <v>73</v>
      </c>
      <c r="B9907" s="87" t="s">
        <v>14633</v>
      </c>
      <c r="C9907" s="86" t="s">
        <v>11</v>
      </c>
      <c r="D9907" s="197">
        <v>20.83</v>
      </c>
    </row>
    <row r="9908" spans="1:4" ht="26.4" x14ac:dyDescent="0.25">
      <c r="A9908" s="86">
        <v>100</v>
      </c>
      <c r="B9908" s="87" t="s">
        <v>14634</v>
      </c>
      <c r="C9908" s="86" t="s">
        <v>11</v>
      </c>
      <c r="D9908" s="197">
        <v>61.34</v>
      </c>
    </row>
    <row r="9909" spans="1:4" ht="26.4" x14ac:dyDescent="0.25">
      <c r="A9909" s="86">
        <v>75</v>
      </c>
      <c r="B9909" s="87" t="s">
        <v>14635</v>
      </c>
      <c r="C9909" s="86" t="s">
        <v>11</v>
      </c>
      <c r="D9909" s="197">
        <v>357.62</v>
      </c>
    </row>
    <row r="9910" spans="1:4" ht="26.4" x14ac:dyDescent="0.25">
      <c r="A9910" s="86">
        <v>83</v>
      </c>
      <c r="B9910" s="87" t="s">
        <v>14636</v>
      </c>
      <c r="C9910" s="86" t="s">
        <v>11</v>
      </c>
      <c r="D9910" s="197">
        <v>285.91000000000003</v>
      </c>
    </row>
    <row r="9911" spans="1:4" x14ac:dyDescent="0.25">
      <c r="A9911" s="86">
        <v>74</v>
      </c>
      <c r="B9911" s="87" t="s">
        <v>14637</v>
      </c>
      <c r="C9911" s="86" t="s">
        <v>11</v>
      </c>
      <c r="D9911" s="197">
        <v>408.77</v>
      </c>
    </row>
    <row r="9912" spans="1:4" ht="26.4" x14ac:dyDescent="0.25">
      <c r="A9912" s="86">
        <v>106</v>
      </c>
      <c r="B9912" s="87" t="s">
        <v>14638</v>
      </c>
      <c r="C9912" s="86" t="s">
        <v>11</v>
      </c>
      <c r="D9912" s="197">
        <v>516.9</v>
      </c>
    </row>
    <row r="9913" spans="1:4" ht="26.4" x14ac:dyDescent="0.25">
      <c r="A9913" s="86">
        <v>88</v>
      </c>
      <c r="B9913" s="87" t="s">
        <v>14639</v>
      </c>
      <c r="C9913" s="86" t="s">
        <v>11</v>
      </c>
      <c r="D9913" s="197">
        <v>14.53</v>
      </c>
    </row>
    <row r="9914" spans="1:4" ht="26.4" x14ac:dyDescent="0.25">
      <c r="A9914" s="86">
        <v>82</v>
      </c>
      <c r="B9914" s="87" t="s">
        <v>14640</v>
      </c>
      <c r="C9914" s="86" t="s">
        <v>11</v>
      </c>
      <c r="D9914" s="197">
        <v>272.02</v>
      </c>
    </row>
    <row r="9915" spans="1:4" ht="26.4" x14ac:dyDescent="0.25">
      <c r="A9915" s="86">
        <v>105</v>
      </c>
      <c r="B9915" s="87" t="s">
        <v>14641</v>
      </c>
      <c r="C9915" s="86" t="s">
        <v>11</v>
      </c>
      <c r="D9915" s="197">
        <v>385.45</v>
      </c>
    </row>
    <row r="9916" spans="1:4" ht="26.4" x14ac:dyDescent="0.25">
      <c r="A9916" s="86">
        <v>39719</v>
      </c>
      <c r="B9916" s="87" t="s">
        <v>14642</v>
      </c>
      <c r="C9916" s="86" t="s">
        <v>3741</v>
      </c>
      <c r="D9916" s="197">
        <v>194.55</v>
      </c>
    </row>
    <row r="9917" spans="1:4" x14ac:dyDescent="0.25">
      <c r="A9917" s="86">
        <v>3410</v>
      </c>
      <c r="B9917" s="87" t="s">
        <v>14643</v>
      </c>
      <c r="C9917" s="86" t="s">
        <v>16</v>
      </c>
      <c r="D9917" s="197">
        <v>43.76</v>
      </c>
    </row>
    <row r="9918" spans="1:4" x14ac:dyDescent="0.25">
      <c r="A9918" s="86">
        <v>4791</v>
      </c>
      <c r="B9918" s="87" t="s">
        <v>14644</v>
      </c>
      <c r="C9918" s="86" t="s">
        <v>16</v>
      </c>
      <c r="D9918" s="197">
        <v>55.1</v>
      </c>
    </row>
    <row r="9919" spans="1:4" ht="26.4" x14ac:dyDescent="0.25">
      <c r="A9919" s="86">
        <v>157</v>
      </c>
      <c r="B9919" s="87" t="s">
        <v>14645</v>
      </c>
      <c r="C9919" s="86" t="s">
        <v>16</v>
      </c>
      <c r="D9919" s="197">
        <v>136.55000000000001</v>
      </c>
    </row>
    <row r="9920" spans="1:4" x14ac:dyDescent="0.25">
      <c r="A9920" s="86">
        <v>156</v>
      </c>
      <c r="B9920" s="87" t="s">
        <v>14646</v>
      </c>
      <c r="C9920" s="86" t="s">
        <v>16</v>
      </c>
      <c r="D9920" s="197">
        <v>48.62</v>
      </c>
    </row>
    <row r="9921" spans="1:4" ht="26.4" x14ac:dyDescent="0.25">
      <c r="A9921" s="86">
        <v>131</v>
      </c>
      <c r="B9921" s="87" t="s">
        <v>14647</v>
      </c>
      <c r="C9921" s="86" t="s">
        <v>16</v>
      </c>
      <c r="D9921" s="197">
        <v>41.58</v>
      </c>
    </row>
    <row r="9922" spans="1:4" x14ac:dyDescent="0.25">
      <c r="A9922" s="86">
        <v>21114</v>
      </c>
      <c r="B9922" s="87" t="s">
        <v>14648</v>
      </c>
      <c r="C9922" s="86" t="s">
        <v>11</v>
      </c>
      <c r="D9922" s="197">
        <v>38.35</v>
      </c>
    </row>
    <row r="9923" spans="1:4" x14ac:dyDescent="0.25">
      <c r="A9923" s="86">
        <v>119</v>
      </c>
      <c r="B9923" s="87" t="s">
        <v>14649</v>
      </c>
      <c r="C9923" s="86" t="s">
        <v>11</v>
      </c>
      <c r="D9923" s="197">
        <v>9.7200000000000006</v>
      </c>
    </row>
    <row r="9924" spans="1:4" x14ac:dyDescent="0.25">
      <c r="A9924" s="86">
        <v>122</v>
      </c>
      <c r="B9924" s="87" t="s">
        <v>14650</v>
      </c>
      <c r="C9924" s="86" t="s">
        <v>11</v>
      </c>
      <c r="D9924" s="197">
        <v>74.790000000000006</v>
      </c>
    </row>
    <row r="9925" spans="1:4" x14ac:dyDescent="0.25">
      <c r="A9925" s="86">
        <v>20080</v>
      </c>
      <c r="B9925" s="87" t="s">
        <v>14651</v>
      </c>
      <c r="C9925" s="86" t="s">
        <v>11</v>
      </c>
      <c r="D9925" s="197">
        <v>24.41</v>
      </c>
    </row>
    <row r="9926" spans="1:4" ht="26.4" x14ac:dyDescent="0.25">
      <c r="A9926" s="86">
        <v>124</v>
      </c>
      <c r="B9926" s="277" t="s">
        <v>14652</v>
      </c>
      <c r="C9926" s="86" t="s">
        <v>3741</v>
      </c>
      <c r="D9926" s="197">
        <v>16.03</v>
      </c>
    </row>
    <row r="9927" spans="1:4" x14ac:dyDescent="0.25">
      <c r="A9927" s="86">
        <v>7334</v>
      </c>
      <c r="B9927" s="87" t="s">
        <v>14653</v>
      </c>
      <c r="C9927" s="86" t="s">
        <v>3741</v>
      </c>
      <c r="D9927" s="197">
        <v>12.1</v>
      </c>
    </row>
    <row r="9928" spans="1:4" x14ac:dyDescent="0.25">
      <c r="A9928" s="86">
        <v>45146</v>
      </c>
      <c r="B9928" s="87" t="s">
        <v>14654</v>
      </c>
      <c r="C9928" s="86" t="s">
        <v>16</v>
      </c>
      <c r="D9928" s="197">
        <v>30.74</v>
      </c>
    </row>
    <row r="9929" spans="1:4" ht="26.4" x14ac:dyDescent="0.25">
      <c r="A9929" s="86">
        <v>123</v>
      </c>
      <c r="B9929" s="87" t="s">
        <v>14655</v>
      </c>
      <c r="C9929" s="86" t="s">
        <v>3741</v>
      </c>
      <c r="D9929" s="197">
        <v>6.56</v>
      </c>
    </row>
    <row r="9930" spans="1:4" ht="26.4" x14ac:dyDescent="0.25">
      <c r="A9930" s="86">
        <v>127</v>
      </c>
      <c r="B9930" s="87" t="s">
        <v>14656</v>
      </c>
      <c r="C9930" s="86" t="s">
        <v>3741</v>
      </c>
      <c r="D9930" s="197">
        <v>15.66</v>
      </c>
    </row>
    <row r="9931" spans="1:4" ht="26.4" x14ac:dyDescent="0.25">
      <c r="A9931" s="86">
        <v>133</v>
      </c>
      <c r="B9931" s="87" t="s">
        <v>14657</v>
      </c>
      <c r="C9931" s="86" t="s">
        <v>3741</v>
      </c>
      <c r="D9931" s="197">
        <v>6.5</v>
      </c>
    </row>
    <row r="9932" spans="1:4" ht="26.4" x14ac:dyDescent="0.25">
      <c r="A9932" s="86">
        <v>43617</v>
      </c>
      <c r="B9932" s="87" t="s">
        <v>14658</v>
      </c>
      <c r="C9932" s="86" t="s">
        <v>3741</v>
      </c>
      <c r="D9932" s="197">
        <v>7.26</v>
      </c>
    </row>
    <row r="9933" spans="1:4" ht="26.4" x14ac:dyDescent="0.25">
      <c r="A9933" s="86">
        <v>132</v>
      </c>
      <c r="B9933" s="87" t="s">
        <v>14659</v>
      </c>
      <c r="C9933" s="86" t="s">
        <v>3741</v>
      </c>
      <c r="D9933" s="197">
        <v>6.74</v>
      </c>
    </row>
    <row r="9934" spans="1:4" ht="26.4" x14ac:dyDescent="0.25">
      <c r="A9934" s="86">
        <v>43618</v>
      </c>
      <c r="B9934" s="87" t="s">
        <v>14660</v>
      </c>
      <c r="C9934" s="86" t="s">
        <v>16</v>
      </c>
      <c r="D9934" s="197">
        <v>16.97</v>
      </c>
    </row>
    <row r="9935" spans="1:4" ht="39.6" x14ac:dyDescent="0.25">
      <c r="A9935" s="86">
        <v>37476</v>
      </c>
      <c r="B9935" s="87" t="s">
        <v>14661</v>
      </c>
      <c r="C9935" s="86" t="s">
        <v>11</v>
      </c>
      <c r="D9935" s="197">
        <v>3904.75</v>
      </c>
    </row>
    <row r="9936" spans="1:4" ht="39.6" x14ac:dyDescent="0.25">
      <c r="A9936" s="86">
        <v>37478</v>
      </c>
      <c r="B9936" s="87" t="s">
        <v>14662</v>
      </c>
      <c r="C9936" s="86" t="s">
        <v>11</v>
      </c>
      <c r="D9936" s="197">
        <v>4890.8100000000004</v>
      </c>
    </row>
    <row r="9937" spans="1:4" ht="39.6" x14ac:dyDescent="0.25">
      <c r="A9937" s="86">
        <v>37477</v>
      </c>
      <c r="B9937" s="87" t="s">
        <v>14663</v>
      </c>
      <c r="C9937" s="86" t="s">
        <v>11</v>
      </c>
      <c r="D9937" s="197">
        <v>6626.25</v>
      </c>
    </row>
    <row r="9938" spans="1:4" ht="39.6" x14ac:dyDescent="0.25">
      <c r="A9938" s="86">
        <v>37479</v>
      </c>
      <c r="B9938" s="87" t="s">
        <v>14664</v>
      </c>
      <c r="C9938" s="86" t="s">
        <v>11</v>
      </c>
      <c r="D9938" s="197">
        <v>7858.82</v>
      </c>
    </row>
    <row r="9939" spans="1:4" x14ac:dyDescent="0.25">
      <c r="A9939" s="86">
        <v>4319</v>
      </c>
      <c r="B9939" s="87" t="s">
        <v>14665</v>
      </c>
      <c r="C9939" s="86" t="s">
        <v>11</v>
      </c>
      <c r="D9939" s="197">
        <v>2.25</v>
      </c>
    </row>
    <row r="9940" spans="1:4" ht="26.4" x14ac:dyDescent="0.25">
      <c r="A9940" s="86">
        <v>42409</v>
      </c>
      <c r="B9940" s="87" t="s">
        <v>14666</v>
      </c>
      <c r="C9940" s="86" t="s">
        <v>16</v>
      </c>
      <c r="D9940" s="197">
        <v>10.69</v>
      </c>
    </row>
    <row r="9941" spans="1:4" x14ac:dyDescent="0.25">
      <c r="A9941" s="86">
        <v>40553</v>
      </c>
      <c r="B9941" s="87" t="s">
        <v>14667</v>
      </c>
      <c r="C9941" s="86" t="s">
        <v>28</v>
      </c>
      <c r="D9941" s="197"/>
    </row>
    <row r="9942" spans="1:4" x14ac:dyDescent="0.25">
      <c r="A9942" s="86">
        <v>6114</v>
      </c>
      <c r="B9942" s="87" t="s">
        <v>14668</v>
      </c>
      <c r="C9942" s="86" t="s">
        <v>18</v>
      </c>
      <c r="D9942" s="197">
        <v>18.82</v>
      </c>
    </row>
    <row r="9943" spans="1:4" x14ac:dyDescent="0.25">
      <c r="A9943" s="86">
        <v>40912</v>
      </c>
      <c r="B9943" s="87" t="s">
        <v>14669</v>
      </c>
      <c r="C9943" s="86" t="s">
        <v>4061</v>
      </c>
      <c r="D9943" s="197">
        <v>3306.02</v>
      </c>
    </row>
    <row r="9944" spans="1:4" x14ac:dyDescent="0.25">
      <c r="A9944" s="86">
        <v>247</v>
      </c>
      <c r="B9944" s="87" t="s">
        <v>14670</v>
      </c>
      <c r="C9944" s="86" t="s">
        <v>18</v>
      </c>
      <c r="D9944" s="197">
        <v>18.82</v>
      </c>
    </row>
    <row r="9945" spans="1:4" x14ac:dyDescent="0.25">
      <c r="A9945" s="86">
        <v>40919</v>
      </c>
      <c r="B9945" s="87" t="s">
        <v>14671</v>
      </c>
      <c r="C9945" s="86" t="s">
        <v>4061</v>
      </c>
      <c r="D9945" s="197">
        <v>3306.02</v>
      </c>
    </row>
    <row r="9946" spans="1:4" x14ac:dyDescent="0.25">
      <c r="A9946" s="86">
        <v>44499</v>
      </c>
      <c r="B9946" s="87" t="s">
        <v>14672</v>
      </c>
      <c r="C9946" s="86" t="s">
        <v>18</v>
      </c>
      <c r="D9946" s="197">
        <v>18.82</v>
      </c>
    </row>
    <row r="9947" spans="1:4" x14ac:dyDescent="0.25">
      <c r="A9947" s="86">
        <v>40984</v>
      </c>
      <c r="B9947" s="87" t="s">
        <v>14673</v>
      </c>
      <c r="C9947" s="86" t="s">
        <v>4061</v>
      </c>
      <c r="D9947" s="197">
        <v>3306.02</v>
      </c>
    </row>
    <row r="9948" spans="1:4" x14ac:dyDescent="0.25">
      <c r="A9948" s="86">
        <v>248</v>
      </c>
      <c r="B9948" s="87" t="s">
        <v>14674</v>
      </c>
      <c r="C9948" s="86" t="s">
        <v>18</v>
      </c>
      <c r="D9948" s="197">
        <v>17.059999999999999</v>
      </c>
    </row>
    <row r="9949" spans="1:4" x14ac:dyDescent="0.25">
      <c r="A9949" s="86">
        <v>41086</v>
      </c>
      <c r="B9949" s="87" t="s">
        <v>14675</v>
      </c>
      <c r="C9949" s="86" t="s">
        <v>4061</v>
      </c>
      <c r="D9949" s="197">
        <v>2997.69</v>
      </c>
    </row>
    <row r="9950" spans="1:4" x14ac:dyDescent="0.25">
      <c r="A9950" s="86">
        <v>34466</v>
      </c>
      <c r="B9950" s="87" t="s">
        <v>14676</v>
      </c>
      <c r="C9950" s="86" t="s">
        <v>18</v>
      </c>
      <c r="D9950" s="197">
        <v>18.82</v>
      </c>
    </row>
    <row r="9951" spans="1:4" x14ac:dyDescent="0.25">
      <c r="A9951" s="86">
        <v>41083</v>
      </c>
      <c r="B9951" s="87" t="s">
        <v>14677</v>
      </c>
      <c r="C9951" s="86" t="s">
        <v>4061</v>
      </c>
      <c r="D9951" s="197">
        <v>3306.02</v>
      </c>
    </row>
    <row r="9952" spans="1:4" x14ac:dyDescent="0.25">
      <c r="A9952" s="86">
        <v>252</v>
      </c>
      <c r="B9952" s="87" t="s">
        <v>14678</v>
      </c>
      <c r="C9952" s="86" t="s">
        <v>18</v>
      </c>
      <c r="D9952" s="197">
        <v>18.82</v>
      </c>
    </row>
    <row r="9953" spans="1:4" x14ac:dyDescent="0.25">
      <c r="A9953" s="86">
        <v>40909</v>
      </c>
      <c r="B9953" s="87" t="s">
        <v>14679</v>
      </c>
      <c r="C9953" s="86" t="s">
        <v>4061</v>
      </c>
      <c r="D9953" s="197">
        <v>3306.02</v>
      </c>
    </row>
    <row r="9954" spans="1:4" x14ac:dyDescent="0.25">
      <c r="A9954" s="86">
        <v>242</v>
      </c>
      <c r="B9954" s="87" t="s">
        <v>14680</v>
      </c>
      <c r="C9954" s="86" t="s">
        <v>18</v>
      </c>
      <c r="D9954" s="197">
        <v>17.059999999999999</v>
      </c>
    </row>
    <row r="9955" spans="1:4" x14ac:dyDescent="0.25">
      <c r="A9955" s="86">
        <v>41085</v>
      </c>
      <c r="B9955" s="87" t="s">
        <v>14681</v>
      </c>
      <c r="C9955" s="86" t="s">
        <v>4061</v>
      </c>
      <c r="D9955" s="197">
        <v>2997.69</v>
      </c>
    </row>
    <row r="9956" spans="1:4" ht="26.4" x14ac:dyDescent="0.25">
      <c r="A9956" s="86">
        <v>427</v>
      </c>
      <c r="B9956" s="87" t="s">
        <v>14682</v>
      </c>
      <c r="C9956" s="86" t="s">
        <v>11</v>
      </c>
      <c r="D9956" s="197">
        <v>9.3800000000000008</v>
      </c>
    </row>
    <row r="9957" spans="1:4" ht="26.4" x14ac:dyDescent="0.25">
      <c r="A9957" s="86">
        <v>417</v>
      </c>
      <c r="B9957" s="87" t="s">
        <v>14683</v>
      </c>
      <c r="C9957" s="86" t="s">
        <v>11</v>
      </c>
      <c r="D9957" s="197">
        <v>4.42</v>
      </c>
    </row>
    <row r="9958" spans="1:4" ht="26.4" x14ac:dyDescent="0.25">
      <c r="A9958" s="86">
        <v>11273</v>
      </c>
      <c r="B9958" s="87" t="s">
        <v>14684</v>
      </c>
      <c r="C9958" s="86" t="s">
        <v>11</v>
      </c>
      <c r="D9958" s="197">
        <v>13.73</v>
      </c>
    </row>
    <row r="9959" spans="1:4" ht="26.4" x14ac:dyDescent="0.25">
      <c r="A9959" s="86">
        <v>11272</v>
      </c>
      <c r="B9959" s="87" t="s">
        <v>14685</v>
      </c>
      <c r="C9959" s="86" t="s">
        <v>11</v>
      </c>
      <c r="D9959" s="197">
        <v>8.2799999999999994</v>
      </c>
    </row>
    <row r="9960" spans="1:4" ht="26.4" x14ac:dyDescent="0.25">
      <c r="A9960" s="86">
        <v>11275</v>
      </c>
      <c r="B9960" s="87" t="s">
        <v>14686</v>
      </c>
      <c r="C9960" s="86" t="s">
        <v>11</v>
      </c>
      <c r="D9960" s="197">
        <v>3.32</v>
      </c>
    </row>
    <row r="9961" spans="1:4" ht="26.4" x14ac:dyDescent="0.25">
      <c r="A9961" s="86">
        <v>11274</v>
      </c>
      <c r="B9961" s="87" t="s">
        <v>14687</v>
      </c>
      <c r="C9961" s="86" t="s">
        <v>11</v>
      </c>
      <c r="D9961" s="197">
        <v>2.5299999999999998</v>
      </c>
    </row>
    <row r="9962" spans="1:4" x14ac:dyDescent="0.25">
      <c r="A9962" s="86">
        <v>45208</v>
      </c>
      <c r="B9962" s="87" t="s">
        <v>14688</v>
      </c>
      <c r="C9962" s="86" t="s">
        <v>11</v>
      </c>
      <c r="D9962" s="197">
        <v>233.32</v>
      </c>
    </row>
    <row r="9963" spans="1:4" x14ac:dyDescent="0.25">
      <c r="A9963" s="86">
        <v>45250</v>
      </c>
      <c r="B9963" s="87" t="s">
        <v>14689</v>
      </c>
      <c r="C9963" s="86" t="s">
        <v>11</v>
      </c>
      <c r="D9963" s="197">
        <v>34.97</v>
      </c>
    </row>
    <row r="9964" spans="1:4" x14ac:dyDescent="0.25">
      <c r="A9964" s="86">
        <v>38470</v>
      </c>
      <c r="B9964" s="87" t="s">
        <v>14690</v>
      </c>
      <c r="C9964" s="86" t="s">
        <v>11</v>
      </c>
      <c r="D9964" s="197">
        <v>35.799999999999997</v>
      </c>
    </row>
    <row r="9965" spans="1:4" x14ac:dyDescent="0.25">
      <c r="A9965" s="86">
        <v>38547</v>
      </c>
      <c r="B9965" s="87" t="s">
        <v>14691</v>
      </c>
      <c r="C9965" s="86" t="s">
        <v>11</v>
      </c>
      <c r="D9965" s="197">
        <v>237.65</v>
      </c>
    </row>
    <row r="9966" spans="1:4" x14ac:dyDescent="0.25">
      <c r="A9966" s="86">
        <v>38467</v>
      </c>
      <c r="B9966" s="87" t="s">
        <v>14692</v>
      </c>
      <c r="C9966" s="86" t="s">
        <v>11</v>
      </c>
      <c r="D9966" s="197">
        <v>143.30000000000001</v>
      </c>
    </row>
    <row r="9967" spans="1:4" x14ac:dyDescent="0.25">
      <c r="A9967" s="86">
        <v>38468</v>
      </c>
      <c r="B9967" s="87" t="s">
        <v>14693</v>
      </c>
      <c r="C9967" s="86" t="s">
        <v>11</v>
      </c>
      <c r="D9967" s="197">
        <v>178.88</v>
      </c>
    </row>
    <row r="9968" spans="1:4" x14ac:dyDescent="0.25">
      <c r="A9968" s="86">
        <v>38469</v>
      </c>
      <c r="B9968" s="87" t="s">
        <v>14694</v>
      </c>
      <c r="C9968" s="86" t="s">
        <v>11</v>
      </c>
      <c r="D9968" s="197">
        <v>226.91</v>
      </c>
    </row>
    <row r="9969" spans="1:4" x14ac:dyDescent="0.25">
      <c r="A9969" s="86">
        <v>45197</v>
      </c>
      <c r="B9969" s="87" t="s">
        <v>14695</v>
      </c>
      <c r="C9969" s="86" t="s">
        <v>11</v>
      </c>
      <c r="D9969" s="197">
        <v>180.97</v>
      </c>
    </row>
    <row r="9970" spans="1:4" x14ac:dyDescent="0.25">
      <c r="A9970" s="86">
        <v>38471</v>
      </c>
      <c r="B9970" s="87" t="s">
        <v>14696</v>
      </c>
      <c r="C9970" s="86" t="s">
        <v>11</v>
      </c>
      <c r="D9970" s="197">
        <v>242.69</v>
      </c>
    </row>
    <row r="9971" spans="1:4" x14ac:dyDescent="0.25">
      <c r="A9971" s="86">
        <v>45206</v>
      </c>
      <c r="B9971" s="87" t="s">
        <v>14697</v>
      </c>
      <c r="C9971" s="86" t="s">
        <v>11</v>
      </c>
      <c r="D9971" s="197">
        <v>47.95</v>
      </c>
    </row>
    <row r="9972" spans="1:4" x14ac:dyDescent="0.25">
      <c r="A9972" s="86">
        <v>37370</v>
      </c>
      <c r="B9972" s="87" t="s">
        <v>14698</v>
      </c>
      <c r="C9972" s="86" t="s">
        <v>18</v>
      </c>
      <c r="D9972" s="197">
        <v>5.59</v>
      </c>
    </row>
    <row r="9973" spans="1:4" x14ac:dyDescent="0.25">
      <c r="A9973" s="86">
        <v>40862</v>
      </c>
      <c r="B9973" s="87" t="s">
        <v>14699</v>
      </c>
      <c r="C9973" s="86" t="s">
        <v>4061</v>
      </c>
      <c r="D9973" s="197">
        <v>1053.3499999999999</v>
      </c>
    </row>
    <row r="9974" spans="1:4" ht="26.4" x14ac:dyDescent="0.25">
      <c r="A9974" s="86">
        <v>10658</v>
      </c>
      <c r="B9974" s="87" t="s">
        <v>14700</v>
      </c>
      <c r="C9974" s="86" t="s">
        <v>11</v>
      </c>
      <c r="D9974" s="197"/>
    </row>
    <row r="9975" spans="1:4" x14ac:dyDescent="0.25">
      <c r="A9975" s="86">
        <v>253</v>
      </c>
      <c r="B9975" s="87" t="s">
        <v>14701</v>
      </c>
      <c r="C9975" s="86" t="s">
        <v>18</v>
      </c>
      <c r="D9975" s="197">
        <v>24.35</v>
      </c>
    </row>
    <row r="9976" spans="1:4" x14ac:dyDescent="0.25">
      <c r="A9976" s="86">
        <v>40809</v>
      </c>
      <c r="B9976" s="87" t="s">
        <v>14702</v>
      </c>
      <c r="C9976" s="86" t="s">
        <v>4061</v>
      </c>
      <c r="D9976" s="197">
        <v>4272.8999999999996</v>
      </c>
    </row>
    <row r="9977" spans="1:4" ht="39.6" x14ac:dyDescent="0.25">
      <c r="A9977" s="86">
        <v>42428</v>
      </c>
      <c r="B9977" s="87" t="s">
        <v>14703</v>
      </c>
      <c r="C9977" s="86" t="s">
        <v>11</v>
      </c>
      <c r="D9977" s="197"/>
    </row>
    <row r="9978" spans="1:4" x14ac:dyDescent="0.25">
      <c r="A9978" s="86">
        <v>301</v>
      </c>
      <c r="B9978" s="87" t="s">
        <v>14704</v>
      </c>
      <c r="C9978" s="86" t="s">
        <v>11</v>
      </c>
      <c r="D9978" s="197">
        <v>3.25</v>
      </c>
    </row>
    <row r="9979" spans="1:4" x14ac:dyDescent="0.25">
      <c r="A9979" s="86">
        <v>296</v>
      </c>
      <c r="B9979" s="87" t="s">
        <v>14705</v>
      </c>
      <c r="C9979" s="86" t="s">
        <v>11</v>
      </c>
      <c r="D9979" s="197">
        <v>1.83</v>
      </c>
    </row>
    <row r="9980" spans="1:4" x14ac:dyDescent="0.25">
      <c r="A9980" s="86">
        <v>297</v>
      </c>
      <c r="B9980" s="87" t="s">
        <v>14706</v>
      </c>
      <c r="C9980" s="86" t="s">
        <v>11</v>
      </c>
      <c r="D9980" s="197">
        <v>2.7</v>
      </c>
    </row>
    <row r="9981" spans="1:4" x14ac:dyDescent="0.25">
      <c r="A9981" s="86">
        <v>299</v>
      </c>
      <c r="B9981" s="87" t="s">
        <v>14707</v>
      </c>
      <c r="C9981" s="86" t="s">
        <v>11</v>
      </c>
      <c r="D9981" s="197">
        <v>3.81</v>
      </c>
    </row>
    <row r="9982" spans="1:4" x14ac:dyDescent="0.25">
      <c r="A9982" s="86">
        <v>300</v>
      </c>
      <c r="B9982" s="87" t="s">
        <v>14708</v>
      </c>
      <c r="C9982" s="86" t="s">
        <v>11</v>
      </c>
      <c r="D9982" s="197">
        <v>13.19</v>
      </c>
    </row>
    <row r="9983" spans="1:4" x14ac:dyDescent="0.25">
      <c r="A9983" s="86">
        <v>20085</v>
      </c>
      <c r="B9983" s="87" t="s">
        <v>14709</v>
      </c>
      <c r="C9983" s="86" t="s">
        <v>11</v>
      </c>
      <c r="D9983" s="197">
        <v>2.41</v>
      </c>
    </row>
    <row r="9984" spans="1:4" x14ac:dyDescent="0.25">
      <c r="A9984" s="86">
        <v>298</v>
      </c>
      <c r="B9984" s="87" t="s">
        <v>14710</v>
      </c>
      <c r="C9984" s="86" t="s">
        <v>11</v>
      </c>
      <c r="D9984" s="197">
        <v>2.93</v>
      </c>
    </row>
    <row r="9985" spans="1:4" x14ac:dyDescent="0.25">
      <c r="A9985" s="86">
        <v>311</v>
      </c>
      <c r="B9985" s="87" t="s">
        <v>14711</v>
      </c>
      <c r="C9985" s="86" t="s">
        <v>11</v>
      </c>
      <c r="D9985" s="197">
        <v>10.88</v>
      </c>
    </row>
    <row r="9986" spans="1:4" x14ac:dyDescent="0.25">
      <c r="A9986" s="86">
        <v>318</v>
      </c>
      <c r="B9986" s="87" t="s">
        <v>14712</v>
      </c>
      <c r="C9986" s="86" t="s">
        <v>11</v>
      </c>
      <c r="D9986" s="197">
        <v>21.91</v>
      </c>
    </row>
    <row r="9987" spans="1:4" x14ac:dyDescent="0.25">
      <c r="A9987" s="86">
        <v>319</v>
      </c>
      <c r="B9987" s="87" t="s">
        <v>14713</v>
      </c>
      <c r="C9987" s="86" t="s">
        <v>11</v>
      </c>
      <c r="D9987" s="197">
        <v>34.35</v>
      </c>
    </row>
    <row r="9988" spans="1:4" x14ac:dyDescent="0.25">
      <c r="A9988" s="86">
        <v>303</v>
      </c>
      <c r="B9988" s="87" t="s">
        <v>14714</v>
      </c>
      <c r="C9988" s="86" t="s">
        <v>11</v>
      </c>
      <c r="D9988" s="197">
        <v>3.6</v>
      </c>
    </row>
    <row r="9989" spans="1:4" x14ac:dyDescent="0.25">
      <c r="A9989" s="86">
        <v>305</v>
      </c>
      <c r="B9989" s="87" t="s">
        <v>14715</v>
      </c>
      <c r="C9989" s="86" t="s">
        <v>11</v>
      </c>
      <c r="D9989" s="197">
        <v>11.32</v>
      </c>
    </row>
    <row r="9990" spans="1:4" x14ac:dyDescent="0.25">
      <c r="A9990" s="86">
        <v>306</v>
      </c>
      <c r="B9990" s="87" t="s">
        <v>14716</v>
      </c>
      <c r="C9990" s="86" t="s">
        <v>11</v>
      </c>
      <c r="D9990" s="197">
        <v>17.170000000000002</v>
      </c>
    </row>
    <row r="9991" spans="1:4" x14ac:dyDescent="0.25">
      <c r="A9991" s="86">
        <v>307</v>
      </c>
      <c r="B9991" s="87" t="s">
        <v>14717</v>
      </c>
      <c r="C9991" s="86" t="s">
        <v>11</v>
      </c>
      <c r="D9991" s="197">
        <v>43.4</v>
      </c>
    </row>
    <row r="9992" spans="1:4" x14ac:dyDescent="0.25">
      <c r="A9992" s="86">
        <v>309</v>
      </c>
      <c r="B9992" s="87" t="s">
        <v>14718</v>
      </c>
      <c r="C9992" s="86" t="s">
        <v>11</v>
      </c>
      <c r="D9992" s="197">
        <v>71.09</v>
      </c>
    </row>
    <row r="9993" spans="1:4" x14ac:dyDescent="0.25">
      <c r="A9993" s="86">
        <v>310</v>
      </c>
      <c r="B9993" s="87" t="s">
        <v>14719</v>
      </c>
      <c r="C9993" s="86" t="s">
        <v>11</v>
      </c>
      <c r="D9993" s="197">
        <v>98.53</v>
      </c>
    </row>
    <row r="9994" spans="1:4" x14ac:dyDescent="0.25">
      <c r="A9994" s="86">
        <v>308</v>
      </c>
      <c r="B9994" s="87" t="s">
        <v>14720</v>
      </c>
      <c r="C9994" s="86" t="s">
        <v>11</v>
      </c>
      <c r="D9994" s="197">
        <v>96.85</v>
      </c>
    </row>
    <row r="9995" spans="1:4" x14ac:dyDescent="0.25">
      <c r="A9995" s="86">
        <v>328</v>
      </c>
      <c r="B9995" s="87" t="s">
        <v>14721</v>
      </c>
      <c r="C9995" s="86" t="s">
        <v>11</v>
      </c>
      <c r="D9995" s="197">
        <v>8.61</v>
      </c>
    </row>
    <row r="9996" spans="1:4" x14ac:dyDescent="0.25">
      <c r="A9996" s="86">
        <v>325</v>
      </c>
      <c r="B9996" s="87" t="s">
        <v>14722</v>
      </c>
      <c r="C9996" s="86" t="s">
        <v>11</v>
      </c>
      <c r="D9996" s="197">
        <v>2.54</v>
      </c>
    </row>
    <row r="9997" spans="1:4" x14ac:dyDescent="0.25">
      <c r="A9997" s="86">
        <v>20326</v>
      </c>
      <c r="B9997" s="87" t="s">
        <v>14723</v>
      </c>
      <c r="C9997" s="86" t="s">
        <v>11</v>
      </c>
      <c r="D9997" s="197">
        <v>4.6500000000000004</v>
      </c>
    </row>
    <row r="9998" spans="1:4" x14ac:dyDescent="0.25">
      <c r="A9998" s="86">
        <v>329</v>
      </c>
      <c r="B9998" s="87" t="s">
        <v>14724</v>
      </c>
      <c r="C9998" s="86" t="s">
        <v>11</v>
      </c>
      <c r="D9998" s="197">
        <v>7.2</v>
      </c>
    </row>
    <row r="9999" spans="1:4" ht="26.4" x14ac:dyDescent="0.25">
      <c r="A9999" s="86">
        <v>39642</v>
      </c>
      <c r="B9999" s="87" t="s">
        <v>14725</v>
      </c>
      <c r="C9999" s="86" t="s">
        <v>11</v>
      </c>
      <c r="D9999" s="197">
        <v>3.19</v>
      </c>
    </row>
    <row r="10000" spans="1:4" ht="26.4" x14ac:dyDescent="0.25">
      <c r="A10000" s="86">
        <v>39641</v>
      </c>
      <c r="B10000" s="87" t="s">
        <v>14726</v>
      </c>
      <c r="C10000" s="86" t="s">
        <v>11</v>
      </c>
      <c r="D10000" s="197">
        <v>2.8</v>
      </c>
    </row>
    <row r="10001" spans="1:4" ht="26.4" x14ac:dyDescent="0.25">
      <c r="A10001" s="86">
        <v>39643</v>
      </c>
      <c r="B10001" s="87" t="s">
        <v>14727</v>
      </c>
      <c r="C10001" s="86" t="s">
        <v>11</v>
      </c>
      <c r="D10001" s="197">
        <v>3.75</v>
      </c>
    </row>
    <row r="10002" spans="1:4" ht="26.4" x14ac:dyDescent="0.25">
      <c r="A10002" s="86">
        <v>39644</v>
      </c>
      <c r="B10002" s="87" t="s">
        <v>14728</v>
      </c>
      <c r="C10002" s="86" t="s">
        <v>11</v>
      </c>
      <c r="D10002" s="197">
        <v>5.81</v>
      </c>
    </row>
    <row r="10003" spans="1:4" ht="26.4" x14ac:dyDescent="0.25">
      <c r="A10003" s="86">
        <v>39645</v>
      </c>
      <c r="B10003" s="87" t="s">
        <v>14729</v>
      </c>
      <c r="C10003" s="86" t="s">
        <v>11</v>
      </c>
      <c r="D10003" s="197">
        <v>6.37</v>
      </c>
    </row>
    <row r="10004" spans="1:4" x14ac:dyDescent="0.25">
      <c r="A10004" s="86">
        <v>41610</v>
      </c>
      <c r="B10004" s="87" t="s">
        <v>14730</v>
      </c>
      <c r="C10004" s="86" t="s">
        <v>11</v>
      </c>
      <c r="D10004" s="197">
        <v>724.43</v>
      </c>
    </row>
    <row r="10005" spans="1:4" x14ac:dyDescent="0.25">
      <c r="A10005" s="86">
        <v>41611</v>
      </c>
      <c r="B10005" s="87" t="s">
        <v>14731</v>
      </c>
      <c r="C10005" s="86" t="s">
        <v>11</v>
      </c>
      <c r="D10005" s="197">
        <v>1141.8399999999999</v>
      </c>
    </row>
    <row r="10006" spans="1:4" x14ac:dyDescent="0.25">
      <c r="A10006" s="86">
        <v>41612</v>
      </c>
      <c r="B10006" s="87" t="s">
        <v>14732</v>
      </c>
      <c r="C10006" s="86" t="s">
        <v>11</v>
      </c>
      <c r="D10006" s="197">
        <v>1603.31</v>
      </c>
    </row>
    <row r="10007" spans="1:4" ht="26.4" x14ac:dyDescent="0.25">
      <c r="A10007" s="86">
        <v>41637</v>
      </c>
      <c r="B10007" s="87" t="s">
        <v>14733</v>
      </c>
      <c r="C10007" s="86" t="s">
        <v>11</v>
      </c>
      <c r="D10007" s="197">
        <v>149.87</v>
      </c>
    </row>
    <row r="10008" spans="1:4" ht="26.4" x14ac:dyDescent="0.25">
      <c r="A10008" s="86">
        <v>41638</v>
      </c>
      <c r="B10008" s="87" t="s">
        <v>14734</v>
      </c>
      <c r="C10008" s="86" t="s">
        <v>11</v>
      </c>
      <c r="D10008" s="197">
        <v>195.23</v>
      </c>
    </row>
    <row r="10009" spans="1:4" ht="26.4" x14ac:dyDescent="0.25">
      <c r="A10009" s="86">
        <v>41639</v>
      </c>
      <c r="B10009" s="87" t="s">
        <v>14735</v>
      </c>
      <c r="C10009" s="86" t="s">
        <v>11</v>
      </c>
      <c r="D10009" s="197">
        <v>472.31</v>
      </c>
    </row>
    <row r="10010" spans="1:4" x14ac:dyDescent="0.25">
      <c r="A10010" s="86">
        <v>11789</v>
      </c>
      <c r="B10010" s="87" t="s">
        <v>14736</v>
      </c>
      <c r="C10010" s="86" t="s">
        <v>11</v>
      </c>
      <c r="D10010" s="197">
        <v>1.25</v>
      </c>
    </row>
    <row r="10011" spans="1:4" ht="26.4" x14ac:dyDescent="0.25">
      <c r="A10011" s="86">
        <v>20975</v>
      </c>
      <c r="B10011" s="87" t="s">
        <v>14737</v>
      </c>
      <c r="C10011" s="86" t="s">
        <v>11</v>
      </c>
      <c r="D10011" s="197">
        <v>13.05</v>
      </c>
    </row>
    <row r="10012" spans="1:4" ht="26.4" x14ac:dyDescent="0.25">
      <c r="A10012" s="86">
        <v>20976</v>
      </c>
      <c r="B10012" s="87" t="s">
        <v>14738</v>
      </c>
      <c r="C10012" s="86" t="s">
        <v>11</v>
      </c>
      <c r="D10012" s="197">
        <v>19.72</v>
      </c>
    </row>
    <row r="10013" spans="1:4" x14ac:dyDescent="0.25">
      <c r="A10013" s="86">
        <v>6138</v>
      </c>
      <c r="B10013" s="87" t="s">
        <v>14739</v>
      </c>
      <c r="C10013" s="86" t="s">
        <v>11</v>
      </c>
      <c r="D10013" s="197">
        <v>12.6</v>
      </c>
    </row>
    <row r="10014" spans="1:4" ht="26.4" x14ac:dyDescent="0.25">
      <c r="A10014" s="86">
        <v>40340</v>
      </c>
      <c r="B10014" s="87" t="s">
        <v>14740</v>
      </c>
      <c r="C10014" s="86" t="s">
        <v>11</v>
      </c>
      <c r="D10014" s="197">
        <v>23.91</v>
      </c>
    </row>
    <row r="10015" spans="1:4" ht="26.4" x14ac:dyDescent="0.25">
      <c r="A10015" s="86">
        <v>40341</v>
      </c>
      <c r="B10015" s="87" t="s">
        <v>14741</v>
      </c>
      <c r="C10015" s="86" t="s">
        <v>11</v>
      </c>
      <c r="D10015" s="197">
        <v>28.53</v>
      </c>
    </row>
    <row r="10016" spans="1:4" ht="26.4" x14ac:dyDescent="0.25">
      <c r="A10016" s="86">
        <v>40342</v>
      </c>
      <c r="B10016" s="87" t="s">
        <v>14742</v>
      </c>
      <c r="C10016" s="86" t="s">
        <v>11</v>
      </c>
      <c r="D10016" s="197">
        <v>34.03</v>
      </c>
    </row>
    <row r="10017" spans="1:4" ht="26.4" x14ac:dyDescent="0.25">
      <c r="A10017" s="86">
        <v>40343</v>
      </c>
      <c r="B10017" s="87" t="s">
        <v>14743</v>
      </c>
      <c r="C10017" s="86" t="s">
        <v>11</v>
      </c>
      <c r="D10017" s="197">
        <v>40.36</v>
      </c>
    </row>
    <row r="10018" spans="1:4" ht="26.4" x14ac:dyDescent="0.25">
      <c r="A10018" s="86">
        <v>40344</v>
      </c>
      <c r="B10018" s="87" t="s">
        <v>14744</v>
      </c>
      <c r="C10018" s="86" t="s">
        <v>11</v>
      </c>
      <c r="D10018" s="197">
        <v>55.02</v>
      </c>
    </row>
    <row r="10019" spans="1:4" ht="26.4" x14ac:dyDescent="0.25">
      <c r="A10019" s="86">
        <v>40345</v>
      </c>
      <c r="B10019" s="87" t="s">
        <v>14745</v>
      </c>
      <c r="C10019" s="86" t="s">
        <v>11</v>
      </c>
      <c r="D10019" s="197">
        <v>67.8</v>
      </c>
    </row>
    <row r="10020" spans="1:4" ht="26.4" x14ac:dyDescent="0.25">
      <c r="A10020" s="86">
        <v>40346</v>
      </c>
      <c r="B10020" s="87" t="s">
        <v>14746</v>
      </c>
      <c r="C10020" s="86" t="s">
        <v>11</v>
      </c>
      <c r="D10020" s="197">
        <v>78.650000000000006</v>
      </c>
    </row>
    <row r="10021" spans="1:4" ht="26.4" x14ac:dyDescent="0.25">
      <c r="A10021" s="86">
        <v>40347</v>
      </c>
      <c r="B10021" s="87" t="s">
        <v>14747</v>
      </c>
      <c r="C10021" s="86" t="s">
        <v>11</v>
      </c>
      <c r="D10021" s="197">
        <v>98.81</v>
      </c>
    </row>
    <row r="10022" spans="1:4" ht="26.4" x14ac:dyDescent="0.25">
      <c r="A10022" s="86">
        <v>43424</v>
      </c>
      <c r="B10022" s="87" t="s">
        <v>14748</v>
      </c>
      <c r="C10022" s="86" t="s">
        <v>11</v>
      </c>
      <c r="D10022" s="197">
        <v>606.95000000000005</v>
      </c>
    </row>
    <row r="10023" spans="1:4" ht="26.4" x14ac:dyDescent="0.25">
      <c r="A10023" s="86">
        <v>43426</v>
      </c>
      <c r="B10023" s="87" t="s">
        <v>14749</v>
      </c>
      <c r="C10023" s="86" t="s">
        <v>11</v>
      </c>
      <c r="D10023" s="197">
        <v>2093.38</v>
      </c>
    </row>
    <row r="10024" spans="1:4" ht="26.4" x14ac:dyDescent="0.25">
      <c r="A10024" s="86">
        <v>12565</v>
      </c>
      <c r="B10024" s="87" t="s">
        <v>14750</v>
      </c>
      <c r="C10024" s="86" t="s">
        <v>11</v>
      </c>
      <c r="D10024" s="197">
        <v>734.12</v>
      </c>
    </row>
    <row r="10025" spans="1:4" ht="26.4" x14ac:dyDescent="0.25">
      <c r="A10025" s="86">
        <v>12567</v>
      </c>
      <c r="B10025" s="87" t="s">
        <v>14751</v>
      </c>
      <c r="C10025" s="86" t="s">
        <v>11</v>
      </c>
      <c r="D10025" s="197">
        <v>986.05</v>
      </c>
    </row>
    <row r="10026" spans="1:4" ht="26.4" x14ac:dyDescent="0.25">
      <c r="A10026" s="86">
        <v>12568</v>
      </c>
      <c r="B10026" s="87" t="s">
        <v>14752</v>
      </c>
      <c r="C10026" s="86" t="s">
        <v>11</v>
      </c>
      <c r="D10026" s="197">
        <v>1380.47</v>
      </c>
    </row>
    <row r="10027" spans="1:4" ht="26.4" x14ac:dyDescent="0.25">
      <c r="A10027" s="86">
        <v>43441</v>
      </c>
      <c r="B10027" s="87" t="s">
        <v>14753</v>
      </c>
      <c r="C10027" s="86" t="s">
        <v>11</v>
      </c>
      <c r="D10027" s="197">
        <v>177.48</v>
      </c>
    </row>
    <row r="10028" spans="1:4" ht="26.4" x14ac:dyDescent="0.25">
      <c r="A10028" s="86">
        <v>43423</v>
      </c>
      <c r="B10028" s="87" t="s">
        <v>14754</v>
      </c>
      <c r="C10028" s="86" t="s">
        <v>11</v>
      </c>
      <c r="D10028" s="197">
        <v>82.82</v>
      </c>
    </row>
    <row r="10029" spans="1:4" ht="26.4" x14ac:dyDescent="0.25">
      <c r="A10029" s="86">
        <v>12532</v>
      </c>
      <c r="B10029" s="87" t="s">
        <v>14755</v>
      </c>
      <c r="C10029" s="86" t="s">
        <v>11</v>
      </c>
      <c r="D10029" s="197">
        <v>127.74</v>
      </c>
    </row>
    <row r="10030" spans="1:4" ht="39.6" x14ac:dyDescent="0.25">
      <c r="A10030" s="86">
        <v>43444</v>
      </c>
      <c r="B10030" s="87" t="s">
        <v>14756</v>
      </c>
      <c r="C10030" s="86" t="s">
        <v>11</v>
      </c>
      <c r="D10030" s="197">
        <v>428.93</v>
      </c>
    </row>
    <row r="10031" spans="1:4" ht="39.6" x14ac:dyDescent="0.25">
      <c r="A10031" s="86">
        <v>12551</v>
      </c>
      <c r="B10031" s="87" t="s">
        <v>14757</v>
      </c>
      <c r="C10031" s="86" t="s">
        <v>11</v>
      </c>
      <c r="D10031" s="197">
        <v>306.02999999999997</v>
      </c>
    </row>
    <row r="10032" spans="1:4" ht="39.6" x14ac:dyDescent="0.25">
      <c r="A10032" s="86">
        <v>43442</v>
      </c>
      <c r="B10032" s="87" t="s">
        <v>14758</v>
      </c>
      <c r="C10032" s="86" t="s">
        <v>11</v>
      </c>
      <c r="D10032" s="197">
        <v>236.65</v>
      </c>
    </row>
    <row r="10033" spans="1:4" ht="39.6" x14ac:dyDescent="0.25">
      <c r="A10033" s="86">
        <v>43443</v>
      </c>
      <c r="B10033" s="87" t="s">
        <v>14759</v>
      </c>
      <c r="C10033" s="86" t="s">
        <v>11</v>
      </c>
      <c r="D10033" s="197">
        <v>310.60000000000002</v>
      </c>
    </row>
    <row r="10034" spans="1:4" ht="39.6" x14ac:dyDescent="0.25">
      <c r="A10034" s="86">
        <v>12544</v>
      </c>
      <c r="B10034" s="87" t="s">
        <v>14760</v>
      </c>
      <c r="C10034" s="86" t="s">
        <v>11</v>
      </c>
      <c r="D10034" s="197">
        <v>167.62</v>
      </c>
    </row>
    <row r="10035" spans="1:4" ht="39.6" x14ac:dyDescent="0.25">
      <c r="A10035" s="86">
        <v>12547</v>
      </c>
      <c r="B10035" s="87" t="s">
        <v>14761</v>
      </c>
      <c r="C10035" s="86" t="s">
        <v>11</v>
      </c>
      <c r="D10035" s="197">
        <v>225.45</v>
      </c>
    </row>
    <row r="10036" spans="1:4" ht="39.6" x14ac:dyDescent="0.25">
      <c r="A10036" s="86">
        <v>43445</v>
      </c>
      <c r="B10036" s="87" t="s">
        <v>14762</v>
      </c>
      <c r="C10036" s="86" t="s">
        <v>11</v>
      </c>
      <c r="D10036" s="197">
        <v>591.63</v>
      </c>
    </row>
    <row r="10037" spans="1:4" ht="39.6" x14ac:dyDescent="0.25">
      <c r="A10037" s="86">
        <v>12563</v>
      </c>
      <c r="B10037" s="87" t="s">
        <v>14763</v>
      </c>
      <c r="C10037" s="86" t="s">
        <v>11</v>
      </c>
      <c r="D10037" s="197">
        <v>423.29</v>
      </c>
    </row>
    <row r="10038" spans="1:4" ht="26.4" x14ac:dyDescent="0.25">
      <c r="A10038" s="86">
        <v>43425</v>
      </c>
      <c r="B10038" s="87" t="s">
        <v>14764</v>
      </c>
      <c r="C10038" s="86" t="s">
        <v>11</v>
      </c>
      <c r="D10038" s="197">
        <v>266.23</v>
      </c>
    </row>
    <row r="10039" spans="1:4" ht="26.4" x14ac:dyDescent="0.25">
      <c r="A10039" s="86">
        <v>43446</v>
      </c>
      <c r="B10039" s="87" t="s">
        <v>14765</v>
      </c>
      <c r="C10039" s="86" t="s">
        <v>11</v>
      </c>
      <c r="D10039" s="197">
        <v>562.04</v>
      </c>
    </row>
    <row r="10040" spans="1:4" ht="26.4" x14ac:dyDescent="0.25">
      <c r="A10040" s="86">
        <v>43447</v>
      </c>
      <c r="B10040" s="87" t="s">
        <v>14766</v>
      </c>
      <c r="C10040" s="86" t="s">
        <v>11</v>
      </c>
      <c r="D10040" s="197">
        <v>690.23</v>
      </c>
    </row>
    <row r="10041" spans="1:4" ht="26.4" x14ac:dyDescent="0.25">
      <c r="A10041" s="86">
        <v>43448</v>
      </c>
      <c r="B10041" s="87" t="s">
        <v>14767</v>
      </c>
      <c r="C10041" s="86" t="s">
        <v>11</v>
      </c>
      <c r="D10041" s="197">
        <v>966.32</v>
      </c>
    </row>
    <row r="10042" spans="1:4" ht="26.4" x14ac:dyDescent="0.25">
      <c r="A10042" s="86">
        <v>13761</v>
      </c>
      <c r="B10042" s="87" t="s">
        <v>14768</v>
      </c>
      <c r="C10042" s="86" t="s">
        <v>11</v>
      </c>
      <c r="D10042" s="197">
        <v>3611.54</v>
      </c>
    </row>
    <row r="10043" spans="1:4" ht="26.4" x14ac:dyDescent="0.25">
      <c r="A10043" s="86">
        <v>4814</v>
      </c>
      <c r="B10043" s="87" t="s">
        <v>14769</v>
      </c>
      <c r="C10043" s="86" t="s">
        <v>11</v>
      </c>
      <c r="D10043" s="197">
        <v>56.16</v>
      </c>
    </row>
    <row r="10044" spans="1:4" x14ac:dyDescent="0.25">
      <c r="A10044" s="86">
        <v>44473</v>
      </c>
      <c r="B10044" s="87" t="s">
        <v>14770</v>
      </c>
      <c r="C10044" s="86" t="s">
        <v>11</v>
      </c>
      <c r="D10044" s="197"/>
    </row>
    <row r="10045" spans="1:4" x14ac:dyDescent="0.25">
      <c r="A10045" s="86">
        <v>6122</v>
      </c>
      <c r="B10045" s="87" t="s">
        <v>14771</v>
      </c>
      <c r="C10045" s="86" t="s">
        <v>18</v>
      </c>
      <c r="D10045" s="197">
        <v>24.76</v>
      </c>
    </row>
    <row r="10046" spans="1:4" x14ac:dyDescent="0.25">
      <c r="A10046" s="86">
        <v>40810</v>
      </c>
      <c r="B10046" s="87" t="s">
        <v>14772</v>
      </c>
      <c r="C10046" s="86" t="s">
        <v>4061</v>
      </c>
      <c r="D10046" s="197">
        <v>4348.7</v>
      </c>
    </row>
    <row r="10047" spans="1:4" ht="26.4" x14ac:dyDescent="0.25">
      <c r="A10047" s="86">
        <v>21100</v>
      </c>
      <c r="B10047" s="87" t="s">
        <v>14773</v>
      </c>
      <c r="C10047" s="86" t="s">
        <v>11</v>
      </c>
      <c r="D10047" s="197"/>
    </row>
    <row r="10048" spans="1:4" ht="26.4" x14ac:dyDescent="0.25">
      <c r="A10048" s="86">
        <v>11811</v>
      </c>
      <c r="B10048" s="87" t="s">
        <v>14774</v>
      </c>
      <c r="C10048" s="86" t="s">
        <v>11</v>
      </c>
      <c r="D10048" s="197"/>
    </row>
    <row r="10049" spans="1:4" ht="26.4" x14ac:dyDescent="0.25">
      <c r="A10049" s="86">
        <v>11816</v>
      </c>
      <c r="B10049" s="87" t="s">
        <v>14775</v>
      </c>
      <c r="C10049" s="86" t="s">
        <v>11</v>
      </c>
      <c r="D10049" s="197"/>
    </row>
    <row r="10050" spans="1:4" ht="26.4" x14ac:dyDescent="0.25">
      <c r="A10050" s="86">
        <v>11814</v>
      </c>
      <c r="B10050" s="87" t="s">
        <v>14776</v>
      </c>
      <c r="C10050" s="86" t="s">
        <v>11</v>
      </c>
      <c r="D10050" s="197"/>
    </row>
    <row r="10051" spans="1:4" ht="39.6" x14ac:dyDescent="0.25">
      <c r="A10051" s="86">
        <v>14186</v>
      </c>
      <c r="B10051" s="87" t="s">
        <v>14777</v>
      </c>
      <c r="C10051" s="86" t="s">
        <v>11</v>
      </c>
      <c r="D10051" s="197"/>
    </row>
    <row r="10052" spans="1:4" ht="26.4" x14ac:dyDescent="0.25">
      <c r="A10052" s="86">
        <v>14185</v>
      </c>
      <c r="B10052" s="87" t="s">
        <v>14778</v>
      </c>
      <c r="C10052" s="86" t="s">
        <v>11</v>
      </c>
      <c r="D10052" s="197"/>
    </row>
    <row r="10053" spans="1:4" x14ac:dyDescent="0.25">
      <c r="A10053" s="86">
        <v>44498</v>
      </c>
      <c r="B10053" s="87" t="s">
        <v>14779</v>
      </c>
      <c r="C10053" s="86" t="s">
        <v>11</v>
      </c>
      <c r="D10053" s="197"/>
    </row>
    <row r="10054" spans="1:4" ht="26.4" x14ac:dyDescent="0.25">
      <c r="A10054" s="86">
        <v>34469</v>
      </c>
      <c r="B10054" s="87" t="s">
        <v>14780</v>
      </c>
      <c r="C10054" s="86" t="s">
        <v>11</v>
      </c>
      <c r="D10054" s="197"/>
    </row>
    <row r="10055" spans="1:4" ht="26.4" x14ac:dyDescent="0.25">
      <c r="A10055" s="86">
        <v>34476</v>
      </c>
      <c r="B10055" s="87" t="s">
        <v>14781</v>
      </c>
      <c r="C10055" s="86" t="s">
        <v>11</v>
      </c>
      <c r="D10055" s="197"/>
    </row>
    <row r="10056" spans="1:4" ht="26.4" x14ac:dyDescent="0.25">
      <c r="A10056" s="86">
        <v>34477</v>
      </c>
      <c r="B10056" s="87" t="s">
        <v>14782</v>
      </c>
      <c r="C10056" s="86" t="s">
        <v>11</v>
      </c>
      <c r="D10056" s="197"/>
    </row>
    <row r="10057" spans="1:4" ht="26.4" x14ac:dyDescent="0.25">
      <c r="A10057" s="86">
        <v>34482</v>
      </c>
      <c r="B10057" s="87" t="s">
        <v>14783</v>
      </c>
      <c r="C10057" s="86" t="s">
        <v>11</v>
      </c>
      <c r="D10057" s="197"/>
    </row>
    <row r="10058" spans="1:4" ht="52.8" x14ac:dyDescent="0.25">
      <c r="A10058" s="86">
        <v>34472</v>
      </c>
      <c r="B10058" s="87" t="s">
        <v>14784</v>
      </c>
      <c r="C10058" s="86" t="s">
        <v>11</v>
      </c>
      <c r="D10058" s="197"/>
    </row>
    <row r="10059" spans="1:4" ht="26.4" x14ac:dyDescent="0.25">
      <c r="A10059" s="86">
        <v>42425</v>
      </c>
      <c r="B10059" s="87" t="s">
        <v>14785</v>
      </c>
      <c r="C10059" s="86" t="s">
        <v>11</v>
      </c>
      <c r="D10059" s="197">
        <v>2537.46</v>
      </c>
    </row>
    <row r="10060" spans="1:4" ht="26.4" x14ac:dyDescent="0.25">
      <c r="A10060" s="86">
        <v>42422</v>
      </c>
      <c r="B10060" s="87" t="s">
        <v>14786</v>
      </c>
      <c r="C10060" s="86" t="s">
        <v>11</v>
      </c>
      <c r="D10060" s="197">
        <v>3766.95</v>
      </c>
    </row>
    <row r="10061" spans="1:4" ht="26.4" x14ac:dyDescent="0.25">
      <c r="A10061" s="86">
        <v>43184</v>
      </c>
      <c r="B10061" s="87" t="s">
        <v>14787</v>
      </c>
      <c r="C10061" s="86" t="s">
        <v>11</v>
      </c>
      <c r="D10061" s="197">
        <v>5206.28</v>
      </c>
    </row>
    <row r="10062" spans="1:4" ht="26.4" x14ac:dyDescent="0.25">
      <c r="A10062" s="86">
        <v>42424</v>
      </c>
      <c r="B10062" s="87" t="s">
        <v>14788</v>
      </c>
      <c r="C10062" s="86" t="s">
        <v>11</v>
      </c>
      <c r="D10062" s="197">
        <v>2266.1799999999998</v>
      </c>
    </row>
    <row r="10063" spans="1:4" ht="26.4" x14ac:dyDescent="0.25">
      <c r="A10063" s="86">
        <v>42416</v>
      </c>
      <c r="B10063" s="87" t="s">
        <v>14789</v>
      </c>
      <c r="C10063" s="86" t="s">
        <v>11</v>
      </c>
      <c r="D10063" s="197">
        <v>9769.2199999999993</v>
      </c>
    </row>
    <row r="10064" spans="1:4" ht="26.4" x14ac:dyDescent="0.25">
      <c r="A10064" s="86">
        <v>42417</v>
      </c>
      <c r="B10064" s="87" t="s">
        <v>14790</v>
      </c>
      <c r="C10064" s="86" t="s">
        <v>11</v>
      </c>
      <c r="D10064" s="197">
        <v>10952.1</v>
      </c>
    </row>
    <row r="10065" spans="1:4" ht="26.4" x14ac:dyDescent="0.25">
      <c r="A10065" s="86">
        <v>42419</v>
      </c>
      <c r="B10065" s="87" t="s">
        <v>14791</v>
      </c>
      <c r="C10065" s="86" t="s">
        <v>11</v>
      </c>
      <c r="D10065" s="197">
        <v>12373.55</v>
      </c>
    </row>
    <row r="10066" spans="1:4" ht="26.4" x14ac:dyDescent="0.25">
      <c r="A10066" s="86">
        <v>42420</v>
      </c>
      <c r="B10066" s="87" t="s">
        <v>14792</v>
      </c>
      <c r="C10066" s="86" t="s">
        <v>11</v>
      </c>
      <c r="D10066" s="197">
        <v>17006.53</v>
      </c>
    </row>
    <row r="10067" spans="1:4" ht="39.6" x14ac:dyDescent="0.25">
      <c r="A10067" s="86">
        <v>42421</v>
      </c>
      <c r="B10067" s="87" t="s">
        <v>14793</v>
      </c>
      <c r="C10067" s="86" t="s">
        <v>11</v>
      </c>
      <c r="D10067" s="197">
        <v>20633.28</v>
      </c>
    </row>
    <row r="10068" spans="1:4" ht="39.6" x14ac:dyDescent="0.25">
      <c r="A10068" s="86">
        <v>39556</v>
      </c>
      <c r="B10068" s="87" t="s">
        <v>14794</v>
      </c>
      <c r="C10068" s="86" t="s">
        <v>11</v>
      </c>
      <c r="D10068" s="197">
        <v>7165.48</v>
      </c>
    </row>
    <row r="10069" spans="1:4" ht="39.6" x14ac:dyDescent="0.25">
      <c r="A10069" s="86">
        <v>39557</v>
      </c>
      <c r="B10069" s="87" t="s">
        <v>14795</v>
      </c>
      <c r="C10069" s="86" t="s">
        <v>11</v>
      </c>
      <c r="D10069" s="197">
        <v>7715.66</v>
      </c>
    </row>
    <row r="10070" spans="1:4" ht="39.6" x14ac:dyDescent="0.25">
      <c r="A10070" s="86">
        <v>39559</v>
      </c>
      <c r="B10070" s="87" t="s">
        <v>14796</v>
      </c>
      <c r="C10070" s="86" t="s">
        <v>11</v>
      </c>
      <c r="D10070" s="197">
        <v>11402.25</v>
      </c>
    </row>
    <row r="10071" spans="1:4" ht="39.6" x14ac:dyDescent="0.25">
      <c r="A10071" s="86">
        <v>39560</v>
      </c>
      <c r="B10071" s="87" t="s">
        <v>14797</v>
      </c>
      <c r="C10071" s="86" t="s">
        <v>11</v>
      </c>
      <c r="D10071" s="197">
        <v>13191.29</v>
      </c>
    </row>
    <row r="10072" spans="1:4" ht="39.6" x14ac:dyDescent="0.25">
      <c r="A10072" s="86">
        <v>39561</v>
      </c>
      <c r="B10072" s="87" t="s">
        <v>14798</v>
      </c>
      <c r="C10072" s="86" t="s">
        <v>11</v>
      </c>
      <c r="D10072" s="197">
        <v>13799.78</v>
      </c>
    </row>
    <row r="10073" spans="1:4" ht="26.4" x14ac:dyDescent="0.25">
      <c r="A10073" s="86">
        <v>43195</v>
      </c>
      <c r="B10073" s="87" t="s">
        <v>14799</v>
      </c>
      <c r="C10073" s="86" t="s">
        <v>11</v>
      </c>
      <c r="D10073" s="197">
        <v>5988.24</v>
      </c>
    </row>
    <row r="10074" spans="1:4" ht="26.4" x14ac:dyDescent="0.25">
      <c r="A10074" s="86">
        <v>43196</v>
      </c>
      <c r="B10074" s="87" t="s">
        <v>14800</v>
      </c>
      <c r="C10074" s="86" t="s">
        <v>11</v>
      </c>
      <c r="D10074" s="197">
        <v>7421.56</v>
      </c>
    </row>
    <row r="10075" spans="1:4" ht="26.4" x14ac:dyDescent="0.25">
      <c r="A10075" s="86">
        <v>43198</v>
      </c>
      <c r="B10075" s="87" t="s">
        <v>14801</v>
      </c>
      <c r="C10075" s="86" t="s">
        <v>11</v>
      </c>
      <c r="D10075" s="197">
        <v>11028.26</v>
      </c>
    </row>
    <row r="10076" spans="1:4" ht="26.4" x14ac:dyDescent="0.25">
      <c r="A10076" s="86">
        <v>43199</v>
      </c>
      <c r="B10076" s="87" t="s">
        <v>14802</v>
      </c>
      <c r="C10076" s="86" t="s">
        <v>11</v>
      </c>
      <c r="D10076" s="197">
        <v>11432.38</v>
      </c>
    </row>
    <row r="10077" spans="1:4" ht="26.4" x14ac:dyDescent="0.25">
      <c r="A10077" s="86">
        <v>43200</v>
      </c>
      <c r="B10077" s="87" t="s">
        <v>14803</v>
      </c>
      <c r="C10077" s="86" t="s">
        <v>11</v>
      </c>
      <c r="D10077" s="197">
        <v>13119.49</v>
      </c>
    </row>
    <row r="10078" spans="1:4" ht="26.4" x14ac:dyDescent="0.25">
      <c r="A10078" s="86">
        <v>43190</v>
      </c>
      <c r="B10078" s="87" t="s">
        <v>14804</v>
      </c>
      <c r="C10078" s="86" t="s">
        <v>11</v>
      </c>
      <c r="D10078" s="197">
        <v>2036.48</v>
      </c>
    </row>
    <row r="10079" spans="1:4" ht="39.6" x14ac:dyDescent="0.25">
      <c r="A10079" s="86">
        <v>39555</v>
      </c>
      <c r="B10079" s="87" t="s">
        <v>14805</v>
      </c>
      <c r="C10079" s="86" t="s">
        <v>11</v>
      </c>
      <c r="D10079" s="197">
        <v>2202.9499999999998</v>
      </c>
    </row>
    <row r="10080" spans="1:4" ht="26.4" x14ac:dyDescent="0.25">
      <c r="A10080" s="86">
        <v>43191</v>
      </c>
      <c r="B10080" s="87" t="s">
        <v>14806</v>
      </c>
      <c r="C10080" s="86" t="s">
        <v>11</v>
      </c>
      <c r="D10080" s="197">
        <v>2930.22</v>
      </c>
    </row>
    <row r="10081" spans="1:4" ht="39.6" x14ac:dyDescent="0.25">
      <c r="A10081" s="86">
        <v>39548</v>
      </c>
      <c r="B10081" s="87" t="s">
        <v>14807</v>
      </c>
      <c r="C10081" s="86" t="s">
        <v>11</v>
      </c>
      <c r="D10081" s="197">
        <v>3267.65</v>
      </c>
    </row>
    <row r="10082" spans="1:4" ht="26.4" x14ac:dyDescent="0.25">
      <c r="A10082" s="86">
        <v>43192</v>
      </c>
      <c r="B10082" s="87" t="s">
        <v>14808</v>
      </c>
      <c r="C10082" s="86" t="s">
        <v>11</v>
      </c>
      <c r="D10082" s="197">
        <v>3838.33</v>
      </c>
    </row>
    <row r="10083" spans="1:4" ht="39.6" x14ac:dyDescent="0.25">
      <c r="A10083" s="86">
        <v>39554</v>
      </c>
      <c r="B10083" s="87" t="s">
        <v>14809</v>
      </c>
      <c r="C10083" s="86" t="s">
        <v>11</v>
      </c>
      <c r="D10083" s="197">
        <v>4320.9799999999996</v>
      </c>
    </row>
    <row r="10084" spans="1:4" ht="26.4" x14ac:dyDescent="0.25">
      <c r="A10084" s="86">
        <v>43194</v>
      </c>
      <c r="B10084" s="87" t="s">
        <v>14810</v>
      </c>
      <c r="C10084" s="86" t="s">
        <v>11</v>
      </c>
      <c r="D10084" s="197">
        <v>1744.59</v>
      </c>
    </row>
    <row r="10085" spans="1:4" ht="39.6" x14ac:dyDescent="0.25">
      <c r="A10085" s="86">
        <v>39551</v>
      </c>
      <c r="B10085" s="87" t="s">
        <v>14811</v>
      </c>
      <c r="C10085" s="86" t="s">
        <v>11</v>
      </c>
      <c r="D10085" s="197">
        <v>1920.98</v>
      </c>
    </row>
    <row r="10086" spans="1:4" ht="26.4" x14ac:dyDescent="0.25">
      <c r="A10086" s="86">
        <v>43185</v>
      </c>
      <c r="B10086" s="87" t="s">
        <v>14812</v>
      </c>
      <c r="C10086" s="86" t="s">
        <v>11</v>
      </c>
      <c r="D10086" s="197">
        <v>5459.09</v>
      </c>
    </row>
    <row r="10087" spans="1:4" ht="26.4" x14ac:dyDescent="0.25">
      <c r="A10087" s="86">
        <v>43186</v>
      </c>
      <c r="B10087" s="87" t="s">
        <v>14813</v>
      </c>
      <c r="C10087" s="86" t="s">
        <v>11</v>
      </c>
      <c r="D10087" s="197">
        <v>5758.24</v>
      </c>
    </row>
    <row r="10088" spans="1:4" ht="26.4" x14ac:dyDescent="0.25">
      <c r="A10088" s="86">
        <v>43187</v>
      </c>
      <c r="B10088" s="87" t="s">
        <v>14814</v>
      </c>
      <c r="C10088" s="86" t="s">
        <v>11</v>
      </c>
      <c r="D10088" s="197">
        <v>7641.24</v>
      </c>
    </row>
    <row r="10089" spans="1:4" ht="26.4" x14ac:dyDescent="0.25">
      <c r="A10089" s="86">
        <v>43188</v>
      </c>
      <c r="B10089" s="87" t="s">
        <v>14815</v>
      </c>
      <c r="C10089" s="86" t="s">
        <v>11</v>
      </c>
      <c r="D10089" s="197">
        <v>9258.3799999999992</v>
      </c>
    </row>
    <row r="10090" spans="1:4" ht="26.4" x14ac:dyDescent="0.25">
      <c r="A10090" s="86">
        <v>43189</v>
      </c>
      <c r="B10090" s="87" t="s">
        <v>14816</v>
      </c>
      <c r="C10090" s="86" t="s">
        <v>11</v>
      </c>
      <c r="D10090" s="197">
        <v>10414.129999999999</v>
      </c>
    </row>
    <row r="10091" spans="1:4" x14ac:dyDescent="0.25">
      <c r="A10091" s="86">
        <v>39580</v>
      </c>
      <c r="B10091" s="87" t="s">
        <v>14817</v>
      </c>
      <c r="C10091" s="86" t="s">
        <v>11</v>
      </c>
      <c r="D10091" s="197">
        <v>82067.600000000006</v>
      </c>
    </row>
    <row r="10092" spans="1:4" x14ac:dyDescent="0.25">
      <c r="A10092" s="86">
        <v>39577</v>
      </c>
      <c r="B10092" s="87" t="s">
        <v>14818</v>
      </c>
      <c r="C10092" s="86" t="s">
        <v>11</v>
      </c>
      <c r="D10092" s="197">
        <v>25686.98</v>
      </c>
    </row>
    <row r="10093" spans="1:4" x14ac:dyDescent="0.25">
      <c r="A10093" s="86">
        <v>39578</v>
      </c>
      <c r="B10093" s="87" t="s">
        <v>14819</v>
      </c>
      <c r="C10093" s="86" t="s">
        <v>11</v>
      </c>
      <c r="D10093" s="197">
        <v>33149.56</v>
      </c>
    </row>
    <row r="10094" spans="1:4" x14ac:dyDescent="0.25">
      <c r="A10094" s="86">
        <v>39579</v>
      </c>
      <c r="B10094" s="87" t="s">
        <v>14820</v>
      </c>
      <c r="C10094" s="86" t="s">
        <v>11</v>
      </c>
      <c r="D10094" s="197">
        <v>48230.01</v>
      </c>
    </row>
    <row r="10095" spans="1:4" ht="26.4" x14ac:dyDescent="0.25">
      <c r="A10095" s="86">
        <v>39826</v>
      </c>
      <c r="B10095" s="87" t="s">
        <v>14821</v>
      </c>
      <c r="C10095" s="86" t="s">
        <v>11</v>
      </c>
      <c r="D10095" s="197">
        <v>5923.52</v>
      </c>
    </row>
    <row r="10096" spans="1:4" x14ac:dyDescent="0.25">
      <c r="A10096" s="86">
        <v>10700</v>
      </c>
      <c r="B10096" s="87" t="s">
        <v>14822</v>
      </c>
      <c r="C10096" s="86" t="s">
        <v>11</v>
      </c>
      <c r="D10096" s="197"/>
    </row>
    <row r="10097" spans="1:4" x14ac:dyDescent="0.25">
      <c r="A10097" s="86">
        <v>346</v>
      </c>
      <c r="B10097" s="87" t="s">
        <v>14823</v>
      </c>
      <c r="C10097" s="86" t="s">
        <v>16</v>
      </c>
      <c r="D10097" s="197">
        <v>35.9</v>
      </c>
    </row>
    <row r="10098" spans="1:4" x14ac:dyDescent="0.25">
      <c r="A10098" s="86">
        <v>3312</v>
      </c>
      <c r="B10098" s="87" t="s">
        <v>14824</v>
      </c>
      <c r="C10098" s="86" t="s">
        <v>16</v>
      </c>
      <c r="D10098" s="197">
        <v>31.8</v>
      </c>
    </row>
    <row r="10099" spans="1:4" x14ac:dyDescent="0.25">
      <c r="A10099" s="86">
        <v>339</v>
      </c>
      <c r="B10099" s="87" t="s">
        <v>14825</v>
      </c>
      <c r="C10099" s="86" t="s">
        <v>27</v>
      </c>
      <c r="D10099" s="197">
        <v>1.85</v>
      </c>
    </row>
    <row r="10100" spans="1:4" x14ac:dyDescent="0.25">
      <c r="A10100" s="86">
        <v>340</v>
      </c>
      <c r="B10100" s="87" t="s">
        <v>14826</v>
      </c>
      <c r="C10100" s="86" t="s">
        <v>27</v>
      </c>
      <c r="D10100" s="197">
        <v>1.67</v>
      </c>
    </row>
    <row r="10101" spans="1:4" ht="26.4" x14ac:dyDescent="0.25">
      <c r="A10101" s="86">
        <v>43130</v>
      </c>
      <c r="B10101" s="87" t="s">
        <v>14827</v>
      </c>
      <c r="C10101" s="86" t="s">
        <v>16</v>
      </c>
      <c r="D10101" s="197">
        <v>30.31</v>
      </c>
    </row>
    <row r="10102" spans="1:4" x14ac:dyDescent="0.25">
      <c r="A10102" s="86">
        <v>344</v>
      </c>
      <c r="B10102" s="87" t="s">
        <v>14828</v>
      </c>
      <c r="C10102" s="86" t="s">
        <v>16</v>
      </c>
      <c r="D10102" s="197">
        <v>39.840000000000003</v>
      </c>
    </row>
    <row r="10103" spans="1:4" x14ac:dyDescent="0.25">
      <c r="A10103" s="86">
        <v>345</v>
      </c>
      <c r="B10103" s="87" t="s">
        <v>14829</v>
      </c>
      <c r="C10103" s="86" t="s">
        <v>16</v>
      </c>
      <c r="D10103" s="197">
        <v>43.23</v>
      </c>
    </row>
    <row r="10104" spans="1:4" ht="26.4" x14ac:dyDescent="0.25">
      <c r="A10104" s="86">
        <v>43131</v>
      </c>
      <c r="B10104" s="87" t="s">
        <v>14830</v>
      </c>
      <c r="C10104" s="86" t="s">
        <v>16</v>
      </c>
      <c r="D10104" s="197">
        <v>35.21</v>
      </c>
    </row>
    <row r="10105" spans="1:4" x14ac:dyDescent="0.25">
      <c r="A10105" s="86">
        <v>3313</v>
      </c>
      <c r="B10105" s="87" t="s">
        <v>14831</v>
      </c>
      <c r="C10105" s="86" t="s">
        <v>16</v>
      </c>
      <c r="D10105" s="197">
        <v>40.92</v>
      </c>
    </row>
    <row r="10106" spans="1:4" ht="26.4" x14ac:dyDescent="0.25">
      <c r="A10106" s="86">
        <v>43132</v>
      </c>
      <c r="B10106" s="87" t="s">
        <v>14832</v>
      </c>
      <c r="C10106" s="86" t="s">
        <v>16</v>
      </c>
      <c r="D10106" s="197">
        <v>30.31</v>
      </c>
    </row>
    <row r="10107" spans="1:4" x14ac:dyDescent="0.25">
      <c r="A10107" s="86">
        <v>45245</v>
      </c>
      <c r="B10107" s="87" t="s">
        <v>14833</v>
      </c>
      <c r="C10107" s="86" t="s">
        <v>11</v>
      </c>
      <c r="D10107" s="197">
        <v>38.450000000000003</v>
      </c>
    </row>
    <row r="10108" spans="1:4" x14ac:dyDescent="0.25">
      <c r="A10108" s="86">
        <v>366</v>
      </c>
      <c r="B10108" s="87" t="s">
        <v>14834</v>
      </c>
      <c r="C10108" s="86" t="s">
        <v>28</v>
      </c>
      <c r="D10108" s="197">
        <v>90</v>
      </c>
    </row>
    <row r="10109" spans="1:4" ht="26.4" x14ac:dyDescent="0.25">
      <c r="A10109" s="86">
        <v>367</v>
      </c>
      <c r="B10109" s="87" t="s">
        <v>14835</v>
      </c>
      <c r="C10109" s="86" t="s">
        <v>28</v>
      </c>
      <c r="D10109" s="197">
        <v>91.17</v>
      </c>
    </row>
    <row r="10110" spans="1:4" ht="26.4" x14ac:dyDescent="0.25">
      <c r="A10110" s="86">
        <v>370</v>
      </c>
      <c r="B10110" s="87" t="s">
        <v>14836</v>
      </c>
      <c r="C10110" s="86" t="s">
        <v>28</v>
      </c>
      <c r="D10110" s="197">
        <v>90</v>
      </c>
    </row>
    <row r="10111" spans="1:4" ht="26.4" x14ac:dyDescent="0.25">
      <c r="A10111" s="86">
        <v>368</v>
      </c>
      <c r="B10111" s="87" t="s">
        <v>14837</v>
      </c>
      <c r="C10111" s="86" t="s">
        <v>28</v>
      </c>
      <c r="D10111" s="197">
        <v>45</v>
      </c>
    </row>
    <row r="10112" spans="1:4" ht="26.4" x14ac:dyDescent="0.25">
      <c r="A10112" s="86">
        <v>11075</v>
      </c>
      <c r="B10112" s="87" t="s">
        <v>14838</v>
      </c>
      <c r="C10112" s="86" t="s">
        <v>28</v>
      </c>
      <c r="D10112" s="197">
        <v>1032.92</v>
      </c>
    </row>
    <row r="10113" spans="1:4" x14ac:dyDescent="0.25">
      <c r="A10113" s="86">
        <v>1381</v>
      </c>
      <c r="B10113" s="87" t="s">
        <v>14839</v>
      </c>
      <c r="C10113" s="86" t="s">
        <v>16</v>
      </c>
      <c r="D10113" s="197">
        <v>0.75</v>
      </c>
    </row>
    <row r="10114" spans="1:4" x14ac:dyDescent="0.25">
      <c r="A10114" s="86">
        <v>34353</v>
      </c>
      <c r="B10114" s="87" t="s">
        <v>14840</v>
      </c>
      <c r="C10114" s="86" t="s">
        <v>16</v>
      </c>
      <c r="D10114" s="197">
        <v>1.39</v>
      </c>
    </row>
    <row r="10115" spans="1:4" x14ac:dyDescent="0.25">
      <c r="A10115" s="86">
        <v>37595</v>
      </c>
      <c r="B10115" s="87" t="s">
        <v>14841</v>
      </c>
      <c r="C10115" s="86" t="s">
        <v>16</v>
      </c>
      <c r="D10115" s="197">
        <v>2.2999999999999998</v>
      </c>
    </row>
    <row r="10116" spans="1:4" x14ac:dyDescent="0.25">
      <c r="A10116" s="86">
        <v>37596</v>
      </c>
      <c r="B10116" s="87" t="s">
        <v>14842</v>
      </c>
      <c r="C10116" s="86" t="s">
        <v>16</v>
      </c>
      <c r="D10116" s="197">
        <v>2.64</v>
      </c>
    </row>
    <row r="10117" spans="1:4" ht="26.4" x14ac:dyDescent="0.25">
      <c r="A10117" s="86">
        <v>371</v>
      </c>
      <c r="B10117" s="87" t="s">
        <v>14843</v>
      </c>
      <c r="C10117" s="86" t="s">
        <v>16</v>
      </c>
      <c r="D10117" s="197">
        <v>0.81</v>
      </c>
    </row>
    <row r="10118" spans="1:4" x14ac:dyDescent="0.25">
      <c r="A10118" s="86">
        <v>37553</v>
      </c>
      <c r="B10118" s="87" t="s">
        <v>14844</v>
      </c>
      <c r="C10118" s="86" t="s">
        <v>16</v>
      </c>
      <c r="D10118" s="197">
        <v>1.53</v>
      </c>
    </row>
    <row r="10119" spans="1:4" x14ac:dyDescent="0.25">
      <c r="A10119" s="86">
        <v>37552</v>
      </c>
      <c r="B10119" s="87" t="s">
        <v>14845</v>
      </c>
      <c r="C10119" s="86" t="s">
        <v>16</v>
      </c>
      <c r="D10119" s="197">
        <v>2.46</v>
      </c>
    </row>
    <row r="10120" spans="1:4" x14ac:dyDescent="0.25">
      <c r="A10120" s="86">
        <v>36880</v>
      </c>
      <c r="B10120" s="87" t="s">
        <v>14846</v>
      </c>
      <c r="C10120" s="86" t="s">
        <v>16</v>
      </c>
      <c r="D10120" s="197">
        <v>2.5</v>
      </c>
    </row>
    <row r="10121" spans="1:4" x14ac:dyDescent="0.25">
      <c r="A10121" s="86">
        <v>34355</v>
      </c>
      <c r="B10121" s="87" t="s">
        <v>14847</v>
      </c>
      <c r="C10121" s="86" t="s">
        <v>16</v>
      </c>
      <c r="D10121" s="197">
        <v>2.15</v>
      </c>
    </row>
    <row r="10122" spans="1:4" x14ac:dyDescent="0.25">
      <c r="A10122" s="86">
        <v>130</v>
      </c>
      <c r="B10122" s="87" t="s">
        <v>14848</v>
      </c>
      <c r="C10122" s="86" t="s">
        <v>16</v>
      </c>
      <c r="D10122" s="197">
        <v>3.74</v>
      </c>
    </row>
    <row r="10123" spans="1:4" ht="26.4" x14ac:dyDescent="0.25">
      <c r="A10123" s="86">
        <v>135</v>
      </c>
      <c r="B10123" s="87" t="s">
        <v>14849</v>
      </c>
      <c r="C10123" s="86" t="s">
        <v>16</v>
      </c>
      <c r="D10123" s="197">
        <v>3.01</v>
      </c>
    </row>
    <row r="10124" spans="1:4" x14ac:dyDescent="0.25">
      <c r="A10124" s="86">
        <v>36886</v>
      </c>
      <c r="B10124" s="87" t="s">
        <v>14850</v>
      </c>
      <c r="C10124" s="86" t="s">
        <v>16</v>
      </c>
      <c r="D10124" s="197">
        <v>0.77</v>
      </c>
    </row>
    <row r="10125" spans="1:4" ht="26.4" x14ac:dyDescent="0.25">
      <c r="A10125" s="86">
        <v>38546</v>
      </c>
      <c r="B10125" s="87" t="s">
        <v>14851</v>
      </c>
      <c r="C10125" s="86" t="s">
        <v>28</v>
      </c>
      <c r="D10125" s="197">
        <v>635.59</v>
      </c>
    </row>
    <row r="10126" spans="1:4" x14ac:dyDescent="0.25">
      <c r="A10126" s="86">
        <v>34549</v>
      </c>
      <c r="B10126" s="87" t="s">
        <v>14852</v>
      </c>
      <c r="C10126" s="86" t="s">
        <v>28</v>
      </c>
      <c r="D10126" s="197"/>
    </row>
    <row r="10127" spans="1:4" x14ac:dyDescent="0.25">
      <c r="A10127" s="86">
        <v>6081</v>
      </c>
      <c r="B10127" s="87" t="s">
        <v>14853</v>
      </c>
      <c r="C10127" s="86" t="s">
        <v>28</v>
      </c>
      <c r="D10127" s="197"/>
    </row>
    <row r="10128" spans="1:4" ht="26.4" x14ac:dyDescent="0.25">
      <c r="A10128" s="86">
        <v>6077</v>
      </c>
      <c r="B10128" s="87" t="s">
        <v>14854</v>
      </c>
      <c r="C10128" s="86" t="s">
        <v>28</v>
      </c>
      <c r="D10128" s="197"/>
    </row>
    <row r="10129" spans="1:4" ht="26.4" x14ac:dyDescent="0.25">
      <c r="A10129" s="86">
        <v>6079</v>
      </c>
      <c r="B10129" s="87" t="s">
        <v>14855</v>
      </c>
      <c r="C10129" s="86" t="s">
        <v>28</v>
      </c>
      <c r="D10129" s="197"/>
    </row>
    <row r="10130" spans="1:4" ht="26.4" x14ac:dyDescent="0.25">
      <c r="A10130" s="86">
        <v>1091</v>
      </c>
      <c r="B10130" s="87" t="s">
        <v>14856</v>
      </c>
      <c r="C10130" s="86" t="s">
        <v>11</v>
      </c>
      <c r="D10130" s="197">
        <v>37.380000000000003</v>
      </c>
    </row>
    <row r="10131" spans="1:4" ht="26.4" x14ac:dyDescent="0.25">
      <c r="A10131" s="86">
        <v>1094</v>
      </c>
      <c r="B10131" s="87" t="s">
        <v>14857</v>
      </c>
      <c r="C10131" s="86" t="s">
        <v>11</v>
      </c>
      <c r="D10131" s="197">
        <v>26.15</v>
      </c>
    </row>
    <row r="10132" spans="1:4" ht="26.4" x14ac:dyDescent="0.25">
      <c r="A10132" s="86">
        <v>1095</v>
      </c>
      <c r="B10132" s="87" t="s">
        <v>14858</v>
      </c>
      <c r="C10132" s="86" t="s">
        <v>11</v>
      </c>
      <c r="D10132" s="197">
        <v>55.57</v>
      </c>
    </row>
    <row r="10133" spans="1:4" ht="26.4" x14ac:dyDescent="0.25">
      <c r="A10133" s="86">
        <v>1092</v>
      </c>
      <c r="B10133" s="87" t="s">
        <v>14859</v>
      </c>
      <c r="C10133" s="86" t="s">
        <v>11</v>
      </c>
      <c r="D10133" s="197">
        <v>43</v>
      </c>
    </row>
    <row r="10134" spans="1:4" ht="26.4" x14ac:dyDescent="0.25">
      <c r="A10134" s="86">
        <v>1093</v>
      </c>
      <c r="B10134" s="87" t="s">
        <v>14860</v>
      </c>
      <c r="C10134" s="86" t="s">
        <v>11</v>
      </c>
      <c r="D10134" s="197">
        <v>100.42</v>
      </c>
    </row>
    <row r="10135" spans="1:4" ht="26.4" x14ac:dyDescent="0.25">
      <c r="A10135" s="86">
        <v>1090</v>
      </c>
      <c r="B10135" s="87" t="s">
        <v>14861</v>
      </c>
      <c r="C10135" s="86" t="s">
        <v>11</v>
      </c>
      <c r="D10135" s="197">
        <v>71.900000000000006</v>
      </c>
    </row>
    <row r="10136" spans="1:4" ht="26.4" x14ac:dyDescent="0.25">
      <c r="A10136" s="86">
        <v>1096</v>
      </c>
      <c r="B10136" s="87" t="s">
        <v>14862</v>
      </c>
      <c r="C10136" s="86" t="s">
        <v>11</v>
      </c>
      <c r="D10136" s="197">
        <v>129.38999999999999</v>
      </c>
    </row>
    <row r="10137" spans="1:4" ht="26.4" x14ac:dyDescent="0.25">
      <c r="A10137" s="86">
        <v>1097</v>
      </c>
      <c r="B10137" s="87" t="s">
        <v>14863</v>
      </c>
      <c r="C10137" s="86" t="s">
        <v>11</v>
      </c>
      <c r="D10137" s="197">
        <v>109.84</v>
      </c>
    </row>
    <row r="10138" spans="1:4" x14ac:dyDescent="0.25">
      <c r="A10138" s="86">
        <v>378</v>
      </c>
      <c r="B10138" s="87" t="s">
        <v>14864</v>
      </c>
      <c r="C10138" s="86" t="s">
        <v>18</v>
      </c>
      <c r="D10138" s="197">
        <v>21.94</v>
      </c>
    </row>
    <row r="10139" spans="1:4" x14ac:dyDescent="0.25">
      <c r="A10139" s="86">
        <v>40911</v>
      </c>
      <c r="B10139" s="87" t="s">
        <v>14865</v>
      </c>
      <c r="C10139" s="86" t="s">
        <v>4061</v>
      </c>
      <c r="D10139" s="197">
        <v>3850.55</v>
      </c>
    </row>
    <row r="10140" spans="1:4" x14ac:dyDescent="0.25">
      <c r="A10140" s="86">
        <v>33939</v>
      </c>
      <c r="B10140" s="87" t="s">
        <v>14866</v>
      </c>
      <c r="C10140" s="86" t="s">
        <v>18</v>
      </c>
      <c r="D10140" s="197">
        <v>114.19</v>
      </c>
    </row>
    <row r="10141" spans="1:4" x14ac:dyDescent="0.25">
      <c r="A10141" s="86">
        <v>40815</v>
      </c>
      <c r="B10141" s="87" t="s">
        <v>14867</v>
      </c>
      <c r="C10141" s="86" t="s">
        <v>4061</v>
      </c>
      <c r="D10141" s="197">
        <v>20034.18</v>
      </c>
    </row>
    <row r="10142" spans="1:4" x14ac:dyDescent="0.25">
      <c r="A10142" s="86">
        <v>33952</v>
      </c>
      <c r="B10142" s="87" t="s">
        <v>14868</v>
      </c>
      <c r="C10142" s="86" t="s">
        <v>18</v>
      </c>
      <c r="D10142" s="197">
        <v>130</v>
      </c>
    </row>
    <row r="10143" spans="1:4" x14ac:dyDescent="0.25">
      <c r="A10143" s="86">
        <v>40816</v>
      </c>
      <c r="B10143" s="87" t="s">
        <v>14869</v>
      </c>
      <c r="C10143" s="86" t="s">
        <v>4061</v>
      </c>
      <c r="D10143" s="197">
        <v>22809.06</v>
      </c>
    </row>
    <row r="10144" spans="1:4" x14ac:dyDescent="0.25">
      <c r="A10144" s="86">
        <v>33953</v>
      </c>
      <c r="B10144" s="87" t="s">
        <v>14870</v>
      </c>
      <c r="C10144" s="86" t="s">
        <v>18</v>
      </c>
      <c r="D10144" s="197">
        <v>134.12</v>
      </c>
    </row>
    <row r="10145" spans="1:4" x14ac:dyDescent="0.25">
      <c r="A10145" s="86">
        <v>40817</v>
      </c>
      <c r="B10145" s="87" t="s">
        <v>14871</v>
      </c>
      <c r="C10145" s="86" t="s">
        <v>4061</v>
      </c>
      <c r="D10145" s="197">
        <v>23529.69</v>
      </c>
    </row>
    <row r="10146" spans="1:4" ht="26.4" x14ac:dyDescent="0.25">
      <c r="A10146" s="86">
        <v>13348</v>
      </c>
      <c r="B10146" s="87" t="s">
        <v>14872</v>
      </c>
      <c r="C10146" s="86" t="s">
        <v>11</v>
      </c>
      <c r="D10146" s="197"/>
    </row>
    <row r="10147" spans="1:4" x14ac:dyDescent="0.25">
      <c r="A10147" s="86">
        <v>39212</v>
      </c>
      <c r="B10147" s="87" t="s">
        <v>14873</v>
      </c>
      <c r="C10147" s="86" t="s">
        <v>11</v>
      </c>
      <c r="D10147" s="197">
        <v>2.23</v>
      </c>
    </row>
    <row r="10148" spans="1:4" x14ac:dyDescent="0.25">
      <c r="A10148" s="86">
        <v>39211</v>
      </c>
      <c r="B10148" s="87" t="s">
        <v>14874</v>
      </c>
      <c r="C10148" s="86" t="s">
        <v>11</v>
      </c>
      <c r="D10148" s="197">
        <v>2</v>
      </c>
    </row>
    <row r="10149" spans="1:4" x14ac:dyDescent="0.25">
      <c r="A10149" s="86">
        <v>39210</v>
      </c>
      <c r="B10149" s="87" t="s">
        <v>14875</v>
      </c>
      <c r="C10149" s="86" t="s">
        <v>11</v>
      </c>
      <c r="D10149" s="197">
        <v>1.1200000000000001</v>
      </c>
    </row>
    <row r="10150" spans="1:4" x14ac:dyDescent="0.25">
      <c r="A10150" s="86">
        <v>39208</v>
      </c>
      <c r="B10150" s="87" t="s">
        <v>14876</v>
      </c>
      <c r="C10150" s="86" t="s">
        <v>11</v>
      </c>
      <c r="D10150" s="197">
        <v>0.61</v>
      </c>
    </row>
    <row r="10151" spans="1:4" x14ac:dyDescent="0.25">
      <c r="A10151" s="86">
        <v>39214</v>
      </c>
      <c r="B10151" s="87" t="s">
        <v>14877</v>
      </c>
      <c r="C10151" s="86" t="s">
        <v>11</v>
      </c>
      <c r="D10151" s="197">
        <v>4.1399999999999997</v>
      </c>
    </row>
    <row r="10152" spans="1:4" x14ac:dyDescent="0.25">
      <c r="A10152" s="86">
        <v>39213</v>
      </c>
      <c r="B10152" s="87" t="s">
        <v>14878</v>
      </c>
      <c r="C10152" s="86" t="s">
        <v>11</v>
      </c>
      <c r="D10152" s="197">
        <v>2.93</v>
      </c>
    </row>
    <row r="10153" spans="1:4" x14ac:dyDescent="0.25">
      <c r="A10153" s="86">
        <v>39215</v>
      </c>
      <c r="B10153" s="87" t="s">
        <v>14879</v>
      </c>
      <c r="C10153" s="86" t="s">
        <v>11</v>
      </c>
      <c r="D10153" s="197">
        <v>7.54</v>
      </c>
    </row>
    <row r="10154" spans="1:4" x14ac:dyDescent="0.25">
      <c r="A10154" s="86">
        <v>39209</v>
      </c>
      <c r="B10154" s="87" t="s">
        <v>14880</v>
      </c>
      <c r="C10154" s="86" t="s">
        <v>11</v>
      </c>
      <c r="D10154" s="197">
        <v>0.72</v>
      </c>
    </row>
    <row r="10155" spans="1:4" x14ac:dyDescent="0.25">
      <c r="A10155" s="86">
        <v>39207</v>
      </c>
      <c r="B10155" s="87" t="s">
        <v>14881</v>
      </c>
      <c r="C10155" s="86" t="s">
        <v>11</v>
      </c>
      <c r="D10155" s="197">
        <v>1.1200000000000001</v>
      </c>
    </row>
    <row r="10156" spans="1:4" x14ac:dyDescent="0.25">
      <c r="A10156" s="86">
        <v>39216</v>
      </c>
      <c r="B10156" s="87" t="s">
        <v>14882</v>
      </c>
      <c r="C10156" s="86" t="s">
        <v>11</v>
      </c>
      <c r="D10156" s="197">
        <v>10.53</v>
      </c>
    </row>
    <row r="10157" spans="1:4" ht="26.4" x14ac:dyDescent="0.25">
      <c r="A10157" s="86">
        <v>11267</v>
      </c>
      <c r="B10157" s="87" t="s">
        <v>14883</v>
      </c>
      <c r="C10157" s="86" t="s">
        <v>11</v>
      </c>
      <c r="D10157" s="197"/>
    </row>
    <row r="10158" spans="1:4" ht="26.4" x14ac:dyDescent="0.25">
      <c r="A10158" s="86">
        <v>379</v>
      </c>
      <c r="B10158" s="87" t="s">
        <v>14884</v>
      </c>
      <c r="C10158" s="86" t="s">
        <v>11</v>
      </c>
      <c r="D10158" s="197"/>
    </row>
    <row r="10159" spans="1:4" ht="26.4" x14ac:dyDescent="0.25">
      <c r="A10159" s="86">
        <v>510</v>
      </c>
      <c r="B10159" s="87" t="s">
        <v>14885</v>
      </c>
      <c r="C10159" s="86" t="s">
        <v>16</v>
      </c>
      <c r="D10159" s="197"/>
    </row>
    <row r="10160" spans="1:4" ht="26.4" x14ac:dyDescent="0.25">
      <c r="A10160" s="86">
        <v>516</v>
      </c>
      <c r="B10160" s="87" t="s">
        <v>14886</v>
      </c>
      <c r="C10160" s="86" t="s">
        <v>16</v>
      </c>
      <c r="D10160" s="197"/>
    </row>
    <row r="10161" spans="1:4" ht="26.4" x14ac:dyDescent="0.25">
      <c r="A10161" s="86">
        <v>509</v>
      </c>
      <c r="B10161" s="87" t="s">
        <v>14887</v>
      </c>
      <c r="C10161" s="86" t="s">
        <v>16</v>
      </c>
      <c r="D10161" s="197"/>
    </row>
    <row r="10162" spans="1:4" x14ac:dyDescent="0.25">
      <c r="A10162" s="86">
        <v>40331</v>
      </c>
      <c r="B10162" s="87" t="s">
        <v>14888</v>
      </c>
      <c r="C10162" s="86" t="s">
        <v>18</v>
      </c>
      <c r="D10162" s="197">
        <v>20.9</v>
      </c>
    </row>
    <row r="10163" spans="1:4" x14ac:dyDescent="0.25">
      <c r="A10163" s="86">
        <v>40930</v>
      </c>
      <c r="B10163" s="87" t="s">
        <v>14889</v>
      </c>
      <c r="C10163" s="86" t="s">
        <v>4061</v>
      </c>
      <c r="D10163" s="197">
        <v>3668.84</v>
      </c>
    </row>
    <row r="10164" spans="1:4" x14ac:dyDescent="0.25">
      <c r="A10164" s="86">
        <v>377</v>
      </c>
      <c r="B10164" s="87" t="s">
        <v>14890</v>
      </c>
      <c r="C10164" s="86" t="s">
        <v>11</v>
      </c>
      <c r="D10164" s="197">
        <v>38.909999999999997</v>
      </c>
    </row>
    <row r="10165" spans="1:4" x14ac:dyDescent="0.25">
      <c r="A10165" s="86">
        <v>11761</v>
      </c>
      <c r="B10165" s="87" t="s">
        <v>14891</v>
      </c>
      <c r="C10165" s="86" t="s">
        <v>11</v>
      </c>
      <c r="D10165" s="197">
        <v>82.8</v>
      </c>
    </row>
    <row r="10166" spans="1:4" x14ac:dyDescent="0.25">
      <c r="A10166" s="86">
        <v>7588</v>
      </c>
      <c r="B10166" s="87" t="s">
        <v>14892</v>
      </c>
      <c r="C10166" s="86" t="s">
        <v>11</v>
      </c>
      <c r="D10166" s="197">
        <v>47.75</v>
      </c>
    </row>
    <row r="10167" spans="1:4" x14ac:dyDescent="0.25">
      <c r="A10167" s="86">
        <v>34551</v>
      </c>
      <c r="B10167" s="87" t="s">
        <v>14893</v>
      </c>
      <c r="C10167" s="86" t="s">
        <v>18</v>
      </c>
      <c r="D10167" s="197">
        <v>13.68</v>
      </c>
    </row>
    <row r="10168" spans="1:4" x14ac:dyDescent="0.25">
      <c r="A10168" s="86">
        <v>41078</v>
      </c>
      <c r="B10168" s="87" t="s">
        <v>14894</v>
      </c>
      <c r="C10168" s="86" t="s">
        <v>4061</v>
      </c>
      <c r="D10168" s="197">
        <v>2401.7199999999998</v>
      </c>
    </row>
    <row r="10169" spans="1:4" x14ac:dyDescent="0.25">
      <c r="A10169" s="86">
        <v>246</v>
      </c>
      <c r="B10169" s="87" t="s">
        <v>14895</v>
      </c>
      <c r="C10169" s="86" t="s">
        <v>18</v>
      </c>
      <c r="D10169" s="197">
        <v>18.82</v>
      </c>
    </row>
    <row r="10170" spans="1:4" x14ac:dyDescent="0.25">
      <c r="A10170" s="86">
        <v>40927</v>
      </c>
      <c r="B10170" s="87" t="s">
        <v>14896</v>
      </c>
      <c r="C10170" s="86" t="s">
        <v>4061</v>
      </c>
      <c r="D10170" s="197">
        <v>3306.02</v>
      </c>
    </row>
    <row r="10171" spans="1:4" x14ac:dyDescent="0.25">
      <c r="A10171" s="86">
        <v>2350</v>
      </c>
      <c r="B10171" s="87" t="s">
        <v>14897</v>
      </c>
      <c r="C10171" s="86" t="s">
        <v>18</v>
      </c>
      <c r="D10171" s="197">
        <v>17.78</v>
      </c>
    </row>
    <row r="10172" spans="1:4" x14ac:dyDescent="0.25">
      <c r="A10172" s="86">
        <v>40812</v>
      </c>
      <c r="B10172" s="87" t="s">
        <v>14898</v>
      </c>
      <c r="C10172" s="86" t="s">
        <v>4061</v>
      </c>
      <c r="D10172" s="197">
        <v>3123.71</v>
      </c>
    </row>
    <row r="10173" spans="1:4" x14ac:dyDescent="0.25">
      <c r="A10173" s="86">
        <v>245</v>
      </c>
      <c r="B10173" s="87" t="s">
        <v>14899</v>
      </c>
      <c r="C10173" s="86" t="s">
        <v>18</v>
      </c>
      <c r="D10173" s="197">
        <v>29.69</v>
      </c>
    </row>
    <row r="10174" spans="1:4" x14ac:dyDescent="0.25">
      <c r="A10174" s="86">
        <v>41090</v>
      </c>
      <c r="B10174" s="87" t="s">
        <v>14900</v>
      </c>
      <c r="C10174" s="86" t="s">
        <v>4061</v>
      </c>
      <c r="D10174" s="197">
        <v>5209.87</v>
      </c>
    </row>
    <row r="10175" spans="1:4" x14ac:dyDescent="0.25">
      <c r="A10175" s="86">
        <v>251</v>
      </c>
      <c r="B10175" s="87" t="s">
        <v>14901</v>
      </c>
      <c r="C10175" s="86" t="s">
        <v>18</v>
      </c>
      <c r="D10175" s="197">
        <v>18.82</v>
      </c>
    </row>
    <row r="10176" spans="1:4" x14ac:dyDescent="0.25">
      <c r="A10176" s="86">
        <v>40975</v>
      </c>
      <c r="B10176" s="87" t="s">
        <v>14902</v>
      </c>
      <c r="C10176" s="86" t="s">
        <v>4061</v>
      </c>
      <c r="D10176" s="197">
        <v>3306.02</v>
      </c>
    </row>
    <row r="10177" spans="1:4" x14ac:dyDescent="0.25">
      <c r="A10177" s="86">
        <v>6127</v>
      </c>
      <c r="B10177" s="87" t="s">
        <v>14903</v>
      </c>
      <c r="C10177" s="86" t="s">
        <v>18</v>
      </c>
      <c r="D10177" s="197">
        <v>18.82</v>
      </c>
    </row>
    <row r="10178" spans="1:4" x14ac:dyDescent="0.25">
      <c r="A10178" s="86">
        <v>41072</v>
      </c>
      <c r="B10178" s="87" t="s">
        <v>14904</v>
      </c>
      <c r="C10178" s="86" t="s">
        <v>4061</v>
      </c>
      <c r="D10178" s="197">
        <v>3306.02</v>
      </c>
    </row>
    <row r="10179" spans="1:4" x14ac:dyDescent="0.25">
      <c r="A10179" s="86">
        <v>6121</v>
      </c>
      <c r="B10179" s="87" t="s">
        <v>14905</v>
      </c>
      <c r="C10179" s="86" t="s">
        <v>18</v>
      </c>
      <c r="D10179" s="197">
        <v>16.59</v>
      </c>
    </row>
    <row r="10180" spans="1:4" x14ac:dyDescent="0.25">
      <c r="A10180" s="86">
        <v>41071</v>
      </c>
      <c r="B10180" s="87" t="s">
        <v>14906</v>
      </c>
      <c r="C10180" s="86" t="s">
        <v>4061</v>
      </c>
      <c r="D10180" s="197">
        <v>2910.74</v>
      </c>
    </row>
    <row r="10181" spans="1:4" x14ac:dyDescent="0.25">
      <c r="A10181" s="86">
        <v>244</v>
      </c>
      <c r="B10181" s="87" t="s">
        <v>14907</v>
      </c>
      <c r="C10181" s="86" t="s">
        <v>18</v>
      </c>
      <c r="D10181" s="197">
        <v>9.0399999999999991</v>
      </c>
    </row>
    <row r="10182" spans="1:4" x14ac:dyDescent="0.25">
      <c r="A10182" s="86">
        <v>41093</v>
      </c>
      <c r="B10182" s="87" t="s">
        <v>14908</v>
      </c>
      <c r="C10182" s="86" t="s">
        <v>4061</v>
      </c>
      <c r="D10182" s="197">
        <v>1589.03</v>
      </c>
    </row>
    <row r="10183" spans="1:4" x14ac:dyDescent="0.25">
      <c r="A10183" s="86">
        <v>532</v>
      </c>
      <c r="B10183" s="87" t="s">
        <v>14909</v>
      </c>
      <c r="C10183" s="86" t="s">
        <v>18</v>
      </c>
      <c r="D10183" s="197">
        <v>46.15</v>
      </c>
    </row>
    <row r="10184" spans="1:4" x14ac:dyDescent="0.25">
      <c r="A10184" s="86">
        <v>40931</v>
      </c>
      <c r="B10184" s="87" t="s">
        <v>14910</v>
      </c>
      <c r="C10184" s="86" t="s">
        <v>4061</v>
      </c>
      <c r="D10184" s="197">
        <v>8098.52</v>
      </c>
    </row>
    <row r="10185" spans="1:4" x14ac:dyDescent="0.25">
      <c r="A10185" s="86">
        <v>36150</v>
      </c>
      <c r="B10185" s="87" t="s">
        <v>14911</v>
      </c>
      <c r="C10185" s="86" t="s">
        <v>11</v>
      </c>
      <c r="D10185" s="197">
        <v>38.33</v>
      </c>
    </row>
    <row r="10186" spans="1:4" ht="26.4" x14ac:dyDescent="0.25">
      <c r="A10186" s="86">
        <v>45262</v>
      </c>
      <c r="B10186" s="87" t="s">
        <v>14912</v>
      </c>
      <c r="C10186" s="86" t="s">
        <v>11</v>
      </c>
      <c r="D10186" s="197">
        <v>11.41</v>
      </c>
    </row>
    <row r="10187" spans="1:4" x14ac:dyDescent="0.25">
      <c r="A10187" s="86">
        <v>4760</v>
      </c>
      <c r="B10187" s="87" t="s">
        <v>14913</v>
      </c>
      <c r="C10187" s="86" t="s">
        <v>18</v>
      </c>
      <c r="D10187" s="197">
        <v>21.94</v>
      </c>
    </row>
    <row r="10188" spans="1:4" x14ac:dyDescent="0.25">
      <c r="A10188" s="86">
        <v>41069</v>
      </c>
      <c r="B10188" s="87" t="s">
        <v>14914</v>
      </c>
      <c r="C10188" s="86" t="s">
        <v>4061</v>
      </c>
      <c r="D10188" s="197">
        <v>3851.11</v>
      </c>
    </row>
    <row r="10189" spans="1:4" ht="26.4" x14ac:dyDescent="0.25">
      <c r="A10189" s="86">
        <v>10422</v>
      </c>
      <c r="B10189" s="87" t="s">
        <v>14915</v>
      </c>
      <c r="C10189" s="86" t="s">
        <v>11</v>
      </c>
      <c r="D10189" s="197">
        <v>466.37</v>
      </c>
    </row>
    <row r="10190" spans="1:4" ht="26.4" x14ac:dyDescent="0.25">
      <c r="A10190" s="86">
        <v>44019</v>
      </c>
      <c r="B10190" s="87" t="s">
        <v>14916</v>
      </c>
      <c r="C10190" s="86" t="s">
        <v>11</v>
      </c>
      <c r="D10190" s="197">
        <v>645.55999999999995</v>
      </c>
    </row>
    <row r="10191" spans="1:4" ht="26.4" x14ac:dyDescent="0.25">
      <c r="A10191" s="86">
        <v>36520</v>
      </c>
      <c r="B10191" s="87" t="s">
        <v>14917</v>
      </c>
      <c r="C10191" s="86" t="s">
        <v>11</v>
      </c>
      <c r="D10191" s="197">
        <v>784.93</v>
      </c>
    </row>
    <row r="10192" spans="1:4" ht="26.4" x14ac:dyDescent="0.25">
      <c r="A10192" s="86">
        <v>42319</v>
      </c>
      <c r="B10192" s="87" t="s">
        <v>14918</v>
      </c>
      <c r="C10192" s="86" t="s">
        <v>11</v>
      </c>
      <c r="D10192" s="197">
        <v>703.34</v>
      </c>
    </row>
    <row r="10193" spans="1:4" ht="26.4" x14ac:dyDescent="0.25">
      <c r="A10193" s="86">
        <v>10420</v>
      </c>
      <c r="B10193" s="87" t="s">
        <v>14919</v>
      </c>
      <c r="C10193" s="86" t="s">
        <v>11</v>
      </c>
      <c r="D10193" s="197">
        <v>249.5</v>
      </c>
    </row>
    <row r="10194" spans="1:4" ht="26.4" x14ac:dyDescent="0.25">
      <c r="A10194" s="86">
        <v>10421</v>
      </c>
      <c r="B10194" s="87" t="s">
        <v>14920</v>
      </c>
      <c r="C10194" s="86" t="s">
        <v>11</v>
      </c>
      <c r="D10194" s="197">
        <v>274.17</v>
      </c>
    </row>
    <row r="10195" spans="1:4" x14ac:dyDescent="0.25">
      <c r="A10195" s="86">
        <v>11786</v>
      </c>
      <c r="B10195" s="87" t="s">
        <v>14921</v>
      </c>
      <c r="C10195" s="86" t="s">
        <v>11</v>
      </c>
      <c r="D10195" s="197">
        <v>552.83000000000004</v>
      </c>
    </row>
    <row r="10196" spans="1:4" x14ac:dyDescent="0.25">
      <c r="A10196" s="86">
        <v>45195</v>
      </c>
      <c r="B10196" s="87" t="s">
        <v>14922</v>
      </c>
      <c r="C10196" s="86" t="s">
        <v>11</v>
      </c>
      <c r="D10196" s="197">
        <v>4561.68</v>
      </c>
    </row>
    <row r="10197" spans="1:4" x14ac:dyDescent="0.25">
      <c r="A10197" s="86">
        <v>45226</v>
      </c>
      <c r="B10197" s="87" t="s">
        <v>14923</v>
      </c>
      <c r="C10197" s="86" t="s">
        <v>11</v>
      </c>
      <c r="D10197" s="197">
        <v>21.25</v>
      </c>
    </row>
    <row r="10198" spans="1:4" x14ac:dyDescent="0.25">
      <c r="A10198" s="86">
        <v>4815</v>
      </c>
      <c r="B10198" s="87" t="s">
        <v>14924</v>
      </c>
      <c r="C10198" s="86" t="s">
        <v>11</v>
      </c>
      <c r="D10198" s="197">
        <v>9.39</v>
      </c>
    </row>
    <row r="10199" spans="1:4" x14ac:dyDescent="0.25">
      <c r="A10199" s="86">
        <v>541</v>
      </c>
      <c r="B10199" s="87" t="s">
        <v>14925</v>
      </c>
      <c r="C10199" s="86" t="s">
        <v>11</v>
      </c>
      <c r="D10199" s="197">
        <v>160</v>
      </c>
    </row>
    <row r="10200" spans="1:4" x14ac:dyDescent="0.25">
      <c r="A10200" s="86">
        <v>542</v>
      </c>
      <c r="B10200" s="87" t="s">
        <v>14926</v>
      </c>
      <c r="C10200" s="86" t="s">
        <v>11</v>
      </c>
      <c r="D10200" s="197">
        <v>200.56</v>
      </c>
    </row>
    <row r="10201" spans="1:4" x14ac:dyDescent="0.25">
      <c r="A10201" s="86">
        <v>540</v>
      </c>
      <c r="B10201" s="87" t="s">
        <v>14927</v>
      </c>
      <c r="C10201" s="86" t="s">
        <v>11</v>
      </c>
      <c r="D10201" s="197">
        <v>451.96</v>
      </c>
    </row>
    <row r="10202" spans="1:4" ht="39.6" x14ac:dyDescent="0.25">
      <c r="A10202" s="86">
        <v>38364</v>
      </c>
      <c r="B10202" s="87" t="s">
        <v>14928</v>
      </c>
      <c r="C10202" s="86" t="s">
        <v>11</v>
      </c>
      <c r="D10202" s="197">
        <v>497.9</v>
      </c>
    </row>
    <row r="10203" spans="1:4" ht="26.4" x14ac:dyDescent="0.25">
      <c r="A10203" s="86">
        <v>11692</v>
      </c>
      <c r="B10203" s="87" t="s">
        <v>14929</v>
      </c>
      <c r="C10203" s="86" t="s">
        <v>9</v>
      </c>
      <c r="D10203" s="197">
        <v>186.44</v>
      </c>
    </row>
    <row r="10204" spans="1:4" ht="26.4" x14ac:dyDescent="0.25">
      <c r="A10204" s="86">
        <v>1746</v>
      </c>
      <c r="B10204" s="87" t="s">
        <v>14930</v>
      </c>
      <c r="C10204" s="86" t="s">
        <v>11</v>
      </c>
      <c r="D10204" s="197">
        <v>279.5</v>
      </c>
    </row>
    <row r="10205" spans="1:4" ht="26.4" x14ac:dyDescent="0.25">
      <c r="A10205" s="86">
        <v>1748</v>
      </c>
      <c r="B10205" s="87" t="s">
        <v>14931</v>
      </c>
      <c r="C10205" s="86" t="s">
        <v>11</v>
      </c>
      <c r="D10205" s="197">
        <v>371.67</v>
      </c>
    </row>
    <row r="10206" spans="1:4" ht="26.4" x14ac:dyDescent="0.25">
      <c r="A10206" s="86">
        <v>1749</v>
      </c>
      <c r="B10206" s="87" t="s">
        <v>14932</v>
      </c>
      <c r="C10206" s="86" t="s">
        <v>11</v>
      </c>
      <c r="D10206" s="197">
        <v>538.48</v>
      </c>
    </row>
    <row r="10207" spans="1:4" ht="26.4" x14ac:dyDescent="0.25">
      <c r="A10207" s="86">
        <v>37412</v>
      </c>
      <c r="B10207" s="87" t="s">
        <v>14933</v>
      </c>
      <c r="C10207" s="86" t="s">
        <v>11</v>
      </c>
      <c r="D10207" s="197">
        <v>273.20999999999998</v>
      </c>
    </row>
    <row r="10208" spans="1:4" ht="26.4" x14ac:dyDescent="0.25">
      <c r="A10208" s="86">
        <v>1745</v>
      </c>
      <c r="B10208" s="87" t="s">
        <v>14934</v>
      </c>
      <c r="C10208" s="86" t="s">
        <v>11</v>
      </c>
      <c r="D10208" s="197">
        <v>324.88</v>
      </c>
    </row>
    <row r="10209" spans="1:4" ht="26.4" x14ac:dyDescent="0.25">
      <c r="A10209" s="86">
        <v>1750</v>
      </c>
      <c r="B10209" s="87" t="s">
        <v>14935</v>
      </c>
      <c r="C10209" s="86" t="s">
        <v>11</v>
      </c>
      <c r="D10209" s="197">
        <v>759.2</v>
      </c>
    </row>
    <row r="10210" spans="1:4" ht="26.4" x14ac:dyDescent="0.25">
      <c r="A10210" s="86">
        <v>11687</v>
      </c>
      <c r="B10210" s="87" t="s">
        <v>14936</v>
      </c>
      <c r="C10210" s="86" t="s">
        <v>27</v>
      </c>
      <c r="D10210" s="197">
        <v>1209.6400000000001</v>
      </c>
    </row>
    <row r="10211" spans="1:4" ht="26.4" x14ac:dyDescent="0.25">
      <c r="A10211" s="86">
        <v>11689</v>
      </c>
      <c r="B10211" s="87" t="s">
        <v>14937</v>
      </c>
      <c r="C10211" s="86" t="s">
        <v>27</v>
      </c>
      <c r="D10211" s="197">
        <v>1515.61</v>
      </c>
    </row>
    <row r="10212" spans="1:4" x14ac:dyDescent="0.25">
      <c r="A10212" s="86">
        <v>11693</v>
      </c>
      <c r="B10212" s="87" t="s">
        <v>14938</v>
      </c>
      <c r="C10212" s="86" t="s">
        <v>9</v>
      </c>
      <c r="D10212" s="197">
        <v>177.4</v>
      </c>
    </row>
    <row r="10213" spans="1:4" x14ac:dyDescent="0.25">
      <c r="A10213" s="86">
        <v>36215</v>
      </c>
      <c r="B10213" s="87" t="s">
        <v>14939</v>
      </c>
      <c r="C10213" s="86" t="s">
        <v>11</v>
      </c>
      <c r="D10213" s="197">
        <v>649.13</v>
      </c>
    </row>
    <row r="10214" spans="1:4" ht="39.6" x14ac:dyDescent="0.25">
      <c r="A10214" s="86">
        <v>42439</v>
      </c>
      <c r="B10214" s="87" t="s">
        <v>14940</v>
      </c>
      <c r="C10214" s="86" t="s">
        <v>11</v>
      </c>
      <c r="D10214" s="197"/>
    </row>
    <row r="10215" spans="1:4" x14ac:dyDescent="0.25">
      <c r="A10215" s="86">
        <v>38381</v>
      </c>
      <c r="B10215" s="87" t="s">
        <v>14941</v>
      </c>
      <c r="C10215" s="86" t="s">
        <v>11</v>
      </c>
      <c r="D10215" s="197">
        <v>17</v>
      </c>
    </row>
    <row r="10216" spans="1:4" x14ac:dyDescent="0.25">
      <c r="A10216" s="86">
        <v>39621</v>
      </c>
      <c r="B10216" s="87" t="s">
        <v>14942</v>
      </c>
      <c r="C10216" s="86" t="s">
        <v>8802</v>
      </c>
      <c r="D10216" s="197">
        <v>1064.18</v>
      </c>
    </row>
    <row r="10217" spans="1:4" x14ac:dyDescent="0.25">
      <c r="A10217" s="86">
        <v>39624</v>
      </c>
      <c r="B10217" s="87" t="s">
        <v>14943</v>
      </c>
      <c r="C10217" s="86" t="s">
        <v>8802</v>
      </c>
      <c r="D10217" s="197">
        <v>1173.9100000000001</v>
      </c>
    </row>
    <row r="10218" spans="1:4" x14ac:dyDescent="0.25">
      <c r="A10218" s="86">
        <v>39615</v>
      </c>
      <c r="B10218" s="87" t="s">
        <v>14944</v>
      </c>
      <c r="C10218" s="86" t="s">
        <v>11</v>
      </c>
      <c r="D10218" s="197">
        <v>474.37</v>
      </c>
    </row>
    <row r="10219" spans="1:4" x14ac:dyDescent="0.25">
      <c r="A10219" s="86">
        <v>39620</v>
      </c>
      <c r="B10219" s="87" t="s">
        <v>14945</v>
      </c>
      <c r="C10219" s="86" t="s">
        <v>11</v>
      </c>
      <c r="D10219" s="197">
        <v>724.49</v>
      </c>
    </row>
    <row r="10220" spans="1:4" x14ac:dyDescent="0.25">
      <c r="A10220" s="86">
        <v>39623</v>
      </c>
      <c r="B10220" s="87" t="s">
        <v>14946</v>
      </c>
      <c r="C10220" s="86" t="s">
        <v>11</v>
      </c>
      <c r="D10220" s="197">
        <v>775.99</v>
      </c>
    </row>
    <row r="10221" spans="1:4" x14ac:dyDescent="0.25">
      <c r="A10221" s="86">
        <v>546</v>
      </c>
      <c r="B10221" s="87" t="s">
        <v>14947</v>
      </c>
      <c r="C10221" s="86" t="s">
        <v>16</v>
      </c>
      <c r="D10221" s="197">
        <v>8.67</v>
      </c>
    </row>
    <row r="10222" spans="1:4" x14ac:dyDescent="0.25">
      <c r="A10222" s="86">
        <v>566</v>
      </c>
      <c r="B10222" s="87" t="s">
        <v>14948</v>
      </c>
      <c r="C10222" s="86" t="s">
        <v>27</v>
      </c>
      <c r="D10222" s="197">
        <v>4.1100000000000003</v>
      </c>
    </row>
    <row r="10223" spans="1:4" x14ac:dyDescent="0.25">
      <c r="A10223" s="86">
        <v>565</v>
      </c>
      <c r="B10223" s="87" t="s">
        <v>14949</v>
      </c>
      <c r="C10223" s="86" t="s">
        <v>27</v>
      </c>
      <c r="D10223" s="197">
        <v>8.15</v>
      </c>
    </row>
    <row r="10224" spans="1:4" x14ac:dyDescent="0.25">
      <c r="A10224" s="86">
        <v>555</v>
      </c>
      <c r="B10224" s="87" t="s">
        <v>14950</v>
      </c>
      <c r="C10224" s="86" t="s">
        <v>27</v>
      </c>
      <c r="D10224" s="197">
        <v>10.63</v>
      </c>
    </row>
    <row r="10225" spans="1:4" x14ac:dyDescent="0.25">
      <c r="A10225" s="86">
        <v>557</v>
      </c>
      <c r="B10225" s="87" t="s">
        <v>14951</v>
      </c>
      <c r="C10225" s="86" t="s">
        <v>27</v>
      </c>
      <c r="D10225" s="197">
        <v>33.36</v>
      </c>
    </row>
    <row r="10226" spans="1:4" x14ac:dyDescent="0.25">
      <c r="A10226" s="86">
        <v>552</v>
      </c>
      <c r="B10226" s="87" t="s">
        <v>14952</v>
      </c>
      <c r="C10226" s="86" t="s">
        <v>27</v>
      </c>
      <c r="D10226" s="197">
        <v>16.55</v>
      </c>
    </row>
    <row r="10227" spans="1:4" x14ac:dyDescent="0.25">
      <c r="A10227" s="86">
        <v>563</v>
      </c>
      <c r="B10227" s="87" t="s">
        <v>14953</v>
      </c>
      <c r="C10227" s="86" t="s">
        <v>27</v>
      </c>
      <c r="D10227" s="197">
        <v>24.87</v>
      </c>
    </row>
    <row r="10228" spans="1:4" x14ac:dyDescent="0.25">
      <c r="A10228" s="86">
        <v>549</v>
      </c>
      <c r="B10228" s="87" t="s">
        <v>14954</v>
      </c>
      <c r="C10228" s="86" t="s">
        <v>27</v>
      </c>
      <c r="D10228" s="197">
        <v>44.76</v>
      </c>
    </row>
    <row r="10229" spans="1:4" x14ac:dyDescent="0.25">
      <c r="A10229" s="86">
        <v>551</v>
      </c>
      <c r="B10229" s="87" t="s">
        <v>14955</v>
      </c>
      <c r="C10229" s="86" t="s">
        <v>27</v>
      </c>
      <c r="D10229" s="197">
        <v>88.63</v>
      </c>
    </row>
    <row r="10230" spans="1:4" x14ac:dyDescent="0.25">
      <c r="A10230" s="86">
        <v>559</v>
      </c>
      <c r="B10230" s="87" t="s">
        <v>14956</v>
      </c>
      <c r="C10230" s="86" t="s">
        <v>27</v>
      </c>
      <c r="D10230" s="197">
        <v>22.15</v>
      </c>
    </row>
    <row r="10231" spans="1:4" x14ac:dyDescent="0.25">
      <c r="A10231" s="86">
        <v>560</v>
      </c>
      <c r="B10231" s="87" t="s">
        <v>14957</v>
      </c>
      <c r="C10231" s="86" t="s">
        <v>27</v>
      </c>
      <c r="D10231" s="197">
        <v>27.72</v>
      </c>
    </row>
    <row r="10232" spans="1:4" x14ac:dyDescent="0.25">
      <c r="A10232" s="86">
        <v>547</v>
      </c>
      <c r="B10232" s="87" t="s">
        <v>14958</v>
      </c>
      <c r="C10232" s="86" t="s">
        <v>27</v>
      </c>
      <c r="D10232" s="197">
        <v>33.19</v>
      </c>
    </row>
    <row r="10233" spans="1:4" x14ac:dyDescent="0.25">
      <c r="A10233" s="86">
        <v>36207</v>
      </c>
      <c r="B10233" s="87" t="s">
        <v>14959</v>
      </c>
      <c r="C10233" s="86" t="s">
        <v>11</v>
      </c>
      <c r="D10233" s="197">
        <v>287.52</v>
      </c>
    </row>
    <row r="10234" spans="1:4" x14ac:dyDescent="0.25">
      <c r="A10234" s="86">
        <v>36209</v>
      </c>
      <c r="B10234" s="87" t="s">
        <v>14960</v>
      </c>
      <c r="C10234" s="86" t="s">
        <v>11</v>
      </c>
      <c r="D10234" s="197">
        <v>329.97</v>
      </c>
    </row>
    <row r="10235" spans="1:4" ht="26.4" x14ac:dyDescent="0.25">
      <c r="A10235" s="86">
        <v>36210</v>
      </c>
      <c r="B10235" s="87" t="s">
        <v>14961</v>
      </c>
      <c r="C10235" s="86" t="s">
        <v>11</v>
      </c>
      <c r="D10235" s="197">
        <v>357.02</v>
      </c>
    </row>
    <row r="10236" spans="1:4" ht="26.4" x14ac:dyDescent="0.25">
      <c r="A10236" s="86">
        <v>36204</v>
      </c>
      <c r="B10236" s="87" t="s">
        <v>14962</v>
      </c>
      <c r="C10236" s="86" t="s">
        <v>11</v>
      </c>
      <c r="D10236" s="197">
        <v>126.58</v>
      </c>
    </row>
    <row r="10237" spans="1:4" ht="26.4" x14ac:dyDescent="0.25">
      <c r="A10237" s="86">
        <v>36205</v>
      </c>
      <c r="B10237" s="87" t="s">
        <v>14963</v>
      </c>
      <c r="C10237" s="86" t="s">
        <v>11</v>
      </c>
      <c r="D10237" s="197">
        <v>140.58000000000001</v>
      </c>
    </row>
    <row r="10238" spans="1:4" ht="26.4" x14ac:dyDescent="0.25">
      <c r="A10238" s="86">
        <v>36081</v>
      </c>
      <c r="B10238" s="87" t="s">
        <v>14964</v>
      </c>
      <c r="C10238" s="86" t="s">
        <v>11</v>
      </c>
      <c r="D10238" s="197">
        <v>149.9</v>
      </c>
    </row>
    <row r="10239" spans="1:4" ht="26.4" x14ac:dyDescent="0.25">
      <c r="A10239" s="86">
        <v>36206</v>
      </c>
      <c r="B10239" s="87" t="s">
        <v>14965</v>
      </c>
      <c r="C10239" s="86" t="s">
        <v>11</v>
      </c>
      <c r="D10239" s="197">
        <v>157.04</v>
      </c>
    </row>
    <row r="10240" spans="1:4" x14ac:dyDescent="0.25">
      <c r="A10240" s="86">
        <v>36218</v>
      </c>
      <c r="B10240" s="87" t="s">
        <v>14966</v>
      </c>
      <c r="C10240" s="86" t="s">
        <v>11</v>
      </c>
      <c r="D10240" s="197">
        <v>114.01</v>
      </c>
    </row>
    <row r="10241" spans="1:4" x14ac:dyDescent="0.25">
      <c r="A10241" s="86">
        <v>36220</v>
      </c>
      <c r="B10241" s="87" t="s">
        <v>14967</v>
      </c>
      <c r="C10241" s="86" t="s">
        <v>11</v>
      </c>
      <c r="D10241" s="197">
        <v>130.72999999999999</v>
      </c>
    </row>
    <row r="10242" spans="1:4" x14ac:dyDescent="0.25">
      <c r="A10242" s="86">
        <v>36080</v>
      </c>
      <c r="B10242" s="87" t="s">
        <v>14968</v>
      </c>
      <c r="C10242" s="86" t="s">
        <v>11</v>
      </c>
      <c r="D10242" s="197">
        <v>141.41</v>
      </c>
    </row>
    <row r="10243" spans="1:4" x14ac:dyDescent="0.25">
      <c r="A10243" s="86">
        <v>36223</v>
      </c>
      <c r="B10243" s="87" t="s">
        <v>14969</v>
      </c>
      <c r="C10243" s="86" t="s">
        <v>11</v>
      </c>
      <c r="D10243" s="197">
        <v>148.08000000000001</v>
      </c>
    </row>
    <row r="10244" spans="1:4" ht="26.4" x14ac:dyDescent="0.25">
      <c r="A10244" s="86">
        <v>38127</v>
      </c>
      <c r="B10244" s="87" t="s">
        <v>14970</v>
      </c>
      <c r="C10244" s="86" t="s">
        <v>11</v>
      </c>
      <c r="D10244" s="197">
        <v>347.77</v>
      </c>
    </row>
    <row r="10245" spans="1:4" x14ac:dyDescent="0.25">
      <c r="A10245" s="86">
        <v>38060</v>
      </c>
      <c r="B10245" s="87" t="s">
        <v>14971</v>
      </c>
      <c r="C10245" s="86" t="s">
        <v>11</v>
      </c>
      <c r="D10245" s="197">
        <v>51.45</v>
      </c>
    </row>
    <row r="10246" spans="1:4" x14ac:dyDescent="0.25">
      <c r="A10246" s="86">
        <v>10956</v>
      </c>
      <c r="B10246" s="87" t="s">
        <v>14972</v>
      </c>
      <c r="C10246" s="86" t="s">
        <v>11</v>
      </c>
      <c r="D10246" s="197">
        <v>56.42</v>
      </c>
    </row>
    <row r="10247" spans="1:4" x14ac:dyDescent="0.25">
      <c r="A10247" s="86">
        <v>39380</v>
      </c>
      <c r="B10247" s="87" t="s">
        <v>14973</v>
      </c>
      <c r="C10247" s="86" t="s">
        <v>11</v>
      </c>
      <c r="D10247" s="197"/>
    </row>
    <row r="10248" spans="1:4" x14ac:dyDescent="0.25">
      <c r="A10248" s="86">
        <v>44172</v>
      </c>
      <c r="B10248" s="87" t="s">
        <v>14974</v>
      </c>
      <c r="C10248" s="86" t="s">
        <v>11</v>
      </c>
      <c r="D10248" s="197"/>
    </row>
    <row r="10249" spans="1:4" ht="26.4" x14ac:dyDescent="0.25">
      <c r="A10249" s="86">
        <v>37597</v>
      </c>
      <c r="B10249" s="87" t="s">
        <v>14975</v>
      </c>
      <c r="C10249" s="86" t="s">
        <v>11</v>
      </c>
      <c r="D10249" s="197"/>
    </row>
    <row r="10250" spans="1:4" ht="52.8" x14ac:dyDescent="0.25">
      <c r="A10250" s="86">
        <v>183</v>
      </c>
      <c r="B10250" s="87" t="s">
        <v>14976</v>
      </c>
      <c r="C10250" s="86" t="s">
        <v>14977</v>
      </c>
      <c r="D10250" s="197">
        <v>187.5</v>
      </c>
    </row>
    <row r="10251" spans="1:4" ht="39.6" x14ac:dyDescent="0.25">
      <c r="A10251" s="86">
        <v>184</v>
      </c>
      <c r="B10251" s="87" t="s">
        <v>14978</v>
      </c>
      <c r="C10251" s="86" t="s">
        <v>14977</v>
      </c>
      <c r="D10251" s="197">
        <v>116.12</v>
      </c>
    </row>
    <row r="10252" spans="1:4" ht="52.8" x14ac:dyDescent="0.25">
      <c r="A10252" s="86">
        <v>181</v>
      </c>
      <c r="B10252" s="87" t="s">
        <v>14979</v>
      </c>
      <c r="C10252" s="86" t="s">
        <v>14977</v>
      </c>
      <c r="D10252" s="197">
        <v>250.4</v>
      </c>
    </row>
    <row r="10253" spans="1:4" ht="39.6" x14ac:dyDescent="0.25">
      <c r="A10253" s="86">
        <v>20001</v>
      </c>
      <c r="B10253" s="87" t="s">
        <v>14980</v>
      </c>
      <c r="C10253" s="86" t="s">
        <v>14977</v>
      </c>
      <c r="D10253" s="197">
        <v>145.16</v>
      </c>
    </row>
    <row r="10254" spans="1:4" ht="26.4" x14ac:dyDescent="0.25">
      <c r="A10254" s="86">
        <v>39837</v>
      </c>
      <c r="B10254" s="87" t="s">
        <v>14981</v>
      </c>
      <c r="C10254" s="86" t="s">
        <v>14977</v>
      </c>
      <c r="D10254" s="197">
        <v>292.25</v>
      </c>
    </row>
    <row r="10255" spans="1:4" x14ac:dyDescent="0.25">
      <c r="A10255" s="86">
        <v>43366</v>
      </c>
      <c r="B10255" s="87" t="s">
        <v>14982</v>
      </c>
      <c r="C10255" s="86" t="s">
        <v>16</v>
      </c>
      <c r="D10255" s="197"/>
    </row>
    <row r="10256" spans="1:4" ht="26.4" x14ac:dyDescent="0.25">
      <c r="A10256" s="86">
        <v>10535</v>
      </c>
      <c r="B10256" s="87" t="s">
        <v>14983</v>
      </c>
      <c r="C10256" s="86" t="s">
        <v>11</v>
      </c>
      <c r="D10256" s="197">
        <v>4744.95</v>
      </c>
    </row>
    <row r="10257" spans="1:4" ht="26.4" x14ac:dyDescent="0.25">
      <c r="A10257" s="86">
        <v>10537</v>
      </c>
      <c r="B10257" s="87" t="s">
        <v>14984</v>
      </c>
      <c r="C10257" s="86" t="s">
        <v>11</v>
      </c>
      <c r="D10257" s="197">
        <v>6470.82</v>
      </c>
    </row>
    <row r="10258" spans="1:4" ht="26.4" x14ac:dyDescent="0.25">
      <c r="A10258" s="86">
        <v>13891</v>
      </c>
      <c r="B10258" s="87" t="s">
        <v>14985</v>
      </c>
      <c r="C10258" s="86" t="s">
        <v>11</v>
      </c>
      <c r="D10258" s="197">
        <v>5935.2</v>
      </c>
    </row>
    <row r="10259" spans="1:4" ht="26.4" x14ac:dyDescent="0.25">
      <c r="A10259" s="86">
        <v>36396</v>
      </c>
      <c r="B10259" s="87" t="s">
        <v>14986</v>
      </c>
      <c r="C10259" s="86" t="s">
        <v>11</v>
      </c>
      <c r="D10259" s="197">
        <v>5428.54</v>
      </c>
    </row>
    <row r="10260" spans="1:4" ht="26.4" x14ac:dyDescent="0.25">
      <c r="A10260" s="86">
        <v>36397</v>
      </c>
      <c r="B10260" s="87" t="s">
        <v>14987</v>
      </c>
      <c r="C10260" s="86" t="s">
        <v>11</v>
      </c>
      <c r="D10260" s="197">
        <v>19301.490000000002</v>
      </c>
    </row>
    <row r="10261" spans="1:4" ht="26.4" x14ac:dyDescent="0.25">
      <c r="A10261" s="86">
        <v>36398</v>
      </c>
      <c r="B10261" s="87" t="s">
        <v>14988</v>
      </c>
      <c r="C10261" s="86" t="s">
        <v>11</v>
      </c>
      <c r="D10261" s="197">
        <v>23459.35</v>
      </c>
    </row>
    <row r="10262" spans="1:4" ht="26.4" x14ac:dyDescent="0.25">
      <c r="A10262" s="86">
        <v>44492</v>
      </c>
      <c r="B10262" s="87" t="s">
        <v>14989</v>
      </c>
      <c r="C10262" s="86" t="s">
        <v>11</v>
      </c>
      <c r="D10262" s="197">
        <v>25815.74</v>
      </c>
    </row>
    <row r="10263" spans="1:4" x14ac:dyDescent="0.25">
      <c r="A10263" s="86">
        <v>647</v>
      </c>
      <c r="B10263" s="87" t="s">
        <v>14990</v>
      </c>
      <c r="C10263" s="86" t="s">
        <v>18</v>
      </c>
      <c r="D10263" s="197">
        <v>24.33</v>
      </c>
    </row>
    <row r="10264" spans="1:4" x14ac:dyDescent="0.25">
      <c r="A10264" s="86">
        <v>40920</v>
      </c>
      <c r="B10264" s="87" t="s">
        <v>14991</v>
      </c>
      <c r="C10264" s="86" t="s">
        <v>4061</v>
      </c>
      <c r="D10264" s="197">
        <v>4272.72</v>
      </c>
    </row>
    <row r="10265" spans="1:4" ht="26.4" x14ac:dyDescent="0.25">
      <c r="A10265" s="86">
        <v>715</v>
      </c>
      <c r="B10265" s="87" t="s">
        <v>14992</v>
      </c>
      <c r="C10265" s="86" t="s">
        <v>11</v>
      </c>
      <c r="D10265" s="197">
        <v>26.09</v>
      </c>
    </row>
    <row r="10266" spans="1:4" x14ac:dyDescent="0.25">
      <c r="A10266" s="86">
        <v>716</v>
      </c>
      <c r="B10266" s="87" t="s">
        <v>14993</v>
      </c>
      <c r="C10266" s="86" t="s">
        <v>11</v>
      </c>
      <c r="D10266" s="197">
        <v>29.5</v>
      </c>
    </row>
    <row r="10267" spans="1:4" ht="26.4" x14ac:dyDescent="0.25">
      <c r="A10267" s="86">
        <v>7270</v>
      </c>
      <c r="B10267" s="87" t="s">
        <v>14994</v>
      </c>
      <c r="C10267" s="86" t="s">
        <v>11</v>
      </c>
      <c r="D10267" s="197">
        <v>0.65</v>
      </c>
    </row>
    <row r="10268" spans="1:4" ht="26.4" x14ac:dyDescent="0.25">
      <c r="A10268" s="86">
        <v>44460</v>
      </c>
      <c r="B10268" s="87" t="s">
        <v>14995</v>
      </c>
      <c r="C10268" s="86" t="s">
        <v>11</v>
      </c>
      <c r="D10268" s="197">
        <v>1.1000000000000001</v>
      </c>
    </row>
    <row r="10269" spans="1:4" ht="26.4" x14ac:dyDescent="0.25">
      <c r="A10269" s="86">
        <v>44461</v>
      </c>
      <c r="B10269" s="87" t="s">
        <v>14996</v>
      </c>
      <c r="C10269" s="86" t="s">
        <v>11</v>
      </c>
      <c r="D10269" s="197">
        <v>1.5</v>
      </c>
    </row>
    <row r="10270" spans="1:4" ht="26.4" x14ac:dyDescent="0.25">
      <c r="A10270" s="86">
        <v>7267</v>
      </c>
      <c r="B10270" s="87" t="s">
        <v>14997</v>
      </c>
      <c r="C10270" s="86" t="s">
        <v>11</v>
      </c>
      <c r="D10270" s="197">
        <v>0.55000000000000004</v>
      </c>
    </row>
    <row r="10271" spans="1:4" ht="26.4" x14ac:dyDescent="0.25">
      <c r="A10271" s="86">
        <v>44458</v>
      </c>
      <c r="B10271" s="87" t="s">
        <v>14998</v>
      </c>
      <c r="C10271" s="86" t="s">
        <v>11</v>
      </c>
      <c r="D10271" s="197">
        <v>0.67</v>
      </c>
    </row>
    <row r="10272" spans="1:4" ht="26.4" x14ac:dyDescent="0.25">
      <c r="A10272" s="86">
        <v>44457</v>
      </c>
      <c r="B10272" s="87" t="s">
        <v>14999</v>
      </c>
      <c r="C10272" s="86" t="s">
        <v>11</v>
      </c>
      <c r="D10272" s="197">
        <v>1.29</v>
      </c>
    </row>
    <row r="10273" spans="1:4" ht="26.4" x14ac:dyDescent="0.25">
      <c r="A10273" s="86">
        <v>7271</v>
      </c>
      <c r="B10273" s="87" t="s">
        <v>15000</v>
      </c>
      <c r="C10273" s="86" t="s">
        <v>11</v>
      </c>
      <c r="D10273" s="197">
        <v>0.7</v>
      </c>
    </row>
    <row r="10274" spans="1:4" ht="26.4" x14ac:dyDescent="0.25">
      <c r="A10274" s="86">
        <v>7268</v>
      </c>
      <c r="B10274" s="87" t="s">
        <v>15001</v>
      </c>
      <c r="C10274" s="86" t="s">
        <v>11</v>
      </c>
      <c r="D10274" s="197">
        <v>1.0900000000000001</v>
      </c>
    </row>
    <row r="10275" spans="1:4" ht="26.4" x14ac:dyDescent="0.25">
      <c r="A10275" s="86">
        <v>44459</v>
      </c>
      <c r="B10275" s="87" t="s">
        <v>15002</v>
      </c>
      <c r="C10275" s="86" t="s">
        <v>11</v>
      </c>
      <c r="D10275" s="197">
        <v>0.7</v>
      </c>
    </row>
    <row r="10276" spans="1:4" ht="26.4" x14ac:dyDescent="0.25">
      <c r="A10276" s="86">
        <v>44462</v>
      </c>
      <c r="B10276" s="87" t="s">
        <v>15003</v>
      </c>
      <c r="C10276" s="86" t="s">
        <v>11</v>
      </c>
      <c r="D10276" s="197">
        <v>1.25</v>
      </c>
    </row>
    <row r="10277" spans="1:4" ht="26.4" x14ac:dyDescent="0.25">
      <c r="A10277" s="86">
        <v>44463</v>
      </c>
      <c r="B10277" s="87" t="s">
        <v>15004</v>
      </c>
      <c r="C10277" s="86" t="s">
        <v>11</v>
      </c>
      <c r="D10277" s="197">
        <v>1.61</v>
      </c>
    </row>
    <row r="10278" spans="1:4" ht="26.4" x14ac:dyDescent="0.25">
      <c r="A10278" s="86">
        <v>44464</v>
      </c>
      <c r="B10278" s="87" t="s">
        <v>15005</v>
      </c>
      <c r="C10278" s="86" t="s">
        <v>11</v>
      </c>
      <c r="D10278" s="197">
        <v>1.66</v>
      </c>
    </row>
    <row r="10279" spans="1:4" ht="26.4" x14ac:dyDescent="0.25">
      <c r="A10279" s="86">
        <v>44465</v>
      </c>
      <c r="B10279" s="87" t="s">
        <v>15006</v>
      </c>
      <c r="C10279" s="86" t="s">
        <v>11</v>
      </c>
      <c r="D10279" s="197">
        <v>2.2799999999999998</v>
      </c>
    </row>
    <row r="10280" spans="1:4" ht="26.4" x14ac:dyDescent="0.25">
      <c r="A10280" s="86">
        <v>38783</v>
      </c>
      <c r="B10280" s="87" t="s">
        <v>15007</v>
      </c>
      <c r="C10280" s="86" t="s">
        <v>11</v>
      </c>
      <c r="D10280" s="197">
        <v>0.8</v>
      </c>
    </row>
    <row r="10281" spans="1:4" ht="26.4" x14ac:dyDescent="0.25">
      <c r="A10281" s="86">
        <v>44466</v>
      </c>
      <c r="B10281" s="87" t="s">
        <v>15008</v>
      </c>
      <c r="C10281" s="86" t="s">
        <v>11</v>
      </c>
      <c r="D10281" s="197">
        <v>1.62</v>
      </c>
    </row>
    <row r="10282" spans="1:4" ht="26.4" x14ac:dyDescent="0.25">
      <c r="A10282" s="86">
        <v>44467</v>
      </c>
      <c r="B10282" s="87" t="s">
        <v>15009</v>
      </c>
      <c r="C10282" s="86" t="s">
        <v>11</v>
      </c>
      <c r="D10282" s="197">
        <v>1.95</v>
      </c>
    </row>
    <row r="10283" spans="1:4" ht="26.4" x14ac:dyDescent="0.25">
      <c r="A10283" s="86">
        <v>44468</v>
      </c>
      <c r="B10283" s="87" t="s">
        <v>15010</v>
      </c>
      <c r="C10283" s="86" t="s">
        <v>11</v>
      </c>
      <c r="D10283" s="197">
        <v>1.69</v>
      </c>
    </row>
    <row r="10284" spans="1:4" ht="26.4" x14ac:dyDescent="0.25">
      <c r="A10284" s="86">
        <v>37593</v>
      </c>
      <c r="B10284" s="87" t="s">
        <v>15011</v>
      </c>
      <c r="C10284" s="86" t="s">
        <v>11</v>
      </c>
      <c r="D10284" s="197">
        <v>2.1800000000000002</v>
      </c>
    </row>
    <row r="10285" spans="1:4" ht="26.4" x14ac:dyDescent="0.25">
      <c r="A10285" s="86">
        <v>37594</v>
      </c>
      <c r="B10285" s="87" t="s">
        <v>15012</v>
      </c>
      <c r="C10285" s="86" t="s">
        <v>11</v>
      </c>
      <c r="D10285" s="197">
        <v>2.59</v>
      </c>
    </row>
    <row r="10286" spans="1:4" ht="26.4" x14ac:dyDescent="0.25">
      <c r="A10286" s="86">
        <v>37592</v>
      </c>
      <c r="B10286" s="87" t="s">
        <v>15013</v>
      </c>
      <c r="C10286" s="86" t="s">
        <v>11</v>
      </c>
      <c r="D10286" s="197">
        <v>1.73</v>
      </c>
    </row>
    <row r="10287" spans="1:4" x14ac:dyDescent="0.25">
      <c r="A10287" s="86">
        <v>41372</v>
      </c>
      <c r="B10287" s="87" t="s">
        <v>15014</v>
      </c>
      <c r="C10287" s="86" t="s">
        <v>9</v>
      </c>
      <c r="D10287" s="197"/>
    </row>
    <row r="10288" spans="1:4" x14ac:dyDescent="0.25">
      <c r="A10288" s="86">
        <v>41371</v>
      </c>
      <c r="B10288" s="87" t="s">
        <v>15015</v>
      </c>
      <c r="C10288" s="86" t="s">
        <v>9</v>
      </c>
      <c r="D10288" s="197"/>
    </row>
    <row r="10289" spans="1:4" x14ac:dyDescent="0.25">
      <c r="A10289" s="86">
        <v>34556</v>
      </c>
      <c r="B10289" s="87" t="s">
        <v>15016</v>
      </c>
      <c r="C10289" s="86" t="s">
        <v>11</v>
      </c>
      <c r="D10289" s="197">
        <v>4.8</v>
      </c>
    </row>
    <row r="10290" spans="1:4" x14ac:dyDescent="0.25">
      <c r="A10290" s="86">
        <v>37873</v>
      </c>
      <c r="B10290" s="87" t="s">
        <v>15017</v>
      </c>
      <c r="C10290" s="86" t="s">
        <v>11</v>
      </c>
      <c r="D10290" s="197">
        <v>4.8899999999999997</v>
      </c>
    </row>
    <row r="10291" spans="1:4" x14ac:dyDescent="0.25">
      <c r="A10291" s="86">
        <v>34564</v>
      </c>
      <c r="B10291" s="87" t="s">
        <v>15018</v>
      </c>
      <c r="C10291" s="86" t="s">
        <v>11</v>
      </c>
      <c r="D10291" s="197">
        <v>5.12</v>
      </c>
    </row>
    <row r="10292" spans="1:4" x14ac:dyDescent="0.25">
      <c r="A10292" s="86">
        <v>34565</v>
      </c>
      <c r="B10292" s="87" t="s">
        <v>15019</v>
      </c>
      <c r="C10292" s="86" t="s">
        <v>11</v>
      </c>
      <c r="D10292" s="197">
        <v>5.41</v>
      </c>
    </row>
    <row r="10293" spans="1:4" x14ac:dyDescent="0.25">
      <c r="A10293" s="86">
        <v>38590</v>
      </c>
      <c r="B10293" s="87" t="s">
        <v>15020</v>
      </c>
      <c r="C10293" s="86" t="s">
        <v>11</v>
      </c>
      <c r="D10293" s="197">
        <v>4</v>
      </c>
    </row>
    <row r="10294" spans="1:4" x14ac:dyDescent="0.25">
      <c r="A10294" s="86">
        <v>34566</v>
      </c>
      <c r="B10294" s="87" t="s">
        <v>15021</v>
      </c>
      <c r="C10294" s="86" t="s">
        <v>11</v>
      </c>
      <c r="D10294" s="197">
        <v>4.2</v>
      </c>
    </row>
    <row r="10295" spans="1:4" x14ac:dyDescent="0.25">
      <c r="A10295" s="86">
        <v>34567</v>
      </c>
      <c r="B10295" s="87" t="s">
        <v>15022</v>
      </c>
      <c r="C10295" s="86" t="s">
        <v>11</v>
      </c>
      <c r="D10295" s="197">
        <v>4.46</v>
      </c>
    </row>
    <row r="10296" spans="1:4" x14ac:dyDescent="0.25">
      <c r="A10296" s="86">
        <v>38591</v>
      </c>
      <c r="B10296" s="87" t="s">
        <v>15023</v>
      </c>
      <c r="C10296" s="86" t="s">
        <v>11</v>
      </c>
      <c r="D10296" s="197">
        <v>4.04</v>
      </c>
    </row>
    <row r="10297" spans="1:4" x14ac:dyDescent="0.25">
      <c r="A10297" s="86">
        <v>34568</v>
      </c>
      <c r="B10297" s="87" t="s">
        <v>15024</v>
      </c>
      <c r="C10297" s="86" t="s">
        <v>11</v>
      </c>
      <c r="D10297" s="197">
        <v>5.27</v>
      </c>
    </row>
    <row r="10298" spans="1:4" x14ac:dyDescent="0.25">
      <c r="A10298" s="86">
        <v>34569</v>
      </c>
      <c r="B10298" s="87" t="s">
        <v>15025</v>
      </c>
      <c r="C10298" s="86" t="s">
        <v>11</v>
      </c>
      <c r="D10298" s="197">
        <v>5.41</v>
      </c>
    </row>
    <row r="10299" spans="1:4" x14ac:dyDescent="0.25">
      <c r="A10299" s="86">
        <v>34570</v>
      </c>
      <c r="B10299" s="87" t="s">
        <v>15026</v>
      </c>
      <c r="C10299" s="86" t="s">
        <v>11</v>
      </c>
      <c r="D10299" s="197">
        <v>5.88</v>
      </c>
    </row>
    <row r="10300" spans="1:4" x14ac:dyDescent="0.25">
      <c r="A10300" s="86">
        <v>25070</v>
      </c>
      <c r="B10300" s="87" t="s">
        <v>15027</v>
      </c>
      <c r="C10300" s="86" t="s">
        <v>11</v>
      </c>
      <c r="D10300" s="197">
        <v>4.42</v>
      </c>
    </row>
    <row r="10301" spans="1:4" x14ac:dyDescent="0.25">
      <c r="A10301" s="86">
        <v>34571</v>
      </c>
      <c r="B10301" s="87" t="s">
        <v>15028</v>
      </c>
      <c r="C10301" s="86" t="s">
        <v>11</v>
      </c>
      <c r="D10301" s="197">
        <v>4.47</v>
      </c>
    </row>
    <row r="10302" spans="1:4" x14ac:dyDescent="0.25">
      <c r="A10302" s="86">
        <v>34573</v>
      </c>
      <c r="B10302" s="87" t="s">
        <v>15029</v>
      </c>
      <c r="C10302" s="86" t="s">
        <v>11</v>
      </c>
      <c r="D10302" s="197">
        <v>4.7</v>
      </c>
    </row>
    <row r="10303" spans="1:4" x14ac:dyDescent="0.25">
      <c r="A10303" s="86">
        <v>37107</v>
      </c>
      <c r="B10303" s="87" t="s">
        <v>15030</v>
      </c>
      <c r="C10303" s="86" t="s">
        <v>11</v>
      </c>
      <c r="D10303" s="197">
        <v>6.21</v>
      </c>
    </row>
    <row r="10304" spans="1:4" x14ac:dyDescent="0.25">
      <c r="A10304" s="86">
        <v>34576</v>
      </c>
      <c r="B10304" s="87" t="s">
        <v>15031</v>
      </c>
      <c r="C10304" s="86" t="s">
        <v>11</v>
      </c>
      <c r="D10304" s="197">
        <v>6.85</v>
      </c>
    </row>
    <row r="10305" spans="1:4" x14ac:dyDescent="0.25">
      <c r="A10305" s="86">
        <v>34577</v>
      </c>
      <c r="B10305" s="87" t="s">
        <v>15032</v>
      </c>
      <c r="C10305" s="86" t="s">
        <v>11</v>
      </c>
      <c r="D10305" s="197">
        <v>7.14</v>
      </c>
    </row>
    <row r="10306" spans="1:4" x14ac:dyDescent="0.25">
      <c r="A10306" s="86">
        <v>34578</v>
      </c>
      <c r="B10306" s="87" t="s">
        <v>15033</v>
      </c>
      <c r="C10306" s="86" t="s">
        <v>11</v>
      </c>
      <c r="D10306" s="197">
        <v>7.75</v>
      </c>
    </row>
    <row r="10307" spans="1:4" x14ac:dyDescent="0.25">
      <c r="A10307" s="86">
        <v>34579</v>
      </c>
      <c r="B10307" s="87" t="s">
        <v>15034</v>
      </c>
      <c r="C10307" s="86" t="s">
        <v>11</v>
      </c>
      <c r="D10307" s="197">
        <v>8.26</v>
      </c>
    </row>
    <row r="10308" spans="1:4" x14ac:dyDescent="0.25">
      <c r="A10308" s="86">
        <v>25067</v>
      </c>
      <c r="B10308" s="87" t="s">
        <v>15035</v>
      </c>
      <c r="C10308" s="86" t="s">
        <v>11</v>
      </c>
      <c r="D10308" s="197">
        <v>5.53</v>
      </c>
    </row>
    <row r="10309" spans="1:4" x14ac:dyDescent="0.25">
      <c r="A10309" s="86">
        <v>34580</v>
      </c>
      <c r="B10309" s="87" t="s">
        <v>15036</v>
      </c>
      <c r="C10309" s="86" t="s">
        <v>11</v>
      </c>
      <c r="D10309" s="197">
        <v>6.17</v>
      </c>
    </row>
    <row r="10310" spans="1:4" x14ac:dyDescent="0.25">
      <c r="A10310" s="86">
        <v>25071</v>
      </c>
      <c r="B10310" s="87" t="s">
        <v>15037</v>
      </c>
      <c r="C10310" s="86" t="s">
        <v>11</v>
      </c>
      <c r="D10310" s="197">
        <v>3.07</v>
      </c>
    </row>
    <row r="10311" spans="1:4" x14ac:dyDescent="0.25">
      <c r="A10311" s="86">
        <v>44171</v>
      </c>
      <c r="B10311" s="87" t="s">
        <v>15038</v>
      </c>
      <c r="C10311" s="86" t="s">
        <v>11</v>
      </c>
      <c r="D10311" s="197"/>
    </row>
    <row r="10312" spans="1:4" x14ac:dyDescent="0.25">
      <c r="A10312" s="86">
        <v>38395</v>
      </c>
      <c r="B10312" s="87" t="s">
        <v>15039</v>
      </c>
      <c r="C10312" s="86" t="s">
        <v>11</v>
      </c>
      <c r="D10312" s="197">
        <v>8.61</v>
      </c>
    </row>
    <row r="10313" spans="1:4" ht="26.4" x14ac:dyDescent="0.25">
      <c r="A10313" s="86">
        <v>34583</v>
      </c>
      <c r="B10313" s="87" t="s">
        <v>15040</v>
      </c>
      <c r="C10313" s="86" t="s">
        <v>9</v>
      </c>
      <c r="D10313" s="197">
        <v>58.42</v>
      </c>
    </row>
    <row r="10314" spans="1:4" x14ac:dyDescent="0.25">
      <c r="A10314" s="86">
        <v>34584</v>
      </c>
      <c r="B10314" s="87" t="s">
        <v>15041</v>
      </c>
      <c r="C10314" s="86" t="s">
        <v>9</v>
      </c>
      <c r="D10314" s="197">
        <v>42.84</v>
      </c>
    </row>
    <row r="10315" spans="1:4" ht="26.4" x14ac:dyDescent="0.25">
      <c r="A10315" s="86">
        <v>709</v>
      </c>
      <c r="B10315" s="87" t="s">
        <v>15042</v>
      </c>
      <c r="C10315" s="86" t="s">
        <v>9</v>
      </c>
      <c r="D10315" s="197"/>
    </row>
    <row r="10316" spans="1:4" x14ac:dyDescent="0.25">
      <c r="A10316" s="86">
        <v>34592</v>
      </c>
      <c r="B10316" s="87" t="s">
        <v>15043</v>
      </c>
      <c r="C10316" s="86" t="s">
        <v>11</v>
      </c>
      <c r="D10316" s="197">
        <v>3.52</v>
      </c>
    </row>
    <row r="10317" spans="1:4" x14ac:dyDescent="0.25">
      <c r="A10317" s="86">
        <v>34599</v>
      </c>
      <c r="B10317" s="87" t="s">
        <v>15044</v>
      </c>
      <c r="C10317" s="86" t="s">
        <v>11</v>
      </c>
      <c r="D10317" s="197">
        <v>3.16</v>
      </c>
    </row>
    <row r="10318" spans="1:4" x14ac:dyDescent="0.25">
      <c r="A10318" s="86">
        <v>651</v>
      </c>
      <c r="B10318" s="87" t="s">
        <v>15045</v>
      </c>
      <c r="C10318" s="86" t="s">
        <v>11</v>
      </c>
      <c r="D10318" s="197">
        <v>3.88</v>
      </c>
    </row>
    <row r="10319" spans="1:4" x14ac:dyDescent="0.25">
      <c r="A10319" s="86">
        <v>654</v>
      </c>
      <c r="B10319" s="87" t="s">
        <v>15046</v>
      </c>
      <c r="C10319" s="86" t="s">
        <v>11</v>
      </c>
      <c r="D10319" s="197">
        <v>4.8</v>
      </c>
    </row>
    <row r="10320" spans="1:4" ht="26.4" x14ac:dyDescent="0.25">
      <c r="A10320" s="86">
        <v>37103</v>
      </c>
      <c r="B10320" s="87" t="s">
        <v>15047</v>
      </c>
      <c r="C10320" s="86" t="s">
        <v>11</v>
      </c>
      <c r="D10320" s="197">
        <v>4.0199999999999996</v>
      </c>
    </row>
    <row r="10321" spans="1:4" ht="26.4" x14ac:dyDescent="0.25">
      <c r="A10321" s="86">
        <v>34555</v>
      </c>
      <c r="B10321" s="87" t="s">
        <v>15048</v>
      </c>
      <c r="C10321" s="86" t="s">
        <v>11</v>
      </c>
      <c r="D10321" s="197">
        <v>5.1100000000000003</v>
      </c>
    </row>
    <row r="10322" spans="1:4" ht="26.4" x14ac:dyDescent="0.25">
      <c r="A10322" s="86">
        <v>674</v>
      </c>
      <c r="B10322" s="87" t="s">
        <v>15049</v>
      </c>
      <c r="C10322" s="86" t="s">
        <v>9</v>
      </c>
      <c r="D10322" s="197"/>
    </row>
    <row r="10323" spans="1:4" ht="26.4" x14ac:dyDescent="0.25">
      <c r="A10323" s="86">
        <v>34600</v>
      </c>
      <c r="B10323" s="87" t="s">
        <v>15050</v>
      </c>
      <c r="C10323" s="86" t="s">
        <v>9</v>
      </c>
      <c r="D10323" s="197"/>
    </row>
    <row r="10324" spans="1:4" ht="26.4" x14ac:dyDescent="0.25">
      <c r="A10324" s="86">
        <v>652</v>
      </c>
      <c r="B10324" s="87" t="s">
        <v>15051</v>
      </c>
      <c r="C10324" s="86" t="s">
        <v>9</v>
      </c>
      <c r="D10324" s="197"/>
    </row>
    <row r="10325" spans="1:4" x14ac:dyDescent="0.25">
      <c r="A10325" s="86">
        <v>650</v>
      </c>
      <c r="B10325" s="87" t="s">
        <v>15052</v>
      </c>
      <c r="C10325" s="86" t="s">
        <v>11</v>
      </c>
      <c r="D10325" s="197">
        <v>3.1</v>
      </c>
    </row>
    <row r="10326" spans="1:4" ht="26.4" x14ac:dyDescent="0.25">
      <c r="A10326" s="86">
        <v>718</v>
      </c>
      <c r="B10326" s="87" t="s">
        <v>15053</v>
      </c>
      <c r="C10326" s="86" t="s">
        <v>11</v>
      </c>
      <c r="D10326" s="197">
        <v>25.78</v>
      </c>
    </row>
    <row r="10327" spans="1:4" ht="26.4" x14ac:dyDescent="0.25">
      <c r="A10327" s="86">
        <v>11981</v>
      </c>
      <c r="B10327" s="87" t="s">
        <v>15054</v>
      </c>
      <c r="C10327" s="86" t="s">
        <v>11</v>
      </c>
      <c r="D10327" s="197">
        <v>25.04</v>
      </c>
    </row>
    <row r="10328" spans="1:4" x14ac:dyDescent="0.25">
      <c r="A10328" s="86">
        <v>34586</v>
      </c>
      <c r="B10328" s="87" t="s">
        <v>15055</v>
      </c>
      <c r="C10328" s="86" t="s">
        <v>11</v>
      </c>
      <c r="D10328" s="197">
        <v>1.73</v>
      </c>
    </row>
    <row r="10329" spans="1:4" x14ac:dyDescent="0.25">
      <c r="A10329" s="86">
        <v>38603</v>
      </c>
      <c r="B10329" s="87" t="s">
        <v>15056</v>
      </c>
      <c r="C10329" s="86" t="s">
        <v>11</v>
      </c>
      <c r="D10329" s="197">
        <v>2.0499999999999998</v>
      </c>
    </row>
    <row r="10330" spans="1:4" x14ac:dyDescent="0.25">
      <c r="A10330" s="86">
        <v>34588</v>
      </c>
      <c r="B10330" s="87" t="s">
        <v>15057</v>
      </c>
      <c r="C10330" s="86" t="s">
        <v>11</v>
      </c>
      <c r="D10330" s="197">
        <v>2.33</v>
      </c>
    </row>
    <row r="10331" spans="1:4" x14ac:dyDescent="0.25">
      <c r="A10331" s="86">
        <v>34590</v>
      </c>
      <c r="B10331" s="87" t="s">
        <v>15058</v>
      </c>
      <c r="C10331" s="86" t="s">
        <v>11</v>
      </c>
      <c r="D10331" s="197">
        <v>2.31</v>
      </c>
    </row>
    <row r="10332" spans="1:4" x14ac:dyDescent="0.25">
      <c r="A10332" s="86">
        <v>34591</v>
      </c>
      <c r="B10332" s="87" t="s">
        <v>15059</v>
      </c>
      <c r="C10332" s="86" t="s">
        <v>11</v>
      </c>
      <c r="D10332" s="197">
        <v>2.81</v>
      </c>
    </row>
    <row r="10333" spans="1:4" ht="26.4" x14ac:dyDescent="0.25">
      <c r="A10333" s="86">
        <v>40517</v>
      </c>
      <c r="B10333" s="87" t="s">
        <v>15060</v>
      </c>
      <c r="C10333" s="86" t="s">
        <v>9</v>
      </c>
      <c r="D10333" s="197">
        <v>81.84</v>
      </c>
    </row>
    <row r="10334" spans="1:4" ht="39.6" x14ac:dyDescent="0.25">
      <c r="A10334" s="86">
        <v>40515</v>
      </c>
      <c r="B10334" s="87" t="s">
        <v>15061</v>
      </c>
      <c r="C10334" s="86" t="s">
        <v>9</v>
      </c>
      <c r="D10334" s="197">
        <v>90.03</v>
      </c>
    </row>
    <row r="10335" spans="1:4" ht="39.6" x14ac:dyDescent="0.25">
      <c r="A10335" s="86">
        <v>40524</v>
      </c>
      <c r="B10335" s="87" t="s">
        <v>15062</v>
      </c>
      <c r="C10335" s="86" t="s">
        <v>9</v>
      </c>
      <c r="D10335" s="197">
        <v>93.53</v>
      </c>
    </row>
    <row r="10336" spans="1:4" ht="39.6" x14ac:dyDescent="0.25">
      <c r="A10336" s="86">
        <v>40529</v>
      </c>
      <c r="B10336" s="87" t="s">
        <v>15063</v>
      </c>
      <c r="C10336" s="86" t="s">
        <v>9</v>
      </c>
      <c r="D10336" s="197">
        <v>148.30000000000001</v>
      </c>
    </row>
    <row r="10337" spans="1:4" ht="39.6" x14ac:dyDescent="0.25">
      <c r="A10337" s="86">
        <v>36156</v>
      </c>
      <c r="B10337" s="87" t="s">
        <v>15064</v>
      </c>
      <c r="C10337" s="86" t="s">
        <v>9</v>
      </c>
      <c r="D10337" s="197">
        <v>88.61</v>
      </c>
    </row>
    <row r="10338" spans="1:4" ht="39.6" x14ac:dyDescent="0.25">
      <c r="A10338" s="86">
        <v>36155</v>
      </c>
      <c r="B10338" s="87" t="s">
        <v>15065</v>
      </c>
      <c r="C10338" s="86" t="s">
        <v>9</v>
      </c>
      <c r="D10338" s="197">
        <v>70.150000000000006</v>
      </c>
    </row>
    <row r="10339" spans="1:4" ht="39.6" x14ac:dyDescent="0.25">
      <c r="A10339" s="86">
        <v>36154</v>
      </c>
      <c r="B10339" s="87" t="s">
        <v>15066</v>
      </c>
      <c r="C10339" s="86" t="s">
        <v>9</v>
      </c>
      <c r="D10339" s="197">
        <v>105.84</v>
      </c>
    </row>
    <row r="10340" spans="1:4" ht="39.6" x14ac:dyDescent="0.25">
      <c r="A10340" s="86">
        <v>36170</v>
      </c>
      <c r="B10340" s="87" t="s">
        <v>15067</v>
      </c>
      <c r="C10340" s="86" t="s">
        <v>9</v>
      </c>
      <c r="D10340" s="197">
        <v>80</v>
      </c>
    </row>
    <row r="10341" spans="1:4" ht="26.4" x14ac:dyDescent="0.25">
      <c r="A10341" s="86">
        <v>695</v>
      </c>
      <c r="B10341" s="87" t="s">
        <v>15068</v>
      </c>
      <c r="C10341" s="86" t="s">
        <v>9</v>
      </c>
      <c r="D10341" s="197">
        <v>88.92</v>
      </c>
    </row>
    <row r="10342" spans="1:4" ht="26.4" x14ac:dyDescent="0.25">
      <c r="A10342" s="86">
        <v>679</v>
      </c>
      <c r="B10342" s="87" t="s">
        <v>15069</v>
      </c>
      <c r="C10342" s="86" t="s">
        <v>9</v>
      </c>
      <c r="D10342" s="197">
        <v>126.89</v>
      </c>
    </row>
    <row r="10343" spans="1:4" ht="26.4" x14ac:dyDescent="0.25">
      <c r="A10343" s="86">
        <v>711</v>
      </c>
      <c r="B10343" s="87" t="s">
        <v>15070</v>
      </c>
      <c r="C10343" s="86" t="s">
        <v>9</v>
      </c>
      <c r="D10343" s="197">
        <v>80</v>
      </c>
    </row>
    <row r="10344" spans="1:4" ht="26.4" x14ac:dyDescent="0.25">
      <c r="A10344" s="86">
        <v>712</v>
      </c>
      <c r="B10344" s="87" t="s">
        <v>15071</v>
      </c>
      <c r="C10344" s="86" t="s">
        <v>9</v>
      </c>
      <c r="D10344" s="197">
        <v>96</v>
      </c>
    </row>
    <row r="10345" spans="1:4" ht="26.4" x14ac:dyDescent="0.25">
      <c r="A10345" s="86">
        <v>12614</v>
      </c>
      <c r="B10345" s="87" t="s">
        <v>15072</v>
      </c>
      <c r="C10345" s="86" t="s">
        <v>11</v>
      </c>
      <c r="D10345" s="197">
        <v>70.819999999999993</v>
      </c>
    </row>
    <row r="10346" spans="1:4" x14ac:dyDescent="0.25">
      <c r="A10346" s="86">
        <v>6140</v>
      </c>
      <c r="B10346" s="87" t="s">
        <v>15073</v>
      </c>
      <c r="C10346" s="86" t="s">
        <v>11</v>
      </c>
      <c r="D10346" s="197">
        <v>4.3899999999999997</v>
      </c>
    </row>
    <row r="10347" spans="1:4" x14ac:dyDescent="0.25">
      <c r="A10347" s="86">
        <v>38399</v>
      </c>
      <c r="B10347" s="87" t="s">
        <v>15074</v>
      </c>
      <c r="C10347" s="86" t="s">
        <v>11</v>
      </c>
      <c r="D10347" s="197">
        <v>177.95</v>
      </c>
    </row>
    <row r="10348" spans="1:4" ht="26.4" x14ac:dyDescent="0.25">
      <c r="A10348" s="86">
        <v>729</v>
      </c>
      <c r="B10348" s="87" t="s">
        <v>15075</v>
      </c>
      <c r="C10348" s="86" t="s">
        <v>11</v>
      </c>
      <c r="D10348" s="197">
        <v>967.25</v>
      </c>
    </row>
    <row r="10349" spans="1:4" ht="39.6" x14ac:dyDescent="0.25">
      <c r="A10349" s="86">
        <v>39925</v>
      </c>
      <c r="B10349" s="87" t="s">
        <v>15076</v>
      </c>
      <c r="C10349" s="86" t="s">
        <v>11</v>
      </c>
      <c r="D10349" s="197">
        <v>13976.67</v>
      </c>
    </row>
    <row r="10350" spans="1:4" ht="26.4" x14ac:dyDescent="0.25">
      <c r="A10350" s="86">
        <v>731</v>
      </c>
      <c r="B10350" s="87" t="s">
        <v>15077</v>
      </c>
      <c r="C10350" s="86" t="s">
        <v>11</v>
      </c>
      <c r="D10350" s="197">
        <v>941.37</v>
      </c>
    </row>
    <row r="10351" spans="1:4" ht="39.6" x14ac:dyDescent="0.25">
      <c r="A10351" s="86">
        <v>10575</v>
      </c>
      <c r="B10351" s="87" t="s">
        <v>15078</v>
      </c>
      <c r="C10351" s="86" t="s">
        <v>11</v>
      </c>
      <c r="D10351" s="197">
        <v>1469.08</v>
      </c>
    </row>
    <row r="10352" spans="1:4" ht="39.6" x14ac:dyDescent="0.25">
      <c r="A10352" s="86">
        <v>733</v>
      </c>
      <c r="B10352" s="87" t="s">
        <v>15079</v>
      </c>
      <c r="C10352" s="86" t="s">
        <v>11</v>
      </c>
      <c r="D10352" s="197">
        <v>1608.47</v>
      </c>
    </row>
    <row r="10353" spans="1:4" ht="39.6" x14ac:dyDescent="0.25">
      <c r="A10353" s="86">
        <v>732</v>
      </c>
      <c r="B10353" s="87" t="s">
        <v>15080</v>
      </c>
      <c r="C10353" s="86" t="s">
        <v>11</v>
      </c>
      <c r="D10353" s="197">
        <v>1586.84</v>
      </c>
    </row>
    <row r="10354" spans="1:4" ht="39.6" x14ac:dyDescent="0.25">
      <c r="A10354" s="86">
        <v>735</v>
      </c>
      <c r="B10354" s="87" t="s">
        <v>15081</v>
      </c>
      <c r="C10354" s="86" t="s">
        <v>11</v>
      </c>
      <c r="D10354" s="197">
        <v>2822.91</v>
      </c>
    </row>
    <row r="10355" spans="1:4" ht="39.6" x14ac:dyDescent="0.25">
      <c r="A10355" s="86">
        <v>737</v>
      </c>
      <c r="B10355" s="87" t="s">
        <v>15082</v>
      </c>
      <c r="C10355" s="86" t="s">
        <v>11</v>
      </c>
      <c r="D10355" s="197">
        <v>8898.5400000000009</v>
      </c>
    </row>
    <row r="10356" spans="1:4" ht="39.6" x14ac:dyDescent="0.25">
      <c r="A10356" s="86">
        <v>736</v>
      </c>
      <c r="B10356" s="87" t="s">
        <v>15083</v>
      </c>
      <c r="C10356" s="86" t="s">
        <v>11</v>
      </c>
      <c r="D10356" s="197">
        <v>2373.56</v>
      </c>
    </row>
    <row r="10357" spans="1:4" ht="39.6" x14ac:dyDescent="0.25">
      <c r="A10357" s="86">
        <v>738</v>
      </c>
      <c r="B10357" s="87" t="s">
        <v>15084</v>
      </c>
      <c r="C10357" s="86" t="s">
        <v>11</v>
      </c>
      <c r="D10357" s="197">
        <v>4126.1899999999996</v>
      </c>
    </row>
    <row r="10358" spans="1:4" ht="39.6" x14ac:dyDescent="0.25">
      <c r="A10358" s="86">
        <v>740</v>
      </c>
      <c r="B10358" s="87" t="s">
        <v>15085</v>
      </c>
      <c r="C10358" s="86" t="s">
        <v>11</v>
      </c>
      <c r="D10358" s="197">
        <v>8371.18</v>
      </c>
    </row>
    <row r="10359" spans="1:4" ht="39.6" x14ac:dyDescent="0.25">
      <c r="A10359" s="86">
        <v>734</v>
      </c>
      <c r="B10359" s="87" t="s">
        <v>15086</v>
      </c>
      <c r="C10359" s="86" t="s">
        <v>11</v>
      </c>
      <c r="D10359" s="197">
        <v>1701.09</v>
      </c>
    </row>
    <row r="10360" spans="1:4" x14ac:dyDescent="0.25">
      <c r="A10360" s="86">
        <v>39008</v>
      </c>
      <c r="B10360" s="87" t="s">
        <v>15087</v>
      </c>
      <c r="C10360" s="86" t="s">
        <v>11</v>
      </c>
      <c r="D10360" s="197">
        <v>57842.39</v>
      </c>
    </row>
    <row r="10361" spans="1:4" x14ac:dyDescent="0.25">
      <c r="A10361" s="86">
        <v>39009</v>
      </c>
      <c r="B10361" s="87" t="s">
        <v>15088</v>
      </c>
      <c r="C10361" s="86" t="s">
        <v>11</v>
      </c>
      <c r="D10361" s="197">
        <v>61970.95</v>
      </c>
    </row>
    <row r="10362" spans="1:4" ht="52.8" x14ac:dyDescent="0.25">
      <c r="A10362" s="86">
        <v>10587</v>
      </c>
      <c r="B10362" s="87" t="s">
        <v>15089</v>
      </c>
      <c r="C10362" s="86" t="s">
        <v>11</v>
      </c>
      <c r="D10362" s="197">
        <v>3353.48</v>
      </c>
    </row>
    <row r="10363" spans="1:4" ht="52.8" x14ac:dyDescent="0.25">
      <c r="A10363" s="86">
        <v>759</v>
      </c>
      <c r="B10363" s="87" t="s">
        <v>15090</v>
      </c>
      <c r="C10363" s="86" t="s">
        <v>11</v>
      </c>
      <c r="D10363" s="197">
        <v>4821.6499999999996</v>
      </c>
    </row>
    <row r="10364" spans="1:4" ht="39.6" x14ac:dyDescent="0.25">
      <c r="A10364" s="86">
        <v>761</v>
      </c>
      <c r="B10364" s="87" t="s">
        <v>15091</v>
      </c>
      <c r="C10364" s="86" t="s">
        <v>11</v>
      </c>
      <c r="D10364" s="197">
        <v>8173.1</v>
      </c>
    </row>
    <row r="10365" spans="1:4" ht="39.6" x14ac:dyDescent="0.25">
      <c r="A10365" s="86">
        <v>750</v>
      </c>
      <c r="B10365" s="87" t="s">
        <v>15092</v>
      </c>
      <c r="C10365" s="86" t="s">
        <v>11</v>
      </c>
      <c r="D10365" s="197">
        <v>7759.7</v>
      </c>
    </row>
    <row r="10366" spans="1:4" ht="39.6" x14ac:dyDescent="0.25">
      <c r="A10366" s="86">
        <v>755</v>
      </c>
      <c r="B10366" s="87" t="s">
        <v>15093</v>
      </c>
      <c r="C10366" s="86" t="s">
        <v>11</v>
      </c>
      <c r="D10366" s="197">
        <v>31842.07</v>
      </c>
    </row>
    <row r="10367" spans="1:4" ht="52.8" x14ac:dyDescent="0.25">
      <c r="A10367" s="86">
        <v>749</v>
      </c>
      <c r="B10367" s="87" t="s">
        <v>15094</v>
      </c>
      <c r="C10367" s="86" t="s">
        <v>11</v>
      </c>
      <c r="D10367" s="197">
        <v>11710.92</v>
      </c>
    </row>
    <row r="10368" spans="1:4" ht="52.8" x14ac:dyDescent="0.25">
      <c r="A10368" s="86">
        <v>756</v>
      </c>
      <c r="B10368" s="87" t="s">
        <v>15095</v>
      </c>
      <c r="C10368" s="86" t="s">
        <v>11</v>
      </c>
      <c r="D10368" s="197">
        <v>34728.04</v>
      </c>
    </row>
    <row r="10369" spans="1:4" ht="39.6" x14ac:dyDescent="0.25">
      <c r="A10369" s="86">
        <v>10588</v>
      </c>
      <c r="B10369" s="87" t="s">
        <v>15096</v>
      </c>
      <c r="C10369" s="86" t="s">
        <v>11</v>
      </c>
      <c r="D10369" s="197">
        <v>3481.34</v>
      </c>
    </row>
    <row r="10370" spans="1:4" ht="39.6" x14ac:dyDescent="0.25">
      <c r="A10370" s="86">
        <v>10592</v>
      </c>
      <c r="B10370" s="87" t="s">
        <v>15097</v>
      </c>
      <c r="C10370" s="86" t="s">
        <v>11</v>
      </c>
      <c r="D10370" s="197">
        <v>4205</v>
      </c>
    </row>
    <row r="10371" spans="1:4" ht="39.6" x14ac:dyDescent="0.25">
      <c r="A10371" s="86">
        <v>10589</v>
      </c>
      <c r="B10371" s="87" t="s">
        <v>15098</v>
      </c>
      <c r="C10371" s="86" t="s">
        <v>11</v>
      </c>
      <c r="D10371" s="197">
        <v>5649.15</v>
      </c>
    </row>
    <row r="10372" spans="1:4" ht="39.6" x14ac:dyDescent="0.25">
      <c r="A10372" s="86">
        <v>760</v>
      </c>
      <c r="B10372" s="87" t="s">
        <v>15099</v>
      </c>
      <c r="C10372" s="86" t="s">
        <v>11</v>
      </c>
      <c r="D10372" s="197">
        <v>31537.5</v>
      </c>
    </row>
    <row r="10373" spans="1:4" ht="39.6" x14ac:dyDescent="0.25">
      <c r="A10373" s="86">
        <v>751</v>
      </c>
      <c r="B10373" s="87" t="s">
        <v>15100</v>
      </c>
      <c r="C10373" s="86" t="s">
        <v>11</v>
      </c>
      <c r="D10373" s="197">
        <v>4967.1499999999996</v>
      </c>
    </row>
    <row r="10374" spans="1:4" ht="39.6" x14ac:dyDescent="0.25">
      <c r="A10374" s="86">
        <v>754</v>
      </c>
      <c r="B10374" s="87" t="s">
        <v>15101</v>
      </c>
      <c r="C10374" s="86" t="s">
        <v>11</v>
      </c>
      <c r="D10374" s="197">
        <v>7884.37</v>
      </c>
    </row>
    <row r="10375" spans="1:4" ht="39.6" x14ac:dyDescent="0.25">
      <c r="A10375" s="86">
        <v>757</v>
      </c>
      <c r="B10375" s="87" t="s">
        <v>15102</v>
      </c>
      <c r="C10375" s="86" t="s">
        <v>11</v>
      </c>
      <c r="D10375" s="197">
        <v>15768.75</v>
      </c>
    </row>
    <row r="10376" spans="1:4" x14ac:dyDescent="0.25">
      <c r="A10376" s="86">
        <v>44489</v>
      </c>
      <c r="B10376" s="87" t="s">
        <v>15103</v>
      </c>
      <c r="C10376" s="86" t="s">
        <v>11</v>
      </c>
      <c r="D10376" s="197">
        <v>240457.92</v>
      </c>
    </row>
    <row r="10377" spans="1:4" ht="26.4" x14ac:dyDescent="0.25">
      <c r="A10377" s="86">
        <v>39917</v>
      </c>
      <c r="B10377" s="87" t="s">
        <v>15104</v>
      </c>
      <c r="C10377" s="86" t="s">
        <v>11</v>
      </c>
      <c r="D10377" s="197">
        <v>88850.08</v>
      </c>
    </row>
    <row r="10378" spans="1:4" x14ac:dyDescent="0.25">
      <c r="A10378" s="86">
        <v>38167</v>
      </c>
      <c r="B10378" s="87" t="s">
        <v>15105</v>
      </c>
      <c r="C10378" s="86" t="s">
        <v>8802</v>
      </c>
      <c r="D10378" s="197">
        <v>27.08</v>
      </c>
    </row>
    <row r="10379" spans="1:4" x14ac:dyDescent="0.25">
      <c r="A10379" s="86">
        <v>36145</v>
      </c>
      <c r="B10379" s="87" t="s">
        <v>15106</v>
      </c>
      <c r="C10379" s="86" t="s">
        <v>8802</v>
      </c>
      <c r="D10379" s="197">
        <v>41.07</v>
      </c>
    </row>
    <row r="10380" spans="1:4" x14ac:dyDescent="0.25">
      <c r="A10380" s="86">
        <v>12893</v>
      </c>
      <c r="B10380" s="87" t="s">
        <v>15107</v>
      </c>
      <c r="C10380" s="86" t="s">
        <v>8802</v>
      </c>
      <c r="D10380" s="197">
        <v>72.290000000000006</v>
      </c>
    </row>
    <row r="10381" spans="1:4" x14ac:dyDescent="0.25">
      <c r="A10381" s="86">
        <v>11685</v>
      </c>
      <c r="B10381" s="87" t="s">
        <v>15108</v>
      </c>
      <c r="C10381" s="86" t="s">
        <v>11</v>
      </c>
      <c r="D10381" s="197">
        <v>35.33</v>
      </c>
    </row>
    <row r="10382" spans="1:4" x14ac:dyDescent="0.25">
      <c r="A10382" s="86">
        <v>11680</v>
      </c>
      <c r="B10382" s="87" t="s">
        <v>15109</v>
      </c>
      <c r="C10382" s="86" t="s">
        <v>11</v>
      </c>
      <c r="D10382" s="197">
        <v>19.29</v>
      </c>
    </row>
    <row r="10383" spans="1:4" x14ac:dyDescent="0.25">
      <c r="A10383" s="86">
        <v>11679</v>
      </c>
      <c r="B10383" s="87" t="s">
        <v>15110</v>
      </c>
      <c r="C10383" s="86" t="s">
        <v>11</v>
      </c>
      <c r="D10383" s="197">
        <v>26.15</v>
      </c>
    </row>
    <row r="10384" spans="1:4" x14ac:dyDescent="0.25">
      <c r="A10384" s="86">
        <v>2512</v>
      </c>
      <c r="B10384" s="87" t="s">
        <v>15111</v>
      </c>
      <c r="C10384" s="86" t="s">
        <v>11</v>
      </c>
      <c r="D10384" s="197"/>
    </row>
    <row r="10385" spans="1:4" x14ac:dyDescent="0.25">
      <c r="A10385" s="86">
        <v>45203</v>
      </c>
      <c r="B10385" s="87" t="s">
        <v>15112</v>
      </c>
      <c r="C10385" s="86" t="s">
        <v>11</v>
      </c>
      <c r="D10385" s="197">
        <v>8.1</v>
      </c>
    </row>
    <row r="10386" spans="1:4" x14ac:dyDescent="0.25">
      <c r="A10386" s="86">
        <v>4374</v>
      </c>
      <c r="B10386" s="87" t="s">
        <v>15113</v>
      </c>
      <c r="C10386" s="86" t="s">
        <v>11</v>
      </c>
      <c r="D10386" s="197">
        <v>0.37</v>
      </c>
    </row>
    <row r="10387" spans="1:4" ht="26.4" x14ac:dyDescent="0.25">
      <c r="A10387" s="86">
        <v>7568</v>
      </c>
      <c r="B10387" s="87" t="s">
        <v>15114</v>
      </c>
      <c r="C10387" s="86" t="s">
        <v>11</v>
      </c>
      <c r="D10387" s="197">
        <v>0.61</v>
      </c>
    </row>
    <row r="10388" spans="1:4" ht="26.4" x14ac:dyDescent="0.25">
      <c r="A10388" s="86">
        <v>7584</v>
      </c>
      <c r="B10388" s="87" t="s">
        <v>15115</v>
      </c>
      <c r="C10388" s="86" t="s">
        <v>11</v>
      </c>
      <c r="D10388" s="197">
        <v>0.93</v>
      </c>
    </row>
    <row r="10389" spans="1:4" x14ac:dyDescent="0.25">
      <c r="A10389" s="86">
        <v>11945</v>
      </c>
      <c r="B10389" s="87" t="s">
        <v>15116</v>
      </c>
      <c r="C10389" s="86" t="s">
        <v>11</v>
      </c>
      <c r="D10389" s="197">
        <v>0.06</v>
      </c>
    </row>
    <row r="10390" spans="1:4" x14ac:dyDescent="0.25">
      <c r="A10390" s="86">
        <v>11946</v>
      </c>
      <c r="B10390" s="87" t="s">
        <v>15117</v>
      </c>
      <c r="C10390" s="86" t="s">
        <v>11</v>
      </c>
      <c r="D10390" s="197">
        <v>0.06</v>
      </c>
    </row>
    <row r="10391" spans="1:4" x14ac:dyDescent="0.25">
      <c r="A10391" s="86">
        <v>4375</v>
      </c>
      <c r="B10391" s="87" t="s">
        <v>15118</v>
      </c>
      <c r="C10391" s="86" t="s">
        <v>11</v>
      </c>
      <c r="D10391" s="197">
        <v>0.1</v>
      </c>
    </row>
    <row r="10392" spans="1:4" ht="26.4" x14ac:dyDescent="0.25">
      <c r="A10392" s="86">
        <v>11950</v>
      </c>
      <c r="B10392" s="87" t="s">
        <v>15119</v>
      </c>
      <c r="C10392" s="86" t="s">
        <v>11</v>
      </c>
      <c r="D10392" s="197">
        <v>0.2</v>
      </c>
    </row>
    <row r="10393" spans="1:4" x14ac:dyDescent="0.25">
      <c r="A10393" s="86">
        <v>4376</v>
      </c>
      <c r="B10393" s="87" t="s">
        <v>15120</v>
      </c>
      <c r="C10393" s="86" t="s">
        <v>11</v>
      </c>
      <c r="D10393" s="197">
        <v>0.19</v>
      </c>
    </row>
    <row r="10394" spans="1:4" ht="26.4" x14ac:dyDescent="0.25">
      <c r="A10394" s="86">
        <v>7583</v>
      </c>
      <c r="B10394" s="87" t="s">
        <v>15121</v>
      </c>
      <c r="C10394" s="86" t="s">
        <v>11</v>
      </c>
      <c r="D10394" s="197">
        <v>0.41</v>
      </c>
    </row>
    <row r="10395" spans="1:4" ht="26.4" x14ac:dyDescent="0.25">
      <c r="A10395" s="86">
        <v>4350</v>
      </c>
      <c r="B10395" s="87" t="s">
        <v>15122</v>
      </c>
      <c r="C10395" s="86" t="s">
        <v>11</v>
      </c>
      <c r="D10395" s="197">
        <v>0.62</v>
      </c>
    </row>
    <row r="10396" spans="1:4" x14ac:dyDescent="0.25">
      <c r="A10396" s="86">
        <v>44400</v>
      </c>
      <c r="B10396" s="87" t="s">
        <v>15123</v>
      </c>
      <c r="C10396" s="86" t="s">
        <v>11</v>
      </c>
      <c r="D10396" s="197">
        <v>39.119999999999997</v>
      </c>
    </row>
    <row r="10397" spans="1:4" x14ac:dyDescent="0.25">
      <c r="A10397" s="86">
        <v>39886</v>
      </c>
      <c r="B10397" s="87" t="s">
        <v>15124</v>
      </c>
      <c r="C10397" s="86" t="s">
        <v>11</v>
      </c>
      <c r="D10397" s="197"/>
    </row>
    <row r="10398" spans="1:4" x14ac:dyDescent="0.25">
      <c r="A10398" s="86">
        <v>39887</v>
      </c>
      <c r="B10398" s="87" t="s">
        <v>15125</v>
      </c>
      <c r="C10398" s="86" t="s">
        <v>11</v>
      </c>
      <c r="D10398" s="197"/>
    </row>
    <row r="10399" spans="1:4" x14ac:dyDescent="0.25">
      <c r="A10399" s="86">
        <v>39888</v>
      </c>
      <c r="B10399" s="87" t="s">
        <v>15126</v>
      </c>
      <c r="C10399" s="86" t="s">
        <v>11</v>
      </c>
      <c r="D10399" s="197"/>
    </row>
    <row r="10400" spans="1:4" x14ac:dyDescent="0.25">
      <c r="A10400" s="86">
        <v>39890</v>
      </c>
      <c r="B10400" s="87" t="s">
        <v>15127</v>
      </c>
      <c r="C10400" s="86" t="s">
        <v>11</v>
      </c>
      <c r="D10400" s="197"/>
    </row>
    <row r="10401" spans="1:4" x14ac:dyDescent="0.25">
      <c r="A10401" s="86">
        <v>39891</v>
      </c>
      <c r="B10401" s="87" t="s">
        <v>15128</v>
      </c>
      <c r="C10401" s="86" t="s">
        <v>11</v>
      </c>
      <c r="D10401" s="197"/>
    </row>
    <row r="10402" spans="1:4" x14ac:dyDescent="0.25">
      <c r="A10402" s="86">
        <v>39892</v>
      </c>
      <c r="B10402" s="87" t="s">
        <v>15129</v>
      </c>
      <c r="C10402" s="86" t="s">
        <v>11</v>
      </c>
      <c r="D10402" s="197"/>
    </row>
    <row r="10403" spans="1:4" x14ac:dyDescent="0.25">
      <c r="A10403" s="86">
        <v>790</v>
      </c>
      <c r="B10403" s="87" t="s">
        <v>15130</v>
      </c>
      <c r="C10403" s="86" t="s">
        <v>11</v>
      </c>
      <c r="D10403" s="197">
        <v>21.62</v>
      </c>
    </row>
    <row r="10404" spans="1:4" x14ac:dyDescent="0.25">
      <c r="A10404" s="86">
        <v>791</v>
      </c>
      <c r="B10404" s="87" t="s">
        <v>15131</v>
      </c>
      <c r="C10404" s="86" t="s">
        <v>11</v>
      </c>
      <c r="D10404" s="197">
        <v>21.62</v>
      </c>
    </row>
    <row r="10405" spans="1:4" x14ac:dyDescent="0.25">
      <c r="A10405" s="86">
        <v>766</v>
      </c>
      <c r="B10405" s="87" t="s">
        <v>15132</v>
      </c>
      <c r="C10405" s="86" t="s">
        <v>11</v>
      </c>
      <c r="D10405" s="197">
        <v>21.62</v>
      </c>
    </row>
    <row r="10406" spans="1:4" x14ac:dyDescent="0.25">
      <c r="A10406" s="86">
        <v>767</v>
      </c>
      <c r="B10406" s="87" t="s">
        <v>15133</v>
      </c>
      <c r="C10406" s="86" t="s">
        <v>11</v>
      </c>
      <c r="D10406" s="197">
        <v>21.62</v>
      </c>
    </row>
    <row r="10407" spans="1:4" x14ac:dyDescent="0.25">
      <c r="A10407" s="86">
        <v>789</v>
      </c>
      <c r="B10407" s="87" t="s">
        <v>15134</v>
      </c>
      <c r="C10407" s="86" t="s">
        <v>11</v>
      </c>
      <c r="D10407" s="197">
        <v>16.62</v>
      </c>
    </row>
    <row r="10408" spans="1:4" x14ac:dyDescent="0.25">
      <c r="A10408" s="86">
        <v>768</v>
      </c>
      <c r="B10408" s="87" t="s">
        <v>15135</v>
      </c>
      <c r="C10408" s="86" t="s">
        <v>11</v>
      </c>
      <c r="D10408" s="197">
        <v>16.98</v>
      </c>
    </row>
    <row r="10409" spans="1:4" x14ac:dyDescent="0.25">
      <c r="A10409" s="86">
        <v>769</v>
      </c>
      <c r="B10409" s="87" t="s">
        <v>15136</v>
      </c>
      <c r="C10409" s="86" t="s">
        <v>11</v>
      </c>
      <c r="D10409" s="197">
        <v>16.98</v>
      </c>
    </row>
    <row r="10410" spans="1:4" x14ac:dyDescent="0.25">
      <c r="A10410" s="86">
        <v>764</v>
      </c>
      <c r="B10410" s="87" t="s">
        <v>15137</v>
      </c>
      <c r="C10410" s="86" t="s">
        <v>11</v>
      </c>
      <c r="D10410" s="197">
        <v>10.45</v>
      </c>
    </row>
    <row r="10411" spans="1:4" x14ac:dyDescent="0.25">
      <c r="A10411" s="86">
        <v>765</v>
      </c>
      <c r="B10411" s="87" t="s">
        <v>15138</v>
      </c>
      <c r="C10411" s="86" t="s">
        <v>11</v>
      </c>
      <c r="D10411" s="197">
        <v>10.45</v>
      </c>
    </row>
    <row r="10412" spans="1:4" x14ac:dyDescent="0.25">
      <c r="A10412" s="86">
        <v>770</v>
      </c>
      <c r="B10412" s="87" t="s">
        <v>15139</v>
      </c>
      <c r="C10412" s="86" t="s">
        <v>11</v>
      </c>
      <c r="D10412" s="197">
        <v>5.99</v>
      </c>
    </row>
    <row r="10413" spans="1:4" x14ac:dyDescent="0.25">
      <c r="A10413" s="86">
        <v>12394</v>
      </c>
      <c r="B10413" s="87" t="s">
        <v>15140</v>
      </c>
      <c r="C10413" s="86" t="s">
        <v>11</v>
      </c>
      <c r="D10413" s="197">
        <v>5.99</v>
      </c>
    </row>
    <row r="10414" spans="1:4" x14ac:dyDescent="0.25">
      <c r="A10414" s="86">
        <v>787</v>
      </c>
      <c r="B10414" s="87" t="s">
        <v>15141</v>
      </c>
      <c r="C10414" s="86" t="s">
        <v>11</v>
      </c>
      <c r="D10414" s="197">
        <v>46.68</v>
      </c>
    </row>
    <row r="10415" spans="1:4" x14ac:dyDescent="0.25">
      <c r="A10415" s="86">
        <v>774</v>
      </c>
      <c r="B10415" s="87" t="s">
        <v>15142</v>
      </c>
      <c r="C10415" s="86" t="s">
        <v>11</v>
      </c>
      <c r="D10415" s="197">
        <v>46.68</v>
      </c>
    </row>
    <row r="10416" spans="1:4" x14ac:dyDescent="0.25">
      <c r="A10416" s="86">
        <v>773</v>
      </c>
      <c r="B10416" s="87" t="s">
        <v>15143</v>
      </c>
      <c r="C10416" s="86" t="s">
        <v>11</v>
      </c>
      <c r="D10416" s="197">
        <v>46.68</v>
      </c>
    </row>
    <row r="10417" spans="1:4" x14ac:dyDescent="0.25">
      <c r="A10417" s="86">
        <v>775</v>
      </c>
      <c r="B10417" s="87" t="s">
        <v>15144</v>
      </c>
      <c r="C10417" s="86" t="s">
        <v>11</v>
      </c>
      <c r="D10417" s="197">
        <v>46.68</v>
      </c>
    </row>
    <row r="10418" spans="1:4" x14ac:dyDescent="0.25">
      <c r="A10418" s="86">
        <v>788</v>
      </c>
      <c r="B10418" s="87" t="s">
        <v>15145</v>
      </c>
      <c r="C10418" s="86" t="s">
        <v>11</v>
      </c>
      <c r="D10418" s="197">
        <v>29.01</v>
      </c>
    </row>
    <row r="10419" spans="1:4" x14ac:dyDescent="0.25">
      <c r="A10419" s="86">
        <v>772</v>
      </c>
      <c r="B10419" s="87" t="s">
        <v>15146</v>
      </c>
      <c r="C10419" s="86" t="s">
        <v>11</v>
      </c>
      <c r="D10419" s="197">
        <v>29.01</v>
      </c>
    </row>
    <row r="10420" spans="1:4" x14ac:dyDescent="0.25">
      <c r="A10420" s="86">
        <v>771</v>
      </c>
      <c r="B10420" s="87" t="s">
        <v>15147</v>
      </c>
      <c r="C10420" s="86" t="s">
        <v>11</v>
      </c>
      <c r="D10420" s="197">
        <v>29.01</v>
      </c>
    </row>
    <row r="10421" spans="1:4" x14ac:dyDescent="0.25">
      <c r="A10421" s="86">
        <v>776</v>
      </c>
      <c r="B10421" s="87" t="s">
        <v>15148</v>
      </c>
      <c r="C10421" s="86" t="s">
        <v>11</v>
      </c>
      <c r="D10421" s="197">
        <v>68.81</v>
      </c>
    </row>
    <row r="10422" spans="1:4" x14ac:dyDescent="0.25">
      <c r="A10422" s="86">
        <v>777</v>
      </c>
      <c r="B10422" s="87" t="s">
        <v>15149</v>
      </c>
      <c r="C10422" s="86" t="s">
        <v>11</v>
      </c>
      <c r="D10422" s="197">
        <v>66.89</v>
      </c>
    </row>
    <row r="10423" spans="1:4" x14ac:dyDescent="0.25">
      <c r="A10423" s="86">
        <v>780</v>
      </c>
      <c r="B10423" s="87" t="s">
        <v>15150</v>
      </c>
      <c r="C10423" s="86" t="s">
        <v>11</v>
      </c>
      <c r="D10423" s="197">
        <v>67.23</v>
      </c>
    </row>
    <row r="10424" spans="1:4" x14ac:dyDescent="0.25">
      <c r="A10424" s="86">
        <v>778</v>
      </c>
      <c r="B10424" s="87" t="s">
        <v>15151</v>
      </c>
      <c r="C10424" s="86" t="s">
        <v>11</v>
      </c>
      <c r="D10424" s="197">
        <v>68.81</v>
      </c>
    </row>
    <row r="10425" spans="1:4" x14ac:dyDescent="0.25">
      <c r="A10425" s="86">
        <v>779</v>
      </c>
      <c r="B10425" s="87" t="s">
        <v>15152</v>
      </c>
      <c r="C10425" s="86" t="s">
        <v>11</v>
      </c>
      <c r="D10425" s="197">
        <v>7.21</v>
      </c>
    </row>
    <row r="10426" spans="1:4" x14ac:dyDescent="0.25">
      <c r="A10426" s="86">
        <v>781</v>
      </c>
      <c r="B10426" s="87" t="s">
        <v>15153</v>
      </c>
      <c r="C10426" s="86" t="s">
        <v>11</v>
      </c>
      <c r="D10426" s="197">
        <v>127.14</v>
      </c>
    </row>
    <row r="10427" spans="1:4" x14ac:dyDescent="0.25">
      <c r="A10427" s="86">
        <v>786</v>
      </c>
      <c r="B10427" s="87" t="s">
        <v>15154</v>
      </c>
      <c r="C10427" s="86" t="s">
        <v>11</v>
      </c>
      <c r="D10427" s="197">
        <v>127.14</v>
      </c>
    </row>
    <row r="10428" spans="1:4" x14ac:dyDescent="0.25">
      <c r="A10428" s="86">
        <v>782</v>
      </c>
      <c r="B10428" s="87" t="s">
        <v>15155</v>
      </c>
      <c r="C10428" s="86" t="s">
        <v>11</v>
      </c>
      <c r="D10428" s="197">
        <v>127.14</v>
      </c>
    </row>
    <row r="10429" spans="1:4" x14ac:dyDescent="0.25">
      <c r="A10429" s="86">
        <v>783</v>
      </c>
      <c r="B10429" s="87" t="s">
        <v>15156</v>
      </c>
      <c r="C10429" s="86" t="s">
        <v>11</v>
      </c>
      <c r="D10429" s="197">
        <v>347.97</v>
      </c>
    </row>
    <row r="10430" spans="1:4" x14ac:dyDescent="0.25">
      <c r="A10430" s="86">
        <v>785</v>
      </c>
      <c r="B10430" s="87" t="s">
        <v>15157</v>
      </c>
      <c r="C10430" s="86" t="s">
        <v>11</v>
      </c>
      <c r="D10430" s="197">
        <v>367.66</v>
      </c>
    </row>
    <row r="10431" spans="1:4" x14ac:dyDescent="0.25">
      <c r="A10431" s="86">
        <v>784</v>
      </c>
      <c r="B10431" s="87" t="s">
        <v>15158</v>
      </c>
      <c r="C10431" s="86" t="s">
        <v>11</v>
      </c>
      <c r="D10431" s="197">
        <v>394.41</v>
      </c>
    </row>
    <row r="10432" spans="1:4" ht="26.4" x14ac:dyDescent="0.25">
      <c r="A10432" s="86">
        <v>828</v>
      </c>
      <c r="B10432" s="87" t="s">
        <v>15159</v>
      </c>
      <c r="C10432" s="86" t="s">
        <v>11</v>
      </c>
      <c r="D10432" s="197">
        <v>0.79</v>
      </c>
    </row>
    <row r="10433" spans="1:4" ht="26.4" x14ac:dyDescent="0.25">
      <c r="A10433" s="86">
        <v>829</v>
      </c>
      <c r="B10433" s="87" t="s">
        <v>15160</v>
      </c>
      <c r="C10433" s="86" t="s">
        <v>11</v>
      </c>
      <c r="D10433" s="197">
        <v>1.28</v>
      </c>
    </row>
    <row r="10434" spans="1:4" ht="26.4" x14ac:dyDescent="0.25">
      <c r="A10434" s="86">
        <v>812</v>
      </c>
      <c r="B10434" s="87" t="s">
        <v>15161</v>
      </c>
      <c r="C10434" s="86" t="s">
        <v>11</v>
      </c>
      <c r="D10434" s="197">
        <v>2.82</v>
      </c>
    </row>
    <row r="10435" spans="1:4" ht="26.4" x14ac:dyDescent="0.25">
      <c r="A10435" s="86">
        <v>819</v>
      </c>
      <c r="B10435" s="87" t="s">
        <v>15162</v>
      </c>
      <c r="C10435" s="86" t="s">
        <v>11</v>
      </c>
      <c r="D10435" s="197">
        <v>4.8899999999999997</v>
      </c>
    </row>
    <row r="10436" spans="1:4" ht="26.4" x14ac:dyDescent="0.25">
      <c r="A10436" s="86">
        <v>818</v>
      </c>
      <c r="B10436" s="87" t="s">
        <v>15163</v>
      </c>
      <c r="C10436" s="86" t="s">
        <v>11</v>
      </c>
      <c r="D10436" s="197">
        <v>9.1300000000000008</v>
      </c>
    </row>
    <row r="10437" spans="1:4" x14ac:dyDescent="0.25">
      <c r="A10437" s="86">
        <v>20086</v>
      </c>
      <c r="B10437" s="87" t="s">
        <v>15164</v>
      </c>
      <c r="C10437" s="86" t="s">
        <v>11</v>
      </c>
      <c r="D10437" s="197">
        <v>4.05</v>
      </c>
    </row>
    <row r="10438" spans="1:4" ht="26.4" x14ac:dyDescent="0.25">
      <c r="A10438" s="86">
        <v>832</v>
      </c>
      <c r="B10438" s="87" t="s">
        <v>15165</v>
      </c>
      <c r="C10438" s="86" t="s">
        <v>11</v>
      </c>
      <c r="D10438" s="197">
        <v>3.77</v>
      </c>
    </row>
    <row r="10439" spans="1:4" ht="26.4" x14ac:dyDescent="0.25">
      <c r="A10439" s="86">
        <v>834</v>
      </c>
      <c r="B10439" s="87" t="s">
        <v>15166</v>
      </c>
      <c r="C10439" s="86" t="s">
        <v>11</v>
      </c>
      <c r="D10439" s="197">
        <v>4.88</v>
      </c>
    </row>
    <row r="10440" spans="1:4" ht="26.4" x14ac:dyDescent="0.25">
      <c r="A10440" s="86">
        <v>813</v>
      </c>
      <c r="B10440" s="87" t="s">
        <v>15167</v>
      </c>
      <c r="C10440" s="86" t="s">
        <v>11</v>
      </c>
      <c r="D10440" s="197">
        <v>5.68</v>
      </c>
    </row>
    <row r="10441" spans="1:4" ht="26.4" x14ac:dyDescent="0.25">
      <c r="A10441" s="86">
        <v>820</v>
      </c>
      <c r="B10441" s="87" t="s">
        <v>15168</v>
      </c>
      <c r="C10441" s="86" t="s">
        <v>11</v>
      </c>
      <c r="D10441" s="197">
        <v>7.65</v>
      </c>
    </row>
    <row r="10442" spans="1:4" ht="26.4" x14ac:dyDescent="0.25">
      <c r="A10442" s="86">
        <v>816</v>
      </c>
      <c r="B10442" s="87" t="s">
        <v>15169</v>
      </c>
      <c r="C10442" s="86" t="s">
        <v>11</v>
      </c>
      <c r="D10442" s="197">
        <v>13.62</v>
      </c>
    </row>
    <row r="10443" spans="1:4" ht="26.4" x14ac:dyDescent="0.25">
      <c r="A10443" s="86">
        <v>814</v>
      </c>
      <c r="B10443" s="87" t="s">
        <v>15170</v>
      </c>
      <c r="C10443" s="86" t="s">
        <v>11</v>
      </c>
      <c r="D10443" s="197">
        <v>16.920000000000002</v>
      </c>
    </row>
    <row r="10444" spans="1:4" ht="26.4" x14ac:dyDescent="0.25">
      <c r="A10444" s="86">
        <v>822</v>
      </c>
      <c r="B10444" s="87" t="s">
        <v>15171</v>
      </c>
      <c r="C10444" s="86" t="s">
        <v>11</v>
      </c>
      <c r="D10444" s="197">
        <v>22.09</v>
      </c>
    </row>
    <row r="10445" spans="1:4" ht="26.4" x14ac:dyDescent="0.25">
      <c r="A10445" s="86">
        <v>821</v>
      </c>
      <c r="B10445" s="87" t="s">
        <v>15172</v>
      </c>
      <c r="C10445" s="86" t="s">
        <v>11</v>
      </c>
      <c r="D10445" s="197">
        <v>25.27</v>
      </c>
    </row>
    <row r="10446" spans="1:4" x14ac:dyDescent="0.25">
      <c r="A10446" s="86">
        <v>39191</v>
      </c>
      <c r="B10446" s="87" t="s">
        <v>15173</v>
      </c>
      <c r="C10446" s="86" t="s">
        <v>11</v>
      </c>
      <c r="D10446" s="197">
        <v>23.51</v>
      </c>
    </row>
    <row r="10447" spans="1:4" x14ac:dyDescent="0.25">
      <c r="A10447" s="86">
        <v>39190</v>
      </c>
      <c r="B10447" s="87" t="s">
        <v>15174</v>
      </c>
      <c r="C10447" s="86" t="s">
        <v>11</v>
      </c>
      <c r="D10447" s="197">
        <v>24.56</v>
      </c>
    </row>
    <row r="10448" spans="1:4" x14ac:dyDescent="0.25">
      <c r="A10448" s="86">
        <v>39189</v>
      </c>
      <c r="B10448" s="87" t="s">
        <v>15175</v>
      </c>
      <c r="C10448" s="86" t="s">
        <v>11</v>
      </c>
      <c r="D10448" s="197">
        <v>26</v>
      </c>
    </row>
    <row r="10449" spans="1:4" x14ac:dyDescent="0.25">
      <c r="A10449" s="86">
        <v>39188</v>
      </c>
      <c r="B10449" s="87" t="s">
        <v>15176</v>
      </c>
      <c r="C10449" s="86" t="s">
        <v>11</v>
      </c>
      <c r="D10449" s="197">
        <v>19.14</v>
      </c>
    </row>
    <row r="10450" spans="1:4" x14ac:dyDescent="0.25">
      <c r="A10450" s="86">
        <v>39186</v>
      </c>
      <c r="B10450" s="87" t="s">
        <v>15177</v>
      </c>
      <c r="C10450" s="86" t="s">
        <v>11</v>
      </c>
      <c r="D10450" s="197">
        <v>23.26</v>
      </c>
    </row>
    <row r="10451" spans="1:4" x14ac:dyDescent="0.25">
      <c r="A10451" s="86">
        <v>39187</v>
      </c>
      <c r="B10451" s="87" t="s">
        <v>15178</v>
      </c>
      <c r="C10451" s="86" t="s">
        <v>11</v>
      </c>
      <c r="D10451" s="197">
        <v>20.059999999999999</v>
      </c>
    </row>
    <row r="10452" spans="1:4" x14ac:dyDescent="0.25">
      <c r="A10452" s="86">
        <v>39184</v>
      </c>
      <c r="B10452" s="87" t="s">
        <v>15179</v>
      </c>
      <c r="C10452" s="86" t="s">
        <v>11</v>
      </c>
      <c r="D10452" s="197">
        <v>7.54</v>
      </c>
    </row>
    <row r="10453" spans="1:4" x14ac:dyDescent="0.25">
      <c r="A10453" s="86">
        <v>39185</v>
      </c>
      <c r="B10453" s="87" t="s">
        <v>15180</v>
      </c>
      <c r="C10453" s="86" t="s">
        <v>11</v>
      </c>
      <c r="D10453" s="197">
        <v>6.88</v>
      </c>
    </row>
    <row r="10454" spans="1:4" x14ac:dyDescent="0.25">
      <c r="A10454" s="86">
        <v>39198</v>
      </c>
      <c r="B10454" s="87" t="s">
        <v>15181</v>
      </c>
      <c r="C10454" s="86" t="s">
        <v>11</v>
      </c>
      <c r="D10454" s="197">
        <v>77.14</v>
      </c>
    </row>
    <row r="10455" spans="1:4" x14ac:dyDescent="0.25">
      <c r="A10455" s="86">
        <v>39197</v>
      </c>
      <c r="B10455" s="87" t="s">
        <v>15182</v>
      </c>
      <c r="C10455" s="86" t="s">
        <v>11</v>
      </c>
      <c r="D10455" s="197">
        <v>80.59</v>
      </c>
    </row>
    <row r="10456" spans="1:4" x14ac:dyDescent="0.25">
      <c r="A10456" s="86">
        <v>39196</v>
      </c>
      <c r="B10456" s="87" t="s">
        <v>15183</v>
      </c>
      <c r="C10456" s="86" t="s">
        <v>11</v>
      </c>
      <c r="D10456" s="197">
        <v>83.11</v>
      </c>
    </row>
    <row r="10457" spans="1:4" x14ac:dyDescent="0.25">
      <c r="A10457" s="86">
        <v>39199</v>
      </c>
      <c r="B10457" s="87" t="s">
        <v>15184</v>
      </c>
      <c r="C10457" s="86" t="s">
        <v>11</v>
      </c>
      <c r="D10457" s="197">
        <v>74.239999999999995</v>
      </c>
    </row>
    <row r="10458" spans="1:4" x14ac:dyDescent="0.25">
      <c r="A10458" s="86">
        <v>39195</v>
      </c>
      <c r="B10458" s="87" t="s">
        <v>15185</v>
      </c>
      <c r="C10458" s="86" t="s">
        <v>11</v>
      </c>
      <c r="D10458" s="197">
        <v>42.85</v>
      </c>
    </row>
    <row r="10459" spans="1:4" x14ac:dyDescent="0.25">
      <c r="A10459" s="86">
        <v>39194</v>
      </c>
      <c r="B10459" s="87" t="s">
        <v>15186</v>
      </c>
      <c r="C10459" s="86" t="s">
        <v>11</v>
      </c>
      <c r="D10459" s="197">
        <v>45.86</v>
      </c>
    </row>
    <row r="10460" spans="1:4" x14ac:dyDescent="0.25">
      <c r="A10460" s="86">
        <v>39193</v>
      </c>
      <c r="B10460" s="87" t="s">
        <v>15187</v>
      </c>
      <c r="C10460" s="86" t="s">
        <v>11</v>
      </c>
      <c r="D10460" s="197">
        <v>50.26</v>
      </c>
    </row>
    <row r="10461" spans="1:4" x14ac:dyDescent="0.25">
      <c r="A10461" s="86">
        <v>39192</v>
      </c>
      <c r="B10461" s="87" t="s">
        <v>15188</v>
      </c>
      <c r="C10461" s="86" t="s">
        <v>11</v>
      </c>
      <c r="D10461" s="197">
        <v>52.28</v>
      </c>
    </row>
    <row r="10462" spans="1:4" x14ac:dyDescent="0.25">
      <c r="A10462" s="86">
        <v>39201</v>
      </c>
      <c r="B10462" s="87" t="s">
        <v>15189</v>
      </c>
      <c r="C10462" s="86" t="s">
        <v>11</v>
      </c>
      <c r="D10462" s="197">
        <v>92.23</v>
      </c>
    </row>
    <row r="10463" spans="1:4" x14ac:dyDescent="0.25">
      <c r="A10463" s="86">
        <v>39200</v>
      </c>
      <c r="B10463" s="87" t="s">
        <v>15190</v>
      </c>
      <c r="C10463" s="86" t="s">
        <v>11</v>
      </c>
      <c r="D10463" s="197">
        <v>92.97</v>
      </c>
    </row>
    <row r="10464" spans="1:4" x14ac:dyDescent="0.25">
      <c r="A10464" s="86">
        <v>39203</v>
      </c>
      <c r="B10464" s="87" t="s">
        <v>15191</v>
      </c>
      <c r="C10464" s="86" t="s">
        <v>11</v>
      </c>
      <c r="D10464" s="197">
        <v>75.069999999999993</v>
      </c>
    </row>
    <row r="10465" spans="1:4" x14ac:dyDescent="0.25">
      <c r="A10465" s="86">
        <v>39202</v>
      </c>
      <c r="B10465" s="87" t="s">
        <v>15192</v>
      </c>
      <c r="C10465" s="86" t="s">
        <v>11</v>
      </c>
      <c r="D10465" s="197">
        <v>88.19</v>
      </c>
    </row>
    <row r="10466" spans="1:4" x14ac:dyDescent="0.25">
      <c r="A10466" s="86">
        <v>39920</v>
      </c>
      <c r="B10466" s="87" t="s">
        <v>15193</v>
      </c>
      <c r="C10466" s="86" t="s">
        <v>11</v>
      </c>
      <c r="D10466" s="197">
        <v>6.33</v>
      </c>
    </row>
    <row r="10467" spans="1:4" x14ac:dyDescent="0.25">
      <c r="A10467" s="86">
        <v>39205</v>
      </c>
      <c r="B10467" s="87" t="s">
        <v>15194</v>
      </c>
      <c r="C10467" s="86" t="s">
        <v>11</v>
      </c>
      <c r="D10467" s="197">
        <v>147.13</v>
      </c>
    </row>
    <row r="10468" spans="1:4" x14ac:dyDescent="0.25">
      <c r="A10468" s="86">
        <v>39204</v>
      </c>
      <c r="B10468" s="87" t="s">
        <v>15195</v>
      </c>
      <c r="C10468" s="86" t="s">
        <v>11</v>
      </c>
      <c r="D10468" s="197">
        <v>150.68</v>
      </c>
    </row>
    <row r="10469" spans="1:4" x14ac:dyDescent="0.25">
      <c r="A10469" s="86">
        <v>39206</v>
      </c>
      <c r="B10469" s="87" t="s">
        <v>15196</v>
      </c>
      <c r="C10469" s="86" t="s">
        <v>11</v>
      </c>
      <c r="D10469" s="197">
        <v>142.94999999999999</v>
      </c>
    </row>
    <row r="10470" spans="1:4" x14ac:dyDescent="0.25">
      <c r="A10470" s="86">
        <v>798</v>
      </c>
      <c r="B10470" s="87" t="s">
        <v>15197</v>
      </c>
      <c r="C10470" s="86" t="s">
        <v>11</v>
      </c>
      <c r="D10470" s="197">
        <v>1.57</v>
      </c>
    </row>
    <row r="10471" spans="1:4" x14ac:dyDescent="0.25">
      <c r="A10471" s="86">
        <v>797</v>
      </c>
      <c r="B10471" s="87" t="s">
        <v>15198</v>
      </c>
      <c r="C10471" s="86" t="s">
        <v>11</v>
      </c>
      <c r="D10471" s="197">
        <v>11.44</v>
      </c>
    </row>
    <row r="10472" spans="1:4" x14ac:dyDescent="0.25">
      <c r="A10472" s="86">
        <v>796</v>
      </c>
      <c r="B10472" s="87" t="s">
        <v>15199</v>
      </c>
      <c r="C10472" s="86" t="s">
        <v>11</v>
      </c>
      <c r="D10472" s="197">
        <v>9.7200000000000006</v>
      </c>
    </row>
    <row r="10473" spans="1:4" x14ac:dyDescent="0.25">
      <c r="A10473" s="86">
        <v>799</v>
      </c>
      <c r="B10473" s="87" t="s">
        <v>15200</v>
      </c>
      <c r="C10473" s="86" t="s">
        <v>11</v>
      </c>
      <c r="D10473" s="197">
        <v>4.7</v>
      </c>
    </row>
    <row r="10474" spans="1:4" x14ac:dyDescent="0.25">
      <c r="A10474" s="86">
        <v>792</v>
      </c>
      <c r="B10474" s="87" t="s">
        <v>15201</v>
      </c>
      <c r="C10474" s="86" t="s">
        <v>11</v>
      </c>
      <c r="D10474" s="197">
        <v>4.55</v>
      </c>
    </row>
    <row r="10475" spans="1:4" x14ac:dyDescent="0.25">
      <c r="A10475" s="86">
        <v>38001</v>
      </c>
      <c r="B10475" s="87" t="s">
        <v>15202</v>
      </c>
      <c r="C10475" s="86" t="s">
        <v>11</v>
      </c>
      <c r="D10475" s="197">
        <v>1.45</v>
      </c>
    </row>
    <row r="10476" spans="1:4" x14ac:dyDescent="0.25">
      <c r="A10476" s="86">
        <v>38002</v>
      </c>
      <c r="B10476" s="87" t="s">
        <v>15203</v>
      </c>
      <c r="C10476" s="86" t="s">
        <v>11</v>
      </c>
      <c r="D10476" s="197">
        <v>5.05</v>
      </c>
    </row>
    <row r="10477" spans="1:4" x14ac:dyDescent="0.25">
      <c r="A10477" s="86">
        <v>38003</v>
      </c>
      <c r="B10477" s="87" t="s">
        <v>15204</v>
      </c>
      <c r="C10477" s="86" t="s">
        <v>11</v>
      </c>
      <c r="D10477" s="197">
        <v>34.5</v>
      </c>
    </row>
    <row r="10478" spans="1:4" x14ac:dyDescent="0.25">
      <c r="A10478" s="86">
        <v>38004</v>
      </c>
      <c r="B10478" s="87" t="s">
        <v>15205</v>
      </c>
      <c r="C10478" s="86" t="s">
        <v>11</v>
      </c>
      <c r="D10478" s="197">
        <v>39.67</v>
      </c>
    </row>
    <row r="10479" spans="1:4" x14ac:dyDescent="0.25">
      <c r="A10479" s="86">
        <v>44263</v>
      </c>
      <c r="B10479" s="87" t="s">
        <v>15206</v>
      </c>
      <c r="C10479" s="86" t="s">
        <v>11</v>
      </c>
      <c r="D10479" s="197">
        <v>71.22</v>
      </c>
    </row>
    <row r="10480" spans="1:4" x14ac:dyDescent="0.25">
      <c r="A10480" s="86">
        <v>36327</v>
      </c>
      <c r="B10480" s="87" t="s">
        <v>15207</v>
      </c>
      <c r="C10480" s="86" t="s">
        <v>11</v>
      </c>
      <c r="D10480" s="197"/>
    </row>
    <row r="10481" spans="1:4" x14ac:dyDescent="0.25">
      <c r="A10481" s="86">
        <v>38992</v>
      </c>
      <c r="B10481" s="87" t="s">
        <v>15208</v>
      </c>
      <c r="C10481" s="86" t="s">
        <v>11</v>
      </c>
      <c r="D10481" s="197"/>
    </row>
    <row r="10482" spans="1:4" x14ac:dyDescent="0.25">
      <c r="A10482" s="86">
        <v>38993</v>
      </c>
      <c r="B10482" s="87" t="s">
        <v>15209</v>
      </c>
      <c r="C10482" s="86" t="s">
        <v>11</v>
      </c>
      <c r="D10482" s="197"/>
    </row>
    <row r="10483" spans="1:4" x14ac:dyDescent="0.25">
      <c r="A10483" s="86">
        <v>44175</v>
      </c>
      <c r="B10483" s="87" t="s">
        <v>15210</v>
      </c>
      <c r="C10483" s="86" t="s">
        <v>11</v>
      </c>
      <c r="D10483" s="197"/>
    </row>
    <row r="10484" spans="1:4" x14ac:dyDescent="0.25">
      <c r="A10484" s="86">
        <v>44177</v>
      </c>
      <c r="B10484" s="87" t="s">
        <v>15211</v>
      </c>
      <c r="C10484" s="86" t="s">
        <v>11</v>
      </c>
      <c r="D10484" s="197"/>
    </row>
    <row r="10485" spans="1:4" x14ac:dyDescent="0.25">
      <c r="A10485" s="86">
        <v>38418</v>
      </c>
      <c r="B10485" s="87" t="s">
        <v>15212</v>
      </c>
      <c r="C10485" s="86" t="s">
        <v>11</v>
      </c>
      <c r="D10485" s="197">
        <v>6.96</v>
      </c>
    </row>
    <row r="10486" spans="1:4" x14ac:dyDescent="0.25">
      <c r="A10486" s="86">
        <v>39178</v>
      </c>
      <c r="B10486" s="87" t="s">
        <v>15213</v>
      </c>
      <c r="C10486" s="86" t="s">
        <v>11</v>
      </c>
      <c r="D10486" s="197">
        <v>2.54</v>
      </c>
    </row>
    <row r="10487" spans="1:4" x14ac:dyDescent="0.25">
      <c r="A10487" s="86">
        <v>39177</v>
      </c>
      <c r="B10487" s="87" t="s">
        <v>15214</v>
      </c>
      <c r="C10487" s="86" t="s">
        <v>11</v>
      </c>
      <c r="D10487" s="197">
        <v>2.2999999999999998</v>
      </c>
    </row>
    <row r="10488" spans="1:4" x14ac:dyDescent="0.25">
      <c r="A10488" s="86">
        <v>39176</v>
      </c>
      <c r="B10488" s="87" t="s">
        <v>15215</v>
      </c>
      <c r="C10488" s="86" t="s">
        <v>11</v>
      </c>
      <c r="D10488" s="197">
        <v>1.5</v>
      </c>
    </row>
    <row r="10489" spans="1:4" x14ac:dyDescent="0.25">
      <c r="A10489" s="86">
        <v>39174</v>
      </c>
      <c r="B10489" s="87" t="s">
        <v>15216</v>
      </c>
      <c r="C10489" s="86" t="s">
        <v>11</v>
      </c>
      <c r="D10489" s="197">
        <v>1.1499999999999999</v>
      </c>
    </row>
    <row r="10490" spans="1:4" x14ac:dyDescent="0.25">
      <c r="A10490" s="86">
        <v>39180</v>
      </c>
      <c r="B10490" s="87" t="s">
        <v>15217</v>
      </c>
      <c r="C10490" s="86" t="s">
        <v>11</v>
      </c>
      <c r="D10490" s="197">
        <v>6.9</v>
      </c>
    </row>
    <row r="10491" spans="1:4" x14ac:dyDescent="0.25">
      <c r="A10491" s="86">
        <v>39179</v>
      </c>
      <c r="B10491" s="87" t="s">
        <v>15218</v>
      </c>
      <c r="C10491" s="86" t="s">
        <v>11</v>
      </c>
      <c r="D10491" s="197">
        <v>6.11</v>
      </c>
    </row>
    <row r="10492" spans="1:4" x14ac:dyDescent="0.25">
      <c r="A10492" s="86">
        <v>39181</v>
      </c>
      <c r="B10492" s="87" t="s">
        <v>15219</v>
      </c>
      <c r="C10492" s="86" t="s">
        <v>11</v>
      </c>
      <c r="D10492" s="197">
        <v>9.26</v>
      </c>
    </row>
    <row r="10493" spans="1:4" x14ac:dyDescent="0.25">
      <c r="A10493" s="86">
        <v>39175</v>
      </c>
      <c r="B10493" s="87" t="s">
        <v>15220</v>
      </c>
      <c r="C10493" s="86" t="s">
        <v>11</v>
      </c>
      <c r="D10493" s="197">
        <v>1.4</v>
      </c>
    </row>
    <row r="10494" spans="1:4" x14ac:dyDescent="0.25">
      <c r="A10494" s="86">
        <v>39217</v>
      </c>
      <c r="B10494" s="87" t="s">
        <v>15221</v>
      </c>
      <c r="C10494" s="86" t="s">
        <v>11</v>
      </c>
      <c r="D10494" s="197">
        <v>1.08</v>
      </c>
    </row>
    <row r="10495" spans="1:4" x14ac:dyDescent="0.25">
      <c r="A10495" s="86">
        <v>39182</v>
      </c>
      <c r="B10495" s="87" t="s">
        <v>15222</v>
      </c>
      <c r="C10495" s="86" t="s">
        <v>11</v>
      </c>
      <c r="D10495" s="197">
        <v>13.02</v>
      </c>
    </row>
    <row r="10496" spans="1:4" ht="26.4" x14ac:dyDescent="0.25">
      <c r="A10496" s="86">
        <v>12616</v>
      </c>
      <c r="B10496" s="87" t="s">
        <v>15223</v>
      </c>
      <c r="C10496" s="86" t="s">
        <v>11</v>
      </c>
      <c r="D10496" s="197">
        <v>21.48</v>
      </c>
    </row>
    <row r="10497" spans="1:4" ht="39.6" x14ac:dyDescent="0.25">
      <c r="A10497" s="86">
        <v>1049</v>
      </c>
      <c r="B10497" s="87" t="s">
        <v>15224</v>
      </c>
      <c r="C10497" s="86" t="s">
        <v>11</v>
      </c>
      <c r="D10497" s="197">
        <v>10.9</v>
      </c>
    </row>
    <row r="10498" spans="1:4" ht="39.6" x14ac:dyDescent="0.25">
      <c r="A10498" s="86">
        <v>1099</v>
      </c>
      <c r="B10498" s="87" t="s">
        <v>15225</v>
      </c>
      <c r="C10498" s="86" t="s">
        <v>11</v>
      </c>
      <c r="D10498" s="197">
        <v>8.34</v>
      </c>
    </row>
    <row r="10499" spans="1:4" ht="39.6" x14ac:dyDescent="0.25">
      <c r="A10499" s="86">
        <v>1050</v>
      </c>
      <c r="B10499" s="87" t="s">
        <v>15226</v>
      </c>
      <c r="C10499" s="86" t="s">
        <v>11</v>
      </c>
      <c r="D10499" s="197">
        <v>5.7</v>
      </c>
    </row>
    <row r="10500" spans="1:4" ht="39.6" x14ac:dyDescent="0.25">
      <c r="A10500" s="86">
        <v>39678</v>
      </c>
      <c r="B10500" s="87" t="s">
        <v>15227</v>
      </c>
      <c r="C10500" s="86" t="s">
        <v>11</v>
      </c>
      <c r="D10500" s="197">
        <v>3.36</v>
      </c>
    </row>
    <row r="10501" spans="1:4" ht="39.6" x14ac:dyDescent="0.25">
      <c r="A10501" s="86">
        <v>1101</v>
      </c>
      <c r="B10501" s="87" t="s">
        <v>15228</v>
      </c>
      <c r="C10501" s="86" t="s">
        <v>11</v>
      </c>
      <c r="D10501" s="197">
        <v>35.950000000000003</v>
      </c>
    </row>
    <row r="10502" spans="1:4" ht="39.6" x14ac:dyDescent="0.25">
      <c r="A10502" s="86">
        <v>1100</v>
      </c>
      <c r="B10502" s="87" t="s">
        <v>15229</v>
      </c>
      <c r="C10502" s="86" t="s">
        <v>11</v>
      </c>
      <c r="D10502" s="197">
        <v>18.55</v>
      </c>
    </row>
    <row r="10503" spans="1:4" ht="39.6" x14ac:dyDescent="0.25">
      <c r="A10503" s="86">
        <v>39679</v>
      </c>
      <c r="B10503" s="87" t="s">
        <v>15230</v>
      </c>
      <c r="C10503" s="86" t="s">
        <v>11</v>
      </c>
      <c r="D10503" s="197">
        <v>71.650000000000006</v>
      </c>
    </row>
    <row r="10504" spans="1:4" ht="39.6" x14ac:dyDescent="0.25">
      <c r="A10504" s="86">
        <v>1102</v>
      </c>
      <c r="B10504" s="87" t="s">
        <v>15231</v>
      </c>
      <c r="C10504" s="86" t="s">
        <v>11</v>
      </c>
      <c r="D10504" s="197">
        <v>53.61</v>
      </c>
    </row>
    <row r="10505" spans="1:4" ht="39.6" x14ac:dyDescent="0.25">
      <c r="A10505" s="86">
        <v>1098</v>
      </c>
      <c r="B10505" s="87" t="s">
        <v>15232</v>
      </c>
      <c r="C10505" s="86" t="s">
        <v>11</v>
      </c>
      <c r="D10505" s="197">
        <v>4.45</v>
      </c>
    </row>
    <row r="10506" spans="1:4" ht="39.6" x14ac:dyDescent="0.25">
      <c r="A10506" s="86">
        <v>1051</v>
      </c>
      <c r="B10506" s="87" t="s">
        <v>15233</v>
      </c>
      <c r="C10506" s="86" t="s">
        <v>11</v>
      </c>
      <c r="D10506" s="197">
        <v>77.92</v>
      </c>
    </row>
    <row r="10507" spans="1:4" x14ac:dyDescent="0.25">
      <c r="A10507" s="86">
        <v>37399</v>
      </c>
      <c r="B10507" s="87" t="s">
        <v>15234</v>
      </c>
      <c r="C10507" s="86" t="s">
        <v>11</v>
      </c>
      <c r="D10507" s="197">
        <v>31.24</v>
      </c>
    </row>
    <row r="10508" spans="1:4" x14ac:dyDescent="0.25">
      <c r="A10508" s="86">
        <v>43834</v>
      </c>
      <c r="B10508" s="87" t="s">
        <v>15235</v>
      </c>
      <c r="C10508" s="86" t="s">
        <v>27</v>
      </c>
      <c r="D10508" s="197">
        <v>17.760000000000002</v>
      </c>
    </row>
    <row r="10509" spans="1:4" x14ac:dyDescent="0.25">
      <c r="A10509" s="86">
        <v>43835</v>
      </c>
      <c r="B10509" s="87" t="s">
        <v>15236</v>
      </c>
      <c r="C10509" s="86" t="s">
        <v>27</v>
      </c>
      <c r="D10509" s="197">
        <v>1.59</v>
      </c>
    </row>
    <row r="10510" spans="1:4" x14ac:dyDescent="0.25">
      <c r="A10510" s="86">
        <v>43833</v>
      </c>
      <c r="B10510" s="87" t="s">
        <v>15237</v>
      </c>
      <c r="C10510" s="86" t="s">
        <v>27</v>
      </c>
      <c r="D10510" s="197">
        <v>1.65</v>
      </c>
    </row>
    <row r="10511" spans="1:4" ht="26.4" x14ac:dyDescent="0.25">
      <c r="A10511" s="86">
        <v>41955</v>
      </c>
      <c r="B10511" s="87" t="s">
        <v>15238</v>
      </c>
      <c r="C10511" s="86" t="s">
        <v>16</v>
      </c>
      <c r="D10511" s="197">
        <v>101.44</v>
      </c>
    </row>
    <row r="10512" spans="1:4" x14ac:dyDescent="0.25">
      <c r="A10512" s="86">
        <v>41953</v>
      </c>
      <c r="B10512" s="87" t="s">
        <v>15239</v>
      </c>
      <c r="C10512" s="86" t="s">
        <v>16</v>
      </c>
      <c r="D10512" s="197">
        <v>96.81</v>
      </c>
    </row>
    <row r="10513" spans="1:4" x14ac:dyDescent="0.25">
      <c r="A10513" s="86">
        <v>41954</v>
      </c>
      <c r="B10513" s="87" t="s">
        <v>15240</v>
      </c>
      <c r="C10513" s="86" t="s">
        <v>16</v>
      </c>
      <c r="D10513" s="197">
        <v>95.89</v>
      </c>
    </row>
    <row r="10514" spans="1:4" x14ac:dyDescent="0.25">
      <c r="A10514" s="86">
        <v>25004</v>
      </c>
      <c r="B10514" s="87" t="s">
        <v>15241</v>
      </c>
      <c r="C10514" s="86" t="s">
        <v>16</v>
      </c>
      <c r="D10514" s="197">
        <v>53.04</v>
      </c>
    </row>
    <row r="10515" spans="1:4" x14ac:dyDescent="0.25">
      <c r="A10515" s="86">
        <v>25002</v>
      </c>
      <c r="B10515" s="87" t="s">
        <v>15242</v>
      </c>
      <c r="C10515" s="86" t="s">
        <v>16</v>
      </c>
      <c r="D10515" s="197">
        <v>53.04</v>
      </c>
    </row>
    <row r="10516" spans="1:4" x14ac:dyDescent="0.25">
      <c r="A10516" s="86">
        <v>37409</v>
      </c>
      <c r="B10516" s="87" t="s">
        <v>15243</v>
      </c>
      <c r="C10516" s="86" t="s">
        <v>16</v>
      </c>
      <c r="D10516" s="197">
        <v>53.04</v>
      </c>
    </row>
    <row r="10517" spans="1:4" x14ac:dyDescent="0.25">
      <c r="A10517" s="86">
        <v>841</v>
      </c>
      <c r="B10517" s="87" t="s">
        <v>15244</v>
      </c>
      <c r="C10517" s="86" t="s">
        <v>16</v>
      </c>
      <c r="D10517" s="197">
        <v>53.69</v>
      </c>
    </row>
    <row r="10518" spans="1:4" x14ac:dyDescent="0.25">
      <c r="A10518" s="86">
        <v>25005</v>
      </c>
      <c r="B10518" s="87" t="s">
        <v>15245</v>
      </c>
      <c r="C10518" s="86" t="s">
        <v>16</v>
      </c>
      <c r="D10518" s="197">
        <v>58.21</v>
      </c>
    </row>
    <row r="10519" spans="1:4" x14ac:dyDescent="0.25">
      <c r="A10519" s="86">
        <v>25003</v>
      </c>
      <c r="B10519" s="87" t="s">
        <v>15246</v>
      </c>
      <c r="C10519" s="86" t="s">
        <v>16</v>
      </c>
      <c r="D10519" s="197">
        <v>59.08</v>
      </c>
    </row>
    <row r="10520" spans="1:4" x14ac:dyDescent="0.25">
      <c r="A10520" s="86">
        <v>37410</v>
      </c>
      <c r="B10520" s="87" t="s">
        <v>15247</v>
      </c>
      <c r="C10520" s="86" t="s">
        <v>16</v>
      </c>
      <c r="D10520" s="197">
        <v>58.21</v>
      </c>
    </row>
    <row r="10521" spans="1:4" x14ac:dyDescent="0.25">
      <c r="A10521" s="86">
        <v>842</v>
      </c>
      <c r="B10521" s="87" t="s">
        <v>15248</v>
      </c>
      <c r="C10521" s="86" t="s">
        <v>16</v>
      </c>
      <c r="D10521" s="197">
        <v>59.03</v>
      </c>
    </row>
    <row r="10522" spans="1:4" ht="26.4" x14ac:dyDescent="0.25">
      <c r="A10522" s="86">
        <v>44391</v>
      </c>
      <c r="B10522" s="87" t="s">
        <v>15249</v>
      </c>
      <c r="C10522" s="86" t="s">
        <v>27</v>
      </c>
      <c r="D10522" s="197">
        <v>125.79</v>
      </c>
    </row>
    <row r="10523" spans="1:4" ht="26.4" x14ac:dyDescent="0.25">
      <c r="A10523" s="86">
        <v>44388</v>
      </c>
      <c r="B10523" s="87" t="s">
        <v>15250</v>
      </c>
      <c r="C10523" s="86" t="s">
        <v>27</v>
      </c>
      <c r="D10523" s="197">
        <v>2.72</v>
      </c>
    </row>
    <row r="10524" spans="1:4" ht="26.4" x14ac:dyDescent="0.25">
      <c r="A10524" s="86">
        <v>44392</v>
      </c>
      <c r="B10524" s="87" t="s">
        <v>15251</v>
      </c>
      <c r="C10524" s="86" t="s">
        <v>27</v>
      </c>
      <c r="D10524" s="197">
        <v>250.47</v>
      </c>
    </row>
    <row r="10525" spans="1:4" ht="26.4" x14ac:dyDescent="0.25">
      <c r="A10525" s="86">
        <v>44390</v>
      </c>
      <c r="B10525" s="87" t="s">
        <v>15252</v>
      </c>
      <c r="C10525" s="86" t="s">
        <v>27</v>
      </c>
      <c r="D10525" s="197">
        <v>53.07</v>
      </c>
    </row>
    <row r="10526" spans="1:4" ht="26.4" x14ac:dyDescent="0.25">
      <c r="A10526" s="86">
        <v>44389</v>
      </c>
      <c r="B10526" s="87" t="s">
        <v>15253</v>
      </c>
      <c r="C10526" s="86" t="s">
        <v>27</v>
      </c>
      <c r="D10526" s="197">
        <v>6.26</v>
      </c>
    </row>
    <row r="10527" spans="1:4" x14ac:dyDescent="0.25">
      <c r="A10527" s="86">
        <v>862</v>
      </c>
      <c r="B10527" s="87" t="s">
        <v>15254</v>
      </c>
      <c r="C10527" s="86" t="s">
        <v>27</v>
      </c>
      <c r="D10527" s="197">
        <v>11.48</v>
      </c>
    </row>
    <row r="10528" spans="1:4" x14ac:dyDescent="0.25">
      <c r="A10528" s="86">
        <v>866</v>
      </c>
      <c r="B10528" s="87" t="s">
        <v>15255</v>
      </c>
      <c r="C10528" s="86" t="s">
        <v>27</v>
      </c>
      <c r="D10528" s="197">
        <v>145.85</v>
      </c>
    </row>
    <row r="10529" spans="1:4" x14ac:dyDescent="0.25">
      <c r="A10529" s="86">
        <v>892</v>
      </c>
      <c r="B10529" s="87" t="s">
        <v>15256</v>
      </c>
      <c r="C10529" s="86" t="s">
        <v>27</v>
      </c>
      <c r="D10529" s="197">
        <v>176.55</v>
      </c>
    </row>
    <row r="10530" spans="1:4" x14ac:dyDescent="0.25">
      <c r="A10530" s="86">
        <v>857</v>
      </c>
      <c r="B10530" s="87" t="s">
        <v>15257</v>
      </c>
      <c r="C10530" s="86" t="s">
        <v>27</v>
      </c>
      <c r="D10530" s="197">
        <v>19.2</v>
      </c>
    </row>
    <row r="10531" spans="1:4" x14ac:dyDescent="0.25">
      <c r="A10531" s="86">
        <v>37404</v>
      </c>
      <c r="B10531" s="87" t="s">
        <v>15258</v>
      </c>
      <c r="C10531" s="86" t="s">
        <v>27</v>
      </c>
      <c r="D10531" s="197">
        <v>204.26</v>
      </c>
    </row>
    <row r="10532" spans="1:4" x14ac:dyDescent="0.25">
      <c r="A10532" s="86">
        <v>868</v>
      </c>
      <c r="B10532" s="87" t="s">
        <v>15259</v>
      </c>
      <c r="C10532" s="86" t="s">
        <v>27</v>
      </c>
      <c r="D10532" s="197">
        <v>27.36</v>
      </c>
    </row>
    <row r="10533" spans="1:4" x14ac:dyDescent="0.25">
      <c r="A10533" s="86">
        <v>863</v>
      </c>
      <c r="B10533" s="87" t="s">
        <v>15260</v>
      </c>
      <c r="C10533" s="86" t="s">
        <v>27</v>
      </c>
      <c r="D10533" s="197">
        <v>40.299999999999997</v>
      </c>
    </row>
    <row r="10534" spans="1:4" x14ac:dyDescent="0.25">
      <c r="A10534" s="86">
        <v>867</v>
      </c>
      <c r="B10534" s="87" t="s">
        <v>15261</v>
      </c>
      <c r="C10534" s="86" t="s">
        <v>27</v>
      </c>
      <c r="D10534" s="197">
        <v>57.41</v>
      </c>
    </row>
    <row r="10535" spans="1:4" x14ac:dyDescent="0.25">
      <c r="A10535" s="86">
        <v>864</v>
      </c>
      <c r="B10535" s="87" t="s">
        <v>15262</v>
      </c>
      <c r="C10535" s="86" t="s">
        <v>27</v>
      </c>
      <c r="D10535" s="197">
        <v>75.84</v>
      </c>
    </row>
    <row r="10536" spans="1:4" x14ac:dyDescent="0.25">
      <c r="A10536" s="86">
        <v>865</v>
      </c>
      <c r="B10536" s="87" t="s">
        <v>15263</v>
      </c>
      <c r="C10536" s="86" t="s">
        <v>27</v>
      </c>
      <c r="D10536" s="197">
        <v>109.08</v>
      </c>
    </row>
    <row r="10537" spans="1:4" ht="26.4" x14ac:dyDescent="0.25">
      <c r="A10537" s="86">
        <v>39251</v>
      </c>
      <c r="B10537" s="87" t="s">
        <v>15264</v>
      </c>
      <c r="C10537" s="86" t="s">
        <v>27</v>
      </c>
      <c r="D10537" s="197">
        <v>0.71</v>
      </c>
    </row>
    <row r="10538" spans="1:4" ht="26.4" x14ac:dyDescent="0.25">
      <c r="A10538" s="86">
        <v>1011</v>
      </c>
      <c r="B10538" s="87" t="s">
        <v>15265</v>
      </c>
      <c r="C10538" s="86" t="s">
        <v>27</v>
      </c>
      <c r="D10538" s="197">
        <v>0.97</v>
      </c>
    </row>
    <row r="10539" spans="1:4" ht="26.4" x14ac:dyDescent="0.25">
      <c r="A10539" s="86">
        <v>39252</v>
      </c>
      <c r="B10539" s="87" t="s">
        <v>15266</v>
      </c>
      <c r="C10539" s="86" t="s">
        <v>27</v>
      </c>
      <c r="D10539" s="197">
        <v>1.28</v>
      </c>
    </row>
    <row r="10540" spans="1:4" ht="26.4" x14ac:dyDescent="0.25">
      <c r="A10540" s="86">
        <v>1013</v>
      </c>
      <c r="B10540" s="87" t="s">
        <v>15267</v>
      </c>
      <c r="C10540" s="86" t="s">
        <v>27</v>
      </c>
      <c r="D10540" s="197">
        <v>1.54</v>
      </c>
    </row>
    <row r="10541" spans="1:4" ht="26.4" x14ac:dyDescent="0.25">
      <c r="A10541" s="86">
        <v>980</v>
      </c>
      <c r="B10541" s="87" t="s">
        <v>15268</v>
      </c>
      <c r="C10541" s="86" t="s">
        <v>27</v>
      </c>
      <c r="D10541" s="197">
        <v>11.1</v>
      </c>
    </row>
    <row r="10542" spans="1:4" ht="26.4" x14ac:dyDescent="0.25">
      <c r="A10542" s="86">
        <v>39237</v>
      </c>
      <c r="B10542" s="87" t="s">
        <v>15269</v>
      </c>
      <c r="C10542" s="86" t="s">
        <v>27</v>
      </c>
      <c r="D10542" s="197">
        <v>118.07</v>
      </c>
    </row>
    <row r="10543" spans="1:4" ht="26.4" x14ac:dyDescent="0.25">
      <c r="A10543" s="86">
        <v>39238</v>
      </c>
      <c r="B10543" s="87" t="s">
        <v>15270</v>
      </c>
      <c r="C10543" s="86" t="s">
        <v>27</v>
      </c>
      <c r="D10543" s="197">
        <v>148.91999999999999</v>
      </c>
    </row>
    <row r="10544" spans="1:4" ht="26.4" x14ac:dyDescent="0.25">
      <c r="A10544" s="86">
        <v>979</v>
      </c>
      <c r="B10544" s="87" t="s">
        <v>15271</v>
      </c>
      <c r="C10544" s="86" t="s">
        <v>27</v>
      </c>
      <c r="D10544" s="197">
        <v>15.86</v>
      </c>
    </row>
    <row r="10545" spans="1:4" ht="26.4" x14ac:dyDescent="0.25">
      <c r="A10545" s="86">
        <v>39239</v>
      </c>
      <c r="B10545" s="87" t="s">
        <v>15272</v>
      </c>
      <c r="C10545" s="86" t="s">
        <v>27</v>
      </c>
      <c r="D10545" s="197">
        <v>179.91</v>
      </c>
    </row>
    <row r="10546" spans="1:4" ht="26.4" x14ac:dyDescent="0.25">
      <c r="A10546" s="86">
        <v>1014</v>
      </c>
      <c r="B10546" s="87" t="s">
        <v>15273</v>
      </c>
      <c r="C10546" s="86" t="s">
        <v>27</v>
      </c>
      <c r="D10546" s="197">
        <v>2.44</v>
      </c>
    </row>
    <row r="10547" spans="1:4" ht="26.4" x14ac:dyDescent="0.25">
      <c r="A10547" s="86">
        <v>39240</v>
      </c>
      <c r="B10547" s="87" t="s">
        <v>15274</v>
      </c>
      <c r="C10547" s="86" t="s">
        <v>27</v>
      </c>
      <c r="D10547" s="197">
        <v>236.62</v>
      </c>
    </row>
    <row r="10548" spans="1:4" ht="26.4" x14ac:dyDescent="0.25">
      <c r="A10548" s="86">
        <v>39232</v>
      </c>
      <c r="B10548" s="87" t="s">
        <v>15275</v>
      </c>
      <c r="C10548" s="86" t="s">
        <v>27</v>
      </c>
      <c r="D10548" s="197">
        <v>24.83</v>
      </c>
    </row>
    <row r="10549" spans="1:4" ht="26.4" x14ac:dyDescent="0.25">
      <c r="A10549" s="86">
        <v>39233</v>
      </c>
      <c r="B10549" s="87" t="s">
        <v>15276</v>
      </c>
      <c r="C10549" s="86" t="s">
        <v>27</v>
      </c>
      <c r="D10549" s="197">
        <v>36.19</v>
      </c>
    </row>
    <row r="10550" spans="1:4" ht="26.4" x14ac:dyDescent="0.25">
      <c r="A10550" s="86">
        <v>981</v>
      </c>
      <c r="B10550" s="87" t="s">
        <v>15277</v>
      </c>
      <c r="C10550" s="86" t="s">
        <v>27</v>
      </c>
      <c r="D10550" s="197">
        <v>4.04</v>
      </c>
    </row>
    <row r="10551" spans="1:4" ht="26.4" x14ac:dyDescent="0.25">
      <c r="A10551" s="86">
        <v>39234</v>
      </c>
      <c r="B10551" s="87" t="s">
        <v>15278</v>
      </c>
      <c r="C10551" s="86" t="s">
        <v>27</v>
      </c>
      <c r="D10551" s="197">
        <v>50.38</v>
      </c>
    </row>
    <row r="10552" spans="1:4" ht="26.4" x14ac:dyDescent="0.25">
      <c r="A10552" s="86">
        <v>982</v>
      </c>
      <c r="B10552" s="87" t="s">
        <v>15279</v>
      </c>
      <c r="C10552" s="86" t="s">
        <v>27</v>
      </c>
      <c r="D10552" s="197">
        <v>5.81</v>
      </c>
    </row>
    <row r="10553" spans="1:4" ht="26.4" x14ac:dyDescent="0.25">
      <c r="A10553" s="86">
        <v>39235</v>
      </c>
      <c r="B10553" s="87" t="s">
        <v>15280</v>
      </c>
      <c r="C10553" s="86" t="s">
        <v>27</v>
      </c>
      <c r="D10553" s="197">
        <v>74.31</v>
      </c>
    </row>
    <row r="10554" spans="1:4" ht="26.4" x14ac:dyDescent="0.25">
      <c r="A10554" s="86">
        <v>39236</v>
      </c>
      <c r="B10554" s="87" t="s">
        <v>15281</v>
      </c>
      <c r="C10554" s="86" t="s">
        <v>27</v>
      </c>
      <c r="D10554" s="197">
        <v>98.48</v>
      </c>
    </row>
    <row r="10555" spans="1:4" ht="39.6" x14ac:dyDescent="0.25">
      <c r="A10555" s="86">
        <v>993</v>
      </c>
      <c r="B10555" s="87" t="s">
        <v>15282</v>
      </c>
      <c r="C10555" s="86" t="s">
        <v>27</v>
      </c>
      <c r="D10555" s="197">
        <v>2.0699999999999998</v>
      </c>
    </row>
    <row r="10556" spans="1:4" ht="39.6" x14ac:dyDescent="0.25">
      <c r="A10556" s="86">
        <v>1020</v>
      </c>
      <c r="B10556" s="87" t="s">
        <v>15283</v>
      </c>
      <c r="C10556" s="86" t="s">
        <v>27</v>
      </c>
      <c r="D10556" s="197">
        <v>10.58</v>
      </c>
    </row>
    <row r="10557" spans="1:4" ht="39.6" x14ac:dyDescent="0.25">
      <c r="A10557" s="86">
        <v>1017</v>
      </c>
      <c r="B10557" s="87" t="s">
        <v>15284</v>
      </c>
      <c r="C10557" s="86" t="s">
        <v>27</v>
      </c>
      <c r="D10557" s="197">
        <v>129.69999999999999</v>
      </c>
    </row>
    <row r="10558" spans="1:4" ht="39.6" x14ac:dyDescent="0.25">
      <c r="A10558" s="86">
        <v>999</v>
      </c>
      <c r="B10558" s="87" t="s">
        <v>15285</v>
      </c>
      <c r="C10558" s="86" t="s">
        <v>27</v>
      </c>
      <c r="D10558" s="197">
        <v>157.13</v>
      </c>
    </row>
    <row r="10559" spans="1:4" ht="39.6" x14ac:dyDescent="0.25">
      <c r="A10559" s="86">
        <v>995</v>
      </c>
      <c r="B10559" s="87" t="s">
        <v>15286</v>
      </c>
      <c r="C10559" s="86" t="s">
        <v>27</v>
      </c>
      <c r="D10559" s="197">
        <v>16.850000000000001</v>
      </c>
    </row>
    <row r="10560" spans="1:4" ht="39.6" x14ac:dyDescent="0.25">
      <c r="A10560" s="86">
        <v>1000</v>
      </c>
      <c r="B10560" s="87" t="s">
        <v>15287</v>
      </c>
      <c r="C10560" s="86" t="s">
        <v>27</v>
      </c>
      <c r="D10560" s="197">
        <v>193.01</v>
      </c>
    </row>
    <row r="10561" spans="1:4" ht="39.6" x14ac:dyDescent="0.25">
      <c r="A10561" s="86">
        <v>1022</v>
      </c>
      <c r="B10561" s="87" t="s">
        <v>15288</v>
      </c>
      <c r="C10561" s="86" t="s">
        <v>27</v>
      </c>
      <c r="D10561" s="197">
        <v>2.89</v>
      </c>
    </row>
    <row r="10562" spans="1:4" ht="39.6" x14ac:dyDescent="0.25">
      <c r="A10562" s="86">
        <v>1015</v>
      </c>
      <c r="B10562" s="87" t="s">
        <v>15289</v>
      </c>
      <c r="C10562" s="86" t="s">
        <v>27</v>
      </c>
      <c r="D10562" s="197">
        <v>256.48</v>
      </c>
    </row>
    <row r="10563" spans="1:4" ht="39.6" x14ac:dyDescent="0.25">
      <c r="A10563" s="86">
        <v>996</v>
      </c>
      <c r="B10563" s="87" t="s">
        <v>15290</v>
      </c>
      <c r="C10563" s="86" t="s">
        <v>27</v>
      </c>
      <c r="D10563" s="197">
        <v>26.13</v>
      </c>
    </row>
    <row r="10564" spans="1:4" ht="39.6" x14ac:dyDescent="0.25">
      <c r="A10564" s="86">
        <v>1001</v>
      </c>
      <c r="B10564" s="87" t="s">
        <v>15291</v>
      </c>
      <c r="C10564" s="86" t="s">
        <v>27</v>
      </c>
      <c r="D10564" s="197">
        <v>332.77</v>
      </c>
    </row>
    <row r="10565" spans="1:4" ht="39.6" x14ac:dyDescent="0.25">
      <c r="A10565" s="86">
        <v>1019</v>
      </c>
      <c r="B10565" s="87" t="s">
        <v>15292</v>
      </c>
      <c r="C10565" s="86" t="s">
        <v>27</v>
      </c>
      <c r="D10565" s="197">
        <v>36.93</v>
      </c>
    </row>
    <row r="10566" spans="1:4" ht="39.6" x14ac:dyDescent="0.25">
      <c r="A10566" s="86">
        <v>1021</v>
      </c>
      <c r="B10566" s="87" t="s">
        <v>15293</v>
      </c>
      <c r="C10566" s="86" t="s">
        <v>27</v>
      </c>
      <c r="D10566" s="197">
        <v>4.4400000000000004</v>
      </c>
    </row>
    <row r="10567" spans="1:4" ht="39.6" x14ac:dyDescent="0.25">
      <c r="A10567" s="86">
        <v>39249</v>
      </c>
      <c r="B10567" s="87" t="s">
        <v>15294</v>
      </c>
      <c r="C10567" s="86" t="s">
        <v>27</v>
      </c>
      <c r="D10567" s="197">
        <v>447.43</v>
      </c>
    </row>
    <row r="10568" spans="1:4" ht="39.6" x14ac:dyDescent="0.25">
      <c r="A10568" s="86">
        <v>1018</v>
      </c>
      <c r="B10568" s="87" t="s">
        <v>15295</v>
      </c>
      <c r="C10568" s="86" t="s">
        <v>27</v>
      </c>
      <c r="D10568" s="197">
        <v>54.6</v>
      </c>
    </row>
    <row r="10569" spans="1:4" ht="39.6" x14ac:dyDescent="0.25">
      <c r="A10569" s="86">
        <v>39250</v>
      </c>
      <c r="B10569" s="87" t="s">
        <v>15296</v>
      </c>
      <c r="C10569" s="86" t="s">
        <v>27</v>
      </c>
      <c r="D10569" s="197">
        <v>535.23</v>
      </c>
    </row>
    <row r="10570" spans="1:4" ht="39.6" x14ac:dyDescent="0.25">
      <c r="A10570" s="86">
        <v>994</v>
      </c>
      <c r="B10570" s="87" t="s">
        <v>15297</v>
      </c>
      <c r="C10570" s="86" t="s">
        <v>27</v>
      </c>
      <c r="D10570" s="197">
        <v>6.46</v>
      </c>
    </row>
    <row r="10571" spans="1:4" ht="39.6" x14ac:dyDescent="0.25">
      <c r="A10571" s="86">
        <v>977</v>
      </c>
      <c r="B10571" s="87" t="s">
        <v>15298</v>
      </c>
      <c r="C10571" s="86" t="s">
        <v>27</v>
      </c>
      <c r="D10571" s="197">
        <v>76.39</v>
      </c>
    </row>
    <row r="10572" spans="1:4" ht="39.6" x14ac:dyDescent="0.25">
      <c r="A10572" s="86">
        <v>998</v>
      </c>
      <c r="B10572" s="87" t="s">
        <v>15299</v>
      </c>
      <c r="C10572" s="86" t="s">
        <v>27</v>
      </c>
      <c r="D10572" s="197">
        <v>99.18</v>
      </c>
    </row>
    <row r="10573" spans="1:4" ht="26.4" x14ac:dyDescent="0.25">
      <c r="A10573" s="86">
        <v>1006</v>
      </c>
      <c r="B10573" s="87" t="s">
        <v>15300</v>
      </c>
      <c r="C10573" s="86" t="s">
        <v>27</v>
      </c>
      <c r="D10573" s="197">
        <v>131.41999999999999</v>
      </c>
    </row>
    <row r="10574" spans="1:4" ht="26.4" x14ac:dyDescent="0.25">
      <c r="A10574" s="86">
        <v>990</v>
      </c>
      <c r="B10574" s="87" t="s">
        <v>15301</v>
      </c>
      <c r="C10574" s="86" t="s">
        <v>27</v>
      </c>
      <c r="D10574" s="197">
        <v>174.74</v>
      </c>
    </row>
    <row r="10575" spans="1:4" ht="26.4" x14ac:dyDescent="0.25">
      <c r="A10575" s="86">
        <v>39241</v>
      </c>
      <c r="B10575" s="87" t="s">
        <v>15302</v>
      </c>
      <c r="C10575" s="86" t="s">
        <v>27</v>
      </c>
      <c r="D10575" s="197">
        <v>17.2</v>
      </c>
    </row>
    <row r="10576" spans="1:4" ht="26.4" x14ac:dyDescent="0.25">
      <c r="A10576" s="86">
        <v>1005</v>
      </c>
      <c r="B10576" s="87" t="s">
        <v>15303</v>
      </c>
      <c r="C10576" s="86" t="s">
        <v>27</v>
      </c>
      <c r="D10576" s="197">
        <v>217.57</v>
      </c>
    </row>
    <row r="10577" spans="1:4" ht="26.4" x14ac:dyDescent="0.25">
      <c r="A10577" s="86">
        <v>991</v>
      </c>
      <c r="B10577" s="87" t="s">
        <v>15304</v>
      </c>
      <c r="C10577" s="86" t="s">
        <v>27</v>
      </c>
      <c r="D10577" s="197">
        <v>284.97000000000003</v>
      </c>
    </row>
    <row r="10578" spans="1:4" ht="26.4" x14ac:dyDescent="0.25">
      <c r="A10578" s="86">
        <v>986</v>
      </c>
      <c r="B10578" s="87" t="s">
        <v>15305</v>
      </c>
      <c r="C10578" s="86" t="s">
        <v>27</v>
      </c>
      <c r="D10578" s="197">
        <v>27.18</v>
      </c>
    </row>
    <row r="10579" spans="1:4" ht="26.4" x14ac:dyDescent="0.25">
      <c r="A10579" s="86">
        <v>987</v>
      </c>
      <c r="B10579" s="87" t="s">
        <v>15306</v>
      </c>
      <c r="C10579" s="86" t="s">
        <v>27</v>
      </c>
      <c r="D10579" s="197">
        <v>37.21</v>
      </c>
    </row>
    <row r="10580" spans="1:4" ht="26.4" x14ac:dyDescent="0.25">
      <c r="A10580" s="86">
        <v>1007</v>
      </c>
      <c r="B10580" s="87" t="s">
        <v>15307</v>
      </c>
      <c r="C10580" s="86" t="s">
        <v>27</v>
      </c>
      <c r="D10580" s="197">
        <v>51.5</v>
      </c>
    </row>
    <row r="10581" spans="1:4" ht="26.4" x14ac:dyDescent="0.25">
      <c r="A10581" s="86">
        <v>1008</v>
      </c>
      <c r="B10581" s="87" t="s">
        <v>15308</v>
      </c>
      <c r="C10581" s="86" t="s">
        <v>27</v>
      </c>
      <c r="D10581" s="197">
        <v>6.54</v>
      </c>
    </row>
    <row r="10582" spans="1:4" ht="26.4" x14ac:dyDescent="0.25">
      <c r="A10582" s="86">
        <v>988</v>
      </c>
      <c r="B10582" s="87" t="s">
        <v>15309</v>
      </c>
      <c r="C10582" s="86" t="s">
        <v>27</v>
      </c>
      <c r="D10582" s="197">
        <v>71.010000000000005</v>
      </c>
    </row>
    <row r="10583" spans="1:4" ht="26.4" x14ac:dyDescent="0.25">
      <c r="A10583" s="86">
        <v>989</v>
      </c>
      <c r="B10583" s="87" t="s">
        <v>15310</v>
      </c>
      <c r="C10583" s="86" t="s">
        <v>27</v>
      </c>
      <c r="D10583" s="197">
        <v>98.03</v>
      </c>
    </row>
    <row r="10584" spans="1:4" ht="26.4" x14ac:dyDescent="0.25">
      <c r="A10584" s="86">
        <v>43972</v>
      </c>
      <c r="B10584" s="87" t="s">
        <v>15311</v>
      </c>
      <c r="C10584" s="86" t="s">
        <v>27</v>
      </c>
      <c r="D10584" s="197">
        <v>3.39</v>
      </c>
    </row>
    <row r="10585" spans="1:4" ht="26.4" x14ac:dyDescent="0.25">
      <c r="A10585" s="86">
        <v>43971</v>
      </c>
      <c r="B10585" s="87" t="s">
        <v>15312</v>
      </c>
      <c r="C10585" s="86" t="s">
        <v>27</v>
      </c>
      <c r="D10585" s="197">
        <v>2.59</v>
      </c>
    </row>
    <row r="10586" spans="1:4" ht="26.4" x14ac:dyDescent="0.25">
      <c r="A10586" s="86">
        <v>39598</v>
      </c>
      <c r="B10586" s="87" t="s">
        <v>15313</v>
      </c>
      <c r="C10586" s="86" t="s">
        <v>27</v>
      </c>
      <c r="D10586" s="197">
        <v>4.8</v>
      </c>
    </row>
    <row r="10587" spans="1:4" ht="26.4" x14ac:dyDescent="0.25">
      <c r="A10587" s="86">
        <v>43973</v>
      </c>
      <c r="B10587" s="87" t="s">
        <v>15314</v>
      </c>
      <c r="C10587" s="86" t="s">
        <v>27</v>
      </c>
      <c r="D10587" s="197">
        <v>3.54</v>
      </c>
    </row>
    <row r="10588" spans="1:4" ht="26.4" x14ac:dyDescent="0.25">
      <c r="A10588" s="86">
        <v>39599</v>
      </c>
      <c r="B10588" s="87" t="s">
        <v>15315</v>
      </c>
      <c r="C10588" s="86" t="s">
        <v>27</v>
      </c>
      <c r="D10588" s="197">
        <v>6.91</v>
      </c>
    </row>
    <row r="10589" spans="1:4" x14ac:dyDescent="0.25">
      <c r="A10589" s="86">
        <v>43832</v>
      </c>
      <c r="B10589" s="87" t="s">
        <v>15316</v>
      </c>
      <c r="C10589" s="86" t="s">
        <v>27</v>
      </c>
      <c r="D10589" s="197">
        <v>18.2</v>
      </c>
    </row>
    <row r="10590" spans="1:4" x14ac:dyDescent="0.25">
      <c r="A10590" s="86">
        <v>34602</v>
      </c>
      <c r="B10590" s="87" t="s">
        <v>15317</v>
      </c>
      <c r="C10590" s="86" t="s">
        <v>27</v>
      </c>
      <c r="D10590" s="197">
        <v>4.5</v>
      </c>
    </row>
    <row r="10591" spans="1:4" x14ac:dyDescent="0.25">
      <c r="A10591" s="86">
        <v>34607</v>
      </c>
      <c r="B10591" s="87" t="s">
        <v>15318</v>
      </c>
      <c r="C10591" s="86" t="s">
        <v>27</v>
      </c>
      <c r="D10591" s="197">
        <v>11.02</v>
      </c>
    </row>
    <row r="10592" spans="1:4" x14ac:dyDescent="0.25">
      <c r="A10592" s="86">
        <v>34609</v>
      </c>
      <c r="B10592" s="87" t="s">
        <v>15319</v>
      </c>
      <c r="C10592" s="86" t="s">
        <v>27</v>
      </c>
      <c r="D10592" s="197">
        <v>16.03</v>
      </c>
    </row>
    <row r="10593" spans="1:4" x14ac:dyDescent="0.25">
      <c r="A10593" s="86">
        <v>34618</v>
      </c>
      <c r="B10593" s="87" t="s">
        <v>15320</v>
      </c>
      <c r="C10593" s="86" t="s">
        <v>27</v>
      </c>
      <c r="D10593" s="197">
        <v>6.13</v>
      </c>
    </row>
    <row r="10594" spans="1:4" x14ac:dyDescent="0.25">
      <c r="A10594" s="86">
        <v>34621</v>
      </c>
      <c r="B10594" s="87" t="s">
        <v>15321</v>
      </c>
      <c r="C10594" s="86" t="s">
        <v>27</v>
      </c>
      <c r="D10594" s="197">
        <v>15.19</v>
      </c>
    </row>
    <row r="10595" spans="1:4" x14ac:dyDescent="0.25">
      <c r="A10595" s="86">
        <v>34622</v>
      </c>
      <c r="B10595" s="87" t="s">
        <v>15322</v>
      </c>
      <c r="C10595" s="86" t="s">
        <v>27</v>
      </c>
      <c r="D10595" s="197">
        <v>22.57</v>
      </c>
    </row>
    <row r="10596" spans="1:4" x14ac:dyDescent="0.25">
      <c r="A10596" s="86">
        <v>34624</v>
      </c>
      <c r="B10596" s="87" t="s">
        <v>15323</v>
      </c>
      <c r="C10596" s="86" t="s">
        <v>27</v>
      </c>
      <c r="D10596" s="197">
        <v>8.18</v>
      </c>
    </row>
    <row r="10597" spans="1:4" x14ac:dyDescent="0.25">
      <c r="A10597" s="86">
        <v>34627</v>
      </c>
      <c r="B10597" s="87" t="s">
        <v>15324</v>
      </c>
      <c r="C10597" s="86" t="s">
        <v>27</v>
      </c>
      <c r="D10597" s="197">
        <v>19.739999999999998</v>
      </c>
    </row>
    <row r="10598" spans="1:4" x14ac:dyDescent="0.25">
      <c r="A10598" s="86">
        <v>34629</v>
      </c>
      <c r="B10598" s="87" t="s">
        <v>15325</v>
      </c>
      <c r="C10598" s="86" t="s">
        <v>27</v>
      </c>
      <c r="D10598" s="197">
        <v>30.15</v>
      </c>
    </row>
    <row r="10599" spans="1:4" ht="26.4" x14ac:dyDescent="0.25">
      <c r="A10599" s="86">
        <v>39257</v>
      </c>
      <c r="B10599" s="87" t="s">
        <v>15326</v>
      </c>
      <c r="C10599" s="86" t="s">
        <v>27</v>
      </c>
      <c r="D10599" s="197">
        <v>6.14</v>
      </c>
    </row>
    <row r="10600" spans="1:4" ht="26.4" x14ac:dyDescent="0.25">
      <c r="A10600" s="86">
        <v>39261</v>
      </c>
      <c r="B10600" s="87" t="s">
        <v>15327</v>
      </c>
      <c r="C10600" s="86" t="s">
        <v>27</v>
      </c>
      <c r="D10600" s="197">
        <v>35.130000000000003</v>
      </c>
    </row>
    <row r="10601" spans="1:4" ht="26.4" x14ac:dyDescent="0.25">
      <c r="A10601" s="86">
        <v>39268</v>
      </c>
      <c r="B10601" s="87" t="s">
        <v>15328</v>
      </c>
      <c r="C10601" s="86" t="s">
        <v>27</v>
      </c>
      <c r="D10601" s="197">
        <v>549.12</v>
      </c>
    </row>
    <row r="10602" spans="1:4" ht="26.4" x14ac:dyDescent="0.25">
      <c r="A10602" s="86">
        <v>39262</v>
      </c>
      <c r="B10602" s="87" t="s">
        <v>15329</v>
      </c>
      <c r="C10602" s="86" t="s">
        <v>27</v>
      </c>
      <c r="D10602" s="197">
        <v>55.94</v>
      </c>
    </row>
    <row r="10603" spans="1:4" ht="26.4" x14ac:dyDescent="0.25">
      <c r="A10603" s="86">
        <v>39258</v>
      </c>
      <c r="B10603" s="87" t="s">
        <v>15330</v>
      </c>
      <c r="C10603" s="86" t="s">
        <v>27</v>
      </c>
      <c r="D10603" s="197">
        <v>9.25</v>
      </c>
    </row>
    <row r="10604" spans="1:4" ht="26.4" x14ac:dyDescent="0.25">
      <c r="A10604" s="86">
        <v>39263</v>
      </c>
      <c r="B10604" s="87" t="s">
        <v>15331</v>
      </c>
      <c r="C10604" s="86" t="s">
        <v>27</v>
      </c>
      <c r="D10604" s="197">
        <v>96.74</v>
      </c>
    </row>
    <row r="10605" spans="1:4" ht="26.4" x14ac:dyDescent="0.25">
      <c r="A10605" s="86">
        <v>39264</v>
      </c>
      <c r="B10605" s="87" t="s">
        <v>15332</v>
      </c>
      <c r="C10605" s="86" t="s">
        <v>27</v>
      </c>
      <c r="D10605" s="197">
        <v>134.01</v>
      </c>
    </row>
    <row r="10606" spans="1:4" ht="26.4" x14ac:dyDescent="0.25">
      <c r="A10606" s="86">
        <v>39259</v>
      </c>
      <c r="B10606" s="87" t="s">
        <v>15333</v>
      </c>
      <c r="C10606" s="86" t="s">
        <v>27</v>
      </c>
      <c r="D10606" s="197">
        <v>14.24</v>
      </c>
    </row>
    <row r="10607" spans="1:4" ht="26.4" x14ac:dyDescent="0.25">
      <c r="A10607" s="86">
        <v>39265</v>
      </c>
      <c r="B10607" s="87" t="s">
        <v>15334</v>
      </c>
      <c r="C10607" s="86" t="s">
        <v>27</v>
      </c>
      <c r="D10607" s="197">
        <v>181.94</v>
      </c>
    </row>
    <row r="10608" spans="1:4" ht="26.4" x14ac:dyDescent="0.25">
      <c r="A10608" s="86">
        <v>39260</v>
      </c>
      <c r="B10608" s="87" t="s">
        <v>15335</v>
      </c>
      <c r="C10608" s="86" t="s">
        <v>27</v>
      </c>
      <c r="D10608" s="197">
        <v>21.81</v>
      </c>
    </row>
    <row r="10609" spans="1:4" ht="26.4" x14ac:dyDescent="0.25">
      <c r="A10609" s="86">
        <v>39266</v>
      </c>
      <c r="B10609" s="87" t="s">
        <v>15336</v>
      </c>
      <c r="C10609" s="86" t="s">
        <v>27</v>
      </c>
      <c r="D10609" s="197">
        <v>274.54000000000002</v>
      </c>
    </row>
    <row r="10610" spans="1:4" ht="26.4" x14ac:dyDescent="0.25">
      <c r="A10610" s="86">
        <v>39267</v>
      </c>
      <c r="B10610" s="87" t="s">
        <v>15337</v>
      </c>
      <c r="C10610" s="86" t="s">
        <v>27</v>
      </c>
      <c r="D10610" s="197">
        <v>343.24</v>
      </c>
    </row>
    <row r="10611" spans="1:4" x14ac:dyDescent="0.25">
      <c r="A10611" s="86">
        <v>11901</v>
      </c>
      <c r="B10611" s="87" t="s">
        <v>15338</v>
      </c>
      <c r="C10611" s="86" t="s">
        <v>27</v>
      </c>
      <c r="D10611" s="197">
        <v>0.62</v>
      </c>
    </row>
    <row r="10612" spans="1:4" x14ac:dyDescent="0.25">
      <c r="A10612" s="86">
        <v>11902</v>
      </c>
      <c r="B10612" s="87" t="s">
        <v>15339</v>
      </c>
      <c r="C10612" s="86" t="s">
        <v>27</v>
      </c>
      <c r="D10612" s="197">
        <v>1.19</v>
      </c>
    </row>
    <row r="10613" spans="1:4" x14ac:dyDescent="0.25">
      <c r="A10613" s="86">
        <v>11903</v>
      </c>
      <c r="B10613" s="87" t="s">
        <v>15340</v>
      </c>
      <c r="C10613" s="86" t="s">
        <v>27</v>
      </c>
      <c r="D10613" s="197">
        <v>1.26</v>
      </c>
    </row>
    <row r="10614" spans="1:4" x14ac:dyDescent="0.25">
      <c r="A10614" s="86">
        <v>11904</v>
      </c>
      <c r="B10614" s="87" t="s">
        <v>15341</v>
      </c>
      <c r="C10614" s="86" t="s">
        <v>27</v>
      </c>
      <c r="D10614" s="197">
        <v>1.91</v>
      </c>
    </row>
    <row r="10615" spans="1:4" x14ac:dyDescent="0.25">
      <c r="A10615" s="86">
        <v>11905</v>
      </c>
      <c r="B10615" s="87" t="s">
        <v>15342</v>
      </c>
      <c r="C10615" s="86" t="s">
        <v>27</v>
      </c>
      <c r="D10615" s="197">
        <v>2.33</v>
      </c>
    </row>
    <row r="10616" spans="1:4" x14ac:dyDescent="0.25">
      <c r="A10616" s="86">
        <v>11906</v>
      </c>
      <c r="B10616" s="87" t="s">
        <v>15343</v>
      </c>
      <c r="C10616" s="86" t="s">
        <v>27</v>
      </c>
      <c r="D10616" s="197">
        <v>2.96</v>
      </c>
    </row>
    <row r="10617" spans="1:4" x14ac:dyDescent="0.25">
      <c r="A10617" s="86">
        <v>11919</v>
      </c>
      <c r="B10617" s="87" t="s">
        <v>15344</v>
      </c>
      <c r="C10617" s="86" t="s">
        <v>27</v>
      </c>
      <c r="D10617" s="197">
        <v>5.43</v>
      </c>
    </row>
    <row r="10618" spans="1:4" x14ac:dyDescent="0.25">
      <c r="A10618" s="86">
        <v>11920</v>
      </c>
      <c r="B10618" s="87" t="s">
        <v>15345</v>
      </c>
      <c r="C10618" s="86" t="s">
        <v>27</v>
      </c>
      <c r="D10618" s="197">
        <v>10.32</v>
      </c>
    </row>
    <row r="10619" spans="1:4" x14ac:dyDescent="0.25">
      <c r="A10619" s="86">
        <v>11924</v>
      </c>
      <c r="B10619" s="87" t="s">
        <v>15346</v>
      </c>
      <c r="C10619" s="86" t="s">
        <v>27</v>
      </c>
      <c r="D10619" s="197">
        <v>86.65</v>
      </c>
    </row>
    <row r="10620" spans="1:4" x14ac:dyDescent="0.25">
      <c r="A10620" s="86">
        <v>11921</v>
      </c>
      <c r="B10620" s="87" t="s">
        <v>15347</v>
      </c>
      <c r="C10620" s="86" t="s">
        <v>27</v>
      </c>
      <c r="D10620" s="197">
        <v>15.1</v>
      </c>
    </row>
    <row r="10621" spans="1:4" x14ac:dyDescent="0.25">
      <c r="A10621" s="86">
        <v>11922</v>
      </c>
      <c r="B10621" s="87" t="s">
        <v>15348</v>
      </c>
      <c r="C10621" s="86" t="s">
        <v>27</v>
      </c>
      <c r="D10621" s="197">
        <v>24.42</v>
      </c>
    </row>
    <row r="10622" spans="1:4" x14ac:dyDescent="0.25">
      <c r="A10622" s="86">
        <v>11923</v>
      </c>
      <c r="B10622" s="87" t="s">
        <v>15349</v>
      </c>
      <c r="C10622" s="86" t="s">
        <v>27</v>
      </c>
      <c r="D10622" s="197">
        <v>35.75</v>
      </c>
    </row>
    <row r="10623" spans="1:4" x14ac:dyDescent="0.25">
      <c r="A10623" s="86">
        <v>11916</v>
      </c>
      <c r="B10623" s="87" t="s">
        <v>15350</v>
      </c>
      <c r="C10623" s="86" t="s">
        <v>27</v>
      </c>
      <c r="D10623" s="197">
        <v>7.43</v>
      </c>
    </row>
    <row r="10624" spans="1:4" x14ac:dyDescent="0.25">
      <c r="A10624" s="86">
        <v>11914</v>
      </c>
      <c r="B10624" s="87" t="s">
        <v>15351</v>
      </c>
      <c r="C10624" s="86" t="s">
        <v>27</v>
      </c>
      <c r="D10624" s="197">
        <v>53.56</v>
      </c>
    </row>
    <row r="10625" spans="1:4" x14ac:dyDescent="0.25">
      <c r="A10625" s="86">
        <v>11917</v>
      </c>
      <c r="B10625" s="87" t="s">
        <v>15352</v>
      </c>
      <c r="C10625" s="86" t="s">
        <v>27</v>
      </c>
      <c r="D10625" s="197">
        <v>13.09</v>
      </c>
    </row>
    <row r="10626" spans="1:4" x14ac:dyDescent="0.25">
      <c r="A10626" s="86">
        <v>11918</v>
      </c>
      <c r="B10626" s="87" t="s">
        <v>15353</v>
      </c>
      <c r="C10626" s="86" t="s">
        <v>27</v>
      </c>
      <c r="D10626" s="197">
        <v>15.53</v>
      </c>
    </row>
    <row r="10627" spans="1:4" ht="26.4" x14ac:dyDescent="0.25">
      <c r="A10627" s="86">
        <v>37734</v>
      </c>
      <c r="B10627" s="87" t="s">
        <v>15354</v>
      </c>
      <c r="C10627" s="86" t="s">
        <v>11</v>
      </c>
      <c r="D10627" s="197">
        <v>77395.38</v>
      </c>
    </row>
    <row r="10628" spans="1:4" ht="26.4" x14ac:dyDescent="0.25">
      <c r="A10628" s="86">
        <v>42251</v>
      </c>
      <c r="B10628" s="87" t="s">
        <v>15355</v>
      </c>
      <c r="C10628" s="86" t="s">
        <v>11</v>
      </c>
      <c r="D10628" s="197">
        <v>87887.17</v>
      </c>
    </row>
    <row r="10629" spans="1:4" ht="26.4" x14ac:dyDescent="0.25">
      <c r="A10629" s="86">
        <v>37733</v>
      </c>
      <c r="B10629" s="87" t="s">
        <v>9787</v>
      </c>
      <c r="C10629" s="86" t="s">
        <v>11</v>
      </c>
      <c r="D10629" s="197">
        <v>58030.76</v>
      </c>
    </row>
    <row r="10630" spans="1:4" ht="26.4" x14ac:dyDescent="0.25">
      <c r="A10630" s="86">
        <v>37735</v>
      </c>
      <c r="B10630" s="87" t="s">
        <v>15356</v>
      </c>
      <c r="C10630" s="86" t="s">
        <v>11</v>
      </c>
      <c r="D10630" s="197">
        <v>69927.070000000007</v>
      </c>
    </row>
    <row r="10631" spans="1:4" ht="39.6" x14ac:dyDescent="0.25">
      <c r="A10631" s="86">
        <v>5090</v>
      </c>
      <c r="B10631" s="87" t="s">
        <v>15357</v>
      </c>
      <c r="C10631" s="86" t="s">
        <v>11</v>
      </c>
      <c r="D10631" s="197">
        <v>19.88</v>
      </c>
    </row>
    <row r="10632" spans="1:4" ht="39.6" x14ac:dyDescent="0.25">
      <c r="A10632" s="86">
        <v>5085</v>
      </c>
      <c r="B10632" s="87" t="s">
        <v>15358</v>
      </c>
      <c r="C10632" s="86" t="s">
        <v>11</v>
      </c>
      <c r="D10632" s="197">
        <v>29.59</v>
      </c>
    </row>
    <row r="10633" spans="1:4" ht="39.6" x14ac:dyDescent="0.25">
      <c r="A10633" s="86">
        <v>43603</v>
      </c>
      <c r="B10633" s="87" t="s">
        <v>15359</v>
      </c>
      <c r="C10633" s="86" t="s">
        <v>11</v>
      </c>
      <c r="D10633" s="197">
        <v>42.28</v>
      </c>
    </row>
    <row r="10634" spans="1:4" x14ac:dyDescent="0.25">
      <c r="A10634" s="86">
        <v>38374</v>
      </c>
      <c r="B10634" s="87" t="s">
        <v>15360</v>
      </c>
      <c r="C10634" s="86" t="s">
        <v>11</v>
      </c>
      <c r="D10634" s="197">
        <v>757.63</v>
      </c>
    </row>
    <row r="10635" spans="1:4" x14ac:dyDescent="0.25">
      <c r="A10635" s="86">
        <v>4513</v>
      </c>
      <c r="B10635" s="87" t="s">
        <v>15361</v>
      </c>
      <c r="C10635" s="86" t="s">
        <v>27</v>
      </c>
      <c r="D10635" s="197">
        <v>5.64</v>
      </c>
    </row>
    <row r="10636" spans="1:4" ht="26.4" x14ac:dyDescent="0.25">
      <c r="A10636" s="86">
        <v>20212</v>
      </c>
      <c r="B10636" s="87" t="s">
        <v>15362</v>
      </c>
      <c r="C10636" s="86" t="s">
        <v>27</v>
      </c>
      <c r="D10636" s="197">
        <v>25.39</v>
      </c>
    </row>
    <row r="10637" spans="1:4" ht="26.4" x14ac:dyDescent="0.25">
      <c r="A10637" s="86">
        <v>20209</v>
      </c>
      <c r="B10637" s="87" t="s">
        <v>15363</v>
      </c>
      <c r="C10637" s="86" t="s">
        <v>27</v>
      </c>
      <c r="D10637" s="197">
        <v>30.33</v>
      </c>
    </row>
    <row r="10638" spans="1:4" ht="26.4" x14ac:dyDescent="0.25">
      <c r="A10638" s="86">
        <v>4430</v>
      </c>
      <c r="B10638" s="87" t="s">
        <v>15364</v>
      </c>
      <c r="C10638" s="86" t="s">
        <v>27</v>
      </c>
      <c r="D10638" s="197">
        <v>14.86</v>
      </c>
    </row>
    <row r="10639" spans="1:4" ht="26.4" x14ac:dyDescent="0.25">
      <c r="A10639" s="86">
        <v>4433</v>
      </c>
      <c r="B10639" s="87" t="s">
        <v>15365</v>
      </c>
      <c r="C10639" s="86" t="s">
        <v>27</v>
      </c>
      <c r="D10639" s="197">
        <v>29.06</v>
      </c>
    </row>
    <row r="10640" spans="1:4" ht="26.4" x14ac:dyDescent="0.25">
      <c r="A10640" s="86">
        <v>4400</v>
      </c>
      <c r="B10640" s="87" t="s">
        <v>15366</v>
      </c>
      <c r="C10640" s="86" t="s">
        <v>27</v>
      </c>
      <c r="D10640" s="197">
        <v>23.65</v>
      </c>
    </row>
    <row r="10641" spans="1:4" ht="26.4" x14ac:dyDescent="0.25">
      <c r="A10641" s="86">
        <v>2729</v>
      </c>
      <c r="B10641" s="87" t="s">
        <v>15367</v>
      </c>
      <c r="C10641" s="86" t="s">
        <v>11</v>
      </c>
      <c r="D10641" s="197">
        <v>31.94</v>
      </c>
    </row>
    <row r="10642" spans="1:4" ht="26.4" x14ac:dyDescent="0.25">
      <c r="A10642" s="86">
        <v>37106</v>
      </c>
      <c r="B10642" s="87" t="s">
        <v>15368</v>
      </c>
      <c r="C10642" s="86" t="s">
        <v>11</v>
      </c>
      <c r="D10642" s="197">
        <v>5044.21</v>
      </c>
    </row>
    <row r="10643" spans="1:4" ht="26.4" x14ac:dyDescent="0.25">
      <c r="A10643" s="86">
        <v>11869</v>
      </c>
      <c r="B10643" s="87" t="s">
        <v>15369</v>
      </c>
      <c r="C10643" s="86" t="s">
        <v>11</v>
      </c>
      <c r="D10643" s="197">
        <v>1008.84</v>
      </c>
    </row>
    <row r="10644" spans="1:4" ht="26.4" x14ac:dyDescent="0.25">
      <c r="A10644" s="86">
        <v>43981</v>
      </c>
      <c r="B10644" s="87" t="s">
        <v>15370</v>
      </c>
      <c r="C10644" s="86" t="s">
        <v>11</v>
      </c>
      <c r="D10644" s="197">
        <v>7601.58</v>
      </c>
    </row>
    <row r="10645" spans="1:4" ht="26.4" x14ac:dyDescent="0.25">
      <c r="A10645" s="86">
        <v>37104</v>
      </c>
      <c r="B10645" s="87" t="s">
        <v>15371</v>
      </c>
      <c r="C10645" s="86" t="s">
        <v>11</v>
      </c>
      <c r="D10645" s="197">
        <v>1266.1099999999999</v>
      </c>
    </row>
    <row r="10646" spans="1:4" ht="26.4" x14ac:dyDescent="0.25">
      <c r="A10646" s="86">
        <v>43982</v>
      </c>
      <c r="B10646" s="87" t="s">
        <v>15372</v>
      </c>
      <c r="C10646" s="86" t="s">
        <v>11</v>
      </c>
      <c r="D10646" s="197">
        <v>12008.58</v>
      </c>
    </row>
    <row r="10647" spans="1:4" ht="26.4" x14ac:dyDescent="0.25">
      <c r="A10647" s="86">
        <v>43978</v>
      </c>
      <c r="B10647" s="87" t="s">
        <v>15373</v>
      </c>
      <c r="C10647" s="86" t="s">
        <v>11</v>
      </c>
      <c r="D10647" s="197">
        <v>1876.36</v>
      </c>
    </row>
    <row r="10648" spans="1:4" ht="26.4" x14ac:dyDescent="0.25">
      <c r="A10648" s="86">
        <v>11871</v>
      </c>
      <c r="B10648" s="87" t="s">
        <v>15374</v>
      </c>
      <c r="C10648" s="86" t="s">
        <v>11</v>
      </c>
      <c r="D10648" s="197">
        <v>470.27</v>
      </c>
    </row>
    <row r="10649" spans="1:4" ht="26.4" x14ac:dyDescent="0.25">
      <c r="A10649" s="86">
        <v>37105</v>
      </c>
      <c r="B10649" s="87" t="s">
        <v>15375</v>
      </c>
      <c r="C10649" s="86" t="s">
        <v>11</v>
      </c>
      <c r="D10649" s="197">
        <v>2893.56</v>
      </c>
    </row>
    <row r="10650" spans="1:4" ht="26.4" x14ac:dyDescent="0.25">
      <c r="A10650" s="86">
        <v>43980</v>
      </c>
      <c r="B10650" s="87" t="s">
        <v>15376</v>
      </c>
      <c r="C10650" s="86" t="s">
        <v>11</v>
      </c>
      <c r="D10650" s="197">
        <v>3603.62</v>
      </c>
    </row>
    <row r="10651" spans="1:4" ht="26.4" x14ac:dyDescent="0.25">
      <c r="A10651" s="86">
        <v>43979</v>
      </c>
      <c r="B10651" s="87" t="s">
        <v>15377</v>
      </c>
      <c r="C10651" s="86" t="s">
        <v>11</v>
      </c>
      <c r="D10651" s="197">
        <v>677.08</v>
      </c>
    </row>
    <row r="10652" spans="1:4" ht="26.4" x14ac:dyDescent="0.25">
      <c r="A10652" s="86">
        <v>11868</v>
      </c>
      <c r="B10652" s="87" t="s">
        <v>15378</v>
      </c>
      <c r="C10652" s="86" t="s">
        <v>11</v>
      </c>
      <c r="D10652" s="197">
        <v>654.80999999999995</v>
      </c>
    </row>
    <row r="10653" spans="1:4" x14ac:dyDescent="0.25">
      <c r="A10653" s="86">
        <v>34636</v>
      </c>
      <c r="B10653" s="87" t="s">
        <v>15379</v>
      </c>
      <c r="C10653" s="86" t="s">
        <v>11</v>
      </c>
      <c r="D10653" s="197">
        <v>465</v>
      </c>
    </row>
    <row r="10654" spans="1:4" x14ac:dyDescent="0.25">
      <c r="A10654" s="86">
        <v>34639</v>
      </c>
      <c r="B10654" s="87" t="s">
        <v>15380</v>
      </c>
      <c r="C10654" s="86" t="s">
        <v>11</v>
      </c>
      <c r="D10654" s="197">
        <v>1073.3</v>
      </c>
    </row>
    <row r="10655" spans="1:4" x14ac:dyDescent="0.25">
      <c r="A10655" s="86">
        <v>34640</v>
      </c>
      <c r="B10655" s="87" t="s">
        <v>15381</v>
      </c>
      <c r="C10655" s="86" t="s">
        <v>11</v>
      </c>
      <c r="D10655" s="197">
        <v>1217.49</v>
      </c>
    </row>
    <row r="10656" spans="1:4" x14ac:dyDescent="0.25">
      <c r="A10656" s="86">
        <v>43977</v>
      </c>
      <c r="B10656" s="87" t="s">
        <v>15382</v>
      </c>
      <c r="C10656" s="86" t="s">
        <v>11</v>
      </c>
      <c r="D10656" s="197">
        <v>2098.88</v>
      </c>
    </row>
    <row r="10657" spans="1:4" x14ac:dyDescent="0.25">
      <c r="A10657" s="86">
        <v>34637</v>
      </c>
      <c r="B10657" s="87" t="s">
        <v>15383</v>
      </c>
      <c r="C10657" s="86" t="s">
        <v>11</v>
      </c>
      <c r="D10657" s="197">
        <v>281.2</v>
      </c>
    </row>
    <row r="10658" spans="1:4" x14ac:dyDescent="0.25">
      <c r="A10658" s="86">
        <v>34638</v>
      </c>
      <c r="B10658" s="87" t="s">
        <v>15384</v>
      </c>
      <c r="C10658" s="86" t="s">
        <v>11</v>
      </c>
      <c r="D10658" s="197">
        <v>434.97</v>
      </c>
    </row>
    <row r="10659" spans="1:4" ht="26.4" x14ac:dyDescent="0.25">
      <c r="A10659" s="86">
        <v>34641</v>
      </c>
      <c r="B10659" s="87" t="s">
        <v>15385</v>
      </c>
      <c r="C10659" s="86" t="s">
        <v>11</v>
      </c>
      <c r="D10659" s="197">
        <v>109.44</v>
      </c>
    </row>
    <row r="10660" spans="1:4" ht="26.4" x14ac:dyDescent="0.25">
      <c r="A10660" s="86">
        <v>43434</v>
      </c>
      <c r="B10660" s="87" t="s">
        <v>15386</v>
      </c>
      <c r="C10660" s="86" t="s">
        <v>11</v>
      </c>
      <c r="D10660" s="197">
        <v>118.32</v>
      </c>
    </row>
    <row r="10661" spans="1:4" ht="26.4" x14ac:dyDescent="0.25">
      <c r="A10661" s="86">
        <v>43435</v>
      </c>
      <c r="B10661" s="87" t="s">
        <v>15387</v>
      </c>
      <c r="C10661" s="86" t="s">
        <v>11</v>
      </c>
      <c r="D10661" s="197">
        <v>216.93</v>
      </c>
    </row>
    <row r="10662" spans="1:4" ht="26.4" x14ac:dyDescent="0.25">
      <c r="A10662" s="86">
        <v>43436</v>
      </c>
      <c r="B10662" s="87" t="s">
        <v>15388</v>
      </c>
      <c r="C10662" s="86" t="s">
        <v>11</v>
      </c>
      <c r="D10662" s="197">
        <v>379.62</v>
      </c>
    </row>
    <row r="10663" spans="1:4" ht="26.4" x14ac:dyDescent="0.25">
      <c r="A10663" s="86">
        <v>43437</v>
      </c>
      <c r="B10663" s="87" t="s">
        <v>15389</v>
      </c>
      <c r="C10663" s="86" t="s">
        <v>11</v>
      </c>
      <c r="D10663" s="197">
        <v>688.26</v>
      </c>
    </row>
    <row r="10664" spans="1:4" ht="26.4" x14ac:dyDescent="0.25">
      <c r="A10664" s="86">
        <v>43438</v>
      </c>
      <c r="B10664" s="87" t="s">
        <v>15390</v>
      </c>
      <c r="C10664" s="86" t="s">
        <v>11</v>
      </c>
      <c r="D10664" s="197">
        <v>1232.56</v>
      </c>
    </row>
    <row r="10665" spans="1:4" ht="26.4" x14ac:dyDescent="0.25">
      <c r="A10665" s="86">
        <v>41627</v>
      </c>
      <c r="B10665" s="87" t="s">
        <v>15391</v>
      </c>
      <c r="C10665" s="86" t="s">
        <v>11</v>
      </c>
      <c r="D10665" s="197">
        <v>182.41</v>
      </c>
    </row>
    <row r="10666" spans="1:4" ht="26.4" x14ac:dyDescent="0.25">
      <c r="A10666" s="86">
        <v>41628</v>
      </c>
      <c r="B10666" s="87" t="s">
        <v>15392</v>
      </c>
      <c r="C10666" s="86" t="s">
        <v>11</v>
      </c>
      <c r="D10666" s="197">
        <v>335.25</v>
      </c>
    </row>
    <row r="10667" spans="1:4" ht="26.4" x14ac:dyDescent="0.25">
      <c r="A10667" s="86">
        <v>41629</v>
      </c>
      <c r="B10667" s="87" t="s">
        <v>15393</v>
      </c>
      <c r="C10667" s="86" t="s">
        <v>11</v>
      </c>
      <c r="D10667" s="197">
        <v>425.97</v>
      </c>
    </row>
    <row r="10668" spans="1:4" ht="26.4" x14ac:dyDescent="0.25">
      <c r="A10668" s="86">
        <v>43429</v>
      </c>
      <c r="B10668" s="87" t="s">
        <v>15394</v>
      </c>
      <c r="C10668" s="86" t="s">
        <v>11</v>
      </c>
      <c r="D10668" s="197">
        <v>94.38</v>
      </c>
    </row>
    <row r="10669" spans="1:4" ht="26.4" x14ac:dyDescent="0.25">
      <c r="A10669" s="86">
        <v>43430</v>
      </c>
      <c r="B10669" s="87" t="s">
        <v>15395</v>
      </c>
      <c r="C10669" s="86" t="s">
        <v>11</v>
      </c>
      <c r="D10669" s="197">
        <v>156.78</v>
      </c>
    </row>
    <row r="10670" spans="1:4" ht="26.4" x14ac:dyDescent="0.25">
      <c r="A10670" s="86">
        <v>43431</v>
      </c>
      <c r="B10670" s="87" t="s">
        <v>15396</v>
      </c>
      <c r="C10670" s="86" t="s">
        <v>11</v>
      </c>
      <c r="D10670" s="197">
        <v>303.7</v>
      </c>
    </row>
    <row r="10671" spans="1:4" ht="26.4" x14ac:dyDescent="0.25">
      <c r="A10671" s="86">
        <v>43432</v>
      </c>
      <c r="B10671" s="87" t="s">
        <v>15397</v>
      </c>
      <c r="C10671" s="86" t="s">
        <v>11</v>
      </c>
      <c r="D10671" s="197">
        <v>631.07000000000005</v>
      </c>
    </row>
    <row r="10672" spans="1:4" ht="26.4" x14ac:dyDescent="0.25">
      <c r="A10672" s="86">
        <v>43433</v>
      </c>
      <c r="B10672" s="87" t="s">
        <v>15398</v>
      </c>
      <c r="C10672" s="86" t="s">
        <v>11</v>
      </c>
      <c r="D10672" s="197">
        <v>994.92</v>
      </c>
    </row>
    <row r="10673" spans="1:4" ht="26.4" x14ac:dyDescent="0.25">
      <c r="A10673" s="86">
        <v>43094</v>
      </c>
      <c r="B10673" s="87" t="s">
        <v>15399</v>
      </c>
      <c r="C10673" s="86" t="s">
        <v>11</v>
      </c>
      <c r="D10673" s="197">
        <v>249.99</v>
      </c>
    </row>
    <row r="10674" spans="1:4" ht="26.4" x14ac:dyDescent="0.25">
      <c r="A10674" s="86">
        <v>43093</v>
      </c>
      <c r="B10674" s="87" t="s">
        <v>15400</v>
      </c>
      <c r="C10674" s="86" t="s">
        <v>11</v>
      </c>
      <c r="D10674" s="197">
        <v>265.66000000000003</v>
      </c>
    </row>
    <row r="10675" spans="1:4" ht="39.6" x14ac:dyDescent="0.25">
      <c r="A10675" s="86">
        <v>11694</v>
      </c>
      <c r="B10675" s="87" t="s">
        <v>15401</v>
      </c>
      <c r="C10675" s="86" t="s">
        <v>11</v>
      </c>
      <c r="D10675" s="197">
        <v>1116.31</v>
      </c>
    </row>
    <row r="10676" spans="1:4" ht="39.6" x14ac:dyDescent="0.25">
      <c r="A10676" s="86">
        <v>1030</v>
      </c>
      <c r="B10676" s="87" t="s">
        <v>15402</v>
      </c>
      <c r="C10676" s="86" t="s">
        <v>11</v>
      </c>
      <c r="D10676" s="197">
        <v>50.5</v>
      </c>
    </row>
    <row r="10677" spans="1:4" ht="26.4" x14ac:dyDescent="0.25">
      <c r="A10677" s="86">
        <v>11881</v>
      </c>
      <c r="B10677" s="87" t="s">
        <v>15403</v>
      </c>
      <c r="C10677" s="86" t="s">
        <v>11</v>
      </c>
      <c r="D10677" s="197">
        <v>167.62</v>
      </c>
    </row>
    <row r="10678" spans="1:4" ht="26.4" x14ac:dyDescent="0.25">
      <c r="A10678" s="86">
        <v>35277</v>
      </c>
      <c r="B10678" s="87" t="s">
        <v>15404</v>
      </c>
      <c r="C10678" s="86" t="s">
        <v>11</v>
      </c>
      <c r="D10678" s="197">
        <v>413.67</v>
      </c>
    </row>
    <row r="10679" spans="1:4" ht="52.8" x14ac:dyDescent="0.25">
      <c r="A10679" s="86">
        <v>10521</v>
      </c>
      <c r="B10679" s="87" t="s">
        <v>15405</v>
      </c>
      <c r="C10679" s="86" t="s">
        <v>11</v>
      </c>
      <c r="D10679" s="197">
        <v>367.49</v>
      </c>
    </row>
    <row r="10680" spans="1:4" ht="52.8" x14ac:dyDescent="0.25">
      <c r="A10680" s="86">
        <v>10885</v>
      </c>
      <c r="B10680" s="87" t="s">
        <v>15406</v>
      </c>
      <c r="C10680" s="86" t="s">
        <v>11</v>
      </c>
      <c r="D10680" s="197">
        <v>464.84</v>
      </c>
    </row>
    <row r="10681" spans="1:4" ht="52.8" x14ac:dyDescent="0.25">
      <c r="A10681" s="86">
        <v>20962</v>
      </c>
      <c r="B10681" s="87" t="s">
        <v>15407</v>
      </c>
      <c r="C10681" s="86" t="s">
        <v>11</v>
      </c>
      <c r="D10681" s="197">
        <v>385</v>
      </c>
    </row>
    <row r="10682" spans="1:4" ht="52.8" x14ac:dyDescent="0.25">
      <c r="A10682" s="86">
        <v>20963</v>
      </c>
      <c r="B10682" s="87" t="s">
        <v>15408</v>
      </c>
      <c r="C10682" s="86" t="s">
        <v>11</v>
      </c>
      <c r="D10682" s="197">
        <v>470.31</v>
      </c>
    </row>
    <row r="10683" spans="1:4" ht="26.4" x14ac:dyDescent="0.25">
      <c r="A10683" s="86">
        <v>34643</v>
      </c>
      <c r="B10683" s="87" t="s">
        <v>15409</v>
      </c>
      <c r="C10683" s="86" t="s">
        <v>11</v>
      </c>
      <c r="D10683" s="197">
        <v>47.64</v>
      </c>
    </row>
    <row r="10684" spans="1:4" ht="26.4" x14ac:dyDescent="0.25">
      <c r="A10684" s="86">
        <v>41480</v>
      </c>
      <c r="B10684" s="87" t="s">
        <v>15410</v>
      </c>
      <c r="C10684" s="86" t="s">
        <v>11</v>
      </c>
      <c r="D10684" s="197">
        <v>55.24</v>
      </c>
    </row>
    <row r="10685" spans="1:4" ht="26.4" x14ac:dyDescent="0.25">
      <c r="A10685" s="86">
        <v>41474</v>
      </c>
      <c r="B10685" s="87" t="s">
        <v>15411</v>
      </c>
      <c r="C10685" s="86" t="s">
        <v>11</v>
      </c>
      <c r="D10685" s="197">
        <v>88.24</v>
      </c>
    </row>
    <row r="10686" spans="1:4" ht="26.4" x14ac:dyDescent="0.25">
      <c r="A10686" s="86">
        <v>41475</v>
      </c>
      <c r="B10686" s="87" t="s">
        <v>15412</v>
      </c>
      <c r="C10686" s="86" t="s">
        <v>11</v>
      </c>
      <c r="D10686" s="197">
        <v>75.290000000000006</v>
      </c>
    </row>
    <row r="10687" spans="1:4" ht="26.4" x14ac:dyDescent="0.25">
      <c r="A10687" s="86">
        <v>41476</v>
      </c>
      <c r="B10687" s="87" t="s">
        <v>15413</v>
      </c>
      <c r="C10687" s="86" t="s">
        <v>11</v>
      </c>
      <c r="D10687" s="197">
        <v>164.85</v>
      </c>
    </row>
    <row r="10688" spans="1:4" x14ac:dyDescent="0.25">
      <c r="A10688" s="86">
        <v>2555</v>
      </c>
      <c r="B10688" s="87" t="s">
        <v>15414</v>
      </c>
      <c r="C10688" s="86" t="s">
        <v>11</v>
      </c>
      <c r="D10688" s="197">
        <v>1.3</v>
      </c>
    </row>
    <row r="10689" spans="1:4" x14ac:dyDescent="0.25">
      <c r="A10689" s="86">
        <v>2556</v>
      </c>
      <c r="B10689" s="87" t="s">
        <v>15415</v>
      </c>
      <c r="C10689" s="86" t="s">
        <v>11</v>
      </c>
      <c r="D10689" s="197">
        <v>1.34</v>
      </c>
    </row>
    <row r="10690" spans="1:4" x14ac:dyDescent="0.25">
      <c r="A10690" s="86">
        <v>2557</v>
      </c>
      <c r="B10690" s="87" t="s">
        <v>15416</v>
      </c>
      <c r="C10690" s="86" t="s">
        <v>11</v>
      </c>
      <c r="D10690" s="197">
        <v>2.85</v>
      </c>
    </row>
    <row r="10691" spans="1:4" ht="26.4" x14ac:dyDescent="0.25">
      <c r="A10691" s="86">
        <v>10569</v>
      </c>
      <c r="B10691" s="87" t="s">
        <v>15417</v>
      </c>
      <c r="C10691" s="86" t="s">
        <v>11</v>
      </c>
      <c r="D10691" s="197">
        <v>2.85</v>
      </c>
    </row>
    <row r="10692" spans="1:4" ht="26.4" x14ac:dyDescent="0.25">
      <c r="A10692" s="86">
        <v>39810</v>
      </c>
      <c r="B10692" s="87" t="s">
        <v>15418</v>
      </c>
      <c r="C10692" s="86" t="s">
        <v>11</v>
      </c>
      <c r="D10692" s="197">
        <v>33.729999999999997</v>
      </c>
    </row>
    <row r="10693" spans="1:4" ht="26.4" x14ac:dyDescent="0.25">
      <c r="A10693" s="86">
        <v>39811</v>
      </c>
      <c r="B10693" s="87" t="s">
        <v>15419</v>
      </c>
      <c r="C10693" s="86" t="s">
        <v>11</v>
      </c>
      <c r="D10693" s="197">
        <v>41.26</v>
      </c>
    </row>
    <row r="10694" spans="1:4" ht="26.4" x14ac:dyDescent="0.25">
      <c r="A10694" s="86">
        <v>39812</v>
      </c>
      <c r="B10694" s="87" t="s">
        <v>15420</v>
      </c>
      <c r="C10694" s="86" t="s">
        <v>11</v>
      </c>
      <c r="D10694" s="197">
        <v>67.849999999999994</v>
      </c>
    </row>
    <row r="10695" spans="1:4" ht="26.4" x14ac:dyDescent="0.25">
      <c r="A10695" s="86">
        <v>43096</v>
      </c>
      <c r="B10695" s="87" t="s">
        <v>15421</v>
      </c>
      <c r="C10695" s="86" t="s">
        <v>11</v>
      </c>
      <c r="D10695" s="197">
        <v>224.91</v>
      </c>
    </row>
    <row r="10696" spans="1:4" ht="26.4" x14ac:dyDescent="0.25">
      <c r="A10696" s="86">
        <v>43102</v>
      </c>
      <c r="B10696" s="87" t="s">
        <v>15422</v>
      </c>
      <c r="C10696" s="86" t="s">
        <v>11</v>
      </c>
      <c r="D10696" s="197">
        <v>136.76</v>
      </c>
    </row>
    <row r="10697" spans="1:4" ht="26.4" x14ac:dyDescent="0.25">
      <c r="A10697" s="86">
        <v>43103</v>
      </c>
      <c r="B10697" s="87" t="s">
        <v>15423</v>
      </c>
      <c r="C10697" s="86" t="s">
        <v>11</v>
      </c>
      <c r="D10697" s="197">
        <v>201.38</v>
      </c>
    </row>
    <row r="10698" spans="1:4" ht="26.4" x14ac:dyDescent="0.25">
      <c r="A10698" s="86">
        <v>43098</v>
      </c>
      <c r="B10698" s="87" t="s">
        <v>15424</v>
      </c>
      <c r="C10698" s="86" t="s">
        <v>11</v>
      </c>
      <c r="D10698" s="197">
        <v>76.180000000000007</v>
      </c>
    </row>
    <row r="10699" spans="1:4" ht="26.4" x14ac:dyDescent="0.25">
      <c r="A10699" s="86">
        <v>43097</v>
      </c>
      <c r="B10699" s="87" t="s">
        <v>15425</v>
      </c>
      <c r="C10699" s="86" t="s">
        <v>11</v>
      </c>
      <c r="D10699" s="197">
        <v>45.13</v>
      </c>
    </row>
    <row r="10700" spans="1:4" x14ac:dyDescent="0.25">
      <c r="A10700" s="86">
        <v>43104</v>
      </c>
      <c r="B10700" s="87" t="s">
        <v>15426</v>
      </c>
      <c r="C10700" s="86" t="s">
        <v>11</v>
      </c>
      <c r="D10700" s="197">
        <v>533.91</v>
      </c>
    </row>
    <row r="10701" spans="1:4" ht="26.4" x14ac:dyDescent="0.25">
      <c r="A10701" s="86">
        <v>39771</v>
      </c>
      <c r="B10701" s="87" t="s">
        <v>15427</v>
      </c>
      <c r="C10701" s="86" t="s">
        <v>11</v>
      </c>
      <c r="D10701" s="197">
        <v>27.36</v>
      </c>
    </row>
    <row r="10702" spans="1:4" ht="26.4" x14ac:dyDescent="0.25">
      <c r="A10702" s="86">
        <v>39772</v>
      </c>
      <c r="B10702" s="87" t="s">
        <v>15428</v>
      </c>
      <c r="C10702" s="86" t="s">
        <v>11</v>
      </c>
      <c r="D10702" s="197">
        <v>53.77</v>
      </c>
    </row>
    <row r="10703" spans="1:4" ht="26.4" x14ac:dyDescent="0.25">
      <c r="A10703" s="86">
        <v>39773</v>
      </c>
      <c r="B10703" s="87" t="s">
        <v>15429</v>
      </c>
      <c r="C10703" s="86" t="s">
        <v>11</v>
      </c>
      <c r="D10703" s="197">
        <v>86.43</v>
      </c>
    </row>
    <row r="10704" spans="1:4" ht="26.4" x14ac:dyDescent="0.25">
      <c r="A10704" s="86">
        <v>39774</v>
      </c>
      <c r="B10704" s="87" t="s">
        <v>15430</v>
      </c>
      <c r="C10704" s="86" t="s">
        <v>11</v>
      </c>
      <c r="D10704" s="197">
        <v>129.27000000000001</v>
      </c>
    </row>
    <row r="10705" spans="1:4" ht="26.4" x14ac:dyDescent="0.25">
      <c r="A10705" s="86">
        <v>39775</v>
      </c>
      <c r="B10705" s="87" t="s">
        <v>15431</v>
      </c>
      <c r="C10705" s="86" t="s">
        <v>11</v>
      </c>
      <c r="D10705" s="197">
        <v>172.53</v>
      </c>
    </row>
    <row r="10706" spans="1:4" ht="26.4" x14ac:dyDescent="0.25">
      <c r="A10706" s="86">
        <v>39776</v>
      </c>
      <c r="B10706" s="87" t="s">
        <v>15432</v>
      </c>
      <c r="C10706" s="86" t="s">
        <v>11</v>
      </c>
      <c r="D10706" s="197">
        <v>208.51</v>
      </c>
    </row>
    <row r="10707" spans="1:4" ht="26.4" x14ac:dyDescent="0.25">
      <c r="A10707" s="86">
        <v>39777</v>
      </c>
      <c r="B10707" s="87" t="s">
        <v>15433</v>
      </c>
      <c r="C10707" s="86" t="s">
        <v>11</v>
      </c>
      <c r="D10707" s="197">
        <v>264.27999999999997</v>
      </c>
    </row>
    <row r="10708" spans="1:4" ht="26.4" x14ac:dyDescent="0.25">
      <c r="A10708" s="86">
        <v>20254</v>
      </c>
      <c r="B10708" s="87" t="s">
        <v>15434</v>
      </c>
      <c r="C10708" s="86" t="s">
        <v>11</v>
      </c>
      <c r="D10708" s="197">
        <v>19.18</v>
      </c>
    </row>
    <row r="10709" spans="1:4" ht="26.4" x14ac:dyDescent="0.25">
      <c r="A10709" s="86">
        <v>20253</v>
      </c>
      <c r="B10709" s="87" t="s">
        <v>15435</v>
      </c>
      <c r="C10709" s="86" t="s">
        <v>11</v>
      </c>
      <c r="D10709" s="197">
        <v>62.99</v>
      </c>
    </row>
    <row r="10710" spans="1:4" x14ac:dyDescent="0.25">
      <c r="A10710" s="86">
        <v>1872</v>
      </c>
      <c r="B10710" s="87" t="s">
        <v>15436</v>
      </c>
      <c r="C10710" s="86" t="s">
        <v>11</v>
      </c>
      <c r="D10710" s="197">
        <v>2.56</v>
      </c>
    </row>
    <row r="10711" spans="1:4" x14ac:dyDescent="0.25">
      <c r="A10711" s="86">
        <v>1873</v>
      </c>
      <c r="B10711" s="87" t="s">
        <v>15437</v>
      </c>
      <c r="C10711" s="86" t="s">
        <v>11</v>
      </c>
      <c r="D10711" s="197">
        <v>5.09</v>
      </c>
    </row>
    <row r="10712" spans="1:4" ht="26.4" x14ac:dyDescent="0.25">
      <c r="A10712" s="86">
        <v>14055</v>
      </c>
      <c r="B10712" s="87" t="s">
        <v>15438</v>
      </c>
      <c r="C10712" s="86" t="s">
        <v>11</v>
      </c>
      <c r="D10712" s="197">
        <v>575.61</v>
      </c>
    </row>
    <row r="10713" spans="1:4" ht="26.4" x14ac:dyDescent="0.25">
      <c r="A10713" s="86">
        <v>11247</v>
      </c>
      <c r="B10713" s="87" t="s">
        <v>15439</v>
      </c>
      <c r="C10713" s="86" t="s">
        <v>11</v>
      </c>
      <c r="D10713" s="197">
        <v>1211.2</v>
      </c>
    </row>
    <row r="10714" spans="1:4" ht="26.4" x14ac:dyDescent="0.25">
      <c r="A10714" s="86">
        <v>11250</v>
      </c>
      <c r="B10714" s="87" t="s">
        <v>15440</v>
      </c>
      <c r="C10714" s="86" t="s">
        <v>11</v>
      </c>
      <c r="D10714" s="197">
        <v>52.14</v>
      </c>
    </row>
    <row r="10715" spans="1:4" ht="26.4" x14ac:dyDescent="0.25">
      <c r="A10715" s="86">
        <v>11249</v>
      </c>
      <c r="B10715" s="87" t="s">
        <v>15441</v>
      </c>
      <c r="C10715" s="86" t="s">
        <v>11</v>
      </c>
      <c r="D10715" s="197">
        <v>2365.9</v>
      </c>
    </row>
    <row r="10716" spans="1:4" ht="26.4" x14ac:dyDescent="0.25">
      <c r="A10716" s="86">
        <v>11251</v>
      </c>
      <c r="B10716" s="87" t="s">
        <v>15442</v>
      </c>
      <c r="C10716" s="86" t="s">
        <v>11</v>
      </c>
      <c r="D10716" s="197">
        <v>115.5</v>
      </c>
    </row>
    <row r="10717" spans="1:4" ht="26.4" x14ac:dyDescent="0.25">
      <c r="A10717" s="86">
        <v>11253</v>
      </c>
      <c r="B10717" s="87" t="s">
        <v>15443</v>
      </c>
      <c r="C10717" s="86" t="s">
        <v>11</v>
      </c>
      <c r="D10717" s="197">
        <v>191.39</v>
      </c>
    </row>
    <row r="10718" spans="1:4" ht="26.4" x14ac:dyDescent="0.25">
      <c r="A10718" s="86">
        <v>11255</v>
      </c>
      <c r="B10718" s="87" t="s">
        <v>15444</v>
      </c>
      <c r="C10718" s="86" t="s">
        <v>11</v>
      </c>
      <c r="D10718" s="197">
        <v>286.14</v>
      </c>
    </row>
    <row r="10719" spans="1:4" ht="26.4" x14ac:dyDescent="0.25">
      <c r="A10719" s="86">
        <v>11256</v>
      </c>
      <c r="B10719" s="87" t="s">
        <v>15445</v>
      </c>
      <c r="C10719" s="86" t="s">
        <v>11</v>
      </c>
      <c r="D10719" s="197">
        <v>358.41</v>
      </c>
    </row>
    <row r="10720" spans="1:4" ht="26.4" x14ac:dyDescent="0.25">
      <c r="A10720" s="86">
        <v>39693</v>
      </c>
      <c r="B10720" s="87" t="s">
        <v>15446</v>
      </c>
      <c r="C10720" s="86" t="s">
        <v>11</v>
      </c>
      <c r="D10720" s="197">
        <v>2251.0100000000002</v>
      </c>
    </row>
    <row r="10721" spans="1:4" ht="26.4" x14ac:dyDescent="0.25">
      <c r="A10721" s="86">
        <v>39692</v>
      </c>
      <c r="B10721" s="87" t="s">
        <v>15447</v>
      </c>
      <c r="C10721" s="86" t="s">
        <v>11</v>
      </c>
      <c r="D10721" s="197">
        <v>720.27</v>
      </c>
    </row>
    <row r="10722" spans="1:4" ht="26.4" x14ac:dyDescent="0.25">
      <c r="A10722" s="86">
        <v>1062</v>
      </c>
      <c r="B10722" s="87" t="s">
        <v>15448</v>
      </c>
      <c r="C10722" s="86" t="s">
        <v>11</v>
      </c>
      <c r="D10722" s="197">
        <v>228.27</v>
      </c>
    </row>
    <row r="10723" spans="1:4" ht="26.4" x14ac:dyDescent="0.25">
      <c r="A10723" s="86">
        <v>39686</v>
      </c>
      <c r="B10723" s="87" t="s">
        <v>15449</v>
      </c>
      <c r="C10723" s="86" t="s">
        <v>11</v>
      </c>
      <c r="D10723" s="197">
        <v>369.61</v>
      </c>
    </row>
    <row r="10724" spans="1:4" ht="39.6" x14ac:dyDescent="0.25">
      <c r="A10724" s="86">
        <v>43095</v>
      </c>
      <c r="B10724" s="87" t="s">
        <v>15450</v>
      </c>
      <c r="C10724" s="86" t="s">
        <v>11</v>
      </c>
      <c r="D10724" s="197">
        <v>148.19999999999999</v>
      </c>
    </row>
    <row r="10725" spans="1:4" ht="26.4" x14ac:dyDescent="0.25">
      <c r="A10725" s="86">
        <v>1871</v>
      </c>
      <c r="B10725" s="87" t="s">
        <v>15451</v>
      </c>
      <c r="C10725" s="86" t="s">
        <v>11</v>
      </c>
      <c r="D10725" s="197">
        <v>4.58</v>
      </c>
    </row>
    <row r="10726" spans="1:4" ht="26.4" x14ac:dyDescent="0.25">
      <c r="A10726" s="86">
        <v>12001</v>
      </c>
      <c r="B10726" s="87" t="s">
        <v>15452</v>
      </c>
      <c r="C10726" s="86" t="s">
        <v>11</v>
      </c>
      <c r="D10726" s="197">
        <v>6.62</v>
      </c>
    </row>
    <row r="10727" spans="1:4" ht="26.4" x14ac:dyDescent="0.25">
      <c r="A10727" s="86">
        <v>11882</v>
      </c>
      <c r="B10727" s="87" t="s">
        <v>15453</v>
      </c>
      <c r="C10727" s="86" t="s">
        <v>11</v>
      </c>
      <c r="D10727" s="197">
        <v>120.29</v>
      </c>
    </row>
    <row r="10728" spans="1:4" ht="26.4" x14ac:dyDescent="0.25">
      <c r="A10728" s="86">
        <v>1068</v>
      </c>
      <c r="B10728" s="87" t="s">
        <v>15454</v>
      </c>
      <c r="C10728" s="86" t="s">
        <v>11</v>
      </c>
      <c r="D10728" s="197">
        <v>1505.66</v>
      </c>
    </row>
    <row r="10729" spans="1:4" ht="26.4" x14ac:dyDescent="0.25">
      <c r="A10729" s="86">
        <v>39690</v>
      </c>
      <c r="B10729" s="87" t="s">
        <v>15455</v>
      </c>
      <c r="C10729" s="86" t="s">
        <v>11</v>
      </c>
      <c r="D10729" s="197">
        <v>2526</v>
      </c>
    </row>
    <row r="10730" spans="1:4" ht="26.4" x14ac:dyDescent="0.25">
      <c r="A10730" s="86">
        <v>39691</v>
      </c>
      <c r="B10730" s="87" t="s">
        <v>15456</v>
      </c>
      <c r="C10730" s="86" t="s">
        <v>11</v>
      </c>
      <c r="D10730" s="197">
        <v>3177</v>
      </c>
    </row>
    <row r="10731" spans="1:4" ht="26.4" x14ac:dyDescent="0.25">
      <c r="A10731" s="86">
        <v>39808</v>
      </c>
      <c r="B10731" s="87" t="s">
        <v>15457</v>
      </c>
      <c r="C10731" s="86" t="s">
        <v>11</v>
      </c>
      <c r="D10731" s="197">
        <v>77.37</v>
      </c>
    </row>
    <row r="10732" spans="1:4" ht="26.4" x14ac:dyDescent="0.25">
      <c r="A10732" s="86">
        <v>39809</v>
      </c>
      <c r="B10732" s="87" t="s">
        <v>15458</v>
      </c>
      <c r="C10732" s="86" t="s">
        <v>11</v>
      </c>
      <c r="D10732" s="197">
        <v>183.52</v>
      </c>
    </row>
    <row r="10733" spans="1:4" ht="26.4" x14ac:dyDescent="0.25">
      <c r="A10733" s="86">
        <v>43439</v>
      </c>
      <c r="B10733" s="87" t="s">
        <v>15459</v>
      </c>
      <c r="C10733" s="86" t="s">
        <v>11</v>
      </c>
      <c r="D10733" s="197">
        <v>552.17999999999995</v>
      </c>
    </row>
    <row r="10734" spans="1:4" x14ac:dyDescent="0.25">
      <c r="A10734" s="86">
        <v>5103</v>
      </c>
      <c r="B10734" s="87" t="s">
        <v>15460</v>
      </c>
      <c r="C10734" s="86" t="s">
        <v>11</v>
      </c>
      <c r="D10734" s="197">
        <v>26.19</v>
      </c>
    </row>
    <row r="10735" spans="1:4" x14ac:dyDescent="0.25">
      <c r="A10735" s="86">
        <v>11880</v>
      </c>
      <c r="B10735" s="87" t="s">
        <v>15461</v>
      </c>
      <c r="C10735" s="86" t="s">
        <v>11</v>
      </c>
      <c r="D10735" s="197">
        <v>110.15</v>
      </c>
    </row>
    <row r="10736" spans="1:4" x14ac:dyDescent="0.25">
      <c r="A10736" s="86">
        <v>11714</v>
      </c>
      <c r="B10736" s="87" t="s">
        <v>15462</v>
      </c>
      <c r="C10736" s="86" t="s">
        <v>11</v>
      </c>
      <c r="D10736" s="197">
        <v>75.040000000000006</v>
      </c>
    </row>
    <row r="10737" spans="1:4" ht="26.4" x14ac:dyDescent="0.25">
      <c r="A10737" s="86">
        <v>11712</v>
      </c>
      <c r="B10737" s="87" t="s">
        <v>15463</v>
      </c>
      <c r="C10737" s="86" t="s">
        <v>11</v>
      </c>
      <c r="D10737" s="197">
        <v>49</v>
      </c>
    </row>
    <row r="10738" spans="1:4" x14ac:dyDescent="0.25">
      <c r="A10738" s="86">
        <v>11717</v>
      </c>
      <c r="B10738" s="87" t="s">
        <v>15464</v>
      </c>
      <c r="C10738" s="86" t="s">
        <v>11</v>
      </c>
      <c r="D10738" s="197">
        <v>59.07</v>
      </c>
    </row>
    <row r="10739" spans="1:4" x14ac:dyDescent="0.25">
      <c r="A10739" s="86">
        <v>1106</v>
      </c>
      <c r="B10739" s="87" t="s">
        <v>15465</v>
      </c>
      <c r="C10739" s="86" t="s">
        <v>16</v>
      </c>
      <c r="D10739" s="197">
        <v>1.36</v>
      </c>
    </row>
    <row r="10740" spans="1:4" x14ac:dyDescent="0.25">
      <c r="A10740" s="86">
        <v>11161</v>
      </c>
      <c r="B10740" s="87" t="s">
        <v>15466</v>
      </c>
      <c r="C10740" s="86" t="s">
        <v>16</v>
      </c>
      <c r="D10740" s="197">
        <v>2.27</v>
      </c>
    </row>
    <row r="10741" spans="1:4" x14ac:dyDescent="0.25">
      <c r="A10741" s="86">
        <v>1107</v>
      </c>
      <c r="B10741" s="87" t="s">
        <v>15467</v>
      </c>
      <c r="C10741" s="86" t="s">
        <v>16</v>
      </c>
      <c r="D10741" s="197">
        <v>1.1599999999999999</v>
      </c>
    </row>
    <row r="10742" spans="1:4" x14ac:dyDescent="0.25">
      <c r="A10742" s="86">
        <v>44479</v>
      </c>
      <c r="B10742" s="87" t="s">
        <v>15468</v>
      </c>
      <c r="C10742" s="86" t="s">
        <v>16</v>
      </c>
      <c r="D10742" s="197">
        <v>0.21</v>
      </c>
    </row>
    <row r="10743" spans="1:4" x14ac:dyDescent="0.25">
      <c r="A10743" s="86">
        <v>4759</v>
      </c>
      <c r="B10743" s="87" t="s">
        <v>15469</v>
      </c>
      <c r="C10743" s="86" t="s">
        <v>18</v>
      </c>
      <c r="D10743" s="197">
        <v>18.600000000000001</v>
      </c>
    </row>
    <row r="10744" spans="1:4" x14ac:dyDescent="0.25">
      <c r="A10744" s="86">
        <v>41068</v>
      </c>
      <c r="B10744" s="87" t="s">
        <v>15470</v>
      </c>
      <c r="C10744" s="86" t="s">
        <v>4061</v>
      </c>
      <c r="D10744" s="197">
        <v>3267.12</v>
      </c>
    </row>
    <row r="10745" spans="1:4" ht="26.4" x14ac:dyDescent="0.25">
      <c r="A10745" s="86">
        <v>12618</v>
      </c>
      <c r="B10745" s="87" t="s">
        <v>15471</v>
      </c>
      <c r="C10745" s="86" t="s">
        <v>11</v>
      </c>
      <c r="D10745" s="197">
        <v>219.14</v>
      </c>
    </row>
    <row r="10746" spans="1:4" x14ac:dyDescent="0.25">
      <c r="A10746" s="86">
        <v>1108</v>
      </c>
      <c r="B10746" s="87" t="s">
        <v>15472</v>
      </c>
      <c r="C10746" s="86" t="s">
        <v>27</v>
      </c>
      <c r="D10746" s="197">
        <v>24.55</v>
      </c>
    </row>
    <row r="10747" spans="1:4" x14ac:dyDescent="0.25">
      <c r="A10747" s="86">
        <v>1117</v>
      </c>
      <c r="B10747" s="87" t="s">
        <v>15473</v>
      </c>
      <c r="C10747" s="86" t="s">
        <v>27</v>
      </c>
      <c r="D10747" s="197">
        <v>24.75</v>
      </c>
    </row>
    <row r="10748" spans="1:4" x14ac:dyDescent="0.25">
      <c r="A10748" s="86">
        <v>1118</v>
      </c>
      <c r="B10748" s="87" t="s">
        <v>15474</v>
      </c>
      <c r="C10748" s="86" t="s">
        <v>27</v>
      </c>
      <c r="D10748" s="197">
        <v>29.25</v>
      </c>
    </row>
    <row r="10749" spans="1:4" x14ac:dyDescent="0.25">
      <c r="A10749" s="86">
        <v>1110</v>
      </c>
      <c r="B10749" s="87" t="s">
        <v>15475</v>
      </c>
      <c r="C10749" s="86" t="s">
        <v>27</v>
      </c>
      <c r="D10749" s="197">
        <v>29.25</v>
      </c>
    </row>
    <row r="10750" spans="1:4" x14ac:dyDescent="0.25">
      <c r="A10750" s="86">
        <v>40784</v>
      </c>
      <c r="B10750" s="87" t="s">
        <v>15476</v>
      </c>
      <c r="C10750" s="86" t="s">
        <v>27</v>
      </c>
      <c r="D10750" s="197">
        <v>80.67</v>
      </c>
    </row>
    <row r="10751" spans="1:4" x14ac:dyDescent="0.25">
      <c r="A10751" s="86">
        <v>40782</v>
      </c>
      <c r="B10751" s="87" t="s">
        <v>15477</v>
      </c>
      <c r="C10751" s="86" t="s">
        <v>27</v>
      </c>
      <c r="D10751" s="197">
        <v>31.66</v>
      </c>
    </row>
    <row r="10752" spans="1:4" x14ac:dyDescent="0.25">
      <c r="A10752" s="86">
        <v>40783</v>
      </c>
      <c r="B10752" s="87" t="s">
        <v>15478</v>
      </c>
      <c r="C10752" s="86" t="s">
        <v>27</v>
      </c>
      <c r="D10752" s="197">
        <v>41.24</v>
      </c>
    </row>
    <row r="10753" spans="1:4" x14ac:dyDescent="0.25">
      <c r="A10753" s="86">
        <v>1109</v>
      </c>
      <c r="B10753" s="87" t="s">
        <v>15479</v>
      </c>
      <c r="C10753" s="86" t="s">
        <v>27</v>
      </c>
      <c r="D10753" s="197">
        <v>24.55</v>
      </c>
    </row>
    <row r="10754" spans="1:4" x14ac:dyDescent="0.25">
      <c r="A10754" s="86">
        <v>1119</v>
      </c>
      <c r="B10754" s="87" t="s">
        <v>15480</v>
      </c>
      <c r="C10754" s="86" t="s">
        <v>27</v>
      </c>
      <c r="D10754" s="197">
        <v>15.83</v>
      </c>
    </row>
    <row r="10755" spans="1:4" ht="26.4" x14ac:dyDescent="0.25">
      <c r="A10755" s="86">
        <v>13115</v>
      </c>
      <c r="B10755" s="87" t="s">
        <v>15481</v>
      </c>
      <c r="C10755" s="86" t="s">
        <v>27</v>
      </c>
      <c r="D10755" s="197">
        <v>32.43</v>
      </c>
    </row>
    <row r="10756" spans="1:4" ht="26.4" x14ac:dyDescent="0.25">
      <c r="A10756" s="86">
        <v>10541</v>
      </c>
      <c r="B10756" s="87" t="s">
        <v>15482</v>
      </c>
      <c r="C10756" s="86" t="s">
        <v>27</v>
      </c>
      <c r="D10756" s="197">
        <v>39.630000000000003</v>
      </c>
    </row>
    <row r="10757" spans="1:4" ht="26.4" x14ac:dyDescent="0.25">
      <c r="A10757" s="86">
        <v>10542</v>
      </c>
      <c r="B10757" s="87" t="s">
        <v>15483</v>
      </c>
      <c r="C10757" s="86" t="s">
        <v>27</v>
      </c>
      <c r="D10757" s="197">
        <v>51.82</v>
      </c>
    </row>
    <row r="10758" spans="1:4" ht="26.4" x14ac:dyDescent="0.25">
      <c r="A10758" s="86">
        <v>10543</v>
      </c>
      <c r="B10758" s="277" t="s">
        <v>15484</v>
      </c>
      <c r="C10758" s="86" t="s">
        <v>27</v>
      </c>
      <c r="D10758" s="197">
        <v>84.08</v>
      </c>
    </row>
    <row r="10759" spans="1:4" ht="26.4" x14ac:dyDescent="0.25">
      <c r="A10759" s="86">
        <v>10544</v>
      </c>
      <c r="B10759" s="87" t="s">
        <v>15485</v>
      </c>
      <c r="C10759" s="86" t="s">
        <v>27</v>
      </c>
      <c r="D10759" s="197">
        <v>108.75</v>
      </c>
    </row>
    <row r="10760" spans="1:4" ht="26.4" x14ac:dyDescent="0.25">
      <c r="A10760" s="86">
        <v>10545</v>
      </c>
      <c r="B10760" s="87" t="s">
        <v>15486</v>
      </c>
      <c r="C10760" s="86" t="s">
        <v>27</v>
      </c>
      <c r="D10760" s="197">
        <v>203.24</v>
      </c>
    </row>
    <row r="10761" spans="1:4" x14ac:dyDescent="0.25">
      <c r="A10761" s="86">
        <v>38365</v>
      </c>
      <c r="B10761" s="87" t="s">
        <v>15487</v>
      </c>
      <c r="C10761" s="86" t="s">
        <v>9</v>
      </c>
      <c r="D10761" s="197">
        <v>2.2999999999999998</v>
      </c>
    </row>
    <row r="10762" spans="1:4" ht="39.6" x14ac:dyDescent="0.25">
      <c r="A10762" s="86">
        <v>44056</v>
      </c>
      <c r="B10762" s="87" t="s">
        <v>15488</v>
      </c>
      <c r="C10762" s="86" t="s">
        <v>11</v>
      </c>
      <c r="D10762" s="197"/>
    </row>
    <row r="10763" spans="1:4" ht="39.6" x14ac:dyDescent="0.25">
      <c r="A10763" s="86">
        <v>44057</v>
      </c>
      <c r="B10763" s="87" t="s">
        <v>9797</v>
      </c>
      <c r="C10763" s="86" t="s">
        <v>11</v>
      </c>
      <c r="D10763" s="197"/>
    </row>
    <row r="10764" spans="1:4" ht="39.6" x14ac:dyDescent="0.25">
      <c r="A10764" s="86">
        <v>37754</v>
      </c>
      <c r="B10764" s="87" t="s">
        <v>15489</v>
      </c>
      <c r="C10764" s="86" t="s">
        <v>11</v>
      </c>
      <c r="D10764" s="197"/>
    </row>
    <row r="10765" spans="1:4" ht="39.6" x14ac:dyDescent="0.25">
      <c r="A10765" s="86">
        <v>37757</v>
      </c>
      <c r="B10765" s="87" t="s">
        <v>15490</v>
      </c>
      <c r="C10765" s="86" t="s">
        <v>11</v>
      </c>
      <c r="D10765" s="197"/>
    </row>
    <row r="10766" spans="1:4" ht="39.6" x14ac:dyDescent="0.25">
      <c r="A10766" s="86">
        <v>44058</v>
      </c>
      <c r="B10766" s="87" t="s">
        <v>15491</v>
      </c>
      <c r="C10766" s="86" t="s">
        <v>11</v>
      </c>
      <c r="D10766" s="197"/>
    </row>
    <row r="10767" spans="1:4" ht="39.6" x14ac:dyDescent="0.25">
      <c r="A10767" s="86">
        <v>37752</v>
      </c>
      <c r="B10767" s="87" t="s">
        <v>15492</v>
      </c>
      <c r="C10767" s="86" t="s">
        <v>11</v>
      </c>
      <c r="D10767" s="197"/>
    </row>
    <row r="10768" spans="1:4" ht="39.6" x14ac:dyDescent="0.25">
      <c r="A10768" s="86">
        <v>44059</v>
      </c>
      <c r="B10768" s="87" t="s">
        <v>15493</v>
      </c>
      <c r="C10768" s="86" t="s">
        <v>11</v>
      </c>
      <c r="D10768" s="197"/>
    </row>
    <row r="10769" spans="1:4" ht="39.6" x14ac:dyDescent="0.25">
      <c r="A10769" s="86">
        <v>37750</v>
      </c>
      <c r="B10769" s="87" t="s">
        <v>15494</v>
      </c>
      <c r="C10769" s="86" t="s">
        <v>11</v>
      </c>
      <c r="D10769" s="197"/>
    </row>
    <row r="10770" spans="1:4" ht="39.6" x14ac:dyDescent="0.25">
      <c r="A10770" s="86">
        <v>37758</v>
      </c>
      <c r="B10770" s="87" t="s">
        <v>15495</v>
      </c>
      <c r="C10770" s="86" t="s">
        <v>11</v>
      </c>
      <c r="D10770" s="197"/>
    </row>
    <row r="10771" spans="1:4" ht="39.6" x14ac:dyDescent="0.25">
      <c r="A10771" s="86">
        <v>44060</v>
      </c>
      <c r="B10771" s="87" t="s">
        <v>15496</v>
      </c>
      <c r="C10771" s="86" t="s">
        <v>11</v>
      </c>
      <c r="D10771" s="197"/>
    </row>
    <row r="10772" spans="1:4" ht="39.6" x14ac:dyDescent="0.25">
      <c r="A10772" s="86">
        <v>37749</v>
      </c>
      <c r="B10772" s="87" t="s">
        <v>15497</v>
      </c>
      <c r="C10772" s="86" t="s">
        <v>11</v>
      </c>
      <c r="D10772" s="197"/>
    </row>
    <row r="10773" spans="1:4" ht="39.6" x14ac:dyDescent="0.25">
      <c r="A10773" s="86">
        <v>44061</v>
      </c>
      <c r="B10773" s="87" t="s">
        <v>15498</v>
      </c>
      <c r="C10773" s="86" t="s">
        <v>11</v>
      </c>
      <c r="D10773" s="197"/>
    </row>
    <row r="10774" spans="1:4" x14ac:dyDescent="0.25">
      <c r="A10774" s="86">
        <v>1159</v>
      </c>
      <c r="B10774" s="87" t="s">
        <v>15499</v>
      </c>
      <c r="C10774" s="86" t="s">
        <v>11</v>
      </c>
      <c r="D10774" s="197">
        <v>284444</v>
      </c>
    </row>
    <row r="10775" spans="1:4" x14ac:dyDescent="0.25">
      <c r="A10775" s="86">
        <v>12114</v>
      </c>
      <c r="B10775" s="87" t="s">
        <v>15500</v>
      </c>
      <c r="C10775" s="86" t="s">
        <v>11</v>
      </c>
      <c r="D10775" s="197">
        <v>166.63</v>
      </c>
    </row>
    <row r="10776" spans="1:4" x14ac:dyDescent="0.25">
      <c r="A10776" s="86">
        <v>38106</v>
      </c>
      <c r="B10776" s="87" t="s">
        <v>15501</v>
      </c>
      <c r="C10776" s="86" t="s">
        <v>11</v>
      </c>
      <c r="D10776" s="197">
        <v>22.64</v>
      </c>
    </row>
    <row r="10777" spans="1:4" ht="26.4" x14ac:dyDescent="0.25">
      <c r="A10777" s="86">
        <v>38085</v>
      </c>
      <c r="B10777" s="87" t="s">
        <v>15502</v>
      </c>
      <c r="C10777" s="86" t="s">
        <v>11</v>
      </c>
      <c r="D10777" s="197">
        <v>26.75</v>
      </c>
    </row>
    <row r="10778" spans="1:4" x14ac:dyDescent="0.25">
      <c r="A10778" s="86">
        <v>659</v>
      </c>
      <c r="B10778" s="87" t="s">
        <v>15503</v>
      </c>
      <c r="C10778" s="86" t="s">
        <v>11</v>
      </c>
      <c r="D10778" s="197">
        <v>2.86</v>
      </c>
    </row>
    <row r="10779" spans="1:4" x14ac:dyDescent="0.25">
      <c r="A10779" s="86">
        <v>660</v>
      </c>
      <c r="B10779" s="87" t="s">
        <v>15504</v>
      </c>
      <c r="C10779" s="86" t="s">
        <v>11</v>
      </c>
      <c r="D10779" s="197">
        <v>3.43</v>
      </c>
    </row>
    <row r="10780" spans="1:4" x14ac:dyDescent="0.25">
      <c r="A10780" s="86">
        <v>658</v>
      </c>
      <c r="B10780" s="87" t="s">
        <v>15505</v>
      </c>
      <c r="C10780" s="86" t="s">
        <v>11</v>
      </c>
      <c r="D10780" s="197">
        <v>1.94</v>
      </c>
    </row>
    <row r="10781" spans="1:4" x14ac:dyDescent="0.25">
      <c r="A10781" s="86">
        <v>38599</v>
      </c>
      <c r="B10781" s="87" t="s">
        <v>15506</v>
      </c>
      <c r="C10781" s="86" t="s">
        <v>11</v>
      </c>
      <c r="D10781" s="197">
        <v>5.96</v>
      </c>
    </row>
    <row r="10782" spans="1:4" x14ac:dyDescent="0.25">
      <c r="A10782" s="86">
        <v>38596</v>
      </c>
      <c r="B10782" s="87" t="s">
        <v>15507</v>
      </c>
      <c r="C10782" s="86" t="s">
        <v>11</v>
      </c>
      <c r="D10782" s="197">
        <v>4.95</v>
      </c>
    </row>
    <row r="10783" spans="1:4" x14ac:dyDescent="0.25">
      <c r="A10783" s="86">
        <v>38600</v>
      </c>
      <c r="B10783" s="87" t="s">
        <v>15508</v>
      </c>
      <c r="C10783" s="86" t="s">
        <v>11</v>
      </c>
      <c r="D10783" s="197">
        <v>6.32</v>
      </c>
    </row>
    <row r="10784" spans="1:4" x14ac:dyDescent="0.25">
      <c r="A10784" s="86">
        <v>38597</v>
      </c>
      <c r="B10784" s="87" t="s">
        <v>15509</v>
      </c>
      <c r="C10784" s="86" t="s">
        <v>11</v>
      </c>
      <c r="D10784" s="197">
        <v>4.9800000000000004</v>
      </c>
    </row>
    <row r="10785" spans="1:4" x14ac:dyDescent="0.25">
      <c r="A10785" s="86">
        <v>38548</v>
      </c>
      <c r="B10785" s="87" t="s">
        <v>15510</v>
      </c>
      <c r="C10785" s="86" t="s">
        <v>11</v>
      </c>
      <c r="D10785" s="197">
        <v>1.57</v>
      </c>
    </row>
    <row r="10786" spans="1:4" x14ac:dyDescent="0.25">
      <c r="A10786" s="86">
        <v>34649</v>
      </c>
      <c r="B10786" s="87" t="s">
        <v>15511</v>
      </c>
      <c r="C10786" s="86" t="s">
        <v>11</v>
      </c>
      <c r="D10786" s="197">
        <v>2.2999999999999998</v>
      </c>
    </row>
    <row r="10787" spans="1:4" x14ac:dyDescent="0.25">
      <c r="A10787" s="86">
        <v>34655</v>
      </c>
      <c r="B10787" s="87" t="s">
        <v>15512</v>
      </c>
      <c r="C10787" s="86" t="s">
        <v>11</v>
      </c>
      <c r="D10787" s="197">
        <v>3.38</v>
      </c>
    </row>
    <row r="10788" spans="1:4" ht="26.4" x14ac:dyDescent="0.25">
      <c r="A10788" s="86">
        <v>40607</v>
      </c>
      <c r="B10788" s="87" t="s">
        <v>15513</v>
      </c>
      <c r="C10788" s="86" t="s">
        <v>11</v>
      </c>
      <c r="D10788" s="197">
        <v>6.37</v>
      </c>
    </row>
    <row r="10789" spans="1:4" x14ac:dyDescent="0.25">
      <c r="A10789" s="86">
        <v>567</v>
      </c>
      <c r="B10789" s="87" t="s">
        <v>15514</v>
      </c>
      <c r="C10789" s="86" t="s">
        <v>27</v>
      </c>
      <c r="D10789" s="197">
        <v>10.99</v>
      </c>
    </row>
    <row r="10790" spans="1:4" x14ac:dyDescent="0.25">
      <c r="A10790" s="86">
        <v>574</v>
      </c>
      <c r="B10790" s="87" t="s">
        <v>15515</v>
      </c>
      <c r="C10790" s="86" t="s">
        <v>27</v>
      </c>
      <c r="D10790" s="197">
        <v>28.9</v>
      </c>
    </row>
    <row r="10791" spans="1:4" x14ac:dyDescent="0.25">
      <c r="A10791" s="86">
        <v>568</v>
      </c>
      <c r="B10791" s="87" t="s">
        <v>15516</v>
      </c>
      <c r="C10791" s="86" t="s">
        <v>27</v>
      </c>
      <c r="D10791" s="197">
        <v>60.91</v>
      </c>
    </row>
    <row r="10792" spans="1:4" x14ac:dyDescent="0.25">
      <c r="A10792" s="86">
        <v>4777</v>
      </c>
      <c r="B10792" s="87" t="s">
        <v>15517</v>
      </c>
      <c r="C10792" s="86" t="s">
        <v>16</v>
      </c>
      <c r="D10792" s="197"/>
    </row>
    <row r="10793" spans="1:4" ht="26.4" x14ac:dyDescent="0.25">
      <c r="A10793" s="86">
        <v>592</v>
      </c>
      <c r="B10793" s="87" t="s">
        <v>15518</v>
      </c>
      <c r="C10793" s="86" t="s">
        <v>16</v>
      </c>
      <c r="D10793" s="197"/>
    </row>
    <row r="10794" spans="1:4" ht="26.4" x14ac:dyDescent="0.25">
      <c r="A10794" s="86">
        <v>586</v>
      </c>
      <c r="B10794" s="87" t="s">
        <v>15519</v>
      </c>
      <c r="C10794" s="86" t="s">
        <v>27</v>
      </c>
      <c r="D10794" s="197"/>
    </row>
    <row r="10795" spans="1:4" ht="26.4" x14ac:dyDescent="0.25">
      <c r="A10795" s="86">
        <v>588</v>
      </c>
      <c r="B10795" s="87" t="s">
        <v>15520</v>
      </c>
      <c r="C10795" s="86" t="s">
        <v>27</v>
      </c>
      <c r="D10795" s="197"/>
    </row>
    <row r="10796" spans="1:4" ht="26.4" x14ac:dyDescent="0.25">
      <c r="A10796" s="86">
        <v>591</v>
      </c>
      <c r="B10796" s="87" t="s">
        <v>15521</v>
      </c>
      <c r="C10796" s="86" t="s">
        <v>16</v>
      </c>
      <c r="D10796" s="197"/>
    </row>
    <row r="10797" spans="1:4" ht="26.4" x14ac:dyDescent="0.25">
      <c r="A10797" s="86">
        <v>584</v>
      </c>
      <c r="B10797" s="87" t="s">
        <v>15522</v>
      </c>
      <c r="C10797" s="86" t="s">
        <v>27</v>
      </c>
      <c r="D10797" s="197"/>
    </row>
    <row r="10798" spans="1:4" ht="26.4" x14ac:dyDescent="0.25">
      <c r="A10798" s="86">
        <v>589</v>
      </c>
      <c r="B10798" s="87" t="s">
        <v>15523</v>
      </c>
      <c r="C10798" s="86" t="s">
        <v>27</v>
      </c>
      <c r="D10798" s="197"/>
    </row>
    <row r="10799" spans="1:4" x14ac:dyDescent="0.25">
      <c r="A10799" s="86">
        <v>1165</v>
      </c>
      <c r="B10799" s="87" t="s">
        <v>15524</v>
      </c>
      <c r="C10799" s="86" t="s">
        <v>11</v>
      </c>
      <c r="D10799" s="197">
        <v>20.04</v>
      </c>
    </row>
    <row r="10800" spans="1:4" x14ac:dyDescent="0.25">
      <c r="A10800" s="86">
        <v>1164</v>
      </c>
      <c r="B10800" s="87" t="s">
        <v>15525</v>
      </c>
      <c r="C10800" s="86" t="s">
        <v>11</v>
      </c>
      <c r="D10800" s="197">
        <v>16.23</v>
      </c>
    </row>
    <row r="10801" spans="1:4" x14ac:dyDescent="0.25">
      <c r="A10801" s="86">
        <v>1170</v>
      </c>
      <c r="B10801" s="87" t="s">
        <v>15526</v>
      </c>
      <c r="C10801" s="86" t="s">
        <v>11</v>
      </c>
      <c r="D10801" s="197">
        <v>10.63</v>
      </c>
    </row>
    <row r="10802" spans="1:4" x14ac:dyDescent="0.25">
      <c r="A10802" s="86">
        <v>1162</v>
      </c>
      <c r="B10802" s="87" t="s">
        <v>15527</v>
      </c>
      <c r="C10802" s="86" t="s">
        <v>11</v>
      </c>
      <c r="D10802" s="197">
        <v>5.64</v>
      </c>
    </row>
    <row r="10803" spans="1:4" x14ac:dyDescent="0.25">
      <c r="A10803" s="86">
        <v>12395</v>
      </c>
      <c r="B10803" s="87" t="s">
        <v>15528</v>
      </c>
      <c r="C10803" s="86" t="s">
        <v>11</v>
      </c>
      <c r="D10803" s="197">
        <v>5.48</v>
      </c>
    </row>
    <row r="10804" spans="1:4" x14ac:dyDescent="0.25">
      <c r="A10804" s="86">
        <v>1169</v>
      </c>
      <c r="B10804" s="87" t="s">
        <v>15529</v>
      </c>
      <c r="C10804" s="86" t="s">
        <v>11</v>
      </c>
      <c r="D10804" s="197">
        <v>52.2</v>
      </c>
    </row>
    <row r="10805" spans="1:4" x14ac:dyDescent="0.25">
      <c r="A10805" s="86">
        <v>1166</v>
      </c>
      <c r="B10805" s="87" t="s">
        <v>15530</v>
      </c>
      <c r="C10805" s="86" t="s">
        <v>11</v>
      </c>
      <c r="D10805" s="197">
        <v>28.94</v>
      </c>
    </row>
    <row r="10806" spans="1:4" x14ac:dyDescent="0.25">
      <c r="A10806" s="86">
        <v>1168</v>
      </c>
      <c r="B10806" s="87" t="s">
        <v>15531</v>
      </c>
      <c r="C10806" s="86" t="s">
        <v>11</v>
      </c>
      <c r="D10806" s="197">
        <v>74.42</v>
      </c>
    </row>
    <row r="10807" spans="1:4" x14ac:dyDescent="0.25">
      <c r="A10807" s="86">
        <v>1163</v>
      </c>
      <c r="B10807" s="87" t="s">
        <v>15532</v>
      </c>
      <c r="C10807" s="86" t="s">
        <v>11</v>
      </c>
      <c r="D10807" s="197">
        <v>7.29</v>
      </c>
    </row>
    <row r="10808" spans="1:4" x14ac:dyDescent="0.25">
      <c r="A10808" s="86">
        <v>12396</v>
      </c>
      <c r="B10808" s="87" t="s">
        <v>15533</v>
      </c>
      <c r="C10808" s="86" t="s">
        <v>11</v>
      </c>
      <c r="D10808" s="197">
        <v>5.48</v>
      </c>
    </row>
    <row r="10809" spans="1:4" x14ac:dyDescent="0.25">
      <c r="A10809" s="86">
        <v>1167</v>
      </c>
      <c r="B10809" s="87" t="s">
        <v>15534</v>
      </c>
      <c r="C10809" s="86" t="s">
        <v>11</v>
      </c>
      <c r="D10809" s="197">
        <v>124.48</v>
      </c>
    </row>
    <row r="10810" spans="1:4" x14ac:dyDescent="0.25">
      <c r="A10810" s="86">
        <v>36331</v>
      </c>
      <c r="B10810" s="87" t="s">
        <v>15535</v>
      </c>
      <c r="C10810" s="86" t="s">
        <v>11</v>
      </c>
      <c r="D10810" s="197"/>
    </row>
    <row r="10811" spans="1:4" x14ac:dyDescent="0.25">
      <c r="A10811" s="86">
        <v>36346</v>
      </c>
      <c r="B10811" s="87" t="s">
        <v>15536</v>
      </c>
      <c r="C10811" s="86" t="s">
        <v>11</v>
      </c>
      <c r="D10811" s="197"/>
    </row>
    <row r="10812" spans="1:4" x14ac:dyDescent="0.25">
      <c r="A10812" s="86">
        <v>1202</v>
      </c>
      <c r="B10812" s="87" t="s">
        <v>15537</v>
      </c>
      <c r="C10812" s="86" t="s">
        <v>11</v>
      </c>
      <c r="D10812" s="197">
        <v>6.66</v>
      </c>
    </row>
    <row r="10813" spans="1:4" x14ac:dyDescent="0.25">
      <c r="A10813" s="86">
        <v>1197</v>
      </c>
      <c r="B10813" s="87" t="s">
        <v>15538</v>
      </c>
      <c r="C10813" s="86" t="s">
        <v>11</v>
      </c>
      <c r="D10813" s="197">
        <v>2.35</v>
      </c>
    </row>
    <row r="10814" spans="1:4" x14ac:dyDescent="0.25">
      <c r="A10814" s="86">
        <v>1198</v>
      </c>
      <c r="B10814" s="87" t="s">
        <v>15539</v>
      </c>
      <c r="C10814" s="86" t="s">
        <v>11</v>
      </c>
      <c r="D10814" s="197">
        <v>3.07</v>
      </c>
    </row>
    <row r="10815" spans="1:4" x14ac:dyDescent="0.25">
      <c r="A10815" s="86">
        <v>20088</v>
      </c>
      <c r="B10815" s="87" t="s">
        <v>15540</v>
      </c>
      <c r="C10815" s="86" t="s">
        <v>11</v>
      </c>
      <c r="D10815" s="197">
        <v>16.86</v>
      </c>
    </row>
    <row r="10816" spans="1:4" x14ac:dyDescent="0.25">
      <c r="A10816" s="86">
        <v>20089</v>
      </c>
      <c r="B10816" s="87" t="s">
        <v>15541</v>
      </c>
      <c r="C10816" s="86" t="s">
        <v>11</v>
      </c>
      <c r="D10816" s="197">
        <v>82.66</v>
      </c>
    </row>
    <row r="10817" spans="1:4" x14ac:dyDescent="0.25">
      <c r="A10817" s="86">
        <v>20087</v>
      </c>
      <c r="B10817" s="87" t="s">
        <v>15542</v>
      </c>
      <c r="C10817" s="86" t="s">
        <v>11</v>
      </c>
      <c r="D10817" s="197">
        <v>13.95</v>
      </c>
    </row>
    <row r="10818" spans="1:4" x14ac:dyDescent="0.25">
      <c r="A10818" s="86">
        <v>1191</v>
      </c>
      <c r="B10818" s="87" t="s">
        <v>15543</v>
      </c>
      <c r="C10818" s="86" t="s">
        <v>11</v>
      </c>
      <c r="D10818" s="197">
        <v>1.67</v>
      </c>
    </row>
    <row r="10819" spans="1:4" x14ac:dyDescent="0.25">
      <c r="A10819" s="86">
        <v>1185</v>
      </c>
      <c r="B10819" s="87" t="s">
        <v>15544</v>
      </c>
      <c r="C10819" s="86" t="s">
        <v>11</v>
      </c>
      <c r="D10819" s="197">
        <v>1.67</v>
      </c>
    </row>
    <row r="10820" spans="1:4" x14ac:dyDescent="0.25">
      <c r="A10820" s="86">
        <v>1189</v>
      </c>
      <c r="B10820" s="87" t="s">
        <v>15545</v>
      </c>
      <c r="C10820" s="86" t="s">
        <v>11</v>
      </c>
      <c r="D10820" s="197">
        <v>2.74</v>
      </c>
    </row>
    <row r="10821" spans="1:4" x14ac:dyDescent="0.25">
      <c r="A10821" s="86">
        <v>1193</v>
      </c>
      <c r="B10821" s="87" t="s">
        <v>15546</v>
      </c>
      <c r="C10821" s="86" t="s">
        <v>11</v>
      </c>
      <c r="D10821" s="197">
        <v>5.26</v>
      </c>
    </row>
    <row r="10822" spans="1:4" x14ac:dyDescent="0.25">
      <c r="A10822" s="86">
        <v>1194</v>
      </c>
      <c r="B10822" s="87" t="s">
        <v>15547</v>
      </c>
      <c r="C10822" s="86" t="s">
        <v>11</v>
      </c>
      <c r="D10822" s="197">
        <v>9.5</v>
      </c>
    </row>
    <row r="10823" spans="1:4" x14ac:dyDescent="0.25">
      <c r="A10823" s="86">
        <v>1195</v>
      </c>
      <c r="B10823" s="87" t="s">
        <v>15548</v>
      </c>
      <c r="C10823" s="86" t="s">
        <v>11</v>
      </c>
      <c r="D10823" s="197">
        <v>15.99</v>
      </c>
    </row>
    <row r="10824" spans="1:4" x14ac:dyDescent="0.25">
      <c r="A10824" s="86">
        <v>1204</v>
      </c>
      <c r="B10824" s="87" t="s">
        <v>15549</v>
      </c>
      <c r="C10824" s="86" t="s">
        <v>11</v>
      </c>
      <c r="D10824" s="197">
        <v>27.97</v>
      </c>
    </row>
    <row r="10825" spans="1:4" x14ac:dyDescent="0.25">
      <c r="A10825" s="86">
        <v>1200</v>
      </c>
      <c r="B10825" s="87" t="s">
        <v>15550</v>
      </c>
      <c r="C10825" s="86" t="s">
        <v>11</v>
      </c>
      <c r="D10825" s="197">
        <v>12.67</v>
      </c>
    </row>
    <row r="10826" spans="1:4" x14ac:dyDescent="0.25">
      <c r="A10826" s="86">
        <v>12909</v>
      </c>
      <c r="B10826" s="87" t="s">
        <v>15551</v>
      </c>
      <c r="C10826" s="86" t="s">
        <v>11</v>
      </c>
      <c r="D10826" s="197">
        <v>5.88</v>
      </c>
    </row>
    <row r="10827" spans="1:4" x14ac:dyDescent="0.25">
      <c r="A10827" s="86">
        <v>12910</v>
      </c>
      <c r="B10827" s="87" t="s">
        <v>15552</v>
      </c>
      <c r="C10827" s="86" t="s">
        <v>11</v>
      </c>
      <c r="D10827" s="197">
        <v>10.56</v>
      </c>
    </row>
    <row r="10828" spans="1:4" x14ac:dyDescent="0.25">
      <c r="A10828" s="86">
        <v>1207</v>
      </c>
      <c r="B10828" s="87" t="s">
        <v>15553</v>
      </c>
      <c r="C10828" s="86" t="s">
        <v>11</v>
      </c>
      <c r="D10828" s="197"/>
    </row>
    <row r="10829" spans="1:4" x14ac:dyDescent="0.25">
      <c r="A10829" s="86">
        <v>1206</v>
      </c>
      <c r="B10829" s="87" t="s">
        <v>15554</v>
      </c>
      <c r="C10829" s="86" t="s">
        <v>11</v>
      </c>
      <c r="D10829" s="197"/>
    </row>
    <row r="10830" spans="1:4" x14ac:dyDescent="0.25">
      <c r="A10830" s="86">
        <v>1183</v>
      </c>
      <c r="B10830" s="87" t="s">
        <v>15555</v>
      </c>
      <c r="C10830" s="86" t="s">
        <v>11</v>
      </c>
      <c r="D10830" s="197"/>
    </row>
    <row r="10831" spans="1:4" x14ac:dyDescent="0.25">
      <c r="A10831" s="86">
        <v>42685</v>
      </c>
      <c r="B10831" s="87" t="s">
        <v>15556</v>
      </c>
      <c r="C10831" s="86" t="s">
        <v>11</v>
      </c>
      <c r="D10831" s="197">
        <v>85.66</v>
      </c>
    </row>
    <row r="10832" spans="1:4" x14ac:dyDescent="0.25">
      <c r="A10832" s="86">
        <v>42686</v>
      </c>
      <c r="B10832" s="87" t="s">
        <v>15557</v>
      </c>
      <c r="C10832" s="86" t="s">
        <v>11</v>
      </c>
      <c r="D10832" s="197">
        <v>94.35</v>
      </c>
    </row>
    <row r="10833" spans="1:4" ht="26.4" x14ac:dyDescent="0.25">
      <c r="A10833" s="86">
        <v>12894</v>
      </c>
      <c r="B10833" s="87" t="s">
        <v>15558</v>
      </c>
      <c r="C10833" s="86" t="s">
        <v>11</v>
      </c>
      <c r="D10833" s="197">
        <v>19.66</v>
      </c>
    </row>
    <row r="10834" spans="1:4" ht="26.4" x14ac:dyDescent="0.25">
      <c r="A10834" s="86">
        <v>12895</v>
      </c>
      <c r="B10834" s="87" t="s">
        <v>15559</v>
      </c>
      <c r="C10834" s="86" t="s">
        <v>11</v>
      </c>
      <c r="D10834" s="197">
        <v>13.2</v>
      </c>
    </row>
    <row r="10835" spans="1:4" ht="26.4" x14ac:dyDescent="0.25">
      <c r="A10835" s="86">
        <v>1631</v>
      </c>
      <c r="B10835" s="87" t="s">
        <v>15560</v>
      </c>
      <c r="C10835" s="86" t="s">
        <v>11</v>
      </c>
      <c r="D10835" s="197">
        <v>162.31</v>
      </c>
    </row>
    <row r="10836" spans="1:4" ht="26.4" x14ac:dyDescent="0.25">
      <c r="A10836" s="86">
        <v>1633</v>
      </c>
      <c r="B10836" s="87" t="s">
        <v>15561</v>
      </c>
      <c r="C10836" s="86" t="s">
        <v>11</v>
      </c>
      <c r="D10836" s="197">
        <v>275.77999999999997</v>
      </c>
    </row>
    <row r="10837" spans="1:4" x14ac:dyDescent="0.25">
      <c r="A10837" s="86">
        <v>10818</v>
      </c>
      <c r="B10837" s="87" t="s">
        <v>15562</v>
      </c>
      <c r="C10837" s="86" t="s">
        <v>16</v>
      </c>
      <c r="D10837" s="197">
        <v>51.58</v>
      </c>
    </row>
    <row r="10838" spans="1:4" x14ac:dyDescent="0.25">
      <c r="A10838" s="86">
        <v>41410</v>
      </c>
      <c r="B10838" s="87" t="s">
        <v>15563</v>
      </c>
      <c r="C10838" s="86" t="s">
        <v>11</v>
      </c>
      <c r="D10838" s="197">
        <v>72.709999999999994</v>
      </c>
    </row>
    <row r="10839" spans="1:4" x14ac:dyDescent="0.25">
      <c r="A10839" s="86">
        <v>41411</v>
      </c>
      <c r="B10839" s="87" t="s">
        <v>15564</v>
      </c>
      <c r="C10839" s="86" t="s">
        <v>11</v>
      </c>
      <c r="D10839" s="197">
        <v>65.92</v>
      </c>
    </row>
    <row r="10840" spans="1:4" x14ac:dyDescent="0.25">
      <c r="A10840" s="86">
        <v>41412</v>
      </c>
      <c r="B10840" s="87" t="s">
        <v>15565</v>
      </c>
      <c r="C10840" s="86" t="s">
        <v>11</v>
      </c>
      <c r="D10840" s="197">
        <v>127.5</v>
      </c>
    </row>
    <row r="10841" spans="1:4" x14ac:dyDescent="0.25">
      <c r="A10841" s="86">
        <v>41413</v>
      </c>
      <c r="B10841" s="87" t="s">
        <v>15566</v>
      </c>
      <c r="C10841" s="86" t="s">
        <v>11</v>
      </c>
      <c r="D10841" s="197">
        <v>114.73</v>
      </c>
    </row>
    <row r="10842" spans="1:4" ht="39.6" x14ac:dyDescent="0.25">
      <c r="A10842" s="86">
        <v>39359</v>
      </c>
      <c r="B10842" s="87" t="s">
        <v>15567</v>
      </c>
      <c r="C10842" s="86" t="s">
        <v>11</v>
      </c>
      <c r="D10842" s="197"/>
    </row>
    <row r="10843" spans="1:4" ht="39.6" x14ac:dyDescent="0.25">
      <c r="A10843" s="86">
        <v>39360</v>
      </c>
      <c r="B10843" s="87" t="s">
        <v>15568</v>
      </c>
      <c r="C10843" s="86" t="s">
        <v>11</v>
      </c>
      <c r="D10843" s="197"/>
    </row>
    <row r="10844" spans="1:4" ht="26.4" x14ac:dyDescent="0.25">
      <c r="A10844" s="86">
        <v>10710</v>
      </c>
      <c r="B10844" s="87" t="s">
        <v>15569</v>
      </c>
      <c r="C10844" s="86" t="s">
        <v>9</v>
      </c>
      <c r="D10844" s="197"/>
    </row>
    <row r="10845" spans="1:4" ht="26.4" x14ac:dyDescent="0.25">
      <c r="A10845" s="86">
        <v>10709</v>
      </c>
      <c r="B10845" s="87" t="s">
        <v>15570</v>
      </c>
      <c r="C10845" s="86" t="s">
        <v>9</v>
      </c>
      <c r="D10845" s="197"/>
    </row>
    <row r="10846" spans="1:4" ht="26.4" x14ac:dyDescent="0.25">
      <c r="A10846" s="86">
        <v>39636</v>
      </c>
      <c r="B10846" s="87" t="s">
        <v>15571</v>
      </c>
      <c r="C10846" s="86" t="s">
        <v>9</v>
      </c>
      <c r="D10846" s="197"/>
    </row>
    <row r="10847" spans="1:4" ht="26.4" x14ac:dyDescent="0.25">
      <c r="A10847" s="86">
        <v>10708</v>
      </c>
      <c r="B10847" s="87" t="s">
        <v>15572</v>
      </c>
      <c r="C10847" s="86" t="s">
        <v>9</v>
      </c>
      <c r="D10847" s="197"/>
    </row>
    <row r="10848" spans="1:4" ht="26.4" x14ac:dyDescent="0.25">
      <c r="A10848" s="86">
        <v>39635</v>
      </c>
      <c r="B10848" s="87" t="s">
        <v>15573</v>
      </c>
      <c r="C10848" s="86" t="s">
        <v>9</v>
      </c>
      <c r="D10848" s="197"/>
    </row>
    <row r="10849" spans="1:4" x14ac:dyDescent="0.25">
      <c r="A10849" s="86">
        <v>6117</v>
      </c>
      <c r="B10849" s="87" t="s">
        <v>15574</v>
      </c>
      <c r="C10849" s="86" t="s">
        <v>18</v>
      </c>
      <c r="D10849" s="197">
        <v>18.82</v>
      </c>
    </row>
    <row r="10850" spans="1:4" x14ac:dyDescent="0.25">
      <c r="A10850" s="86">
        <v>40913</v>
      </c>
      <c r="B10850" s="87" t="s">
        <v>15575</v>
      </c>
      <c r="C10850" s="86" t="s">
        <v>4061</v>
      </c>
      <c r="D10850" s="197">
        <v>3306.02</v>
      </c>
    </row>
    <row r="10851" spans="1:4" x14ac:dyDescent="0.25">
      <c r="A10851" s="86">
        <v>1214</v>
      </c>
      <c r="B10851" s="87" t="s">
        <v>15576</v>
      </c>
      <c r="C10851" s="86" t="s">
        <v>18</v>
      </c>
      <c r="D10851" s="197">
        <v>25.85</v>
      </c>
    </row>
    <row r="10852" spans="1:4" x14ac:dyDescent="0.25">
      <c r="A10852" s="86">
        <v>40915</v>
      </c>
      <c r="B10852" s="87" t="s">
        <v>15577</v>
      </c>
      <c r="C10852" s="86" t="s">
        <v>4061</v>
      </c>
      <c r="D10852" s="197">
        <v>4535.4399999999996</v>
      </c>
    </row>
    <row r="10853" spans="1:4" x14ac:dyDescent="0.25">
      <c r="A10853" s="86">
        <v>40914</v>
      </c>
      <c r="B10853" s="87" t="s">
        <v>15578</v>
      </c>
      <c r="C10853" s="86" t="s">
        <v>4061</v>
      </c>
      <c r="D10853" s="197">
        <v>4535.4399999999996</v>
      </c>
    </row>
    <row r="10854" spans="1:4" x14ac:dyDescent="0.25">
      <c r="A10854" s="86">
        <v>1213</v>
      </c>
      <c r="B10854" s="87" t="s">
        <v>15579</v>
      </c>
      <c r="C10854" s="86" t="s">
        <v>18</v>
      </c>
      <c r="D10854" s="197">
        <v>25.85</v>
      </c>
    </row>
    <row r="10855" spans="1:4" ht="26.4" x14ac:dyDescent="0.25">
      <c r="A10855" s="86">
        <v>5091</v>
      </c>
      <c r="B10855" s="87" t="s">
        <v>15580</v>
      </c>
      <c r="C10855" s="86" t="s">
        <v>11</v>
      </c>
      <c r="D10855" s="197">
        <v>19.41</v>
      </c>
    </row>
    <row r="10856" spans="1:4" ht="26.4" x14ac:dyDescent="0.25">
      <c r="A10856" s="86">
        <v>14615</v>
      </c>
      <c r="B10856" s="87" t="s">
        <v>15581</v>
      </c>
      <c r="C10856" s="86" t="s">
        <v>11</v>
      </c>
      <c r="D10856" s="197">
        <v>2489.48</v>
      </c>
    </row>
    <row r="10857" spans="1:4" ht="26.4" x14ac:dyDescent="0.25">
      <c r="A10857" s="86">
        <v>2711</v>
      </c>
      <c r="B10857" s="87" t="s">
        <v>15582</v>
      </c>
      <c r="C10857" s="86" t="s">
        <v>11</v>
      </c>
      <c r="D10857" s="197">
        <v>204.81</v>
      </c>
    </row>
    <row r="10858" spans="1:4" ht="26.4" x14ac:dyDescent="0.25">
      <c r="A10858" s="86">
        <v>45235</v>
      </c>
      <c r="B10858" s="87" t="s">
        <v>15583</v>
      </c>
      <c r="C10858" s="86" t="s">
        <v>11</v>
      </c>
      <c r="D10858" s="197">
        <v>1319.54</v>
      </c>
    </row>
    <row r="10859" spans="1:4" ht="39.6" x14ac:dyDescent="0.25">
      <c r="A10859" s="86">
        <v>37727</v>
      </c>
      <c r="B10859" s="87" t="s">
        <v>15584</v>
      </c>
      <c r="C10859" s="86" t="s">
        <v>11</v>
      </c>
      <c r="D10859" s="197">
        <v>18040</v>
      </c>
    </row>
    <row r="10860" spans="1:4" ht="39.6" x14ac:dyDescent="0.25">
      <c r="A10860" s="86">
        <v>37728</v>
      </c>
      <c r="B10860" s="87" t="s">
        <v>15585</v>
      </c>
      <c r="C10860" s="86" t="s">
        <v>11</v>
      </c>
      <c r="D10860" s="197">
        <v>24473.84</v>
      </c>
    </row>
    <row r="10861" spans="1:4" ht="39.6" x14ac:dyDescent="0.25">
      <c r="A10861" s="86">
        <v>37729</v>
      </c>
      <c r="B10861" s="87" t="s">
        <v>15586</v>
      </c>
      <c r="C10861" s="86" t="s">
        <v>11</v>
      </c>
      <c r="D10861" s="197">
        <v>26492.3</v>
      </c>
    </row>
    <row r="10862" spans="1:4" ht="39.6" x14ac:dyDescent="0.25">
      <c r="A10862" s="86">
        <v>37730</v>
      </c>
      <c r="B10862" s="87" t="s">
        <v>15587</v>
      </c>
      <c r="C10862" s="86" t="s">
        <v>11</v>
      </c>
      <c r="D10862" s="197">
        <v>28510.76</v>
      </c>
    </row>
    <row r="10863" spans="1:4" ht="39.6" x14ac:dyDescent="0.25">
      <c r="A10863" s="86">
        <v>37731</v>
      </c>
      <c r="B10863" s="87" t="s">
        <v>15588</v>
      </c>
      <c r="C10863" s="86" t="s">
        <v>11</v>
      </c>
      <c r="D10863" s="197">
        <v>30529.23</v>
      </c>
    </row>
    <row r="10864" spans="1:4" ht="39.6" x14ac:dyDescent="0.25">
      <c r="A10864" s="86">
        <v>37732</v>
      </c>
      <c r="B10864" s="87" t="s">
        <v>15589</v>
      </c>
      <c r="C10864" s="86" t="s">
        <v>11</v>
      </c>
      <c r="D10864" s="197">
        <v>34818.46</v>
      </c>
    </row>
    <row r="10865" spans="1:4" x14ac:dyDescent="0.25">
      <c r="A10865" s="86">
        <v>45194</v>
      </c>
      <c r="B10865" s="87" t="s">
        <v>15590</v>
      </c>
      <c r="C10865" s="86" t="s">
        <v>11</v>
      </c>
      <c r="D10865" s="197">
        <v>192.11</v>
      </c>
    </row>
    <row r="10866" spans="1:4" ht="52.8" x14ac:dyDescent="0.25">
      <c r="A10866" s="86">
        <v>36496</v>
      </c>
      <c r="B10866" s="87" t="s">
        <v>15591</v>
      </c>
      <c r="C10866" s="86" t="s">
        <v>11</v>
      </c>
      <c r="D10866" s="197">
        <v>6320.75</v>
      </c>
    </row>
    <row r="10867" spans="1:4" ht="39.6" x14ac:dyDescent="0.25">
      <c r="A10867" s="86">
        <v>37762</v>
      </c>
      <c r="B10867" s="87" t="s">
        <v>15592</v>
      </c>
      <c r="C10867" s="86" t="s">
        <v>11</v>
      </c>
      <c r="D10867" s="197"/>
    </row>
    <row r="10868" spans="1:4" ht="39.6" x14ac:dyDescent="0.25">
      <c r="A10868" s="86">
        <v>37763</v>
      </c>
      <c r="B10868" s="87" t="s">
        <v>15593</v>
      </c>
      <c r="C10868" s="86" t="s">
        <v>11</v>
      </c>
      <c r="D10868" s="197"/>
    </row>
    <row r="10869" spans="1:4" ht="39.6" x14ac:dyDescent="0.25">
      <c r="A10869" s="86">
        <v>41992</v>
      </c>
      <c r="B10869" s="87" t="s">
        <v>15594</v>
      </c>
      <c r="C10869" s="86" t="s">
        <v>11</v>
      </c>
      <c r="D10869" s="197"/>
    </row>
    <row r="10870" spans="1:4" ht="39.6" x14ac:dyDescent="0.25">
      <c r="A10870" s="86">
        <v>10630</v>
      </c>
      <c r="B10870" s="87" t="s">
        <v>15595</v>
      </c>
      <c r="C10870" s="86" t="s">
        <v>11</v>
      </c>
      <c r="D10870" s="197"/>
    </row>
    <row r="10871" spans="1:4" ht="39.6" x14ac:dyDescent="0.25">
      <c r="A10871" s="86">
        <v>13215</v>
      </c>
      <c r="B10871" s="87" t="s">
        <v>15596</v>
      </c>
      <c r="C10871" s="86" t="s">
        <v>11</v>
      </c>
      <c r="D10871" s="197"/>
    </row>
    <row r="10872" spans="1:4" x14ac:dyDescent="0.25">
      <c r="A10872" s="86">
        <v>4235</v>
      </c>
      <c r="B10872" s="87" t="s">
        <v>15597</v>
      </c>
      <c r="C10872" s="86" t="s">
        <v>18</v>
      </c>
      <c r="D10872" s="197">
        <v>16.59</v>
      </c>
    </row>
    <row r="10873" spans="1:4" x14ac:dyDescent="0.25">
      <c r="A10873" s="86">
        <v>40976</v>
      </c>
      <c r="B10873" s="87" t="s">
        <v>15598</v>
      </c>
      <c r="C10873" s="86" t="s">
        <v>4061</v>
      </c>
      <c r="D10873" s="197">
        <v>2910.74</v>
      </c>
    </row>
    <row r="10874" spans="1:4" ht="39.6" x14ac:dyDescent="0.25">
      <c r="A10874" s="86">
        <v>43091</v>
      </c>
      <c r="B10874" s="87" t="s">
        <v>15599</v>
      </c>
      <c r="C10874" s="86" t="s">
        <v>11</v>
      </c>
      <c r="D10874" s="197">
        <v>6190.27</v>
      </c>
    </row>
    <row r="10875" spans="1:4" ht="39.6" x14ac:dyDescent="0.25">
      <c r="A10875" s="86">
        <v>43092</v>
      </c>
      <c r="B10875" s="87" t="s">
        <v>15600</v>
      </c>
      <c r="C10875" s="86" t="s">
        <v>11</v>
      </c>
      <c r="D10875" s="197">
        <v>8253.7000000000007</v>
      </c>
    </row>
    <row r="10876" spans="1:4" ht="39.6" x14ac:dyDescent="0.25">
      <c r="A10876" s="86">
        <v>43089</v>
      </c>
      <c r="B10876" s="87" t="s">
        <v>15601</v>
      </c>
      <c r="C10876" s="86" t="s">
        <v>11</v>
      </c>
      <c r="D10876" s="197">
        <v>1438.44</v>
      </c>
    </row>
    <row r="10877" spans="1:4" ht="39.6" x14ac:dyDescent="0.25">
      <c r="A10877" s="86">
        <v>43090</v>
      </c>
      <c r="B10877" s="87" t="s">
        <v>15602</v>
      </c>
      <c r="C10877" s="86" t="s">
        <v>11</v>
      </c>
      <c r="D10877" s="197">
        <v>3174.5</v>
      </c>
    </row>
    <row r="10878" spans="1:4" x14ac:dyDescent="0.25">
      <c r="A10878" s="86">
        <v>41967</v>
      </c>
      <c r="B10878" s="87" t="s">
        <v>15603</v>
      </c>
      <c r="C10878" s="86" t="s">
        <v>3741</v>
      </c>
      <c r="D10878" s="197">
        <v>20.87</v>
      </c>
    </row>
    <row r="10879" spans="1:4" ht="26.4" x14ac:dyDescent="0.25">
      <c r="A10879" s="86">
        <v>12760</v>
      </c>
      <c r="B10879" s="87" t="s">
        <v>15604</v>
      </c>
      <c r="C10879" s="86" t="s">
        <v>9</v>
      </c>
      <c r="D10879" s="197">
        <v>1625.29</v>
      </c>
    </row>
    <row r="10880" spans="1:4" ht="26.4" x14ac:dyDescent="0.25">
      <c r="A10880" s="86">
        <v>12759</v>
      </c>
      <c r="B10880" s="87" t="s">
        <v>15605</v>
      </c>
      <c r="C10880" s="86" t="s">
        <v>9</v>
      </c>
      <c r="D10880" s="197">
        <v>1083.51</v>
      </c>
    </row>
    <row r="10881" spans="1:4" ht="26.4" x14ac:dyDescent="0.25">
      <c r="A10881" s="86">
        <v>43105</v>
      </c>
      <c r="B10881" s="87" t="s">
        <v>15606</v>
      </c>
      <c r="C10881" s="86" t="s">
        <v>16</v>
      </c>
      <c r="D10881" s="197">
        <v>31.93</v>
      </c>
    </row>
    <row r="10882" spans="1:4" ht="26.4" x14ac:dyDescent="0.25">
      <c r="A10882" s="86">
        <v>40424</v>
      </c>
      <c r="B10882" s="87" t="s">
        <v>15607</v>
      </c>
      <c r="C10882" s="86" t="s">
        <v>16</v>
      </c>
      <c r="D10882" s="197">
        <v>8.11</v>
      </c>
    </row>
    <row r="10883" spans="1:4" x14ac:dyDescent="0.25">
      <c r="A10883" s="86">
        <v>1325</v>
      </c>
      <c r="B10883" s="87" t="s">
        <v>15608</v>
      </c>
      <c r="C10883" s="86" t="s">
        <v>16</v>
      </c>
      <c r="D10883" s="197">
        <v>8.8800000000000008</v>
      </c>
    </row>
    <row r="10884" spans="1:4" x14ac:dyDescent="0.25">
      <c r="A10884" s="86">
        <v>1327</v>
      </c>
      <c r="B10884" s="87" t="s">
        <v>15609</v>
      </c>
      <c r="C10884" s="86" t="s">
        <v>16</v>
      </c>
      <c r="D10884" s="197">
        <v>9.4600000000000009</v>
      </c>
    </row>
    <row r="10885" spans="1:4" x14ac:dyDescent="0.25">
      <c r="A10885" s="86">
        <v>1328</v>
      </c>
      <c r="B10885" s="87" t="s">
        <v>15610</v>
      </c>
      <c r="C10885" s="86" t="s">
        <v>16</v>
      </c>
      <c r="D10885" s="197">
        <v>8.9</v>
      </c>
    </row>
    <row r="10886" spans="1:4" x14ac:dyDescent="0.25">
      <c r="A10886" s="86">
        <v>1321</v>
      </c>
      <c r="B10886" s="87" t="s">
        <v>15611</v>
      </c>
      <c r="C10886" s="86" t="s">
        <v>16</v>
      </c>
      <c r="D10886" s="197">
        <v>8.25</v>
      </c>
    </row>
    <row r="10887" spans="1:4" x14ac:dyDescent="0.25">
      <c r="A10887" s="86">
        <v>1318</v>
      </c>
      <c r="B10887" s="87" t="s">
        <v>15612</v>
      </c>
      <c r="C10887" s="86" t="s">
        <v>16</v>
      </c>
      <c r="D10887" s="197">
        <v>8.25</v>
      </c>
    </row>
    <row r="10888" spans="1:4" x14ac:dyDescent="0.25">
      <c r="A10888" s="86">
        <v>1322</v>
      </c>
      <c r="B10888" s="87" t="s">
        <v>15613</v>
      </c>
      <c r="C10888" s="86" t="s">
        <v>16</v>
      </c>
      <c r="D10888" s="197">
        <v>8.7200000000000006</v>
      </c>
    </row>
    <row r="10889" spans="1:4" x14ac:dyDescent="0.25">
      <c r="A10889" s="86">
        <v>1323</v>
      </c>
      <c r="B10889" s="87" t="s">
        <v>15614</v>
      </c>
      <c r="C10889" s="86" t="s">
        <v>16</v>
      </c>
      <c r="D10889" s="197">
        <v>8.7200000000000006</v>
      </c>
    </row>
    <row r="10890" spans="1:4" x14ac:dyDescent="0.25">
      <c r="A10890" s="86">
        <v>1319</v>
      </c>
      <c r="B10890" s="87" t="s">
        <v>15615</v>
      </c>
      <c r="C10890" s="86" t="s">
        <v>16</v>
      </c>
      <c r="D10890" s="197">
        <v>7.35</v>
      </c>
    </row>
    <row r="10891" spans="1:4" x14ac:dyDescent="0.25">
      <c r="A10891" s="86">
        <v>11026</v>
      </c>
      <c r="B10891" s="87" t="s">
        <v>15616</v>
      </c>
      <c r="C10891" s="86" t="s">
        <v>16</v>
      </c>
      <c r="D10891" s="197">
        <v>10.1</v>
      </c>
    </row>
    <row r="10892" spans="1:4" x14ac:dyDescent="0.25">
      <c r="A10892" s="86">
        <v>11027</v>
      </c>
      <c r="B10892" s="87" t="s">
        <v>15617</v>
      </c>
      <c r="C10892" s="86" t="s">
        <v>16</v>
      </c>
      <c r="D10892" s="197">
        <v>10.52</v>
      </c>
    </row>
    <row r="10893" spans="1:4" x14ac:dyDescent="0.25">
      <c r="A10893" s="86">
        <v>11046</v>
      </c>
      <c r="B10893" s="87" t="s">
        <v>15618</v>
      </c>
      <c r="C10893" s="86" t="s">
        <v>16</v>
      </c>
      <c r="D10893" s="197">
        <v>10.08</v>
      </c>
    </row>
    <row r="10894" spans="1:4" x14ac:dyDescent="0.25">
      <c r="A10894" s="86">
        <v>11047</v>
      </c>
      <c r="B10894" s="87" t="s">
        <v>15619</v>
      </c>
      <c r="C10894" s="86" t="s">
        <v>16</v>
      </c>
      <c r="D10894" s="197">
        <v>10.98</v>
      </c>
    </row>
    <row r="10895" spans="1:4" x14ac:dyDescent="0.25">
      <c r="A10895" s="86">
        <v>43668</v>
      </c>
      <c r="B10895" s="87" t="s">
        <v>15620</v>
      </c>
      <c r="C10895" s="86" t="s">
        <v>16</v>
      </c>
      <c r="D10895" s="197">
        <v>9.69</v>
      </c>
    </row>
    <row r="10896" spans="1:4" x14ac:dyDescent="0.25">
      <c r="A10896" s="86">
        <v>11049</v>
      </c>
      <c r="B10896" s="87" t="s">
        <v>15621</v>
      </c>
      <c r="C10896" s="86" t="s">
        <v>16</v>
      </c>
      <c r="D10896" s="197">
        <v>10.5</v>
      </c>
    </row>
    <row r="10897" spans="1:4" x14ac:dyDescent="0.25">
      <c r="A10897" s="86">
        <v>43106</v>
      </c>
      <c r="B10897" s="87" t="s">
        <v>15622</v>
      </c>
      <c r="C10897" s="86" t="s">
        <v>16</v>
      </c>
      <c r="D10897" s="197">
        <v>10.56</v>
      </c>
    </row>
    <row r="10898" spans="1:4" x14ac:dyDescent="0.25">
      <c r="A10898" s="86">
        <v>11051</v>
      </c>
      <c r="B10898" s="87" t="s">
        <v>15623</v>
      </c>
      <c r="C10898" s="86" t="s">
        <v>16</v>
      </c>
      <c r="D10898" s="197">
        <v>11.02</v>
      </c>
    </row>
    <row r="10899" spans="1:4" x14ac:dyDescent="0.25">
      <c r="A10899" s="86">
        <v>11061</v>
      </c>
      <c r="B10899" s="87" t="s">
        <v>15624</v>
      </c>
      <c r="C10899" s="86" t="s">
        <v>16</v>
      </c>
      <c r="D10899" s="197">
        <v>13.23</v>
      </c>
    </row>
    <row r="10900" spans="1:4" x14ac:dyDescent="0.25">
      <c r="A10900" s="86">
        <v>43667</v>
      </c>
      <c r="B10900" s="87" t="s">
        <v>15625</v>
      </c>
      <c r="C10900" s="86" t="s">
        <v>16</v>
      </c>
      <c r="D10900" s="197">
        <v>9.61</v>
      </c>
    </row>
    <row r="10901" spans="1:4" x14ac:dyDescent="0.25">
      <c r="A10901" s="86">
        <v>1333</v>
      </c>
      <c r="B10901" s="87" t="s">
        <v>15626</v>
      </c>
      <c r="C10901" s="86" t="s">
        <v>16</v>
      </c>
      <c r="D10901" s="197">
        <v>8</v>
      </c>
    </row>
    <row r="10902" spans="1:4" x14ac:dyDescent="0.25">
      <c r="A10902" s="86">
        <v>1330</v>
      </c>
      <c r="B10902" s="87" t="s">
        <v>15627</v>
      </c>
      <c r="C10902" s="86" t="s">
        <v>16</v>
      </c>
      <c r="D10902" s="197">
        <v>7.93</v>
      </c>
    </row>
    <row r="10903" spans="1:4" x14ac:dyDescent="0.25">
      <c r="A10903" s="86">
        <v>10957</v>
      </c>
      <c r="B10903" s="87" t="s">
        <v>15628</v>
      </c>
      <c r="C10903" s="86" t="s">
        <v>16</v>
      </c>
      <c r="D10903" s="197">
        <v>9.15</v>
      </c>
    </row>
    <row r="10904" spans="1:4" x14ac:dyDescent="0.25">
      <c r="A10904" s="86">
        <v>1332</v>
      </c>
      <c r="B10904" s="87" t="s">
        <v>15629</v>
      </c>
      <c r="C10904" s="86" t="s">
        <v>16</v>
      </c>
      <c r="D10904" s="197">
        <v>8.1300000000000008</v>
      </c>
    </row>
    <row r="10905" spans="1:4" x14ac:dyDescent="0.25">
      <c r="A10905" s="86">
        <v>1334</v>
      </c>
      <c r="B10905" s="87" t="s">
        <v>15630</v>
      </c>
      <c r="C10905" s="86" t="s">
        <v>16</v>
      </c>
      <c r="D10905" s="197">
        <v>9.02</v>
      </c>
    </row>
    <row r="10906" spans="1:4" x14ac:dyDescent="0.25">
      <c r="A10906" s="86">
        <v>1335</v>
      </c>
      <c r="B10906" s="87" t="s">
        <v>15631</v>
      </c>
      <c r="C10906" s="86" t="s">
        <v>16</v>
      </c>
      <c r="D10906" s="197">
        <v>9.32</v>
      </c>
    </row>
    <row r="10907" spans="1:4" x14ac:dyDescent="0.25">
      <c r="A10907" s="86">
        <v>40425</v>
      </c>
      <c r="B10907" s="87" t="s">
        <v>15632</v>
      </c>
      <c r="C10907" s="86" t="s">
        <v>16</v>
      </c>
      <c r="D10907" s="197">
        <v>7.98</v>
      </c>
    </row>
    <row r="10908" spans="1:4" x14ac:dyDescent="0.25">
      <c r="A10908" s="86">
        <v>1337</v>
      </c>
      <c r="B10908" s="87" t="s">
        <v>15633</v>
      </c>
      <c r="C10908" s="86" t="s">
        <v>16</v>
      </c>
      <c r="D10908" s="197">
        <v>9.15</v>
      </c>
    </row>
    <row r="10909" spans="1:4" ht="26.4" x14ac:dyDescent="0.25">
      <c r="A10909" s="86">
        <v>1338</v>
      </c>
      <c r="B10909" s="87" t="s">
        <v>15634</v>
      </c>
      <c r="C10909" s="86" t="s">
        <v>9</v>
      </c>
      <c r="D10909" s="197">
        <v>44.2</v>
      </c>
    </row>
    <row r="10910" spans="1:4" ht="26.4" x14ac:dyDescent="0.25">
      <c r="A10910" s="86">
        <v>1340</v>
      </c>
      <c r="B10910" s="87" t="s">
        <v>15635</v>
      </c>
      <c r="C10910" s="86" t="s">
        <v>9</v>
      </c>
      <c r="D10910" s="197">
        <v>51.1</v>
      </c>
    </row>
    <row r="10911" spans="1:4" ht="26.4" x14ac:dyDescent="0.25">
      <c r="A10911" s="86">
        <v>1341</v>
      </c>
      <c r="B10911" s="87" t="s">
        <v>15636</v>
      </c>
      <c r="C10911" s="86" t="s">
        <v>9</v>
      </c>
      <c r="D10911" s="197">
        <v>49.22</v>
      </c>
    </row>
    <row r="10912" spans="1:4" x14ac:dyDescent="0.25">
      <c r="A10912" s="86">
        <v>34659</v>
      </c>
      <c r="B10912" s="87" t="s">
        <v>15637</v>
      </c>
      <c r="C10912" s="86" t="s">
        <v>9</v>
      </c>
      <c r="D10912" s="197">
        <v>43.46</v>
      </c>
    </row>
    <row r="10913" spans="1:4" x14ac:dyDescent="0.25">
      <c r="A10913" s="86">
        <v>34514</v>
      </c>
      <c r="B10913" s="87" t="s">
        <v>15638</v>
      </c>
      <c r="C10913" s="86" t="s">
        <v>9</v>
      </c>
      <c r="D10913" s="197">
        <v>48.14</v>
      </c>
    </row>
    <row r="10914" spans="1:4" x14ac:dyDescent="0.25">
      <c r="A10914" s="86">
        <v>34660</v>
      </c>
      <c r="B10914" s="87" t="s">
        <v>15639</v>
      </c>
      <c r="C10914" s="86" t="s">
        <v>9</v>
      </c>
      <c r="D10914" s="197">
        <v>61.09</v>
      </c>
    </row>
    <row r="10915" spans="1:4" x14ac:dyDescent="0.25">
      <c r="A10915" s="86">
        <v>34661</v>
      </c>
      <c r="B10915" s="87" t="s">
        <v>15640</v>
      </c>
      <c r="C10915" s="86" t="s">
        <v>9</v>
      </c>
      <c r="D10915" s="197">
        <v>87.75</v>
      </c>
    </row>
    <row r="10916" spans="1:4" x14ac:dyDescent="0.25">
      <c r="A10916" s="86">
        <v>34667</v>
      </c>
      <c r="B10916" s="87" t="s">
        <v>15641</v>
      </c>
      <c r="C10916" s="86" t="s">
        <v>9</v>
      </c>
      <c r="D10916" s="197">
        <v>31.77</v>
      </c>
    </row>
    <row r="10917" spans="1:4" x14ac:dyDescent="0.25">
      <c r="A10917" s="86">
        <v>34668</v>
      </c>
      <c r="B10917" s="87" t="s">
        <v>15642</v>
      </c>
      <c r="C10917" s="86" t="s">
        <v>9</v>
      </c>
      <c r="D10917" s="197">
        <v>41.52</v>
      </c>
    </row>
    <row r="10918" spans="1:4" x14ac:dyDescent="0.25">
      <c r="A10918" s="86">
        <v>34741</v>
      </c>
      <c r="B10918" s="87" t="s">
        <v>15643</v>
      </c>
      <c r="C10918" s="86" t="s">
        <v>9</v>
      </c>
      <c r="D10918" s="197">
        <v>45.69</v>
      </c>
    </row>
    <row r="10919" spans="1:4" x14ac:dyDescent="0.25">
      <c r="A10919" s="86">
        <v>34664</v>
      </c>
      <c r="B10919" s="87" t="s">
        <v>15644</v>
      </c>
      <c r="C10919" s="86" t="s">
        <v>9</v>
      </c>
      <c r="D10919" s="197">
        <v>49.86</v>
      </c>
    </row>
    <row r="10920" spans="1:4" x14ac:dyDescent="0.25">
      <c r="A10920" s="86">
        <v>34665</v>
      </c>
      <c r="B10920" s="87" t="s">
        <v>15645</v>
      </c>
      <c r="C10920" s="86" t="s">
        <v>9</v>
      </c>
      <c r="D10920" s="197">
        <v>61.89</v>
      </c>
    </row>
    <row r="10921" spans="1:4" x14ac:dyDescent="0.25">
      <c r="A10921" s="86">
        <v>34666</v>
      </c>
      <c r="B10921" s="87" t="s">
        <v>15646</v>
      </c>
      <c r="C10921" s="86" t="s">
        <v>9</v>
      </c>
      <c r="D10921" s="197">
        <v>93.49</v>
      </c>
    </row>
    <row r="10922" spans="1:4" x14ac:dyDescent="0.25">
      <c r="A10922" s="86">
        <v>34669</v>
      </c>
      <c r="B10922" s="87" t="s">
        <v>15647</v>
      </c>
      <c r="C10922" s="86" t="s">
        <v>9</v>
      </c>
      <c r="D10922" s="197">
        <v>34.28</v>
      </c>
    </row>
    <row r="10923" spans="1:4" x14ac:dyDescent="0.25">
      <c r="A10923" s="86">
        <v>34670</v>
      </c>
      <c r="B10923" s="87" t="s">
        <v>15648</v>
      </c>
      <c r="C10923" s="86" t="s">
        <v>9</v>
      </c>
      <c r="D10923" s="197">
        <v>41.92</v>
      </c>
    </row>
    <row r="10924" spans="1:4" x14ac:dyDescent="0.25">
      <c r="A10924" s="86">
        <v>34671</v>
      </c>
      <c r="B10924" s="87" t="s">
        <v>15649</v>
      </c>
      <c r="C10924" s="86" t="s">
        <v>9</v>
      </c>
      <c r="D10924" s="197">
        <v>34.99</v>
      </c>
    </row>
    <row r="10925" spans="1:4" x14ac:dyDescent="0.25">
      <c r="A10925" s="86">
        <v>34672</v>
      </c>
      <c r="B10925" s="87" t="s">
        <v>15650</v>
      </c>
      <c r="C10925" s="86" t="s">
        <v>9</v>
      </c>
      <c r="D10925" s="197">
        <v>36.9</v>
      </c>
    </row>
    <row r="10926" spans="1:4" x14ac:dyDescent="0.25">
      <c r="A10926" s="86">
        <v>34673</v>
      </c>
      <c r="B10926" s="87" t="s">
        <v>15651</v>
      </c>
      <c r="C10926" s="86" t="s">
        <v>9</v>
      </c>
      <c r="D10926" s="197">
        <v>45.03</v>
      </c>
    </row>
    <row r="10927" spans="1:4" x14ac:dyDescent="0.25">
      <c r="A10927" s="86">
        <v>34674</v>
      </c>
      <c r="B10927" s="87" t="s">
        <v>15652</v>
      </c>
      <c r="C10927" s="86" t="s">
        <v>9</v>
      </c>
      <c r="D10927" s="197">
        <v>59.86</v>
      </c>
    </row>
    <row r="10928" spans="1:4" x14ac:dyDescent="0.25">
      <c r="A10928" s="86">
        <v>34675</v>
      </c>
      <c r="B10928" s="87" t="s">
        <v>15653</v>
      </c>
      <c r="C10928" s="86" t="s">
        <v>9</v>
      </c>
      <c r="D10928" s="197">
        <v>72.98</v>
      </c>
    </row>
    <row r="10929" spans="1:4" x14ac:dyDescent="0.25">
      <c r="A10929" s="86">
        <v>34676</v>
      </c>
      <c r="B10929" s="87" t="s">
        <v>15654</v>
      </c>
      <c r="C10929" s="86" t="s">
        <v>9</v>
      </c>
      <c r="D10929" s="197">
        <v>21.01</v>
      </c>
    </row>
    <row r="10930" spans="1:4" x14ac:dyDescent="0.25">
      <c r="A10930" s="86">
        <v>34677</v>
      </c>
      <c r="B10930" s="87" t="s">
        <v>15655</v>
      </c>
      <c r="C10930" s="86" t="s">
        <v>9</v>
      </c>
      <c r="D10930" s="197">
        <v>28.25</v>
      </c>
    </row>
    <row r="10931" spans="1:4" ht="26.4" x14ac:dyDescent="0.25">
      <c r="A10931" s="86">
        <v>43126</v>
      </c>
      <c r="B10931" s="87" t="s">
        <v>15656</v>
      </c>
      <c r="C10931" s="86" t="s">
        <v>9</v>
      </c>
      <c r="D10931" s="197"/>
    </row>
    <row r="10932" spans="1:4" ht="26.4" x14ac:dyDescent="0.25">
      <c r="A10932" s="86">
        <v>43124</v>
      </c>
      <c r="B10932" s="87" t="s">
        <v>15657</v>
      </c>
      <c r="C10932" s="86" t="s">
        <v>9</v>
      </c>
      <c r="D10932" s="197"/>
    </row>
    <row r="10933" spans="1:4" ht="26.4" x14ac:dyDescent="0.25">
      <c r="A10933" s="86">
        <v>43125</v>
      </c>
      <c r="B10933" s="87" t="s">
        <v>15658</v>
      </c>
      <c r="C10933" s="86" t="s">
        <v>9</v>
      </c>
      <c r="D10933" s="197"/>
    </row>
    <row r="10934" spans="1:4" ht="26.4" x14ac:dyDescent="0.25">
      <c r="A10934" s="86">
        <v>40623</v>
      </c>
      <c r="B10934" s="87" t="s">
        <v>15659</v>
      </c>
      <c r="C10934" s="86" t="s">
        <v>8802</v>
      </c>
      <c r="D10934" s="197">
        <v>89.06</v>
      </c>
    </row>
    <row r="10935" spans="1:4" ht="26.4" x14ac:dyDescent="0.25">
      <c r="A10935" s="86">
        <v>43701</v>
      </c>
      <c r="B10935" s="87" t="s">
        <v>15660</v>
      </c>
      <c r="C10935" s="86" t="s">
        <v>16</v>
      </c>
      <c r="D10935" s="197">
        <v>72.11</v>
      </c>
    </row>
    <row r="10936" spans="1:4" ht="26.4" x14ac:dyDescent="0.25">
      <c r="A10936" s="86">
        <v>1345</v>
      </c>
      <c r="B10936" s="87" t="s">
        <v>15661</v>
      </c>
      <c r="C10936" s="86" t="s">
        <v>9</v>
      </c>
      <c r="D10936" s="197">
        <v>90.47</v>
      </c>
    </row>
    <row r="10937" spans="1:4" ht="26.4" x14ac:dyDescent="0.25">
      <c r="A10937" s="86">
        <v>1346</v>
      </c>
      <c r="B10937" s="87" t="s">
        <v>15662</v>
      </c>
      <c r="C10937" s="86" t="s">
        <v>9</v>
      </c>
      <c r="D10937" s="197">
        <v>52.62</v>
      </c>
    </row>
    <row r="10938" spans="1:4" ht="26.4" x14ac:dyDescent="0.25">
      <c r="A10938" s="86">
        <v>1347</v>
      </c>
      <c r="B10938" s="87" t="s">
        <v>15663</v>
      </c>
      <c r="C10938" s="86" t="s">
        <v>9</v>
      </c>
      <c r="D10938" s="197">
        <v>65.209999999999994</v>
      </c>
    </row>
    <row r="10939" spans="1:4" ht="26.4" x14ac:dyDescent="0.25">
      <c r="A10939" s="86">
        <v>43678</v>
      </c>
      <c r="B10939" s="87" t="s">
        <v>15664</v>
      </c>
      <c r="C10939" s="86" t="s">
        <v>9</v>
      </c>
      <c r="D10939" s="197">
        <v>75.64</v>
      </c>
    </row>
    <row r="10940" spans="1:4" ht="26.4" x14ac:dyDescent="0.25">
      <c r="A10940" s="86">
        <v>43680</v>
      </c>
      <c r="B10940" s="87" t="s">
        <v>15665</v>
      </c>
      <c r="C10940" s="86" t="s">
        <v>9</v>
      </c>
      <c r="D10940" s="197">
        <v>108.96</v>
      </c>
    </row>
    <row r="10941" spans="1:4" ht="26.4" x14ac:dyDescent="0.25">
      <c r="A10941" s="86">
        <v>43679</v>
      </c>
      <c r="B10941" s="87" t="s">
        <v>15666</v>
      </c>
      <c r="C10941" s="86" t="s">
        <v>9</v>
      </c>
      <c r="D10941" s="197">
        <v>38.24</v>
      </c>
    </row>
    <row r="10942" spans="1:4" ht="26.4" x14ac:dyDescent="0.25">
      <c r="A10942" s="86">
        <v>1355</v>
      </c>
      <c r="B10942" s="87" t="s">
        <v>15667</v>
      </c>
      <c r="C10942" s="86" t="s">
        <v>9</v>
      </c>
      <c r="D10942" s="197">
        <v>43.52</v>
      </c>
    </row>
    <row r="10943" spans="1:4" ht="26.4" x14ac:dyDescent="0.25">
      <c r="A10943" s="86">
        <v>1358</v>
      </c>
      <c r="B10943" s="87" t="s">
        <v>15668</v>
      </c>
      <c r="C10943" s="86" t="s">
        <v>9</v>
      </c>
      <c r="D10943" s="197">
        <v>53.42</v>
      </c>
    </row>
    <row r="10944" spans="1:4" ht="26.4" x14ac:dyDescent="0.25">
      <c r="A10944" s="86">
        <v>43677</v>
      </c>
      <c r="B10944" s="87" t="s">
        <v>15669</v>
      </c>
      <c r="C10944" s="86" t="s">
        <v>9</v>
      </c>
      <c r="D10944" s="197">
        <v>66.28</v>
      </c>
    </row>
    <row r="10945" spans="1:4" ht="26.4" x14ac:dyDescent="0.25">
      <c r="A10945" s="86">
        <v>43682</v>
      </c>
      <c r="B10945" s="87" t="s">
        <v>15670</v>
      </c>
      <c r="C10945" s="86" t="s">
        <v>9</v>
      </c>
      <c r="D10945" s="197">
        <v>20.32</v>
      </c>
    </row>
    <row r="10946" spans="1:4" ht="26.4" x14ac:dyDescent="0.25">
      <c r="A10946" s="86">
        <v>43681</v>
      </c>
      <c r="B10946" s="87" t="s">
        <v>15671</v>
      </c>
      <c r="C10946" s="86" t="s">
        <v>9</v>
      </c>
      <c r="D10946" s="197">
        <v>33.659999999999997</v>
      </c>
    </row>
    <row r="10947" spans="1:4" x14ac:dyDescent="0.25">
      <c r="A10947" s="86">
        <v>45248</v>
      </c>
      <c r="B10947" s="87" t="s">
        <v>15672</v>
      </c>
      <c r="C10947" s="86" t="s">
        <v>11</v>
      </c>
      <c r="D10947" s="197">
        <v>64.64</v>
      </c>
    </row>
    <row r="10948" spans="1:4" x14ac:dyDescent="0.25">
      <c r="A10948" s="86">
        <v>45243</v>
      </c>
      <c r="B10948" s="87" t="s">
        <v>15673</v>
      </c>
      <c r="C10948" s="86" t="s">
        <v>11</v>
      </c>
      <c r="D10948" s="197">
        <v>209.02</v>
      </c>
    </row>
    <row r="10949" spans="1:4" x14ac:dyDescent="0.25">
      <c r="A10949" s="86">
        <v>45252</v>
      </c>
      <c r="B10949" s="87" t="s">
        <v>15674</v>
      </c>
      <c r="C10949" s="86" t="s">
        <v>11</v>
      </c>
      <c r="D10949" s="197">
        <v>36.659999999999997</v>
      </c>
    </row>
    <row r="10950" spans="1:4" x14ac:dyDescent="0.25">
      <c r="A10950" s="86">
        <v>45246</v>
      </c>
      <c r="B10950" s="87" t="s">
        <v>15675</v>
      </c>
      <c r="C10950" s="86" t="s">
        <v>11</v>
      </c>
      <c r="D10950" s="197">
        <v>169.89</v>
      </c>
    </row>
    <row r="10951" spans="1:4" ht="26.4" x14ac:dyDescent="0.25">
      <c r="A10951" s="86">
        <v>20971</v>
      </c>
      <c r="B10951" s="87" t="s">
        <v>15676</v>
      </c>
      <c r="C10951" s="86" t="s">
        <v>11</v>
      </c>
      <c r="D10951" s="197">
        <v>18.09</v>
      </c>
    </row>
    <row r="10952" spans="1:4" x14ac:dyDescent="0.25">
      <c r="A10952" s="86">
        <v>45247</v>
      </c>
      <c r="B10952" s="87" t="s">
        <v>15677</v>
      </c>
      <c r="C10952" s="86" t="s">
        <v>11</v>
      </c>
      <c r="D10952" s="197">
        <v>24.64</v>
      </c>
    </row>
    <row r="10953" spans="1:4" ht="26.4" x14ac:dyDescent="0.25">
      <c r="A10953" s="86">
        <v>39746</v>
      </c>
      <c r="B10953" s="87" t="s">
        <v>15678</v>
      </c>
      <c r="C10953" s="86" t="s">
        <v>11</v>
      </c>
      <c r="D10953" s="197">
        <v>80.08</v>
      </c>
    </row>
    <row r="10954" spans="1:4" x14ac:dyDescent="0.25">
      <c r="A10954" s="86">
        <v>13279</v>
      </c>
      <c r="B10954" s="87" t="s">
        <v>15679</v>
      </c>
      <c r="C10954" s="86" t="s">
        <v>16</v>
      </c>
      <c r="D10954" s="197">
        <v>20.27</v>
      </c>
    </row>
    <row r="10955" spans="1:4" x14ac:dyDescent="0.25">
      <c r="A10955" s="86">
        <v>11977</v>
      </c>
      <c r="B10955" s="87" t="s">
        <v>15680</v>
      </c>
      <c r="C10955" s="86" t="s">
        <v>11</v>
      </c>
      <c r="D10955" s="197">
        <v>10.5</v>
      </c>
    </row>
    <row r="10956" spans="1:4" x14ac:dyDescent="0.25">
      <c r="A10956" s="86">
        <v>11976</v>
      </c>
      <c r="B10956" s="87" t="s">
        <v>15681</v>
      </c>
      <c r="C10956" s="86" t="s">
        <v>11</v>
      </c>
      <c r="D10956" s="197">
        <v>1.17</v>
      </c>
    </row>
    <row r="10957" spans="1:4" x14ac:dyDescent="0.25">
      <c r="A10957" s="86">
        <v>11975</v>
      </c>
      <c r="B10957" s="87" t="s">
        <v>15682</v>
      </c>
      <c r="C10957" s="86" t="s">
        <v>11</v>
      </c>
      <c r="D10957" s="197">
        <v>23.02</v>
      </c>
    </row>
    <row r="10958" spans="1:4" ht="26.4" x14ac:dyDescent="0.25">
      <c r="A10958" s="86">
        <v>1368</v>
      </c>
      <c r="B10958" s="87" t="s">
        <v>15683</v>
      </c>
      <c r="C10958" s="86" t="s">
        <v>11</v>
      </c>
      <c r="D10958" s="197">
        <v>92</v>
      </c>
    </row>
    <row r="10959" spans="1:4" x14ac:dyDescent="0.25">
      <c r="A10959" s="86">
        <v>1367</v>
      </c>
      <c r="B10959" s="87" t="s">
        <v>15684</v>
      </c>
      <c r="C10959" s="86" t="s">
        <v>11</v>
      </c>
      <c r="D10959" s="197">
        <v>297.58999999999997</v>
      </c>
    </row>
    <row r="10960" spans="1:4" x14ac:dyDescent="0.25">
      <c r="A10960" s="86">
        <v>1380</v>
      </c>
      <c r="B10960" s="87" t="s">
        <v>15685</v>
      </c>
      <c r="C10960" s="86" t="s">
        <v>16</v>
      </c>
      <c r="D10960" s="197">
        <v>4.41</v>
      </c>
    </row>
    <row r="10961" spans="1:4" x14ac:dyDescent="0.25">
      <c r="A10961" s="86">
        <v>1375</v>
      </c>
      <c r="B10961" s="87" t="s">
        <v>15686</v>
      </c>
      <c r="C10961" s="86" t="s">
        <v>16</v>
      </c>
      <c r="D10961" s="197">
        <v>15.45</v>
      </c>
    </row>
    <row r="10962" spans="1:4" x14ac:dyDescent="0.25">
      <c r="A10962" s="86">
        <v>1379</v>
      </c>
      <c r="B10962" s="87" t="s">
        <v>15687</v>
      </c>
      <c r="C10962" s="86" t="s">
        <v>16</v>
      </c>
      <c r="D10962" s="197">
        <v>0.66</v>
      </c>
    </row>
    <row r="10963" spans="1:4" x14ac:dyDescent="0.25">
      <c r="A10963" s="86">
        <v>13284</v>
      </c>
      <c r="B10963" s="87" t="s">
        <v>15688</v>
      </c>
      <c r="C10963" s="86" t="s">
        <v>16</v>
      </c>
      <c r="D10963" s="197">
        <v>0.59</v>
      </c>
    </row>
    <row r="10964" spans="1:4" x14ac:dyDescent="0.25">
      <c r="A10964" s="86">
        <v>44528</v>
      </c>
      <c r="B10964" s="87" t="s">
        <v>15689</v>
      </c>
      <c r="C10964" s="86" t="s">
        <v>16</v>
      </c>
      <c r="D10964" s="197">
        <v>3.51</v>
      </c>
    </row>
    <row r="10965" spans="1:4" x14ac:dyDescent="0.25">
      <c r="A10965" s="86">
        <v>34753</v>
      </c>
      <c r="B10965" s="87" t="s">
        <v>15690</v>
      </c>
      <c r="C10965" s="86" t="s">
        <v>16</v>
      </c>
      <c r="D10965" s="197">
        <v>0.64</v>
      </c>
    </row>
    <row r="10966" spans="1:4" ht="26.4" x14ac:dyDescent="0.25">
      <c r="A10966" s="86">
        <v>420</v>
      </c>
      <c r="B10966" s="87" t="s">
        <v>15691</v>
      </c>
      <c r="C10966" s="86" t="s">
        <v>11</v>
      </c>
      <c r="D10966" s="197">
        <v>38.99</v>
      </c>
    </row>
    <row r="10967" spans="1:4" ht="26.4" x14ac:dyDescent="0.25">
      <c r="A10967" s="86">
        <v>12327</v>
      </c>
      <c r="B10967" s="87" t="s">
        <v>15692</v>
      </c>
      <c r="C10967" s="86" t="s">
        <v>11</v>
      </c>
      <c r="D10967" s="197">
        <v>46.45</v>
      </c>
    </row>
    <row r="10968" spans="1:4" ht="26.4" x14ac:dyDescent="0.25">
      <c r="A10968" s="86">
        <v>36148</v>
      </c>
      <c r="B10968" s="87" t="s">
        <v>15693</v>
      </c>
      <c r="C10968" s="86" t="s">
        <v>11</v>
      </c>
      <c r="D10968" s="197">
        <v>145.46</v>
      </c>
    </row>
    <row r="10969" spans="1:4" x14ac:dyDescent="0.25">
      <c r="A10969" s="86">
        <v>12329</v>
      </c>
      <c r="B10969" s="87" t="s">
        <v>15694</v>
      </c>
      <c r="C10969" s="86" t="s">
        <v>16</v>
      </c>
      <c r="D10969" s="197">
        <v>138.79</v>
      </c>
    </row>
    <row r="10970" spans="1:4" ht="26.4" x14ac:dyDescent="0.25">
      <c r="A10970" s="86">
        <v>1339</v>
      </c>
      <c r="B10970" s="87" t="s">
        <v>15695</v>
      </c>
      <c r="C10970" s="86" t="s">
        <v>16</v>
      </c>
      <c r="D10970" s="197">
        <v>44.31</v>
      </c>
    </row>
    <row r="10971" spans="1:4" x14ac:dyDescent="0.25">
      <c r="A10971" s="86">
        <v>44396</v>
      </c>
      <c r="B10971" s="87" t="s">
        <v>15696</v>
      </c>
      <c r="C10971" s="86" t="s">
        <v>16</v>
      </c>
      <c r="D10971" s="197">
        <v>49.8</v>
      </c>
    </row>
    <row r="10972" spans="1:4" x14ac:dyDescent="0.25">
      <c r="A10972" s="86">
        <v>44327</v>
      </c>
      <c r="B10972" s="87" t="s">
        <v>15697</v>
      </c>
      <c r="C10972" s="86" t="s">
        <v>3741</v>
      </c>
      <c r="D10972" s="197">
        <v>169.38</v>
      </c>
    </row>
    <row r="10973" spans="1:4" ht="26.4" x14ac:dyDescent="0.25">
      <c r="A10973" s="86">
        <v>37418</v>
      </c>
      <c r="B10973" s="87" t="s">
        <v>15698</v>
      </c>
      <c r="C10973" s="86" t="s">
        <v>11</v>
      </c>
      <c r="D10973" s="197"/>
    </row>
    <row r="10974" spans="1:4" ht="26.4" x14ac:dyDescent="0.25">
      <c r="A10974" s="86">
        <v>37419</v>
      </c>
      <c r="B10974" s="87" t="s">
        <v>15699</v>
      </c>
      <c r="C10974" s="86" t="s">
        <v>11</v>
      </c>
      <c r="D10974" s="197"/>
    </row>
    <row r="10975" spans="1:4" ht="26.4" x14ac:dyDescent="0.25">
      <c r="A10975" s="86">
        <v>1427</v>
      </c>
      <c r="B10975" s="87" t="s">
        <v>15700</v>
      </c>
      <c r="C10975" s="86" t="s">
        <v>11</v>
      </c>
      <c r="D10975" s="197"/>
    </row>
    <row r="10976" spans="1:4" ht="26.4" x14ac:dyDescent="0.25">
      <c r="A10976" s="86">
        <v>1402</v>
      </c>
      <c r="B10976" s="87" t="s">
        <v>15701</v>
      </c>
      <c r="C10976" s="86" t="s">
        <v>11</v>
      </c>
      <c r="D10976" s="197"/>
    </row>
    <row r="10977" spans="1:4" ht="26.4" x14ac:dyDescent="0.25">
      <c r="A10977" s="86">
        <v>1420</v>
      </c>
      <c r="B10977" s="87" t="s">
        <v>15702</v>
      </c>
      <c r="C10977" s="86" t="s">
        <v>11</v>
      </c>
      <c r="D10977" s="197"/>
    </row>
    <row r="10978" spans="1:4" ht="26.4" x14ac:dyDescent="0.25">
      <c r="A10978" s="86">
        <v>1419</v>
      </c>
      <c r="B10978" s="87" t="s">
        <v>15703</v>
      </c>
      <c r="C10978" s="86" t="s">
        <v>11</v>
      </c>
      <c r="D10978" s="197"/>
    </row>
    <row r="10979" spans="1:4" ht="26.4" x14ac:dyDescent="0.25">
      <c r="A10979" s="86">
        <v>1414</v>
      </c>
      <c r="B10979" s="87" t="s">
        <v>15704</v>
      </c>
      <c r="C10979" s="86" t="s">
        <v>11</v>
      </c>
      <c r="D10979" s="197"/>
    </row>
    <row r="10980" spans="1:4" ht="26.4" x14ac:dyDescent="0.25">
      <c r="A10980" s="86">
        <v>1413</v>
      </c>
      <c r="B10980" s="87" t="s">
        <v>15705</v>
      </c>
      <c r="C10980" s="86" t="s">
        <v>11</v>
      </c>
      <c r="D10980" s="197"/>
    </row>
    <row r="10981" spans="1:4" ht="26.4" x14ac:dyDescent="0.25">
      <c r="A10981" s="86">
        <v>1412</v>
      </c>
      <c r="B10981" s="87" t="s">
        <v>15706</v>
      </c>
      <c r="C10981" s="86" t="s">
        <v>11</v>
      </c>
      <c r="D10981" s="197"/>
    </row>
    <row r="10982" spans="1:4" ht="26.4" x14ac:dyDescent="0.25">
      <c r="A10982" s="86">
        <v>1406</v>
      </c>
      <c r="B10982" s="87" t="s">
        <v>15707</v>
      </c>
      <c r="C10982" s="86" t="s">
        <v>11</v>
      </c>
      <c r="D10982" s="197"/>
    </row>
    <row r="10983" spans="1:4" ht="26.4" x14ac:dyDescent="0.25">
      <c r="A10983" s="86">
        <v>45237</v>
      </c>
      <c r="B10983" s="87" t="s">
        <v>15708</v>
      </c>
      <c r="C10983" s="86" t="s">
        <v>11</v>
      </c>
      <c r="D10983" s="197">
        <v>19.66</v>
      </c>
    </row>
    <row r="10984" spans="1:4" ht="39.6" x14ac:dyDescent="0.25">
      <c r="A10984" s="86">
        <v>11281</v>
      </c>
      <c r="B10984" s="87" t="s">
        <v>15709</v>
      </c>
      <c r="C10984" s="86" t="s">
        <v>11</v>
      </c>
      <c r="D10984" s="197">
        <v>9035</v>
      </c>
    </row>
    <row r="10985" spans="1:4" ht="52.8" x14ac:dyDescent="0.25">
      <c r="A10985" s="86">
        <v>1442</v>
      </c>
      <c r="B10985" s="87" t="s">
        <v>15710</v>
      </c>
      <c r="C10985" s="86" t="s">
        <v>11</v>
      </c>
      <c r="D10985" s="197">
        <v>7584.81</v>
      </c>
    </row>
    <row r="10986" spans="1:4" ht="52.8" x14ac:dyDescent="0.25">
      <c r="A10986" s="86">
        <v>13457</v>
      </c>
      <c r="B10986" s="87" t="s">
        <v>15711</v>
      </c>
      <c r="C10986" s="86" t="s">
        <v>11</v>
      </c>
      <c r="D10986" s="197">
        <v>6547.1</v>
      </c>
    </row>
    <row r="10987" spans="1:4" ht="52.8" x14ac:dyDescent="0.25">
      <c r="A10987" s="86">
        <v>40699</v>
      </c>
      <c r="B10987" s="87" t="s">
        <v>15712</v>
      </c>
      <c r="C10987" s="86" t="s">
        <v>11</v>
      </c>
      <c r="D10987" s="197">
        <v>5061.1499999999996</v>
      </c>
    </row>
    <row r="10988" spans="1:4" ht="52.8" x14ac:dyDescent="0.25">
      <c r="A10988" s="86">
        <v>40701</v>
      </c>
      <c r="B10988" s="87" t="s">
        <v>15713</v>
      </c>
      <c r="C10988" s="86" t="s">
        <v>11</v>
      </c>
      <c r="D10988" s="197">
        <v>89488.2</v>
      </c>
    </row>
    <row r="10989" spans="1:4" ht="52.8" x14ac:dyDescent="0.25">
      <c r="A10989" s="86">
        <v>40700</v>
      </c>
      <c r="B10989" s="87" t="s">
        <v>15714</v>
      </c>
      <c r="C10989" s="86" t="s">
        <v>11</v>
      </c>
      <c r="D10989" s="197">
        <v>11781.71</v>
      </c>
    </row>
    <row r="10990" spans="1:4" ht="26.4" x14ac:dyDescent="0.25">
      <c r="A10990" s="86">
        <v>13458</v>
      </c>
      <c r="B10990" s="87" t="s">
        <v>9793</v>
      </c>
      <c r="C10990" s="86" t="s">
        <v>11</v>
      </c>
      <c r="D10990" s="197">
        <v>11195.54</v>
      </c>
    </row>
    <row r="10991" spans="1:4" ht="26.4" x14ac:dyDescent="0.25">
      <c r="A10991" s="86">
        <v>11134</v>
      </c>
      <c r="B10991" s="87" t="s">
        <v>15715</v>
      </c>
      <c r="C10991" s="86" t="s">
        <v>9</v>
      </c>
      <c r="D10991" s="197">
        <v>74.97</v>
      </c>
    </row>
    <row r="10992" spans="1:4" ht="26.4" x14ac:dyDescent="0.25">
      <c r="A10992" s="86">
        <v>11135</v>
      </c>
      <c r="B10992" s="87" t="s">
        <v>15716</v>
      </c>
      <c r="C10992" s="86" t="s">
        <v>9</v>
      </c>
      <c r="D10992" s="197">
        <v>80.94</v>
      </c>
    </row>
    <row r="10993" spans="1:4" ht="26.4" x14ac:dyDescent="0.25">
      <c r="A10993" s="86">
        <v>11136</v>
      </c>
      <c r="B10993" s="87" t="s">
        <v>15717</v>
      </c>
      <c r="C10993" s="86" t="s">
        <v>9</v>
      </c>
      <c r="D10993" s="197">
        <v>92.68</v>
      </c>
    </row>
    <row r="10994" spans="1:4" ht="26.4" x14ac:dyDescent="0.25">
      <c r="A10994" s="86">
        <v>34743</v>
      </c>
      <c r="B10994" s="87" t="s">
        <v>15718</v>
      </c>
      <c r="C10994" s="86" t="s">
        <v>9</v>
      </c>
      <c r="D10994" s="197">
        <v>111.83</v>
      </c>
    </row>
    <row r="10995" spans="1:4" ht="26.4" x14ac:dyDescent="0.25">
      <c r="A10995" s="86">
        <v>11137</v>
      </c>
      <c r="B10995" s="87" t="s">
        <v>15719</v>
      </c>
      <c r="C10995" s="86" t="s">
        <v>9</v>
      </c>
      <c r="D10995" s="197">
        <v>127.01</v>
      </c>
    </row>
    <row r="10996" spans="1:4" ht="26.4" x14ac:dyDescent="0.25">
      <c r="A10996" s="86">
        <v>34745</v>
      </c>
      <c r="B10996" s="87" t="s">
        <v>15720</v>
      </c>
      <c r="C10996" s="86" t="s">
        <v>9</v>
      </c>
      <c r="D10996" s="197">
        <v>151.04</v>
      </c>
    </row>
    <row r="10997" spans="1:4" ht="26.4" x14ac:dyDescent="0.25">
      <c r="A10997" s="86">
        <v>34746</v>
      </c>
      <c r="B10997" s="87" t="s">
        <v>15721</v>
      </c>
      <c r="C10997" s="86" t="s">
        <v>9</v>
      </c>
      <c r="D10997" s="197">
        <v>41.19</v>
      </c>
    </row>
    <row r="10998" spans="1:4" ht="26.4" x14ac:dyDescent="0.25">
      <c r="A10998" s="86">
        <v>1360</v>
      </c>
      <c r="B10998" s="87" t="s">
        <v>15722</v>
      </c>
      <c r="C10998" s="86" t="s">
        <v>9</v>
      </c>
      <c r="D10998" s="197">
        <v>48.06</v>
      </c>
    </row>
    <row r="10999" spans="1:4" ht="26.4" x14ac:dyDescent="0.25">
      <c r="A10999" s="86">
        <v>36524</v>
      </c>
      <c r="B10999" s="87" t="s">
        <v>15723</v>
      </c>
      <c r="C10999" s="86" t="s">
        <v>11</v>
      </c>
      <c r="D10999" s="197"/>
    </row>
    <row r="11000" spans="1:4" ht="26.4" x14ac:dyDescent="0.25">
      <c r="A11000" s="86">
        <v>45300</v>
      </c>
      <c r="B11000" s="87" t="s">
        <v>15724</v>
      </c>
      <c r="C11000" s="86" t="s">
        <v>11</v>
      </c>
      <c r="D11000" s="197">
        <v>2496.12</v>
      </c>
    </row>
    <row r="11001" spans="1:4" ht="26.4" x14ac:dyDescent="0.25">
      <c r="A11001" s="86">
        <v>36526</v>
      </c>
      <c r="B11001" s="87" t="s">
        <v>15725</v>
      </c>
      <c r="C11001" s="86" t="s">
        <v>11</v>
      </c>
      <c r="D11001" s="197"/>
    </row>
    <row r="11002" spans="1:4" ht="26.4" x14ac:dyDescent="0.25">
      <c r="A11002" s="86">
        <v>36523</v>
      </c>
      <c r="B11002" s="87" t="s">
        <v>15726</v>
      </c>
      <c r="C11002" s="86" t="s">
        <v>11</v>
      </c>
      <c r="D11002" s="197"/>
    </row>
    <row r="11003" spans="1:4" ht="26.4" x14ac:dyDescent="0.25">
      <c r="A11003" s="86">
        <v>36527</v>
      </c>
      <c r="B11003" s="87" t="s">
        <v>15727</v>
      </c>
      <c r="C11003" s="86" t="s">
        <v>11</v>
      </c>
      <c r="D11003" s="197"/>
    </row>
    <row r="11004" spans="1:4" ht="26.4" x14ac:dyDescent="0.25">
      <c r="A11004" s="86">
        <v>38642</v>
      </c>
      <c r="B11004" s="87" t="s">
        <v>15728</v>
      </c>
      <c r="C11004" s="86" t="s">
        <v>11</v>
      </c>
      <c r="D11004" s="197"/>
    </row>
    <row r="11005" spans="1:4" ht="26.4" x14ac:dyDescent="0.25">
      <c r="A11005" s="86">
        <v>36522</v>
      </c>
      <c r="B11005" s="87" t="s">
        <v>15729</v>
      </c>
      <c r="C11005" s="86" t="s">
        <v>11</v>
      </c>
      <c r="D11005" s="197"/>
    </row>
    <row r="11006" spans="1:4" ht="26.4" x14ac:dyDescent="0.25">
      <c r="A11006" s="86">
        <v>36525</v>
      </c>
      <c r="B11006" s="87" t="s">
        <v>15730</v>
      </c>
      <c r="C11006" s="86" t="s">
        <v>11</v>
      </c>
      <c r="D11006" s="197"/>
    </row>
    <row r="11007" spans="1:4" ht="26.4" x14ac:dyDescent="0.25">
      <c r="A11007" s="86">
        <v>13803</v>
      </c>
      <c r="B11007" s="87" t="s">
        <v>15731</v>
      </c>
      <c r="C11007" s="86" t="s">
        <v>11</v>
      </c>
      <c r="D11007" s="197"/>
    </row>
    <row r="11008" spans="1:4" ht="26.4" x14ac:dyDescent="0.25">
      <c r="A11008" s="86">
        <v>34348</v>
      </c>
      <c r="B11008" s="87" t="s">
        <v>15732</v>
      </c>
      <c r="C11008" s="86" t="s">
        <v>27</v>
      </c>
      <c r="D11008" s="197">
        <v>31.75</v>
      </c>
    </row>
    <row r="11009" spans="1:4" ht="26.4" x14ac:dyDescent="0.25">
      <c r="A11009" s="86">
        <v>34347</v>
      </c>
      <c r="B11009" s="87" t="s">
        <v>15733</v>
      </c>
      <c r="C11009" s="86" t="s">
        <v>27</v>
      </c>
      <c r="D11009" s="197">
        <v>22.7</v>
      </c>
    </row>
    <row r="11010" spans="1:4" ht="39.6" x14ac:dyDescent="0.25">
      <c r="A11010" s="86">
        <v>11146</v>
      </c>
      <c r="B11010" s="87" t="s">
        <v>15734</v>
      </c>
      <c r="C11010" s="86" t="s">
        <v>28</v>
      </c>
      <c r="D11010" s="197">
        <v>655.46</v>
      </c>
    </row>
    <row r="11011" spans="1:4" ht="39.6" x14ac:dyDescent="0.25">
      <c r="A11011" s="86">
        <v>11147</v>
      </c>
      <c r="B11011" s="87" t="s">
        <v>15735</v>
      </c>
      <c r="C11011" s="86" t="s">
        <v>28</v>
      </c>
      <c r="D11011" s="197">
        <v>681.11</v>
      </c>
    </row>
    <row r="11012" spans="1:4" ht="39.6" x14ac:dyDescent="0.25">
      <c r="A11012" s="86">
        <v>34872</v>
      </c>
      <c r="B11012" s="87" t="s">
        <v>15736</v>
      </c>
      <c r="C11012" s="86" t="s">
        <v>28</v>
      </c>
      <c r="D11012" s="197">
        <v>688.75</v>
      </c>
    </row>
    <row r="11013" spans="1:4" ht="39.6" x14ac:dyDescent="0.25">
      <c r="A11013" s="86">
        <v>34491</v>
      </c>
      <c r="B11013" s="87" t="s">
        <v>15737</v>
      </c>
      <c r="C11013" s="86" t="s">
        <v>28</v>
      </c>
      <c r="D11013" s="197">
        <v>708.71</v>
      </c>
    </row>
    <row r="11014" spans="1:4" ht="26.4" x14ac:dyDescent="0.25">
      <c r="A11014" s="86">
        <v>34770</v>
      </c>
      <c r="B11014" s="87" t="s">
        <v>15738</v>
      </c>
      <c r="C11014" s="86" t="s">
        <v>3879</v>
      </c>
      <c r="D11014" s="197">
        <v>637.57000000000005</v>
      </c>
    </row>
    <row r="11015" spans="1:4" ht="26.4" x14ac:dyDescent="0.25">
      <c r="A11015" s="86">
        <v>1518</v>
      </c>
      <c r="B11015" s="87" t="s">
        <v>15739</v>
      </c>
      <c r="C11015" s="86" t="s">
        <v>3879</v>
      </c>
      <c r="D11015" s="197">
        <v>650</v>
      </c>
    </row>
    <row r="11016" spans="1:4" ht="26.4" x14ac:dyDescent="0.25">
      <c r="A11016" s="86">
        <v>41965</v>
      </c>
      <c r="B11016" s="87" t="s">
        <v>15740</v>
      </c>
      <c r="C11016" s="86" t="s">
        <v>3879</v>
      </c>
      <c r="D11016" s="197">
        <v>569.94000000000005</v>
      </c>
    </row>
    <row r="11017" spans="1:4" ht="39.6" x14ac:dyDescent="0.25">
      <c r="A11017" s="86">
        <v>1524</v>
      </c>
      <c r="B11017" s="87" t="s">
        <v>15741</v>
      </c>
      <c r="C11017" s="86" t="s">
        <v>28</v>
      </c>
      <c r="D11017" s="197">
        <v>628.86</v>
      </c>
    </row>
    <row r="11018" spans="1:4" ht="26.4" x14ac:dyDescent="0.25">
      <c r="A11018" s="86">
        <v>34492</v>
      </c>
      <c r="B11018" s="87" t="s">
        <v>15742</v>
      </c>
      <c r="C11018" s="86" t="s">
        <v>28</v>
      </c>
      <c r="D11018" s="197">
        <v>582.5</v>
      </c>
    </row>
    <row r="11019" spans="1:4" ht="26.4" x14ac:dyDescent="0.25">
      <c r="A11019" s="86">
        <v>38404</v>
      </c>
      <c r="B11019" s="87" t="s">
        <v>15743</v>
      </c>
      <c r="C11019" s="86" t="s">
        <v>28</v>
      </c>
      <c r="D11019" s="197">
        <v>603.35</v>
      </c>
    </row>
    <row r="11020" spans="1:4" ht="39.6" x14ac:dyDescent="0.25">
      <c r="A11020" s="86">
        <v>39849</v>
      </c>
      <c r="B11020" s="87" t="s">
        <v>15744</v>
      </c>
      <c r="C11020" s="86" t="s">
        <v>28</v>
      </c>
      <c r="D11020" s="197">
        <v>691.45</v>
      </c>
    </row>
    <row r="11021" spans="1:4" ht="39.6" x14ac:dyDescent="0.25">
      <c r="A11021" s="86">
        <v>38464</v>
      </c>
      <c r="B11021" s="87" t="s">
        <v>15745</v>
      </c>
      <c r="C11021" s="86" t="s">
        <v>28</v>
      </c>
      <c r="D11021" s="197">
        <v>701.48</v>
      </c>
    </row>
    <row r="11022" spans="1:4" ht="39.6" x14ac:dyDescent="0.25">
      <c r="A11022" s="86">
        <v>1527</v>
      </c>
      <c r="B11022" s="87" t="s">
        <v>15746</v>
      </c>
      <c r="C11022" s="86" t="s">
        <v>28</v>
      </c>
      <c r="D11022" s="197">
        <v>648.83000000000004</v>
      </c>
    </row>
    <row r="11023" spans="1:4" ht="26.4" x14ac:dyDescent="0.25">
      <c r="A11023" s="86">
        <v>34493</v>
      </c>
      <c r="B11023" s="87" t="s">
        <v>15747</v>
      </c>
      <c r="C11023" s="86" t="s">
        <v>28</v>
      </c>
      <c r="D11023" s="197">
        <v>598.91</v>
      </c>
    </row>
    <row r="11024" spans="1:4" ht="26.4" x14ac:dyDescent="0.25">
      <c r="A11024" s="86">
        <v>38405</v>
      </c>
      <c r="B11024" s="87" t="s">
        <v>15748</v>
      </c>
      <c r="C11024" s="86" t="s">
        <v>28</v>
      </c>
      <c r="D11024" s="197">
        <v>621.96</v>
      </c>
    </row>
    <row r="11025" spans="1:4" ht="26.4" x14ac:dyDescent="0.25">
      <c r="A11025" s="86">
        <v>38408</v>
      </c>
      <c r="B11025" s="87" t="s">
        <v>15749</v>
      </c>
      <c r="C11025" s="86" t="s">
        <v>28</v>
      </c>
      <c r="D11025" s="197">
        <v>688.45</v>
      </c>
    </row>
    <row r="11026" spans="1:4" ht="39.6" x14ac:dyDescent="0.25">
      <c r="A11026" s="86">
        <v>1525</v>
      </c>
      <c r="B11026" s="87" t="s">
        <v>15750</v>
      </c>
      <c r="C11026" s="86" t="s">
        <v>28</v>
      </c>
      <c r="D11026" s="197">
        <v>668.79</v>
      </c>
    </row>
    <row r="11027" spans="1:4" ht="26.4" x14ac:dyDescent="0.25">
      <c r="A11027" s="86">
        <v>34494</v>
      </c>
      <c r="B11027" s="87" t="s">
        <v>15751</v>
      </c>
      <c r="C11027" s="86" t="s">
        <v>28</v>
      </c>
      <c r="D11027" s="197">
        <v>618.88</v>
      </c>
    </row>
    <row r="11028" spans="1:4" ht="26.4" x14ac:dyDescent="0.25">
      <c r="A11028" s="86">
        <v>38406</v>
      </c>
      <c r="B11028" s="87" t="s">
        <v>15752</v>
      </c>
      <c r="C11028" s="86" t="s">
        <v>28</v>
      </c>
      <c r="D11028" s="197">
        <v>656.75</v>
      </c>
    </row>
    <row r="11029" spans="1:4" ht="26.4" x14ac:dyDescent="0.25">
      <c r="A11029" s="86">
        <v>38409</v>
      </c>
      <c r="B11029" s="87" t="s">
        <v>15753</v>
      </c>
      <c r="C11029" s="86" t="s">
        <v>28</v>
      </c>
      <c r="D11029" s="197">
        <v>693.14</v>
      </c>
    </row>
    <row r="11030" spans="1:4" ht="26.4" x14ac:dyDescent="0.25">
      <c r="A11030" s="86">
        <v>43360</v>
      </c>
      <c r="B11030" s="87" t="s">
        <v>15754</v>
      </c>
      <c r="C11030" s="86" t="s">
        <v>28</v>
      </c>
      <c r="D11030" s="197">
        <v>722.75</v>
      </c>
    </row>
    <row r="11031" spans="1:4" ht="39.6" x14ac:dyDescent="0.25">
      <c r="A11031" s="86">
        <v>11145</v>
      </c>
      <c r="B11031" s="87" t="s">
        <v>15755</v>
      </c>
      <c r="C11031" s="86" t="s">
        <v>28</v>
      </c>
      <c r="D11031" s="197">
        <v>688.75</v>
      </c>
    </row>
    <row r="11032" spans="1:4" ht="26.4" x14ac:dyDescent="0.25">
      <c r="A11032" s="86">
        <v>34495</v>
      </c>
      <c r="B11032" s="87" t="s">
        <v>15756</v>
      </c>
      <c r="C11032" s="86" t="s">
        <v>28</v>
      </c>
      <c r="D11032" s="197">
        <v>638.84</v>
      </c>
    </row>
    <row r="11033" spans="1:4" ht="39.6" x14ac:dyDescent="0.25">
      <c r="A11033" s="86">
        <v>34479</v>
      </c>
      <c r="B11033" s="87" t="s">
        <v>15757</v>
      </c>
      <c r="C11033" s="86" t="s">
        <v>28</v>
      </c>
      <c r="D11033" s="197">
        <v>708.71</v>
      </c>
    </row>
    <row r="11034" spans="1:4" ht="26.4" x14ac:dyDescent="0.25">
      <c r="A11034" s="86">
        <v>34496</v>
      </c>
      <c r="B11034" s="87" t="s">
        <v>15758</v>
      </c>
      <c r="C11034" s="86" t="s">
        <v>28</v>
      </c>
      <c r="D11034" s="197">
        <v>666.42</v>
      </c>
    </row>
    <row r="11035" spans="1:4" ht="39.6" x14ac:dyDescent="0.25">
      <c r="A11035" s="86">
        <v>34481</v>
      </c>
      <c r="B11035" s="87" t="s">
        <v>15759</v>
      </c>
      <c r="C11035" s="86" t="s">
        <v>28</v>
      </c>
      <c r="D11035" s="197">
        <v>740.52</v>
      </c>
    </row>
    <row r="11036" spans="1:4" ht="39.6" x14ac:dyDescent="0.25">
      <c r="A11036" s="86">
        <v>34483</v>
      </c>
      <c r="B11036" s="87" t="s">
        <v>15760</v>
      </c>
      <c r="C11036" s="86" t="s">
        <v>28</v>
      </c>
      <c r="D11036" s="197">
        <v>791.2</v>
      </c>
    </row>
    <row r="11037" spans="1:4" ht="39.6" x14ac:dyDescent="0.25">
      <c r="A11037" s="86">
        <v>34485</v>
      </c>
      <c r="B11037" s="87" t="s">
        <v>15761</v>
      </c>
      <c r="C11037" s="86" t="s">
        <v>28</v>
      </c>
      <c r="D11037" s="197">
        <v>846.1</v>
      </c>
    </row>
    <row r="11038" spans="1:4" ht="26.4" x14ac:dyDescent="0.25">
      <c r="A11038" s="86">
        <v>14041</v>
      </c>
      <c r="B11038" s="87" t="s">
        <v>15762</v>
      </c>
      <c r="C11038" s="86" t="s">
        <v>28</v>
      </c>
      <c r="D11038" s="197">
        <v>550</v>
      </c>
    </row>
    <row r="11039" spans="1:4" ht="26.4" x14ac:dyDescent="0.25">
      <c r="A11039" s="86">
        <v>1523</v>
      </c>
      <c r="B11039" s="87" t="s">
        <v>15763</v>
      </c>
      <c r="C11039" s="86" t="s">
        <v>28</v>
      </c>
      <c r="D11039" s="197">
        <v>558.99</v>
      </c>
    </row>
    <row r="11040" spans="1:4" ht="26.4" x14ac:dyDescent="0.25">
      <c r="A11040" s="86">
        <v>14054</v>
      </c>
      <c r="B11040" s="87" t="s">
        <v>15764</v>
      </c>
      <c r="C11040" s="86" t="s">
        <v>11</v>
      </c>
      <c r="D11040" s="197">
        <v>19.57</v>
      </c>
    </row>
    <row r="11041" spans="1:4" ht="26.4" x14ac:dyDescent="0.25">
      <c r="A11041" s="86">
        <v>14052</v>
      </c>
      <c r="B11041" s="87" t="s">
        <v>15765</v>
      </c>
      <c r="C11041" s="86" t="s">
        <v>11</v>
      </c>
      <c r="D11041" s="197">
        <v>15.06</v>
      </c>
    </row>
    <row r="11042" spans="1:4" ht="26.4" x14ac:dyDescent="0.25">
      <c r="A11042" s="86">
        <v>14053</v>
      </c>
      <c r="B11042" s="87" t="s">
        <v>15766</v>
      </c>
      <c r="C11042" s="86" t="s">
        <v>11</v>
      </c>
      <c r="D11042" s="197">
        <v>15.28</v>
      </c>
    </row>
    <row r="11043" spans="1:4" ht="26.4" x14ac:dyDescent="0.25">
      <c r="A11043" s="86">
        <v>2560</v>
      </c>
      <c r="B11043" s="87" t="s">
        <v>15767</v>
      </c>
      <c r="C11043" s="86" t="s">
        <v>11</v>
      </c>
      <c r="D11043" s="197">
        <v>20.260000000000002</v>
      </c>
    </row>
    <row r="11044" spans="1:4" ht="26.4" x14ac:dyDescent="0.25">
      <c r="A11044" s="86">
        <v>2558</v>
      </c>
      <c r="B11044" s="87" t="s">
        <v>15768</v>
      </c>
      <c r="C11044" s="86" t="s">
        <v>11</v>
      </c>
      <c r="D11044" s="197">
        <v>11.51</v>
      </c>
    </row>
    <row r="11045" spans="1:4" ht="26.4" x14ac:dyDescent="0.25">
      <c r="A11045" s="86">
        <v>2559</v>
      </c>
      <c r="B11045" s="87" t="s">
        <v>15769</v>
      </c>
      <c r="C11045" s="86" t="s">
        <v>11</v>
      </c>
      <c r="D11045" s="197">
        <v>16.2</v>
      </c>
    </row>
    <row r="11046" spans="1:4" ht="26.4" x14ac:dyDescent="0.25">
      <c r="A11046" s="86">
        <v>2592</v>
      </c>
      <c r="B11046" s="87" t="s">
        <v>15770</v>
      </c>
      <c r="C11046" s="86" t="s">
        <v>11</v>
      </c>
      <c r="D11046" s="197">
        <v>268.56</v>
      </c>
    </row>
    <row r="11047" spans="1:4" ht="26.4" x14ac:dyDescent="0.25">
      <c r="A11047" s="86">
        <v>2589</v>
      </c>
      <c r="B11047" s="87" t="s">
        <v>15771</v>
      </c>
      <c r="C11047" s="86" t="s">
        <v>11</v>
      </c>
      <c r="D11047" s="197">
        <v>35.92</v>
      </c>
    </row>
    <row r="11048" spans="1:4" ht="26.4" x14ac:dyDescent="0.25">
      <c r="A11048" s="86">
        <v>2566</v>
      </c>
      <c r="B11048" s="87" t="s">
        <v>15772</v>
      </c>
      <c r="C11048" s="86" t="s">
        <v>11</v>
      </c>
      <c r="D11048" s="197">
        <v>27.03</v>
      </c>
    </row>
    <row r="11049" spans="1:4" ht="26.4" x14ac:dyDescent="0.25">
      <c r="A11049" s="86">
        <v>2590</v>
      </c>
      <c r="B11049" s="87" t="s">
        <v>15773</v>
      </c>
      <c r="C11049" s="86" t="s">
        <v>11</v>
      </c>
      <c r="D11049" s="197">
        <v>22.04</v>
      </c>
    </row>
    <row r="11050" spans="1:4" ht="26.4" x14ac:dyDescent="0.25">
      <c r="A11050" s="86">
        <v>2591</v>
      </c>
      <c r="B11050" s="87" t="s">
        <v>15774</v>
      </c>
      <c r="C11050" s="86" t="s">
        <v>11</v>
      </c>
      <c r="D11050" s="197">
        <v>13.1</v>
      </c>
    </row>
    <row r="11051" spans="1:4" ht="26.4" x14ac:dyDescent="0.25">
      <c r="A11051" s="86">
        <v>2567</v>
      </c>
      <c r="B11051" s="87" t="s">
        <v>15775</v>
      </c>
      <c r="C11051" s="86" t="s">
        <v>11</v>
      </c>
      <c r="D11051" s="197">
        <v>52.69</v>
      </c>
    </row>
    <row r="11052" spans="1:4" ht="26.4" x14ac:dyDescent="0.25">
      <c r="A11052" s="86">
        <v>2568</v>
      </c>
      <c r="B11052" s="87" t="s">
        <v>15776</v>
      </c>
      <c r="C11052" s="86" t="s">
        <v>11</v>
      </c>
      <c r="D11052" s="197">
        <v>146.32</v>
      </c>
    </row>
    <row r="11053" spans="1:4" ht="26.4" x14ac:dyDescent="0.25">
      <c r="A11053" s="86">
        <v>2565</v>
      </c>
      <c r="B11053" s="87" t="s">
        <v>15777</v>
      </c>
      <c r="C11053" s="86" t="s">
        <v>11</v>
      </c>
      <c r="D11053" s="197">
        <v>13.12</v>
      </c>
    </row>
    <row r="11054" spans="1:4" ht="26.4" x14ac:dyDescent="0.25">
      <c r="A11054" s="86">
        <v>2594</v>
      </c>
      <c r="B11054" s="87" t="s">
        <v>15778</v>
      </c>
      <c r="C11054" s="86" t="s">
        <v>11</v>
      </c>
      <c r="D11054" s="197">
        <v>243.76</v>
      </c>
    </row>
    <row r="11055" spans="1:4" ht="26.4" x14ac:dyDescent="0.25">
      <c r="A11055" s="86">
        <v>2587</v>
      </c>
      <c r="B11055" s="87" t="s">
        <v>15779</v>
      </c>
      <c r="C11055" s="86" t="s">
        <v>11</v>
      </c>
      <c r="D11055" s="197">
        <v>41.54</v>
      </c>
    </row>
    <row r="11056" spans="1:4" ht="26.4" x14ac:dyDescent="0.25">
      <c r="A11056" s="86">
        <v>2588</v>
      </c>
      <c r="B11056" s="87" t="s">
        <v>15780</v>
      </c>
      <c r="C11056" s="86" t="s">
        <v>11</v>
      </c>
      <c r="D11056" s="197">
        <v>33</v>
      </c>
    </row>
    <row r="11057" spans="1:4" ht="26.4" x14ac:dyDescent="0.25">
      <c r="A11057" s="86">
        <v>2570</v>
      </c>
      <c r="B11057" s="87" t="s">
        <v>15781</v>
      </c>
      <c r="C11057" s="86" t="s">
        <v>11</v>
      </c>
      <c r="D11057" s="197">
        <v>21.31</v>
      </c>
    </row>
    <row r="11058" spans="1:4" ht="26.4" x14ac:dyDescent="0.25">
      <c r="A11058" s="86">
        <v>2569</v>
      </c>
      <c r="B11058" s="87" t="s">
        <v>15782</v>
      </c>
      <c r="C11058" s="86" t="s">
        <v>11</v>
      </c>
      <c r="D11058" s="197">
        <v>12.71</v>
      </c>
    </row>
    <row r="11059" spans="1:4" ht="26.4" x14ac:dyDescent="0.25">
      <c r="A11059" s="86">
        <v>2571</v>
      </c>
      <c r="B11059" s="87" t="s">
        <v>15783</v>
      </c>
      <c r="C11059" s="86" t="s">
        <v>11</v>
      </c>
      <c r="D11059" s="197">
        <v>63.27</v>
      </c>
    </row>
    <row r="11060" spans="1:4" ht="26.4" x14ac:dyDescent="0.25">
      <c r="A11060" s="86">
        <v>2572</v>
      </c>
      <c r="B11060" s="87" t="s">
        <v>15784</v>
      </c>
      <c r="C11060" s="86" t="s">
        <v>11</v>
      </c>
      <c r="D11060" s="197">
        <v>187.11</v>
      </c>
    </row>
    <row r="11061" spans="1:4" ht="26.4" x14ac:dyDescent="0.25">
      <c r="A11061" s="86">
        <v>2593</v>
      </c>
      <c r="B11061" s="87" t="s">
        <v>15785</v>
      </c>
      <c r="C11061" s="86" t="s">
        <v>11</v>
      </c>
      <c r="D11061" s="197">
        <v>13.56</v>
      </c>
    </row>
    <row r="11062" spans="1:4" ht="26.4" x14ac:dyDescent="0.25">
      <c r="A11062" s="86">
        <v>2595</v>
      </c>
      <c r="B11062" s="87" t="s">
        <v>15786</v>
      </c>
      <c r="C11062" s="86" t="s">
        <v>11</v>
      </c>
      <c r="D11062" s="197">
        <v>291.94</v>
      </c>
    </row>
    <row r="11063" spans="1:4" ht="26.4" x14ac:dyDescent="0.25">
      <c r="A11063" s="86">
        <v>2576</v>
      </c>
      <c r="B11063" s="87" t="s">
        <v>15787</v>
      </c>
      <c r="C11063" s="86" t="s">
        <v>11</v>
      </c>
      <c r="D11063" s="197">
        <v>49.77</v>
      </c>
    </row>
    <row r="11064" spans="1:4" ht="26.4" x14ac:dyDescent="0.25">
      <c r="A11064" s="86">
        <v>2575</v>
      </c>
      <c r="B11064" s="87" t="s">
        <v>15788</v>
      </c>
      <c r="C11064" s="86" t="s">
        <v>11</v>
      </c>
      <c r="D11064" s="197">
        <v>37.409999999999997</v>
      </c>
    </row>
    <row r="11065" spans="1:4" ht="26.4" x14ac:dyDescent="0.25">
      <c r="A11065" s="86">
        <v>2586</v>
      </c>
      <c r="B11065" s="87" t="s">
        <v>15789</v>
      </c>
      <c r="C11065" s="86" t="s">
        <v>11</v>
      </c>
      <c r="D11065" s="197">
        <v>25.18</v>
      </c>
    </row>
    <row r="11066" spans="1:4" ht="26.4" x14ac:dyDescent="0.25">
      <c r="A11066" s="86">
        <v>2573</v>
      </c>
      <c r="B11066" s="87" t="s">
        <v>15790</v>
      </c>
      <c r="C11066" s="86" t="s">
        <v>11</v>
      </c>
      <c r="D11066" s="197">
        <v>15.54</v>
      </c>
    </row>
    <row r="11067" spans="1:4" ht="26.4" x14ac:dyDescent="0.25">
      <c r="A11067" s="86">
        <v>2577</v>
      </c>
      <c r="B11067" s="87" t="s">
        <v>15791</v>
      </c>
      <c r="C11067" s="86" t="s">
        <v>11</v>
      </c>
      <c r="D11067" s="197">
        <v>67.430000000000007</v>
      </c>
    </row>
    <row r="11068" spans="1:4" ht="26.4" x14ac:dyDescent="0.25">
      <c r="A11068" s="86">
        <v>2578</v>
      </c>
      <c r="B11068" s="87" t="s">
        <v>15792</v>
      </c>
      <c r="C11068" s="86" t="s">
        <v>11</v>
      </c>
      <c r="D11068" s="197">
        <v>210.54</v>
      </c>
    </row>
    <row r="11069" spans="1:4" ht="26.4" x14ac:dyDescent="0.25">
      <c r="A11069" s="86">
        <v>2574</v>
      </c>
      <c r="B11069" s="87" t="s">
        <v>15793</v>
      </c>
      <c r="C11069" s="86" t="s">
        <v>11</v>
      </c>
      <c r="D11069" s="197">
        <v>15.64</v>
      </c>
    </row>
    <row r="11070" spans="1:4" ht="26.4" x14ac:dyDescent="0.25">
      <c r="A11070" s="86">
        <v>2585</v>
      </c>
      <c r="B11070" s="87" t="s">
        <v>15794</v>
      </c>
      <c r="C11070" s="86" t="s">
        <v>11</v>
      </c>
      <c r="D11070" s="197">
        <v>288.91000000000003</v>
      </c>
    </row>
    <row r="11071" spans="1:4" ht="26.4" x14ac:dyDescent="0.25">
      <c r="A11071" s="86">
        <v>12008</v>
      </c>
      <c r="B11071" s="87" t="s">
        <v>15795</v>
      </c>
      <c r="C11071" s="86" t="s">
        <v>11</v>
      </c>
      <c r="D11071" s="197">
        <v>155.01</v>
      </c>
    </row>
    <row r="11072" spans="1:4" ht="26.4" x14ac:dyDescent="0.25">
      <c r="A11072" s="86">
        <v>2582</v>
      </c>
      <c r="B11072" s="87" t="s">
        <v>15796</v>
      </c>
      <c r="C11072" s="86" t="s">
        <v>11</v>
      </c>
      <c r="D11072" s="197">
        <v>46.16</v>
      </c>
    </row>
    <row r="11073" spans="1:4" ht="26.4" x14ac:dyDescent="0.25">
      <c r="A11073" s="86">
        <v>2597</v>
      </c>
      <c r="B11073" s="87" t="s">
        <v>15797</v>
      </c>
      <c r="C11073" s="86" t="s">
        <v>11</v>
      </c>
      <c r="D11073" s="197">
        <v>39.56</v>
      </c>
    </row>
    <row r="11074" spans="1:4" ht="26.4" x14ac:dyDescent="0.25">
      <c r="A11074" s="86">
        <v>2581</v>
      </c>
      <c r="B11074" s="87" t="s">
        <v>15798</v>
      </c>
      <c r="C11074" s="86" t="s">
        <v>11</v>
      </c>
      <c r="D11074" s="197">
        <v>24.1</v>
      </c>
    </row>
    <row r="11075" spans="1:4" ht="26.4" x14ac:dyDescent="0.25">
      <c r="A11075" s="86">
        <v>2579</v>
      </c>
      <c r="B11075" s="87" t="s">
        <v>15799</v>
      </c>
      <c r="C11075" s="86" t="s">
        <v>11</v>
      </c>
      <c r="D11075" s="197">
        <v>18.829999999999998</v>
      </c>
    </row>
    <row r="11076" spans="1:4" ht="26.4" x14ac:dyDescent="0.25">
      <c r="A11076" s="86">
        <v>2596</v>
      </c>
      <c r="B11076" s="87" t="s">
        <v>15800</v>
      </c>
      <c r="C11076" s="86" t="s">
        <v>11</v>
      </c>
      <c r="D11076" s="197">
        <v>71.28</v>
      </c>
    </row>
    <row r="11077" spans="1:4" ht="26.4" x14ac:dyDescent="0.25">
      <c r="A11077" s="86">
        <v>2583</v>
      </c>
      <c r="B11077" s="87" t="s">
        <v>15801</v>
      </c>
      <c r="C11077" s="86" t="s">
        <v>11</v>
      </c>
      <c r="D11077" s="197">
        <v>173.37</v>
      </c>
    </row>
    <row r="11078" spans="1:4" ht="26.4" x14ac:dyDescent="0.25">
      <c r="A11078" s="86">
        <v>2580</v>
      </c>
      <c r="B11078" s="87" t="s">
        <v>15802</v>
      </c>
      <c r="C11078" s="86" t="s">
        <v>11</v>
      </c>
      <c r="D11078" s="197">
        <v>20.64</v>
      </c>
    </row>
    <row r="11079" spans="1:4" ht="26.4" x14ac:dyDescent="0.25">
      <c r="A11079" s="86">
        <v>2584</v>
      </c>
      <c r="B11079" s="87" t="s">
        <v>15803</v>
      </c>
      <c r="C11079" s="86" t="s">
        <v>11</v>
      </c>
      <c r="D11079" s="197">
        <v>288.61</v>
      </c>
    </row>
    <row r="11080" spans="1:4" x14ac:dyDescent="0.25">
      <c r="A11080" s="86">
        <v>39329</v>
      </c>
      <c r="B11080" s="87" t="s">
        <v>15804</v>
      </c>
      <c r="C11080" s="86" t="s">
        <v>11</v>
      </c>
      <c r="D11080" s="197">
        <v>11.26</v>
      </c>
    </row>
    <row r="11081" spans="1:4" x14ac:dyDescent="0.25">
      <c r="A11081" s="86">
        <v>12010</v>
      </c>
      <c r="B11081" s="87" t="s">
        <v>15805</v>
      </c>
      <c r="C11081" s="86" t="s">
        <v>11</v>
      </c>
      <c r="D11081" s="197">
        <v>10.76</v>
      </c>
    </row>
    <row r="11082" spans="1:4" x14ac:dyDescent="0.25">
      <c r="A11082" s="86">
        <v>39332</v>
      </c>
      <c r="B11082" s="87" t="s">
        <v>15806</v>
      </c>
      <c r="C11082" s="86" t="s">
        <v>11</v>
      </c>
      <c r="D11082" s="197">
        <v>13.24</v>
      </c>
    </row>
    <row r="11083" spans="1:4" x14ac:dyDescent="0.25">
      <c r="A11083" s="86">
        <v>39330</v>
      </c>
      <c r="B11083" s="87" t="s">
        <v>15807</v>
      </c>
      <c r="C11083" s="86" t="s">
        <v>11</v>
      </c>
      <c r="D11083" s="197">
        <v>11.84</v>
      </c>
    </row>
    <row r="11084" spans="1:4" x14ac:dyDescent="0.25">
      <c r="A11084" s="86">
        <v>39331</v>
      </c>
      <c r="B11084" s="87" t="s">
        <v>15808</v>
      </c>
      <c r="C11084" s="86" t="s">
        <v>11</v>
      </c>
      <c r="D11084" s="197">
        <v>10.53</v>
      </c>
    </row>
    <row r="11085" spans="1:4" x14ac:dyDescent="0.25">
      <c r="A11085" s="86">
        <v>39335</v>
      </c>
      <c r="B11085" s="87" t="s">
        <v>15809</v>
      </c>
      <c r="C11085" s="86" t="s">
        <v>11</v>
      </c>
      <c r="D11085" s="197">
        <v>11.88</v>
      </c>
    </row>
    <row r="11086" spans="1:4" x14ac:dyDescent="0.25">
      <c r="A11086" s="86">
        <v>39333</v>
      </c>
      <c r="B11086" s="87" t="s">
        <v>15810</v>
      </c>
      <c r="C11086" s="86" t="s">
        <v>11</v>
      </c>
      <c r="D11086" s="197">
        <v>10.27</v>
      </c>
    </row>
    <row r="11087" spans="1:4" x14ac:dyDescent="0.25">
      <c r="A11087" s="86">
        <v>39334</v>
      </c>
      <c r="B11087" s="87" t="s">
        <v>15811</v>
      </c>
      <c r="C11087" s="86" t="s">
        <v>11</v>
      </c>
      <c r="D11087" s="197">
        <v>9.4499999999999993</v>
      </c>
    </row>
    <row r="11088" spans="1:4" x14ac:dyDescent="0.25">
      <c r="A11088" s="86">
        <v>12015</v>
      </c>
      <c r="B11088" s="87" t="s">
        <v>15812</v>
      </c>
      <c r="C11088" s="86" t="s">
        <v>11</v>
      </c>
      <c r="D11088" s="197">
        <v>13.8</v>
      </c>
    </row>
    <row r="11089" spans="1:4" x14ac:dyDescent="0.25">
      <c r="A11089" s="86">
        <v>12016</v>
      </c>
      <c r="B11089" s="87" t="s">
        <v>15813</v>
      </c>
      <c r="C11089" s="86" t="s">
        <v>11</v>
      </c>
      <c r="D11089" s="197">
        <v>11.86</v>
      </c>
    </row>
    <row r="11090" spans="1:4" x14ac:dyDescent="0.25">
      <c r="A11090" s="86">
        <v>12019</v>
      </c>
      <c r="B11090" s="87" t="s">
        <v>15814</v>
      </c>
      <c r="C11090" s="86" t="s">
        <v>11</v>
      </c>
      <c r="D11090" s="197">
        <v>13.8</v>
      </c>
    </row>
    <row r="11091" spans="1:4" x14ac:dyDescent="0.25">
      <c r="A11091" s="86">
        <v>12020</v>
      </c>
      <c r="B11091" s="87" t="s">
        <v>15815</v>
      </c>
      <c r="C11091" s="86" t="s">
        <v>11</v>
      </c>
      <c r="D11091" s="197">
        <v>11.86</v>
      </c>
    </row>
    <row r="11092" spans="1:4" x14ac:dyDescent="0.25">
      <c r="A11092" s="86">
        <v>39338</v>
      </c>
      <c r="B11092" s="87" t="s">
        <v>15816</v>
      </c>
      <c r="C11092" s="86" t="s">
        <v>11</v>
      </c>
      <c r="D11092" s="197">
        <v>13.24</v>
      </c>
    </row>
    <row r="11093" spans="1:4" x14ac:dyDescent="0.25">
      <c r="A11093" s="86">
        <v>39336</v>
      </c>
      <c r="B11093" s="87" t="s">
        <v>15817</v>
      </c>
      <c r="C11093" s="86" t="s">
        <v>11</v>
      </c>
      <c r="D11093" s="197">
        <v>11.84</v>
      </c>
    </row>
    <row r="11094" spans="1:4" x14ac:dyDescent="0.25">
      <c r="A11094" s="86">
        <v>39337</v>
      </c>
      <c r="B11094" s="87" t="s">
        <v>15818</v>
      </c>
      <c r="C11094" s="86" t="s">
        <v>11</v>
      </c>
      <c r="D11094" s="197">
        <v>10.53</v>
      </c>
    </row>
    <row r="11095" spans="1:4" x14ac:dyDescent="0.25">
      <c r="A11095" s="86">
        <v>39341</v>
      </c>
      <c r="B11095" s="87" t="s">
        <v>15819</v>
      </c>
      <c r="C11095" s="86" t="s">
        <v>11</v>
      </c>
      <c r="D11095" s="197">
        <v>17.25</v>
      </c>
    </row>
    <row r="11096" spans="1:4" x14ac:dyDescent="0.25">
      <c r="A11096" s="86">
        <v>39340</v>
      </c>
      <c r="B11096" s="87" t="s">
        <v>15820</v>
      </c>
      <c r="C11096" s="86" t="s">
        <v>11</v>
      </c>
      <c r="D11096" s="197">
        <v>12.67</v>
      </c>
    </row>
    <row r="11097" spans="1:4" x14ac:dyDescent="0.25">
      <c r="A11097" s="86">
        <v>39342</v>
      </c>
      <c r="B11097" s="87" t="s">
        <v>15821</v>
      </c>
      <c r="C11097" s="86" t="s">
        <v>11</v>
      </c>
      <c r="D11097" s="197">
        <v>17.25</v>
      </c>
    </row>
    <row r="11098" spans="1:4" x14ac:dyDescent="0.25">
      <c r="A11098" s="86">
        <v>12025</v>
      </c>
      <c r="B11098" s="87" t="s">
        <v>15822</v>
      </c>
      <c r="C11098" s="86" t="s">
        <v>11</v>
      </c>
      <c r="D11098" s="197">
        <v>13.08</v>
      </c>
    </row>
    <row r="11099" spans="1:4" x14ac:dyDescent="0.25">
      <c r="A11099" s="86">
        <v>39345</v>
      </c>
      <c r="B11099" s="87" t="s">
        <v>15823</v>
      </c>
      <c r="C11099" s="86" t="s">
        <v>11</v>
      </c>
      <c r="D11099" s="197">
        <v>19.72</v>
      </c>
    </row>
    <row r="11100" spans="1:4" x14ac:dyDescent="0.25">
      <c r="A11100" s="86">
        <v>39343</v>
      </c>
      <c r="B11100" s="87" t="s">
        <v>15824</v>
      </c>
      <c r="C11100" s="86" t="s">
        <v>11</v>
      </c>
      <c r="D11100" s="197">
        <v>14.57</v>
      </c>
    </row>
    <row r="11101" spans="1:4" x14ac:dyDescent="0.25">
      <c r="A11101" s="86">
        <v>39344</v>
      </c>
      <c r="B11101" s="87" t="s">
        <v>15825</v>
      </c>
      <c r="C11101" s="86" t="s">
        <v>11</v>
      </c>
      <c r="D11101" s="197">
        <v>14.08</v>
      </c>
    </row>
    <row r="11102" spans="1:4" ht="26.4" x14ac:dyDescent="0.25">
      <c r="A11102" s="86">
        <v>12623</v>
      </c>
      <c r="B11102" s="87" t="s">
        <v>15826</v>
      </c>
      <c r="C11102" s="86" t="s">
        <v>27</v>
      </c>
      <c r="D11102" s="197">
        <v>57.78</v>
      </c>
    </row>
    <row r="11103" spans="1:4" x14ac:dyDescent="0.25">
      <c r="A11103" s="86">
        <v>34498</v>
      </c>
      <c r="B11103" s="87" t="s">
        <v>15827</v>
      </c>
      <c r="C11103" s="86" t="s">
        <v>11</v>
      </c>
      <c r="D11103" s="197">
        <v>94.29</v>
      </c>
    </row>
    <row r="11104" spans="1:4" x14ac:dyDescent="0.25">
      <c r="A11104" s="86">
        <v>13244</v>
      </c>
      <c r="B11104" s="87" t="s">
        <v>15828</v>
      </c>
      <c r="C11104" s="86" t="s">
        <v>11</v>
      </c>
      <c r="D11104" s="197">
        <v>39.69</v>
      </c>
    </row>
    <row r="11105" spans="1:4" ht="26.4" x14ac:dyDescent="0.25">
      <c r="A11105" s="86">
        <v>38998</v>
      </c>
      <c r="B11105" s="87" t="s">
        <v>15829</v>
      </c>
      <c r="C11105" s="86" t="s">
        <v>11</v>
      </c>
      <c r="D11105" s="197"/>
    </row>
    <row r="11106" spans="1:4" ht="26.4" x14ac:dyDescent="0.25">
      <c r="A11106" s="86">
        <v>38999</v>
      </c>
      <c r="B11106" s="87" t="s">
        <v>15830</v>
      </c>
      <c r="C11106" s="86" t="s">
        <v>11</v>
      </c>
      <c r="D11106" s="197"/>
    </row>
    <row r="11107" spans="1:4" ht="26.4" x14ac:dyDescent="0.25">
      <c r="A11107" s="86">
        <v>38996</v>
      </c>
      <c r="B11107" s="87" t="s">
        <v>15831</v>
      </c>
      <c r="C11107" s="86" t="s">
        <v>11</v>
      </c>
      <c r="D11107" s="197"/>
    </row>
    <row r="11108" spans="1:4" ht="26.4" x14ac:dyDescent="0.25">
      <c r="A11108" s="86">
        <v>44173</v>
      </c>
      <c r="B11108" s="87" t="s">
        <v>15832</v>
      </c>
      <c r="C11108" s="86" t="s">
        <v>11</v>
      </c>
      <c r="D11108" s="197"/>
    </row>
    <row r="11109" spans="1:4" ht="26.4" x14ac:dyDescent="0.25">
      <c r="A11109" s="86">
        <v>44174</v>
      </c>
      <c r="B11109" s="87" t="s">
        <v>15833</v>
      </c>
      <c r="C11109" s="86" t="s">
        <v>11</v>
      </c>
      <c r="D11109" s="197"/>
    </row>
    <row r="11110" spans="1:4" ht="26.4" x14ac:dyDescent="0.25">
      <c r="A11110" s="86">
        <v>38997</v>
      </c>
      <c r="B11110" s="87" t="s">
        <v>15834</v>
      </c>
      <c r="C11110" s="86" t="s">
        <v>11</v>
      </c>
      <c r="D11110" s="197"/>
    </row>
    <row r="11111" spans="1:4" x14ac:dyDescent="0.25">
      <c r="A11111" s="86">
        <v>39600</v>
      </c>
      <c r="B11111" s="87" t="s">
        <v>15835</v>
      </c>
      <c r="C11111" s="86" t="s">
        <v>11</v>
      </c>
      <c r="D11111" s="197">
        <v>13.58</v>
      </c>
    </row>
    <row r="11112" spans="1:4" x14ac:dyDescent="0.25">
      <c r="A11112" s="86">
        <v>39601</v>
      </c>
      <c r="B11112" s="87" t="s">
        <v>15836</v>
      </c>
      <c r="C11112" s="86" t="s">
        <v>11</v>
      </c>
      <c r="D11112" s="197">
        <v>28.8</v>
      </c>
    </row>
    <row r="11113" spans="1:4" x14ac:dyDescent="0.25">
      <c r="A11113" s="86">
        <v>39862</v>
      </c>
      <c r="B11113" s="87" t="s">
        <v>15837</v>
      </c>
      <c r="C11113" s="86" t="s">
        <v>11</v>
      </c>
      <c r="D11113" s="197"/>
    </row>
    <row r="11114" spans="1:4" x14ac:dyDescent="0.25">
      <c r="A11114" s="86">
        <v>39863</v>
      </c>
      <c r="B11114" s="87" t="s">
        <v>15838</v>
      </c>
      <c r="C11114" s="86" t="s">
        <v>11</v>
      </c>
      <c r="D11114" s="197"/>
    </row>
    <row r="11115" spans="1:4" x14ac:dyDescent="0.25">
      <c r="A11115" s="86">
        <v>39864</v>
      </c>
      <c r="B11115" s="87" t="s">
        <v>15839</v>
      </c>
      <c r="C11115" s="86" t="s">
        <v>11</v>
      </c>
      <c r="D11115" s="197"/>
    </row>
    <row r="11116" spans="1:4" x14ac:dyDescent="0.25">
      <c r="A11116" s="86">
        <v>39865</v>
      </c>
      <c r="B11116" s="87" t="s">
        <v>15840</v>
      </c>
      <c r="C11116" s="86" t="s">
        <v>11</v>
      </c>
      <c r="D11116" s="197"/>
    </row>
    <row r="11117" spans="1:4" ht="26.4" x14ac:dyDescent="0.25">
      <c r="A11117" s="86">
        <v>2517</v>
      </c>
      <c r="B11117" s="87" t="s">
        <v>15841</v>
      </c>
      <c r="C11117" s="86" t="s">
        <v>11</v>
      </c>
      <c r="D11117" s="197">
        <v>28.75</v>
      </c>
    </row>
    <row r="11118" spans="1:4" ht="26.4" x14ac:dyDescent="0.25">
      <c r="A11118" s="86">
        <v>2522</v>
      </c>
      <c r="B11118" s="87" t="s">
        <v>15842</v>
      </c>
      <c r="C11118" s="86" t="s">
        <v>11</v>
      </c>
      <c r="D11118" s="197">
        <v>18.579999999999998</v>
      </c>
    </row>
    <row r="11119" spans="1:4" ht="26.4" x14ac:dyDescent="0.25">
      <c r="A11119" s="86">
        <v>2516</v>
      </c>
      <c r="B11119" s="87" t="s">
        <v>15843</v>
      </c>
      <c r="C11119" s="86" t="s">
        <v>11</v>
      </c>
      <c r="D11119" s="197">
        <v>14.92</v>
      </c>
    </row>
    <row r="11120" spans="1:4" ht="26.4" x14ac:dyDescent="0.25">
      <c r="A11120" s="86">
        <v>2548</v>
      </c>
      <c r="B11120" s="87" t="s">
        <v>15844</v>
      </c>
      <c r="C11120" s="86" t="s">
        <v>11</v>
      </c>
      <c r="D11120" s="197">
        <v>11.43</v>
      </c>
    </row>
    <row r="11121" spans="1:4" ht="26.4" x14ac:dyDescent="0.25">
      <c r="A11121" s="86">
        <v>2518</v>
      </c>
      <c r="B11121" s="87" t="s">
        <v>15845</v>
      </c>
      <c r="C11121" s="86" t="s">
        <v>11</v>
      </c>
      <c r="D11121" s="197">
        <v>136.88</v>
      </c>
    </row>
    <row r="11122" spans="1:4" ht="26.4" x14ac:dyDescent="0.25">
      <c r="A11122" s="86">
        <v>2521</v>
      </c>
      <c r="B11122" s="87" t="s">
        <v>15846</v>
      </c>
      <c r="C11122" s="86" t="s">
        <v>11</v>
      </c>
      <c r="D11122" s="197">
        <v>58.26</v>
      </c>
    </row>
    <row r="11123" spans="1:4" ht="26.4" x14ac:dyDescent="0.25">
      <c r="A11123" s="86">
        <v>2519</v>
      </c>
      <c r="B11123" s="87" t="s">
        <v>15847</v>
      </c>
      <c r="C11123" s="86" t="s">
        <v>11</v>
      </c>
      <c r="D11123" s="197">
        <v>165.04</v>
      </c>
    </row>
    <row r="11124" spans="1:4" ht="26.4" x14ac:dyDescent="0.25">
      <c r="A11124" s="86">
        <v>2515</v>
      </c>
      <c r="B11124" s="87" t="s">
        <v>15848</v>
      </c>
      <c r="C11124" s="86" t="s">
        <v>11</v>
      </c>
      <c r="D11124" s="197">
        <v>12.42</v>
      </c>
    </row>
    <row r="11125" spans="1:4" ht="26.4" x14ac:dyDescent="0.25">
      <c r="A11125" s="86">
        <v>2520</v>
      </c>
      <c r="B11125" s="87" t="s">
        <v>15849</v>
      </c>
      <c r="C11125" s="86" t="s">
        <v>11</v>
      </c>
      <c r="D11125" s="197">
        <v>303.77</v>
      </c>
    </row>
    <row r="11126" spans="1:4" ht="26.4" x14ac:dyDescent="0.25">
      <c r="A11126" s="86">
        <v>1602</v>
      </c>
      <c r="B11126" s="87" t="s">
        <v>15850</v>
      </c>
      <c r="C11126" s="86" t="s">
        <v>11</v>
      </c>
      <c r="D11126" s="197">
        <v>56.2</v>
      </c>
    </row>
    <row r="11127" spans="1:4" ht="26.4" x14ac:dyDescent="0.25">
      <c r="A11127" s="86">
        <v>1601</v>
      </c>
      <c r="B11127" s="87" t="s">
        <v>15851</v>
      </c>
      <c r="C11127" s="86" t="s">
        <v>11</v>
      </c>
      <c r="D11127" s="197">
        <v>50.09</v>
      </c>
    </row>
    <row r="11128" spans="1:4" ht="26.4" x14ac:dyDescent="0.25">
      <c r="A11128" s="86">
        <v>1600</v>
      </c>
      <c r="B11128" s="87" t="s">
        <v>15852</v>
      </c>
      <c r="C11128" s="86" t="s">
        <v>11</v>
      </c>
      <c r="D11128" s="197">
        <v>21.88</v>
      </c>
    </row>
    <row r="11129" spans="1:4" ht="26.4" x14ac:dyDescent="0.25">
      <c r="A11129" s="86">
        <v>1598</v>
      </c>
      <c r="B11129" s="87" t="s">
        <v>15853</v>
      </c>
      <c r="C11129" s="86" t="s">
        <v>11</v>
      </c>
      <c r="D11129" s="197">
        <v>14.82</v>
      </c>
    </row>
    <row r="11130" spans="1:4" ht="26.4" x14ac:dyDescent="0.25">
      <c r="A11130" s="86">
        <v>1603</v>
      </c>
      <c r="B11130" s="87" t="s">
        <v>15854</v>
      </c>
      <c r="C11130" s="86" t="s">
        <v>11</v>
      </c>
      <c r="D11130" s="197">
        <v>84.86</v>
      </c>
    </row>
    <row r="11131" spans="1:4" ht="26.4" x14ac:dyDescent="0.25">
      <c r="A11131" s="86">
        <v>1599</v>
      </c>
      <c r="B11131" s="87" t="s">
        <v>15855</v>
      </c>
      <c r="C11131" s="86" t="s">
        <v>11</v>
      </c>
      <c r="D11131" s="197">
        <v>17.2</v>
      </c>
    </row>
    <row r="11132" spans="1:4" ht="26.4" x14ac:dyDescent="0.25">
      <c r="A11132" s="86">
        <v>1597</v>
      </c>
      <c r="B11132" s="87" t="s">
        <v>15856</v>
      </c>
      <c r="C11132" s="86" t="s">
        <v>11</v>
      </c>
      <c r="D11132" s="197">
        <v>13.94</v>
      </c>
    </row>
    <row r="11133" spans="1:4" x14ac:dyDescent="0.25">
      <c r="A11133" s="86">
        <v>39602</v>
      </c>
      <c r="B11133" s="87" t="s">
        <v>15857</v>
      </c>
      <c r="C11133" s="86" t="s">
        <v>11</v>
      </c>
      <c r="D11133" s="197">
        <v>1.44</v>
      </c>
    </row>
    <row r="11134" spans="1:4" x14ac:dyDescent="0.25">
      <c r="A11134" s="86">
        <v>39603</v>
      </c>
      <c r="B11134" s="87" t="s">
        <v>15858</v>
      </c>
      <c r="C11134" s="86" t="s">
        <v>11</v>
      </c>
      <c r="D11134" s="197">
        <v>3.07</v>
      </c>
    </row>
    <row r="11135" spans="1:4" ht="26.4" x14ac:dyDescent="0.25">
      <c r="A11135" s="86">
        <v>11821</v>
      </c>
      <c r="B11135" s="87" t="s">
        <v>15859</v>
      </c>
      <c r="C11135" s="86" t="s">
        <v>11</v>
      </c>
      <c r="D11135" s="197">
        <v>11.45</v>
      </c>
    </row>
    <row r="11136" spans="1:4" ht="26.4" x14ac:dyDescent="0.25">
      <c r="A11136" s="86">
        <v>1562</v>
      </c>
      <c r="B11136" s="87" t="s">
        <v>15860</v>
      </c>
      <c r="C11136" s="86" t="s">
        <v>11</v>
      </c>
      <c r="D11136" s="197">
        <v>18.75</v>
      </c>
    </row>
    <row r="11137" spans="1:4" ht="26.4" x14ac:dyDescent="0.25">
      <c r="A11137" s="86">
        <v>1563</v>
      </c>
      <c r="B11137" s="87" t="s">
        <v>15861</v>
      </c>
      <c r="C11137" s="86" t="s">
        <v>11</v>
      </c>
      <c r="D11137" s="197">
        <v>25.16</v>
      </c>
    </row>
    <row r="11138" spans="1:4" ht="26.4" x14ac:dyDescent="0.25">
      <c r="A11138" s="86">
        <v>11856</v>
      </c>
      <c r="B11138" s="87" t="s">
        <v>15862</v>
      </c>
      <c r="C11138" s="86" t="s">
        <v>11</v>
      </c>
      <c r="D11138" s="197">
        <v>7.5</v>
      </c>
    </row>
    <row r="11139" spans="1:4" ht="26.4" x14ac:dyDescent="0.25">
      <c r="A11139" s="86">
        <v>11857</v>
      </c>
      <c r="B11139" s="87" t="s">
        <v>15863</v>
      </c>
      <c r="C11139" s="86" t="s">
        <v>11</v>
      </c>
      <c r="D11139" s="197">
        <v>39.47</v>
      </c>
    </row>
    <row r="11140" spans="1:4" ht="26.4" x14ac:dyDescent="0.25">
      <c r="A11140" s="86">
        <v>11858</v>
      </c>
      <c r="B11140" s="87" t="s">
        <v>15864</v>
      </c>
      <c r="C11140" s="86" t="s">
        <v>11</v>
      </c>
      <c r="D11140" s="197">
        <v>48.99</v>
      </c>
    </row>
    <row r="11141" spans="1:4" ht="26.4" x14ac:dyDescent="0.25">
      <c r="A11141" s="86">
        <v>1539</v>
      </c>
      <c r="B11141" s="87" t="s">
        <v>15865</v>
      </c>
      <c r="C11141" s="86" t="s">
        <v>11</v>
      </c>
      <c r="D11141" s="197">
        <v>8.81</v>
      </c>
    </row>
    <row r="11142" spans="1:4" ht="26.4" x14ac:dyDescent="0.25">
      <c r="A11142" s="86">
        <v>11859</v>
      </c>
      <c r="B11142" s="87" t="s">
        <v>15866</v>
      </c>
      <c r="C11142" s="86" t="s">
        <v>11</v>
      </c>
      <c r="D11142" s="197">
        <v>66.650000000000006</v>
      </c>
    </row>
    <row r="11143" spans="1:4" ht="26.4" x14ac:dyDescent="0.25">
      <c r="A11143" s="86">
        <v>1550</v>
      </c>
      <c r="B11143" s="87" t="s">
        <v>15867</v>
      </c>
      <c r="C11143" s="86" t="s">
        <v>11</v>
      </c>
      <c r="D11143" s="197">
        <v>9.3000000000000007</v>
      </c>
    </row>
    <row r="11144" spans="1:4" ht="26.4" x14ac:dyDescent="0.25">
      <c r="A11144" s="86">
        <v>11854</v>
      </c>
      <c r="B11144" s="87" t="s">
        <v>15868</v>
      </c>
      <c r="C11144" s="86" t="s">
        <v>11</v>
      </c>
      <c r="D11144" s="197">
        <v>11.62</v>
      </c>
    </row>
    <row r="11145" spans="1:4" ht="26.4" x14ac:dyDescent="0.25">
      <c r="A11145" s="86">
        <v>11862</v>
      </c>
      <c r="B11145" s="87" t="s">
        <v>15869</v>
      </c>
      <c r="C11145" s="86" t="s">
        <v>11</v>
      </c>
      <c r="D11145" s="197">
        <v>16.3</v>
      </c>
    </row>
    <row r="11146" spans="1:4" ht="26.4" x14ac:dyDescent="0.25">
      <c r="A11146" s="86">
        <v>11863</v>
      </c>
      <c r="B11146" s="87" t="s">
        <v>15870</v>
      </c>
      <c r="C11146" s="86" t="s">
        <v>11</v>
      </c>
      <c r="D11146" s="197">
        <v>6.58</v>
      </c>
    </row>
    <row r="11147" spans="1:4" ht="26.4" x14ac:dyDescent="0.25">
      <c r="A11147" s="86">
        <v>11855</v>
      </c>
      <c r="B11147" s="87" t="s">
        <v>15871</v>
      </c>
      <c r="C11147" s="86" t="s">
        <v>11</v>
      </c>
      <c r="D11147" s="197">
        <v>24.33</v>
      </c>
    </row>
    <row r="11148" spans="1:4" ht="26.4" x14ac:dyDescent="0.25">
      <c r="A11148" s="86">
        <v>11864</v>
      </c>
      <c r="B11148" s="87" t="s">
        <v>15872</v>
      </c>
      <c r="C11148" s="86" t="s">
        <v>11</v>
      </c>
      <c r="D11148" s="197">
        <v>36.78</v>
      </c>
    </row>
    <row r="11149" spans="1:4" ht="26.4" x14ac:dyDescent="0.25">
      <c r="A11149" s="86">
        <v>2527</v>
      </c>
      <c r="B11149" s="87" t="s">
        <v>15873</v>
      </c>
      <c r="C11149" s="86" t="s">
        <v>11</v>
      </c>
      <c r="D11149" s="197">
        <v>10.29</v>
      </c>
    </row>
    <row r="11150" spans="1:4" ht="26.4" x14ac:dyDescent="0.25">
      <c r="A11150" s="86">
        <v>2526</v>
      </c>
      <c r="B11150" s="87" t="s">
        <v>15874</v>
      </c>
      <c r="C11150" s="86" t="s">
        <v>11</v>
      </c>
      <c r="D11150" s="197">
        <v>6.59</v>
      </c>
    </row>
    <row r="11151" spans="1:4" ht="26.4" x14ac:dyDescent="0.25">
      <c r="A11151" s="86">
        <v>2483</v>
      </c>
      <c r="B11151" s="87" t="s">
        <v>15875</v>
      </c>
      <c r="C11151" s="86" t="s">
        <v>11</v>
      </c>
      <c r="D11151" s="197">
        <v>4.6900000000000004</v>
      </c>
    </row>
    <row r="11152" spans="1:4" ht="26.4" x14ac:dyDescent="0.25">
      <c r="A11152" s="86">
        <v>2487</v>
      </c>
      <c r="B11152" s="87" t="s">
        <v>15876</v>
      </c>
      <c r="C11152" s="86" t="s">
        <v>11</v>
      </c>
      <c r="D11152" s="197">
        <v>2.25</v>
      </c>
    </row>
    <row r="11153" spans="1:4" ht="26.4" x14ac:dyDescent="0.25">
      <c r="A11153" s="86">
        <v>2528</v>
      </c>
      <c r="B11153" s="87" t="s">
        <v>15877</v>
      </c>
      <c r="C11153" s="86" t="s">
        <v>11</v>
      </c>
      <c r="D11153" s="197">
        <v>25.9</v>
      </c>
    </row>
    <row r="11154" spans="1:4" ht="26.4" x14ac:dyDescent="0.25">
      <c r="A11154" s="86">
        <v>2489</v>
      </c>
      <c r="B11154" s="87" t="s">
        <v>15878</v>
      </c>
      <c r="C11154" s="86" t="s">
        <v>11</v>
      </c>
      <c r="D11154" s="197">
        <v>11.41</v>
      </c>
    </row>
    <row r="11155" spans="1:4" ht="26.4" x14ac:dyDescent="0.25">
      <c r="A11155" s="86">
        <v>2484</v>
      </c>
      <c r="B11155" s="87" t="s">
        <v>15879</v>
      </c>
      <c r="C11155" s="86" t="s">
        <v>11</v>
      </c>
      <c r="D11155" s="197">
        <v>37.619999999999997</v>
      </c>
    </row>
    <row r="11156" spans="1:4" ht="26.4" x14ac:dyDescent="0.25">
      <c r="A11156" s="86">
        <v>2488</v>
      </c>
      <c r="B11156" s="87" t="s">
        <v>15880</v>
      </c>
      <c r="C11156" s="86" t="s">
        <v>11</v>
      </c>
      <c r="D11156" s="197">
        <v>2.63</v>
      </c>
    </row>
    <row r="11157" spans="1:4" ht="26.4" x14ac:dyDescent="0.25">
      <c r="A11157" s="86">
        <v>2485</v>
      </c>
      <c r="B11157" s="87" t="s">
        <v>15881</v>
      </c>
      <c r="C11157" s="86" t="s">
        <v>11</v>
      </c>
      <c r="D11157" s="197">
        <v>58.96</v>
      </c>
    </row>
    <row r="11158" spans="1:4" x14ac:dyDescent="0.25">
      <c r="A11158" s="86">
        <v>44247</v>
      </c>
      <c r="B11158" s="87" t="s">
        <v>15882</v>
      </c>
      <c r="C11158" s="86" t="s">
        <v>11</v>
      </c>
      <c r="D11158" s="197">
        <v>1945.76</v>
      </c>
    </row>
    <row r="11159" spans="1:4" x14ac:dyDescent="0.25">
      <c r="A11159" s="86">
        <v>38005</v>
      </c>
      <c r="B11159" s="87" t="s">
        <v>15883</v>
      </c>
      <c r="C11159" s="86" t="s">
        <v>11</v>
      </c>
      <c r="D11159" s="197">
        <v>23.13</v>
      </c>
    </row>
    <row r="11160" spans="1:4" x14ac:dyDescent="0.25">
      <c r="A11160" s="86">
        <v>38006</v>
      </c>
      <c r="B11160" s="87" t="s">
        <v>15884</v>
      </c>
      <c r="C11160" s="86" t="s">
        <v>11</v>
      </c>
      <c r="D11160" s="197">
        <v>30.74</v>
      </c>
    </row>
    <row r="11161" spans="1:4" x14ac:dyDescent="0.25">
      <c r="A11161" s="86">
        <v>38428</v>
      </c>
      <c r="B11161" s="87" t="s">
        <v>15885</v>
      </c>
      <c r="C11161" s="86" t="s">
        <v>11</v>
      </c>
      <c r="D11161" s="197">
        <v>27.53</v>
      </c>
    </row>
    <row r="11162" spans="1:4" x14ac:dyDescent="0.25">
      <c r="A11162" s="86">
        <v>38007</v>
      </c>
      <c r="B11162" s="87" t="s">
        <v>15886</v>
      </c>
      <c r="C11162" s="86" t="s">
        <v>11</v>
      </c>
      <c r="D11162" s="197">
        <v>35.47</v>
      </c>
    </row>
    <row r="11163" spans="1:4" x14ac:dyDescent="0.25">
      <c r="A11163" s="86">
        <v>38008</v>
      </c>
      <c r="B11163" s="87" t="s">
        <v>15887</v>
      </c>
      <c r="C11163" s="86" t="s">
        <v>11</v>
      </c>
      <c r="D11163" s="197">
        <v>56.76</v>
      </c>
    </row>
    <row r="11164" spans="1:4" x14ac:dyDescent="0.25">
      <c r="A11164" s="86">
        <v>38009</v>
      </c>
      <c r="B11164" s="87" t="s">
        <v>15888</v>
      </c>
      <c r="C11164" s="86" t="s">
        <v>11</v>
      </c>
      <c r="D11164" s="197">
        <v>69.489999999999995</v>
      </c>
    </row>
    <row r="11165" spans="1:4" x14ac:dyDescent="0.25">
      <c r="A11165" s="86">
        <v>44248</v>
      </c>
      <c r="B11165" s="87" t="s">
        <v>15889</v>
      </c>
      <c r="C11165" s="86" t="s">
        <v>11</v>
      </c>
      <c r="D11165" s="197">
        <v>113.27</v>
      </c>
    </row>
    <row r="11166" spans="1:4" x14ac:dyDescent="0.25">
      <c r="A11166" s="86">
        <v>44249</v>
      </c>
      <c r="B11166" s="87" t="s">
        <v>15890</v>
      </c>
      <c r="C11166" s="86" t="s">
        <v>11</v>
      </c>
      <c r="D11166" s="197">
        <v>436.99</v>
      </c>
    </row>
    <row r="11167" spans="1:4" x14ac:dyDescent="0.25">
      <c r="A11167" s="86">
        <v>44250</v>
      </c>
      <c r="B11167" s="87" t="s">
        <v>15891</v>
      </c>
      <c r="C11167" s="86" t="s">
        <v>11</v>
      </c>
      <c r="D11167" s="197">
        <v>634.61</v>
      </c>
    </row>
    <row r="11168" spans="1:4" ht="26.4" x14ac:dyDescent="0.25">
      <c r="A11168" s="86">
        <v>39279</v>
      </c>
      <c r="B11168" s="87" t="s">
        <v>15892</v>
      </c>
      <c r="C11168" s="86" t="s">
        <v>11</v>
      </c>
      <c r="D11168" s="197"/>
    </row>
    <row r="11169" spans="1:4" ht="26.4" x14ac:dyDescent="0.25">
      <c r="A11169" s="86">
        <v>39280</v>
      </c>
      <c r="B11169" s="87" t="s">
        <v>15893</v>
      </c>
      <c r="C11169" s="86" t="s">
        <v>11</v>
      </c>
      <c r="D11169" s="197"/>
    </row>
    <row r="11170" spans="1:4" ht="26.4" x14ac:dyDescent="0.25">
      <c r="A11170" s="86">
        <v>39281</v>
      </c>
      <c r="B11170" s="87" t="s">
        <v>15894</v>
      </c>
      <c r="C11170" s="86" t="s">
        <v>11</v>
      </c>
      <c r="D11170" s="197"/>
    </row>
    <row r="11171" spans="1:4" ht="26.4" x14ac:dyDescent="0.25">
      <c r="A11171" s="86">
        <v>39282</v>
      </c>
      <c r="B11171" s="87" t="s">
        <v>15895</v>
      </c>
      <c r="C11171" s="86" t="s">
        <v>11</v>
      </c>
      <c r="D11171" s="197"/>
    </row>
    <row r="11172" spans="1:4" ht="26.4" x14ac:dyDescent="0.25">
      <c r="A11172" s="86">
        <v>38844</v>
      </c>
      <c r="B11172" s="87" t="s">
        <v>15896</v>
      </c>
      <c r="C11172" s="86" t="s">
        <v>11</v>
      </c>
      <c r="D11172" s="197"/>
    </row>
    <row r="11173" spans="1:4" ht="26.4" x14ac:dyDescent="0.25">
      <c r="A11173" s="86">
        <v>38846</v>
      </c>
      <c r="B11173" s="87" t="s">
        <v>15897</v>
      </c>
      <c r="C11173" s="86" t="s">
        <v>11</v>
      </c>
      <c r="D11173" s="197"/>
    </row>
    <row r="11174" spans="1:4" ht="26.4" x14ac:dyDescent="0.25">
      <c r="A11174" s="86">
        <v>38847</v>
      </c>
      <c r="B11174" s="87" t="s">
        <v>15898</v>
      </c>
      <c r="C11174" s="86" t="s">
        <v>11</v>
      </c>
      <c r="D11174" s="197"/>
    </row>
    <row r="11175" spans="1:4" ht="26.4" x14ac:dyDescent="0.25">
      <c r="A11175" s="86">
        <v>38850</v>
      </c>
      <c r="B11175" s="87" t="s">
        <v>15899</v>
      </c>
      <c r="C11175" s="86" t="s">
        <v>11</v>
      </c>
      <c r="D11175" s="197"/>
    </row>
    <row r="11176" spans="1:4" ht="26.4" x14ac:dyDescent="0.25">
      <c r="A11176" s="86">
        <v>38848</v>
      </c>
      <c r="B11176" s="87" t="s">
        <v>15900</v>
      </c>
      <c r="C11176" s="86" t="s">
        <v>11</v>
      </c>
      <c r="D11176" s="197"/>
    </row>
    <row r="11177" spans="1:4" ht="26.4" x14ac:dyDescent="0.25">
      <c r="A11177" s="86">
        <v>38851</v>
      </c>
      <c r="B11177" s="87" t="s">
        <v>15901</v>
      </c>
      <c r="C11177" s="86" t="s">
        <v>11</v>
      </c>
      <c r="D11177" s="197"/>
    </row>
    <row r="11178" spans="1:4" ht="26.4" x14ac:dyDescent="0.25">
      <c r="A11178" s="86">
        <v>38854</v>
      </c>
      <c r="B11178" s="87" t="s">
        <v>15902</v>
      </c>
      <c r="C11178" s="86" t="s">
        <v>11</v>
      </c>
      <c r="D11178" s="197"/>
    </row>
    <row r="11179" spans="1:4" ht="52.8" x14ac:dyDescent="0.25">
      <c r="A11179" s="86">
        <v>3104</v>
      </c>
      <c r="B11179" s="87" t="s">
        <v>15903</v>
      </c>
      <c r="C11179" s="86" t="s">
        <v>8872</v>
      </c>
      <c r="D11179" s="197">
        <v>141.19</v>
      </c>
    </row>
    <row r="11180" spans="1:4" ht="26.4" x14ac:dyDescent="0.25">
      <c r="A11180" s="86">
        <v>1607</v>
      </c>
      <c r="B11180" s="87" t="s">
        <v>15904</v>
      </c>
      <c r="C11180" s="86" t="s">
        <v>8872</v>
      </c>
      <c r="D11180" s="197">
        <v>0.33</v>
      </c>
    </row>
    <row r="11181" spans="1:4" ht="26.4" x14ac:dyDescent="0.25">
      <c r="A11181" s="86">
        <v>38169</v>
      </c>
      <c r="B11181" s="87" t="s">
        <v>15905</v>
      </c>
      <c r="C11181" s="86" t="s">
        <v>8872</v>
      </c>
      <c r="D11181" s="197">
        <v>78.569999999999993</v>
      </c>
    </row>
    <row r="11182" spans="1:4" ht="26.4" x14ac:dyDescent="0.25">
      <c r="A11182" s="86">
        <v>6142</v>
      </c>
      <c r="B11182" s="87" t="s">
        <v>15906</v>
      </c>
      <c r="C11182" s="86" t="s">
        <v>11</v>
      </c>
      <c r="D11182" s="197">
        <v>9.5500000000000007</v>
      </c>
    </row>
    <row r="11183" spans="1:4" ht="26.4" x14ac:dyDescent="0.25">
      <c r="A11183" s="86">
        <v>11686</v>
      </c>
      <c r="B11183" s="87" t="s">
        <v>15907</v>
      </c>
      <c r="C11183" s="86" t="s">
        <v>11</v>
      </c>
      <c r="D11183" s="197">
        <v>13.26</v>
      </c>
    </row>
    <row r="11184" spans="1:4" ht="26.4" x14ac:dyDescent="0.25">
      <c r="A11184" s="86">
        <v>37598</v>
      </c>
      <c r="B11184" s="87" t="s">
        <v>15908</v>
      </c>
      <c r="C11184" s="86" t="s">
        <v>11</v>
      </c>
      <c r="D11184" s="197"/>
    </row>
    <row r="11185" spans="1:4" ht="39.6" x14ac:dyDescent="0.25">
      <c r="A11185" s="86">
        <v>25398</v>
      </c>
      <c r="B11185" s="87" t="s">
        <v>15909</v>
      </c>
      <c r="C11185" s="86" t="s">
        <v>11</v>
      </c>
      <c r="D11185" s="197"/>
    </row>
    <row r="11186" spans="1:4" ht="39.6" x14ac:dyDescent="0.25">
      <c r="A11186" s="86">
        <v>25399</v>
      </c>
      <c r="B11186" s="87" t="s">
        <v>15910</v>
      </c>
      <c r="C11186" s="86" t="s">
        <v>11</v>
      </c>
      <c r="D11186" s="197"/>
    </row>
    <row r="11187" spans="1:4" ht="26.4" x14ac:dyDescent="0.25">
      <c r="A11187" s="86">
        <v>43440</v>
      </c>
      <c r="B11187" s="87" t="s">
        <v>15911</v>
      </c>
      <c r="C11187" s="86" t="s">
        <v>11</v>
      </c>
      <c r="D11187" s="197">
        <v>476.26</v>
      </c>
    </row>
    <row r="11188" spans="1:4" ht="39.6" x14ac:dyDescent="0.25">
      <c r="A11188" s="86">
        <v>10667</v>
      </c>
      <c r="B11188" s="87" t="s">
        <v>15912</v>
      </c>
      <c r="C11188" s="86" t="s">
        <v>11</v>
      </c>
      <c r="D11188" s="197"/>
    </row>
    <row r="11189" spans="1:4" ht="26.4" x14ac:dyDescent="0.25">
      <c r="A11189" s="86">
        <v>1613</v>
      </c>
      <c r="B11189" s="87" t="s">
        <v>15913</v>
      </c>
      <c r="C11189" s="86" t="s">
        <v>11</v>
      </c>
      <c r="D11189" s="197">
        <v>1629.08</v>
      </c>
    </row>
    <row r="11190" spans="1:4" ht="26.4" x14ac:dyDescent="0.25">
      <c r="A11190" s="86">
        <v>1626</v>
      </c>
      <c r="B11190" s="87" t="s">
        <v>15914</v>
      </c>
      <c r="C11190" s="86" t="s">
        <v>11</v>
      </c>
      <c r="D11190" s="197">
        <v>2436.48</v>
      </c>
    </row>
    <row r="11191" spans="1:4" ht="26.4" x14ac:dyDescent="0.25">
      <c r="A11191" s="86">
        <v>1625</v>
      </c>
      <c r="B11191" s="87" t="s">
        <v>15915</v>
      </c>
      <c r="C11191" s="86" t="s">
        <v>11</v>
      </c>
      <c r="D11191" s="197">
        <v>170.18</v>
      </c>
    </row>
    <row r="11192" spans="1:4" ht="26.4" x14ac:dyDescent="0.25">
      <c r="A11192" s="86">
        <v>1622</v>
      </c>
      <c r="B11192" s="87" t="s">
        <v>15916</v>
      </c>
      <c r="C11192" s="86" t="s">
        <v>11</v>
      </c>
      <c r="D11192" s="197">
        <v>5498.15</v>
      </c>
    </row>
    <row r="11193" spans="1:4" ht="26.4" x14ac:dyDescent="0.25">
      <c r="A11193" s="86">
        <v>1620</v>
      </c>
      <c r="B11193" s="87" t="s">
        <v>15917</v>
      </c>
      <c r="C11193" s="86" t="s">
        <v>11</v>
      </c>
      <c r="D11193" s="197">
        <v>358.49</v>
      </c>
    </row>
    <row r="11194" spans="1:4" ht="26.4" x14ac:dyDescent="0.25">
      <c r="A11194" s="86">
        <v>1629</v>
      </c>
      <c r="B11194" s="87" t="s">
        <v>15918</v>
      </c>
      <c r="C11194" s="86" t="s">
        <v>11</v>
      </c>
      <c r="D11194" s="197">
        <v>13381.19</v>
      </c>
    </row>
    <row r="11195" spans="1:4" ht="26.4" x14ac:dyDescent="0.25">
      <c r="A11195" s="86">
        <v>1627</v>
      </c>
      <c r="B11195" s="87" t="s">
        <v>15919</v>
      </c>
      <c r="C11195" s="86" t="s">
        <v>11</v>
      </c>
      <c r="D11195" s="197">
        <v>685.24</v>
      </c>
    </row>
    <row r="11196" spans="1:4" ht="26.4" x14ac:dyDescent="0.25">
      <c r="A11196" s="86">
        <v>1623</v>
      </c>
      <c r="B11196" s="87" t="s">
        <v>15920</v>
      </c>
      <c r="C11196" s="86" t="s">
        <v>11</v>
      </c>
      <c r="D11196" s="197">
        <v>138.79</v>
      </c>
    </row>
    <row r="11197" spans="1:4" ht="26.4" x14ac:dyDescent="0.25">
      <c r="A11197" s="86">
        <v>1619</v>
      </c>
      <c r="B11197" s="87" t="s">
        <v>15921</v>
      </c>
      <c r="C11197" s="86" t="s">
        <v>11</v>
      </c>
      <c r="D11197" s="197">
        <v>190.91</v>
      </c>
    </row>
    <row r="11198" spans="1:4" ht="26.4" x14ac:dyDescent="0.25">
      <c r="A11198" s="86">
        <v>1630</v>
      </c>
      <c r="B11198" s="87" t="s">
        <v>15922</v>
      </c>
      <c r="C11198" s="86" t="s">
        <v>11</v>
      </c>
      <c r="D11198" s="197">
        <v>4203.45</v>
      </c>
    </row>
    <row r="11199" spans="1:4" ht="26.4" x14ac:dyDescent="0.25">
      <c r="A11199" s="86">
        <v>1616</v>
      </c>
      <c r="B11199" s="87" t="s">
        <v>15923</v>
      </c>
      <c r="C11199" s="86" t="s">
        <v>11</v>
      </c>
      <c r="D11199" s="197">
        <v>6464.98</v>
      </c>
    </row>
    <row r="11200" spans="1:4" ht="26.4" x14ac:dyDescent="0.25">
      <c r="A11200" s="86">
        <v>1614</v>
      </c>
      <c r="B11200" s="87" t="s">
        <v>15924</v>
      </c>
      <c r="C11200" s="86" t="s">
        <v>11</v>
      </c>
      <c r="D11200" s="197">
        <v>295.47000000000003</v>
      </c>
    </row>
    <row r="11201" spans="1:4" ht="26.4" x14ac:dyDescent="0.25">
      <c r="A11201" s="86">
        <v>1617</v>
      </c>
      <c r="B11201" s="87" t="s">
        <v>15925</v>
      </c>
      <c r="C11201" s="86" t="s">
        <v>11</v>
      </c>
      <c r="D11201" s="197">
        <v>7717.78</v>
      </c>
    </row>
    <row r="11202" spans="1:4" ht="26.4" x14ac:dyDescent="0.25">
      <c r="A11202" s="86">
        <v>1621</v>
      </c>
      <c r="B11202" s="87" t="s">
        <v>15926</v>
      </c>
      <c r="C11202" s="86" t="s">
        <v>11</v>
      </c>
      <c r="D11202" s="197">
        <v>528.44000000000005</v>
      </c>
    </row>
    <row r="11203" spans="1:4" ht="26.4" x14ac:dyDescent="0.25">
      <c r="A11203" s="86">
        <v>1624</v>
      </c>
      <c r="B11203" s="87" t="s">
        <v>15927</v>
      </c>
      <c r="C11203" s="86" t="s">
        <v>11</v>
      </c>
      <c r="D11203" s="197">
        <v>18970.689999999999</v>
      </c>
    </row>
    <row r="11204" spans="1:4" ht="26.4" x14ac:dyDescent="0.25">
      <c r="A11204" s="86">
        <v>1615</v>
      </c>
      <c r="B11204" s="87" t="s">
        <v>15928</v>
      </c>
      <c r="C11204" s="86" t="s">
        <v>11</v>
      </c>
      <c r="D11204" s="197">
        <v>992.33</v>
      </c>
    </row>
    <row r="11205" spans="1:4" ht="26.4" x14ac:dyDescent="0.25">
      <c r="A11205" s="86">
        <v>1612</v>
      </c>
      <c r="B11205" s="87" t="s">
        <v>15929</v>
      </c>
      <c r="C11205" s="86" t="s">
        <v>11</v>
      </c>
      <c r="D11205" s="197">
        <v>130.69999999999999</v>
      </c>
    </row>
    <row r="11206" spans="1:4" ht="26.4" x14ac:dyDescent="0.25">
      <c r="A11206" s="86">
        <v>1618</v>
      </c>
      <c r="B11206" s="87" t="s">
        <v>15930</v>
      </c>
      <c r="C11206" s="86" t="s">
        <v>11</v>
      </c>
      <c r="D11206" s="197">
        <v>1363.62</v>
      </c>
    </row>
    <row r="11207" spans="1:4" x14ac:dyDescent="0.25">
      <c r="A11207" s="86">
        <v>14211</v>
      </c>
      <c r="B11207" s="87" t="s">
        <v>15931</v>
      </c>
      <c r="C11207" s="86" t="s">
        <v>11</v>
      </c>
      <c r="D11207" s="197">
        <v>43.87</v>
      </c>
    </row>
    <row r="11208" spans="1:4" ht="26.4" x14ac:dyDescent="0.25">
      <c r="A11208" s="86">
        <v>43657</v>
      </c>
      <c r="B11208" s="87" t="s">
        <v>15932</v>
      </c>
      <c r="C11208" s="86" t="s">
        <v>27</v>
      </c>
      <c r="D11208" s="197">
        <v>6.34</v>
      </c>
    </row>
    <row r="11209" spans="1:4" x14ac:dyDescent="0.25">
      <c r="A11209" s="86">
        <v>38200</v>
      </c>
      <c r="B11209" s="87" t="s">
        <v>15933</v>
      </c>
      <c r="C11209" s="86" t="s">
        <v>15934</v>
      </c>
      <c r="D11209" s="197">
        <v>375.5</v>
      </c>
    </row>
    <row r="11210" spans="1:4" ht="26.4" x14ac:dyDescent="0.25">
      <c r="A11210" s="86">
        <v>39269</v>
      </c>
      <c r="B11210" s="87" t="s">
        <v>15935</v>
      </c>
      <c r="C11210" s="86" t="s">
        <v>27</v>
      </c>
      <c r="D11210" s="197">
        <v>1.46</v>
      </c>
    </row>
    <row r="11211" spans="1:4" ht="26.4" x14ac:dyDescent="0.25">
      <c r="A11211" s="86">
        <v>11889</v>
      </c>
      <c r="B11211" s="87" t="s">
        <v>15936</v>
      </c>
      <c r="C11211" s="86" t="s">
        <v>27</v>
      </c>
      <c r="D11211" s="197">
        <v>2.0099999999999998</v>
      </c>
    </row>
    <row r="11212" spans="1:4" ht="26.4" x14ac:dyDescent="0.25">
      <c r="A11212" s="86">
        <v>39270</v>
      </c>
      <c r="B11212" s="87" t="s">
        <v>15937</v>
      </c>
      <c r="C11212" s="86" t="s">
        <v>27</v>
      </c>
      <c r="D11212" s="197">
        <v>2.61</v>
      </c>
    </row>
    <row r="11213" spans="1:4" ht="26.4" x14ac:dyDescent="0.25">
      <c r="A11213" s="86">
        <v>11890</v>
      </c>
      <c r="B11213" s="87" t="s">
        <v>15938</v>
      </c>
      <c r="C11213" s="86" t="s">
        <v>27</v>
      </c>
      <c r="D11213" s="197">
        <v>3.55</v>
      </c>
    </row>
    <row r="11214" spans="1:4" ht="26.4" x14ac:dyDescent="0.25">
      <c r="A11214" s="86">
        <v>11891</v>
      </c>
      <c r="B11214" s="87" t="s">
        <v>15939</v>
      </c>
      <c r="C11214" s="86" t="s">
        <v>27</v>
      </c>
      <c r="D11214" s="197">
        <v>5.76</v>
      </c>
    </row>
    <row r="11215" spans="1:4" ht="26.4" x14ac:dyDescent="0.25">
      <c r="A11215" s="86">
        <v>11892</v>
      </c>
      <c r="B11215" s="87" t="s">
        <v>15940</v>
      </c>
      <c r="C11215" s="86" t="s">
        <v>27</v>
      </c>
      <c r="D11215" s="197">
        <v>9.41</v>
      </c>
    </row>
    <row r="11216" spans="1:4" x14ac:dyDescent="0.25">
      <c r="A11216" s="86">
        <v>37601</v>
      </c>
      <c r="B11216" s="87" t="s">
        <v>15941</v>
      </c>
      <c r="C11216" s="86" t="s">
        <v>27</v>
      </c>
      <c r="D11216" s="197"/>
    </row>
    <row r="11217" spans="1:4" x14ac:dyDescent="0.25">
      <c r="A11217" s="86">
        <v>1634</v>
      </c>
      <c r="B11217" s="87" t="s">
        <v>15942</v>
      </c>
      <c r="C11217" s="86" t="s">
        <v>27</v>
      </c>
      <c r="D11217" s="197"/>
    </row>
    <row r="11218" spans="1:4" x14ac:dyDescent="0.25">
      <c r="A11218" s="86">
        <v>44274</v>
      </c>
      <c r="B11218" s="87" t="s">
        <v>15943</v>
      </c>
      <c r="C11218" s="86" t="s">
        <v>11</v>
      </c>
      <c r="D11218" s="197">
        <v>679.05</v>
      </c>
    </row>
    <row r="11219" spans="1:4" ht="26.4" x14ac:dyDescent="0.25">
      <c r="A11219" s="86">
        <v>5086</v>
      </c>
      <c r="B11219" s="87" t="s">
        <v>15944</v>
      </c>
      <c r="C11219" s="86" t="s">
        <v>16</v>
      </c>
      <c r="D11219" s="197">
        <v>32.53</v>
      </c>
    </row>
    <row r="11220" spans="1:4" x14ac:dyDescent="0.25">
      <c r="A11220" s="86">
        <v>45244</v>
      </c>
      <c r="B11220" s="87" t="s">
        <v>15945</v>
      </c>
      <c r="C11220" s="86" t="s">
        <v>11</v>
      </c>
      <c r="D11220" s="197">
        <v>97.05</v>
      </c>
    </row>
    <row r="11221" spans="1:4" ht="26.4" x14ac:dyDescent="0.25">
      <c r="A11221" s="86">
        <v>11280</v>
      </c>
      <c r="B11221" s="87" t="s">
        <v>15946</v>
      </c>
      <c r="C11221" s="86" t="s">
        <v>11</v>
      </c>
      <c r="D11221" s="197">
        <v>6175.81</v>
      </c>
    </row>
    <row r="11222" spans="1:4" ht="26.4" x14ac:dyDescent="0.25">
      <c r="A11222" s="86">
        <v>40519</v>
      </c>
      <c r="B11222" s="87" t="s">
        <v>15947</v>
      </c>
      <c r="C11222" s="86" t="s">
        <v>11</v>
      </c>
      <c r="D11222" s="197">
        <v>140728.65</v>
      </c>
    </row>
    <row r="11223" spans="1:4" x14ac:dyDescent="0.25">
      <c r="A11223" s="86">
        <v>3446</v>
      </c>
      <c r="B11223" s="87" t="s">
        <v>15948</v>
      </c>
      <c r="C11223" s="86" t="s">
        <v>11</v>
      </c>
      <c r="D11223" s="197">
        <v>37.479999999999997</v>
      </c>
    </row>
    <row r="11224" spans="1:4" x14ac:dyDescent="0.25">
      <c r="A11224" s="86">
        <v>3445</v>
      </c>
      <c r="B11224" s="87" t="s">
        <v>15949</v>
      </c>
      <c r="C11224" s="86" t="s">
        <v>11</v>
      </c>
      <c r="D11224" s="197">
        <v>30.59</v>
      </c>
    </row>
    <row r="11225" spans="1:4" x14ac:dyDescent="0.25">
      <c r="A11225" s="86">
        <v>3444</v>
      </c>
      <c r="B11225" s="87" t="s">
        <v>15950</v>
      </c>
      <c r="C11225" s="86" t="s">
        <v>11</v>
      </c>
      <c r="D11225" s="197">
        <v>18.829999999999998</v>
      </c>
    </row>
    <row r="11226" spans="1:4" x14ac:dyDescent="0.25">
      <c r="A11226" s="86">
        <v>3441</v>
      </c>
      <c r="B11226" s="87" t="s">
        <v>15951</v>
      </c>
      <c r="C11226" s="86" t="s">
        <v>11</v>
      </c>
      <c r="D11226" s="197">
        <v>8.6300000000000008</v>
      </c>
    </row>
    <row r="11227" spans="1:4" x14ac:dyDescent="0.25">
      <c r="A11227" s="86">
        <v>12402</v>
      </c>
      <c r="B11227" s="87" t="s">
        <v>15952</v>
      </c>
      <c r="C11227" s="86" t="s">
        <v>11</v>
      </c>
      <c r="D11227" s="197">
        <v>105.34</v>
      </c>
    </row>
    <row r="11228" spans="1:4" x14ac:dyDescent="0.25">
      <c r="A11228" s="86">
        <v>3447</v>
      </c>
      <c r="B11228" s="87" t="s">
        <v>15953</v>
      </c>
      <c r="C11228" s="86" t="s">
        <v>11</v>
      </c>
      <c r="D11228" s="197">
        <v>54.5</v>
      </c>
    </row>
    <row r="11229" spans="1:4" x14ac:dyDescent="0.25">
      <c r="A11229" s="86">
        <v>3448</v>
      </c>
      <c r="B11229" s="87" t="s">
        <v>15954</v>
      </c>
      <c r="C11229" s="86" t="s">
        <v>11</v>
      </c>
      <c r="D11229" s="197">
        <v>154.01</v>
      </c>
    </row>
    <row r="11230" spans="1:4" x14ac:dyDescent="0.25">
      <c r="A11230" s="86">
        <v>3442</v>
      </c>
      <c r="B11230" s="87" t="s">
        <v>15955</v>
      </c>
      <c r="C11230" s="86" t="s">
        <v>11</v>
      </c>
      <c r="D11230" s="197">
        <v>12.91</v>
      </c>
    </row>
    <row r="11231" spans="1:4" x14ac:dyDescent="0.25">
      <c r="A11231" s="86">
        <v>3449</v>
      </c>
      <c r="B11231" s="87" t="s">
        <v>15956</v>
      </c>
      <c r="C11231" s="86" t="s">
        <v>11</v>
      </c>
      <c r="D11231" s="197">
        <v>269.86</v>
      </c>
    </row>
    <row r="11232" spans="1:4" x14ac:dyDescent="0.25">
      <c r="A11232" s="86">
        <v>37438</v>
      </c>
      <c r="B11232" s="87" t="s">
        <v>15957</v>
      </c>
      <c r="C11232" s="86" t="s">
        <v>11</v>
      </c>
      <c r="D11232" s="197"/>
    </row>
    <row r="11233" spans="1:4" x14ac:dyDescent="0.25">
      <c r="A11233" s="86">
        <v>37439</v>
      </c>
      <c r="B11233" s="87" t="s">
        <v>15958</v>
      </c>
      <c r="C11233" s="86" t="s">
        <v>11</v>
      </c>
      <c r="D11233" s="197"/>
    </row>
    <row r="11234" spans="1:4" x14ac:dyDescent="0.25">
      <c r="A11234" s="86">
        <v>37435</v>
      </c>
      <c r="B11234" s="87" t="s">
        <v>15959</v>
      </c>
      <c r="C11234" s="86" t="s">
        <v>11</v>
      </c>
      <c r="D11234" s="197"/>
    </row>
    <row r="11235" spans="1:4" x14ac:dyDescent="0.25">
      <c r="A11235" s="86">
        <v>37436</v>
      </c>
      <c r="B11235" s="87" t="s">
        <v>15960</v>
      </c>
      <c r="C11235" s="86" t="s">
        <v>11</v>
      </c>
      <c r="D11235" s="197"/>
    </row>
    <row r="11236" spans="1:4" x14ac:dyDescent="0.25">
      <c r="A11236" s="86">
        <v>37437</v>
      </c>
      <c r="B11236" s="87" t="s">
        <v>15961</v>
      </c>
      <c r="C11236" s="86" t="s">
        <v>11</v>
      </c>
      <c r="D11236" s="197"/>
    </row>
    <row r="11237" spans="1:4" ht="26.4" x14ac:dyDescent="0.25">
      <c r="A11237" s="86">
        <v>3473</v>
      </c>
      <c r="B11237" s="87" t="s">
        <v>15962</v>
      </c>
      <c r="C11237" s="86" t="s">
        <v>11</v>
      </c>
      <c r="D11237" s="197">
        <v>42.37</v>
      </c>
    </row>
    <row r="11238" spans="1:4" ht="26.4" x14ac:dyDescent="0.25">
      <c r="A11238" s="86">
        <v>3474</v>
      </c>
      <c r="B11238" s="87" t="s">
        <v>15963</v>
      </c>
      <c r="C11238" s="86" t="s">
        <v>11</v>
      </c>
      <c r="D11238" s="197">
        <v>34.93</v>
      </c>
    </row>
    <row r="11239" spans="1:4" ht="26.4" x14ac:dyDescent="0.25">
      <c r="A11239" s="86">
        <v>3443</v>
      </c>
      <c r="B11239" s="87" t="s">
        <v>15964</v>
      </c>
      <c r="C11239" s="86" t="s">
        <v>11</v>
      </c>
      <c r="D11239" s="197">
        <v>21.73</v>
      </c>
    </row>
    <row r="11240" spans="1:4" ht="26.4" x14ac:dyDescent="0.25">
      <c r="A11240" s="86">
        <v>3450</v>
      </c>
      <c r="B11240" s="87" t="s">
        <v>15965</v>
      </c>
      <c r="C11240" s="86" t="s">
        <v>11</v>
      </c>
      <c r="D11240" s="197">
        <v>10.119999999999999</v>
      </c>
    </row>
    <row r="11241" spans="1:4" ht="26.4" x14ac:dyDescent="0.25">
      <c r="A11241" s="86">
        <v>3453</v>
      </c>
      <c r="B11241" s="87" t="s">
        <v>15966</v>
      </c>
      <c r="C11241" s="86" t="s">
        <v>11</v>
      </c>
      <c r="D11241" s="197">
        <v>123.68</v>
      </c>
    </row>
    <row r="11242" spans="1:4" ht="26.4" x14ac:dyDescent="0.25">
      <c r="A11242" s="86">
        <v>3452</v>
      </c>
      <c r="B11242" s="87" t="s">
        <v>15967</v>
      </c>
      <c r="C11242" s="86" t="s">
        <v>11</v>
      </c>
      <c r="D11242" s="197">
        <v>61.05</v>
      </c>
    </row>
    <row r="11243" spans="1:4" ht="26.4" x14ac:dyDescent="0.25">
      <c r="A11243" s="86">
        <v>3454</v>
      </c>
      <c r="B11243" s="87" t="s">
        <v>15968</v>
      </c>
      <c r="C11243" s="86" t="s">
        <v>11</v>
      </c>
      <c r="D11243" s="197">
        <v>188.11</v>
      </c>
    </row>
    <row r="11244" spans="1:4" ht="26.4" x14ac:dyDescent="0.25">
      <c r="A11244" s="86">
        <v>3451</v>
      </c>
      <c r="B11244" s="87" t="s">
        <v>15969</v>
      </c>
      <c r="C11244" s="86" t="s">
        <v>11</v>
      </c>
      <c r="D11244" s="197">
        <v>12.11</v>
      </c>
    </row>
    <row r="11245" spans="1:4" x14ac:dyDescent="0.25">
      <c r="A11245" s="86">
        <v>3458</v>
      </c>
      <c r="B11245" s="87" t="s">
        <v>15970</v>
      </c>
      <c r="C11245" s="86" t="s">
        <v>11</v>
      </c>
      <c r="D11245" s="197">
        <v>33.96</v>
      </c>
    </row>
    <row r="11246" spans="1:4" x14ac:dyDescent="0.25">
      <c r="A11246" s="86">
        <v>3457</v>
      </c>
      <c r="B11246" s="87" t="s">
        <v>15971</v>
      </c>
      <c r="C11246" s="86" t="s">
        <v>11</v>
      </c>
      <c r="D11246" s="197">
        <v>25.5</v>
      </c>
    </row>
    <row r="11247" spans="1:4" x14ac:dyDescent="0.25">
      <c r="A11247" s="86">
        <v>3472</v>
      </c>
      <c r="B11247" s="87" t="s">
        <v>15972</v>
      </c>
      <c r="C11247" s="86" t="s">
        <v>11</v>
      </c>
      <c r="D11247" s="197">
        <v>16.27</v>
      </c>
    </row>
    <row r="11248" spans="1:4" x14ac:dyDescent="0.25">
      <c r="A11248" s="86">
        <v>3455</v>
      </c>
      <c r="B11248" s="87" t="s">
        <v>15973</v>
      </c>
      <c r="C11248" s="86" t="s">
        <v>11</v>
      </c>
      <c r="D11248" s="197">
        <v>7.24</v>
      </c>
    </row>
    <row r="11249" spans="1:4" x14ac:dyDescent="0.25">
      <c r="A11249" s="86">
        <v>3470</v>
      </c>
      <c r="B11249" s="87" t="s">
        <v>15974</v>
      </c>
      <c r="C11249" s="86" t="s">
        <v>11</v>
      </c>
      <c r="D11249" s="197">
        <v>94.84</v>
      </c>
    </row>
    <row r="11250" spans="1:4" x14ac:dyDescent="0.25">
      <c r="A11250" s="86">
        <v>3471</v>
      </c>
      <c r="B11250" s="87" t="s">
        <v>15975</v>
      </c>
      <c r="C11250" s="86" t="s">
        <v>11</v>
      </c>
      <c r="D11250" s="197">
        <v>52.11</v>
      </c>
    </row>
    <row r="11251" spans="1:4" x14ac:dyDescent="0.25">
      <c r="A11251" s="86">
        <v>3459</v>
      </c>
      <c r="B11251" s="87" t="s">
        <v>15976</v>
      </c>
      <c r="C11251" s="86" t="s">
        <v>11</v>
      </c>
      <c r="D11251" s="197">
        <v>133.77000000000001</v>
      </c>
    </row>
    <row r="11252" spans="1:4" x14ac:dyDescent="0.25">
      <c r="A11252" s="86">
        <v>3456</v>
      </c>
      <c r="B11252" s="87" t="s">
        <v>15977</v>
      </c>
      <c r="C11252" s="86" t="s">
        <v>11</v>
      </c>
      <c r="D11252" s="197">
        <v>10.83</v>
      </c>
    </row>
    <row r="11253" spans="1:4" x14ac:dyDescent="0.25">
      <c r="A11253" s="86">
        <v>3469</v>
      </c>
      <c r="B11253" s="87" t="s">
        <v>15978</v>
      </c>
      <c r="C11253" s="86" t="s">
        <v>11</v>
      </c>
      <c r="D11253" s="197">
        <v>254.39</v>
      </c>
    </row>
    <row r="11254" spans="1:4" x14ac:dyDescent="0.25">
      <c r="A11254" s="86">
        <v>3460</v>
      </c>
      <c r="B11254" s="87" t="s">
        <v>15979</v>
      </c>
      <c r="C11254" s="86" t="s">
        <v>11</v>
      </c>
      <c r="D11254" s="197">
        <v>371.19</v>
      </c>
    </row>
    <row r="11255" spans="1:4" x14ac:dyDescent="0.25">
      <c r="A11255" s="86">
        <v>3461</v>
      </c>
      <c r="B11255" s="87" t="s">
        <v>15980</v>
      </c>
      <c r="C11255" s="86" t="s">
        <v>11</v>
      </c>
      <c r="D11255" s="197">
        <v>948.75</v>
      </c>
    </row>
    <row r="11256" spans="1:4" x14ac:dyDescent="0.25">
      <c r="A11256" s="86">
        <v>37433</v>
      </c>
      <c r="B11256" s="87" t="s">
        <v>15981</v>
      </c>
      <c r="C11256" s="86" t="s">
        <v>11</v>
      </c>
      <c r="D11256" s="197"/>
    </row>
    <row r="11257" spans="1:4" x14ac:dyDescent="0.25">
      <c r="A11257" s="86">
        <v>37430</v>
      </c>
      <c r="B11257" s="87" t="s">
        <v>15982</v>
      </c>
      <c r="C11257" s="86" t="s">
        <v>11</v>
      </c>
      <c r="D11257" s="197"/>
    </row>
    <row r="11258" spans="1:4" x14ac:dyDescent="0.25">
      <c r="A11258" s="86">
        <v>37434</v>
      </c>
      <c r="B11258" s="87" t="s">
        <v>15983</v>
      </c>
      <c r="C11258" s="86" t="s">
        <v>11</v>
      </c>
      <c r="D11258" s="197"/>
    </row>
    <row r="11259" spans="1:4" x14ac:dyDescent="0.25">
      <c r="A11259" s="86">
        <v>37431</v>
      </c>
      <c r="B11259" s="87" t="s">
        <v>15984</v>
      </c>
      <c r="C11259" s="86" t="s">
        <v>11</v>
      </c>
      <c r="D11259" s="197"/>
    </row>
    <row r="11260" spans="1:4" x14ac:dyDescent="0.25">
      <c r="A11260" s="86">
        <v>37432</v>
      </c>
      <c r="B11260" s="87" t="s">
        <v>15985</v>
      </c>
      <c r="C11260" s="86" t="s">
        <v>11</v>
      </c>
      <c r="D11260" s="197"/>
    </row>
    <row r="11261" spans="1:4" x14ac:dyDescent="0.25">
      <c r="A11261" s="86">
        <v>39869</v>
      </c>
      <c r="B11261" s="87" t="s">
        <v>15986</v>
      </c>
      <c r="C11261" s="86" t="s">
        <v>11</v>
      </c>
      <c r="D11261" s="197"/>
    </row>
    <row r="11262" spans="1:4" x14ac:dyDescent="0.25">
      <c r="A11262" s="86">
        <v>39870</v>
      </c>
      <c r="B11262" s="87" t="s">
        <v>15987</v>
      </c>
      <c r="C11262" s="86" t="s">
        <v>11</v>
      </c>
      <c r="D11262" s="197"/>
    </row>
    <row r="11263" spans="1:4" x14ac:dyDescent="0.25">
      <c r="A11263" s="86">
        <v>39871</v>
      </c>
      <c r="B11263" s="87" t="s">
        <v>15988</v>
      </c>
      <c r="C11263" s="86" t="s">
        <v>11</v>
      </c>
      <c r="D11263" s="197"/>
    </row>
    <row r="11264" spans="1:4" x14ac:dyDescent="0.25">
      <c r="A11264" s="86">
        <v>12722</v>
      </c>
      <c r="B11264" s="87" t="s">
        <v>15989</v>
      </c>
      <c r="C11264" s="86" t="s">
        <v>11</v>
      </c>
      <c r="D11264" s="197"/>
    </row>
    <row r="11265" spans="1:4" x14ac:dyDescent="0.25">
      <c r="A11265" s="86">
        <v>12714</v>
      </c>
      <c r="B11265" s="87" t="s">
        <v>15990</v>
      </c>
      <c r="C11265" s="86" t="s">
        <v>11</v>
      </c>
      <c r="D11265" s="197"/>
    </row>
    <row r="11266" spans="1:4" x14ac:dyDescent="0.25">
      <c r="A11266" s="86">
        <v>12715</v>
      </c>
      <c r="B11266" s="87" t="s">
        <v>15991</v>
      </c>
      <c r="C11266" s="86" t="s">
        <v>11</v>
      </c>
      <c r="D11266" s="197"/>
    </row>
    <row r="11267" spans="1:4" x14ac:dyDescent="0.25">
      <c r="A11267" s="86">
        <v>12716</v>
      </c>
      <c r="B11267" s="87" t="s">
        <v>15992</v>
      </c>
      <c r="C11267" s="86" t="s">
        <v>11</v>
      </c>
      <c r="D11267" s="197"/>
    </row>
    <row r="11268" spans="1:4" x14ac:dyDescent="0.25">
      <c r="A11268" s="86">
        <v>12717</v>
      </c>
      <c r="B11268" s="87" t="s">
        <v>15993</v>
      </c>
      <c r="C11268" s="86" t="s">
        <v>11</v>
      </c>
      <c r="D11268" s="197"/>
    </row>
    <row r="11269" spans="1:4" x14ac:dyDescent="0.25">
      <c r="A11269" s="86">
        <v>12718</v>
      </c>
      <c r="B11269" s="87" t="s">
        <v>15994</v>
      </c>
      <c r="C11269" s="86" t="s">
        <v>11</v>
      </c>
      <c r="D11269" s="197"/>
    </row>
    <row r="11270" spans="1:4" x14ac:dyDescent="0.25">
      <c r="A11270" s="86">
        <v>12719</v>
      </c>
      <c r="B11270" s="87" t="s">
        <v>15995</v>
      </c>
      <c r="C11270" s="86" t="s">
        <v>11</v>
      </c>
      <c r="D11270" s="197"/>
    </row>
    <row r="11271" spans="1:4" x14ac:dyDescent="0.25">
      <c r="A11271" s="86">
        <v>12720</v>
      </c>
      <c r="B11271" s="87" t="s">
        <v>15996</v>
      </c>
      <c r="C11271" s="86" t="s">
        <v>11</v>
      </c>
      <c r="D11271" s="197"/>
    </row>
    <row r="11272" spans="1:4" x14ac:dyDescent="0.25">
      <c r="A11272" s="86">
        <v>12721</v>
      </c>
      <c r="B11272" s="87" t="s">
        <v>15997</v>
      </c>
      <c r="C11272" s="86" t="s">
        <v>11</v>
      </c>
      <c r="D11272" s="197"/>
    </row>
    <row r="11273" spans="1:4" ht="26.4" x14ac:dyDescent="0.25">
      <c r="A11273" s="86">
        <v>3468</v>
      </c>
      <c r="B11273" s="87" t="s">
        <v>15998</v>
      </c>
      <c r="C11273" s="86" t="s">
        <v>11</v>
      </c>
      <c r="D11273" s="197">
        <v>44.33</v>
      </c>
    </row>
    <row r="11274" spans="1:4" ht="26.4" x14ac:dyDescent="0.25">
      <c r="A11274" s="86">
        <v>3465</v>
      </c>
      <c r="B11274" s="87" t="s">
        <v>15999</v>
      </c>
      <c r="C11274" s="86" t="s">
        <v>11</v>
      </c>
      <c r="D11274" s="197">
        <v>44.32</v>
      </c>
    </row>
    <row r="11275" spans="1:4" ht="26.4" x14ac:dyDescent="0.25">
      <c r="A11275" s="86">
        <v>12403</v>
      </c>
      <c r="B11275" s="87" t="s">
        <v>16000</v>
      </c>
      <c r="C11275" s="86" t="s">
        <v>11</v>
      </c>
      <c r="D11275" s="197">
        <v>31.59</v>
      </c>
    </row>
    <row r="11276" spans="1:4" ht="26.4" x14ac:dyDescent="0.25">
      <c r="A11276" s="86">
        <v>3463</v>
      </c>
      <c r="B11276" s="87" t="s">
        <v>16001</v>
      </c>
      <c r="C11276" s="86" t="s">
        <v>11</v>
      </c>
      <c r="D11276" s="197">
        <v>18.45</v>
      </c>
    </row>
    <row r="11277" spans="1:4" ht="26.4" x14ac:dyDescent="0.25">
      <c r="A11277" s="86">
        <v>3464</v>
      </c>
      <c r="B11277" s="87" t="s">
        <v>16002</v>
      </c>
      <c r="C11277" s="86" t="s">
        <v>11</v>
      </c>
      <c r="D11277" s="197">
        <v>18.45</v>
      </c>
    </row>
    <row r="11278" spans="1:4" ht="26.4" x14ac:dyDescent="0.25">
      <c r="A11278" s="86">
        <v>3466</v>
      </c>
      <c r="B11278" s="87" t="s">
        <v>16003</v>
      </c>
      <c r="C11278" s="86" t="s">
        <v>11</v>
      </c>
      <c r="D11278" s="197">
        <v>112.56</v>
      </c>
    </row>
    <row r="11279" spans="1:4" ht="26.4" x14ac:dyDescent="0.25">
      <c r="A11279" s="86">
        <v>3467</v>
      </c>
      <c r="B11279" s="87" t="s">
        <v>16004</v>
      </c>
      <c r="C11279" s="86" t="s">
        <v>11</v>
      </c>
      <c r="D11279" s="197">
        <v>63.57</v>
      </c>
    </row>
    <row r="11280" spans="1:4" ht="26.4" x14ac:dyDescent="0.25">
      <c r="A11280" s="86">
        <v>3462</v>
      </c>
      <c r="B11280" s="87" t="s">
        <v>16005</v>
      </c>
      <c r="C11280" s="86" t="s">
        <v>11</v>
      </c>
      <c r="D11280" s="197">
        <v>12.18</v>
      </c>
    </row>
    <row r="11281" spans="1:4" ht="26.4" x14ac:dyDescent="0.25">
      <c r="A11281" s="86">
        <v>43917</v>
      </c>
      <c r="B11281" s="87" t="s">
        <v>16006</v>
      </c>
      <c r="C11281" s="86" t="s">
        <v>11</v>
      </c>
      <c r="D11281" s="197"/>
    </row>
    <row r="11282" spans="1:4" ht="26.4" x14ac:dyDescent="0.25">
      <c r="A11282" s="86">
        <v>41808</v>
      </c>
      <c r="B11282" s="87" t="s">
        <v>16007</v>
      </c>
      <c r="C11282" s="86" t="s">
        <v>11</v>
      </c>
      <c r="D11282" s="197"/>
    </row>
    <row r="11283" spans="1:4" ht="26.4" x14ac:dyDescent="0.25">
      <c r="A11283" s="86">
        <v>41817</v>
      </c>
      <c r="B11283" s="87" t="s">
        <v>16008</v>
      </c>
      <c r="C11283" s="86" t="s">
        <v>11</v>
      </c>
      <c r="D11283" s="197"/>
    </row>
    <row r="11284" spans="1:4" ht="26.4" x14ac:dyDescent="0.25">
      <c r="A11284" s="86">
        <v>41819</v>
      </c>
      <c r="B11284" s="87" t="s">
        <v>16009</v>
      </c>
      <c r="C11284" s="86" t="s">
        <v>11</v>
      </c>
      <c r="D11284" s="197"/>
    </row>
    <row r="11285" spans="1:4" ht="26.4" x14ac:dyDescent="0.25">
      <c r="A11285" s="86">
        <v>41815</v>
      </c>
      <c r="B11285" s="87" t="s">
        <v>16010</v>
      </c>
      <c r="C11285" s="86" t="s">
        <v>11</v>
      </c>
      <c r="D11285" s="197"/>
    </row>
    <row r="11286" spans="1:4" ht="26.4" x14ac:dyDescent="0.25">
      <c r="A11286" s="86">
        <v>41816</v>
      </c>
      <c r="B11286" s="87" t="s">
        <v>16011</v>
      </c>
      <c r="C11286" s="86" t="s">
        <v>11</v>
      </c>
      <c r="D11286" s="197"/>
    </row>
    <row r="11287" spans="1:4" ht="26.4" x14ac:dyDescent="0.25">
      <c r="A11287" s="86">
        <v>41812</v>
      </c>
      <c r="B11287" s="87" t="s">
        <v>16012</v>
      </c>
      <c r="C11287" s="86" t="s">
        <v>11</v>
      </c>
      <c r="D11287" s="197"/>
    </row>
    <row r="11288" spans="1:4" ht="26.4" x14ac:dyDescent="0.25">
      <c r="A11288" s="86">
        <v>41813</v>
      </c>
      <c r="B11288" s="87" t="s">
        <v>16013</v>
      </c>
      <c r="C11288" s="86" t="s">
        <v>11</v>
      </c>
      <c r="D11288" s="197"/>
    </row>
    <row r="11289" spans="1:4" ht="26.4" x14ac:dyDescent="0.25">
      <c r="A11289" s="86">
        <v>41806</v>
      </c>
      <c r="B11289" s="87" t="s">
        <v>16014</v>
      </c>
      <c r="C11289" s="86" t="s">
        <v>11</v>
      </c>
      <c r="D11289" s="197"/>
    </row>
    <row r="11290" spans="1:4" ht="26.4" x14ac:dyDescent="0.25">
      <c r="A11290" s="86">
        <v>41807</v>
      </c>
      <c r="B11290" s="87" t="s">
        <v>16015</v>
      </c>
      <c r="C11290" s="86" t="s">
        <v>11</v>
      </c>
      <c r="D11290" s="197"/>
    </row>
    <row r="11291" spans="1:4" ht="26.4" x14ac:dyDescent="0.25">
      <c r="A11291" s="86">
        <v>41809</v>
      </c>
      <c r="B11291" s="87" t="s">
        <v>16016</v>
      </c>
      <c r="C11291" s="86" t="s">
        <v>11</v>
      </c>
      <c r="D11291" s="197"/>
    </row>
    <row r="11292" spans="1:4" ht="26.4" x14ac:dyDescent="0.25">
      <c r="A11292" s="86">
        <v>41811</v>
      </c>
      <c r="B11292" s="87" t="s">
        <v>16017</v>
      </c>
      <c r="C11292" s="86" t="s">
        <v>11</v>
      </c>
      <c r="D11292" s="197"/>
    </row>
    <row r="11293" spans="1:4" ht="26.4" x14ac:dyDescent="0.25">
      <c r="A11293" s="86">
        <v>41814</v>
      </c>
      <c r="B11293" s="87" t="s">
        <v>16018</v>
      </c>
      <c r="C11293" s="86" t="s">
        <v>11</v>
      </c>
      <c r="D11293" s="197"/>
    </row>
    <row r="11294" spans="1:4" ht="26.4" x14ac:dyDescent="0.25">
      <c r="A11294" s="86">
        <v>41818</v>
      </c>
      <c r="B11294" s="87" t="s">
        <v>16019</v>
      </c>
      <c r="C11294" s="86" t="s">
        <v>11</v>
      </c>
      <c r="D11294" s="197"/>
    </row>
    <row r="11295" spans="1:4" ht="26.4" x14ac:dyDescent="0.25">
      <c r="A11295" s="86">
        <v>43919</v>
      </c>
      <c r="B11295" s="87" t="s">
        <v>16020</v>
      </c>
      <c r="C11295" s="86" t="s">
        <v>11</v>
      </c>
      <c r="D11295" s="197"/>
    </row>
    <row r="11296" spans="1:4" ht="26.4" x14ac:dyDescent="0.25">
      <c r="A11296" s="86">
        <v>43914</v>
      </c>
      <c r="B11296" s="87" t="s">
        <v>16021</v>
      </c>
      <c r="C11296" s="86" t="s">
        <v>11</v>
      </c>
      <c r="D11296" s="197"/>
    </row>
    <row r="11297" spans="1:4" ht="26.4" x14ac:dyDescent="0.25">
      <c r="A11297" s="86">
        <v>43916</v>
      </c>
      <c r="B11297" s="87" t="s">
        <v>16022</v>
      </c>
      <c r="C11297" s="86" t="s">
        <v>11</v>
      </c>
      <c r="D11297" s="197"/>
    </row>
    <row r="11298" spans="1:4" ht="26.4" x14ac:dyDescent="0.25">
      <c r="A11298" s="86">
        <v>43912</v>
      </c>
      <c r="B11298" s="87" t="s">
        <v>16023</v>
      </c>
      <c r="C11298" s="86" t="s">
        <v>11</v>
      </c>
      <c r="D11298" s="197"/>
    </row>
    <row r="11299" spans="1:4" ht="26.4" x14ac:dyDescent="0.25">
      <c r="A11299" s="86">
        <v>43913</v>
      </c>
      <c r="B11299" s="87" t="s">
        <v>16024</v>
      </c>
      <c r="C11299" s="86" t="s">
        <v>11</v>
      </c>
      <c r="D11299" s="197"/>
    </row>
    <row r="11300" spans="1:4" ht="26.4" x14ac:dyDescent="0.25">
      <c r="A11300" s="86">
        <v>43908</v>
      </c>
      <c r="B11300" s="87" t="s">
        <v>16025</v>
      </c>
      <c r="C11300" s="86" t="s">
        <v>11</v>
      </c>
      <c r="D11300" s="197"/>
    </row>
    <row r="11301" spans="1:4" ht="26.4" x14ac:dyDescent="0.25">
      <c r="A11301" s="86">
        <v>43909</v>
      </c>
      <c r="B11301" s="87" t="s">
        <v>16026</v>
      </c>
      <c r="C11301" s="86" t="s">
        <v>11</v>
      </c>
      <c r="D11301" s="197"/>
    </row>
    <row r="11302" spans="1:4" ht="26.4" x14ac:dyDescent="0.25">
      <c r="A11302" s="86">
        <v>43910</v>
      </c>
      <c r="B11302" s="87" t="s">
        <v>16027</v>
      </c>
      <c r="C11302" s="86" t="s">
        <v>11</v>
      </c>
      <c r="D11302" s="197"/>
    </row>
    <row r="11303" spans="1:4" ht="26.4" x14ac:dyDescent="0.25">
      <c r="A11303" s="86">
        <v>43911</v>
      </c>
      <c r="B11303" s="87" t="s">
        <v>16028</v>
      </c>
      <c r="C11303" s="86" t="s">
        <v>11</v>
      </c>
      <c r="D11303" s="197"/>
    </row>
    <row r="11304" spans="1:4" ht="26.4" x14ac:dyDescent="0.25">
      <c r="A11304" s="86">
        <v>43915</v>
      </c>
      <c r="B11304" s="87" t="s">
        <v>16029</v>
      </c>
      <c r="C11304" s="86" t="s">
        <v>11</v>
      </c>
      <c r="D11304" s="197"/>
    </row>
    <row r="11305" spans="1:4" ht="26.4" x14ac:dyDescent="0.25">
      <c r="A11305" s="86">
        <v>43918</v>
      </c>
      <c r="B11305" s="87" t="s">
        <v>16030</v>
      </c>
      <c r="C11305" s="86" t="s">
        <v>11</v>
      </c>
      <c r="D11305" s="197"/>
    </row>
    <row r="11306" spans="1:4" ht="39.6" x14ac:dyDescent="0.25">
      <c r="A11306" s="86">
        <v>43907</v>
      </c>
      <c r="B11306" s="87" t="s">
        <v>16031</v>
      </c>
      <c r="C11306" s="86" t="s">
        <v>11</v>
      </c>
      <c r="D11306" s="197"/>
    </row>
    <row r="11307" spans="1:4" ht="26.4" x14ac:dyDescent="0.25">
      <c r="A11307" s="86">
        <v>37416</v>
      </c>
      <c r="B11307" s="87" t="s">
        <v>16032</v>
      </c>
      <c r="C11307" s="86" t="s">
        <v>11</v>
      </c>
      <c r="D11307" s="197"/>
    </row>
    <row r="11308" spans="1:4" ht="26.4" x14ac:dyDescent="0.25">
      <c r="A11308" s="86">
        <v>37417</v>
      </c>
      <c r="B11308" s="87" t="s">
        <v>16033</v>
      </c>
      <c r="C11308" s="86" t="s">
        <v>11</v>
      </c>
      <c r="D11308" s="197"/>
    </row>
    <row r="11309" spans="1:4" ht="26.4" x14ac:dyDescent="0.25">
      <c r="A11309" s="86">
        <v>37413</v>
      </c>
      <c r="B11309" s="87" t="s">
        <v>16034</v>
      </c>
      <c r="C11309" s="86" t="s">
        <v>11</v>
      </c>
      <c r="D11309" s="197"/>
    </row>
    <row r="11310" spans="1:4" ht="26.4" x14ac:dyDescent="0.25">
      <c r="A11310" s="86">
        <v>37414</v>
      </c>
      <c r="B11310" s="87" t="s">
        <v>16035</v>
      </c>
      <c r="C11310" s="86" t="s">
        <v>11</v>
      </c>
      <c r="D11310" s="197"/>
    </row>
    <row r="11311" spans="1:4" ht="26.4" x14ac:dyDescent="0.25">
      <c r="A11311" s="86">
        <v>37415</v>
      </c>
      <c r="B11311" s="87" t="s">
        <v>16036</v>
      </c>
      <c r="C11311" s="86" t="s">
        <v>11</v>
      </c>
      <c r="D11311" s="197"/>
    </row>
    <row r="11312" spans="1:4" ht="26.4" x14ac:dyDescent="0.25">
      <c r="A11312" s="86">
        <v>43590</v>
      </c>
      <c r="B11312" s="87" t="s">
        <v>16037</v>
      </c>
      <c r="C11312" s="86" t="s">
        <v>11</v>
      </c>
      <c r="D11312" s="197">
        <v>151.22</v>
      </c>
    </row>
    <row r="11313" spans="1:4" ht="26.4" x14ac:dyDescent="0.25">
      <c r="A11313" s="86">
        <v>43589</v>
      </c>
      <c r="B11313" s="87" t="s">
        <v>16038</v>
      </c>
      <c r="C11313" s="86" t="s">
        <v>11</v>
      </c>
      <c r="D11313" s="197">
        <v>27.36</v>
      </c>
    </row>
    <row r="11314" spans="1:4" x14ac:dyDescent="0.25">
      <c r="A11314" s="86">
        <v>34519</v>
      </c>
      <c r="B11314" s="87" t="s">
        <v>16039</v>
      </c>
      <c r="C11314" s="86" t="s">
        <v>11</v>
      </c>
      <c r="D11314" s="197">
        <v>111.41</v>
      </c>
    </row>
    <row r="11315" spans="1:4" x14ac:dyDescent="0.25">
      <c r="A11315" s="86">
        <v>1649</v>
      </c>
      <c r="B11315" s="87" t="s">
        <v>16040</v>
      </c>
      <c r="C11315" s="86" t="s">
        <v>11</v>
      </c>
      <c r="D11315" s="197">
        <v>80.09</v>
      </c>
    </row>
    <row r="11316" spans="1:4" x14ac:dyDescent="0.25">
      <c r="A11316" s="86">
        <v>1653</v>
      </c>
      <c r="B11316" s="87" t="s">
        <v>16041</v>
      </c>
      <c r="C11316" s="86" t="s">
        <v>11</v>
      </c>
      <c r="D11316" s="197">
        <v>62.74</v>
      </c>
    </row>
    <row r="11317" spans="1:4" x14ac:dyDescent="0.25">
      <c r="A11317" s="86">
        <v>1648</v>
      </c>
      <c r="B11317" s="87" t="s">
        <v>16042</v>
      </c>
      <c r="C11317" s="86" t="s">
        <v>11</v>
      </c>
      <c r="D11317" s="197">
        <v>43.14</v>
      </c>
    </row>
    <row r="11318" spans="1:4" x14ac:dyDescent="0.25">
      <c r="A11318" s="86">
        <v>1647</v>
      </c>
      <c r="B11318" s="87" t="s">
        <v>16043</v>
      </c>
      <c r="C11318" s="86" t="s">
        <v>11</v>
      </c>
      <c r="D11318" s="197">
        <v>22.46</v>
      </c>
    </row>
    <row r="11319" spans="1:4" x14ac:dyDescent="0.25">
      <c r="A11319" s="86">
        <v>1651</v>
      </c>
      <c r="B11319" s="87" t="s">
        <v>16044</v>
      </c>
      <c r="C11319" s="86" t="s">
        <v>11</v>
      </c>
      <c r="D11319" s="197">
        <v>200.11</v>
      </c>
    </row>
    <row r="11320" spans="1:4" x14ac:dyDescent="0.25">
      <c r="A11320" s="86">
        <v>1650</v>
      </c>
      <c r="B11320" s="87" t="s">
        <v>16045</v>
      </c>
      <c r="C11320" s="86" t="s">
        <v>11</v>
      </c>
      <c r="D11320" s="197">
        <v>110.61</v>
      </c>
    </row>
    <row r="11321" spans="1:4" x14ac:dyDescent="0.25">
      <c r="A11321" s="86">
        <v>1652</v>
      </c>
      <c r="B11321" s="87" t="s">
        <v>16046</v>
      </c>
      <c r="C11321" s="86" t="s">
        <v>11</v>
      </c>
      <c r="D11321" s="197">
        <v>287.22000000000003</v>
      </c>
    </row>
    <row r="11322" spans="1:4" x14ac:dyDescent="0.25">
      <c r="A11322" s="86">
        <v>1654</v>
      </c>
      <c r="B11322" s="87" t="s">
        <v>16047</v>
      </c>
      <c r="C11322" s="86" t="s">
        <v>11</v>
      </c>
      <c r="D11322" s="197">
        <v>30.84</v>
      </c>
    </row>
    <row r="11323" spans="1:4" ht="26.4" x14ac:dyDescent="0.25">
      <c r="A11323" s="86">
        <v>10510</v>
      </c>
      <c r="B11323" s="87" t="s">
        <v>16048</v>
      </c>
      <c r="C11323" s="86" t="s">
        <v>11</v>
      </c>
      <c r="D11323" s="197">
        <v>165.39</v>
      </c>
    </row>
    <row r="11324" spans="1:4" x14ac:dyDescent="0.25">
      <c r="A11324" s="86">
        <v>1744</v>
      </c>
      <c r="B11324" s="87" t="s">
        <v>16049</v>
      </c>
      <c r="C11324" s="86" t="s">
        <v>11</v>
      </c>
      <c r="D11324" s="197">
        <v>154.43</v>
      </c>
    </row>
    <row r="11325" spans="1:4" x14ac:dyDescent="0.25">
      <c r="A11325" s="86">
        <v>1743</v>
      </c>
      <c r="B11325" s="87" t="s">
        <v>16050</v>
      </c>
      <c r="C11325" s="86" t="s">
        <v>11</v>
      </c>
      <c r="D11325" s="197">
        <v>202.79</v>
      </c>
    </row>
    <row r="11326" spans="1:4" x14ac:dyDescent="0.25">
      <c r="A11326" s="86">
        <v>1747</v>
      </c>
      <c r="B11326" s="87" t="s">
        <v>16051</v>
      </c>
      <c r="C11326" s="86" t="s">
        <v>11</v>
      </c>
      <c r="D11326" s="197">
        <v>222.95</v>
      </c>
    </row>
    <row r="11327" spans="1:4" ht="26.4" x14ac:dyDescent="0.25">
      <c r="A11327" s="86">
        <v>39640</v>
      </c>
      <c r="B11327" s="87" t="s">
        <v>16052</v>
      </c>
      <c r="C11327" s="86" t="s">
        <v>11</v>
      </c>
      <c r="D11327" s="197">
        <v>11.94</v>
      </c>
    </row>
    <row r="11328" spans="1:4" ht="26.4" x14ac:dyDescent="0.25">
      <c r="A11328" s="86">
        <v>7216</v>
      </c>
      <c r="B11328" s="87" t="s">
        <v>16053</v>
      </c>
      <c r="C11328" s="86" t="s">
        <v>11</v>
      </c>
      <c r="D11328" s="197">
        <v>64.17</v>
      </c>
    </row>
    <row r="11329" spans="1:4" ht="26.4" x14ac:dyDescent="0.25">
      <c r="A11329" s="86">
        <v>20235</v>
      </c>
      <c r="B11329" s="87" t="s">
        <v>16054</v>
      </c>
      <c r="C11329" s="86" t="s">
        <v>11</v>
      </c>
      <c r="D11329" s="197">
        <v>51.59</v>
      </c>
    </row>
    <row r="11330" spans="1:4" ht="26.4" x14ac:dyDescent="0.25">
      <c r="A11330" s="86">
        <v>7181</v>
      </c>
      <c r="B11330" s="87" t="s">
        <v>16055</v>
      </c>
      <c r="C11330" s="86" t="s">
        <v>11</v>
      </c>
      <c r="D11330" s="197">
        <v>2.13</v>
      </c>
    </row>
    <row r="11331" spans="1:4" ht="26.4" x14ac:dyDescent="0.25">
      <c r="A11331" s="86">
        <v>40742</v>
      </c>
      <c r="B11331" s="87" t="s">
        <v>16056</v>
      </c>
      <c r="C11331" s="86" t="s">
        <v>11</v>
      </c>
      <c r="D11331" s="197">
        <v>11.59</v>
      </c>
    </row>
    <row r="11332" spans="1:4" ht="26.4" x14ac:dyDescent="0.25">
      <c r="A11332" s="86">
        <v>7214</v>
      </c>
      <c r="B11332" s="87" t="s">
        <v>16057</v>
      </c>
      <c r="C11332" s="86" t="s">
        <v>11</v>
      </c>
      <c r="D11332" s="197">
        <v>62.67</v>
      </c>
    </row>
    <row r="11333" spans="1:4" ht="26.4" x14ac:dyDescent="0.25">
      <c r="A11333" s="86">
        <v>7219</v>
      </c>
      <c r="B11333" s="87" t="s">
        <v>16058</v>
      </c>
      <c r="C11333" s="86" t="s">
        <v>11</v>
      </c>
      <c r="D11333" s="197">
        <v>55.58</v>
      </c>
    </row>
    <row r="11334" spans="1:4" ht="26.4" x14ac:dyDescent="0.25">
      <c r="A11334" s="86">
        <v>2628</v>
      </c>
      <c r="B11334" s="87" t="s">
        <v>16059</v>
      </c>
      <c r="C11334" s="86" t="s">
        <v>11</v>
      </c>
      <c r="D11334" s="197">
        <v>162.68</v>
      </c>
    </row>
    <row r="11335" spans="1:4" ht="26.4" x14ac:dyDescent="0.25">
      <c r="A11335" s="86">
        <v>2622</v>
      </c>
      <c r="B11335" s="87" t="s">
        <v>16060</v>
      </c>
      <c r="C11335" s="86" t="s">
        <v>11</v>
      </c>
      <c r="D11335" s="197">
        <v>3.86</v>
      </c>
    </row>
    <row r="11336" spans="1:4" ht="26.4" x14ac:dyDescent="0.25">
      <c r="A11336" s="86">
        <v>2623</v>
      </c>
      <c r="B11336" s="87" t="s">
        <v>16061</v>
      </c>
      <c r="C11336" s="86" t="s">
        <v>11</v>
      </c>
      <c r="D11336" s="197">
        <v>4.6500000000000004</v>
      </c>
    </row>
    <row r="11337" spans="1:4" ht="26.4" x14ac:dyDescent="0.25">
      <c r="A11337" s="86">
        <v>2624</v>
      </c>
      <c r="B11337" s="87" t="s">
        <v>16062</v>
      </c>
      <c r="C11337" s="86" t="s">
        <v>11</v>
      </c>
      <c r="D11337" s="197">
        <v>7.39</v>
      </c>
    </row>
    <row r="11338" spans="1:4" ht="26.4" x14ac:dyDescent="0.25">
      <c r="A11338" s="86">
        <v>2625</v>
      </c>
      <c r="B11338" s="87" t="s">
        <v>16063</v>
      </c>
      <c r="C11338" s="86" t="s">
        <v>11</v>
      </c>
      <c r="D11338" s="197">
        <v>15.61</v>
      </c>
    </row>
    <row r="11339" spans="1:4" ht="26.4" x14ac:dyDescent="0.25">
      <c r="A11339" s="86">
        <v>2626</v>
      </c>
      <c r="B11339" s="87" t="s">
        <v>16064</v>
      </c>
      <c r="C11339" s="86" t="s">
        <v>11</v>
      </c>
      <c r="D11339" s="197">
        <v>22.87</v>
      </c>
    </row>
    <row r="11340" spans="1:4" ht="26.4" x14ac:dyDescent="0.25">
      <c r="A11340" s="86">
        <v>2630</v>
      </c>
      <c r="B11340" s="87" t="s">
        <v>16065</v>
      </c>
      <c r="C11340" s="86" t="s">
        <v>11</v>
      </c>
      <c r="D11340" s="197">
        <v>34.78</v>
      </c>
    </row>
    <row r="11341" spans="1:4" ht="26.4" x14ac:dyDescent="0.25">
      <c r="A11341" s="86">
        <v>2627</v>
      </c>
      <c r="B11341" s="87" t="s">
        <v>16066</v>
      </c>
      <c r="C11341" s="86" t="s">
        <v>11</v>
      </c>
      <c r="D11341" s="197">
        <v>61.27</v>
      </c>
    </row>
    <row r="11342" spans="1:4" ht="26.4" x14ac:dyDescent="0.25">
      <c r="A11342" s="86">
        <v>2629</v>
      </c>
      <c r="B11342" s="87" t="s">
        <v>16067</v>
      </c>
      <c r="C11342" s="86" t="s">
        <v>11</v>
      </c>
      <c r="D11342" s="197">
        <v>82.88</v>
      </c>
    </row>
    <row r="11343" spans="1:4" x14ac:dyDescent="0.25">
      <c r="A11343" s="86">
        <v>1880</v>
      </c>
      <c r="B11343" s="87" t="s">
        <v>16068</v>
      </c>
      <c r="C11343" s="86" t="s">
        <v>11</v>
      </c>
      <c r="D11343" s="197">
        <v>3.52</v>
      </c>
    </row>
    <row r="11344" spans="1:4" x14ac:dyDescent="0.25">
      <c r="A11344" s="86">
        <v>39274</v>
      </c>
      <c r="B11344" s="87" t="s">
        <v>16069</v>
      </c>
      <c r="C11344" s="86" t="s">
        <v>11</v>
      </c>
      <c r="D11344" s="197">
        <v>2.73</v>
      </c>
    </row>
    <row r="11345" spans="1:4" x14ac:dyDescent="0.25">
      <c r="A11345" s="86">
        <v>12033</v>
      </c>
      <c r="B11345" s="87" t="s">
        <v>16070</v>
      </c>
      <c r="C11345" s="86" t="s">
        <v>11</v>
      </c>
      <c r="D11345" s="197">
        <v>11.24</v>
      </c>
    </row>
    <row r="11346" spans="1:4" x14ac:dyDescent="0.25">
      <c r="A11346" s="86">
        <v>40408</v>
      </c>
      <c r="B11346" s="87" t="s">
        <v>16071</v>
      </c>
      <c r="C11346" s="86" t="s">
        <v>11</v>
      </c>
      <c r="D11346" s="197">
        <v>7.38</v>
      </c>
    </row>
    <row r="11347" spans="1:4" x14ac:dyDescent="0.25">
      <c r="A11347" s="86">
        <v>39276</v>
      </c>
      <c r="B11347" s="87" t="s">
        <v>16072</v>
      </c>
      <c r="C11347" s="86" t="s">
        <v>11</v>
      </c>
      <c r="D11347" s="197">
        <v>6.65</v>
      </c>
    </row>
    <row r="11348" spans="1:4" x14ac:dyDescent="0.25">
      <c r="A11348" s="86">
        <v>40409</v>
      </c>
      <c r="B11348" s="87" t="s">
        <v>16073</v>
      </c>
      <c r="C11348" s="86" t="s">
        <v>11</v>
      </c>
      <c r="D11348" s="197">
        <v>2.61</v>
      </c>
    </row>
    <row r="11349" spans="1:4" x14ac:dyDescent="0.25">
      <c r="A11349" s="86">
        <v>39277</v>
      </c>
      <c r="B11349" s="87" t="s">
        <v>16074</v>
      </c>
      <c r="C11349" s="86" t="s">
        <v>11</v>
      </c>
      <c r="D11349" s="197">
        <v>17.97</v>
      </c>
    </row>
    <row r="11350" spans="1:4" x14ac:dyDescent="0.25">
      <c r="A11350" s="86">
        <v>12034</v>
      </c>
      <c r="B11350" s="87" t="s">
        <v>16075</v>
      </c>
      <c r="C11350" s="86" t="s">
        <v>11</v>
      </c>
      <c r="D11350" s="197">
        <v>5.09</v>
      </c>
    </row>
    <row r="11351" spans="1:4" x14ac:dyDescent="0.25">
      <c r="A11351" s="86">
        <v>39879</v>
      </c>
      <c r="B11351" s="87" t="s">
        <v>16076</v>
      </c>
      <c r="C11351" s="86" t="s">
        <v>11</v>
      </c>
      <c r="D11351" s="197"/>
    </row>
    <row r="11352" spans="1:4" x14ac:dyDescent="0.25">
      <c r="A11352" s="86">
        <v>39880</v>
      </c>
      <c r="B11352" s="87" t="s">
        <v>16077</v>
      </c>
      <c r="C11352" s="86" t="s">
        <v>11</v>
      </c>
      <c r="D11352" s="197"/>
    </row>
    <row r="11353" spans="1:4" x14ac:dyDescent="0.25">
      <c r="A11353" s="86">
        <v>39881</v>
      </c>
      <c r="B11353" s="87" t="s">
        <v>16078</v>
      </c>
      <c r="C11353" s="86" t="s">
        <v>11</v>
      </c>
      <c r="D11353" s="197"/>
    </row>
    <row r="11354" spans="1:4" x14ac:dyDescent="0.25">
      <c r="A11354" s="86">
        <v>39882</v>
      </c>
      <c r="B11354" s="87" t="s">
        <v>16079</v>
      </c>
      <c r="C11354" s="86" t="s">
        <v>11</v>
      </c>
      <c r="D11354" s="197"/>
    </row>
    <row r="11355" spans="1:4" x14ac:dyDescent="0.25">
      <c r="A11355" s="86">
        <v>39883</v>
      </c>
      <c r="B11355" s="87" t="s">
        <v>16080</v>
      </c>
      <c r="C11355" s="86" t="s">
        <v>11</v>
      </c>
      <c r="D11355" s="197"/>
    </row>
    <row r="11356" spans="1:4" x14ac:dyDescent="0.25">
      <c r="A11356" s="86">
        <v>39884</v>
      </c>
      <c r="B11356" s="87" t="s">
        <v>16081</v>
      </c>
      <c r="C11356" s="86" t="s">
        <v>11</v>
      </c>
      <c r="D11356" s="197"/>
    </row>
    <row r="11357" spans="1:4" x14ac:dyDescent="0.25">
      <c r="A11357" s="86">
        <v>39885</v>
      </c>
      <c r="B11357" s="87" t="s">
        <v>16082</v>
      </c>
      <c r="C11357" s="86" t="s">
        <v>11</v>
      </c>
      <c r="D11357" s="197"/>
    </row>
    <row r="11358" spans="1:4" x14ac:dyDescent="0.25">
      <c r="A11358" s="86">
        <v>1777</v>
      </c>
      <c r="B11358" s="87" t="s">
        <v>16083</v>
      </c>
      <c r="C11358" s="86" t="s">
        <v>11</v>
      </c>
      <c r="D11358" s="197">
        <v>86.36</v>
      </c>
    </row>
    <row r="11359" spans="1:4" x14ac:dyDescent="0.25">
      <c r="A11359" s="86">
        <v>1819</v>
      </c>
      <c r="B11359" s="87" t="s">
        <v>16084</v>
      </c>
      <c r="C11359" s="86" t="s">
        <v>11</v>
      </c>
      <c r="D11359" s="197">
        <v>62.83</v>
      </c>
    </row>
    <row r="11360" spans="1:4" x14ac:dyDescent="0.25">
      <c r="A11360" s="86">
        <v>1776</v>
      </c>
      <c r="B11360" s="87" t="s">
        <v>16085</v>
      </c>
      <c r="C11360" s="86" t="s">
        <v>11</v>
      </c>
      <c r="D11360" s="197">
        <v>51.12</v>
      </c>
    </row>
    <row r="11361" spans="1:4" x14ac:dyDescent="0.25">
      <c r="A11361" s="86">
        <v>1775</v>
      </c>
      <c r="B11361" s="87" t="s">
        <v>16086</v>
      </c>
      <c r="C11361" s="86" t="s">
        <v>11</v>
      </c>
      <c r="D11361" s="197">
        <v>18.79</v>
      </c>
    </row>
    <row r="11362" spans="1:4" x14ac:dyDescent="0.25">
      <c r="A11362" s="86">
        <v>1778</v>
      </c>
      <c r="B11362" s="87" t="s">
        <v>16087</v>
      </c>
      <c r="C11362" s="86" t="s">
        <v>11</v>
      </c>
      <c r="D11362" s="197">
        <v>209.04</v>
      </c>
    </row>
    <row r="11363" spans="1:4" x14ac:dyDescent="0.25">
      <c r="A11363" s="86">
        <v>1818</v>
      </c>
      <c r="B11363" s="87" t="s">
        <v>16088</v>
      </c>
      <c r="C11363" s="86" t="s">
        <v>11</v>
      </c>
      <c r="D11363" s="197">
        <v>138.76</v>
      </c>
    </row>
    <row r="11364" spans="1:4" x14ac:dyDescent="0.25">
      <c r="A11364" s="86">
        <v>1779</v>
      </c>
      <c r="B11364" s="87" t="s">
        <v>16089</v>
      </c>
      <c r="C11364" s="86" t="s">
        <v>11</v>
      </c>
      <c r="D11364" s="197">
        <v>304.01</v>
      </c>
    </row>
    <row r="11365" spans="1:4" x14ac:dyDescent="0.25">
      <c r="A11365" s="86">
        <v>1820</v>
      </c>
      <c r="B11365" s="87" t="s">
        <v>16090</v>
      </c>
      <c r="C11365" s="86" t="s">
        <v>11</v>
      </c>
      <c r="D11365" s="197">
        <v>27.13</v>
      </c>
    </row>
    <row r="11366" spans="1:4" x14ac:dyDescent="0.25">
      <c r="A11366" s="86">
        <v>1780</v>
      </c>
      <c r="B11366" s="87" t="s">
        <v>16091</v>
      </c>
      <c r="C11366" s="86" t="s">
        <v>11</v>
      </c>
      <c r="D11366" s="197">
        <v>626.73</v>
      </c>
    </row>
    <row r="11367" spans="1:4" x14ac:dyDescent="0.25">
      <c r="A11367" s="86">
        <v>1783</v>
      </c>
      <c r="B11367" s="87" t="s">
        <v>16092</v>
      </c>
      <c r="C11367" s="86" t="s">
        <v>11</v>
      </c>
      <c r="D11367" s="197">
        <v>66.260000000000005</v>
      </c>
    </row>
    <row r="11368" spans="1:4" x14ac:dyDescent="0.25">
      <c r="A11368" s="86">
        <v>1782</v>
      </c>
      <c r="B11368" s="87" t="s">
        <v>16093</v>
      </c>
      <c r="C11368" s="86" t="s">
        <v>11</v>
      </c>
      <c r="D11368" s="197">
        <v>52.39</v>
      </c>
    </row>
    <row r="11369" spans="1:4" x14ac:dyDescent="0.25">
      <c r="A11369" s="86">
        <v>1781</v>
      </c>
      <c r="B11369" s="87" t="s">
        <v>16094</v>
      </c>
      <c r="C11369" s="86" t="s">
        <v>11</v>
      </c>
      <c r="D11369" s="197">
        <v>34.14</v>
      </c>
    </row>
    <row r="11370" spans="1:4" x14ac:dyDescent="0.25">
      <c r="A11370" s="86">
        <v>1817</v>
      </c>
      <c r="B11370" s="87" t="s">
        <v>16095</v>
      </c>
      <c r="C11370" s="86" t="s">
        <v>11</v>
      </c>
      <c r="D11370" s="197">
        <v>15.61</v>
      </c>
    </row>
    <row r="11371" spans="1:4" x14ac:dyDescent="0.25">
      <c r="A11371" s="86">
        <v>1784</v>
      </c>
      <c r="B11371" s="87" t="s">
        <v>16096</v>
      </c>
      <c r="C11371" s="86" t="s">
        <v>11</v>
      </c>
      <c r="D11371" s="197">
        <v>187.12</v>
      </c>
    </row>
    <row r="11372" spans="1:4" x14ac:dyDescent="0.25">
      <c r="A11372" s="86">
        <v>1810</v>
      </c>
      <c r="B11372" s="87" t="s">
        <v>16097</v>
      </c>
      <c r="C11372" s="86" t="s">
        <v>11</v>
      </c>
      <c r="D11372" s="197">
        <v>103.78</v>
      </c>
    </row>
    <row r="11373" spans="1:4" x14ac:dyDescent="0.25">
      <c r="A11373" s="86">
        <v>1812</v>
      </c>
      <c r="B11373" s="87" t="s">
        <v>16098</v>
      </c>
      <c r="C11373" s="86" t="s">
        <v>11</v>
      </c>
      <c r="D11373" s="197">
        <v>262</v>
      </c>
    </row>
    <row r="11374" spans="1:4" x14ac:dyDescent="0.25">
      <c r="A11374" s="86">
        <v>1811</v>
      </c>
      <c r="B11374" s="87" t="s">
        <v>16099</v>
      </c>
      <c r="C11374" s="86" t="s">
        <v>11</v>
      </c>
      <c r="D11374" s="197">
        <v>22.45</v>
      </c>
    </row>
    <row r="11375" spans="1:4" x14ac:dyDescent="0.25">
      <c r="A11375" s="86">
        <v>40386</v>
      </c>
      <c r="B11375" s="87" t="s">
        <v>16100</v>
      </c>
      <c r="C11375" s="86" t="s">
        <v>11</v>
      </c>
      <c r="D11375" s="197">
        <v>69.150000000000006</v>
      </c>
    </row>
    <row r="11376" spans="1:4" x14ac:dyDescent="0.25">
      <c r="A11376" s="86">
        <v>40384</v>
      </c>
      <c r="B11376" s="87" t="s">
        <v>16101</v>
      </c>
      <c r="C11376" s="86" t="s">
        <v>11</v>
      </c>
      <c r="D11376" s="197">
        <v>47.34</v>
      </c>
    </row>
    <row r="11377" spans="1:4" x14ac:dyDescent="0.25">
      <c r="A11377" s="86">
        <v>40423</v>
      </c>
      <c r="B11377" s="87" t="s">
        <v>16102</v>
      </c>
      <c r="C11377" s="86" t="s">
        <v>11</v>
      </c>
      <c r="D11377" s="197">
        <v>30.97</v>
      </c>
    </row>
    <row r="11378" spans="1:4" x14ac:dyDescent="0.25">
      <c r="A11378" s="86">
        <v>40379</v>
      </c>
      <c r="B11378" s="87" t="s">
        <v>16103</v>
      </c>
      <c r="C11378" s="86" t="s">
        <v>11</v>
      </c>
      <c r="D11378" s="197">
        <v>16.37</v>
      </c>
    </row>
    <row r="11379" spans="1:4" x14ac:dyDescent="0.25">
      <c r="A11379" s="86">
        <v>40389</v>
      </c>
      <c r="B11379" s="87" t="s">
        <v>16104</v>
      </c>
      <c r="C11379" s="86" t="s">
        <v>11</v>
      </c>
      <c r="D11379" s="197">
        <v>196.43</v>
      </c>
    </row>
    <row r="11380" spans="1:4" x14ac:dyDescent="0.25">
      <c r="A11380" s="86">
        <v>40388</v>
      </c>
      <c r="B11380" s="87" t="s">
        <v>16105</v>
      </c>
      <c r="C11380" s="86" t="s">
        <v>11</v>
      </c>
      <c r="D11380" s="197">
        <v>98.32</v>
      </c>
    </row>
    <row r="11381" spans="1:4" x14ac:dyDescent="0.25">
      <c r="A11381" s="86">
        <v>40391</v>
      </c>
      <c r="B11381" s="87" t="s">
        <v>16106</v>
      </c>
      <c r="C11381" s="86" t="s">
        <v>11</v>
      </c>
      <c r="D11381" s="197">
        <v>509.84</v>
      </c>
    </row>
    <row r="11382" spans="1:4" x14ac:dyDescent="0.25">
      <c r="A11382" s="86">
        <v>40381</v>
      </c>
      <c r="B11382" s="87" t="s">
        <v>16107</v>
      </c>
      <c r="C11382" s="86" t="s">
        <v>11</v>
      </c>
      <c r="D11382" s="197">
        <v>21.82</v>
      </c>
    </row>
    <row r="11383" spans="1:4" ht="26.4" x14ac:dyDescent="0.25">
      <c r="A11383" s="86">
        <v>2609</v>
      </c>
      <c r="B11383" s="87" t="s">
        <v>16108</v>
      </c>
      <c r="C11383" s="86" t="s">
        <v>11</v>
      </c>
      <c r="D11383" s="197">
        <v>3.63</v>
      </c>
    </row>
    <row r="11384" spans="1:4" ht="26.4" x14ac:dyDescent="0.25">
      <c r="A11384" s="86">
        <v>2634</v>
      </c>
      <c r="B11384" s="87" t="s">
        <v>16109</v>
      </c>
      <c r="C11384" s="86" t="s">
        <v>11</v>
      </c>
      <c r="D11384" s="197">
        <v>4.76</v>
      </c>
    </row>
    <row r="11385" spans="1:4" ht="26.4" x14ac:dyDescent="0.25">
      <c r="A11385" s="86">
        <v>2611</v>
      </c>
      <c r="B11385" s="87" t="s">
        <v>16110</v>
      </c>
      <c r="C11385" s="86" t="s">
        <v>11</v>
      </c>
      <c r="D11385" s="197">
        <v>13.43</v>
      </c>
    </row>
    <row r="11386" spans="1:4" x14ac:dyDescent="0.25">
      <c r="A11386" s="86">
        <v>40414</v>
      </c>
      <c r="B11386" s="87" t="s">
        <v>16111</v>
      </c>
      <c r="C11386" s="86" t="s">
        <v>11</v>
      </c>
      <c r="D11386" s="197"/>
    </row>
    <row r="11387" spans="1:4" x14ac:dyDescent="0.25">
      <c r="A11387" s="86">
        <v>40416</v>
      </c>
      <c r="B11387" s="87" t="s">
        <v>16112</v>
      </c>
      <c r="C11387" s="86" t="s">
        <v>11</v>
      </c>
      <c r="D11387" s="197"/>
    </row>
    <row r="11388" spans="1:4" x14ac:dyDescent="0.25">
      <c r="A11388" s="86">
        <v>40418</v>
      </c>
      <c r="B11388" s="87" t="s">
        <v>16113</v>
      </c>
      <c r="C11388" s="86" t="s">
        <v>11</v>
      </c>
      <c r="D11388" s="197"/>
    </row>
    <row r="11389" spans="1:4" x14ac:dyDescent="0.25">
      <c r="A11389" s="86">
        <v>34359</v>
      </c>
      <c r="B11389" s="87" t="s">
        <v>16114</v>
      </c>
      <c r="C11389" s="86" t="s">
        <v>11</v>
      </c>
      <c r="D11389" s="197"/>
    </row>
    <row r="11390" spans="1:4" x14ac:dyDescent="0.25">
      <c r="A11390" s="86">
        <v>1789</v>
      </c>
      <c r="B11390" s="87" t="s">
        <v>16115</v>
      </c>
      <c r="C11390" s="86" t="s">
        <v>11</v>
      </c>
      <c r="D11390" s="197">
        <v>82.88</v>
      </c>
    </row>
    <row r="11391" spans="1:4" x14ac:dyDescent="0.25">
      <c r="A11391" s="86">
        <v>1788</v>
      </c>
      <c r="B11391" s="87" t="s">
        <v>16116</v>
      </c>
      <c r="C11391" s="86" t="s">
        <v>11</v>
      </c>
      <c r="D11391" s="197">
        <v>66.44</v>
      </c>
    </row>
    <row r="11392" spans="1:4" x14ac:dyDescent="0.25">
      <c r="A11392" s="86">
        <v>1787</v>
      </c>
      <c r="B11392" s="87" t="s">
        <v>16117</v>
      </c>
      <c r="C11392" s="86" t="s">
        <v>11</v>
      </c>
      <c r="D11392" s="197">
        <v>39.5</v>
      </c>
    </row>
    <row r="11393" spans="1:4" x14ac:dyDescent="0.25">
      <c r="A11393" s="86">
        <v>1786</v>
      </c>
      <c r="B11393" s="87" t="s">
        <v>16118</v>
      </c>
      <c r="C11393" s="86" t="s">
        <v>11</v>
      </c>
      <c r="D11393" s="197">
        <v>16.5</v>
      </c>
    </row>
    <row r="11394" spans="1:4" x14ac:dyDescent="0.25">
      <c r="A11394" s="86">
        <v>1791</v>
      </c>
      <c r="B11394" s="87" t="s">
        <v>16119</v>
      </c>
      <c r="C11394" s="86" t="s">
        <v>11</v>
      </c>
      <c r="D11394" s="197">
        <v>239.54</v>
      </c>
    </row>
    <row r="11395" spans="1:4" x14ac:dyDescent="0.25">
      <c r="A11395" s="86">
        <v>1790</v>
      </c>
      <c r="B11395" s="87" t="s">
        <v>16120</v>
      </c>
      <c r="C11395" s="86" t="s">
        <v>11</v>
      </c>
      <c r="D11395" s="197">
        <v>138.03</v>
      </c>
    </row>
    <row r="11396" spans="1:4" x14ac:dyDescent="0.25">
      <c r="A11396" s="86">
        <v>1792</v>
      </c>
      <c r="B11396" s="87" t="s">
        <v>16121</v>
      </c>
      <c r="C11396" s="86" t="s">
        <v>11</v>
      </c>
      <c r="D11396" s="197">
        <v>323.33999999999997</v>
      </c>
    </row>
    <row r="11397" spans="1:4" x14ac:dyDescent="0.25">
      <c r="A11397" s="86">
        <v>1813</v>
      </c>
      <c r="B11397" s="87" t="s">
        <v>16122</v>
      </c>
      <c r="C11397" s="86" t="s">
        <v>11</v>
      </c>
      <c r="D11397" s="197">
        <v>26.18</v>
      </c>
    </row>
    <row r="11398" spans="1:4" x14ac:dyDescent="0.25">
      <c r="A11398" s="86">
        <v>1793</v>
      </c>
      <c r="B11398" s="87" t="s">
        <v>16123</v>
      </c>
      <c r="C11398" s="86" t="s">
        <v>11</v>
      </c>
      <c r="D11398" s="197">
        <v>653.37</v>
      </c>
    </row>
    <row r="11399" spans="1:4" x14ac:dyDescent="0.25">
      <c r="A11399" s="86">
        <v>1797</v>
      </c>
      <c r="B11399" s="87" t="s">
        <v>16124</v>
      </c>
      <c r="C11399" s="86" t="s">
        <v>11</v>
      </c>
      <c r="D11399" s="197">
        <v>94.11</v>
      </c>
    </row>
    <row r="11400" spans="1:4" x14ac:dyDescent="0.25">
      <c r="A11400" s="86">
        <v>1796</v>
      </c>
      <c r="B11400" s="87" t="s">
        <v>16125</v>
      </c>
      <c r="C11400" s="86" t="s">
        <v>11</v>
      </c>
      <c r="D11400" s="197">
        <v>72.19</v>
      </c>
    </row>
    <row r="11401" spans="1:4" x14ac:dyDescent="0.25">
      <c r="A11401" s="86">
        <v>1816</v>
      </c>
      <c r="B11401" s="87" t="s">
        <v>16126</v>
      </c>
      <c r="C11401" s="86" t="s">
        <v>11</v>
      </c>
      <c r="D11401" s="197">
        <v>38.86</v>
      </c>
    </row>
    <row r="11402" spans="1:4" x14ac:dyDescent="0.25">
      <c r="A11402" s="86">
        <v>1794</v>
      </c>
      <c r="B11402" s="87" t="s">
        <v>16127</v>
      </c>
      <c r="C11402" s="86" t="s">
        <v>11</v>
      </c>
      <c r="D11402" s="197">
        <v>17.23</v>
      </c>
    </row>
    <row r="11403" spans="1:4" x14ac:dyDescent="0.25">
      <c r="A11403" s="86">
        <v>1815</v>
      </c>
      <c r="B11403" s="87" t="s">
        <v>16128</v>
      </c>
      <c r="C11403" s="86" t="s">
        <v>11</v>
      </c>
      <c r="D11403" s="197">
        <v>298.39999999999998</v>
      </c>
    </row>
    <row r="11404" spans="1:4" x14ac:dyDescent="0.25">
      <c r="A11404" s="86">
        <v>1798</v>
      </c>
      <c r="B11404" s="87" t="s">
        <v>16129</v>
      </c>
      <c r="C11404" s="86" t="s">
        <v>11</v>
      </c>
      <c r="D11404" s="197">
        <v>133.52000000000001</v>
      </c>
    </row>
    <row r="11405" spans="1:4" x14ac:dyDescent="0.25">
      <c r="A11405" s="86">
        <v>1799</v>
      </c>
      <c r="B11405" s="87" t="s">
        <v>16130</v>
      </c>
      <c r="C11405" s="86" t="s">
        <v>11</v>
      </c>
      <c r="D11405" s="197">
        <v>388.64</v>
      </c>
    </row>
    <row r="11406" spans="1:4" x14ac:dyDescent="0.25">
      <c r="A11406" s="86">
        <v>1795</v>
      </c>
      <c r="B11406" s="87" t="s">
        <v>16131</v>
      </c>
      <c r="C11406" s="86" t="s">
        <v>11</v>
      </c>
      <c r="D11406" s="197">
        <v>23.87</v>
      </c>
    </row>
    <row r="11407" spans="1:4" x14ac:dyDescent="0.25">
      <c r="A11407" s="86">
        <v>1800</v>
      </c>
      <c r="B11407" s="87" t="s">
        <v>16132</v>
      </c>
      <c r="C11407" s="86" t="s">
        <v>11</v>
      </c>
      <c r="D11407" s="197">
        <v>741.99</v>
      </c>
    </row>
    <row r="11408" spans="1:4" x14ac:dyDescent="0.25">
      <c r="A11408" s="86">
        <v>1802</v>
      </c>
      <c r="B11408" s="87" t="s">
        <v>16133</v>
      </c>
      <c r="C11408" s="86" t="s">
        <v>11</v>
      </c>
      <c r="D11408" s="197">
        <v>1856</v>
      </c>
    </row>
    <row r="11409" spans="1:4" x14ac:dyDescent="0.25">
      <c r="A11409" s="86">
        <v>1809</v>
      </c>
      <c r="B11409" s="87" t="s">
        <v>16134</v>
      </c>
      <c r="C11409" s="86" t="s">
        <v>11</v>
      </c>
      <c r="D11409" s="197">
        <v>77.709999999999994</v>
      </c>
    </row>
    <row r="11410" spans="1:4" x14ac:dyDescent="0.25">
      <c r="A11410" s="86">
        <v>1814</v>
      </c>
      <c r="B11410" s="87" t="s">
        <v>16135</v>
      </c>
      <c r="C11410" s="86" t="s">
        <v>11</v>
      </c>
      <c r="D11410" s="197">
        <v>63.84</v>
      </c>
    </row>
    <row r="11411" spans="1:4" x14ac:dyDescent="0.25">
      <c r="A11411" s="86">
        <v>1805</v>
      </c>
      <c r="B11411" s="87" t="s">
        <v>16136</v>
      </c>
      <c r="C11411" s="86" t="s">
        <v>11</v>
      </c>
      <c r="D11411" s="197">
        <v>37.049999999999997</v>
      </c>
    </row>
    <row r="11412" spans="1:4" x14ac:dyDescent="0.25">
      <c r="A11412" s="86">
        <v>1803</v>
      </c>
      <c r="B11412" s="87" t="s">
        <v>16137</v>
      </c>
      <c r="C11412" s="86" t="s">
        <v>11</v>
      </c>
      <c r="D11412" s="197">
        <v>16.13</v>
      </c>
    </row>
    <row r="11413" spans="1:4" x14ac:dyDescent="0.25">
      <c r="A11413" s="86">
        <v>1821</v>
      </c>
      <c r="B11413" s="87" t="s">
        <v>16138</v>
      </c>
      <c r="C11413" s="86" t="s">
        <v>11</v>
      </c>
      <c r="D11413" s="197">
        <v>218.85</v>
      </c>
    </row>
    <row r="11414" spans="1:4" x14ac:dyDescent="0.25">
      <c r="A11414" s="86">
        <v>1806</v>
      </c>
      <c r="B11414" s="87" t="s">
        <v>16139</v>
      </c>
      <c r="C11414" s="86" t="s">
        <v>11</v>
      </c>
      <c r="D11414" s="197">
        <v>130.26</v>
      </c>
    </row>
    <row r="11415" spans="1:4" x14ac:dyDescent="0.25">
      <c r="A11415" s="86">
        <v>1807</v>
      </c>
      <c r="B11415" s="87" t="s">
        <v>16140</v>
      </c>
      <c r="C11415" s="86" t="s">
        <v>11</v>
      </c>
      <c r="D11415" s="197">
        <v>313</v>
      </c>
    </row>
    <row r="11416" spans="1:4" x14ac:dyDescent="0.25">
      <c r="A11416" s="86">
        <v>1804</v>
      </c>
      <c r="B11416" s="87" t="s">
        <v>16141</v>
      </c>
      <c r="C11416" s="86" t="s">
        <v>11</v>
      </c>
      <c r="D11416" s="197">
        <v>22.96</v>
      </c>
    </row>
    <row r="11417" spans="1:4" x14ac:dyDescent="0.25">
      <c r="A11417" s="86">
        <v>1808</v>
      </c>
      <c r="B11417" s="87" t="s">
        <v>16142</v>
      </c>
      <c r="C11417" s="86" t="s">
        <v>11</v>
      </c>
      <c r="D11417" s="197">
        <v>627.5</v>
      </c>
    </row>
    <row r="11418" spans="1:4" ht="26.4" x14ac:dyDescent="0.25">
      <c r="A11418" s="86">
        <v>40385</v>
      </c>
      <c r="B11418" s="87" t="s">
        <v>16143</v>
      </c>
      <c r="C11418" s="86" t="s">
        <v>11</v>
      </c>
      <c r="D11418" s="197">
        <v>69.150000000000006</v>
      </c>
    </row>
    <row r="11419" spans="1:4" ht="26.4" x14ac:dyDescent="0.25">
      <c r="A11419" s="86">
        <v>40383</v>
      </c>
      <c r="B11419" s="87" t="s">
        <v>16144</v>
      </c>
      <c r="C11419" s="86" t="s">
        <v>11</v>
      </c>
      <c r="D11419" s="197">
        <v>47.34</v>
      </c>
    </row>
    <row r="11420" spans="1:4" ht="26.4" x14ac:dyDescent="0.25">
      <c r="A11420" s="86">
        <v>40382</v>
      </c>
      <c r="B11420" s="87" t="s">
        <v>16145</v>
      </c>
      <c r="C11420" s="86" t="s">
        <v>11</v>
      </c>
      <c r="D11420" s="197">
        <v>30.97</v>
      </c>
    </row>
    <row r="11421" spans="1:4" ht="26.4" x14ac:dyDescent="0.25">
      <c r="A11421" s="86">
        <v>40378</v>
      </c>
      <c r="B11421" s="87" t="s">
        <v>16146</v>
      </c>
      <c r="C11421" s="86" t="s">
        <v>11</v>
      </c>
      <c r="D11421" s="197">
        <v>16.37</v>
      </c>
    </row>
    <row r="11422" spans="1:4" ht="26.4" x14ac:dyDescent="0.25">
      <c r="A11422" s="86">
        <v>40422</v>
      </c>
      <c r="B11422" s="87" t="s">
        <v>16147</v>
      </c>
      <c r="C11422" s="86" t="s">
        <v>11</v>
      </c>
      <c r="D11422" s="197">
        <v>211.01</v>
      </c>
    </row>
    <row r="11423" spans="1:4" ht="26.4" x14ac:dyDescent="0.25">
      <c r="A11423" s="86">
        <v>40387</v>
      </c>
      <c r="B11423" s="87" t="s">
        <v>16148</v>
      </c>
      <c r="C11423" s="86" t="s">
        <v>11</v>
      </c>
      <c r="D11423" s="197">
        <v>107.44</v>
      </c>
    </row>
    <row r="11424" spans="1:4" ht="26.4" x14ac:dyDescent="0.25">
      <c r="A11424" s="86">
        <v>40390</v>
      </c>
      <c r="B11424" s="87" t="s">
        <v>16149</v>
      </c>
      <c r="C11424" s="86" t="s">
        <v>11</v>
      </c>
      <c r="D11424" s="197">
        <v>444.42</v>
      </c>
    </row>
    <row r="11425" spans="1:4" ht="26.4" x14ac:dyDescent="0.25">
      <c r="A11425" s="86">
        <v>40380</v>
      </c>
      <c r="B11425" s="87" t="s">
        <v>16150</v>
      </c>
      <c r="C11425" s="86" t="s">
        <v>11</v>
      </c>
      <c r="D11425" s="197">
        <v>21.82</v>
      </c>
    </row>
    <row r="11426" spans="1:4" ht="26.4" x14ac:dyDescent="0.25">
      <c r="A11426" s="86">
        <v>2621</v>
      </c>
      <c r="B11426" s="87" t="s">
        <v>16151</v>
      </c>
      <c r="C11426" s="86" t="s">
        <v>11</v>
      </c>
      <c r="D11426" s="197">
        <v>114.94</v>
      </c>
    </row>
    <row r="11427" spans="1:4" ht="26.4" x14ac:dyDescent="0.25">
      <c r="A11427" s="86">
        <v>2616</v>
      </c>
      <c r="B11427" s="87" t="s">
        <v>16152</v>
      </c>
      <c r="C11427" s="86" t="s">
        <v>11</v>
      </c>
      <c r="D11427" s="197">
        <v>3.25</v>
      </c>
    </row>
    <row r="11428" spans="1:4" ht="26.4" x14ac:dyDescent="0.25">
      <c r="A11428" s="86">
        <v>2633</v>
      </c>
      <c r="B11428" s="87" t="s">
        <v>16153</v>
      </c>
      <c r="C11428" s="86" t="s">
        <v>11</v>
      </c>
      <c r="D11428" s="197">
        <v>3.68</v>
      </c>
    </row>
    <row r="11429" spans="1:4" ht="26.4" x14ac:dyDescent="0.25">
      <c r="A11429" s="86">
        <v>2617</v>
      </c>
      <c r="B11429" s="87" t="s">
        <v>16154</v>
      </c>
      <c r="C11429" s="86" t="s">
        <v>11</v>
      </c>
      <c r="D11429" s="197">
        <v>5</v>
      </c>
    </row>
    <row r="11430" spans="1:4" ht="26.4" x14ac:dyDescent="0.25">
      <c r="A11430" s="86">
        <v>2618</v>
      </c>
      <c r="B11430" s="87" t="s">
        <v>16155</v>
      </c>
      <c r="C11430" s="86" t="s">
        <v>11</v>
      </c>
      <c r="D11430" s="197">
        <v>11.38</v>
      </c>
    </row>
    <row r="11431" spans="1:4" ht="26.4" x14ac:dyDescent="0.25">
      <c r="A11431" s="86">
        <v>2632</v>
      </c>
      <c r="B11431" s="87" t="s">
        <v>16156</v>
      </c>
      <c r="C11431" s="86" t="s">
        <v>11</v>
      </c>
      <c r="D11431" s="197">
        <v>13.88</v>
      </c>
    </row>
    <row r="11432" spans="1:4" ht="26.4" x14ac:dyDescent="0.25">
      <c r="A11432" s="86">
        <v>2631</v>
      </c>
      <c r="B11432" s="87" t="s">
        <v>16157</v>
      </c>
      <c r="C11432" s="86" t="s">
        <v>11</v>
      </c>
      <c r="D11432" s="197">
        <v>20.38</v>
      </c>
    </row>
    <row r="11433" spans="1:4" ht="26.4" x14ac:dyDescent="0.25">
      <c r="A11433" s="86">
        <v>2619</v>
      </c>
      <c r="B11433" s="87" t="s">
        <v>16158</v>
      </c>
      <c r="C11433" s="86" t="s">
        <v>11</v>
      </c>
      <c r="D11433" s="197">
        <v>51.62</v>
      </c>
    </row>
    <row r="11434" spans="1:4" ht="26.4" x14ac:dyDescent="0.25">
      <c r="A11434" s="86">
        <v>2620</v>
      </c>
      <c r="B11434" s="87" t="s">
        <v>16159</v>
      </c>
      <c r="C11434" s="86" t="s">
        <v>11</v>
      </c>
      <c r="D11434" s="197">
        <v>67.77</v>
      </c>
    </row>
    <row r="11435" spans="1:4" x14ac:dyDescent="0.25">
      <c r="A11435" s="86">
        <v>40413</v>
      </c>
      <c r="B11435" s="87" t="s">
        <v>16160</v>
      </c>
      <c r="C11435" s="86" t="s">
        <v>11</v>
      </c>
      <c r="D11435" s="197"/>
    </row>
    <row r="11436" spans="1:4" x14ac:dyDescent="0.25">
      <c r="A11436" s="86">
        <v>40415</v>
      </c>
      <c r="B11436" s="87" t="s">
        <v>16161</v>
      </c>
      <c r="C11436" s="86" t="s">
        <v>11</v>
      </c>
      <c r="D11436" s="197"/>
    </row>
    <row r="11437" spans="1:4" x14ac:dyDescent="0.25">
      <c r="A11437" s="86">
        <v>40417</v>
      </c>
      <c r="B11437" s="87" t="s">
        <v>16162</v>
      </c>
      <c r="C11437" s="86" t="s">
        <v>11</v>
      </c>
      <c r="D11437" s="197"/>
    </row>
    <row r="11438" spans="1:4" x14ac:dyDescent="0.25">
      <c r="A11438" s="86">
        <v>39273</v>
      </c>
      <c r="B11438" s="87" t="s">
        <v>16163</v>
      </c>
      <c r="C11438" s="86" t="s">
        <v>11</v>
      </c>
      <c r="D11438" s="197">
        <v>3.84</v>
      </c>
    </row>
    <row r="11439" spans="1:4" x14ac:dyDescent="0.25">
      <c r="A11439" s="86">
        <v>39271</v>
      </c>
      <c r="B11439" s="87" t="s">
        <v>16164</v>
      </c>
      <c r="C11439" s="86" t="s">
        <v>11</v>
      </c>
      <c r="D11439" s="197">
        <v>2.2599999999999998</v>
      </c>
    </row>
    <row r="11440" spans="1:4" x14ac:dyDescent="0.25">
      <c r="A11440" s="86">
        <v>39272</v>
      </c>
      <c r="B11440" s="87" t="s">
        <v>16165</v>
      </c>
      <c r="C11440" s="86" t="s">
        <v>11</v>
      </c>
      <c r="D11440" s="197">
        <v>2.78</v>
      </c>
    </row>
    <row r="11441" spans="1:4" x14ac:dyDescent="0.25">
      <c r="A11441" s="86">
        <v>1875</v>
      </c>
      <c r="B11441" s="87" t="s">
        <v>16166</v>
      </c>
      <c r="C11441" s="86" t="s">
        <v>11</v>
      </c>
      <c r="D11441" s="197">
        <v>6.14</v>
      </c>
    </row>
    <row r="11442" spans="1:4" x14ac:dyDescent="0.25">
      <c r="A11442" s="86">
        <v>1874</v>
      </c>
      <c r="B11442" s="87" t="s">
        <v>16167</v>
      </c>
      <c r="C11442" s="86" t="s">
        <v>11</v>
      </c>
      <c r="D11442" s="197">
        <v>5.07</v>
      </c>
    </row>
    <row r="11443" spans="1:4" x14ac:dyDescent="0.25">
      <c r="A11443" s="86">
        <v>1884</v>
      </c>
      <c r="B11443" s="87" t="s">
        <v>16168</v>
      </c>
      <c r="C11443" s="86" t="s">
        <v>11</v>
      </c>
      <c r="D11443" s="197">
        <v>4.5</v>
      </c>
    </row>
    <row r="11444" spans="1:4" x14ac:dyDescent="0.25">
      <c r="A11444" s="86">
        <v>1870</v>
      </c>
      <c r="B11444" s="87" t="s">
        <v>16169</v>
      </c>
      <c r="C11444" s="86" t="s">
        <v>11</v>
      </c>
      <c r="D11444" s="197">
        <v>2.93</v>
      </c>
    </row>
    <row r="11445" spans="1:4" x14ac:dyDescent="0.25">
      <c r="A11445" s="86">
        <v>1887</v>
      </c>
      <c r="B11445" s="87" t="s">
        <v>16170</v>
      </c>
      <c r="C11445" s="86" t="s">
        <v>11</v>
      </c>
      <c r="D11445" s="197">
        <v>25.47</v>
      </c>
    </row>
    <row r="11446" spans="1:4" x14ac:dyDescent="0.25">
      <c r="A11446" s="86">
        <v>1876</v>
      </c>
      <c r="B11446" s="87" t="s">
        <v>16171</v>
      </c>
      <c r="C11446" s="86" t="s">
        <v>11</v>
      </c>
      <c r="D11446" s="197">
        <v>9.98</v>
      </c>
    </row>
    <row r="11447" spans="1:4" x14ac:dyDescent="0.25">
      <c r="A11447" s="86">
        <v>1877</v>
      </c>
      <c r="B11447" s="87" t="s">
        <v>16172</v>
      </c>
      <c r="C11447" s="86" t="s">
        <v>11</v>
      </c>
      <c r="D11447" s="197">
        <v>25.51</v>
      </c>
    </row>
    <row r="11448" spans="1:4" x14ac:dyDescent="0.25">
      <c r="A11448" s="86">
        <v>1879</v>
      </c>
      <c r="B11448" s="87" t="s">
        <v>16173</v>
      </c>
      <c r="C11448" s="86" t="s">
        <v>11</v>
      </c>
      <c r="D11448" s="197">
        <v>2.97</v>
      </c>
    </row>
    <row r="11449" spans="1:4" x14ac:dyDescent="0.25">
      <c r="A11449" s="86">
        <v>1878</v>
      </c>
      <c r="B11449" s="87" t="s">
        <v>16174</v>
      </c>
      <c r="C11449" s="86" t="s">
        <v>11</v>
      </c>
      <c r="D11449" s="197">
        <v>51.25</v>
      </c>
    </row>
    <row r="11450" spans="1:4" x14ac:dyDescent="0.25">
      <c r="A11450" s="86">
        <v>37971</v>
      </c>
      <c r="B11450" s="87" t="s">
        <v>16175</v>
      </c>
      <c r="C11450" s="86" t="s">
        <v>11</v>
      </c>
      <c r="D11450" s="197">
        <v>6.29</v>
      </c>
    </row>
    <row r="11451" spans="1:4" x14ac:dyDescent="0.25">
      <c r="A11451" s="86">
        <v>37972</v>
      </c>
      <c r="B11451" s="87" t="s">
        <v>16176</v>
      </c>
      <c r="C11451" s="86" t="s">
        <v>11</v>
      </c>
      <c r="D11451" s="197">
        <v>8.92</v>
      </c>
    </row>
    <row r="11452" spans="1:4" x14ac:dyDescent="0.25">
      <c r="A11452" s="86">
        <v>37973</v>
      </c>
      <c r="B11452" s="87" t="s">
        <v>16177</v>
      </c>
      <c r="C11452" s="86" t="s">
        <v>11</v>
      </c>
      <c r="D11452" s="197">
        <v>16.760000000000002</v>
      </c>
    </row>
    <row r="11453" spans="1:4" ht="26.4" x14ac:dyDescent="0.25">
      <c r="A11453" s="86">
        <v>1926</v>
      </c>
      <c r="B11453" s="87" t="s">
        <v>16178</v>
      </c>
      <c r="C11453" s="86" t="s">
        <v>11</v>
      </c>
      <c r="D11453" s="197">
        <v>2.93</v>
      </c>
    </row>
    <row r="11454" spans="1:4" ht="26.4" x14ac:dyDescent="0.25">
      <c r="A11454" s="86">
        <v>1927</v>
      </c>
      <c r="B11454" s="87" t="s">
        <v>16179</v>
      </c>
      <c r="C11454" s="86" t="s">
        <v>11</v>
      </c>
      <c r="D11454" s="197">
        <v>3.28</v>
      </c>
    </row>
    <row r="11455" spans="1:4" ht="26.4" x14ac:dyDescent="0.25">
      <c r="A11455" s="86">
        <v>1923</v>
      </c>
      <c r="B11455" s="87" t="s">
        <v>16180</v>
      </c>
      <c r="C11455" s="86" t="s">
        <v>11</v>
      </c>
      <c r="D11455" s="197">
        <v>5.98</v>
      </c>
    </row>
    <row r="11456" spans="1:4" ht="26.4" x14ac:dyDescent="0.25">
      <c r="A11456" s="86">
        <v>1929</v>
      </c>
      <c r="B11456" s="87" t="s">
        <v>16181</v>
      </c>
      <c r="C11456" s="86" t="s">
        <v>11</v>
      </c>
      <c r="D11456" s="197">
        <v>7.26</v>
      </c>
    </row>
    <row r="11457" spans="1:4" ht="26.4" x14ac:dyDescent="0.25">
      <c r="A11457" s="86">
        <v>1930</v>
      </c>
      <c r="B11457" s="87" t="s">
        <v>16182</v>
      </c>
      <c r="C11457" s="86" t="s">
        <v>11</v>
      </c>
      <c r="D11457" s="197">
        <v>12.42</v>
      </c>
    </row>
    <row r="11458" spans="1:4" ht="26.4" x14ac:dyDescent="0.25">
      <c r="A11458" s="86">
        <v>1924</v>
      </c>
      <c r="B11458" s="87" t="s">
        <v>16183</v>
      </c>
      <c r="C11458" s="86" t="s">
        <v>11</v>
      </c>
      <c r="D11458" s="197">
        <v>20.04</v>
      </c>
    </row>
    <row r="11459" spans="1:4" ht="26.4" x14ac:dyDescent="0.25">
      <c r="A11459" s="86">
        <v>1922</v>
      </c>
      <c r="B11459" s="87" t="s">
        <v>16184</v>
      </c>
      <c r="C11459" s="86" t="s">
        <v>11</v>
      </c>
      <c r="D11459" s="197">
        <v>41.44</v>
      </c>
    </row>
    <row r="11460" spans="1:4" ht="26.4" x14ac:dyDescent="0.25">
      <c r="A11460" s="86">
        <v>1953</v>
      </c>
      <c r="B11460" s="87" t="s">
        <v>16185</v>
      </c>
      <c r="C11460" s="86" t="s">
        <v>11</v>
      </c>
      <c r="D11460" s="197">
        <v>50.59</v>
      </c>
    </row>
    <row r="11461" spans="1:4" ht="26.4" x14ac:dyDescent="0.25">
      <c r="A11461" s="86">
        <v>1962</v>
      </c>
      <c r="B11461" s="87" t="s">
        <v>16186</v>
      </c>
      <c r="C11461" s="86" t="s">
        <v>11</v>
      </c>
      <c r="D11461" s="197">
        <v>245.79</v>
      </c>
    </row>
    <row r="11462" spans="1:4" ht="26.4" x14ac:dyDescent="0.25">
      <c r="A11462" s="86">
        <v>1955</v>
      </c>
      <c r="B11462" s="87" t="s">
        <v>16187</v>
      </c>
      <c r="C11462" s="86" t="s">
        <v>11</v>
      </c>
      <c r="D11462" s="197">
        <v>2.83</v>
      </c>
    </row>
    <row r="11463" spans="1:4" ht="26.4" x14ac:dyDescent="0.25">
      <c r="A11463" s="86">
        <v>1956</v>
      </c>
      <c r="B11463" s="87" t="s">
        <v>16188</v>
      </c>
      <c r="C11463" s="86" t="s">
        <v>11</v>
      </c>
      <c r="D11463" s="197">
        <v>4</v>
      </c>
    </row>
    <row r="11464" spans="1:4" ht="26.4" x14ac:dyDescent="0.25">
      <c r="A11464" s="86">
        <v>1957</v>
      </c>
      <c r="B11464" s="87" t="s">
        <v>16189</v>
      </c>
      <c r="C11464" s="86" t="s">
        <v>11</v>
      </c>
      <c r="D11464" s="197">
        <v>8.64</v>
      </c>
    </row>
    <row r="11465" spans="1:4" ht="26.4" x14ac:dyDescent="0.25">
      <c r="A11465" s="86">
        <v>1958</v>
      </c>
      <c r="B11465" s="87" t="s">
        <v>16190</v>
      </c>
      <c r="C11465" s="86" t="s">
        <v>11</v>
      </c>
      <c r="D11465" s="197">
        <v>16.100000000000001</v>
      </c>
    </row>
    <row r="11466" spans="1:4" ht="26.4" x14ac:dyDescent="0.25">
      <c r="A11466" s="86">
        <v>1959</v>
      </c>
      <c r="B11466" s="87" t="s">
        <v>16191</v>
      </c>
      <c r="C11466" s="86" t="s">
        <v>11</v>
      </c>
      <c r="D11466" s="197">
        <v>17.46</v>
      </c>
    </row>
    <row r="11467" spans="1:4" ht="26.4" x14ac:dyDescent="0.25">
      <c r="A11467" s="86">
        <v>1925</v>
      </c>
      <c r="B11467" s="87" t="s">
        <v>16192</v>
      </c>
      <c r="C11467" s="86" t="s">
        <v>11</v>
      </c>
      <c r="D11467" s="197">
        <v>45.64</v>
      </c>
    </row>
    <row r="11468" spans="1:4" ht="26.4" x14ac:dyDescent="0.25">
      <c r="A11468" s="86">
        <v>1960</v>
      </c>
      <c r="B11468" s="87" t="s">
        <v>16193</v>
      </c>
      <c r="C11468" s="86" t="s">
        <v>11</v>
      </c>
      <c r="D11468" s="197">
        <v>70.09</v>
      </c>
    </row>
    <row r="11469" spans="1:4" ht="26.4" x14ac:dyDescent="0.25">
      <c r="A11469" s="86">
        <v>1961</v>
      </c>
      <c r="B11469" s="87" t="s">
        <v>16194</v>
      </c>
      <c r="C11469" s="86" t="s">
        <v>11</v>
      </c>
      <c r="D11469" s="197">
        <v>89.79</v>
      </c>
    </row>
    <row r="11470" spans="1:4" x14ac:dyDescent="0.25">
      <c r="A11470" s="86">
        <v>38423</v>
      </c>
      <c r="B11470" s="87" t="s">
        <v>16195</v>
      </c>
      <c r="C11470" s="86" t="s">
        <v>11</v>
      </c>
      <c r="D11470" s="197">
        <v>46.54</v>
      </c>
    </row>
    <row r="11471" spans="1:4" ht="26.4" x14ac:dyDescent="0.25">
      <c r="A11471" s="86">
        <v>39866</v>
      </c>
      <c r="B11471" s="87" t="s">
        <v>16196</v>
      </c>
      <c r="C11471" s="86" t="s">
        <v>11</v>
      </c>
      <c r="D11471" s="197"/>
    </row>
    <row r="11472" spans="1:4" ht="26.4" x14ac:dyDescent="0.25">
      <c r="A11472" s="86">
        <v>39867</v>
      </c>
      <c r="B11472" s="87" t="s">
        <v>16197</v>
      </c>
      <c r="C11472" s="86" t="s">
        <v>11</v>
      </c>
      <c r="D11472" s="197"/>
    </row>
    <row r="11473" spans="1:4" ht="26.4" x14ac:dyDescent="0.25">
      <c r="A11473" s="86">
        <v>39868</v>
      </c>
      <c r="B11473" s="87" t="s">
        <v>16198</v>
      </c>
      <c r="C11473" s="86" t="s">
        <v>11</v>
      </c>
      <c r="D11473" s="197"/>
    </row>
    <row r="11474" spans="1:4" x14ac:dyDescent="0.25">
      <c r="A11474" s="86">
        <v>37999</v>
      </c>
      <c r="B11474" s="87" t="s">
        <v>16199</v>
      </c>
      <c r="C11474" s="86" t="s">
        <v>11</v>
      </c>
      <c r="D11474" s="197">
        <v>10.6</v>
      </c>
    </row>
    <row r="11475" spans="1:4" x14ac:dyDescent="0.25">
      <c r="A11475" s="86">
        <v>38000</v>
      </c>
      <c r="B11475" s="87" t="s">
        <v>16200</v>
      </c>
      <c r="C11475" s="86" t="s">
        <v>11</v>
      </c>
      <c r="D11475" s="197">
        <v>12.37</v>
      </c>
    </row>
    <row r="11476" spans="1:4" ht="26.4" x14ac:dyDescent="0.25">
      <c r="A11476" s="86">
        <v>38129</v>
      </c>
      <c r="B11476" s="87" t="s">
        <v>16201</v>
      </c>
      <c r="C11476" s="86" t="s">
        <v>11</v>
      </c>
      <c r="D11476" s="197">
        <v>6.59</v>
      </c>
    </row>
    <row r="11477" spans="1:4" ht="26.4" x14ac:dyDescent="0.25">
      <c r="A11477" s="86">
        <v>38025</v>
      </c>
      <c r="B11477" s="87" t="s">
        <v>16202</v>
      </c>
      <c r="C11477" s="86" t="s">
        <v>11</v>
      </c>
      <c r="D11477" s="197">
        <v>8.9499999999999993</v>
      </c>
    </row>
    <row r="11478" spans="1:4" ht="26.4" x14ac:dyDescent="0.25">
      <c r="A11478" s="86">
        <v>38026</v>
      </c>
      <c r="B11478" s="87" t="s">
        <v>16203</v>
      </c>
      <c r="C11478" s="86" t="s">
        <v>11</v>
      </c>
      <c r="D11478" s="197">
        <v>22.09</v>
      </c>
    </row>
    <row r="11479" spans="1:4" ht="26.4" x14ac:dyDescent="0.25">
      <c r="A11479" s="86">
        <v>43955</v>
      </c>
      <c r="B11479" s="87" t="s">
        <v>16204</v>
      </c>
      <c r="C11479" s="86" t="s">
        <v>11</v>
      </c>
      <c r="D11479" s="197"/>
    </row>
    <row r="11480" spans="1:4" ht="26.4" x14ac:dyDescent="0.25">
      <c r="A11480" s="86">
        <v>43957</v>
      </c>
      <c r="B11480" s="87" t="s">
        <v>16205</v>
      </c>
      <c r="C11480" s="86" t="s">
        <v>11</v>
      </c>
      <c r="D11480" s="197"/>
    </row>
    <row r="11481" spans="1:4" ht="26.4" x14ac:dyDescent="0.25">
      <c r="A11481" s="86">
        <v>43950</v>
      </c>
      <c r="B11481" s="87" t="s">
        <v>16206</v>
      </c>
      <c r="C11481" s="86" t="s">
        <v>11</v>
      </c>
      <c r="D11481" s="197"/>
    </row>
    <row r="11482" spans="1:4" ht="26.4" x14ac:dyDescent="0.25">
      <c r="A11482" s="86">
        <v>43954</v>
      </c>
      <c r="B11482" s="87" t="s">
        <v>16207</v>
      </c>
      <c r="C11482" s="86" t="s">
        <v>11</v>
      </c>
      <c r="D11482" s="197"/>
    </row>
    <row r="11483" spans="1:4" ht="26.4" x14ac:dyDescent="0.25">
      <c r="A11483" s="86">
        <v>43945</v>
      </c>
      <c r="B11483" s="87" t="s">
        <v>16208</v>
      </c>
      <c r="C11483" s="86" t="s">
        <v>11</v>
      </c>
      <c r="D11483" s="197"/>
    </row>
    <row r="11484" spans="1:4" ht="26.4" x14ac:dyDescent="0.25">
      <c r="A11484" s="86">
        <v>43947</v>
      </c>
      <c r="B11484" s="87" t="s">
        <v>16209</v>
      </c>
      <c r="C11484" s="86" t="s">
        <v>11</v>
      </c>
      <c r="D11484" s="197"/>
    </row>
    <row r="11485" spans="1:4" ht="26.4" x14ac:dyDescent="0.25">
      <c r="A11485" s="86">
        <v>43920</v>
      </c>
      <c r="B11485" s="87" t="s">
        <v>16210</v>
      </c>
      <c r="C11485" s="86" t="s">
        <v>11</v>
      </c>
      <c r="D11485" s="197"/>
    </row>
    <row r="11486" spans="1:4" ht="26.4" x14ac:dyDescent="0.25">
      <c r="A11486" s="86">
        <v>43921</v>
      </c>
      <c r="B11486" s="87" t="s">
        <v>16211</v>
      </c>
      <c r="C11486" s="86" t="s">
        <v>11</v>
      </c>
      <c r="D11486" s="197"/>
    </row>
    <row r="11487" spans="1:4" ht="26.4" x14ac:dyDescent="0.25">
      <c r="A11487" s="86">
        <v>43922</v>
      </c>
      <c r="B11487" s="87" t="s">
        <v>16212</v>
      </c>
      <c r="C11487" s="86" t="s">
        <v>11</v>
      </c>
      <c r="D11487" s="197"/>
    </row>
    <row r="11488" spans="1:4" ht="26.4" x14ac:dyDescent="0.25">
      <c r="A11488" s="86">
        <v>43923</v>
      </c>
      <c r="B11488" s="87" t="s">
        <v>16213</v>
      </c>
      <c r="C11488" s="86" t="s">
        <v>11</v>
      </c>
      <c r="D11488" s="197"/>
    </row>
    <row r="11489" spans="1:4" ht="26.4" x14ac:dyDescent="0.25">
      <c r="A11489" s="86">
        <v>43924</v>
      </c>
      <c r="B11489" s="87" t="s">
        <v>16214</v>
      </c>
      <c r="C11489" s="86" t="s">
        <v>11</v>
      </c>
      <c r="D11489" s="197"/>
    </row>
    <row r="11490" spans="1:4" ht="26.4" x14ac:dyDescent="0.25">
      <c r="A11490" s="86">
        <v>43952</v>
      </c>
      <c r="B11490" s="87" t="s">
        <v>16215</v>
      </c>
      <c r="C11490" s="86" t="s">
        <v>11</v>
      </c>
      <c r="D11490" s="197"/>
    </row>
    <row r="11491" spans="1:4" ht="26.4" x14ac:dyDescent="0.25">
      <c r="A11491" s="86">
        <v>43956</v>
      </c>
      <c r="B11491" s="87" t="s">
        <v>16216</v>
      </c>
      <c r="C11491" s="86" t="s">
        <v>11</v>
      </c>
      <c r="D11491" s="197"/>
    </row>
    <row r="11492" spans="1:4" x14ac:dyDescent="0.25">
      <c r="A11492" s="86">
        <v>1858</v>
      </c>
      <c r="B11492" s="87" t="s">
        <v>16217</v>
      </c>
      <c r="C11492" s="86" t="s">
        <v>11</v>
      </c>
      <c r="D11492" s="197">
        <v>72.12</v>
      </c>
    </row>
    <row r="11493" spans="1:4" x14ac:dyDescent="0.25">
      <c r="A11493" s="86">
        <v>1844</v>
      </c>
      <c r="B11493" s="87" t="s">
        <v>16218</v>
      </c>
      <c r="C11493" s="86" t="s">
        <v>11</v>
      </c>
      <c r="D11493" s="197">
        <v>165.16</v>
      </c>
    </row>
    <row r="11494" spans="1:4" x14ac:dyDescent="0.25">
      <c r="A11494" s="86">
        <v>1863</v>
      </c>
      <c r="B11494" s="87" t="s">
        <v>16219</v>
      </c>
      <c r="C11494" s="86" t="s">
        <v>11</v>
      </c>
      <c r="D11494" s="197">
        <v>76.75</v>
      </c>
    </row>
    <row r="11495" spans="1:4" x14ac:dyDescent="0.25">
      <c r="A11495" s="86">
        <v>1865</v>
      </c>
      <c r="B11495" s="87" t="s">
        <v>16220</v>
      </c>
      <c r="C11495" s="86" t="s">
        <v>11</v>
      </c>
      <c r="D11495" s="197">
        <v>199.96</v>
      </c>
    </row>
    <row r="11496" spans="1:4" x14ac:dyDescent="0.25">
      <c r="A11496" s="86">
        <v>36355</v>
      </c>
      <c r="B11496" s="87" t="s">
        <v>16221</v>
      </c>
      <c r="C11496" s="86" t="s">
        <v>11</v>
      </c>
      <c r="D11496" s="197"/>
    </row>
    <row r="11497" spans="1:4" x14ac:dyDescent="0.25">
      <c r="A11497" s="86">
        <v>36356</v>
      </c>
      <c r="B11497" s="87" t="s">
        <v>16222</v>
      </c>
      <c r="C11497" s="86" t="s">
        <v>11</v>
      </c>
      <c r="D11497" s="197"/>
    </row>
    <row r="11498" spans="1:4" x14ac:dyDescent="0.25">
      <c r="A11498" s="86">
        <v>1940</v>
      </c>
      <c r="B11498" s="87" t="s">
        <v>16223</v>
      </c>
      <c r="C11498" s="86" t="s">
        <v>11</v>
      </c>
      <c r="D11498" s="197">
        <v>44.6</v>
      </c>
    </row>
    <row r="11499" spans="1:4" x14ac:dyDescent="0.25">
      <c r="A11499" s="86">
        <v>1939</v>
      </c>
      <c r="B11499" s="87" t="s">
        <v>16224</v>
      </c>
      <c r="C11499" s="86" t="s">
        <v>11</v>
      </c>
      <c r="D11499" s="197">
        <v>12.23</v>
      </c>
    </row>
    <row r="11500" spans="1:4" x14ac:dyDescent="0.25">
      <c r="A11500" s="86">
        <v>1937</v>
      </c>
      <c r="B11500" s="87" t="s">
        <v>16225</v>
      </c>
      <c r="C11500" s="86" t="s">
        <v>11</v>
      </c>
      <c r="D11500" s="197">
        <v>7.53</v>
      </c>
    </row>
    <row r="11501" spans="1:4" x14ac:dyDescent="0.25">
      <c r="A11501" s="86">
        <v>1938</v>
      </c>
      <c r="B11501" s="87" t="s">
        <v>16226</v>
      </c>
      <c r="C11501" s="86" t="s">
        <v>11</v>
      </c>
      <c r="D11501" s="197">
        <v>8.56</v>
      </c>
    </row>
    <row r="11502" spans="1:4" x14ac:dyDescent="0.25">
      <c r="A11502" s="86">
        <v>1966</v>
      </c>
      <c r="B11502" s="87" t="s">
        <v>16227</v>
      </c>
      <c r="C11502" s="86" t="s">
        <v>11</v>
      </c>
      <c r="D11502" s="197">
        <v>30.6</v>
      </c>
    </row>
    <row r="11503" spans="1:4" x14ac:dyDescent="0.25">
      <c r="A11503" s="86">
        <v>1933</v>
      </c>
      <c r="B11503" s="87" t="s">
        <v>16228</v>
      </c>
      <c r="C11503" s="86" t="s">
        <v>11</v>
      </c>
      <c r="D11503" s="197">
        <v>6.59</v>
      </c>
    </row>
    <row r="11504" spans="1:4" x14ac:dyDescent="0.25">
      <c r="A11504" s="86">
        <v>1932</v>
      </c>
      <c r="B11504" s="87" t="s">
        <v>16229</v>
      </c>
      <c r="C11504" s="86" t="s">
        <v>11</v>
      </c>
      <c r="D11504" s="197">
        <v>15.09</v>
      </c>
    </row>
    <row r="11505" spans="1:4" x14ac:dyDescent="0.25">
      <c r="A11505" s="86">
        <v>1951</v>
      </c>
      <c r="B11505" s="87" t="s">
        <v>16230</v>
      </c>
      <c r="C11505" s="86" t="s">
        <v>11</v>
      </c>
      <c r="D11505" s="197">
        <v>31.49</v>
      </c>
    </row>
    <row r="11506" spans="1:4" x14ac:dyDescent="0.25">
      <c r="A11506" s="86">
        <v>1970</v>
      </c>
      <c r="B11506" s="87" t="s">
        <v>16231</v>
      </c>
      <c r="C11506" s="86" t="s">
        <v>11</v>
      </c>
      <c r="D11506" s="197">
        <v>76.5</v>
      </c>
    </row>
    <row r="11507" spans="1:4" x14ac:dyDescent="0.25">
      <c r="A11507" s="86">
        <v>1967</v>
      </c>
      <c r="B11507" s="87" t="s">
        <v>16232</v>
      </c>
      <c r="C11507" s="86" t="s">
        <v>11</v>
      </c>
      <c r="D11507" s="197">
        <v>9.08</v>
      </c>
    </row>
    <row r="11508" spans="1:4" x14ac:dyDescent="0.25">
      <c r="A11508" s="86">
        <v>1968</v>
      </c>
      <c r="B11508" s="87" t="s">
        <v>16233</v>
      </c>
      <c r="C11508" s="86" t="s">
        <v>11</v>
      </c>
      <c r="D11508" s="197">
        <v>17.96</v>
      </c>
    </row>
    <row r="11509" spans="1:4" x14ac:dyDescent="0.25">
      <c r="A11509" s="86">
        <v>1969</v>
      </c>
      <c r="B11509" s="87" t="s">
        <v>16234</v>
      </c>
      <c r="C11509" s="86" t="s">
        <v>11</v>
      </c>
      <c r="D11509" s="197">
        <v>58.45</v>
      </c>
    </row>
    <row r="11510" spans="1:4" x14ac:dyDescent="0.25">
      <c r="A11510" s="86">
        <v>1827</v>
      </c>
      <c r="B11510" s="87" t="s">
        <v>16235</v>
      </c>
      <c r="C11510" s="86" t="s">
        <v>11</v>
      </c>
      <c r="D11510" s="197"/>
    </row>
    <row r="11511" spans="1:4" x14ac:dyDescent="0.25">
      <c r="A11511" s="86">
        <v>1831</v>
      </c>
      <c r="B11511" s="87" t="s">
        <v>16236</v>
      </c>
      <c r="C11511" s="86" t="s">
        <v>11</v>
      </c>
      <c r="D11511" s="197"/>
    </row>
    <row r="11512" spans="1:4" x14ac:dyDescent="0.25">
      <c r="A11512" s="86">
        <v>1825</v>
      </c>
      <c r="B11512" s="87" t="s">
        <v>16237</v>
      </c>
      <c r="C11512" s="86" t="s">
        <v>11</v>
      </c>
      <c r="D11512" s="197"/>
    </row>
    <row r="11513" spans="1:4" x14ac:dyDescent="0.25">
      <c r="A11513" s="86">
        <v>1828</v>
      </c>
      <c r="B11513" s="87" t="s">
        <v>16238</v>
      </c>
      <c r="C11513" s="86" t="s">
        <v>11</v>
      </c>
      <c r="D11513" s="197"/>
    </row>
    <row r="11514" spans="1:4" x14ac:dyDescent="0.25">
      <c r="A11514" s="86">
        <v>1845</v>
      </c>
      <c r="B11514" s="87" t="s">
        <v>16239</v>
      </c>
      <c r="C11514" s="86" t="s">
        <v>11</v>
      </c>
      <c r="D11514" s="197"/>
    </row>
    <row r="11515" spans="1:4" x14ac:dyDescent="0.25">
      <c r="A11515" s="86">
        <v>1824</v>
      </c>
      <c r="B11515" s="87" t="s">
        <v>16240</v>
      </c>
      <c r="C11515" s="86" t="s">
        <v>11</v>
      </c>
      <c r="D11515" s="197"/>
    </row>
    <row r="11516" spans="1:4" ht="26.4" x14ac:dyDescent="0.25">
      <c r="A11516" s="86">
        <v>42693</v>
      </c>
      <c r="B11516" s="87" t="s">
        <v>16241</v>
      </c>
      <c r="C11516" s="86" t="s">
        <v>11</v>
      </c>
      <c r="D11516" s="197">
        <v>561.73</v>
      </c>
    </row>
    <row r="11517" spans="1:4" ht="26.4" x14ac:dyDescent="0.25">
      <c r="A11517" s="86">
        <v>42695</v>
      </c>
      <c r="B11517" s="87" t="s">
        <v>16242</v>
      </c>
      <c r="C11517" s="86" t="s">
        <v>11</v>
      </c>
      <c r="D11517" s="197">
        <v>392.45</v>
      </c>
    </row>
    <row r="11518" spans="1:4" ht="26.4" x14ac:dyDescent="0.25">
      <c r="A11518" s="86">
        <v>42694</v>
      </c>
      <c r="B11518" s="87" t="s">
        <v>16243</v>
      </c>
      <c r="C11518" s="86" t="s">
        <v>11</v>
      </c>
      <c r="D11518" s="197">
        <v>751.71</v>
      </c>
    </row>
    <row r="11519" spans="1:4" ht="26.4" x14ac:dyDescent="0.25">
      <c r="A11519" s="86">
        <v>20097</v>
      </c>
      <c r="B11519" s="87" t="s">
        <v>16244</v>
      </c>
      <c r="C11519" s="86" t="s">
        <v>11</v>
      </c>
      <c r="D11519" s="197">
        <v>32.590000000000003</v>
      </c>
    </row>
    <row r="11520" spans="1:4" ht="26.4" x14ac:dyDescent="0.25">
      <c r="A11520" s="86">
        <v>20098</v>
      </c>
      <c r="B11520" s="87" t="s">
        <v>16245</v>
      </c>
      <c r="C11520" s="86" t="s">
        <v>11</v>
      </c>
      <c r="D11520" s="197">
        <v>133.21</v>
      </c>
    </row>
    <row r="11521" spans="1:4" ht="26.4" x14ac:dyDescent="0.25">
      <c r="A11521" s="86">
        <v>20096</v>
      </c>
      <c r="B11521" s="87" t="s">
        <v>16246</v>
      </c>
      <c r="C11521" s="86" t="s">
        <v>11</v>
      </c>
      <c r="D11521" s="197">
        <v>33.74</v>
      </c>
    </row>
    <row r="11522" spans="1:4" x14ac:dyDescent="0.25">
      <c r="A11522" s="86">
        <v>44472</v>
      </c>
      <c r="B11522" s="87" t="s">
        <v>16247</v>
      </c>
      <c r="C11522" s="86" t="s">
        <v>11</v>
      </c>
      <c r="D11522" s="197"/>
    </row>
    <row r="11523" spans="1:4" ht="26.4" x14ac:dyDescent="0.25">
      <c r="A11523" s="86">
        <v>38369</v>
      </c>
      <c r="B11523" s="87" t="s">
        <v>16248</v>
      </c>
      <c r="C11523" s="86" t="s">
        <v>11</v>
      </c>
      <c r="D11523" s="197">
        <v>19.12</v>
      </c>
    </row>
    <row r="11524" spans="1:4" x14ac:dyDescent="0.25">
      <c r="A11524" s="86">
        <v>38370</v>
      </c>
      <c r="B11524" s="87" t="s">
        <v>16249</v>
      </c>
      <c r="C11524" s="86" t="s">
        <v>11</v>
      </c>
      <c r="D11524" s="197">
        <v>12.89</v>
      </c>
    </row>
    <row r="11525" spans="1:4" x14ac:dyDescent="0.25">
      <c r="A11525" s="86">
        <v>45199</v>
      </c>
      <c r="B11525" s="87" t="s">
        <v>16250</v>
      </c>
      <c r="C11525" s="86" t="s">
        <v>11</v>
      </c>
      <c r="D11525" s="197">
        <v>29.73</v>
      </c>
    </row>
    <row r="11526" spans="1:4" x14ac:dyDescent="0.25">
      <c r="A11526" s="86">
        <v>38372</v>
      </c>
      <c r="B11526" s="87" t="s">
        <v>16251</v>
      </c>
      <c r="C11526" s="86" t="s">
        <v>11</v>
      </c>
      <c r="D11526" s="197">
        <v>16</v>
      </c>
    </row>
    <row r="11527" spans="1:4" x14ac:dyDescent="0.25">
      <c r="A11527" s="86">
        <v>2358</v>
      </c>
      <c r="B11527" s="87" t="s">
        <v>16252</v>
      </c>
      <c r="C11527" s="86" t="s">
        <v>18</v>
      </c>
      <c r="D11527" s="197">
        <v>12.64</v>
      </c>
    </row>
    <row r="11528" spans="1:4" x14ac:dyDescent="0.25">
      <c r="A11528" s="86">
        <v>40807</v>
      </c>
      <c r="B11528" s="87" t="s">
        <v>16253</v>
      </c>
      <c r="C11528" s="86" t="s">
        <v>4061</v>
      </c>
      <c r="D11528" s="197">
        <v>2221.33</v>
      </c>
    </row>
    <row r="11529" spans="1:4" x14ac:dyDescent="0.25">
      <c r="A11529" s="86">
        <v>44330</v>
      </c>
      <c r="B11529" s="87" t="s">
        <v>16254</v>
      </c>
      <c r="C11529" s="86" t="s">
        <v>3741</v>
      </c>
      <c r="D11529" s="197">
        <v>9.44</v>
      </c>
    </row>
    <row r="11530" spans="1:4" x14ac:dyDescent="0.25">
      <c r="A11530" s="86">
        <v>43144</v>
      </c>
      <c r="B11530" s="87" t="s">
        <v>16255</v>
      </c>
      <c r="C11530" s="86" t="s">
        <v>16</v>
      </c>
      <c r="D11530" s="197">
        <v>34.28</v>
      </c>
    </row>
    <row r="11531" spans="1:4" x14ac:dyDescent="0.25">
      <c r="A11531" s="86">
        <v>39397</v>
      </c>
      <c r="B11531" s="87" t="s">
        <v>16256</v>
      </c>
      <c r="C11531" s="86" t="s">
        <v>3741</v>
      </c>
      <c r="D11531" s="197">
        <v>15.62</v>
      </c>
    </row>
    <row r="11532" spans="1:4" ht="26.4" x14ac:dyDescent="0.25">
      <c r="A11532" s="86">
        <v>2692</v>
      </c>
      <c r="B11532" s="87" t="s">
        <v>16257</v>
      </c>
      <c r="C11532" s="86" t="s">
        <v>3741</v>
      </c>
      <c r="D11532" s="197">
        <v>6.3</v>
      </c>
    </row>
    <row r="11533" spans="1:4" x14ac:dyDescent="0.25">
      <c r="A11533" s="86">
        <v>45299</v>
      </c>
      <c r="B11533" s="87" t="s">
        <v>16258</v>
      </c>
      <c r="C11533" s="86" t="s">
        <v>11</v>
      </c>
      <c r="D11533" s="197">
        <v>79.58</v>
      </c>
    </row>
    <row r="11534" spans="1:4" x14ac:dyDescent="0.25">
      <c r="A11534" s="86">
        <v>44329</v>
      </c>
      <c r="B11534" s="87" t="s">
        <v>16259</v>
      </c>
      <c r="C11534" s="86" t="s">
        <v>3741</v>
      </c>
      <c r="D11534" s="197">
        <v>12.37</v>
      </c>
    </row>
    <row r="11535" spans="1:4" x14ac:dyDescent="0.25">
      <c r="A11535" s="86">
        <v>5318</v>
      </c>
      <c r="B11535" s="87" t="s">
        <v>16260</v>
      </c>
      <c r="C11535" s="86" t="s">
        <v>3741</v>
      </c>
      <c r="D11535" s="197">
        <v>20</v>
      </c>
    </row>
    <row r="11536" spans="1:4" x14ac:dyDescent="0.25">
      <c r="A11536" s="86">
        <v>5330</v>
      </c>
      <c r="B11536" s="87" t="s">
        <v>16261</v>
      </c>
      <c r="C11536" s="86" t="s">
        <v>3741</v>
      </c>
      <c r="D11536" s="197">
        <v>45.59</v>
      </c>
    </row>
    <row r="11537" spans="1:4" x14ac:dyDescent="0.25">
      <c r="A11537" s="86">
        <v>44532</v>
      </c>
      <c r="B11537" s="87" t="s">
        <v>16262</v>
      </c>
      <c r="C11537" s="86" t="s">
        <v>11</v>
      </c>
      <c r="D11537" s="197">
        <v>19.61</v>
      </c>
    </row>
    <row r="11538" spans="1:4" ht="26.4" x14ac:dyDescent="0.25">
      <c r="A11538" s="86">
        <v>44531</v>
      </c>
      <c r="B11538" s="87" t="s">
        <v>16263</v>
      </c>
      <c r="C11538" s="86" t="s">
        <v>11</v>
      </c>
      <c r="D11538" s="197">
        <v>67.209999999999994</v>
      </c>
    </row>
    <row r="11539" spans="1:4" ht="26.4" x14ac:dyDescent="0.25">
      <c r="A11539" s="86">
        <v>13887</v>
      </c>
      <c r="B11539" s="87" t="s">
        <v>16264</v>
      </c>
      <c r="C11539" s="86" t="s">
        <v>11</v>
      </c>
      <c r="D11539" s="197">
        <v>292.81</v>
      </c>
    </row>
    <row r="11540" spans="1:4" ht="26.4" x14ac:dyDescent="0.25">
      <c r="A11540" s="86">
        <v>38140</v>
      </c>
      <c r="B11540" s="87" t="s">
        <v>16265</v>
      </c>
      <c r="C11540" s="86" t="s">
        <v>11</v>
      </c>
      <c r="D11540" s="197">
        <v>23.98</v>
      </c>
    </row>
    <row r="11541" spans="1:4" x14ac:dyDescent="0.25">
      <c r="A11541" s="86">
        <v>44495</v>
      </c>
      <c r="B11541" s="87" t="s">
        <v>16266</v>
      </c>
      <c r="C11541" s="86" t="s">
        <v>11</v>
      </c>
      <c r="D11541" s="197">
        <v>25.36</v>
      </c>
    </row>
    <row r="11542" spans="1:4" ht="26.4" x14ac:dyDescent="0.25">
      <c r="A11542" s="86">
        <v>44533</v>
      </c>
      <c r="B11542" s="87" t="s">
        <v>16267</v>
      </c>
      <c r="C11542" s="86" t="s">
        <v>11</v>
      </c>
      <c r="D11542" s="197">
        <v>25.73</v>
      </c>
    </row>
    <row r="11543" spans="1:4" x14ac:dyDescent="0.25">
      <c r="A11543" s="86">
        <v>44534</v>
      </c>
      <c r="B11543" s="87" t="s">
        <v>16268</v>
      </c>
      <c r="C11543" s="86" t="s">
        <v>11</v>
      </c>
      <c r="D11543" s="197">
        <v>5.04</v>
      </c>
    </row>
    <row r="11544" spans="1:4" ht="26.4" x14ac:dyDescent="0.25">
      <c r="A11544" s="86">
        <v>34729</v>
      </c>
      <c r="B11544" s="87" t="s">
        <v>16269</v>
      </c>
      <c r="C11544" s="86" t="s">
        <v>11</v>
      </c>
      <c r="D11544" s="197">
        <v>1104.8499999999999</v>
      </c>
    </row>
    <row r="11545" spans="1:4" ht="26.4" x14ac:dyDescent="0.25">
      <c r="A11545" s="86">
        <v>34734</v>
      </c>
      <c r="B11545" s="87" t="s">
        <v>16270</v>
      </c>
      <c r="C11545" s="86" t="s">
        <v>11</v>
      </c>
      <c r="D11545" s="197">
        <v>1710.66</v>
      </c>
    </row>
    <row r="11546" spans="1:4" ht="26.4" x14ac:dyDescent="0.25">
      <c r="A11546" s="86">
        <v>34738</v>
      </c>
      <c r="B11546" s="87" t="s">
        <v>16271</v>
      </c>
      <c r="C11546" s="86" t="s">
        <v>11</v>
      </c>
      <c r="D11546" s="197">
        <v>3996.64</v>
      </c>
    </row>
    <row r="11547" spans="1:4" x14ac:dyDescent="0.25">
      <c r="A11547" s="86">
        <v>34623</v>
      </c>
      <c r="B11547" s="87" t="s">
        <v>16272</v>
      </c>
      <c r="C11547" s="86" t="s">
        <v>11</v>
      </c>
      <c r="D11547" s="197">
        <v>47.89</v>
      </c>
    </row>
    <row r="11548" spans="1:4" x14ac:dyDescent="0.25">
      <c r="A11548" s="86">
        <v>34616</v>
      </c>
      <c r="B11548" s="87" t="s">
        <v>16273</v>
      </c>
      <c r="C11548" s="86" t="s">
        <v>11</v>
      </c>
      <c r="D11548" s="197">
        <v>48.64</v>
      </c>
    </row>
    <row r="11549" spans="1:4" x14ac:dyDescent="0.25">
      <c r="A11549" s="86">
        <v>34628</v>
      </c>
      <c r="B11549" s="87" t="s">
        <v>16274</v>
      </c>
      <c r="C11549" s="86" t="s">
        <v>11</v>
      </c>
      <c r="D11549" s="197">
        <v>68.599999999999994</v>
      </c>
    </row>
    <row r="11550" spans="1:4" x14ac:dyDescent="0.25">
      <c r="A11550" s="86">
        <v>34686</v>
      </c>
      <c r="B11550" s="87" t="s">
        <v>16275</v>
      </c>
      <c r="C11550" s="86" t="s">
        <v>11</v>
      </c>
      <c r="D11550" s="197">
        <v>12.58</v>
      </c>
    </row>
    <row r="11551" spans="1:4" x14ac:dyDescent="0.25">
      <c r="A11551" s="86">
        <v>34653</v>
      </c>
      <c r="B11551" s="87" t="s">
        <v>16276</v>
      </c>
      <c r="C11551" s="86" t="s">
        <v>11</v>
      </c>
      <c r="D11551" s="197">
        <v>8.48</v>
      </c>
    </row>
    <row r="11552" spans="1:4" x14ac:dyDescent="0.25">
      <c r="A11552" s="86">
        <v>34688</v>
      </c>
      <c r="B11552" s="87" t="s">
        <v>16277</v>
      </c>
      <c r="C11552" s="86" t="s">
        <v>11</v>
      </c>
      <c r="D11552" s="197">
        <v>15.38</v>
      </c>
    </row>
    <row r="11553" spans="1:4" x14ac:dyDescent="0.25">
      <c r="A11553" s="86">
        <v>34709</v>
      </c>
      <c r="B11553" s="87" t="s">
        <v>16278</v>
      </c>
      <c r="C11553" s="86" t="s">
        <v>11</v>
      </c>
      <c r="D11553" s="197">
        <v>59.59</v>
      </c>
    </row>
    <row r="11554" spans="1:4" x14ac:dyDescent="0.25">
      <c r="A11554" s="86">
        <v>34714</v>
      </c>
      <c r="B11554" s="87" t="s">
        <v>16279</v>
      </c>
      <c r="C11554" s="86" t="s">
        <v>11</v>
      </c>
      <c r="D11554" s="197">
        <v>71.17</v>
      </c>
    </row>
    <row r="11555" spans="1:4" x14ac:dyDescent="0.25">
      <c r="A11555" s="86">
        <v>2391</v>
      </c>
      <c r="B11555" s="87" t="s">
        <v>16280</v>
      </c>
      <c r="C11555" s="86" t="s">
        <v>11</v>
      </c>
      <c r="D11555" s="197">
        <v>325.06</v>
      </c>
    </row>
    <row r="11556" spans="1:4" x14ac:dyDescent="0.25">
      <c r="A11556" s="86">
        <v>2374</v>
      </c>
      <c r="B11556" s="87" t="s">
        <v>16281</v>
      </c>
      <c r="C11556" s="86" t="s">
        <v>11</v>
      </c>
      <c r="D11556" s="197">
        <v>368.77</v>
      </c>
    </row>
    <row r="11557" spans="1:4" x14ac:dyDescent="0.25">
      <c r="A11557" s="86">
        <v>2377</v>
      </c>
      <c r="B11557" s="87" t="s">
        <v>16282</v>
      </c>
      <c r="C11557" s="86" t="s">
        <v>11</v>
      </c>
      <c r="D11557" s="197">
        <v>517.53</v>
      </c>
    </row>
    <row r="11558" spans="1:4" x14ac:dyDescent="0.25">
      <c r="A11558" s="86">
        <v>2393</v>
      </c>
      <c r="B11558" s="87" t="s">
        <v>16283</v>
      </c>
      <c r="C11558" s="86" t="s">
        <v>11</v>
      </c>
      <c r="D11558" s="197">
        <v>866.67</v>
      </c>
    </row>
    <row r="11559" spans="1:4" x14ac:dyDescent="0.25">
      <c r="A11559" s="86">
        <v>34705</v>
      </c>
      <c r="B11559" s="87" t="s">
        <v>16284</v>
      </c>
      <c r="C11559" s="86" t="s">
        <v>11</v>
      </c>
      <c r="D11559" s="197">
        <v>758.03</v>
      </c>
    </row>
    <row r="11560" spans="1:4" x14ac:dyDescent="0.25">
      <c r="A11560" s="86">
        <v>34707</v>
      </c>
      <c r="B11560" s="87" t="s">
        <v>16285</v>
      </c>
      <c r="C11560" s="86" t="s">
        <v>11</v>
      </c>
      <c r="D11560" s="197">
        <v>1404.64</v>
      </c>
    </row>
    <row r="11561" spans="1:4" x14ac:dyDescent="0.25">
      <c r="A11561" s="86">
        <v>34544</v>
      </c>
      <c r="B11561" s="87" t="s">
        <v>16286</v>
      </c>
      <c r="C11561" s="86" t="s">
        <v>11</v>
      </c>
      <c r="D11561" s="197">
        <v>1404.49</v>
      </c>
    </row>
    <row r="11562" spans="1:4" x14ac:dyDescent="0.25">
      <c r="A11562" s="86">
        <v>2378</v>
      </c>
      <c r="B11562" s="87" t="s">
        <v>16287</v>
      </c>
      <c r="C11562" s="86" t="s">
        <v>11</v>
      </c>
      <c r="D11562" s="197">
        <v>1190.49</v>
      </c>
    </row>
    <row r="11563" spans="1:4" x14ac:dyDescent="0.25">
      <c r="A11563" s="86">
        <v>2379</v>
      </c>
      <c r="B11563" s="87" t="s">
        <v>16288</v>
      </c>
      <c r="C11563" s="86" t="s">
        <v>11</v>
      </c>
      <c r="D11563" s="197">
        <v>1190.49</v>
      </c>
    </row>
    <row r="11564" spans="1:4" x14ac:dyDescent="0.25">
      <c r="A11564" s="86">
        <v>2376</v>
      </c>
      <c r="B11564" s="87" t="s">
        <v>16289</v>
      </c>
      <c r="C11564" s="86" t="s">
        <v>11</v>
      </c>
      <c r="D11564" s="197">
        <v>1960.72</v>
      </c>
    </row>
    <row r="11565" spans="1:4" x14ac:dyDescent="0.25">
      <c r="A11565" s="86">
        <v>2394</v>
      </c>
      <c r="B11565" s="87" t="s">
        <v>16290</v>
      </c>
      <c r="C11565" s="86" t="s">
        <v>11</v>
      </c>
      <c r="D11565" s="197">
        <v>4191.67</v>
      </c>
    </row>
    <row r="11566" spans="1:4" x14ac:dyDescent="0.25">
      <c r="A11566" s="86">
        <v>2388</v>
      </c>
      <c r="B11566" s="87" t="s">
        <v>16291</v>
      </c>
      <c r="C11566" s="86" t="s">
        <v>11</v>
      </c>
      <c r="D11566" s="197">
        <v>59.14</v>
      </c>
    </row>
    <row r="11567" spans="1:4" x14ac:dyDescent="0.25">
      <c r="A11567" s="86">
        <v>34606</v>
      </c>
      <c r="B11567" s="87" t="s">
        <v>16292</v>
      </c>
      <c r="C11567" s="86" t="s">
        <v>11</v>
      </c>
      <c r="D11567" s="197">
        <v>90.72</v>
      </c>
    </row>
    <row r="11568" spans="1:4" x14ac:dyDescent="0.25">
      <c r="A11568" s="86">
        <v>2370</v>
      </c>
      <c r="B11568" s="87" t="s">
        <v>16293</v>
      </c>
      <c r="C11568" s="86" t="s">
        <v>11</v>
      </c>
      <c r="D11568" s="197">
        <v>10.99</v>
      </c>
    </row>
    <row r="11569" spans="1:4" x14ac:dyDescent="0.25">
      <c r="A11569" s="86">
        <v>2386</v>
      </c>
      <c r="B11569" s="87" t="s">
        <v>16294</v>
      </c>
      <c r="C11569" s="86" t="s">
        <v>11</v>
      </c>
      <c r="D11569" s="197">
        <v>18.43</v>
      </c>
    </row>
    <row r="11570" spans="1:4" x14ac:dyDescent="0.25">
      <c r="A11570" s="86">
        <v>34689</v>
      </c>
      <c r="B11570" s="87" t="s">
        <v>16295</v>
      </c>
      <c r="C11570" s="86" t="s">
        <v>11</v>
      </c>
      <c r="D11570" s="197">
        <v>28.88</v>
      </c>
    </row>
    <row r="11571" spans="1:4" x14ac:dyDescent="0.25">
      <c r="A11571" s="86">
        <v>2392</v>
      </c>
      <c r="B11571" s="87" t="s">
        <v>16296</v>
      </c>
      <c r="C11571" s="86" t="s">
        <v>11</v>
      </c>
      <c r="D11571" s="197">
        <v>73.77</v>
      </c>
    </row>
    <row r="11572" spans="1:4" x14ac:dyDescent="0.25">
      <c r="A11572" s="86">
        <v>2373</v>
      </c>
      <c r="B11572" s="87" t="s">
        <v>16297</v>
      </c>
      <c r="C11572" s="86" t="s">
        <v>11</v>
      </c>
      <c r="D11572" s="197">
        <v>103.94</v>
      </c>
    </row>
    <row r="11573" spans="1:4" ht="26.4" x14ac:dyDescent="0.25">
      <c r="A11573" s="86">
        <v>39465</v>
      </c>
      <c r="B11573" s="87" t="s">
        <v>16298</v>
      </c>
      <c r="C11573" s="86" t="s">
        <v>11</v>
      </c>
      <c r="D11573" s="197">
        <v>63.49</v>
      </c>
    </row>
    <row r="11574" spans="1:4" ht="26.4" x14ac:dyDescent="0.25">
      <c r="A11574" s="86">
        <v>39466</v>
      </c>
      <c r="B11574" s="87" t="s">
        <v>16299</v>
      </c>
      <c r="C11574" s="86" t="s">
        <v>11</v>
      </c>
      <c r="D11574" s="197">
        <v>71.430000000000007</v>
      </c>
    </row>
    <row r="11575" spans="1:4" ht="26.4" x14ac:dyDescent="0.25">
      <c r="A11575" s="86">
        <v>39467</v>
      </c>
      <c r="B11575" s="87" t="s">
        <v>16300</v>
      </c>
      <c r="C11575" s="86" t="s">
        <v>11</v>
      </c>
      <c r="D11575" s="197">
        <v>91.37</v>
      </c>
    </row>
    <row r="11576" spans="1:4" ht="26.4" x14ac:dyDescent="0.25">
      <c r="A11576" s="86">
        <v>39468</v>
      </c>
      <c r="B11576" s="87" t="s">
        <v>16301</v>
      </c>
      <c r="C11576" s="86" t="s">
        <v>11</v>
      </c>
      <c r="D11576" s="197">
        <v>162.41</v>
      </c>
    </row>
    <row r="11577" spans="1:4" ht="26.4" x14ac:dyDescent="0.25">
      <c r="A11577" s="86">
        <v>39469</v>
      </c>
      <c r="B11577" s="87" t="s">
        <v>16302</v>
      </c>
      <c r="C11577" s="86" t="s">
        <v>11</v>
      </c>
      <c r="D11577" s="197">
        <v>66.150000000000006</v>
      </c>
    </row>
    <row r="11578" spans="1:4" ht="26.4" x14ac:dyDescent="0.25">
      <c r="A11578" s="86">
        <v>39470</v>
      </c>
      <c r="B11578" s="87" t="s">
        <v>16303</v>
      </c>
      <c r="C11578" s="86" t="s">
        <v>11</v>
      </c>
      <c r="D11578" s="197">
        <v>81.28</v>
      </c>
    </row>
    <row r="11579" spans="1:4" ht="26.4" x14ac:dyDescent="0.25">
      <c r="A11579" s="86">
        <v>39471</v>
      </c>
      <c r="B11579" s="87" t="s">
        <v>16304</v>
      </c>
      <c r="C11579" s="86" t="s">
        <v>11</v>
      </c>
      <c r="D11579" s="197">
        <v>97.68</v>
      </c>
    </row>
    <row r="11580" spans="1:4" ht="26.4" x14ac:dyDescent="0.25">
      <c r="A11580" s="86">
        <v>39472</v>
      </c>
      <c r="B11580" s="87" t="s">
        <v>16305</v>
      </c>
      <c r="C11580" s="86" t="s">
        <v>11</v>
      </c>
      <c r="D11580" s="197">
        <v>169.73</v>
      </c>
    </row>
    <row r="11581" spans="1:4" ht="26.4" x14ac:dyDescent="0.25">
      <c r="A11581" s="86">
        <v>39473</v>
      </c>
      <c r="B11581" s="87" t="s">
        <v>16306</v>
      </c>
      <c r="C11581" s="86" t="s">
        <v>11</v>
      </c>
      <c r="D11581" s="197">
        <v>109.64</v>
      </c>
    </row>
    <row r="11582" spans="1:4" ht="26.4" x14ac:dyDescent="0.25">
      <c r="A11582" s="86">
        <v>39474</v>
      </c>
      <c r="B11582" s="87" t="s">
        <v>16307</v>
      </c>
      <c r="C11582" s="86" t="s">
        <v>11</v>
      </c>
      <c r="D11582" s="197">
        <v>116.89</v>
      </c>
    </row>
    <row r="11583" spans="1:4" ht="26.4" x14ac:dyDescent="0.25">
      <c r="A11583" s="86">
        <v>39475</v>
      </c>
      <c r="B11583" s="87" t="s">
        <v>16308</v>
      </c>
      <c r="C11583" s="86" t="s">
        <v>11</v>
      </c>
      <c r="D11583" s="197">
        <v>132.62</v>
      </c>
    </row>
    <row r="11584" spans="1:4" ht="26.4" x14ac:dyDescent="0.25">
      <c r="A11584" s="86">
        <v>39476</v>
      </c>
      <c r="B11584" s="87" t="s">
        <v>16309</v>
      </c>
      <c r="C11584" s="86" t="s">
        <v>11</v>
      </c>
      <c r="D11584" s="197">
        <v>249.65</v>
      </c>
    </row>
    <row r="11585" spans="1:4" ht="26.4" x14ac:dyDescent="0.25">
      <c r="A11585" s="86">
        <v>39477</v>
      </c>
      <c r="B11585" s="87" t="s">
        <v>16310</v>
      </c>
      <c r="C11585" s="86" t="s">
        <v>11</v>
      </c>
      <c r="D11585" s="197">
        <v>122.32</v>
      </c>
    </row>
    <row r="11586" spans="1:4" ht="26.4" x14ac:dyDescent="0.25">
      <c r="A11586" s="86">
        <v>39478</v>
      </c>
      <c r="B11586" s="87" t="s">
        <v>16311</v>
      </c>
      <c r="C11586" s="86" t="s">
        <v>11</v>
      </c>
      <c r="D11586" s="197">
        <v>126.11</v>
      </c>
    </row>
    <row r="11587" spans="1:4" ht="26.4" x14ac:dyDescent="0.25">
      <c r="A11587" s="86">
        <v>39479</v>
      </c>
      <c r="B11587" s="87" t="s">
        <v>16312</v>
      </c>
      <c r="C11587" s="86" t="s">
        <v>11</v>
      </c>
      <c r="D11587" s="197">
        <v>148.58000000000001</v>
      </c>
    </row>
    <row r="11588" spans="1:4" ht="26.4" x14ac:dyDescent="0.25">
      <c r="A11588" s="86">
        <v>39480</v>
      </c>
      <c r="B11588" s="87" t="s">
        <v>16313</v>
      </c>
      <c r="C11588" s="86" t="s">
        <v>11</v>
      </c>
      <c r="D11588" s="197">
        <v>306.58999999999997</v>
      </c>
    </row>
    <row r="11589" spans="1:4" x14ac:dyDescent="0.25">
      <c r="A11589" s="86">
        <v>39459</v>
      </c>
      <c r="B11589" s="87" t="s">
        <v>16314</v>
      </c>
      <c r="C11589" s="86" t="s">
        <v>11</v>
      </c>
      <c r="D11589" s="197">
        <v>260.22000000000003</v>
      </c>
    </row>
    <row r="11590" spans="1:4" x14ac:dyDescent="0.25">
      <c r="A11590" s="86">
        <v>39445</v>
      </c>
      <c r="B11590" s="87" t="s">
        <v>16315</v>
      </c>
      <c r="C11590" s="86" t="s">
        <v>11</v>
      </c>
      <c r="D11590" s="197">
        <v>130.65</v>
      </c>
    </row>
    <row r="11591" spans="1:4" x14ac:dyDescent="0.25">
      <c r="A11591" s="86">
        <v>39446</v>
      </c>
      <c r="B11591" s="87" t="s">
        <v>16316</v>
      </c>
      <c r="C11591" s="86" t="s">
        <v>11</v>
      </c>
      <c r="D11591" s="197">
        <v>132.97999999999999</v>
      </c>
    </row>
    <row r="11592" spans="1:4" x14ac:dyDescent="0.25">
      <c r="A11592" s="86">
        <v>39447</v>
      </c>
      <c r="B11592" s="87" t="s">
        <v>16317</v>
      </c>
      <c r="C11592" s="86" t="s">
        <v>11</v>
      </c>
      <c r="D11592" s="197">
        <v>142.21</v>
      </c>
    </row>
    <row r="11593" spans="1:4" x14ac:dyDescent="0.25">
      <c r="A11593" s="86">
        <v>39448</v>
      </c>
      <c r="B11593" s="87" t="s">
        <v>16318</v>
      </c>
      <c r="C11593" s="86" t="s">
        <v>11</v>
      </c>
      <c r="D11593" s="197">
        <v>242.49</v>
      </c>
    </row>
    <row r="11594" spans="1:4" x14ac:dyDescent="0.25">
      <c r="A11594" s="86">
        <v>39450</v>
      </c>
      <c r="B11594" s="87" t="s">
        <v>16319</v>
      </c>
      <c r="C11594" s="86" t="s">
        <v>11</v>
      </c>
      <c r="D11594" s="197">
        <v>147.94</v>
      </c>
    </row>
    <row r="11595" spans="1:4" x14ac:dyDescent="0.25">
      <c r="A11595" s="86">
        <v>39451</v>
      </c>
      <c r="B11595" s="87" t="s">
        <v>16320</v>
      </c>
      <c r="C11595" s="86" t="s">
        <v>11</v>
      </c>
      <c r="D11595" s="197">
        <v>161.36000000000001</v>
      </c>
    </row>
    <row r="11596" spans="1:4" x14ac:dyDescent="0.25">
      <c r="A11596" s="86">
        <v>39452</v>
      </c>
      <c r="B11596" s="87" t="s">
        <v>16321</v>
      </c>
      <c r="C11596" s="86" t="s">
        <v>11</v>
      </c>
      <c r="D11596" s="197">
        <v>162.33000000000001</v>
      </c>
    </row>
    <row r="11597" spans="1:4" x14ac:dyDescent="0.25">
      <c r="A11597" s="86">
        <v>39523</v>
      </c>
      <c r="B11597" s="87" t="s">
        <v>16322</v>
      </c>
      <c r="C11597" s="86" t="s">
        <v>11</v>
      </c>
      <c r="D11597" s="197">
        <v>271.66000000000003</v>
      </c>
    </row>
    <row r="11598" spans="1:4" x14ac:dyDescent="0.25">
      <c r="A11598" s="86">
        <v>39449</v>
      </c>
      <c r="B11598" s="87" t="s">
        <v>16323</v>
      </c>
      <c r="C11598" s="86" t="s">
        <v>11</v>
      </c>
      <c r="D11598" s="197">
        <v>300.83999999999997</v>
      </c>
    </row>
    <row r="11599" spans="1:4" x14ac:dyDescent="0.25">
      <c r="A11599" s="86">
        <v>39455</v>
      </c>
      <c r="B11599" s="87" t="s">
        <v>16324</v>
      </c>
      <c r="C11599" s="86" t="s">
        <v>11</v>
      </c>
      <c r="D11599" s="197">
        <v>148.86000000000001</v>
      </c>
    </row>
    <row r="11600" spans="1:4" x14ac:dyDescent="0.25">
      <c r="A11600" s="86">
        <v>39456</v>
      </c>
      <c r="B11600" s="87" t="s">
        <v>16325</v>
      </c>
      <c r="C11600" s="86" t="s">
        <v>11</v>
      </c>
      <c r="D11600" s="197">
        <v>148.97</v>
      </c>
    </row>
    <row r="11601" spans="1:4" x14ac:dyDescent="0.25">
      <c r="A11601" s="86">
        <v>39457</v>
      </c>
      <c r="B11601" s="87" t="s">
        <v>16326</v>
      </c>
      <c r="C11601" s="86" t="s">
        <v>11</v>
      </c>
      <c r="D11601" s="197">
        <v>162.4</v>
      </c>
    </row>
    <row r="11602" spans="1:4" x14ac:dyDescent="0.25">
      <c r="A11602" s="86">
        <v>39458</v>
      </c>
      <c r="B11602" s="87" t="s">
        <v>16327</v>
      </c>
      <c r="C11602" s="86" t="s">
        <v>11</v>
      </c>
      <c r="D11602" s="197">
        <v>303.06</v>
      </c>
    </row>
    <row r="11603" spans="1:4" x14ac:dyDescent="0.25">
      <c r="A11603" s="86">
        <v>39464</v>
      </c>
      <c r="B11603" s="87" t="s">
        <v>16328</v>
      </c>
      <c r="C11603" s="86" t="s">
        <v>11</v>
      </c>
      <c r="D11603" s="197">
        <v>487.34</v>
      </c>
    </row>
    <row r="11604" spans="1:4" x14ac:dyDescent="0.25">
      <c r="A11604" s="86">
        <v>39460</v>
      </c>
      <c r="B11604" s="87" t="s">
        <v>16329</v>
      </c>
      <c r="C11604" s="86" t="s">
        <v>11</v>
      </c>
      <c r="D11604" s="197">
        <v>184.83</v>
      </c>
    </row>
    <row r="11605" spans="1:4" x14ac:dyDescent="0.25">
      <c r="A11605" s="86">
        <v>39461</v>
      </c>
      <c r="B11605" s="87" t="s">
        <v>16330</v>
      </c>
      <c r="C11605" s="86" t="s">
        <v>11</v>
      </c>
      <c r="D11605" s="197">
        <v>216.58</v>
      </c>
    </row>
    <row r="11606" spans="1:4" x14ac:dyDescent="0.25">
      <c r="A11606" s="86">
        <v>39462</v>
      </c>
      <c r="B11606" s="87" t="s">
        <v>16331</v>
      </c>
      <c r="C11606" s="86" t="s">
        <v>11</v>
      </c>
      <c r="D11606" s="197">
        <v>208.73</v>
      </c>
    </row>
    <row r="11607" spans="1:4" x14ac:dyDescent="0.25">
      <c r="A11607" s="86">
        <v>39463</v>
      </c>
      <c r="B11607" s="87" t="s">
        <v>16332</v>
      </c>
      <c r="C11607" s="86" t="s">
        <v>11</v>
      </c>
      <c r="D11607" s="197">
        <v>483.56</v>
      </c>
    </row>
    <row r="11608" spans="1:4" x14ac:dyDescent="0.25">
      <c r="A11608" s="86">
        <v>26039</v>
      </c>
      <c r="B11608" s="87" t="s">
        <v>16333</v>
      </c>
      <c r="C11608" s="86" t="s">
        <v>11</v>
      </c>
      <c r="D11608" s="197"/>
    </row>
    <row r="11609" spans="1:4" ht="26.4" x14ac:dyDescent="0.25">
      <c r="A11609" s="86">
        <v>2401</v>
      </c>
      <c r="B11609" s="87" t="s">
        <v>16334</v>
      </c>
      <c r="C11609" s="86" t="s">
        <v>11</v>
      </c>
      <c r="D11609" s="197"/>
    </row>
    <row r="11610" spans="1:4" ht="26.4" x14ac:dyDescent="0.25">
      <c r="A11610" s="86">
        <v>38870</v>
      </c>
      <c r="B11610" s="87" t="s">
        <v>16335</v>
      </c>
      <c r="C11610" s="86" t="s">
        <v>11</v>
      </c>
      <c r="D11610" s="197"/>
    </row>
    <row r="11611" spans="1:4" ht="26.4" x14ac:dyDescent="0.25">
      <c r="A11611" s="86">
        <v>38869</v>
      </c>
      <c r="B11611" s="87" t="s">
        <v>16336</v>
      </c>
      <c r="C11611" s="86" t="s">
        <v>11</v>
      </c>
      <c r="D11611" s="197"/>
    </row>
    <row r="11612" spans="1:4" ht="26.4" x14ac:dyDescent="0.25">
      <c r="A11612" s="86">
        <v>38872</v>
      </c>
      <c r="B11612" s="87" t="s">
        <v>16337</v>
      </c>
      <c r="C11612" s="86" t="s">
        <v>11</v>
      </c>
      <c r="D11612" s="197"/>
    </row>
    <row r="11613" spans="1:4" ht="26.4" x14ac:dyDescent="0.25">
      <c r="A11613" s="86">
        <v>38871</v>
      </c>
      <c r="B11613" s="87" t="s">
        <v>16338</v>
      </c>
      <c r="C11613" s="86" t="s">
        <v>11</v>
      </c>
      <c r="D11613" s="197"/>
    </row>
    <row r="11614" spans="1:4" ht="26.4" x14ac:dyDescent="0.25">
      <c r="A11614" s="86">
        <v>39283</v>
      </c>
      <c r="B11614" s="87" t="s">
        <v>16339</v>
      </c>
      <c r="C11614" s="86" t="s">
        <v>11</v>
      </c>
      <c r="D11614" s="197"/>
    </row>
    <row r="11615" spans="1:4" ht="26.4" x14ac:dyDescent="0.25">
      <c r="A11615" s="86">
        <v>39285</v>
      </c>
      <c r="B11615" s="87" t="s">
        <v>16340</v>
      </c>
      <c r="C11615" s="86" t="s">
        <v>11</v>
      </c>
      <c r="D11615" s="197"/>
    </row>
    <row r="11616" spans="1:4" ht="26.4" x14ac:dyDescent="0.25">
      <c r="A11616" s="86">
        <v>39286</v>
      </c>
      <c r="B11616" s="87" t="s">
        <v>16341</v>
      </c>
      <c r="C11616" s="86" t="s">
        <v>11</v>
      </c>
      <c r="D11616" s="197"/>
    </row>
    <row r="11617" spans="1:4" ht="26.4" x14ac:dyDescent="0.25">
      <c r="A11617" s="86">
        <v>39288</v>
      </c>
      <c r="B11617" s="87" t="s">
        <v>16342</v>
      </c>
      <c r="C11617" s="86" t="s">
        <v>11</v>
      </c>
      <c r="D11617" s="197"/>
    </row>
    <row r="11618" spans="1:4" ht="26.4" x14ac:dyDescent="0.25">
      <c r="A11618" s="86">
        <v>44476</v>
      </c>
      <c r="B11618" s="87" t="s">
        <v>16343</v>
      </c>
      <c r="C11618" s="86" t="s">
        <v>9</v>
      </c>
      <c r="D11618" s="197">
        <v>397.32</v>
      </c>
    </row>
    <row r="11619" spans="1:4" x14ac:dyDescent="0.25">
      <c r="A11619" s="86">
        <v>10629</v>
      </c>
      <c r="B11619" s="87" t="s">
        <v>16344</v>
      </c>
      <c r="C11619" s="86" t="s">
        <v>9</v>
      </c>
      <c r="D11619" s="197">
        <v>236.26</v>
      </c>
    </row>
    <row r="11620" spans="1:4" ht="26.4" x14ac:dyDescent="0.25">
      <c r="A11620" s="86">
        <v>10698</v>
      </c>
      <c r="B11620" s="87" t="s">
        <v>16345</v>
      </c>
      <c r="C11620" s="86" t="s">
        <v>9</v>
      </c>
      <c r="D11620" s="197"/>
    </row>
    <row r="11621" spans="1:4" ht="26.4" x14ac:dyDescent="0.25">
      <c r="A11621" s="86">
        <v>40521</v>
      </c>
      <c r="B11621" s="87" t="s">
        <v>16346</v>
      </c>
      <c r="C11621" s="86" t="s">
        <v>11</v>
      </c>
      <c r="D11621" s="197">
        <v>152633.19</v>
      </c>
    </row>
    <row r="11622" spans="1:4" ht="26.4" x14ac:dyDescent="0.25">
      <c r="A11622" s="86">
        <v>2432</v>
      </c>
      <c r="B11622" s="87" t="s">
        <v>16347</v>
      </c>
      <c r="C11622" s="86" t="s">
        <v>11</v>
      </c>
      <c r="D11622" s="197">
        <v>25.05</v>
      </c>
    </row>
    <row r="11623" spans="1:4" ht="26.4" x14ac:dyDescent="0.25">
      <c r="A11623" s="86">
        <v>2418</v>
      </c>
      <c r="B11623" s="87" t="s">
        <v>16348</v>
      </c>
      <c r="C11623" s="86" t="s">
        <v>11</v>
      </c>
      <c r="D11623" s="197">
        <v>11.62</v>
      </c>
    </row>
    <row r="11624" spans="1:4" ht="26.4" x14ac:dyDescent="0.25">
      <c r="A11624" s="86">
        <v>2433</v>
      </c>
      <c r="B11624" s="87" t="s">
        <v>16349</v>
      </c>
      <c r="C11624" s="86" t="s">
        <v>11</v>
      </c>
      <c r="D11624" s="197">
        <v>8.48</v>
      </c>
    </row>
    <row r="11625" spans="1:4" ht="26.4" x14ac:dyDescent="0.25">
      <c r="A11625" s="86">
        <v>2420</v>
      </c>
      <c r="B11625" s="87" t="s">
        <v>16350</v>
      </c>
      <c r="C11625" s="86" t="s">
        <v>11</v>
      </c>
      <c r="D11625" s="197">
        <v>14.57</v>
      </c>
    </row>
    <row r="11626" spans="1:4" ht="26.4" x14ac:dyDescent="0.25">
      <c r="A11626" s="86">
        <v>11447</v>
      </c>
      <c r="B11626" s="87" t="s">
        <v>16351</v>
      </c>
      <c r="C11626" s="86" t="s">
        <v>11</v>
      </c>
      <c r="D11626" s="197">
        <v>28.8</v>
      </c>
    </row>
    <row r="11627" spans="1:4" ht="26.4" x14ac:dyDescent="0.25">
      <c r="A11627" s="86">
        <v>11451</v>
      </c>
      <c r="B11627" s="87" t="s">
        <v>16352</v>
      </c>
      <c r="C11627" s="86" t="s">
        <v>11</v>
      </c>
      <c r="D11627" s="197">
        <v>77.209999999999994</v>
      </c>
    </row>
    <row r="11628" spans="1:4" ht="26.4" x14ac:dyDescent="0.25">
      <c r="A11628" s="86">
        <v>11116</v>
      </c>
      <c r="B11628" s="87" t="s">
        <v>16353</v>
      </c>
      <c r="C11628" s="86" t="s">
        <v>11</v>
      </c>
      <c r="D11628" s="197">
        <v>603.79</v>
      </c>
    </row>
    <row r="11629" spans="1:4" x14ac:dyDescent="0.25">
      <c r="A11629" s="86">
        <v>38411</v>
      </c>
      <c r="B11629" s="87" t="s">
        <v>16354</v>
      </c>
      <c r="C11629" s="86" t="s">
        <v>11</v>
      </c>
      <c r="D11629" s="197">
        <v>1572.04</v>
      </c>
    </row>
    <row r="11630" spans="1:4" ht="26.4" x14ac:dyDescent="0.25">
      <c r="A11630" s="86">
        <v>38189</v>
      </c>
      <c r="B11630" s="87" t="s">
        <v>16355</v>
      </c>
      <c r="C11630" s="86" t="s">
        <v>11</v>
      </c>
      <c r="D11630" s="197">
        <v>135.57</v>
      </c>
    </row>
    <row r="11631" spans="1:4" ht="26.4" x14ac:dyDescent="0.25">
      <c r="A11631" s="86">
        <v>38190</v>
      </c>
      <c r="B11631" s="87" t="s">
        <v>16356</v>
      </c>
      <c r="C11631" s="86" t="s">
        <v>11</v>
      </c>
      <c r="D11631" s="197">
        <v>285.60000000000002</v>
      </c>
    </row>
    <row r="11632" spans="1:4" ht="26.4" x14ac:dyDescent="0.25">
      <c r="A11632" s="86">
        <v>7608</v>
      </c>
      <c r="B11632" s="87" t="s">
        <v>16357</v>
      </c>
      <c r="C11632" s="86" t="s">
        <v>11</v>
      </c>
      <c r="D11632" s="197">
        <v>13.4</v>
      </c>
    </row>
    <row r="11633" spans="1:4" x14ac:dyDescent="0.25">
      <c r="A11633" s="86">
        <v>1370</v>
      </c>
      <c r="B11633" s="87" t="s">
        <v>16358</v>
      </c>
      <c r="C11633" s="86" t="s">
        <v>11</v>
      </c>
      <c r="D11633" s="197">
        <v>125.28</v>
      </c>
    </row>
    <row r="11634" spans="1:4" ht="26.4" x14ac:dyDescent="0.25">
      <c r="A11634" s="86">
        <v>36516</v>
      </c>
      <c r="B11634" s="87" t="s">
        <v>16359</v>
      </c>
      <c r="C11634" s="86" t="s">
        <v>11</v>
      </c>
      <c r="D11634" s="197"/>
    </row>
    <row r="11635" spans="1:4" ht="26.4" x14ac:dyDescent="0.25">
      <c r="A11635" s="86">
        <v>11649</v>
      </c>
      <c r="B11635" s="87" t="s">
        <v>16360</v>
      </c>
      <c r="C11635" s="86" t="s">
        <v>11</v>
      </c>
      <c r="D11635" s="197"/>
    </row>
    <row r="11636" spans="1:4" ht="26.4" x14ac:dyDescent="0.25">
      <c r="A11636" s="86">
        <v>11650</v>
      </c>
      <c r="B11636" s="87" t="s">
        <v>16361</v>
      </c>
      <c r="C11636" s="86" t="s">
        <v>11</v>
      </c>
      <c r="D11636" s="197"/>
    </row>
    <row r="11637" spans="1:4" ht="26.4" x14ac:dyDescent="0.25">
      <c r="A11637" s="86">
        <v>34777</v>
      </c>
      <c r="B11637" s="87" t="s">
        <v>16362</v>
      </c>
      <c r="C11637" s="86" t="s">
        <v>11</v>
      </c>
      <c r="D11637" s="197">
        <v>2.58</v>
      </c>
    </row>
    <row r="11638" spans="1:4" ht="26.4" x14ac:dyDescent="0.25">
      <c r="A11638" s="86">
        <v>7272</v>
      </c>
      <c r="B11638" s="87" t="s">
        <v>16363</v>
      </c>
      <c r="C11638" s="86" t="s">
        <v>11</v>
      </c>
      <c r="D11638" s="197">
        <v>1.94</v>
      </c>
    </row>
    <row r="11639" spans="1:4" x14ac:dyDescent="0.25">
      <c r="A11639" s="86">
        <v>10605</v>
      </c>
      <c r="B11639" s="87" t="s">
        <v>16364</v>
      </c>
      <c r="C11639" s="86" t="s">
        <v>11</v>
      </c>
      <c r="D11639" s="197">
        <v>5.43</v>
      </c>
    </row>
    <row r="11640" spans="1:4" x14ac:dyDescent="0.25">
      <c r="A11640" s="86">
        <v>10604</v>
      </c>
      <c r="B11640" s="87" t="s">
        <v>16365</v>
      </c>
      <c r="C11640" s="86" t="s">
        <v>11</v>
      </c>
      <c r="D11640" s="197">
        <v>12.65</v>
      </c>
    </row>
    <row r="11641" spans="1:4" x14ac:dyDescent="0.25">
      <c r="A11641" s="86">
        <v>672</v>
      </c>
      <c r="B11641" s="87" t="s">
        <v>16366</v>
      </c>
      <c r="C11641" s="86" t="s">
        <v>11</v>
      </c>
      <c r="D11641" s="197">
        <v>17.39</v>
      </c>
    </row>
    <row r="11642" spans="1:4" x14ac:dyDescent="0.25">
      <c r="A11642" s="86">
        <v>668</v>
      </c>
      <c r="B11642" s="87" t="s">
        <v>16367</v>
      </c>
      <c r="C11642" s="86" t="s">
        <v>11</v>
      </c>
      <c r="D11642" s="197">
        <v>21</v>
      </c>
    </row>
    <row r="11643" spans="1:4" x14ac:dyDescent="0.25">
      <c r="A11643" s="86">
        <v>10578</v>
      </c>
      <c r="B11643" s="87" t="s">
        <v>16368</v>
      </c>
      <c r="C11643" s="86" t="s">
        <v>11</v>
      </c>
      <c r="D11643" s="197">
        <v>24.46</v>
      </c>
    </row>
    <row r="11644" spans="1:4" x14ac:dyDescent="0.25">
      <c r="A11644" s="86">
        <v>666</v>
      </c>
      <c r="B11644" s="87" t="s">
        <v>16369</v>
      </c>
      <c r="C11644" s="86" t="s">
        <v>11</v>
      </c>
      <c r="D11644" s="197">
        <v>27.2</v>
      </c>
    </row>
    <row r="11645" spans="1:4" x14ac:dyDescent="0.25">
      <c r="A11645" s="86">
        <v>665</v>
      </c>
      <c r="B11645" s="87" t="s">
        <v>16370</v>
      </c>
      <c r="C11645" s="86" t="s">
        <v>11</v>
      </c>
      <c r="D11645" s="197">
        <v>36.369999999999997</v>
      </c>
    </row>
    <row r="11646" spans="1:4" x14ac:dyDescent="0.25">
      <c r="A11646" s="86">
        <v>10577</v>
      </c>
      <c r="B11646" s="87" t="s">
        <v>16371</v>
      </c>
      <c r="C11646" s="86" t="s">
        <v>11</v>
      </c>
      <c r="D11646" s="197">
        <v>32.26</v>
      </c>
    </row>
    <row r="11647" spans="1:4" x14ac:dyDescent="0.25">
      <c r="A11647" s="86">
        <v>10583</v>
      </c>
      <c r="B11647" s="87" t="s">
        <v>16372</v>
      </c>
      <c r="C11647" s="86" t="s">
        <v>11</v>
      </c>
      <c r="D11647" s="197">
        <v>16.760000000000002</v>
      </c>
    </row>
    <row r="11648" spans="1:4" x14ac:dyDescent="0.25">
      <c r="A11648" s="86">
        <v>10579</v>
      </c>
      <c r="B11648" s="87" t="s">
        <v>16373</v>
      </c>
      <c r="C11648" s="86" t="s">
        <v>11</v>
      </c>
      <c r="D11648" s="197">
        <v>29.21</v>
      </c>
    </row>
    <row r="11649" spans="1:4" x14ac:dyDescent="0.25">
      <c r="A11649" s="86">
        <v>10582</v>
      </c>
      <c r="B11649" s="87" t="s">
        <v>16374</v>
      </c>
      <c r="C11649" s="86" t="s">
        <v>11</v>
      </c>
      <c r="D11649" s="197">
        <v>14.76</v>
      </c>
    </row>
    <row r="11650" spans="1:4" x14ac:dyDescent="0.25">
      <c r="A11650" s="86">
        <v>2436</v>
      </c>
      <c r="B11650" s="87" t="s">
        <v>16375</v>
      </c>
      <c r="C11650" s="86" t="s">
        <v>18</v>
      </c>
      <c r="D11650" s="197">
        <v>30.82</v>
      </c>
    </row>
    <row r="11651" spans="1:4" x14ac:dyDescent="0.25">
      <c r="A11651" s="86">
        <v>40918</v>
      </c>
      <c r="B11651" s="87" t="s">
        <v>16376</v>
      </c>
      <c r="C11651" s="86" t="s">
        <v>4061</v>
      </c>
      <c r="D11651" s="197">
        <v>5406.76</v>
      </c>
    </row>
    <row r="11652" spans="1:4" ht="26.4" x14ac:dyDescent="0.25">
      <c r="A11652" s="86">
        <v>44046</v>
      </c>
      <c r="B11652" s="87" t="s">
        <v>16377</v>
      </c>
      <c r="C11652" s="86" t="s">
        <v>27</v>
      </c>
      <c r="D11652" s="197"/>
    </row>
    <row r="11653" spans="1:4" ht="26.4" x14ac:dyDescent="0.25">
      <c r="A11653" s="86">
        <v>44047</v>
      </c>
      <c r="B11653" s="87" t="s">
        <v>16378</v>
      </c>
      <c r="C11653" s="86" t="s">
        <v>27</v>
      </c>
      <c r="D11653" s="197"/>
    </row>
    <row r="11654" spans="1:4" ht="26.4" x14ac:dyDescent="0.25">
      <c r="A11654" s="86">
        <v>44043</v>
      </c>
      <c r="B11654" s="87" t="s">
        <v>16379</v>
      </c>
      <c r="C11654" s="86" t="s">
        <v>27</v>
      </c>
      <c r="D11654" s="197"/>
    </row>
    <row r="11655" spans="1:4" ht="26.4" x14ac:dyDescent="0.25">
      <c r="A11655" s="86">
        <v>44044</v>
      </c>
      <c r="B11655" s="87" t="s">
        <v>16380</v>
      </c>
      <c r="C11655" s="86" t="s">
        <v>27</v>
      </c>
      <c r="D11655" s="197"/>
    </row>
    <row r="11656" spans="1:4" ht="26.4" x14ac:dyDescent="0.25">
      <c r="A11656" s="86">
        <v>44041</v>
      </c>
      <c r="B11656" s="87" t="s">
        <v>16381</v>
      </c>
      <c r="C11656" s="86" t="s">
        <v>27</v>
      </c>
      <c r="D11656" s="197"/>
    </row>
    <row r="11657" spans="1:4" ht="26.4" x14ac:dyDescent="0.25">
      <c r="A11657" s="86">
        <v>44042</v>
      </c>
      <c r="B11657" s="87" t="s">
        <v>16382</v>
      </c>
      <c r="C11657" s="86" t="s">
        <v>27</v>
      </c>
      <c r="D11657" s="197"/>
    </row>
    <row r="11658" spans="1:4" ht="26.4" x14ac:dyDescent="0.25">
      <c r="A11658" s="86">
        <v>43961</v>
      </c>
      <c r="B11658" s="87" t="s">
        <v>16383</v>
      </c>
      <c r="C11658" s="86" t="s">
        <v>27</v>
      </c>
      <c r="D11658" s="197"/>
    </row>
    <row r="11659" spans="1:4" ht="26.4" x14ac:dyDescent="0.25">
      <c r="A11659" s="86">
        <v>43959</v>
      </c>
      <c r="B11659" s="87" t="s">
        <v>16384</v>
      </c>
      <c r="C11659" s="86" t="s">
        <v>27</v>
      </c>
      <c r="D11659" s="197"/>
    </row>
    <row r="11660" spans="1:4" ht="26.4" x14ac:dyDescent="0.25">
      <c r="A11660" s="86">
        <v>43962</v>
      </c>
      <c r="B11660" s="87" t="s">
        <v>16385</v>
      </c>
      <c r="C11660" s="86" t="s">
        <v>27</v>
      </c>
      <c r="D11660" s="197"/>
    </row>
    <row r="11661" spans="1:4" ht="26.4" x14ac:dyDescent="0.25">
      <c r="A11661" s="86">
        <v>43960</v>
      </c>
      <c r="B11661" s="87" t="s">
        <v>16386</v>
      </c>
      <c r="C11661" s="86" t="s">
        <v>27</v>
      </c>
      <c r="D11661" s="197"/>
    </row>
    <row r="11662" spans="1:4" ht="26.4" x14ac:dyDescent="0.25">
      <c r="A11662" s="86">
        <v>43963</v>
      </c>
      <c r="B11662" s="87" t="s">
        <v>16387</v>
      </c>
      <c r="C11662" s="86" t="s">
        <v>27</v>
      </c>
      <c r="D11662" s="197"/>
    </row>
    <row r="11663" spans="1:4" ht="26.4" x14ac:dyDescent="0.25">
      <c r="A11663" s="86">
        <v>43958</v>
      </c>
      <c r="B11663" s="87" t="s">
        <v>16388</v>
      </c>
      <c r="C11663" s="86" t="s">
        <v>27</v>
      </c>
      <c r="D11663" s="197"/>
    </row>
    <row r="11664" spans="1:4" ht="26.4" x14ac:dyDescent="0.25">
      <c r="A11664" s="86">
        <v>41549</v>
      </c>
      <c r="B11664" s="87" t="s">
        <v>16389</v>
      </c>
      <c r="C11664" s="86" t="s">
        <v>27</v>
      </c>
      <c r="D11664" s="197"/>
    </row>
    <row r="11665" spans="1:4" x14ac:dyDescent="0.25">
      <c r="A11665" s="86">
        <v>10998</v>
      </c>
      <c r="B11665" s="87" t="s">
        <v>16390</v>
      </c>
      <c r="C11665" s="86" t="s">
        <v>16</v>
      </c>
      <c r="D11665" s="197">
        <v>30.4</v>
      </c>
    </row>
    <row r="11666" spans="1:4" x14ac:dyDescent="0.25">
      <c r="A11666" s="86">
        <v>11002</v>
      </c>
      <c r="B11666" s="87" t="s">
        <v>16391</v>
      </c>
      <c r="C11666" s="86" t="s">
        <v>16</v>
      </c>
      <c r="D11666" s="197">
        <v>27.85</v>
      </c>
    </row>
    <row r="11667" spans="1:4" x14ac:dyDescent="0.25">
      <c r="A11667" s="86">
        <v>10999</v>
      </c>
      <c r="B11667" s="87" t="s">
        <v>16392</v>
      </c>
      <c r="C11667" s="86" t="s">
        <v>16</v>
      </c>
      <c r="D11667" s="197">
        <v>26.75</v>
      </c>
    </row>
    <row r="11668" spans="1:4" x14ac:dyDescent="0.25">
      <c r="A11668" s="86">
        <v>10997</v>
      </c>
      <c r="B11668" s="87" t="s">
        <v>16393</v>
      </c>
      <c r="C11668" s="86" t="s">
        <v>16</v>
      </c>
      <c r="D11668" s="197">
        <v>29</v>
      </c>
    </row>
    <row r="11669" spans="1:4" x14ac:dyDescent="0.25">
      <c r="A11669" s="86">
        <v>2680</v>
      </c>
      <c r="B11669" s="87" t="s">
        <v>16394</v>
      </c>
      <c r="C11669" s="86" t="s">
        <v>27</v>
      </c>
      <c r="D11669" s="197">
        <v>10.28</v>
      </c>
    </row>
    <row r="11670" spans="1:4" x14ac:dyDescent="0.25">
      <c r="A11670" s="86">
        <v>2684</v>
      </c>
      <c r="B11670" s="87" t="s">
        <v>16395</v>
      </c>
      <c r="C11670" s="86" t="s">
        <v>27</v>
      </c>
      <c r="D11670" s="197">
        <v>9.35</v>
      </c>
    </row>
    <row r="11671" spans="1:4" x14ac:dyDescent="0.25">
      <c r="A11671" s="86">
        <v>2685</v>
      </c>
      <c r="B11671" s="87" t="s">
        <v>16396</v>
      </c>
      <c r="C11671" s="86" t="s">
        <v>27</v>
      </c>
      <c r="D11671" s="197">
        <v>7.02</v>
      </c>
    </row>
    <row r="11672" spans="1:4" x14ac:dyDescent="0.25">
      <c r="A11672" s="86">
        <v>2673</v>
      </c>
      <c r="B11672" s="87" t="s">
        <v>16397</v>
      </c>
      <c r="C11672" s="86" t="s">
        <v>27</v>
      </c>
      <c r="D11672" s="197">
        <v>3.61</v>
      </c>
    </row>
    <row r="11673" spans="1:4" x14ac:dyDescent="0.25">
      <c r="A11673" s="86">
        <v>2682</v>
      </c>
      <c r="B11673" s="87" t="s">
        <v>16398</v>
      </c>
      <c r="C11673" s="86" t="s">
        <v>27</v>
      </c>
      <c r="D11673" s="197">
        <v>24.51</v>
      </c>
    </row>
    <row r="11674" spans="1:4" x14ac:dyDescent="0.25">
      <c r="A11674" s="86">
        <v>2681</v>
      </c>
      <c r="B11674" s="87" t="s">
        <v>16399</v>
      </c>
      <c r="C11674" s="86" t="s">
        <v>27</v>
      </c>
      <c r="D11674" s="197">
        <v>16.8</v>
      </c>
    </row>
    <row r="11675" spans="1:4" x14ac:dyDescent="0.25">
      <c r="A11675" s="86">
        <v>2686</v>
      </c>
      <c r="B11675" s="87" t="s">
        <v>16400</v>
      </c>
      <c r="C11675" s="86" t="s">
        <v>27</v>
      </c>
      <c r="D11675" s="197">
        <v>30.73</v>
      </c>
    </row>
    <row r="11676" spans="1:4" x14ac:dyDescent="0.25">
      <c r="A11676" s="86">
        <v>2674</v>
      </c>
      <c r="B11676" s="87" t="s">
        <v>16401</v>
      </c>
      <c r="C11676" s="86" t="s">
        <v>27</v>
      </c>
      <c r="D11676" s="197">
        <v>4.49</v>
      </c>
    </row>
    <row r="11677" spans="1:4" x14ac:dyDescent="0.25">
      <c r="A11677" s="86">
        <v>2683</v>
      </c>
      <c r="B11677" s="87" t="s">
        <v>16402</v>
      </c>
      <c r="C11677" s="86" t="s">
        <v>27</v>
      </c>
      <c r="D11677" s="197">
        <v>48.43</v>
      </c>
    </row>
    <row r="11678" spans="1:4" x14ac:dyDescent="0.25">
      <c r="A11678" s="86">
        <v>2676</v>
      </c>
      <c r="B11678" s="87" t="s">
        <v>16403</v>
      </c>
      <c r="C11678" s="86" t="s">
        <v>27</v>
      </c>
      <c r="D11678" s="197">
        <v>2.1</v>
      </c>
    </row>
    <row r="11679" spans="1:4" x14ac:dyDescent="0.25">
      <c r="A11679" s="86">
        <v>2678</v>
      </c>
      <c r="B11679" s="87" t="s">
        <v>16404</v>
      </c>
      <c r="C11679" s="86" t="s">
        <v>27</v>
      </c>
      <c r="D11679" s="197">
        <v>2.63</v>
      </c>
    </row>
    <row r="11680" spans="1:4" x14ac:dyDescent="0.25">
      <c r="A11680" s="86">
        <v>2679</v>
      </c>
      <c r="B11680" s="87" t="s">
        <v>16405</v>
      </c>
      <c r="C11680" s="86" t="s">
        <v>27</v>
      </c>
      <c r="D11680" s="197">
        <v>4.05</v>
      </c>
    </row>
    <row r="11681" spans="1:4" x14ac:dyDescent="0.25">
      <c r="A11681" s="86">
        <v>12070</v>
      </c>
      <c r="B11681" s="87" t="s">
        <v>16406</v>
      </c>
      <c r="C11681" s="86" t="s">
        <v>27</v>
      </c>
      <c r="D11681" s="197">
        <v>5.64</v>
      </c>
    </row>
    <row r="11682" spans="1:4" x14ac:dyDescent="0.25">
      <c r="A11682" s="86">
        <v>2675</v>
      </c>
      <c r="B11682" s="87" t="s">
        <v>16407</v>
      </c>
      <c r="C11682" s="86" t="s">
        <v>27</v>
      </c>
      <c r="D11682" s="197">
        <v>7.33</v>
      </c>
    </row>
    <row r="11683" spans="1:4" x14ac:dyDescent="0.25">
      <c r="A11683" s="86">
        <v>12067</v>
      </c>
      <c r="B11683" s="87" t="s">
        <v>16408</v>
      </c>
      <c r="C11683" s="86" t="s">
        <v>27</v>
      </c>
      <c r="D11683" s="197">
        <v>9.9499999999999993</v>
      </c>
    </row>
    <row r="11684" spans="1:4" ht="26.4" x14ac:dyDescent="0.25">
      <c r="A11684" s="86">
        <v>21128</v>
      </c>
      <c r="B11684" s="87" t="s">
        <v>16409</v>
      </c>
      <c r="C11684" s="86" t="s">
        <v>27</v>
      </c>
      <c r="D11684" s="197">
        <v>7.53</v>
      </c>
    </row>
    <row r="11685" spans="1:4" x14ac:dyDescent="0.25">
      <c r="A11685" s="86">
        <v>40400</v>
      </c>
      <c r="B11685" s="87" t="s">
        <v>16410</v>
      </c>
      <c r="C11685" s="86" t="s">
        <v>27</v>
      </c>
      <c r="D11685" s="197">
        <v>2.11</v>
      </c>
    </row>
    <row r="11686" spans="1:4" x14ac:dyDescent="0.25">
      <c r="A11686" s="86">
        <v>40401</v>
      </c>
      <c r="B11686" s="87" t="s">
        <v>16411</v>
      </c>
      <c r="C11686" s="86" t="s">
        <v>27</v>
      </c>
      <c r="D11686" s="197">
        <v>3.11</v>
      </c>
    </row>
    <row r="11687" spans="1:4" x14ac:dyDescent="0.25">
      <c r="A11687" s="86">
        <v>40402</v>
      </c>
      <c r="B11687" s="87" t="s">
        <v>16412</v>
      </c>
      <c r="C11687" s="86" t="s">
        <v>27</v>
      </c>
      <c r="D11687" s="197">
        <v>3.99</v>
      </c>
    </row>
    <row r="11688" spans="1:4" ht="26.4" x14ac:dyDescent="0.25">
      <c r="A11688" s="86">
        <v>21137</v>
      </c>
      <c r="B11688" s="87" t="s">
        <v>16413</v>
      </c>
      <c r="C11688" s="86" t="s">
        <v>27</v>
      </c>
      <c r="D11688" s="197">
        <v>7.7</v>
      </c>
    </row>
    <row r="11689" spans="1:4" ht="26.4" x14ac:dyDescent="0.25">
      <c r="A11689" s="86">
        <v>2504</v>
      </c>
      <c r="B11689" s="87" t="s">
        <v>16414</v>
      </c>
      <c r="C11689" s="86" t="s">
        <v>27</v>
      </c>
      <c r="D11689" s="197">
        <v>8.35</v>
      </c>
    </row>
    <row r="11690" spans="1:4" ht="26.4" x14ac:dyDescent="0.25">
      <c r="A11690" s="86">
        <v>2501</v>
      </c>
      <c r="B11690" s="87" t="s">
        <v>16415</v>
      </c>
      <c r="C11690" s="86" t="s">
        <v>27</v>
      </c>
      <c r="D11690" s="197">
        <v>10.95</v>
      </c>
    </row>
    <row r="11691" spans="1:4" ht="26.4" x14ac:dyDescent="0.25">
      <c r="A11691" s="86">
        <v>2502</v>
      </c>
      <c r="B11691" s="87" t="s">
        <v>16416</v>
      </c>
      <c r="C11691" s="86" t="s">
        <v>27</v>
      </c>
      <c r="D11691" s="197">
        <v>16.53</v>
      </c>
    </row>
    <row r="11692" spans="1:4" ht="26.4" x14ac:dyDescent="0.25">
      <c r="A11692" s="86">
        <v>2503</v>
      </c>
      <c r="B11692" s="87" t="s">
        <v>16417</v>
      </c>
      <c r="C11692" s="86" t="s">
        <v>27</v>
      </c>
      <c r="D11692" s="197">
        <v>21.28</v>
      </c>
    </row>
    <row r="11693" spans="1:4" ht="26.4" x14ac:dyDescent="0.25">
      <c r="A11693" s="86">
        <v>2500</v>
      </c>
      <c r="B11693" s="87" t="s">
        <v>16418</v>
      </c>
      <c r="C11693" s="86" t="s">
        <v>27</v>
      </c>
      <c r="D11693" s="197">
        <v>28.34</v>
      </c>
    </row>
    <row r="11694" spans="1:4" ht="26.4" x14ac:dyDescent="0.25">
      <c r="A11694" s="86">
        <v>2505</v>
      </c>
      <c r="B11694" s="87" t="s">
        <v>16419</v>
      </c>
      <c r="C11694" s="86" t="s">
        <v>27</v>
      </c>
      <c r="D11694" s="197">
        <v>44.17</v>
      </c>
    </row>
    <row r="11695" spans="1:4" ht="26.4" x14ac:dyDescent="0.25">
      <c r="A11695" s="86">
        <v>12056</v>
      </c>
      <c r="B11695" s="87" t="s">
        <v>16420</v>
      </c>
      <c r="C11695" s="86" t="s">
        <v>27</v>
      </c>
      <c r="D11695" s="197">
        <v>17.84</v>
      </c>
    </row>
    <row r="11696" spans="1:4" ht="26.4" x14ac:dyDescent="0.25">
      <c r="A11696" s="86">
        <v>12057</v>
      </c>
      <c r="B11696" s="87" t="s">
        <v>16421</v>
      </c>
      <c r="C11696" s="86" t="s">
        <v>27</v>
      </c>
      <c r="D11696" s="197">
        <v>15.16</v>
      </c>
    </row>
    <row r="11697" spans="1:5" ht="26.4" x14ac:dyDescent="0.25">
      <c r="A11697" s="86">
        <v>12058</v>
      </c>
      <c r="B11697" s="87" t="s">
        <v>16422</v>
      </c>
      <c r="C11697" s="86" t="s">
        <v>27</v>
      </c>
      <c r="D11697" s="197">
        <v>9.4499999999999993</v>
      </c>
    </row>
    <row r="11698" spans="1:5" ht="26.4" x14ac:dyDescent="0.25">
      <c r="A11698" s="86">
        <v>12059</v>
      </c>
      <c r="B11698" s="87" t="s">
        <v>16423</v>
      </c>
      <c r="C11698" s="86" t="s">
        <v>27</v>
      </c>
      <c r="D11698" s="197">
        <v>5.32</v>
      </c>
    </row>
    <row r="11699" spans="1:5" ht="26.4" x14ac:dyDescent="0.25">
      <c r="A11699" s="86">
        <v>12060</v>
      </c>
      <c r="B11699" s="87" t="s">
        <v>16424</v>
      </c>
      <c r="C11699" s="86" t="s">
        <v>27</v>
      </c>
      <c r="D11699" s="197">
        <v>39.380000000000003</v>
      </c>
    </row>
    <row r="11700" spans="1:5" ht="26.4" x14ac:dyDescent="0.25">
      <c r="A11700" s="86">
        <v>12061</v>
      </c>
      <c r="B11700" s="87" t="s">
        <v>16425</v>
      </c>
      <c r="C11700" s="86" t="s">
        <v>27</v>
      </c>
      <c r="D11700" s="197">
        <v>24.05</v>
      </c>
    </row>
    <row r="11701" spans="1:5" ht="26.4" x14ac:dyDescent="0.25">
      <c r="A11701" s="86">
        <v>12062</v>
      </c>
      <c r="B11701" s="87" t="s">
        <v>16426</v>
      </c>
      <c r="C11701" s="86" t="s">
        <v>27</v>
      </c>
      <c r="D11701" s="197">
        <v>44.35</v>
      </c>
    </row>
    <row r="11702" spans="1:5" x14ac:dyDescent="0.25">
      <c r="A11702" s="86">
        <v>2687</v>
      </c>
      <c r="B11702" s="87" t="s">
        <v>16427</v>
      </c>
      <c r="C11702" s="86" t="s">
        <v>27</v>
      </c>
      <c r="D11702" s="197">
        <v>1.83</v>
      </c>
      <c r="E11702" s="71"/>
    </row>
    <row r="11703" spans="1:5" x14ac:dyDescent="0.25">
      <c r="A11703" s="86">
        <v>2689</v>
      </c>
      <c r="B11703" s="87" t="s">
        <v>16428</v>
      </c>
      <c r="C11703" s="86" t="s">
        <v>27</v>
      </c>
      <c r="D11703" s="197">
        <v>2.1800000000000002</v>
      </c>
    </row>
    <row r="11704" spans="1:5" x14ac:dyDescent="0.25">
      <c r="A11704" s="86">
        <v>2688</v>
      </c>
      <c r="B11704" s="87" t="s">
        <v>16429</v>
      </c>
      <c r="C11704" s="86" t="s">
        <v>27</v>
      </c>
      <c r="D11704" s="197">
        <v>2.36</v>
      </c>
    </row>
    <row r="11705" spans="1:5" x14ac:dyDescent="0.25">
      <c r="A11705" s="86">
        <v>2690</v>
      </c>
      <c r="B11705" s="87" t="s">
        <v>16430</v>
      </c>
      <c r="C11705" s="86" t="s">
        <v>27</v>
      </c>
      <c r="D11705" s="197">
        <v>4.04</v>
      </c>
    </row>
    <row r="11706" spans="1:5" ht="26.4" x14ac:dyDescent="0.25">
      <c r="A11706" s="86">
        <v>39243</v>
      </c>
      <c r="B11706" s="87" t="s">
        <v>16431</v>
      </c>
      <c r="C11706" s="86" t="s">
        <v>27</v>
      </c>
      <c r="D11706" s="197">
        <v>2.66</v>
      </c>
    </row>
    <row r="11707" spans="1:5" ht="26.4" x14ac:dyDescent="0.25">
      <c r="A11707" s="86">
        <v>39244</v>
      </c>
      <c r="B11707" s="87" t="s">
        <v>16432</v>
      </c>
      <c r="C11707" s="86" t="s">
        <v>27</v>
      </c>
      <c r="D11707" s="197">
        <v>3.6</v>
      </c>
    </row>
    <row r="11708" spans="1:5" ht="26.4" x14ac:dyDescent="0.25">
      <c r="A11708" s="86">
        <v>39245</v>
      </c>
      <c r="B11708" s="87" t="s">
        <v>16433</v>
      </c>
      <c r="C11708" s="86" t="s">
        <v>27</v>
      </c>
      <c r="D11708" s="197">
        <v>6.93</v>
      </c>
    </row>
    <row r="11709" spans="1:5" ht="26.4" x14ac:dyDescent="0.25">
      <c r="A11709" s="86">
        <v>39255</v>
      </c>
      <c r="B11709" s="87" t="s">
        <v>16434</v>
      </c>
      <c r="C11709" s="86" t="s">
        <v>27</v>
      </c>
      <c r="D11709" s="197">
        <v>19.18</v>
      </c>
    </row>
    <row r="11710" spans="1:5" ht="26.4" x14ac:dyDescent="0.25">
      <c r="A11710" s="86">
        <v>39254</v>
      </c>
      <c r="B11710" s="87" t="s">
        <v>16435</v>
      </c>
      <c r="C11710" s="86" t="s">
        <v>27</v>
      </c>
      <c r="D11710" s="197">
        <v>10.37</v>
      </c>
    </row>
    <row r="11711" spans="1:5" ht="26.4" x14ac:dyDescent="0.25">
      <c r="A11711" s="86">
        <v>39253</v>
      </c>
      <c r="B11711" s="87" t="s">
        <v>16436</v>
      </c>
      <c r="C11711" s="86" t="s">
        <v>27</v>
      </c>
      <c r="D11711" s="197">
        <v>13.21</v>
      </c>
    </row>
    <row r="11712" spans="1:5" ht="39.6" x14ac:dyDescent="0.25">
      <c r="A11712" s="86">
        <v>39246</v>
      </c>
      <c r="B11712" s="87" t="s">
        <v>16437</v>
      </c>
      <c r="C11712" s="86" t="s">
        <v>27</v>
      </c>
      <c r="D11712" s="197">
        <v>5.4</v>
      </c>
    </row>
    <row r="11713" spans="1:4" ht="39.6" x14ac:dyDescent="0.25">
      <c r="A11713" s="86">
        <v>39247</v>
      </c>
      <c r="B11713" s="87" t="s">
        <v>16438</v>
      </c>
      <c r="C11713" s="86" t="s">
        <v>27</v>
      </c>
      <c r="D11713" s="197">
        <v>4.7</v>
      </c>
    </row>
    <row r="11714" spans="1:4" ht="39.6" x14ac:dyDescent="0.25">
      <c r="A11714" s="86">
        <v>2446</v>
      </c>
      <c r="B11714" s="87" t="s">
        <v>16439</v>
      </c>
      <c r="C11714" s="86" t="s">
        <v>27</v>
      </c>
      <c r="D11714" s="197">
        <v>7.75</v>
      </c>
    </row>
    <row r="11715" spans="1:4" ht="39.6" x14ac:dyDescent="0.25">
      <c r="A11715" s="86">
        <v>2442</v>
      </c>
      <c r="B11715" s="87" t="s">
        <v>16440</v>
      </c>
      <c r="C11715" s="86" t="s">
        <v>27</v>
      </c>
      <c r="D11715" s="197">
        <v>10.86</v>
      </c>
    </row>
    <row r="11716" spans="1:4" ht="39.6" x14ac:dyDescent="0.25">
      <c r="A11716" s="86">
        <v>39248</v>
      </c>
      <c r="B11716" s="87" t="s">
        <v>16441</v>
      </c>
      <c r="C11716" s="86" t="s">
        <v>27</v>
      </c>
      <c r="D11716" s="197">
        <v>15.13</v>
      </c>
    </row>
    <row r="11717" spans="1:4" x14ac:dyDescent="0.25">
      <c r="A11717" s="86">
        <v>2438</v>
      </c>
      <c r="B11717" s="87" t="s">
        <v>16442</v>
      </c>
      <c r="C11717" s="86" t="s">
        <v>18</v>
      </c>
      <c r="D11717" s="197">
        <v>35.409999999999997</v>
      </c>
    </row>
    <row r="11718" spans="1:4" x14ac:dyDescent="0.25">
      <c r="A11718" s="86">
        <v>40922</v>
      </c>
      <c r="B11718" s="87" t="s">
        <v>16443</v>
      </c>
      <c r="C11718" s="86" t="s">
        <v>4061</v>
      </c>
      <c r="D11718" s="197">
        <v>6217.12</v>
      </c>
    </row>
    <row r="11719" spans="1:4" ht="39.6" x14ac:dyDescent="0.25">
      <c r="A11719" s="86">
        <v>36486</v>
      </c>
      <c r="B11719" s="87" t="s">
        <v>16444</v>
      </c>
      <c r="C11719" s="86" t="s">
        <v>11</v>
      </c>
      <c r="D11719" s="197"/>
    </row>
    <row r="11720" spans="1:4" ht="39.6" x14ac:dyDescent="0.25">
      <c r="A11720" s="86">
        <v>37777</v>
      </c>
      <c r="B11720" s="87" t="s">
        <v>16445</v>
      </c>
      <c r="C11720" s="86" t="s">
        <v>11</v>
      </c>
      <c r="D11720" s="197"/>
    </row>
    <row r="11721" spans="1:4" ht="26.4" x14ac:dyDescent="0.25">
      <c r="A11721" s="86">
        <v>44342</v>
      </c>
      <c r="B11721" s="87" t="s">
        <v>16446</v>
      </c>
      <c r="C11721" s="86" t="s">
        <v>11</v>
      </c>
      <c r="D11721" s="197"/>
    </row>
    <row r="11722" spans="1:4" ht="26.4" x14ac:dyDescent="0.25">
      <c r="A11722" s="86">
        <v>44343</v>
      </c>
      <c r="B11722" s="87" t="s">
        <v>16447</v>
      </c>
      <c r="C11722" s="86" t="s">
        <v>11</v>
      </c>
      <c r="D11722" s="197"/>
    </row>
    <row r="11723" spans="1:4" ht="26.4" x14ac:dyDescent="0.25">
      <c r="A11723" s="86">
        <v>44340</v>
      </c>
      <c r="B11723" s="87" t="s">
        <v>16448</v>
      </c>
      <c r="C11723" s="86" t="s">
        <v>11</v>
      </c>
      <c r="D11723" s="197"/>
    </row>
    <row r="11724" spans="1:4" ht="26.4" x14ac:dyDescent="0.25">
      <c r="A11724" s="86">
        <v>44341</v>
      </c>
      <c r="B11724" s="87" t="s">
        <v>16449</v>
      </c>
      <c r="C11724" s="86" t="s">
        <v>11</v>
      </c>
      <c r="D11724" s="197"/>
    </row>
    <row r="11725" spans="1:4" ht="26.4" x14ac:dyDescent="0.25">
      <c r="A11725" s="86">
        <v>44338</v>
      </c>
      <c r="B11725" s="87" t="s">
        <v>16450</v>
      </c>
      <c r="C11725" s="86" t="s">
        <v>11</v>
      </c>
      <c r="D11725" s="197"/>
    </row>
    <row r="11726" spans="1:4" ht="26.4" x14ac:dyDescent="0.25">
      <c r="A11726" s="86">
        <v>44339</v>
      </c>
      <c r="B11726" s="87" t="s">
        <v>16451</v>
      </c>
      <c r="C11726" s="86" t="s">
        <v>11</v>
      </c>
      <c r="D11726" s="197"/>
    </row>
    <row r="11727" spans="1:4" ht="26.4" x14ac:dyDescent="0.25">
      <c r="A11727" s="86">
        <v>44336</v>
      </c>
      <c r="B11727" s="87" t="s">
        <v>16452</v>
      </c>
      <c r="C11727" s="86" t="s">
        <v>11</v>
      </c>
      <c r="D11727" s="197"/>
    </row>
    <row r="11728" spans="1:4" ht="26.4" x14ac:dyDescent="0.25">
      <c r="A11728" s="86">
        <v>41834</v>
      </c>
      <c r="B11728" s="87" t="s">
        <v>16453</v>
      </c>
      <c r="C11728" s="86" t="s">
        <v>11</v>
      </c>
      <c r="D11728" s="197"/>
    </row>
    <row r="11729" spans="1:4" ht="26.4" x14ac:dyDescent="0.25">
      <c r="A11729" s="86">
        <v>44337</v>
      </c>
      <c r="B11729" s="87" t="s">
        <v>16454</v>
      </c>
      <c r="C11729" s="86" t="s">
        <v>11</v>
      </c>
      <c r="D11729" s="197"/>
    </row>
    <row r="11730" spans="1:4" ht="26.4" x14ac:dyDescent="0.25">
      <c r="A11730" s="86">
        <v>43964</v>
      </c>
      <c r="B11730" s="87" t="s">
        <v>16455</v>
      </c>
      <c r="C11730" s="86" t="s">
        <v>11</v>
      </c>
      <c r="D11730" s="197"/>
    </row>
    <row r="11731" spans="1:4" ht="26.4" x14ac:dyDescent="0.25">
      <c r="A11731" s="86">
        <v>44334</v>
      </c>
      <c r="B11731" s="87" t="s">
        <v>16456</v>
      </c>
      <c r="C11731" s="86" t="s">
        <v>11</v>
      </c>
      <c r="D11731" s="197"/>
    </row>
    <row r="11732" spans="1:4" ht="26.4" x14ac:dyDescent="0.25">
      <c r="A11732" s="86">
        <v>44344</v>
      </c>
      <c r="B11732" s="87" t="s">
        <v>16457</v>
      </c>
      <c r="C11732" s="86" t="s">
        <v>11</v>
      </c>
      <c r="D11732" s="197"/>
    </row>
    <row r="11733" spans="1:4" ht="26.4" x14ac:dyDescent="0.25">
      <c r="A11733" s="86">
        <v>44335</v>
      </c>
      <c r="B11733" s="87" t="s">
        <v>16458</v>
      </c>
      <c r="C11733" s="86" t="s">
        <v>11</v>
      </c>
      <c r="D11733" s="197"/>
    </row>
    <row r="11734" spans="1:4" ht="26.4" x14ac:dyDescent="0.25">
      <c r="A11734" s="86">
        <v>12624</v>
      </c>
      <c r="B11734" s="87" t="s">
        <v>16459</v>
      </c>
      <c r="C11734" s="86" t="s">
        <v>11</v>
      </c>
      <c r="D11734" s="197">
        <v>42.08</v>
      </c>
    </row>
    <row r="11735" spans="1:4" x14ac:dyDescent="0.25">
      <c r="A11735" s="86">
        <v>517</v>
      </c>
      <c r="B11735" s="87" t="s">
        <v>16460</v>
      </c>
      <c r="C11735" s="86" t="s">
        <v>3741</v>
      </c>
      <c r="D11735" s="197"/>
    </row>
    <row r="11736" spans="1:4" ht="26.4" x14ac:dyDescent="0.25">
      <c r="A11736" s="86">
        <v>37534</v>
      </c>
      <c r="B11736" s="87" t="s">
        <v>16461</v>
      </c>
      <c r="C11736" s="86" t="s">
        <v>16</v>
      </c>
      <c r="D11736" s="197"/>
    </row>
    <row r="11737" spans="1:4" ht="26.4" x14ac:dyDescent="0.25">
      <c r="A11737" s="86">
        <v>37535</v>
      </c>
      <c r="B11737" s="87" t="s">
        <v>16462</v>
      </c>
      <c r="C11737" s="86" t="s">
        <v>16</v>
      </c>
      <c r="D11737" s="197"/>
    </row>
    <row r="11738" spans="1:4" ht="26.4" x14ac:dyDescent="0.25">
      <c r="A11738" s="86">
        <v>37533</v>
      </c>
      <c r="B11738" s="87" t="s">
        <v>16463</v>
      </c>
      <c r="C11738" s="86" t="s">
        <v>16</v>
      </c>
      <c r="D11738" s="197"/>
    </row>
    <row r="11739" spans="1:4" ht="26.4" x14ac:dyDescent="0.25">
      <c r="A11739" s="86">
        <v>37537</v>
      </c>
      <c r="B11739" s="87" t="s">
        <v>16464</v>
      </c>
      <c r="C11739" s="86" t="s">
        <v>16</v>
      </c>
      <c r="D11739" s="197"/>
    </row>
    <row r="11740" spans="1:4" ht="26.4" x14ac:dyDescent="0.25">
      <c r="A11740" s="86">
        <v>37536</v>
      </c>
      <c r="B11740" s="87" t="s">
        <v>16465</v>
      </c>
      <c r="C11740" s="86" t="s">
        <v>16</v>
      </c>
      <c r="D11740" s="197"/>
    </row>
    <row r="11741" spans="1:4" ht="26.4" x14ac:dyDescent="0.25">
      <c r="A11741" s="86">
        <v>37532</v>
      </c>
      <c r="B11741" s="87" t="s">
        <v>16466</v>
      </c>
      <c r="C11741" s="86" t="s">
        <v>16</v>
      </c>
      <c r="D11741" s="197"/>
    </row>
    <row r="11742" spans="1:4" x14ac:dyDescent="0.25">
      <c r="A11742" s="86">
        <v>2696</v>
      </c>
      <c r="B11742" s="87" t="s">
        <v>16467</v>
      </c>
      <c r="C11742" s="86" t="s">
        <v>18</v>
      </c>
      <c r="D11742" s="197">
        <v>22.16</v>
      </c>
    </row>
    <row r="11743" spans="1:4" x14ac:dyDescent="0.25">
      <c r="A11743" s="86">
        <v>40928</v>
      </c>
      <c r="B11743" s="87" t="s">
        <v>16468</v>
      </c>
      <c r="C11743" s="86" t="s">
        <v>4061</v>
      </c>
      <c r="D11743" s="197">
        <v>3888.6</v>
      </c>
    </row>
    <row r="11744" spans="1:4" x14ac:dyDescent="0.25">
      <c r="A11744" s="86">
        <v>4083</v>
      </c>
      <c r="B11744" s="87" t="s">
        <v>16469</v>
      </c>
      <c r="C11744" s="86" t="s">
        <v>18</v>
      </c>
      <c r="D11744" s="197">
        <v>40.53</v>
      </c>
    </row>
    <row r="11745" spans="1:4" x14ac:dyDescent="0.25">
      <c r="A11745" s="86">
        <v>40818</v>
      </c>
      <c r="B11745" s="87" t="s">
        <v>16470</v>
      </c>
      <c r="C11745" s="86" t="s">
        <v>4061</v>
      </c>
      <c r="D11745" s="197">
        <v>7111.35</v>
      </c>
    </row>
    <row r="11746" spans="1:4" x14ac:dyDescent="0.25">
      <c r="A11746" s="86">
        <v>43146</v>
      </c>
      <c r="B11746" s="87" t="s">
        <v>16471</v>
      </c>
      <c r="C11746" s="86" t="s">
        <v>16</v>
      </c>
      <c r="D11746" s="197">
        <v>8.07</v>
      </c>
    </row>
    <row r="11747" spans="1:4" x14ac:dyDescent="0.25">
      <c r="A11747" s="86">
        <v>2705</v>
      </c>
      <c r="B11747" s="87" t="s">
        <v>16472</v>
      </c>
      <c r="C11747" s="86" t="s">
        <v>9293</v>
      </c>
      <c r="D11747" s="197">
        <v>0.95</v>
      </c>
    </row>
    <row r="11748" spans="1:4" ht="26.4" x14ac:dyDescent="0.25">
      <c r="A11748" s="86">
        <v>14250</v>
      </c>
      <c r="B11748" s="87" t="s">
        <v>16473</v>
      </c>
      <c r="C11748" s="86" t="s">
        <v>9293</v>
      </c>
      <c r="D11748" s="197">
        <v>0.97</v>
      </c>
    </row>
    <row r="11749" spans="1:4" x14ac:dyDescent="0.25">
      <c r="A11749" s="86">
        <v>11683</v>
      </c>
      <c r="B11749" s="87" t="s">
        <v>16474</v>
      </c>
      <c r="C11749" s="86" t="s">
        <v>11</v>
      </c>
      <c r="D11749" s="197">
        <v>50.11</v>
      </c>
    </row>
    <row r="11750" spans="1:4" x14ac:dyDescent="0.25">
      <c r="A11750" s="86">
        <v>11684</v>
      </c>
      <c r="B11750" s="87" t="s">
        <v>16475</v>
      </c>
      <c r="C11750" s="86" t="s">
        <v>11</v>
      </c>
      <c r="D11750" s="197">
        <v>54.84</v>
      </c>
    </row>
    <row r="11751" spans="1:4" x14ac:dyDescent="0.25">
      <c r="A11751" s="86">
        <v>6141</v>
      </c>
      <c r="B11751" s="87" t="s">
        <v>16476</v>
      </c>
      <c r="C11751" s="86" t="s">
        <v>11</v>
      </c>
      <c r="D11751" s="197">
        <v>5.1100000000000003</v>
      </c>
    </row>
    <row r="11752" spans="1:4" x14ac:dyDescent="0.25">
      <c r="A11752" s="86">
        <v>11681</v>
      </c>
      <c r="B11752" s="87" t="s">
        <v>16477</v>
      </c>
      <c r="C11752" s="86" t="s">
        <v>11</v>
      </c>
      <c r="D11752" s="197">
        <v>6.44</v>
      </c>
    </row>
    <row r="11753" spans="1:4" x14ac:dyDescent="0.25">
      <c r="A11753" s="86">
        <v>2706</v>
      </c>
      <c r="B11753" s="87" t="s">
        <v>16478</v>
      </c>
      <c r="C11753" s="86" t="s">
        <v>18</v>
      </c>
      <c r="D11753" s="197">
        <v>127.2</v>
      </c>
    </row>
    <row r="11754" spans="1:4" x14ac:dyDescent="0.25">
      <c r="A11754" s="86">
        <v>40811</v>
      </c>
      <c r="B11754" s="87" t="s">
        <v>16479</v>
      </c>
      <c r="C11754" s="86" t="s">
        <v>4061</v>
      </c>
      <c r="D11754" s="197">
        <v>22315.73</v>
      </c>
    </row>
    <row r="11755" spans="1:4" x14ac:dyDescent="0.25">
      <c r="A11755" s="86">
        <v>2707</v>
      </c>
      <c r="B11755" s="87" t="s">
        <v>16480</v>
      </c>
      <c r="C11755" s="86" t="s">
        <v>18</v>
      </c>
      <c r="D11755" s="197">
        <v>136.66</v>
      </c>
    </row>
    <row r="11756" spans="1:4" x14ac:dyDescent="0.25">
      <c r="A11756" s="86">
        <v>40813</v>
      </c>
      <c r="B11756" s="87" t="s">
        <v>16481</v>
      </c>
      <c r="C11756" s="86" t="s">
        <v>4061</v>
      </c>
      <c r="D11756" s="197">
        <v>23975.03</v>
      </c>
    </row>
    <row r="11757" spans="1:4" x14ac:dyDescent="0.25">
      <c r="A11757" s="86">
        <v>2708</v>
      </c>
      <c r="B11757" s="87" t="s">
        <v>16482</v>
      </c>
      <c r="C11757" s="86" t="s">
        <v>18</v>
      </c>
      <c r="D11757" s="197">
        <v>159.78</v>
      </c>
    </row>
    <row r="11758" spans="1:4" x14ac:dyDescent="0.25">
      <c r="A11758" s="86">
        <v>40814</v>
      </c>
      <c r="B11758" s="87" t="s">
        <v>16483</v>
      </c>
      <c r="C11758" s="86" t="s">
        <v>4061</v>
      </c>
      <c r="D11758" s="197">
        <v>28033.72</v>
      </c>
    </row>
    <row r="11759" spans="1:4" x14ac:dyDescent="0.25">
      <c r="A11759" s="86">
        <v>38403</v>
      </c>
      <c r="B11759" s="87" t="s">
        <v>16484</v>
      </c>
      <c r="C11759" s="86" t="s">
        <v>11</v>
      </c>
      <c r="D11759" s="197">
        <v>65.75</v>
      </c>
    </row>
    <row r="11760" spans="1:4" ht="26.4" x14ac:dyDescent="0.25">
      <c r="A11760" s="86">
        <v>43482</v>
      </c>
      <c r="B11760" s="87" t="s">
        <v>16485</v>
      </c>
      <c r="C11760" s="86" t="s">
        <v>18</v>
      </c>
      <c r="D11760" s="197">
        <v>0.81</v>
      </c>
    </row>
    <row r="11761" spans="1:4" ht="26.4" x14ac:dyDescent="0.25">
      <c r="A11761" s="86">
        <v>43494</v>
      </c>
      <c r="B11761" s="87" t="s">
        <v>16486</v>
      </c>
      <c r="C11761" s="86" t="s">
        <v>4061</v>
      </c>
      <c r="D11761" s="197">
        <v>153.54</v>
      </c>
    </row>
    <row r="11762" spans="1:4" ht="26.4" x14ac:dyDescent="0.25">
      <c r="A11762" s="86">
        <v>43483</v>
      </c>
      <c r="B11762" s="87" t="s">
        <v>16487</v>
      </c>
      <c r="C11762" s="86" t="s">
        <v>18</v>
      </c>
      <c r="D11762" s="197">
        <v>1.43</v>
      </c>
    </row>
    <row r="11763" spans="1:4" ht="26.4" x14ac:dyDescent="0.25">
      <c r="A11763" s="86">
        <v>43495</v>
      </c>
      <c r="B11763" s="87" t="s">
        <v>16488</v>
      </c>
      <c r="C11763" s="86" t="s">
        <v>4061</v>
      </c>
      <c r="D11763" s="197">
        <v>270.51</v>
      </c>
    </row>
    <row r="11764" spans="1:4" ht="26.4" x14ac:dyDescent="0.25">
      <c r="A11764" s="86">
        <v>43484</v>
      </c>
      <c r="B11764" s="87" t="s">
        <v>16489</v>
      </c>
      <c r="C11764" s="86" t="s">
        <v>18</v>
      </c>
      <c r="D11764" s="197">
        <v>1.26</v>
      </c>
    </row>
    <row r="11765" spans="1:4" ht="26.4" x14ac:dyDescent="0.25">
      <c r="A11765" s="86">
        <v>43496</v>
      </c>
      <c r="B11765" s="87" t="s">
        <v>16490</v>
      </c>
      <c r="C11765" s="86" t="s">
        <v>4061</v>
      </c>
      <c r="D11765" s="197">
        <v>238.02</v>
      </c>
    </row>
    <row r="11766" spans="1:4" ht="26.4" x14ac:dyDescent="0.25">
      <c r="A11766" s="86">
        <v>43485</v>
      </c>
      <c r="B11766" s="87" t="s">
        <v>16491</v>
      </c>
      <c r="C11766" s="86" t="s">
        <v>18</v>
      </c>
      <c r="D11766" s="197">
        <v>1.1299999999999999</v>
      </c>
    </row>
    <row r="11767" spans="1:4" ht="26.4" x14ac:dyDescent="0.25">
      <c r="A11767" s="86">
        <v>43497</v>
      </c>
      <c r="B11767" s="87" t="s">
        <v>16492</v>
      </c>
      <c r="C11767" s="86" t="s">
        <v>4061</v>
      </c>
      <c r="D11767" s="197">
        <v>212.45</v>
      </c>
    </row>
    <row r="11768" spans="1:4" ht="26.4" x14ac:dyDescent="0.25">
      <c r="A11768" s="86">
        <v>43487</v>
      </c>
      <c r="B11768" s="87" t="s">
        <v>16493</v>
      </c>
      <c r="C11768" s="86" t="s">
        <v>18</v>
      </c>
      <c r="D11768" s="197">
        <v>1.28</v>
      </c>
    </row>
    <row r="11769" spans="1:4" ht="26.4" x14ac:dyDescent="0.25">
      <c r="A11769" s="86">
        <v>43499</v>
      </c>
      <c r="B11769" s="87" t="s">
        <v>16494</v>
      </c>
      <c r="C11769" s="86" t="s">
        <v>4061</v>
      </c>
      <c r="D11769" s="197">
        <v>241.99</v>
      </c>
    </row>
    <row r="11770" spans="1:4" ht="26.4" x14ac:dyDescent="0.25">
      <c r="A11770" s="86">
        <v>43486</v>
      </c>
      <c r="B11770" s="87" t="s">
        <v>16495</v>
      </c>
      <c r="C11770" s="86" t="s">
        <v>18</v>
      </c>
      <c r="D11770" s="197">
        <v>0.77</v>
      </c>
    </row>
    <row r="11771" spans="1:4" ht="26.4" x14ac:dyDescent="0.25">
      <c r="A11771" s="86">
        <v>43498</v>
      </c>
      <c r="B11771" s="87" t="s">
        <v>16496</v>
      </c>
      <c r="C11771" s="86" t="s">
        <v>4061</v>
      </c>
      <c r="D11771" s="197">
        <v>146</v>
      </c>
    </row>
    <row r="11772" spans="1:4" ht="26.4" x14ac:dyDescent="0.25">
      <c r="A11772" s="86">
        <v>43488</v>
      </c>
      <c r="B11772" s="87" t="s">
        <v>16497</v>
      </c>
      <c r="C11772" s="86" t="s">
        <v>18</v>
      </c>
      <c r="D11772" s="197">
        <v>0.89</v>
      </c>
    </row>
    <row r="11773" spans="1:4" ht="26.4" x14ac:dyDescent="0.25">
      <c r="A11773" s="86">
        <v>43500</v>
      </c>
      <c r="B11773" s="87" t="s">
        <v>16498</v>
      </c>
      <c r="C11773" s="86" t="s">
        <v>4061</v>
      </c>
      <c r="D11773" s="197">
        <v>167.95</v>
      </c>
    </row>
    <row r="11774" spans="1:4" ht="26.4" x14ac:dyDescent="0.25">
      <c r="A11774" s="86">
        <v>43489</v>
      </c>
      <c r="B11774" s="87" t="s">
        <v>16499</v>
      </c>
      <c r="C11774" s="86" t="s">
        <v>18</v>
      </c>
      <c r="D11774" s="197">
        <v>1.31</v>
      </c>
    </row>
    <row r="11775" spans="1:4" ht="26.4" x14ac:dyDescent="0.25">
      <c r="A11775" s="86">
        <v>43501</v>
      </c>
      <c r="B11775" s="87" t="s">
        <v>16500</v>
      </c>
      <c r="C11775" s="86" t="s">
        <v>4061</v>
      </c>
      <c r="D11775" s="197">
        <v>247.11</v>
      </c>
    </row>
    <row r="11776" spans="1:4" x14ac:dyDescent="0.25">
      <c r="A11776" s="86">
        <v>43490</v>
      </c>
      <c r="B11776" s="87" t="s">
        <v>16501</v>
      </c>
      <c r="C11776" s="86" t="s">
        <v>18</v>
      </c>
      <c r="D11776" s="197">
        <v>1.85</v>
      </c>
    </row>
    <row r="11777" spans="1:4" ht="26.4" x14ac:dyDescent="0.25">
      <c r="A11777" s="86">
        <v>43502</v>
      </c>
      <c r="B11777" s="87" t="s">
        <v>16502</v>
      </c>
      <c r="C11777" s="86" t="s">
        <v>4061</v>
      </c>
      <c r="D11777" s="197">
        <v>348.39</v>
      </c>
    </row>
    <row r="11778" spans="1:4" ht="26.4" x14ac:dyDescent="0.25">
      <c r="A11778" s="86">
        <v>43491</v>
      </c>
      <c r="B11778" s="87" t="s">
        <v>16503</v>
      </c>
      <c r="C11778" s="86" t="s">
        <v>18</v>
      </c>
      <c r="D11778" s="197">
        <v>1.39</v>
      </c>
    </row>
    <row r="11779" spans="1:4" ht="26.4" x14ac:dyDescent="0.25">
      <c r="A11779" s="86">
        <v>43503</v>
      </c>
      <c r="B11779" s="87" t="s">
        <v>16504</v>
      </c>
      <c r="C11779" s="86" t="s">
        <v>4061</v>
      </c>
      <c r="D11779" s="197">
        <v>261.93</v>
      </c>
    </row>
    <row r="11780" spans="1:4" ht="26.4" x14ac:dyDescent="0.25">
      <c r="A11780" s="86">
        <v>43492</v>
      </c>
      <c r="B11780" s="87" t="s">
        <v>16505</v>
      </c>
      <c r="C11780" s="86" t="s">
        <v>18</v>
      </c>
      <c r="D11780" s="197">
        <v>1.82</v>
      </c>
    </row>
    <row r="11781" spans="1:4" ht="26.4" x14ac:dyDescent="0.25">
      <c r="A11781" s="86">
        <v>43504</v>
      </c>
      <c r="B11781" s="87" t="s">
        <v>16506</v>
      </c>
      <c r="C11781" s="86" t="s">
        <v>4061</v>
      </c>
      <c r="D11781" s="197">
        <v>342.83</v>
      </c>
    </row>
    <row r="11782" spans="1:4" ht="26.4" x14ac:dyDescent="0.25">
      <c r="A11782" s="86">
        <v>43493</v>
      </c>
      <c r="B11782" s="87" t="s">
        <v>16507</v>
      </c>
      <c r="C11782" s="86" t="s">
        <v>18</v>
      </c>
      <c r="D11782" s="197">
        <v>0.74</v>
      </c>
    </row>
    <row r="11783" spans="1:4" ht="26.4" x14ac:dyDescent="0.25">
      <c r="A11783" s="86">
        <v>43505</v>
      </c>
      <c r="B11783" s="87" t="s">
        <v>16508</v>
      </c>
      <c r="C11783" s="86" t="s">
        <v>4061</v>
      </c>
      <c r="D11783" s="197">
        <v>138.97999999999999</v>
      </c>
    </row>
    <row r="11784" spans="1:4" ht="39.6" x14ac:dyDescent="0.25">
      <c r="A11784" s="86">
        <v>37774</v>
      </c>
      <c r="B11784" s="87" t="s">
        <v>16509</v>
      </c>
      <c r="C11784" s="86" t="s">
        <v>11</v>
      </c>
      <c r="D11784" s="197"/>
    </row>
    <row r="11785" spans="1:4" ht="52.8" x14ac:dyDescent="0.25">
      <c r="A11785" s="86">
        <v>38629</v>
      </c>
      <c r="B11785" s="87" t="s">
        <v>16510</v>
      </c>
      <c r="C11785" s="86" t="s">
        <v>11</v>
      </c>
      <c r="D11785" s="197">
        <v>2748281.25</v>
      </c>
    </row>
    <row r="11786" spans="1:4" ht="39.6" x14ac:dyDescent="0.25">
      <c r="A11786" s="86">
        <v>38630</v>
      </c>
      <c r="B11786" s="87" t="s">
        <v>16511</v>
      </c>
      <c r="C11786" s="86" t="s">
        <v>11</v>
      </c>
      <c r="D11786" s="197">
        <v>1846281.25</v>
      </c>
    </row>
    <row r="11787" spans="1:4" ht="39.6" x14ac:dyDescent="0.25">
      <c r="A11787" s="86">
        <v>38476</v>
      </c>
      <c r="B11787" s="87" t="s">
        <v>16512</v>
      </c>
      <c r="C11787" s="86" t="s">
        <v>11</v>
      </c>
      <c r="D11787" s="197">
        <v>251.65</v>
      </c>
    </row>
    <row r="11788" spans="1:4" ht="39.6" x14ac:dyDescent="0.25">
      <c r="A11788" s="86">
        <v>38477</v>
      </c>
      <c r="B11788" s="87" t="s">
        <v>16513</v>
      </c>
      <c r="C11788" s="86" t="s">
        <v>11</v>
      </c>
      <c r="D11788" s="197">
        <v>667.27</v>
      </c>
    </row>
    <row r="11789" spans="1:4" ht="26.4" x14ac:dyDescent="0.25">
      <c r="A11789" s="86">
        <v>45112</v>
      </c>
      <c r="B11789" s="87" t="s">
        <v>16514</v>
      </c>
      <c r="C11789" s="86" t="s">
        <v>11</v>
      </c>
      <c r="D11789" s="197">
        <v>1069834.23</v>
      </c>
    </row>
    <row r="11790" spans="1:4" ht="26.4" x14ac:dyDescent="0.25">
      <c r="A11790" s="86">
        <v>14525</v>
      </c>
      <c r="B11790" s="87" t="s">
        <v>16515</v>
      </c>
      <c r="C11790" s="86" t="s">
        <v>11</v>
      </c>
      <c r="D11790" s="197">
        <v>930118.89</v>
      </c>
    </row>
    <row r="11791" spans="1:4" ht="26.4" x14ac:dyDescent="0.25">
      <c r="A11791" s="86">
        <v>36408</v>
      </c>
      <c r="B11791" s="87" t="s">
        <v>16516</v>
      </c>
      <c r="C11791" s="86" t="s">
        <v>11</v>
      </c>
      <c r="D11791" s="197">
        <v>1135495.51</v>
      </c>
    </row>
    <row r="11792" spans="1:4" ht="26.4" x14ac:dyDescent="0.25">
      <c r="A11792" s="86">
        <v>2723</v>
      </c>
      <c r="B11792" s="87" t="s">
        <v>16517</v>
      </c>
      <c r="C11792" s="86" t="s">
        <v>11</v>
      </c>
      <c r="D11792" s="197">
        <v>691171.13</v>
      </c>
    </row>
    <row r="11793" spans="1:4" ht="26.4" x14ac:dyDescent="0.25">
      <c r="A11793" s="86">
        <v>10685</v>
      </c>
      <c r="B11793" s="87" t="s">
        <v>16518</v>
      </c>
      <c r="C11793" s="86" t="s">
        <v>11</v>
      </c>
      <c r="D11793" s="197">
        <v>822000</v>
      </c>
    </row>
    <row r="11794" spans="1:4" ht="39.6" x14ac:dyDescent="0.25">
      <c r="A11794" s="86">
        <v>40636</v>
      </c>
      <c r="B11794" s="87" t="s">
        <v>16519</v>
      </c>
      <c r="C11794" s="86" t="s">
        <v>11</v>
      </c>
      <c r="D11794" s="197">
        <v>1138263.43</v>
      </c>
    </row>
    <row r="11795" spans="1:4" x14ac:dyDescent="0.25">
      <c r="A11795" s="86">
        <v>4111</v>
      </c>
      <c r="B11795" s="87" t="s">
        <v>16520</v>
      </c>
      <c r="C11795" s="86" t="s">
        <v>11</v>
      </c>
      <c r="D11795" s="197">
        <v>70</v>
      </c>
    </row>
    <row r="11796" spans="1:4" ht="26.4" x14ac:dyDescent="0.25">
      <c r="A11796" s="86">
        <v>44538</v>
      </c>
      <c r="B11796" s="87" t="s">
        <v>16521</v>
      </c>
      <c r="C11796" s="86" t="s">
        <v>11</v>
      </c>
      <c r="D11796" s="197">
        <v>55.36</v>
      </c>
    </row>
    <row r="11797" spans="1:4" x14ac:dyDescent="0.25">
      <c r="A11797" s="86">
        <v>12</v>
      </c>
      <c r="B11797" s="87" t="s">
        <v>16522</v>
      </c>
      <c r="C11797" s="86" t="s">
        <v>11</v>
      </c>
      <c r="D11797" s="197">
        <v>6.98</v>
      </c>
    </row>
    <row r="11798" spans="1:4" ht="26.4" x14ac:dyDescent="0.25">
      <c r="A11798" s="86">
        <v>37554</v>
      </c>
      <c r="B11798" s="87" t="s">
        <v>16523</v>
      </c>
      <c r="C11798" s="86" t="s">
        <v>11</v>
      </c>
      <c r="D11798" s="197">
        <v>223.13</v>
      </c>
    </row>
    <row r="11799" spans="1:4" ht="26.4" x14ac:dyDescent="0.25">
      <c r="A11799" s="86">
        <v>37555</v>
      </c>
      <c r="B11799" s="87" t="s">
        <v>16524</v>
      </c>
      <c r="C11799" s="86" t="s">
        <v>11</v>
      </c>
      <c r="D11799" s="197">
        <v>271.42</v>
      </c>
    </row>
    <row r="11800" spans="1:4" ht="26.4" x14ac:dyDescent="0.25">
      <c r="A11800" s="86">
        <v>10902</v>
      </c>
      <c r="B11800" s="87" t="s">
        <v>16525</v>
      </c>
      <c r="C11800" s="86" t="s">
        <v>11</v>
      </c>
      <c r="D11800" s="197">
        <v>68.11</v>
      </c>
    </row>
    <row r="11801" spans="1:4" ht="26.4" x14ac:dyDescent="0.25">
      <c r="A11801" s="86">
        <v>20965</v>
      </c>
      <c r="B11801" s="87" t="s">
        <v>16526</v>
      </c>
      <c r="C11801" s="86" t="s">
        <v>11</v>
      </c>
      <c r="D11801" s="197">
        <v>68.739999999999995</v>
      </c>
    </row>
    <row r="11802" spans="1:4" ht="26.4" x14ac:dyDescent="0.25">
      <c r="A11802" s="86">
        <v>20966</v>
      </c>
      <c r="B11802" s="87" t="s">
        <v>16527</v>
      </c>
      <c r="C11802" s="86" t="s">
        <v>11</v>
      </c>
      <c r="D11802" s="197">
        <v>74.010000000000005</v>
      </c>
    </row>
    <row r="11803" spans="1:4" ht="26.4" x14ac:dyDescent="0.25">
      <c r="A11803" s="86">
        <v>10903</v>
      </c>
      <c r="B11803" s="87" t="s">
        <v>16528</v>
      </c>
      <c r="C11803" s="86" t="s">
        <v>11</v>
      </c>
      <c r="D11803" s="197">
        <v>112.19</v>
      </c>
    </row>
    <row r="11804" spans="1:4" ht="26.4" x14ac:dyDescent="0.25">
      <c r="A11804" s="86">
        <v>20967</v>
      </c>
      <c r="B11804" s="87" t="s">
        <v>16529</v>
      </c>
      <c r="C11804" s="86" t="s">
        <v>11</v>
      </c>
      <c r="D11804" s="197">
        <v>112.19</v>
      </c>
    </row>
    <row r="11805" spans="1:4" ht="26.4" x14ac:dyDescent="0.25">
      <c r="A11805" s="86">
        <v>20968</v>
      </c>
      <c r="B11805" s="87" t="s">
        <v>16530</v>
      </c>
      <c r="C11805" s="86" t="s">
        <v>11</v>
      </c>
      <c r="D11805" s="197">
        <v>123.04</v>
      </c>
    </row>
    <row r="11806" spans="1:4" ht="26.4" x14ac:dyDescent="0.25">
      <c r="A11806" s="86">
        <v>11359</v>
      </c>
      <c r="B11806" s="87" t="s">
        <v>16531</v>
      </c>
      <c r="C11806" s="86" t="s">
        <v>11</v>
      </c>
      <c r="D11806" s="197">
        <v>688.29</v>
      </c>
    </row>
    <row r="11807" spans="1:4" ht="26.4" x14ac:dyDescent="0.25">
      <c r="A11807" s="86">
        <v>39017</v>
      </c>
      <c r="B11807" s="87" t="s">
        <v>16532</v>
      </c>
      <c r="C11807" s="86" t="s">
        <v>11</v>
      </c>
      <c r="D11807" s="197">
        <v>0.17</v>
      </c>
    </row>
    <row r="11808" spans="1:4" ht="26.4" x14ac:dyDescent="0.25">
      <c r="A11808" s="86">
        <v>39315</v>
      </c>
      <c r="B11808" s="87" t="s">
        <v>16533</v>
      </c>
      <c r="C11808" s="86" t="s">
        <v>11</v>
      </c>
      <c r="D11808" s="197">
        <v>0.27</v>
      </c>
    </row>
    <row r="11809" spans="1:4" ht="26.4" x14ac:dyDescent="0.25">
      <c r="A11809" s="86">
        <v>39016</v>
      </c>
      <c r="B11809" s="87" t="s">
        <v>16534</v>
      </c>
      <c r="C11809" s="86" t="s">
        <v>11</v>
      </c>
      <c r="D11809" s="197">
        <v>0.27</v>
      </c>
    </row>
    <row r="11810" spans="1:4" ht="26.4" x14ac:dyDescent="0.25">
      <c r="A11810" s="86">
        <v>39481</v>
      </c>
      <c r="B11810" s="87" t="s">
        <v>16535</v>
      </c>
      <c r="C11810" s="86" t="s">
        <v>11</v>
      </c>
      <c r="D11810" s="197">
        <v>1.34</v>
      </c>
    </row>
    <row r="11811" spans="1:4" ht="26.4" x14ac:dyDescent="0.25">
      <c r="A11811" s="86">
        <v>39013</v>
      </c>
      <c r="B11811" s="87" t="s">
        <v>16536</v>
      </c>
      <c r="C11811" s="86" t="s">
        <v>11</v>
      </c>
      <c r="D11811" s="197">
        <v>1.1399999999999999</v>
      </c>
    </row>
    <row r="11812" spans="1:4" ht="26.4" x14ac:dyDescent="0.25">
      <c r="A11812" s="86">
        <v>44919</v>
      </c>
      <c r="B11812" s="87" t="s">
        <v>16537</v>
      </c>
      <c r="C11812" s="86" t="s">
        <v>11</v>
      </c>
      <c r="D11812" s="197">
        <v>2.14</v>
      </c>
    </row>
    <row r="11813" spans="1:4" ht="26.4" x14ac:dyDescent="0.25">
      <c r="A11813" s="86">
        <v>40433</v>
      </c>
      <c r="B11813" s="87" t="s">
        <v>16538</v>
      </c>
      <c r="C11813" s="86" t="s">
        <v>11</v>
      </c>
      <c r="D11813" s="197">
        <v>1.19</v>
      </c>
    </row>
    <row r="11814" spans="1:4" ht="26.4" x14ac:dyDescent="0.25">
      <c r="A11814" s="86">
        <v>20219</v>
      </c>
      <c r="B11814" s="87" t="s">
        <v>16539</v>
      </c>
      <c r="C11814" s="86" t="s">
        <v>11</v>
      </c>
      <c r="D11814" s="197"/>
    </row>
    <row r="11815" spans="1:4" ht="39.6" x14ac:dyDescent="0.25">
      <c r="A11815" s="86">
        <v>36484</v>
      </c>
      <c r="B11815" s="87" t="s">
        <v>16540</v>
      </c>
      <c r="C11815" s="86" t="s">
        <v>11</v>
      </c>
      <c r="D11815" s="197"/>
    </row>
    <row r="11816" spans="1:4" x14ac:dyDescent="0.25">
      <c r="A11816" s="86">
        <v>38368</v>
      </c>
      <c r="B11816" s="87" t="s">
        <v>16541</v>
      </c>
      <c r="C11816" s="86" t="s">
        <v>11</v>
      </c>
      <c r="D11816" s="197">
        <v>9.44</v>
      </c>
    </row>
    <row r="11817" spans="1:4" x14ac:dyDescent="0.25">
      <c r="A11817" s="86">
        <v>38367</v>
      </c>
      <c r="B11817" s="87" t="s">
        <v>16542</v>
      </c>
      <c r="C11817" s="86" t="s">
        <v>11</v>
      </c>
      <c r="D11817" s="197">
        <v>12.46</v>
      </c>
    </row>
    <row r="11818" spans="1:4" x14ac:dyDescent="0.25">
      <c r="A11818" s="86">
        <v>38091</v>
      </c>
      <c r="B11818" s="87" t="s">
        <v>16543</v>
      </c>
      <c r="C11818" s="86" t="s">
        <v>11</v>
      </c>
      <c r="D11818" s="197">
        <v>2.98</v>
      </c>
    </row>
    <row r="11819" spans="1:4" x14ac:dyDescent="0.25">
      <c r="A11819" s="86">
        <v>38095</v>
      </c>
      <c r="B11819" s="87" t="s">
        <v>16544</v>
      </c>
      <c r="C11819" s="86" t="s">
        <v>11</v>
      </c>
      <c r="D11819" s="197">
        <v>6.31</v>
      </c>
    </row>
    <row r="11820" spans="1:4" ht="26.4" x14ac:dyDescent="0.25">
      <c r="A11820" s="86">
        <v>38092</v>
      </c>
      <c r="B11820" s="87" t="s">
        <v>16545</v>
      </c>
      <c r="C11820" s="86" t="s">
        <v>11</v>
      </c>
      <c r="D11820" s="197">
        <v>2.83</v>
      </c>
    </row>
    <row r="11821" spans="1:4" ht="26.4" x14ac:dyDescent="0.25">
      <c r="A11821" s="86">
        <v>38093</v>
      </c>
      <c r="B11821" s="87" t="s">
        <v>16546</v>
      </c>
      <c r="C11821" s="86" t="s">
        <v>11</v>
      </c>
      <c r="D11821" s="197">
        <v>2.92</v>
      </c>
    </row>
    <row r="11822" spans="1:4" ht="26.4" x14ac:dyDescent="0.25">
      <c r="A11822" s="86">
        <v>38096</v>
      </c>
      <c r="B11822" s="87" t="s">
        <v>16547</v>
      </c>
      <c r="C11822" s="86" t="s">
        <v>11</v>
      </c>
      <c r="D11822" s="197">
        <v>6.78</v>
      </c>
    </row>
    <row r="11823" spans="1:4" ht="26.4" x14ac:dyDescent="0.25">
      <c r="A11823" s="86">
        <v>38094</v>
      </c>
      <c r="B11823" s="87" t="s">
        <v>16548</v>
      </c>
      <c r="C11823" s="86" t="s">
        <v>11</v>
      </c>
      <c r="D11823" s="197">
        <v>3.58</v>
      </c>
    </row>
    <row r="11824" spans="1:4" ht="26.4" x14ac:dyDescent="0.25">
      <c r="A11824" s="86">
        <v>38097</v>
      </c>
      <c r="B11824" s="87" t="s">
        <v>16549</v>
      </c>
      <c r="C11824" s="86" t="s">
        <v>11</v>
      </c>
      <c r="D11824" s="197">
        <v>7.27</v>
      </c>
    </row>
    <row r="11825" spans="1:4" ht="26.4" x14ac:dyDescent="0.25">
      <c r="A11825" s="86">
        <v>38098</v>
      </c>
      <c r="B11825" s="87" t="s">
        <v>16550</v>
      </c>
      <c r="C11825" s="86" t="s">
        <v>11</v>
      </c>
      <c r="D11825" s="197">
        <v>7.27</v>
      </c>
    </row>
    <row r="11826" spans="1:4" x14ac:dyDescent="0.25">
      <c r="A11826" s="86">
        <v>11186</v>
      </c>
      <c r="B11826" s="87" t="s">
        <v>16551</v>
      </c>
      <c r="C11826" s="86" t="s">
        <v>9</v>
      </c>
      <c r="D11826" s="197">
        <v>427.13</v>
      </c>
    </row>
    <row r="11827" spans="1:4" ht="26.4" x14ac:dyDescent="0.25">
      <c r="A11827" s="86">
        <v>11558</v>
      </c>
      <c r="B11827" s="87" t="s">
        <v>16552</v>
      </c>
      <c r="C11827" s="86" t="s">
        <v>8802</v>
      </c>
      <c r="D11827" s="197">
        <v>14.25</v>
      </c>
    </row>
    <row r="11828" spans="1:4" ht="26.4" x14ac:dyDescent="0.25">
      <c r="A11828" s="86">
        <v>11557</v>
      </c>
      <c r="B11828" s="87" t="s">
        <v>16553</v>
      </c>
      <c r="C11828" s="86" t="s">
        <v>8802</v>
      </c>
      <c r="D11828" s="197">
        <v>36.07</v>
      </c>
    </row>
    <row r="11829" spans="1:4" x14ac:dyDescent="0.25">
      <c r="A11829" s="86">
        <v>2759</v>
      </c>
      <c r="B11829" s="87" t="s">
        <v>16554</v>
      </c>
      <c r="C11829" s="86" t="s">
        <v>11</v>
      </c>
      <c r="D11829" s="197"/>
    </row>
    <row r="11830" spans="1:4" x14ac:dyDescent="0.25">
      <c r="A11830" s="86">
        <v>38124</v>
      </c>
      <c r="B11830" s="87" t="s">
        <v>16555</v>
      </c>
      <c r="C11830" s="86" t="s">
        <v>11</v>
      </c>
      <c r="D11830" s="197">
        <v>26.97</v>
      </c>
    </row>
    <row r="11831" spans="1:4" x14ac:dyDescent="0.25">
      <c r="A11831" s="86">
        <v>38380</v>
      </c>
      <c r="B11831" s="87" t="s">
        <v>16556</v>
      </c>
      <c r="C11831" s="86" t="s">
        <v>11</v>
      </c>
      <c r="D11831" s="197">
        <v>20.73</v>
      </c>
    </row>
    <row r="11832" spans="1:4" ht="26.4" x14ac:dyDescent="0.25">
      <c r="A11832" s="86">
        <v>45278</v>
      </c>
      <c r="B11832" s="87" t="s">
        <v>16557</v>
      </c>
      <c r="C11832" s="86" t="s">
        <v>11</v>
      </c>
      <c r="D11832" s="197">
        <v>113.16</v>
      </c>
    </row>
    <row r="11833" spans="1:4" ht="39.6" x14ac:dyDescent="0.25">
      <c r="A11833" s="86">
        <v>42429</v>
      </c>
      <c r="B11833" s="87" t="s">
        <v>16558</v>
      </c>
      <c r="C11833" s="86" t="s">
        <v>11</v>
      </c>
      <c r="D11833" s="197"/>
    </row>
    <row r="11834" spans="1:4" x14ac:dyDescent="0.25">
      <c r="A11834" s="86">
        <v>39616</v>
      </c>
      <c r="B11834" s="87" t="s">
        <v>16559</v>
      </c>
      <c r="C11834" s="86" t="s">
        <v>11</v>
      </c>
      <c r="D11834" s="197"/>
    </row>
    <row r="11835" spans="1:4" x14ac:dyDescent="0.25">
      <c r="A11835" s="86">
        <v>39618</v>
      </c>
      <c r="B11835" s="87" t="s">
        <v>16560</v>
      </c>
      <c r="C11835" s="86" t="s">
        <v>11</v>
      </c>
      <c r="D11835" s="197"/>
    </row>
    <row r="11836" spans="1:4" x14ac:dyDescent="0.25">
      <c r="A11836" s="86">
        <v>39619</v>
      </c>
      <c r="B11836" s="87" t="s">
        <v>16561</v>
      </c>
      <c r="C11836" s="86" t="s">
        <v>11</v>
      </c>
      <c r="D11836" s="197"/>
    </row>
    <row r="11837" spans="1:4" x14ac:dyDescent="0.25">
      <c r="A11837" s="86">
        <v>39613</v>
      </c>
      <c r="B11837" s="87" t="s">
        <v>16562</v>
      </c>
      <c r="C11837" s="86" t="s">
        <v>11</v>
      </c>
      <c r="D11837" s="197"/>
    </row>
    <row r="11838" spans="1:4" x14ac:dyDescent="0.25">
      <c r="A11838" s="86">
        <v>39614</v>
      </c>
      <c r="B11838" s="87" t="s">
        <v>16563</v>
      </c>
      <c r="C11838" s="86" t="s">
        <v>11</v>
      </c>
      <c r="D11838" s="197"/>
    </row>
    <row r="11839" spans="1:4" ht="39.6" x14ac:dyDescent="0.25">
      <c r="A11839" s="86">
        <v>38538</v>
      </c>
      <c r="B11839" s="87" t="s">
        <v>16564</v>
      </c>
      <c r="C11839" s="86" t="s">
        <v>27</v>
      </c>
      <c r="D11839" s="197"/>
    </row>
    <row r="11840" spans="1:4" ht="39.6" x14ac:dyDescent="0.25">
      <c r="A11840" s="86">
        <v>38539</v>
      </c>
      <c r="B11840" s="87" t="s">
        <v>16565</v>
      </c>
      <c r="C11840" s="86" t="s">
        <v>27</v>
      </c>
      <c r="D11840" s="197"/>
    </row>
    <row r="11841" spans="1:4" ht="39.6" x14ac:dyDescent="0.25">
      <c r="A11841" s="86">
        <v>38540</v>
      </c>
      <c r="B11841" s="87" t="s">
        <v>16566</v>
      </c>
      <c r="C11841" s="86" t="s">
        <v>27</v>
      </c>
      <c r="D11841" s="197"/>
    </row>
    <row r="11842" spans="1:4" x14ac:dyDescent="0.25">
      <c r="A11842" s="86">
        <v>38384</v>
      </c>
      <c r="B11842" s="87" t="s">
        <v>16567</v>
      </c>
      <c r="C11842" s="86" t="s">
        <v>11</v>
      </c>
      <c r="D11842" s="197">
        <v>14.93</v>
      </c>
    </row>
    <row r="11843" spans="1:4" x14ac:dyDescent="0.25">
      <c r="A11843" s="86">
        <v>13</v>
      </c>
      <c r="B11843" s="87" t="s">
        <v>16568</v>
      </c>
      <c r="C11843" s="86" t="s">
        <v>16</v>
      </c>
      <c r="D11843" s="197">
        <v>18.239999999999998</v>
      </c>
    </row>
    <row r="11844" spans="1:4" x14ac:dyDescent="0.25">
      <c r="A11844" s="86">
        <v>2762</v>
      </c>
      <c r="B11844" s="87" t="s">
        <v>16569</v>
      </c>
      <c r="C11844" s="86" t="s">
        <v>27</v>
      </c>
      <c r="D11844" s="197"/>
    </row>
    <row r="11845" spans="1:4" ht="26.4" x14ac:dyDescent="0.25">
      <c r="A11845" s="86">
        <v>21142</v>
      </c>
      <c r="B11845" s="87" t="s">
        <v>16570</v>
      </c>
      <c r="C11845" s="86" t="s">
        <v>11</v>
      </c>
      <c r="D11845" s="197">
        <v>41.25</v>
      </c>
    </row>
    <row r="11846" spans="1:4" x14ac:dyDescent="0.25">
      <c r="A11846" s="86">
        <v>4223</v>
      </c>
      <c r="B11846" s="87" t="s">
        <v>16571</v>
      </c>
      <c r="C11846" s="86" t="s">
        <v>3741</v>
      </c>
      <c r="D11846" s="197">
        <v>4.49</v>
      </c>
    </row>
    <row r="11847" spans="1:4" x14ac:dyDescent="0.25">
      <c r="A11847" s="86">
        <v>37372</v>
      </c>
      <c r="B11847" s="87" t="s">
        <v>16572</v>
      </c>
      <c r="C11847" s="86" t="s">
        <v>18</v>
      </c>
      <c r="D11847" s="197">
        <v>1.43</v>
      </c>
    </row>
    <row r="11848" spans="1:4" x14ac:dyDescent="0.25">
      <c r="A11848" s="86">
        <v>40863</v>
      </c>
      <c r="B11848" s="87" t="s">
        <v>16573</v>
      </c>
      <c r="C11848" s="86" t="s">
        <v>4061</v>
      </c>
      <c r="D11848" s="197">
        <v>270.51</v>
      </c>
    </row>
    <row r="11849" spans="1:4" x14ac:dyDescent="0.25">
      <c r="A11849" s="86">
        <v>38475</v>
      </c>
      <c r="B11849" s="87" t="s">
        <v>16574</v>
      </c>
      <c r="C11849" s="86" t="s">
        <v>11</v>
      </c>
      <c r="D11849" s="197">
        <v>59.76</v>
      </c>
    </row>
    <row r="11850" spans="1:4" x14ac:dyDescent="0.25">
      <c r="A11850" s="86">
        <v>38474</v>
      </c>
      <c r="B11850" s="87" t="s">
        <v>16575</v>
      </c>
      <c r="C11850" s="86" t="s">
        <v>11</v>
      </c>
      <c r="D11850" s="197">
        <v>60.59</v>
      </c>
    </row>
    <row r="11851" spans="1:4" ht="26.4" x14ac:dyDescent="0.25">
      <c r="A11851" s="86">
        <v>10886</v>
      </c>
      <c r="B11851" s="87" t="s">
        <v>16576</v>
      </c>
      <c r="C11851" s="86" t="s">
        <v>11</v>
      </c>
      <c r="D11851" s="197">
        <v>210.87</v>
      </c>
    </row>
    <row r="11852" spans="1:4" ht="26.4" x14ac:dyDescent="0.25">
      <c r="A11852" s="86">
        <v>10888</v>
      </c>
      <c r="B11852" s="87" t="s">
        <v>16577</v>
      </c>
      <c r="C11852" s="86" t="s">
        <v>11</v>
      </c>
      <c r="D11852" s="197">
        <v>667.38</v>
      </c>
    </row>
    <row r="11853" spans="1:4" ht="26.4" x14ac:dyDescent="0.25">
      <c r="A11853" s="86">
        <v>10889</v>
      </c>
      <c r="B11853" s="87" t="s">
        <v>16578</v>
      </c>
      <c r="C11853" s="86" t="s">
        <v>11</v>
      </c>
      <c r="D11853" s="197">
        <v>723</v>
      </c>
    </row>
    <row r="11854" spans="1:4" ht="26.4" x14ac:dyDescent="0.25">
      <c r="A11854" s="86">
        <v>10890</v>
      </c>
      <c r="B11854" s="87" t="s">
        <v>16579</v>
      </c>
      <c r="C11854" s="86" t="s">
        <v>11</v>
      </c>
      <c r="D11854" s="197">
        <v>333.69</v>
      </c>
    </row>
    <row r="11855" spans="1:4" ht="26.4" x14ac:dyDescent="0.25">
      <c r="A11855" s="86">
        <v>10891</v>
      </c>
      <c r="B11855" s="87" t="s">
        <v>16580</v>
      </c>
      <c r="C11855" s="86" t="s">
        <v>11</v>
      </c>
      <c r="D11855" s="197">
        <v>203.92</v>
      </c>
    </row>
    <row r="11856" spans="1:4" ht="26.4" x14ac:dyDescent="0.25">
      <c r="A11856" s="86">
        <v>10892</v>
      </c>
      <c r="B11856" s="87" t="s">
        <v>16581</v>
      </c>
      <c r="C11856" s="86" t="s">
        <v>11</v>
      </c>
      <c r="D11856" s="197">
        <v>241</v>
      </c>
    </row>
    <row r="11857" spans="1:4" ht="26.4" x14ac:dyDescent="0.25">
      <c r="A11857" s="86">
        <v>20977</v>
      </c>
      <c r="B11857" s="87" t="s">
        <v>16582</v>
      </c>
      <c r="C11857" s="86" t="s">
        <v>11</v>
      </c>
      <c r="D11857" s="197">
        <v>287.33999999999997</v>
      </c>
    </row>
    <row r="11858" spans="1:4" x14ac:dyDescent="0.25">
      <c r="A11858" s="86">
        <v>3073</v>
      </c>
      <c r="B11858" s="87" t="s">
        <v>16583</v>
      </c>
      <c r="C11858" s="86" t="s">
        <v>11</v>
      </c>
      <c r="D11858" s="197"/>
    </row>
    <row r="11859" spans="1:4" x14ac:dyDescent="0.25">
      <c r="A11859" s="86">
        <v>3074</v>
      </c>
      <c r="B11859" s="87" t="s">
        <v>16584</v>
      </c>
      <c r="C11859" s="86" t="s">
        <v>11</v>
      </c>
      <c r="D11859" s="197"/>
    </row>
    <row r="11860" spans="1:4" x14ac:dyDescent="0.25">
      <c r="A11860" s="86">
        <v>3076</v>
      </c>
      <c r="B11860" s="87" t="s">
        <v>16585</v>
      </c>
      <c r="C11860" s="86" t="s">
        <v>11</v>
      </c>
      <c r="D11860" s="197"/>
    </row>
    <row r="11861" spans="1:4" x14ac:dyDescent="0.25">
      <c r="A11861" s="86">
        <v>3075</v>
      </c>
      <c r="B11861" s="87" t="s">
        <v>16586</v>
      </c>
      <c r="C11861" s="86" t="s">
        <v>11</v>
      </c>
      <c r="D11861" s="197"/>
    </row>
    <row r="11862" spans="1:4" ht="26.4" x14ac:dyDescent="0.25">
      <c r="A11862" s="86">
        <v>10781</v>
      </c>
      <c r="B11862" s="87" t="s">
        <v>16587</v>
      </c>
      <c r="C11862" s="86" t="s">
        <v>11</v>
      </c>
      <c r="D11862" s="197"/>
    </row>
    <row r="11863" spans="1:4" ht="26.4" x14ac:dyDescent="0.25">
      <c r="A11863" s="86">
        <v>11480</v>
      </c>
      <c r="B11863" s="87" t="s">
        <v>16588</v>
      </c>
      <c r="C11863" s="86" t="s">
        <v>8872</v>
      </c>
      <c r="D11863" s="197">
        <v>113.3</v>
      </c>
    </row>
    <row r="11864" spans="1:4" ht="39.6" x14ac:dyDescent="0.25">
      <c r="A11864" s="86">
        <v>43612</v>
      </c>
      <c r="B11864" s="87" t="s">
        <v>16589</v>
      </c>
      <c r="C11864" s="86" t="s">
        <v>8872</v>
      </c>
      <c r="D11864" s="197">
        <v>89.18</v>
      </c>
    </row>
    <row r="11865" spans="1:4" ht="39.6" x14ac:dyDescent="0.25">
      <c r="A11865" s="86">
        <v>43613</v>
      </c>
      <c r="B11865" s="87" t="s">
        <v>16590</v>
      </c>
      <c r="C11865" s="86" t="s">
        <v>8872</v>
      </c>
      <c r="D11865" s="197">
        <v>73.83</v>
      </c>
    </row>
    <row r="11866" spans="1:4" ht="39.6" x14ac:dyDescent="0.25">
      <c r="A11866" s="86">
        <v>11469</v>
      </c>
      <c r="B11866" s="87" t="s">
        <v>16591</v>
      </c>
      <c r="C11866" s="86" t="s">
        <v>11</v>
      </c>
      <c r="D11866" s="197">
        <v>12.09</v>
      </c>
    </row>
    <row r="11867" spans="1:4" ht="26.4" x14ac:dyDescent="0.25">
      <c r="A11867" s="86">
        <v>11468</v>
      </c>
      <c r="B11867" s="87" t="s">
        <v>16592</v>
      </c>
      <c r="C11867" s="86" t="s">
        <v>11</v>
      </c>
      <c r="D11867" s="197">
        <v>12.1</v>
      </c>
    </row>
    <row r="11868" spans="1:4" ht="26.4" x14ac:dyDescent="0.25">
      <c r="A11868" s="86">
        <v>11484</v>
      </c>
      <c r="B11868" s="87" t="s">
        <v>16593</v>
      </c>
      <c r="C11868" s="86" t="s">
        <v>11</v>
      </c>
      <c r="D11868" s="197">
        <v>53.16</v>
      </c>
    </row>
    <row r="11869" spans="1:4" ht="26.4" x14ac:dyDescent="0.25">
      <c r="A11869" s="86">
        <v>38155</v>
      </c>
      <c r="B11869" s="87" t="s">
        <v>16594</v>
      </c>
      <c r="C11869" s="86" t="s">
        <v>11</v>
      </c>
      <c r="D11869" s="197">
        <v>82.53</v>
      </c>
    </row>
    <row r="11870" spans="1:4" ht="26.4" x14ac:dyDescent="0.25">
      <c r="A11870" s="86">
        <v>11467</v>
      </c>
      <c r="B11870" s="87" t="s">
        <v>16595</v>
      </c>
      <c r="C11870" s="86" t="s">
        <v>11</v>
      </c>
      <c r="D11870" s="197">
        <v>18.86</v>
      </c>
    </row>
    <row r="11871" spans="1:4" ht="39.6" x14ac:dyDescent="0.25">
      <c r="A11871" s="86">
        <v>38153</v>
      </c>
      <c r="B11871" s="87" t="s">
        <v>16596</v>
      </c>
      <c r="C11871" s="86" t="s">
        <v>8872</v>
      </c>
      <c r="D11871" s="197">
        <v>48.17</v>
      </c>
    </row>
    <row r="11872" spans="1:4" ht="52.8" x14ac:dyDescent="0.25">
      <c r="A11872" s="86">
        <v>43607</v>
      </c>
      <c r="B11872" s="87" t="s">
        <v>16597</v>
      </c>
      <c r="C11872" s="86" t="s">
        <v>8872</v>
      </c>
      <c r="D11872" s="197">
        <v>91.11</v>
      </c>
    </row>
    <row r="11873" spans="1:4" ht="39.6" x14ac:dyDescent="0.25">
      <c r="A11873" s="86">
        <v>3080</v>
      </c>
      <c r="B11873" s="87" t="s">
        <v>16598</v>
      </c>
      <c r="C11873" s="86" t="s">
        <v>8872</v>
      </c>
      <c r="D11873" s="197">
        <v>61.26</v>
      </c>
    </row>
    <row r="11874" spans="1:4" ht="39.6" x14ac:dyDescent="0.25">
      <c r="A11874" s="86">
        <v>3081</v>
      </c>
      <c r="B11874" s="87" t="s">
        <v>16599</v>
      </c>
      <c r="C11874" s="86" t="s">
        <v>8872</v>
      </c>
      <c r="D11874" s="197">
        <v>121.2</v>
      </c>
    </row>
    <row r="11875" spans="1:4" ht="39.6" x14ac:dyDescent="0.25">
      <c r="A11875" s="86">
        <v>3090</v>
      </c>
      <c r="B11875" s="87" t="s">
        <v>16600</v>
      </c>
      <c r="C11875" s="86" t="s">
        <v>8872</v>
      </c>
      <c r="D11875" s="197">
        <v>54.68</v>
      </c>
    </row>
    <row r="11876" spans="1:4" ht="39.6" x14ac:dyDescent="0.25">
      <c r="A11876" s="86">
        <v>43611</v>
      </c>
      <c r="B11876" s="87" t="s">
        <v>16601</v>
      </c>
      <c r="C11876" s="86" t="s">
        <v>8872</v>
      </c>
      <c r="D11876" s="197">
        <v>90.73</v>
      </c>
    </row>
    <row r="11877" spans="1:4" ht="39.6" x14ac:dyDescent="0.25">
      <c r="A11877" s="86">
        <v>3103</v>
      </c>
      <c r="B11877" s="87" t="s">
        <v>16602</v>
      </c>
      <c r="C11877" s="86" t="s">
        <v>11</v>
      </c>
      <c r="D11877" s="197">
        <v>45.33</v>
      </c>
    </row>
    <row r="11878" spans="1:4" ht="39.6" x14ac:dyDescent="0.25">
      <c r="A11878" s="86">
        <v>3097</v>
      </c>
      <c r="B11878" s="87" t="s">
        <v>16603</v>
      </c>
      <c r="C11878" s="86" t="s">
        <v>8872</v>
      </c>
      <c r="D11878" s="197">
        <v>68.59</v>
      </c>
    </row>
    <row r="11879" spans="1:4" ht="39.6" x14ac:dyDescent="0.25">
      <c r="A11879" s="86">
        <v>3099</v>
      </c>
      <c r="B11879" s="87" t="s">
        <v>16604</v>
      </c>
      <c r="C11879" s="86" t="s">
        <v>8872</v>
      </c>
      <c r="D11879" s="197">
        <v>109.82</v>
      </c>
    </row>
    <row r="11880" spans="1:4" ht="39.6" x14ac:dyDescent="0.25">
      <c r="A11880" s="86">
        <v>38151</v>
      </c>
      <c r="B11880" s="87" t="s">
        <v>16605</v>
      </c>
      <c r="C11880" s="86" t="s">
        <v>8872</v>
      </c>
      <c r="D11880" s="197">
        <v>79.62</v>
      </c>
    </row>
    <row r="11881" spans="1:4" ht="39.6" x14ac:dyDescent="0.25">
      <c r="A11881" s="86">
        <v>38152</v>
      </c>
      <c r="B11881" s="87" t="s">
        <v>16606</v>
      </c>
      <c r="C11881" s="86" t="s">
        <v>8872</v>
      </c>
      <c r="D11881" s="197">
        <v>128.44</v>
      </c>
    </row>
    <row r="11882" spans="1:4" ht="52.8" x14ac:dyDescent="0.25">
      <c r="A11882" s="86">
        <v>43610</v>
      </c>
      <c r="B11882" s="87" t="s">
        <v>16607</v>
      </c>
      <c r="C11882" s="86" t="s">
        <v>8872</v>
      </c>
      <c r="D11882" s="197">
        <v>68.05</v>
      </c>
    </row>
    <row r="11883" spans="1:4" ht="39.6" x14ac:dyDescent="0.25">
      <c r="A11883" s="86">
        <v>3093</v>
      </c>
      <c r="B11883" s="87" t="s">
        <v>16608</v>
      </c>
      <c r="C11883" s="86" t="s">
        <v>8872</v>
      </c>
      <c r="D11883" s="197">
        <v>109.82</v>
      </c>
    </row>
    <row r="11884" spans="1:4" ht="26.4" x14ac:dyDescent="0.25">
      <c r="A11884" s="86">
        <v>38165</v>
      </c>
      <c r="B11884" s="87" t="s">
        <v>16609</v>
      </c>
      <c r="C11884" s="86" t="s">
        <v>8872</v>
      </c>
      <c r="D11884" s="197">
        <v>68.55</v>
      </c>
    </row>
    <row r="11885" spans="1:4" ht="26.4" x14ac:dyDescent="0.25">
      <c r="A11885" s="86">
        <v>38177</v>
      </c>
      <c r="B11885" s="87" t="s">
        <v>16610</v>
      </c>
      <c r="C11885" s="86" t="s">
        <v>11</v>
      </c>
      <c r="D11885" s="197">
        <v>20.37</v>
      </c>
    </row>
    <row r="11886" spans="1:4" ht="26.4" x14ac:dyDescent="0.25">
      <c r="A11886" s="86">
        <v>11458</v>
      </c>
      <c r="B11886" s="87" t="s">
        <v>16611</v>
      </c>
      <c r="C11886" s="86" t="s">
        <v>11</v>
      </c>
      <c r="D11886" s="197">
        <v>24.32</v>
      </c>
    </row>
    <row r="11887" spans="1:4" ht="39.6" x14ac:dyDescent="0.25">
      <c r="A11887" s="86">
        <v>3108</v>
      </c>
      <c r="B11887" s="87" t="s">
        <v>16612</v>
      </c>
      <c r="C11887" s="86" t="s">
        <v>11</v>
      </c>
      <c r="D11887" s="197">
        <v>103.39</v>
      </c>
    </row>
    <row r="11888" spans="1:4" ht="39.6" x14ac:dyDescent="0.25">
      <c r="A11888" s="86">
        <v>3105</v>
      </c>
      <c r="B11888" s="87" t="s">
        <v>16613</v>
      </c>
      <c r="C11888" s="86" t="s">
        <v>11</v>
      </c>
      <c r="D11888" s="197">
        <v>135.22999999999999</v>
      </c>
    </row>
    <row r="11889" spans="1:4" ht="39.6" x14ac:dyDescent="0.25">
      <c r="A11889" s="86">
        <v>38178</v>
      </c>
      <c r="B11889" s="87" t="s">
        <v>16614</v>
      </c>
      <c r="C11889" s="86" t="s">
        <v>11</v>
      </c>
      <c r="D11889" s="197">
        <v>22.41</v>
      </c>
    </row>
    <row r="11890" spans="1:4" ht="39.6" x14ac:dyDescent="0.25">
      <c r="A11890" s="86">
        <v>43575</v>
      </c>
      <c r="B11890" s="87" t="s">
        <v>16615</v>
      </c>
      <c r="C11890" s="86" t="s">
        <v>11</v>
      </c>
      <c r="D11890" s="197">
        <v>48.56</v>
      </c>
    </row>
    <row r="11891" spans="1:4" ht="39.6" x14ac:dyDescent="0.25">
      <c r="A11891" s="86">
        <v>43577</v>
      </c>
      <c r="B11891" s="87" t="s">
        <v>16616</v>
      </c>
      <c r="C11891" s="86" t="s">
        <v>11</v>
      </c>
      <c r="D11891" s="197">
        <v>84.43</v>
      </c>
    </row>
    <row r="11892" spans="1:4" ht="26.4" x14ac:dyDescent="0.25">
      <c r="A11892" s="86">
        <v>43458</v>
      </c>
      <c r="B11892" s="87" t="s">
        <v>16617</v>
      </c>
      <c r="C11892" s="86" t="s">
        <v>18</v>
      </c>
      <c r="D11892" s="197">
        <v>0.06</v>
      </c>
    </row>
    <row r="11893" spans="1:4" ht="26.4" x14ac:dyDescent="0.25">
      <c r="A11893" s="86">
        <v>43470</v>
      </c>
      <c r="B11893" s="87" t="s">
        <v>16618</v>
      </c>
      <c r="C11893" s="86" t="s">
        <v>4061</v>
      </c>
      <c r="D11893" s="197">
        <v>11.14</v>
      </c>
    </row>
    <row r="11894" spans="1:4" ht="26.4" x14ac:dyDescent="0.25">
      <c r="A11894" s="86">
        <v>43459</v>
      </c>
      <c r="B11894" s="87" t="s">
        <v>16619</v>
      </c>
      <c r="C11894" s="86" t="s">
        <v>18</v>
      </c>
      <c r="D11894" s="197">
        <v>0.44</v>
      </c>
    </row>
    <row r="11895" spans="1:4" ht="26.4" x14ac:dyDescent="0.25">
      <c r="A11895" s="86">
        <v>43471</v>
      </c>
      <c r="B11895" s="87" t="s">
        <v>16620</v>
      </c>
      <c r="C11895" s="86" t="s">
        <v>4061</v>
      </c>
      <c r="D11895" s="197">
        <v>82.31</v>
      </c>
    </row>
    <row r="11896" spans="1:4" ht="26.4" x14ac:dyDescent="0.25">
      <c r="A11896" s="86">
        <v>43460</v>
      </c>
      <c r="B11896" s="87" t="s">
        <v>16621</v>
      </c>
      <c r="C11896" s="86" t="s">
        <v>18</v>
      </c>
      <c r="D11896" s="197">
        <v>0.86</v>
      </c>
    </row>
    <row r="11897" spans="1:4" ht="26.4" x14ac:dyDescent="0.25">
      <c r="A11897" s="86">
        <v>43472</v>
      </c>
      <c r="B11897" s="87" t="s">
        <v>16622</v>
      </c>
      <c r="C11897" s="86" t="s">
        <v>4061</v>
      </c>
      <c r="D11897" s="197">
        <v>161.72999999999999</v>
      </c>
    </row>
    <row r="11898" spans="1:4" ht="26.4" x14ac:dyDescent="0.25">
      <c r="A11898" s="86">
        <v>43461</v>
      </c>
      <c r="B11898" s="87" t="s">
        <v>16623</v>
      </c>
      <c r="C11898" s="86" t="s">
        <v>18</v>
      </c>
      <c r="D11898" s="197">
        <v>0.31</v>
      </c>
    </row>
    <row r="11899" spans="1:4" ht="26.4" x14ac:dyDescent="0.25">
      <c r="A11899" s="86">
        <v>43473</v>
      </c>
      <c r="B11899" s="87" t="s">
        <v>16624</v>
      </c>
      <c r="C11899" s="86" t="s">
        <v>4061</v>
      </c>
      <c r="D11899" s="197">
        <v>59.01</v>
      </c>
    </row>
    <row r="11900" spans="1:4" ht="26.4" x14ac:dyDescent="0.25">
      <c r="A11900" s="86">
        <v>43463</v>
      </c>
      <c r="B11900" s="87" t="s">
        <v>16625</v>
      </c>
      <c r="C11900" s="86" t="s">
        <v>18</v>
      </c>
      <c r="D11900" s="197">
        <v>0.08</v>
      </c>
    </row>
    <row r="11901" spans="1:4" ht="26.4" x14ac:dyDescent="0.25">
      <c r="A11901" s="86">
        <v>43475</v>
      </c>
      <c r="B11901" s="87" t="s">
        <v>16626</v>
      </c>
      <c r="C11901" s="86" t="s">
        <v>4061</v>
      </c>
      <c r="D11901" s="197">
        <v>15.46</v>
      </c>
    </row>
    <row r="11902" spans="1:4" ht="26.4" x14ac:dyDescent="0.25">
      <c r="A11902" s="86">
        <v>43462</v>
      </c>
      <c r="B11902" s="87" t="s">
        <v>16627</v>
      </c>
      <c r="C11902" s="86" t="s">
        <v>18</v>
      </c>
      <c r="D11902" s="197">
        <v>0.01</v>
      </c>
    </row>
    <row r="11903" spans="1:4" ht="26.4" x14ac:dyDescent="0.25">
      <c r="A11903" s="86">
        <v>43474</v>
      </c>
      <c r="B11903" s="87" t="s">
        <v>16628</v>
      </c>
      <c r="C11903" s="86" t="s">
        <v>4061</v>
      </c>
      <c r="D11903" s="197">
        <v>2.35</v>
      </c>
    </row>
    <row r="11904" spans="1:4" ht="26.4" x14ac:dyDescent="0.25">
      <c r="A11904" s="86">
        <v>43464</v>
      </c>
      <c r="B11904" s="87" t="s">
        <v>16629</v>
      </c>
      <c r="C11904" s="86" t="s">
        <v>18</v>
      </c>
      <c r="D11904" s="197">
        <v>0.01</v>
      </c>
    </row>
    <row r="11905" spans="1:4" ht="26.4" x14ac:dyDescent="0.25">
      <c r="A11905" s="86">
        <v>43476</v>
      </c>
      <c r="B11905" s="87" t="s">
        <v>16630</v>
      </c>
      <c r="C11905" s="86" t="s">
        <v>4061</v>
      </c>
      <c r="D11905" s="197">
        <v>0.01</v>
      </c>
    </row>
    <row r="11906" spans="1:4" ht="26.4" x14ac:dyDescent="0.25">
      <c r="A11906" s="86">
        <v>43465</v>
      </c>
      <c r="B11906" s="87" t="s">
        <v>16631</v>
      </c>
      <c r="C11906" s="86" t="s">
        <v>18</v>
      </c>
      <c r="D11906" s="197">
        <v>0.78</v>
      </c>
    </row>
    <row r="11907" spans="1:4" ht="26.4" x14ac:dyDescent="0.25">
      <c r="A11907" s="86">
        <v>43477</v>
      </c>
      <c r="B11907" s="87" t="s">
        <v>16632</v>
      </c>
      <c r="C11907" s="86" t="s">
        <v>4061</v>
      </c>
      <c r="D11907" s="197">
        <v>147.87</v>
      </c>
    </row>
    <row r="11908" spans="1:4" ht="26.4" x14ac:dyDescent="0.25">
      <c r="A11908" s="86">
        <v>43466</v>
      </c>
      <c r="B11908" s="87" t="s">
        <v>16633</v>
      </c>
      <c r="C11908" s="86" t="s">
        <v>18</v>
      </c>
      <c r="D11908" s="197">
        <v>2.0499999999999998</v>
      </c>
    </row>
    <row r="11909" spans="1:4" ht="26.4" x14ac:dyDescent="0.25">
      <c r="A11909" s="86">
        <v>43478</v>
      </c>
      <c r="B11909" s="87" t="s">
        <v>16634</v>
      </c>
      <c r="C11909" s="86" t="s">
        <v>4061</v>
      </c>
      <c r="D11909" s="197">
        <v>387.36</v>
      </c>
    </row>
    <row r="11910" spans="1:4" ht="26.4" x14ac:dyDescent="0.25">
      <c r="A11910" s="86">
        <v>43467</v>
      </c>
      <c r="B11910" s="87" t="s">
        <v>16635</v>
      </c>
      <c r="C11910" s="86" t="s">
        <v>18</v>
      </c>
      <c r="D11910" s="197">
        <v>0.61</v>
      </c>
    </row>
    <row r="11911" spans="1:4" ht="26.4" x14ac:dyDescent="0.25">
      <c r="A11911" s="86">
        <v>43479</v>
      </c>
      <c r="B11911" s="87" t="s">
        <v>16636</v>
      </c>
      <c r="C11911" s="86" t="s">
        <v>4061</v>
      </c>
      <c r="D11911" s="197">
        <v>114.77</v>
      </c>
    </row>
    <row r="11912" spans="1:4" ht="26.4" x14ac:dyDescent="0.25">
      <c r="A11912" s="86">
        <v>43468</v>
      </c>
      <c r="B11912" s="87" t="s">
        <v>16637</v>
      </c>
      <c r="C11912" s="86" t="s">
        <v>18</v>
      </c>
      <c r="D11912" s="197">
        <v>1.21</v>
      </c>
    </row>
    <row r="11913" spans="1:4" ht="26.4" x14ac:dyDescent="0.25">
      <c r="A11913" s="86">
        <v>43480</v>
      </c>
      <c r="B11913" s="87" t="s">
        <v>16638</v>
      </c>
      <c r="C11913" s="86" t="s">
        <v>4061</v>
      </c>
      <c r="D11913" s="197">
        <v>228.92</v>
      </c>
    </row>
    <row r="11914" spans="1:4" ht="26.4" x14ac:dyDescent="0.25">
      <c r="A11914" s="86">
        <v>43469</v>
      </c>
      <c r="B11914" s="87" t="s">
        <v>16639</v>
      </c>
      <c r="C11914" s="86" t="s">
        <v>18</v>
      </c>
      <c r="D11914" s="197">
        <v>0.05</v>
      </c>
    </row>
    <row r="11915" spans="1:4" ht="26.4" x14ac:dyDescent="0.25">
      <c r="A11915" s="86">
        <v>43481</v>
      </c>
      <c r="B11915" s="87" t="s">
        <v>16640</v>
      </c>
      <c r="C11915" s="86" t="s">
        <v>4061</v>
      </c>
      <c r="D11915" s="197">
        <v>9.89</v>
      </c>
    </row>
    <row r="11916" spans="1:4" x14ac:dyDescent="0.25">
      <c r="A11916" s="86">
        <v>45204</v>
      </c>
      <c r="B11916" s="87" t="s">
        <v>16641</v>
      </c>
      <c r="C11916" s="86" t="s">
        <v>11</v>
      </c>
      <c r="D11916" s="197">
        <v>44.21</v>
      </c>
    </row>
    <row r="11917" spans="1:4" ht="39.6" x14ac:dyDescent="0.25">
      <c r="A11917" s="86">
        <v>3119</v>
      </c>
      <c r="B11917" s="87" t="s">
        <v>16642</v>
      </c>
      <c r="C11917" s="86" t="s">
        <v>11</v>
      </c>
      <c r="D11917" s="197">
        <v>2.63</v>
      </c>
    </row>
    <row r="11918" spans="1:4" ht="39.6" x14ac:dyDescent="0.25">
      <c r="A11918" s="86">
        <v>3122</v>
      </c>
      <c r="B11918" s="87" t="s">
        <v>16643</v>
      </c>
      <c r="C11918" s="86" t="s">
        <v>11</v>
      </c>
      <c r="D11918" s="197">
        <v>5.36</v>
      </c>
    </row>
    <row r="11919" spans="1:4" ht="26.4" x14ac:dyDescent="0.25">
      <c r="A11919" s="86">
        <v>3121</v>
      </c>
      <c r="B11919" s="87" t="s">
        <v>16644</v>
      </c>
      <c r="C11919" s="86" t="s">
        <v>11</v>
      </c>
      <c r="D11919" s="197">
        <v>6.07</v>
      </c>
    </row>
    <row r="11920" spans="1:4" ht="26.4" x14ac:dyDescent="0.25">
      <c r="A11920" s="86">
        <v>3120</v>
      </c>
      <c r="B11920" s="87" t="s">
        <v>16645</v>
      </c>
      <c r="C11920" s="86" t="s">
        <v>11</v>
      </c>
      <c r="D11920" s="197">
        <v>11.51</v>
      </c>
    </row>
    <row r="11921" spans="1:4" ht="26.4" x14ac:dyDescent="0.25">
      <c r="A11921" s="86">
        <v>11455</v>
      </c>
      <c r="B11921" s="87" t="s">
        <v>16646</v>
      </c>
      <c r="C11921" s="86" t="s">
        <v>11</v>
      </c>
      <c r="D11921" s="197">
        <v>16.649999999999999</v>
      </c>
    </row>
    <row r="11922" spans="1:4" ht="39.6" x14ac:dyDescent="0.25">
      <c r="A11922" s="86">
        <v>11456</v>
      </c>
      <c r="B11922" s="87" t="s">
        <v>16647</v>
      </c>
      <c r="C11922" s="86" t="s">
        <v>11</v>
      </c>
      <c r="D11922" s="197">
        <v>19.899999999999999</v>
      </c>
    </row>
    <row r="11923" spans="1:4" ht="39.6" x14ac:dyDescent="0.25">
      <c r="A11923" s="86">
        <v>3107</v>
      </c>
      <c r="B11923" s="87" t="s">
        <v>16648</v>
      </c>
      <c r="C11923" s="86" t="s">
        <v>11</v>
      </c>
      <c r="D11923" s="197">
        <v>8.39</v>
      </c>
    </row>
    <row r="11924" spans="1:4" ht="39.6" x14ac:dyDescent="0.25">
      <c r="A11924" s="86">
        <v>43583</v>
      </c>
      <c r="B11924" s="87" t="s">
        <v>16649</v>
      </c>
      <c r="C11924" s="86" t="s">
        <v>11</v>
      </c>
      <c r="D11924" s="197">
        <v>9.4700000000000006</v>
      </c>
    </row>
    <row r="11925" spans="1:4" ht="39.6" x14ac:dyDescent="0.25">
      <c r="A11925" s="86">
        <v>43586</v>
      </c>
      <c r="B11925" s="87" t="s">
        <v>16650</v>
      </c>
      <c r="C11925" s="86" t="s">
        <v>11</v>
      </c>
      <c r="D11925" s="197">
        <v>9.6999999999999993</v>
      </c>
    </row>
    <row r="11926" spans="1:4" ht="39.6" x14ac:dyDescent="0.25">
      <c r="A11926" s="86">
        <v>11461</v>
      </c>
      <c r="B11926" s="87" t="s">
        <v>16651</v>
      </c>
      <c r="C11926" s="86" t="s">
        <v>11</v>
      </c>
      <c r="D11926" s="197">
        <v>10.57</v>
      </c>
    </row>
    <row r="11927" spans="1:4" ht="39.6" x14ac:dyDescent="0.25">
      <c r="A11927" s="86">
        <v>43587</v>
      </c>
      <c r="B11927" s="87" t="s">
        <v>16652</v>
      </c>
      <c r="C11927" s="86" t="s">
        <v>11</v>
      </c>
      <c r="D11927" s="197">
        <v>12.2</v>
      </c>
    </row>
    <row r="11928" spans="1:4" ht="39.6" x14ac:dyDescent="0.25">
      <c r="A11928" s="86">
        <v>3106</v>
      </c>
      <c r="B11928" s="87" t="s">
        <v>16653</v>
      </c>
      <c r="C11928" s="86" t="s">
        <v>11</v>
      </c>
      <c r="D11928" s="197">
        <v>15.48</v>
      </c>
    </row>
    <row r="11929" spans="1:4" x14ac:dyDescent="0.25">
      <c r="A11929" s="86">
        <v>44539</v>
      </c>
      <c r="B11929" s="87" t="s">
        <v>16654</v>
      </c>
      <c r="C11929" s="86" t="s">
        <v>16</v>
      </c>
      <c r="D11929" s="197">
        <v>2.94</v>
      </c>
    </row>
    <row r="11930" spans="1:4" x14ac:dyDescent="0.25">
      <c r="A11930" s="86">
        <v>3123</v>
      </c>
      <c r="B11930" s="87" t="s">
        <v>16655</v>
      </c>
      <c r="C11930" s="86" t="s">
        <v>16</v>
      </c>
      <c r="D11930" s="197">
        <v>2.74</v>
      </c>
    </row>
    <row r="11931" spans="1:4" x14ac:dyDescent="0.25">
      <c r="A11931" s="86">
        <v>38125</v>
      </c>
      <c r="B11931" s="87" t="s">
        <v>16656</v>
      </c>
      <c r="C11931" s="86" t="s">
        <v>16</v>
      </c>
      <c r="D11931" s="197">
        <v>2.2200000000000002</v>
      </c>
    </row>
    <row r="11932" spans="1:4" ht="26.4" x14ac:dyDescent="0.25">
      <c r="A11932" s="86">
        <v>39014</v>
      </c>
      <c r="B11932" s="87" t="s">
        <v>16657</v>
      </c>
      <c r="C11932" s="86" t="s">
        <v>16</v>
      </c>
      <c r="D11932" s="197">
        <v>8.14</v>
      </c>
    </row>
    <row r="11933" spans="1:4" ht="26.4" x14ac:dyDescent="0.25">
      <c r="A11933" s="86">
        <v>39365</v>
      </c>
      <c r="B11933" s="87" t="s">
        <v>16658</v>
      </c>
      <c r="C11933" s="86" t="s">
        <v>11</v>
      </c>
      <c r="D11933" s="197">
        <v>1994.04</v>
      </c>
    </row>
    <row r="11934" spans="1:4" ht="26.4" x14ac:dyDescent="0.25">
      <c r="A11934" s="86">
        <v>39366</v>
      </c>
      <c r="B11934" s="87" t="s">
        <v>16659</v>
      </c>
      <c r="C11934" s="86" t="s">
        <v>11</v>
      </c>
      <c r="D11934" s="197">
        <v>3025.28</v>
      </c>
    </row>
    <row r="11935" spans="1:4" ht="26.4" x14ac:dyDescent="0.25">
      <c r="A11935" s="86">
        <v>39367</v>
      </c>
      <c r="B11935" s="87" t="s">
        <v>16660</v>
      </c>
      <c r="C11935" s="86" t="s">
        <v>11</v>
      </c>
      <c r="D11935" s="197">
        <v>5183.6099999999997</v>
      </c>
    </row>
    <row r="11936" spans="1:4" ht="26.4" x14ac:dyDescent="0.25">
      <c r="A11936" s="86">
        <v>45263</v>
      </c>
      <c r="B11936" s="87" t="s">
        <v>16661</v>
      </c>
      <c r="C11936" s="86" t="s">
        <v>11</v>
      </c>
      <c r="D11936" s="197">
        <v>16.420000000000002</v>
      </c>
    </row>
    <row r="11937" spans="1:4" ht="26.4" x14ac:dyDescent="0.25">
      <c r="A11937" s="86">
        <v>37394</v>
      </c>
      <c r="B11937" s="87" t="s">
        <v>16662</v>
      </c>
      <c r="C11937" s="86" t="s">
        <v>16663</v>
      </c>
      <c r="D11937" s="197">
        <v>40.82</v>
      </c>
    </row>
    <row r="11938" spans="1:4" ht="26.4" x14ac:dyDescent="0.25">
      <c r="A11938" s="86">
        <v>14146</v>
      </c>
      <c r="B11938" s="87" t="s">
        <v>16664</v>
      </c>
      <c r="C11938" s="86" t="s">
        <v>16663</v>
      </c>
      <c r="D11938" s="197">
        <v>65.650000000000006</v>
      </c>
    </row>
    <row r="11939" spans="1:4" ht="26.4" x14ac:dyDescent="0.25">
      <c r="A11939" s="86">
        <v>938</v>
      </c>
      <c r="B11939" s="87" t="s">
        <v>16665</v>
      </c>
      <c r="C11939" s="86" t="s">
        <v>27</v>
      </c>
      <c r="D11939" s="197">
        <v>1.68</v>
      </c>
    </row>
    <row r="11940" spans="1:4" ht="26.4" x14ac:dyDescent="0.25">
      <c r="A11940" s="86">
        <v>937</v>
      </c>
      <c r="B11940" s="87" t="s">
        <v>16666</v>
      </c>
      <c r="C11940" s="86" t="s">
        <v>27</v>
      </c>
      <c r="D11940" s="197">
        <v>9.8000000000000007</v>
      </c>
    </row>
    <row r="11941" spans="1:4" ht="26.4" x14ac:dyDescent="0.25">
      <c r="A11941" s="86">
        <v>939</v>
      </c>
      <c r="B11941" s="87" t="s">
        <v>16667</v>
      </c>
      <c r="C11941" s="86" t="s">
        <v>27</v>
      </c>
      <c r="D11941" s="197">
        <v>2.72</v>
      </c>
    </row>
    <row r="11942" spans="1:4" ht="26.4" x14ac:dyDescent="0.25">
      <c r="A11942" s="86">
        <v>944</v>
      </c>
      <c r="B11942" s="87" t="s">
        <v>16668</v>
      </c>
      <c r="C11942" s="86" t="s">
        <v>27</v>
      </c>
      <c r="D11942" s="197">
        <v>4.3</v>
      </c>
    </row>
    <row r="11943" spans="1:4" ht="26.4" x14ac:dyDescent="0.25">
      <c r="A11943" s="86">
        <v>940</v>
      </c>
      <c r="B11943" s="87" t="s">
        <v>16669</v>
      </c>
      <c r="C11943" s="86" t="s">
        <v>27</v>
      </c>
      <c r="D11943" s="197">
        <v>6.2</v>
      </c>
    </row>
    <row r="11944" spans="1:4" x14ac:dyDescent="0.25">
      <c r="A11944" s="86">
        <v>44397</v>
      </c>
      <c r="B11944" s="87" t="s">
        <v>16670</v>
      </c>
      <c r="C11944" s="86" t="s">
        <v>27</v>
      </c>
      <c r="D11944" s="197">
        <v>4.38</v>
      </c>
    </row>
    <row r="11945" spans="1:4" x14ac:dyDescent="0.25">
      <c r="A11945" s="86">
        <v>406</v>
      </c>
      <c r="B11945" s="87" t="s">
        <v>16671</v>
      </c>
      <c r="C11945" s="86" t="s">
        <v>11</v>
      </c>
      <c r="D11945" s="197">
        <v>96.34</v>
      </c>
    </row>
    <row r="11946" spans="1:4" ht="26.4" x14ac:dyDescent="0.25">
      <c r="A11946" s="86">
        <v>42529</v>
      </c>
      <c r="B11946" s="87" t="s">
        <v>16672</v>
      </c>
      <c r="C11946" s="86" t="s">
        <v>27</v>
      </c>
      <c r="D11946" s="197">
        <v>0.93</v>
      </c>
    </row>
    <row r="11947" spans="1:4" ht="26.4" x14ac:dyDescent="0.25">
      <c r="A11947" s="86">
        <v>39634</v>
      </c>
      <c r="B11947" s="87" t="s">
        <v>16673</v>
      </c>
      <c r="C11947" s="86" t="s">
        <v>27</v>
      </c>
      <c r="D11947" s="197">
        <v>10.19</v>
      </c>
    </row>
    <row r="11948" spans="1:4" x14ac:dyDescent="0.25">
      <c r="A11948" s="86">
        <v>39701</v>
      </c>
      <c r="B11948" s="87" t="s">
        <v>16674</v>
      </c>
      <c r="C11948" s="86" t="s">
        <v>11</v>
      </c>
      <c r="D11948" s="197">
        <v>106.79</v>
      </c>
    </row>
    <row r="11949" spans="1:4" x14ac:dyDescent="0.25">
      <c r="A11949" s="86">
        <v>12815</v>
      </c>
      <c r="B11949" s="87" t="s">
        <v>16675</v>
      </c>
      <c r="C11949" s="86" t="s">
        <v>11</v>
      </c>
      <c r="D11949" s="197">
        <v>12.82</v>
      </c>
    </row>
    <row r="11950" spans="1:4" ht="26.4" x14ac:dyDescent="0.25">
      <c r="A11950" s="86">
        <v>39431</v>
      </c>
      <c r="B11950" s="87" t="s">
        <v>16676</v>
      </c>
      <c r="C11950" s="86" t="s">
        <v>27</v>
      </c>
      <c r="D11950" s="197">
        <v>0.32</v>
      </c>
    </row>
    <row r="11951" spans="1:4" ht="26.4" x14ac:dyDescent="0.25">
      <c r="A11951" s="86">
        <v>39432</v>
      </c>
      <c r="B11951" s="87" t="s">
        <v>16677</v>
      </c>
      <c r="C11951" s="86" t="s">
        <v>27</v>
      </c>
      <c r="D11951" s="197">
        <v>2.83</v>
      </c>
    </row>
    <row r="11952" spans="1:4" x14ac:dyDescent="0.25">
      <c r="A11952" s="86">
        <v>20111</v>
      </c>
      <c r="B11952" s="87" t="s">
        <v>16678</v>
      </c>
      <c r="C11952" s="86" t="s">
        <v>11</v>
      </c>
      <c r="D11952" s="197">
        <v>11.4</v>
      </c>
    </row>
    <row r="11953" spans="1:4" x14ac:dyDescent="0.25">
      <c r="A11953" s="86">
        <v>21127</v>
      </c>
      <c r="B11953" s="87" t="s">
        <v>16679</v>
      </c>
      <c r="C11953" s="86" t="s">
        <v>11</v>
      </c>
      <c r="D11953" s="197">
        <v>4.3099999999999996</v>
      </c>
    </row>
    <row r="11954" spans="1:4" ht="26.4" x14ac:dyDescent="0.25">
      <c r="A11954" s="86">
        <v>404</v>
      </c>
      <c r="B11954" s="87" t="s">
        <v>16680</v>
      </c>
      <c r="C11954" s="86" t="s">
        <v>27</v>
      </c>
      <c r="D11954" s="197">
        <v>1.55</v>
      </c>
    </row>
    <row r="11955" spans="1:4" ht="26.4" x14ac:dyDescent="0.25">
      <c r="A11955" s="86">
        <v>14151</v>
      </c>
      <c r="B11955" s="87" t="s">
        <v>16681</v>
      </c>
      <c r="C11955" s="86" t="s">
        <v>11</v>
      </c>
      <c r="D11955" s="197">
        <v>47.18</v>
      </c>
    </row>
    <row r="11956" spans="1:4" ht="26.4" x14ac:dyDescent="0.25">
      <c r="A11956" s="86">
        <v>14153</v>
      </c>
      <c r="B11956" s="87" t="s">
        <v>16682</v>
      </c>
      <c r="C11956" s="86" t="s">
        <v>11</v>
      </c>
      <c r="D11956" s="197">
        <v>53.34</v>
      </c>
    </row>
    <row r="11957" spans="1:4" ht="26.4" x14ac:dyDescent="0.25">
      <c r="A11957" s="86">
        <v>14152</v>
      </c>
      <c r="B11957" s="87" t="s">
        <v>16683</v>
      </c>
      <c r="C11957" s="86" t="s">
        <v>11</v>
      </c>
      <c r="D11957" s="197">
        <v>40.94</v>
      </c>
    </row>
    <row r="11958" spans="1:4" ht="26.4" x14ac:dyDescent="0.25">
      <c r="A11958" s="86">
        <v>14154</v>
      </c>
      <c r="B11958" s="87" t="s">
        <v>16684</v>
      </c>
      <c r="C11958" s="86" t="s">
        <v>11</v>
      </c>
      <c r="D11958" s="197">
        <v>143.32</v>
      </c>
    </row>
    <row r="11959" spans="1:4" x14ac:dyDescent="0.25">
      <c r="A11959" s="86">
        <v>3146</v>
      </c>
      <c r="B11959" s="87" t="s">
        <v>16685</v>
      </c>
      <c r="C11959" s="86" t="s">
        <v>11</v>
      </c>
      <c r="D11959" s="197">
        <v>5.23</v>
      </c>
    </row>
    <row r="11960" spans="1:4" x14ac:dyDescent="0.25">
      <c r="A11960" s="86">
        <v>3143</v>
      </c>
      <c r="B11960" s="87" t="s">
        <v>16686</v>
      </c>
      <c r="C11960" s="86" t="s">
        <v>11</v>
      </c>
      <c r="D11960" s="197">
        <v>11.9</v>
      </c>
    </row>
    <row r="11961" spans="1:4" x14ac:dyDescent="0.25">
      <c r="A11961" s="86">
        <v>3148</v>
      </c>
      <c r="B11961" s="87" t="s">
        <v>16687</v>
      </c>
      <c r="C11961" s="86" t="s">
        <v>11</v>
      </c>
      <c r="D11961" s="197">
        <v>19.29</v>
      </c>
    </row>
    <row r="11962" spans="1:4" ht="26.4" x14ac:dyDescent="0.25">
      <c r="A11962" s="86">
        <v>4310</v>
      </c>
      <c r="B11962" s="87" t="s">
        <v>16688</v>
      </c>
      <c r="C11962" s="86" t="s">
        <v>11</v>
      </c>
      <c r="D11962" s="197">
        <v>3.94</v>
      </c>
    </row>
    <row r="11963" spans="1:4" ht="26.4" x14ac:dyDescent="0.25">
      <c r="A11963" s="86">
        <v>4311</v>
      </c>
      <c r="B11963" s="87" t="s">
        <v>16689</v>
      </c>
      <c r="C11963" s="86" t="s">
        <v>11</v>
      </c>
      <c r="D11963" s="197">
        <v>2.77</v>
      </c>
    </row>
    <row r="11964" spans="1:4" ht="26.4" x14ac:dyDescent="0.25">
      <c r="A11964" s="86">
        <v>4312</v>
      </c>
      <c r="B11964" s="87" t="s">
        <v>16690</v>
      </c>
      <c r="C11964" s="86" t="s">
        <v>11</v>
      </c>
      <c r="D11964" s="197">
        <v>3.88</v>
      </c>
    </row>
    <row r="11965" spans="1:4" x14ac:dyDescent="0.25">
      <c r="A11965" s="86">
        <v>13261</v>
      </c>
      <c r="B11965" s="87" t="s">
        <v>16691</v>
      </c>
      <c r="C11965" s="86" t="s">
        <v>11</v>
      </c>
      <c r="D11965" s="197">
        <v>2.3199999999999998</v>
      </c>
    </row>
    <row r="11966" spans="1:4" x14ac:dyDescent="0.25">
      <c r="A11966" s="86">
        <v>3272</v>
      </c>
      <c r="B11966" s="87" t="s">
        <v>16692</v>
      </c>
      <c r="C11966" s="86" t="s">
        <v>11</v>
      </c>
      <c r="D11966" s="197">
        <v>55.22</v>
      </c>
    </row>
    <row r="11967" spans="1:4" x14ac:dyDescent="0.25">
      <c r="A11967" s="86">
        <v>3265</v>
      </c>
      <c r="B11967" s="87" t="s">
        <v>16693</v>
      </c>
      <c r="C11967" s="86" t="s">
        <v>11</v>
      </c>
      <c r="D11967" s="197">
        <v>43.87</v>
      </c>
    </row>
    <row r="11968" spans="1:4" x14ac:dyDescent="0.25">
      <c r="A11968" s="86">
        <v>3264</v>
      </c>
      <c r="B11968" s="87" t="s">
        <v>16694</v>
      </c>
      <c r="C11968" s="86" t="s">
        <v>11</v>
      </c>
      <c r="D11968" s="197">
        <v>31.55</v>
      </c>
    </row>
    <row r="11969" spans="1:4" x14ac:dyDescent="0.25">
      <c r="A11969" s="86">
        <v>3262</v>
      </c>
      <c r="B11969" s="87" t="s">
        <v>16695</v>
      </c>
      <c r="C11969" s="86" t="s">
        <v>11</v>
      </c>
      <c r="D11969" s="197">
        <v>19.2</v>
      </c>
    </row>
    <row r="11970" spans="1:4" x14ac:dyDescent="0.25">
      <c r="A11970" s="86">
        <v>3267</v>
      </c>
      <c r="B11970" s="87" t="s">
        <v>16696</v>
      </c>
      <c r="C11970" s="86" t="s">
        <v>11</v>
      </c>
      <c r="D11970" s="197">
        <v>103.03</v>
      </c>
    </row>
    <row r="11971" spans="1:4" x14ac:dyDescent="0.25">
      <c r="A11971" s="86">
        <v>3266</v>
      </c>
      <c r="B11971" s="87" t="s">
        <v>16697</v>
      </c>
      <c r="C11971" s="86" t="s">
        <v>11</v>
      </c>
      <c r="D11971" s="197">
        <v>65.55</v>
      </c>
    </row>
    <row r="11972" spans="1:4" x14ac:dyDescent="0.25">
      <c r="A11972" s="86">
        <v>3268</v>
      </c>
      <c r="B11972" s="87" t="s">
        <v>16698</v>
      </c>
      <c r="C11972" s="86" t="s">
        <v>11</v>
      </c>
      <c r="D11972" s="197">
        <v>139.31</v>
      </c>
    </row>
    <row r="11973" spans="1:4" x14ac:dyDescent="0.25">
      <c r="A11973" s="86">
        <v>3263</v>
      </c>
      <c r="B11973" s="87" t="s">
        <v>16699</v>
      </c>
      <c r="C11973" s="86" t="s">
        <v>11</v>
      </c>
      <c r="D11973" s="197">
        <v>26.23</v>
      </c>
    </row>
    <row r="11974" spans="1:4" x14ac:dyDescent="0.25">
      <c r="A11974" s="86">
        <v>3271</v>
      </c>
      <c r="B11974" s="87" t="s">
        <v>16700</v>
      </c>
      <c r="C11974" s="86" t="s">
        <v>11</v>
      </c>
      <c r="D11974" s="197">
        <v>205.95</v>
      </c>
    </row>
    <row r="11975" spans="1:4" x14ac:dyDescent="0.25">
      <c r="A11975" s="86">
        <v>3270</v>
      </c>
      <c r="B11975" s="87" t="s">
        <v>16701</v>
      </c>
      <c r="C11975" s="86" t="s">
        <v>11</v>
      </c>
      <c r="D11975" s="197">
        <v>346.01</v>
      </c>
    </row>
    <row r="11976" spans="1:4" x14ac:dyDescent="0.25">
      <c r="A11976" s="86">
        <v>45256</v>
      </c>
      <c r="B11976" s="87" t="s">
        <v>16702</v>
      </c>
      <c r="C11976" s="86" t="s">
        <v>11</v>
      </c>
      <c r="D11976" s="197">
        <v>25.98</v>
      </c>
    </row>
    <row r="11977" spans="1:4" ht="26.4" x14ac:dyDescent="0.25">
      <c r="A11977" s="86">
        <v>3275</v>
      </c>
      <c r="B11977" s="87" t="s">
        <v>16703</v>
      </c>
      <c r="C11977" s="86" t="s">
        <v>9</v>
      </c>
      <c r="D11977" s="197">
        <v>111.26</v>
      </c>
    </row>
    <row r="11978" spans="1:4" ht="39.6" x14ac:dyDescent="0.25">
      <c r="A11978" s="86">
        <v>39512</v>
      </c>
      <c r="B11978" s="87" t="s">
        <v>16704</v>
      </c>
      <c r="C11978" s="86" t="s">
        <v>9</v>
      </c>
      <c r="D11978" s="197">
        <v>77.17</v>
      </c>
    </row>
    <row r="11979" spans="1:4" ht="39.6" x14ac:dyDescent="0.25">
      <c r="A11979" s="86">
        <v>39511</v>
      </c>
      <c r="B11979" s="87" t="s">
        <v>16705</v>
      </c>
      <c r="C11979" s="86" t="s">
        <v>9</v>
      </c>
      <c r="D11979" s="197">
        <v>84.17</v>
      </c>
    </row>
    <row r="11980" spans="1:4" ht="39.6" x14ac:dyDescent="0.25">
      <c r="A11980" s="86">
        <v>39513</v>
      </c>
      <c r="B11980" s="87" t="s">
        <v>16706</v>
      </c>
      <c r="C11980" s="86" t="s">
        <v>9</v>
      </c>
      <c r="D11980" s="197">
        <v>90.28</v>
      </c>
    </row>
    <row r="11981" spans="1:4" ht="26.4" x14ac:dyDescent="0.25">
      <c r="A11981" s="86">
        <v>3286</v>
      </c>
      <c r="B11981" s="87" t="s">
        <v>16707</v>
      </c>
      <c r="C11981" s="86" t="s">
        <v>9</v>
      </c>
      <c r="D11981" s="197">
        <v>132.35</v>
      </c>
    </row>
    <row r="11982" spans="1:4" ht="26.4" x14ac:dyDescent="0.25">
      <c r="A11982" s="86">
        <v>3287</v>
      </c>
      <c r="B11982" s="87" t="s">
        <v>16708</v>
      </c>
      <c r="C11982" s="86" t="s">
        <v>9</v>
      </c>
      <c r="D11982" s="197">
        <v>200</v>
      </c>
    </row>
    <row r="11983" spans="1:4" ht="26.4" x14ac:dyDescent="0.25">
      <c r="A11983" s="86">
        <v>3283</v>
      </c>
      <c r="B11983" s="87" t="s">
        <v>16709</v>
      </c>
      <c r="C11983" s="86" t="s">
        <v>9</v>
      </c>
      <c r="D11983" s="197">
        <v>42.01</v>
      </c>
    </row>
    <row r="11984" spans="1:4" ht="26.4" x14ac:dyDescent="0.25">
      <c r="A11984" s="86">
        <v>11587</v>
      </c>
      <c r="B11984" s="87" t="s">
        <v>16710</v>
      </c>
      <c r="C11984" s="86" t="s">
        <v>9</v>
      </c>
      <c r="D11984" s="197">
        <v>76.290000000000006</v>
      </c>
    </row>
    <row r="11985" spans="1:4" ht="26.4" x14ac:dyDescent="0.25">
      <c r="A11985" s="86">
        <v>36225</v>
      </c>
      <c r="B11985" s="87" t="s">
        <v>16711</v>
      </c>
      <c r="C11985" s="86" t="s">
        <v>9</v>
      </c>
      <c r="D11985" s="197">
        <v>30.99</v>
      </c>
    </row>
    <row r="11986" spans="1:4" ht="26.4" x14ac:dyDescent="0.25">
      <c r="A11986" s="86">
        <v>36230</v>
      </c>
      <c r="B11986" s="87" t="s">
        <v>16712</v>
      </c>
      <c r="C11986" s="86" t="s">
        <v>9</v>
      </c>
      <c r="D11986" s="197">
        <v>22.77</v>
      </c>
    </row>
    <row r="11987" spans="1:4" ht="26.4" x14ac:dyDescent="0.25">
      <c r="A11987" s="86">
        <v>36238</v>
      </c>
      <c r="B11987" s="87" t="s">
        <v>16713</v>
      </c>
      <c r="C11987" s="86" t="s">
        <v>9</v>
      </c>
      <c r="D11987" s="197">
        <v>22.25</v>
      </c>
    </row>
    <row r="11988" spans="1:4" ht="39.6" x14ac:dyDescent="0.25">
      <c r="A11988" s="86">
        <v>39363</v>
      </c>
      <c r="B11988" s="87" t="s">
        <v>16714</v>
      </c>
      <c r="C11988" s="86" t="s">
        <v>11</v>
      </c>
      <c r="D11988" s="197">
        <v>5877.74</v>
      </c>
    </row>
    <row r="11989" spans="1:4" ht="39.6" x14ac:dyDescent="0.25">
      <c r="A11989" s="86">
        <v>39361</v>
      </c>
      <c r="B11989" s="87" t="s">
        <v>16715</v>
      </c>
      <c r="C11989" s="86" t="s">
        <v>11</v>
      </c>
      <c r="D11989" s="197">
        <v>1795.69</v>
      </c>
    </row>
    <row r="11990" spans="1:4" ht="39.6" x14ac:dyDescent="0.25">
      <c r="A11990" s="86">
        <v>39362</v>
      </c>
      <c r="B11990" s="87" t="s">
        <v>16716</v>
      </c>
      <c r="C11990" s="86" t="s">
        <v>11</v>
      </c>
      <c r="D11990" s="197">
        <v>3172.18</v>
      </c>
    </row>
    <row r="11991" spans="1:4" ht="39.6" x14ac:dyDescent="0.25">
      <c r="A11991" s="86">
        <v>39364</v>
      </c>
      <c r="B11991" s="87" t="s">
        <v>16717</v>
      </c>
      <c r="C11991" s="86" t="s">
        <v>11</v>
      </c>
      <c r="D11991" s="197">
        <v>12397.71</v>
      </c>
    </row>
    <row r="11992" spans="1:4" ht="26.4" x14ac:dyDescent="0.25">
      <c r="A11992" s="86">
        <v>14576</v>
      </c>
      <c r="B11992" s="87" t="s">
        <v>16718</v>
      </c>
      <c r="C11992" s="86" t="s">
        <v>11</v>
      </c>
      <c r="D11992" s="197"/>
    </row>
    <row r="11993" spans="1:4" ht="26.4" x14ac:dyDescent="0.25">
      <c r="A11993" s="86">
        <v>13877</v>
      </c>
      <c r="B11993" s="87" t="s">
        <v>16719</v>
      </c>
      <c r="C11993" s="86" t="s">
        <v>11</v>
      </c>
      <c r="D11993" s="197"/>
    </row>
    <row r="11994" spans="1:4" x14ac:dyDescent="0.25">
      <c r="A11994" s="86">
        <v>7307</v>
      </c>
      <c r="B11994" s="87" t="s">
        <v>16720</v>
      </c>
      <c r="C11994" s="86" t="s">
        <v>3741</v>
      </c>
      <c r="D11994" s="197">
        <v>49.76</v>
      </c>
    </row>
    <row r="11995" spans="1:4" x14ac:dyDescent="0.25">
      <c r="A11995" s="86">
        <v>38122</v>
      </c>
      <c r="B11995" s="87" t="s">
        <v>16721</v>
      </c>
      <c r="C11995" s="86" t="s">
        <v>3741</v>
      </c>
      <c r="D11995" s="197">
        <v>22.9</v>
      </c>
    </row>
    <row r="11996" spans="1:4" x14ac:dyDescent="0.25">
      <c r="A11996" s="86">
        <v>43653</v>
      </c>
      <c r="B11996" s="87" t="s">
        <v>16722</v>
      </c>
      <c r="C11996" s="86" t="s">
        <v>3741</v>
      </c>
      <c r="D11996" s="197">
        <v>46.63</v>
      </c>
    </row>
    <row r="11997" spans="1:4" x14ac:dyDescent="0.25">
      <c r="A11997" s="86">
        <v>45301</v>
      </c>
      <c r="B11997" s="87" t="s">
        <v>16723</v>
      </c>
      <c r="C11997" s="86" t="s">
        <v>11</v>
      </c>
      <c r="D11997" s="197">
        <v>250.41</v>
      </c>
    </row>
    <row r="11998" spans="1:4" ht="26.4" x14ac:dyDescent="0.25">
      <c r="A11998" s="86">
        <v>45334</v>
      </c>
      <c r="B11998" s="87" t="s">
        <v>16724</v>
      </c>
      <c r="C11998" s="86" t="s">
        <v>11</v>
      </c>
      <c r="D11998" s="197">
        <v>8.26</v>
      </c>
    </row>
    <row r="11999" spans="1:4" ht="26.4" x14ac:dyDescent="0.25">
      <c r="A11999" s="86">
        <v>12344</v>
      </c>
      <c r="B11999" s="87" t="s">
        <v>16725</v>
      </c>
      <c r="C11999" s="86" t="s">
        <v>11</v>
      </c>
      <c r="D11999" s="197">
        <v>3.28</v>
      </c>
    </row>
    <row r="12000" spans="1:4" ht="26.4" x14ac:dyDescent="0.25">
      <c r="A12000" s="86">
        <v>12343</v>
      </c>
      <c r="B12000" s="87" t="s">
        <v>16726</v>
      </c>
      <c r="C12000" s="86" t="s">
        <v>11</v>
      </c>
      <c r="D12000" s="197">
        <v>5.08</v>
      </c>
    </row>
    <row r="12001" spans="1:4" ht="26.4" x14ac:dyDescent="0.25">
      <c r="A12001" s="86">
        <v>3295</v>
      </c>
      <c r="B12001" s="87" t="s">
        <v>16727</v>
      </c>
      <c r="C12001" s="86" t="s">
        <v>11</v>
      </c>
      <c r="D12001" s="197">
        <v>17.75</v>
      </c>
    </row>
    <row r="12002" spans="1:4" ht="26.4" x14ac:dyDescent="0.25">
      <c r="A12002" s="86">
        <v>3302</v>
      </c>
      <c r="B12002" s="87" t="s">
        <v>16728</v>
      </c>
      <c r="C12002" s="86" t="s">
        <v>11</v>
      </c>
      <c r="D12002" s="197">
        <v>18.559999999999999</v>
      </c>
    </row>
    <row r="12003" spans="1:4" ht="26.4" x14ac:dyDescent="0.25">
      <c r="A12003" s="86">
        <v>3297</v>
      </c>
      <c r="B12003" s="87" t="s">
        <v>16729</v>
      </c>
      <c r="C12003" s="86" t="s">
        <v>11</v>
      </c>
      <c r="D12003" s="197">
        <v>19.809999999999999</v>
      </c>
    </row>
    <row r="12004" spans="1:4" ht="26.4" x14ac:dyDescent="0.25">
      <c r="A12004" s="86">
        <v>3294</v>
      </c>
      <c r="B12004" s="87" t="s">
        <v>16730</v>
      </c>
      <c r="C12004" s="86" t="s">
        <v>11</v>
      </c>
      <c r="D12004" s="197">
        <v>20.12</v>
      </c>
    </row>
    <row r="12005" spans="1:4" ht="26.4" x14ac:dyDescent="0.25">
      <c r="A12005" s="86">
        <v>3292</v>
      </c>
      <c r="B12005" s="87" t="s">
        <v>16731</v>
      </c>
      <c r="C12005" s="86" t="s">
        <v>11</v>
      </c>
      <c r="D12005" s="197">
        <v>18.899999999999999</v>
      </c>
    </row>
    <row r="12006" spans="1:4" ht="26.4" x14ac:dyDescent="0.25">
      <c r="A12006" s="86">
        <v>3298</v>
      </c>
      <c r="B12006" s="87" t="s">
        <v>16732</v>
      </c>
      <c r="C12006" s="86" t="s">
        <v>11</v>
      </c>
      <c r="D12006" s="197">
        <v>44.29</v>
      </c>
    </row>
    <row r="12007" spans="1:4" ht="26.4" x14ac:dyDescent="0.25">
      <c r="A12007" s="86">
        <v>34802</v>
      </c>
      <c r="B12007" s="87" t="s">
        <v>16733</v>
      </c>
      <c r="C12007" s="86" t="s">
        <v>11</v>
      </c>
      <c r="D12007" s="197">
        <v>1767.21</v>
      </c>
    </row>
    <row r="12008" spans="1:4" ht="26.4" x14ac:dyDescent="0.25">
      <c r="A12008" s="86">
        <v>11588</v>
      </c>
      <c r="B12008" s="87" t="s">
        <v>16734</v>
      </c>
      <c r="C12008" s="86" t="s">
        <v>11</v>
      </c>
      <c r="D12008" s="197">
        <v>1906.53</v>
      </c>
    </row>
    <row r="12009" spans="1:4" ht="26.4" x14ac:dyDescent="0.25">
      <c r="A12009" s="86">
        <v>34383</v>
      </c>
      <c r="B12009" s="87" t="s">
        <v>16735</v>
      </c>
      <c r="C12009" s="86" t="s">
        <v>11</v>
      </c>
      <c r="D12009" s="197">
        <v>2097.3200000000002</v>
      </c>
    </row>
    <row r="12010" spans="1:4" ht="26.4" x14ac:dyDescent="0.25">
      <c r="A12010" s="86">
        <v>40451</v>
      </c>
      <c r="B12010" s="87" t="s">
        <v>16736</v>
      </c>
      <c r="C12010" s="86" t="s">
        <v>9</v>
      </c>
      <c r="D12010" s="197">
        <v>169.53</v>
      </c>
    </row>
    <row r="12011" spans="1:4" ht="26.4" x14ac:dyDescent="0.25">
      <c r="A12011" s="86">
        <v>40453</v>
      </c>
      <c r="B12011" s="87" t="s">
        <v>16737</v>
      </c>
      <c r="C12011" s="86" t="s">
        <v>9</v>
      </c>
      <c r="D12011" s="197">
        <v>183.43</v>
      </c>
    </row>
    <row r="12012" spans="1:4" ht="26.4" x14ac:dyDescent="0.25">
      <c r="A12012" s="86">
        <v>40452</v>
      </c>
      <c r="B12012" s="87" t="s">
        <v>16738</v>
      </c>
      <c r="C12012" s="86" t="s">
        <v>9</v>
      </c>
      <c r="D12012" s="197">
        <v>201.21</v>
      </c>
    </row>
    <row r="12013" spans="1:4" ht="26.4" x14ac:dyDescent="0.25">
      <c r="A12013" s="86">
        <v>11594</v>
      </c>
      <c r="B12013" s="87" t="s">
        <v>16739</v>
      </c>
      <c r="C12013" s="86" t="s">
        <v>11</v>
      </c>
      <c r="D12013" s="197">
        <v>607.66999999999996</v>
      </c>
    </row>
    <row r="12014" spans="1:4" ht="26.4" x14ac:dyDescent="0.25">
      <c r="A12014" s="86">
        <v>3311</v>
      </c>
      <c r="B12014" s="87" t="s">
        <v>16740</v>
      </c>
      <c r="C12014" s="86" t="s">
        <v>28</v>
      </c>
      <c r="D12014" s="197">
        <v>607.66999999999996</v>
      </c>
    </row>
    <row r="12015" spans="1:4" ht="26.4" x14ac:dyDescent="0.25">
      <c r="A12015" s="86">
        <v>11599</v>
      </c>
      <c r="B12015" s="87" t="s">
        <v>16741</v>
      </c>
      <c r="C12015" s="86" t="s">
        <v>11</v>
      </c>
      <c r="D12015" s="197">
        <v>808.12</v>
      </c>
    </row>
    <row r="12016" spans="1:4" ht="26.4" x14ac:dyDescent="0.25">
      <c r="A12016" s="86">
        <v>11593</v>
      </c>
      <c r="B12016" s="87" t="s">
        <v>16742</v>
      </c>
      <c r="C12016" s="86" t="s">
        <v>11</v>
      </c>
      <c r="D12016" s="197">
        <v>1132.94</v>
      </c>
    </row>
    <row r="12017" spans="1:4" ht="26.4" x14ac:dyDescent="0.25">
      <c r="A12017" s="86">
        <v>3314</v>
      </c>
      <c r="B12017" s="87" t="s">
        <v>16743</v>
      </c>
      <c r="C12017" s="86" t="s">
        <v>28</v>
      </c>
      <c r="D12017" s="197">
        <v>810.29</v>
      </c>
    </row>
    <row r="12018" spans="1:4" ht="26.4" x14ac:dyDescent="0.25">
      <c r="A12018" s="86">
        <v>11597</v>
      </c>
      <c r="B12018" s="87" t="s">
        <v>16744</v>
      </c>
      <c r="C12018" s="86" t="s">
        <v>11</v>
      </c>
      <c r="D12018" s="197">
        <v>942.26</v>
      </c>
    </row>
    <row r="12019" spans="1:4" x14ac:dyDescent="0.25">
      <c r="A12019" s="86">
        <v>3309</v>
      </c>
      <c r="B12019" s="87" t="s">
        <v>16745</v>
      </c>
      <c r="C12019" s="86" t="s">
        <v>28</v>
      </c>
      <c r="D12019" s="197">
        <v>643.48</v>
      </c>
    </row>
    <row r="12020" spans="1:4" ht="39.6" x14ac:dyDescent="0.25">
      <c r="A12020" s="86">
        <v>40440</v>
      </c>
      <c r="B12020" s="87" t="s">
        <v>16746</v>
      </c>
      <c r="C12020" s="86" t="s">
        <v>28</v>
      </c>
      <c r="D12020" s="197">
        <v>843.99</v>
      </c>
    </row>
    <row r="12021" spans="1:4" ht="39.6" x14ac:dyDescent="0.25">
      <c r="A12021" s="86">
        <v>40441</v>
      </c>
      <c r="B12021" s="87" t="s">
        <v>16747</v>
      </c>
      <c r="C12021" s="86" t="s">
        <v>28</v>
      </c>
      <c r="D12021" s="197">
        <v>538.84</v>
      </c>
    </row>
    <row r="12022" spans="1:4" ht="39.6" x14ac:dyDescent="0.25">
      <c r="A12022" s="86">
        <v>34612</v>
      </c>
      <c r="B12022" s="87" t="s">
        <v>16748</v>
      </c>
      <c r="C12022" s="86" t="s">
        <v>11</v>
      </c>
      <c r="D12022" s="197">
        <v>1165.4100000000001</v>
      </c>
    </row>
    <row r="12023" spans="1:4" ht="39.6" x14ac:dyDescent="0.25">
      <c r="A12023" s="86">
        <v>34635</v>
      </c>
      <c r="B12023" s="87" t="s">
        <v>16749</v>
      </c>
      <c r="C12023" s="86" t="s">
        <v>11</v>
      </c>
      <c r="D12023" s="197">
        <v>1498.66</v>
      </c>
    </row>
    <row r="12024" spans="1:4" ht="39.6" x14ac:dyDescent="0.25">
      <c r="A12024" s="86">
        <v>34633</v>
      </c>
      <c r="B12024" s="87" t="s">
        <v>16750</v>
      </c>
      <c r="C12024" s="86" t="s">
        <v>11</v>
      </c>
      <c r="D12024" s="197">
        <v>1651.92</v>
      </c>
    </row>
    <row r="12025" spans="1:4" ht="39.6" x14ac:dyDescent="0.25">
      <c r="A12025" s="86">
        <v>40449</v>
      </c>
      <c r="B12025" s="87" t="s">
        <v>16751</v>
      </c>
      <c r="C12025" s="86" t="s">
        <v>28</v>
      </c>
      <c r="D12025" s="197">
        <v>452.99</v>
      </c>
    </row>
    <row r="12026" spans="1:4" ht="26.4" x14ac:dyDescent="0.25">
      <c r="A12026" s="86">
        <v>11592</v>
      </c>
      <c r="B12026" s="87" t="s">
        <v>16752</v>
      </c>
      <c r="C12026" s="86" t="s">
        <v>11</v>
      </c>
      <c r="D12026" s="197">
        <v>810.29</v>
      </c>
    </row>
    <row r="12027" spans="1:4" ht="26.4" x14ac:dyDescent="0.25">
      <c r="A12027" s="86">
        <v>34800</v>
      </c>
      <c r="B12027" s="87" t="s">
        <v>16753</v>
      </c>
      <c r="C12027" s="86" t="s">
        <v>28</v>
      </c>
      <c r="D12027" s="197">
        <v>566.46</v>
      </c>
    </row>
    <row r="12028" spans="1:4" ht="26.4" x14ac:dyDescent="0.25">
      <c r="A12028" s="86">
        <v>11596</v>
      </c>
      <c r="B12028" s="87" t="s">
        <v>16754</v>
      </c>
      <c r="C12028" s="86" t="s">
        <v>11</v>
      </c>
      <c r="D12028" s="197">
        <v>643.48</v>
      </c>
    </row>
    <row r="12029" spans="1:4" ht="26.4" x14ac:dyDescent="0.25">
      <c r="A12029" s="86">
        <v>40438</v>
      </c>
      <c r="B12029" s="87" t="s">
        <v>16755</v>
      </c>
      <c r="C12029" s="86" t="s">
        <v>28</v>
      </c>
      <c r="D12029" s="197">
        <v>377.39</v>
      </c>
    </row>
    <row r="12030" spans="1:4" ht="26.4" x14ac:dyDescent="0.25">
      <c r="A12030" s="86">
        <v>40436</v>
      </c>
      <c r="B12030" s="87" t="s">
        <v>16756</v>
      </c>
      <c r="C12030" s="86" t="s">
        <v>28</v>
      </c>
      <c r="D12030" s="197">
        <v>470.57</v>
      </c>
    </row>
    <row r="12031" spans="1:4" ht="26.4" x14ac:dyDescent="0.25">
      <c r="A12031" s="86">
        <v>4315</v>
      </c>
      <c r="B12031" s="87" t="s">
        <v>16757</v>
      </c>
      <c r="C12031" s="86" t="s">
        <v>11</v>
      </c>
      <c r="D12031" s="197">
        <v>2.86</v>
      </c>
    </row>
    <row r="12032" spans="1:4" x14ac:dyDescent="0.25">
      <c r="A12032" s="86">
        <v>402</v>
      </c>
      <c r="B12032" s="87" t="s">
        <v>16758</v>
      </c>
      <c r="C12032" s="86" t="s">
        <v>11</v>
      </c>
      <c r="D12032" s="197">
        <v>17.36</v>
      </c>
    </row>
    <row r="12033" spans="1:4" x14ac:dyDescent="0.25">
      <c r="A12033" s="86">
        <v>4226</v>
      </c>
      <c r="B12033" s="87" t="s">
        <v>16759</v>
      </c>
      <c r="C12033" s="86" t="s">
        <v>16</v>
      </c>
      <c r="D12033" s="197">
        <v>7.66</v>
      </c>
    </row>
    <row r="12034" spans="1:4" x14ac:dyDescent="0.25">
      <c r="A12034" s="86">
        <v>4222</v>
      </c>
      <c r="B12034" s="87" t="s">
        <v>9729</v>
      </c>
      <c r="C12034" s="86" t="s">
        <v>3741</v>
      </c>
      <c r="D12034" s="197">
        <v>6.2</v>
      </c>
    </row>
    <row r="12035" spans="1:4" ht="39.6" x14ac:dyDescent="0.25">
      <c r="A12035" s="86">
        <v>34804</v>
      </c>
      <c r="B12035" s="87" t="s">
        <v>16760</v>
      </c>
      <c r="C12035" s="86" t="s">
        <v>9</v>
      </c>
      <c r="D12035" s="197">
        <v>68.400000000000006</v>
      </c>
    </row>
    <row r="12036" spans="1:4" ht="26.4" x14ac:dyDescent="0.25">
      <c r="A12036" s="86">
        <v>4013</v>
      </c>
      <c r="B12036" s="87" t="s">
        <v>16761</v>
      </c>
      <c r="C12036" s="86" t="s">
        <v>9</v>
      </c>
      <c r="D12036" s="197">
        <v>7.53</v>
      </c>
    </row>
    <row r="12037" spans="1:4" ht="26.4" x14ac:dyDescent="0.25">
      <c r="A12037" s="86">
        <v>4011</v>
      </c>
      <c r="B12037" s="87" t="s">
        <v>16762</v>
      </c>
      <c r="C12037" s="86" t="s">
        <v>9</v>
      </c>
      <c r="D12037" s="197">
        <v>8.41</v>
      </c>
    </row>
    <row r="12038" spans="1:4" ht="26.4" x14ac:dyDescent="0.25">
      <c r="A12038" s="86">
        <v>4021</v>
      </c>
      <c r="B12038" s="87" t="s">
        <v>16763</v>
      </c>
      <c r="C12038" s="86" t="s">
        <v>9</v>
      </c>
      <c r="D12038" s="197">
        <v>10.49</v>
      </c>
    </row>
    <row r="12039" spans="1:4" ht="26.4" x14ac:dyDescent="0.25">
      <c r="A12039" s="86">
        <v>4019</v>
      </c>
      <c r="B12039" s="87" t="s">
        <v>16764</v>
      </c>
      <c r="C12039" s="86" t="s">
        <v>9</v>
      </c>
      <c r="D12039" s="197">
        <v>12.6</v>
      </c>
    </row>
    <row r="12040" spans="1:4" ht="26.4" x14ac:dyDescent="0.25">
      <c r="A12040" s="86">
        <v>4012</v>
      </c>
      <c r="B12040" s="87" t="s">
        <v>16765</v>
      </c>
      <c r="C12040" s="86" t="s">
        <v>9</v>
      </c>
      <c r="D12040" s="197">
        <v>16.88</v>
      </c>
    </row>
    <row r="12041" spans="1:4" ht="26.4" x14ac:dyDescent="0.25">
      <c r="A12041" s="86">
        <v>4020</v>
      </c>
      <c r="B12041" s="87" t="s">
        <v>16766</v>
      </c>
      <c r="C12041" s="86" t="s">
        <v>9</v>
      </c>
      <c r="D12041" s="197">
        <v>21.13</v>
      </c>
    </row>
    <row r="12042" spans="1:4" ht="26.4" x14ac:dyDescent="0.25">
      <c r="A12042" s="86">
        <v>4018</v>
      </c>
      <c r="B12042" s="87" t="s">
        <v>16767</v>
      </c>
      <c r="C12042" s="86" t="s">
        <v>9</v>
      </c>
      <c r="D12042" s="197">
        <v>25.32</v>
      </c>
    </row>
    <row r="12043" spans="1:4" ht="26.4" x14ac:dyDescent="0.25">
      <c r="A12043" s="86">
        <v>36498</v>
      </c>
      <c r="B12043" s="87" t="s">
        <v>16768</v>
      </c>
      <c r="C12043" s="86" t="s">
        <v>11</v>
      </c>
      <c r="D12043" s="197">
        <v>9545.6299999999992</v>
      </c>
    </row>
    <row r="12044" spans="1:4" x14ac:dyDescent="0.25">
      <c r="A12044" s="86">
        <v>12872</v>
      </c>
      <c r="B12044" s="87" t="s">
        <v>16769</v>
      </c>
      <c r="C12044" s="86" t="s">
        <v>18</v>
      </c>
      <c r="D12044" s="197">
        <v>15.72</v>
      </c>
    </row>
    <row r="12045" spans="1:4" x14ac:dyDescent="0.25">
      <c r="A12045" s="86">
        <v>41075</v>
      </c>
      <c r="B12045" s="87" t="s">
        <v>16770</v>
      </c>
      <c r="C12045" s="86" t="s">
        <v>4061</v>
      </c>
      <c r="D12045" s="197">
        <v>2759.86</v>
      </c>
    </row>
    <row r="12046" spans="1:4" x14ac:dyDescent="0.25">
      <c r="A12046" s="86">
        <v>44324</v>
      </c>
      <c r="B12046" s="87" t="s">
        <v>16771</v>
      </c>
      <c r="C12046" s="86" t="s">
        <v>16</v>
      </c>
      <c r="D12046" s="197">
        <v>2.8</v>
      </c>
    </row>
    <row r="12047" spans="1:4" x14ac:dyDescent="0.25">
      <c r="A12047" s="86">
        <v>3315</v>
      </c>
      <c r="B12047" s="87" t="s">
        <v>16772</v>
      </c>
      <c r="C12047" s="86" t="s">
        <v>16</v>
      </c>
      <c r="D12047" s="197">
        <v>0.81</v>
      </c>
    </row>
    <row r="12048" spans="1:4" x14ac:dyDescent="0.25">
      <c r="A12048" s="86">
        <v>36870</v>
      </c>
      <c r="B12048" s="87" t="s">
        <v>16773</v>
      </c>
      <c r="C12048" s="86" t="s">
        <v>16</v>
      </c>
      <c r="D12048" s="197">
        <v>0.63</v>
      </c>
    </row>
    <row r="12049" spans="1:4" ht="26.4" x14ac:dyDescent="0.25">
      <c r="A12049" s="86">
        <v>5092</v>
      </c>
      <c r="B12049" s="87" t="s">
        <v>16774</v>
      </c>
      <c r="C12049" s="86" t="s">
        <v>8802</v>
      </c>
      <c r="D12049" s="197">
        <v>17.440000000000001</v>
      </c>
    </row>
    <row r="12050" spans="1:4" ht="26.4" x14ac:dyDescent="0.25">
      <c r="A12050" s="86">
        <v>11462</v>
      </c>
      <c r="B12050" s="87" t="s">
        <v>16775</v>
      </c>
      <c r="C12050" s="86" t="s">
        <v>8802</v>
      </c>
      <c r="D12050" s="197">
        <v>17.829999999999998</v>
      </c>
    </row>
    <row r="12051" spans="1:4" ht="26.4" x14ac:dyDescent="0.25">
      <c r="A12051" s="86">
        <v>36529</v>
      </c>
      <c r="B12051" s="87" t="s">
        <v>16776</v>
      </c>
      <c r="C12051" s="86" t="s">
        <v>11</v>
      </c>
      <c r="D12051" s="197"/>
    </row>
    <row r="12052" spans="1:4" ht="26.4" x14ac:dyDescent="0.25">
      <c r="A12052" s="86">
        <v>3318</v>
      </c>
      <c r="B12052" s="87" t="s">
        <v>16777</v>
      </c>
      <c r="C12052" s="86" t="s">
        <v>11</v>
      </c>
      <c r="D12052" s="197"/>
    </row>
    <row r="12053" spans="1:4" x14ac:dyDescent="0.25">
      <c r="A12053" s="86">
        <v>3324</v>
      </c>
      <c r="B12053" s="87" t="s">
        <v>16778</v>
      </c>
      <c r="C12053" s="86" t="s">
        <v>9</v>
      </c>
      <c r="D12053" s="197">
        <v>11.21</v>
      </c>
    </row>
    <row r="12054" spans="1:4" x14ac:dyDescent="0.25">
      <c r="A12054" s="86">
        <v>3322</v>
      </c>
      <c r="B12054" s="87" t="s">
        <v>16779</v>
      </c>
      <c r="C12054" s="86" t="s">
        <v>9</v>
      </c>
      <c r="D12054" s="197">
        <v>15.7</v>
      </c>
    </row>
    <row r="12055" spans="1:4" x14ac:dyDescent="0.25">
      <c r="A12055" s="86">
        <v>5076</v>
      </c>
      <c r="B12055" s="87" t="s">
        <v>16780</v>
      </c>
      <c r="C12055" s="86" t="s">
        <v>16</v>
      </c>
      <c r="D12055" s="197">
        <v>21.35</v>
      </c>
    </row>
    <row r="12056" spans="1:4" x14ac:dyDescent="0.25">
      <c r="A12056" s="86">
        <v>5077</v>
      </c>
      <c r="B12056" s="87" t="s">
        <v>16781</v>
      </c>
      <c r="C12056" s="86" t="s">
        <v>16</v>
      </c>
      <c r="D12056" s="197">
        <v>23.6</v>
      </c>
    </row>
    <row r="12057" spans="1:4" x14ac:dyDescent="0.25">
      <c r="A12057" s="86">
        <v>45242</v>
      </c>
      <c r="B12057" s="87" t="s">
        <v>16782</v>
      </c>
      <c r="C12057" s="86" t="s">
        <v>11</v>
      </c>
      <c r="D12057" s="197">
        <v>60.59</v>
      </c>
    </row>
    <row r="12058" spans="1:4" ht="26.4" x14ac:dyDescent="0.25">
      <c r="A12058" s="86">
        <v>11837</v>
      </c>
      <c r="B12058" s="87" t="s">
        <v>16783</v>
      </c>
      <c r="C12058" s="86" t="s">
        <v>11</v>
      </c>
      <c r="D12058" s="197">
        <v>66.25</v>
      </c>
    </row>
    <row r="12059" spans="1:4" ht="26.4" x14ac:dyDescent="0.25">
      <c r="A12059" s="86">
        <v>415</v>
      </c>
      <c r="B12059" s="87" t="s">
        <v>16784</v>
      </c>
      <c r="C12059" s="86" t="s">
        <v>11</v>
      </c>
      <c r="D12059" s="197">
        <v>27.17</v>
      </c>
    </row>
    <row r="12060" spans="1:4" ht="26.4" x14ac:dyDescent="0.25">
      <c r="A12060" s="86">
        <v>38055</v>
      </c>
      <c r="B12060" s="87" t="s">
        <v>16785</v>
      </c>
      <c r="C12060" s="86" t="s">
        <v>11</v>
      </c>
      <c r="D12060" s="197">
        <v>6.01</v>
      </c>
    </row>
    <row r="12061" spans="1:4" ht="26.4" x14ac:dyDescent="0.25">
      <c r="A12061" s="86">
        <v>416</v>
      </c>
      <c r="B12061" s="87" t="s">
        <v>16786</v>
      </c>
      <c r="C12061" s="86" t="s">
        <v>11</v>
      </c>
      <c r="D12061" s="197">
        <v>9.94</v>
      </c>
    </row>
    <row r="12062" spans="1:4" ht="26.4" x14ac:dyDescent="0.25">
      <c r="A12062" s="86">
        <v>425</v>
      </c>
      <c r="B12062" s="87" t="s">
        <v>16787</v>
      </c>
      <c r="C12062" s="86" t="s">
        <v>11</v>
      </c>
      <c r="D12062" s="197">
        <v>6.16</v>
      </c>
    </row>
    <row r="12063" spans="1:4" ht="26.4" x14ac:dyDescent="0.25">
      <c r="A12063" s="86">
        <v>426</v>
      </c>
      <c r="B12063" s="87" t="s">
        <v>16788</v>
      </c>
      <c r="C12063" s="86" t="s">
        <v>11</v>
      </c>
      <c r="D12063" s="197">
        <v>33.950000000000003</v>
      </c>
    </row>
    <row r="12064" spans="1:4" ht="26.4" x14ac:dyDescent="0.25">
      <c r="A12064" s="86">
        <v>38056</v>
      </c>
      <c r="B12064" s="87" t="s">
        <v>16789</v>
      </c>
      <c r="C12064" s="86" t="s">
        <v>11</v>
      </c>
      <c r="D12064" s="197">
        <v>33.159999999999997</v>
      </c>
    </row>
    <row r="12065" spans="1:4" x14ac:dyDescent="0.25">
      <c r="A12065" s="86">
        <v>1564</v>
      </c>
      <c r="B12065" s="87" t="s">
        <v>16790</v>
      </c>
      <c r="C12065" s="86" t="s">
        <v>11</v>
      </c>
      <c r="D12065" s="197">
        <v>12.65</v>
      </c>
    </row>
    <row r="12066" spans="1:4" x14ac:dyDescent="0.25">
      <c r="A12066" s="86">
        <v>11032</v>
      </c>
      <c r="B12066" s="87" t="s">
        <v>16791</v>
      </c>
      <c r="C12066" s="86" t="s">
        <v>11</v>
      </c>
      <c r="D12066" s="197">
        <v>16.11</v>
      </c>
    </row>
    <row r="12067" spans="1:4" ht="26.4" x14ac:dyDescent="0.25">
      <c r="A12067" s="86">
        <v>36786</v>
      </c>
      <c r="B12067" s="87" t="s">
        <v>16792</v>
      </c>
      <c r="C12067" s="86" t="s">
        <v>4290</v>
      </c>
      <c r="D12067" s="197"/>
    </row>
    <row r="12068" spans="1:4" ht="26.4" x14ac:dyDescent="0.25">
      <c r="A12068" s="86">
        <v>36785</v>
      </c>
      <c r="B12068" s="87" t="s">
        <v>16793</v>
      </c>
      <c r="C12068" s="86" t="s">
        <v>4290</v>
      </c>
      <c r="D12068" s="197"/>
    </row>
    <row r="12069" spans="1:4" ht="26.4" x14ac:dyDescent="0.25">
      <c r="A12069" s="86">
        <v>36782</v>
      </c>
      <c r="B12069" s="87" t="s">
        <v>16794</v>
      </c>
      <c r="C12069" s="86" t="s">
        <v>4290</v>
      </c>
      <c r="D12069" s="197"/>
    </row>
    <row r="12070" spans="1:4" ht="26.4" x14ac:dyDescent="0.25">
      <c r="A12070" s="86">
        <v>44481</v>
      </c>
      <c r="B12070" s="87" t="s">
        <v>16795</v>
      </c>
      <c r="C12070" s="86" t="s">
        <v>4290</v>
      </c>
      <c r="D12070" s="197"/>
    </row>
    <row r="12071" spans="1:4" ht="26.4" x14ac:dyDescent="0.25">
      <c r="A12071" s="86">
        <v>4824</v>
      </c>
      <c r="B12071" s="87" t="s">
        <v>16796</v>
      </c>
      <c r="C12071" s="86" t="s">
        <v>16</v>
      </c>
      <c r="D12071" s="197">
        <v>0.22</v>
      </c>
    </row>
    <row r="12072" spans="1:4" ht="26.4" x14ac:dyDescent="0.25">
      <c r="A12072" s="86">
        <v>11795</v>
      </c>
      <c r="B12072" s="87" t="s">
        <v>16797</v>
      </c>
      <c r="C12072" s="86" t="s">
        <v>9</v>
      </c>
      <c r="D12072" s="197">
        <v>358.49</v>
      </c>
    </row>
    <row r="12073" spans="1:4" x14ac:dyDescent="0.25">
      <c r="A12073" s="86">
        <v>134</v>
      </c>
      <c r="B12073" s="87" t="s">
        <v>16798</v>
      </c>
      <c r="C12073" s="86" t="s">
        <v>16</v>
      </c>
      <c r="D12073" s="197">
        <v>1.54</v>
      </c>
    </row>
    <row r="12074" spans="1:4" ht="26.4" x14ac:dyDescent="0.25">
      <c r="A12074" s="86">
        <v>4229</v>
      </c>
      <c r="B12074" s="87" t="s">
        <v>16799</v>
      </c>
      <c r="C12074" s="86" t="s">
        <v>16</v>
      </c>
      <c r="D12074" s="197">
        <v>44.02</v>
      </c>
    </row>
    <row r="12075" spans="1:4" x14ac:dyDescent="0.25">
      <c r="A12075" s="86">
        <v>11731</v>
      </c>
      <c r="B12075" s="87" t="s">
        <v>16800</v>
      </c>
      <c r="C12075" s="86" t="s">
        <v>11</v>
      </c>
      <c r="D12075" s="197">
        <v>11.19</v>
      </c>
    </row>
    <row r="12076" spans="1:4" x14ac:dyDescent="0.25">
      <c r="A12076" s="86">
        <v>11732</v>
      </c>
      <c r="B12076" s="87" t="s">
        <v>16801</v>
      </c>
      <c r="C12076" s="86" t="s">
        <v>11</v>
      </c>
      <c r="D12076" s="197">
        <v>29.33</v>
      </c>
    </row>
    <row r="12077" spans="1:4" x14ac:dyDescent="0.25">
      <c r="A12077" s="86">
        <v>11244</v>
      </c>
      <c r="B12077" s="87" t="s">
        <v>16802</v>
      </c>
      <c r="C12077" s="86" t="s">
        <v>11</v>
      </c>
      <c r="D12077" s="197"/>
    </row>
    <row r="12078" spans="1:4" ht="26.4" x14ac:dyDescent="0.25">
      <c r="A12078" s="86">
        <v>11235</v>
      </c>
      <c r="B12078" s="87" t="s">
        <v>16803</v>
      </c>
      <c r="C12078" s="86" t="s">
        <v>11</v>
      </c>
      <c r="D12078" s="197"/>
    </row>
    <row r="12079" spans="1:4" ht="26.4" x14ac:dyDescent="0.25">
      <c r="A12079" s="86">
        <v>11236</v>
      </c>
      <c r="B12079" s="87" t="s">
        <v>16804</v>
      </c>
      <c r="C12079" s="86" t="s">
        <v>11</v>
      </c>
      <c r="D12079" s="197"/>
    </row>
    <row r="12080" spans="1:4" ht="26.4" x14ac:dyDescent="0.25">
      <c r="A12080" s="86">
        <v>11245</v>
      </c>
      <c r="B12080" s="87" t="s">
        <v>16805</v>
      </c>
      <c r="C12080" s="86" t="s">
        <v>11</v>
      </c>
      <c r="D12080" s="197"/>
    </row>
    <row r="12081" spans="1:4" x14ac:dyDescent="0.25">
      <c r="A12081" s="86">
        <v>36494</v>
      </c>
      <c r="B12081" s="87" t="s">
        <v>16806</v>
      </c>
      <c r="C12081" s="86" t="s">
        <v>11</v>
      </c>
      <c r="D12081" s="197"/>
    </row>
    <row r="12082" spans="1:4" x14ac:dyDescent="0.25">
      <c r="A12082" s="86">
        <v>36493</v>
      </c>
      <c r="B12082" s="87" t="s">
        <v>16807</v>
      </c>
      <c r="C12082" s="86" t="s">
        <v>11</v>
      </c>
      <c r="D12082" s="197"/>
    </row>
    <row r="12083" spans="1:4" ht="26.4" x14ac:dyDescent="0.25">
      <c r="A12083" s="86">
        <v>36492</v>
      </c>
      <c r="B12083" s="87" t="s">
        <v>16808</v>
      </c>
      <c r="C12083" s="86" t="s">
        <v>11</v>
      </c>
      <c r="D12083" s="197"/>
    </row>
    <row r="12084" spans="1:4" ht="26.4" x14ac:dyDescent="0.25">
      <c r="A12084" s="86">
        <v>36499</v>
      </c>
      <c r="B12084" s="87" t="s">
        <v>16809</v>
      </c>
      <c r="C12084" s="86" t="s">
        <v>11</v>
      </c>
      <c r="D12084" s="197">
        <v>5154.6400000000003</v>
      </c>
    </row>
    <row r="12085" spans="1:4" ht="39.6" x14ac:dyDescent="0.25">
      <c r="A12085" s="86">
        <v>13533</v>
      </c>
      <c r="B12085" s="87" t="s">
        <v>16810</v>
      </c>
      <c r="C12085" s="86" t="s">
        <v>11</v>
      </c>
      <c r="D12085" s="197">
        <v>236290.92</v>
      </c>
    </row>
    <row r="12086" spans="1:4" ht="39.6" x14ac:dyDescent="0.25">
      <c r="A12086" s="86">
        <v>13333</v>
      </c>
      <c r="B12086" s="87" t="s">
        <v>16811</v>
      </c>
      <c r="C12086" s="86" t="s">
        <v>11</v>
      </c>
      <c r="D12086" s="197">
        <v>264340.36</v>
      </c>
    </row>
    <row r="12087" spans="1:4" ht="26.4" x14ac:dyDescent="0.25">
      <c r="A12087" s="86">
        <v>39585</v>
      </c>
      <c r="B12087" s="87" t="s">
        <v>16812</v>
      </c>
      <c r="C12087" s="86" t="s">
        <v>11</v>
      </c>
      <c r="D12087" s="197">
        <v>170684.56</v>
      </c>
    </row>
    <row r="12088" spans="1:4" ht="26.4" x14ac:dyDescent="0.25">
      <c r="A12088" s="86">
        <v>39586</v>
      </c>
      <c r="B12088" s="87" t="s">
        <v>16813</v>
      </c>
      <c r="C12088" s="86" t="s">
        <v>11</v>
      </c>
      <c r="D12088" s="197">
        <v>200201.43</v>
      </c>
    </row>
    <row r="12089" spans="1:4" ht="26.4" x14ac:dyDescent="0.25">
      <c r="A12089" s="86">
        <v>39587</v>
      </c>
      <c r="B12089" s="87" t="s">
        <v>16814</v>
      </c>
      <c r="C12089" s="86" t="s">
        <v>11</v>
      </c>
      <c r="D12089" s="197">
        <v>243835.09</v>
      </c>
    </row>
    <row r="12090" spans="1:4" ht="26.4" x14ac:dyDescent="0.25">
      <c r="A12090" s="86">
        <v>39588</v>
      </c>
      <c r="B12090" s="87" t="s">
        <v>16815</v>
      </c>
      <c r="C12090" s="86" t="s">
        <v>11</v>
      </c>
      <c r="D12090" s="197">
        <v>282335.35999999999</v>
      </c>
    </row>
    <row r="12091" spans="1:4" ht="26.4" x14ac:dyDescent="0.25">
      <c r="A12091" s="86">
        <v>39584</v>
      </c>
      <c r="B12091" s="87" t="s">
        <v>16816</v>
      </c>
      <c r="C12091" s="86" t="s">
        <v>11</v>
      </c>
      <c r="D12091" s="197">
        <v>151999.1</v>
      </c>
    </row>
    <row r="12092" spans="1:4" ht="26.4" x14ac:dyDescent="0.25">
      <c r="A12092" s="86">
        <v>39590</v>
      </c>
      <c r="B12092" s="87" t="s">
        <v>16817</v>
      </c>
      <c r="C12092" s="86" t="s">
        <v>11</v>
      </c>
      <c r="D12092" s="197">
        <v>148354.4</v>
      </c>
    </row>
    <row r="12093" spans="1:4" ht="26.4" x14ac:dyDescent="0.25">
      <c r="A12093" s="86">
        <v>39592</v>
      </c>
      <c r="B12093" s="87" t="s">
        <v>16818</v>
      </c>
      <c r="C12093" s="86" t="s">
        <v>11</v>
      </c>
      <c r="D12093" s="197">
        <v>213188.86</v>
      </c>
    </row>
    <row r="12094" spans="1:4" ht="26.4" x14ac:dyDescent="0.25">
      <c r="A12094" s="86">
        <v>39593</v>
      </c>
      <c r="B12094" s="87" t="s">
        <v>16819</v>
      </c>
      <c r="C12094" s="86" t="s">
        <v>11</v>
      </c>
      <c r="D12094" s="197">
        <v>243835.09</v>
      </c>
    </row>
    <row r="12095" spans="1:4" ht="26.4" x14ac:dyDescent="0.25">
      <c r="A12095" s="86">
        <v>14254</v>
      </c>
      <c r="B12095" s="87" t="s">
        <v>16820</v>
      </c>
      <c r="C12095" s="86" t="s">
        <v>11</v>
      </c>
      <c r="D12095" s="197">
        <v>138601</v>
      </c>
    </row>
    <row r="12096" spans="1:4" x14ac:dyDescent="0.25">
      <c r="A12096" s="86">
        <v>44494</v>
      </c>
      <c r="B12096" s="87" t="s">
        <v>16821</v>
      </c>
      <c r="C12096" s="86" t="s">
        <v>11</v>
      </c>
      <c r="D12096" s="197">
        <v>115742.89</v>
      </c>
    </row>
    <row r="12097" spans="1:4" x14ac:dyDescent="0.25">
      <c r="A12097" s="86">
        <v>25019</v>
      </c>
      <c r="B12097" s="87" t="s">
        <v>16822</v>
      </c>
      <c r="C12097" s="86" t="s">
        <v>11</v>
      </c>
      <c r="D12097" s="197">
        <v>198396.25</v>
      </c>
    </row>
    <row r="12098" spans="1:4" x14ac:dyDescent="0.25">
      <c r="A12098" s="86">
        <v>36501</v>
      </c>
      <c r="B12098" s="87" t="s">
        <v>16823</v>
      </c>
      <c r="C12098" s="86" t="s">
        <v>11</v>
      </c>
      <c r="D12098" s="197">
        <v>176641.04</v>
      </c>
    </row>
    <row r="12099" spans="1:4" x14ac:dyDescent="0.25">
      <c r="A12099" s="86">
        <v>44493</v>
      </c>
      <c r="B12099" s="87" t="s">
        <v>16824</v>
      </c>
      <c r="C12099" s="86" t="s">
        <v>11</v>
      </c>
      <c r="D12099" s="197">
        <v>212356.37</v>
      </c>
    </row>
    <row r="12100" spans="1:4" x14ac:dyDescent="0.25">
      <c r="A12100" s="86">
        <v>36500</v>
      </c>
      <c r="B12100" s="87" t="s">
        <v>16825</v>
      </c>
      <c r="C12100" s="86" t="s">
        <v>11</v>
      </c>
      <c r="D12100" s="197">
        <v>124827.4</v>
      </c>
    </row>
    <row r="12101" spans="1:4" ht="39.6" x14ac:dyDescent="0.25">
      <c r="A12101" s="86">
        <v>20017</v>
      </c>
      <c r="B12101" s="87" t="s">
        <v>16826</v>
      </c>
      <c r="C12101" s="86" t="s">
        <v>27</v>
      </c>
      <c r="D12101" s="197">
        <v>6.81</v>
      </c>
    </row>
    <row r="12102" spans="1:4" ht="26.4" x14ac:dyDescent="0.25">
      <c r="A12102" s="86">
        <v>20007</v>
      </c>
      <c r="B12102" s="87" t="s">
        <v>16827</v>
      </c>
      <c r="C12102" s="86" t="s">
        <v>27</v>
      </c>
      <c r="D12102" s="197">
        <v>4.07</v>
      </c>
    </row>
    <row r="12103" spans="1:4" ht="26.4" x14ac:dyDescent="0.25">
      <c r="A12103" s="86">
        <v>39831</v>
      </c>
      <c r="B12103" s="87" t="s">
        <v>16828</v>
      </c>
      <c r="C12103" s="86" t="s">
        <v>14977</v>
      </c>
      <c r="D12103" s="197">
        <v>228.73</v>
      </c>
    </row>
    <row r="12104" spans="1:4" ht="26.4" x14ac:dyDescent="0.25">
      <c r="A12104" s="86">
        <v>36888</v>
      </c>
      <c r="B12104" s="87" t="s">
        <v>16829</v>
      </c>
      <c r="C12104" s="86" t="s">
        <v>27</v>
      </c>
      <c r="D12104" s="197">
        <v>24.19</v>
      </c>
    </row>
    <row r="12105" spans="1:4" ht="39.6" x14ac:dyDescent="0.25">
      <c r="A12105" s="86">
        <v>39836</v>
      </c>
      <c r="B12105" s="87" t="s">
        <v>16830</v>
      </c>
      <c r="C12105" s="86" t="s">
        <v>14977</v>
      </c>
      <c r="D12105" s="197">
        <v>200.98</v>
      </c>
    </row>
    <row r="12106" spans="1:4" ht="26.4" x14ac:dyDescent="0.25">
      <c r="A12106" s="86">
        <v>39830</v>
      </c>
      <c r="B12106" s="87" t="s">
        <v>16831</v>
      </c>
      <c r="C12106" s="86" t="s">
        <v>14977</v>
      </c>
      <c r="D12106" s="197">
        <v>229.22</v>
      </c>
    </row>
    <row r="12107" spans="1:4" ht="26.4" x14ac:dyDescent="0.25">
      <c r="A12107" s="86">
        <v>36497</v>
      </c>
      <c r="B12107" s="87" t="s">
        <v>16832</v>
      </c>
      <c r="C12107" s="86" t="s">
        <v>11</v>
      </c>
      <c r="D12107" s="197">
        <v>1855.01</v>
      </c>
    </row>
    <row r="12108" spans="1:4" ht="26.4" x14ac:dyDescent="0.25">
      <c r="A12108" s="86">
        <v>40527</v>
      </c>
      <c r="B12108" s="87" t="s">
        <v>16833</v>
      </c>
      <c r="C12108" s="86" t="s">
        <v>11</v>
      </c>
      <c r="D12108" s="197">
        <v>1624.91</v>
      </c>
    </row>
    <row r="12109" spans="1:4" ht="26.4" x14ac:dyDescent="0.25">
      <c r="A12109" s="86">
        <v>36487</v>
      </c>
      <c r="B12109" s="87" t="s">
        <v>16834</v>
      </c>
      <c r="C12109" s="86" t="s">
        <v>11</v>
      </c>
      <c r="D12109" s="197">
        <v>3229.86</v>
      </c>
    </row>
    <row r="12110" spans="1:4" ht="26.4" x14ac:dyDescent="0.25">
      <c r="A12110" s="86">
        <v>44475</v>
      </c>
      <c r="B12110" s="87" t="s">
        <v>16835</v>
      </c>
      <c r="C12110" s="86" t="s">
        <v>11</v>
      </c>
      <c r="D12110" s="197"/>
    </row>
    <row r="12111" spans="1:4" ht="26.4" x14ac:dyDescent="0.25">
      <c r="A12111" s="86">
        <v>44474</v>
      </c>
      <c r="B12111" s="87" t="s">
        <v>16836</v>
      </c>
      <c r="C12111" s="86" t="s">
        <v>11</v>
      </c>
      <c r="D12111" s="197"/>
    </row>
    <row r="12112" spans="1:4" ht="26.4" x14ac:dyDescent="0.25">
      <c r="A12112" s="86">
        <v>44490</v>
      </c>
      <c r="B12112" s="87" t="s">
        <v>16837</v>
      </c>
      <c r="C12112" s="86" t="s">
        <v>11</v>
      </c>
      <c r="D12112" s="197"/>
    </row>
    <row r="12113" spans="1:4" ht="52.8" x14ac:dyDescent="0.25">
      <c r="A12113" s="86">
        <v>37776</v>
      </c>
      <c r="B12113" s="87" t="s">
        <v>16838</v>
      </c>
      <c r="C12113" s="86" t="s">
        <v>11</v>
      </c>
      <c r="D12113" s="197"/>
    </row>
    <row r="12114" spans="1:4" ht="52.8" x14ac:dyDescent="0.25">
      <c r="A12114" s="86">
        <v>37775</v>
      </c>
      <c r="B12114" s="87" t="s">
        <v>16839</v>
      </c>
      <c r="C12114" s="86" t="s">
        <v>11</v>
      </c>
      <c r="D12114" s="197"/>
    </row>
    <row r="12115" spans="1:4" ht="52.8" x14ac:dyDescent="0.25">
      <c r="A12115" s="86">
        <v>36491</v>
      </c>
      <c r="B12115" s="87" t="s">
        <v>16840</v>
      </c>
      <c r="C12115" s="86" t="s">
        <v>11</v>
      </c>
      <c r="D12115" s="197"/>
    </row>
    <row r="12116" spans="1:4" ht="52.8" x14ac:dyDescent="0.25">
      <c r="A12116" s="86">
        <v>10712</v>
      </c>
      <c r="B12116" s="87" t="s">
        <v>16841</v>
      </c>
      <c r="C12116" s="86" t="s">
        <v>11</v>
      </c>
      <c r="D12116" s="197"/>
    </row>
    <row r="12117" spans="1:4" ht="52.8" x14ac:dyDescent="0.25">
      <c r="A12117" s="86">
        <v>3363</v>
      </c>
      <c r="B12117" s="87" t="s">
        <v>16842</v>
      </c>
      <c r="C12117" s="86" t="s">
        <v>11</v>
      </c>
      <c r="D12117" s="197"/>
    </row>
    <row r="12118" spans="1:4" ht="52.8" x14ac:dyDescent="0.25">
      <c r="A12118" s="86">
        <v>3365</v>
      </c>
      <c r="B12118" s="87" t="s">
        <v>16843</v>
      </c>
      <c r="C12118" s="86" t="s">
        <v>11</v>
      </c>
      <c r="D12118" s="197"/>
    </row>
    <row r="12119" spans="1:4" x14ac:dyDescent="0.25">
      <c r="A12119" s="86">
        <v>7569</v>
      </c>
      <c r="B12119" s="87" t="s">
        <v>16844</v>
      </c>
      <c r="C12119" s="86" t="s">
        <v>11</v>
      </c>
      <c r="D12119" s="197">
        <v>81.099999999999994</v>
      </c>
    </row>
    <row r="12120" spans="1:4" ht="26.4" x14ac:dyDescent="0.25">
      <c r="A12120" s="86">
        <v>3378</v>
      </c>
      <c r="B12120" s="87" t="s">
        <v>16845</v>
      </c>
      <c r="C12120" s="86" t="s">
        <v>11</v>
      </c>
      <c r="D12120" s="197">
        <v>96.17</v>
      </c>
    </row>
    <row r="12121" spans="1:4" ht="26.4" x14ac:dyDescent="0.25">
      <c r="A12121" s="86">
        <v>3380</v>
      </c>
      <c r="B12121" s="87" t="s">
        <v>16846</v>
      </c>
      <c r="C12121" s="86" t="s">
        <v>11</v>
      </c>
      <c r="D12121" s="197">
        <v>67.319999999999993</v>
      </c>
    </row>
    <row r="12122" spans="1:4" ht="26.4" x14ac:dyDescent="0.25">
      <c r="A12122" s="86">
        <v>3379</v>
      </c>
      <c r="B12122" s="87" t="s">
        <v>16847</v>
      </c>
      <c r="C12122" s="86" t="s">
        <v>11</v>
      </c>
      <c r="D12122" s="197">
        <v>64.989999999999995</v>
      </c>
    </row>
    <row r="12123" spans="1:4" ht="26.4" x14ac:dyDescent="0.25">
      <c r="A12123" s="86">
        <v>11991</v>
      </c>
      <c r="B12123" s="87" t="s">
        <v>16848</v>
      </c>
      <c r="C12123" s="86" t="s">
        <v>11</v>
      </c>
      <c r="D12123" s="197">
        <v>75.459999999999994</v>
      </c>
    </row>
    <row r="12124" spans="1:4" ht="26.4" x14ac:dyDescent="0.25">
      <c r="A12124" s="86">
        <v>44305</v>
      </c>
      <c r="B12124" s="87" t="s">
        <v>16849</v>
      </c>
      <c r="C12124" s="86" t="s">
        <v>11</v>
      </c>
      <c r="D12124" s="197">
        <v>1848.43</v>
      </c>
    </row>
    <row r="12125" spans="1:4" ht="26.4" x14ac:dyDescent="0.25">
      <c r="A12125" s="86">
        <v>34349</v>
      </c>
      <c r="B12125" s="87" t="s">
        <v>16850</v>
      </c>
      <c r="C12125" s="86" t="s">
        <v>11</v>
      </c>
      <c r="D12125" s="197">
        <v>38.86</v>
      </c>
    </row>
    <row r="12126" spans="1:4" ht="26.4" x14ac:dyDescent="0.25">
      <c r="A12126" s="86">
        <v>11029</v>
      </c>
      <c r="B12126" s="87" t="s">
        <v>16851</v>
      </c>
      <c r="C12126" s="86" t="s">
        <v>8872</v>
      </c>
      <c r="D12126" s="197">
        <v>2.4700000000000002</v>
      </c>
    </row>
    <row r="12127" spans="1:4" ht="26.4" x14ac:dyDescent="0.25">
      <c r="A12127" s="86">
        <v>4316</v>
      </c>
      <c r="B12127" s="87" t="s">
        <v>16852</v>
      </c>
      <c r="C12127" s="86" t="s">
        <v>11</v>
      </c>
      <c r="D12127" s="197">
        <v>2.4900000000000002</v>
      </c>
    </row>
    <row r="12128" spans="1:4" ht="26.4" x14ac:dyDescent="0.25">
      <c r="A12128" s="86">
        <v>4313</v>
      </c>
      <c r="B12128" s="87" t="s">
        <v>16853</v>
      </c>
      <c r="C12128" s="86" t="s">
        <v>8872</v>
      </c>
      <c r="D12128" s="197">
        <v>3.58</v>
      </c>
    </row>
    <row r="12129" spans="1:4" ht="26.4" x14ac:dyDescent="0.25">
      <c r="A12129" s="86">
        <v>4317</v>
      </c>
      <c r="B12129" s="87" t="s">
        <v>16854</v>
      </c>
      <c r="C12129" s="86" t="s">
        <v>11</v>
      </c>
      <c r="D12129" s="197">
        <v>4.08</v>
      </c>
    </row>
    <row r="12130" spans="1:4" ht="26.4" x14ac:dyDescent="0.25">
      <c r="A12130" s="86">
        <v>4314</v>
      </c>
      <c r="B12130" s="87" t="s">
        <v>16855</v>
      </c>
      <c r="C12130" s="86" t="s">
        <v>8872</v>
      </c>
      <c r="D12130" s="197">
        <v>4.7699999999999996</v>
      </c>
    </row>
    <row r="12131" spans="1:4" ht="39.6" x14ac:dyDescent="0.25">
      <c r="A12131" s="86">
        <v>10921</v>
      </c>
      <c r="B12131" s="87" t="s">
        <v>16856</v>
      </c>
      <c r="C12131" s="86" t="s">
        <v>11</v>
      </c>
      <c r="D12131" s="197"/>
    </row>
    <row r="12132" spans="1:4" ht="39.6" x14ac:dyDescent="0.25">
      <c r="A12132" s="86">
        <v>10922</v>
      </c>
      <c r="B12132" s="87" t="s">
        <v>16857</v>
      </c>
      <c r="C12132" s="86" t="s">
        <v>11</v>
      </c>
      <c r="D12132" s="197"/>
    </row>
    <row r="12133" spans="1:4" ht="26.4" x14ac:dyDescent="0.25">
      <c r="A12133" s="86">
        <v>10923</v>
      </c>
      <c r="B12133" s="87" t="s">
        <v>16858</v>
      </c>
      <c r="C12133" s="86" t="s">
        <v>11</v>
      </c>
      <c r="D12133" s="197"/>
    </row>
    <row r="12134" spans="1:4" ht="26.4" x14ac:dyDescent="0.25">
      <c r="A12134" s="86">
        <v>10924</v>
      </c>
      <c r="B12134" s="87" t="s">
        <v>16859</v>
      </c>
      <c r="C12134" s="86" t="s">
        <v>11</v>
      </c>
      <c r="D12134" s="197"/>
    </row>
    <row r="12135" spans="1:4" ht="26.4" x14ac:dyDescent="0.25">
      <c r="A12135" s="86">
        <v>37772</v>
      </c>
      <c r="B12135" s="87" t="s">
        <v>16860</v>
      </c>
      <c r="C12135" s="86" t="s">
        <v>11</v>
      </c>
      <c r="D12135" s="197"/>
    </row>
    <row r="12136" spans="1:4" ht="39.6" x14ac:dyDescent="0.25">
      <c r="A12136" s="86">
        <v>37771</v>
      </c>
      <c r="B12136" s="87" t="s">
        <v>16861</v>
      </c>
      <c r="C12136" s="86" t="s">
        <v>11</v>
      </c>
      <c r="D12136" s="197"/>
    </row>
    <row r="12137" spans="1:4" ht="39.6" x14ac:dyDescent="0.25">
      <c r="A12137" s="86">
        <v>12772</v>
      </c>
      <c r="B12137" s="87" t="s">
        <v>16862</v>
      </c>
      <c r="C12137" s="86" t="s">
        <v>11</v>
      </c>
      <c r="D12137" s="197"/>
    </row>
    <row r="12138" spans="1:4" ht="39.6" x14ac:dyDescent="0.25">
      <c r="A12138" s="86">
        <v>12770</v>
      </c>
      <c r="B12138" s="87" t="s">
        <v>16863</v>
      </c>
      <c r="C12138" s="86" t="s">
        <v>11</v>
      </c>
      <c r="D12138" s="197"/>
    </row>
    <row r="12139" spans="1:4" ht="26.4" x14ac:dyDescent="0.25">
      <c r="A12139" s="86">
        <v>12775</v>
      </c>
      <c r="B12139" s="87" t="s">
        <v>16864</v>
      </c>
      <c r="C12139" s="86" t="s">
        <v>11</v>
      </c>
      <c r="D12139" s="197"/>
    </row>
    <row r="12140" spans="1:4" ht="39.6" x14ac:dyDescent="0.25">
      <c r="A12140" s="86">
        <v>12768</v>
      </c>
      <c r="B12140" s="87" t="s">
        <v>16865</v>
      </c>
      <c r="C12140" s="86" t="s">
        <v>11</v>
      </c>
      <c r="D12140" s="197"/>
    </row>
    <row r="12141" spans="1:4" ht="39.6" x14ac:dyDescent="0.25">
      <c r="A12141" s="86">
        <v>12769</v>
      </c>
      <c r="B12141" s="87" t="s">
        <v>16866</v>
      </c>
      <c r="C12141" s="86" t="s">
        <v>11</v>
      </c>
      <c r="D12141" s="197"/>
    </row>
    <row r="12142" spans="1:4" ht="26.4" x14ac:dyDescent="0.25">
      <c r="A12142" s="86">
        <v>12773</v>
      </c>
      <c r="B12142" s="87" t="s">
        <v>16867</v>
      </c>
      <c r="C12142" s="86" t="s">
        <v>11</v>
      </c>
      <c r="D12142" s="197"/>
    </row>
    <row r="12143" spans="1:4" ht="26.4" x14ac:dyDescent="0.25">
      <c r="A12143" s="86">
        <v>12774</v>
      </c>
      <c r="B12143" s="87" t="s">
        <v>16868</v>
      </c>
      <c r="C12143" s="86" t="s">
        <v>11</v>
      </c>
      <c r="D12143" s="197"/>
    </row>
    <row r="12144" spans="1:4" ht="39.6" x14ac:dyDescent="0.25">
      <c r="A12144" s="86">
        <v>12776</v>
      </c>
      <c r="B12144" s="87" t="s">
        <v>16869</v>
      </c>
      <c r="C12144" s="86" t="s">
        <v>11</v>
      </c>
      <c r="D12144" s="197"/>
    </row>
    <row r="12145" spans="1:4" ht="39.6" x14ac:dyDescent="0.25">
      <c r="A12145" s="86">
        <v>12777</v>
      </c>
      <c r="B12145" s="87" t="s">
        <v>16870</v>
      </c>
      <c r="C12145" s="86" t="s">
        <v>11</v>
      </c>
      <c r="D12145" s="197"/>
    </row>
    <row r="12146" spans="1:4" x14ac:dyDescent="0.25">
      <c r="A12146" s="86">
        <v>12873</v>
      </c>
      <c r="B12146" s="87" t="s">
        <v>16871</v>
      </c>
      <c r="C12146" s="86" t="s">
        <v>18</v>
      </c>
      <c r="D12146" s="197">
        <v>20.100000000000001</v>
      </c>
    </row>
    <row r="12147" spans="1:4" x14ac:dyDescent="0.25">
      <c r="A12147" s="86">
        <v>41076</v>
      </c>
      <c r="B12147" s="87" t="s">
        <v>16872</v>
      </c>
      <c r="C12147" s="86" t="s">
        <v>4061</v>
      </c>
      <c r="D12147" s="197">
        <v>3530.53</v>
      </c>
    </row>
    <row r="12148" spans="1:4" x14ac:dyDescent="0.25">
      <c r="A12148" s="86">
        <v>140</v>
      </c>
      <c r="B12148" s="87" t="s">
        <v>16873</v>
      </c>
      <c r="C12148" s="86" t="s">
        <v>16</v>
      </c>
      <c r="D12148" s="197">
        <v>17.239999999999998</v>
      </c>
    </row>
    <row r="12149" spans="1:4" ht="26.4" x14ac:dyDescent="0.25">
      <c r="A12149" s="86">
        <v>151</v>
      </c>
      <c r="B12149" s="87" t="s">
        <v>16874</v>
      </c>
      <c r="C12149" s="86" t="s">
        <v>3741</v>
      </c>
      <c r="D12149" s="197">
        <v>25.45</v>
      </c>
    </row>
    <row r="12150" spans="1:4" x14ac:dyDescent="0.25">
      <c r="A12150" s="86">
        <v>7340</v>
      </c>
      <c r="B12150" s="87" t="s">
        <v>16875</v>
      </c>
      <c r="C12150" s="86" t="s">
        <v>3741</v>
      </c>
      <c r="D12150" s="197">
        <v>22.58</v>
      </c>
    </row>
    <row r="12151" spans="1:4" x14ac:dyDescent="0.25">
      <c r="A12151" s="86">
        <v>40929</v>
      </c>
      <c r="B12151" s="87" t="s">
        <v>16876</v>
      </c>
      <c r="C12151" s="86" t="s">
        <v>4061</v>
      </c>
      <c r="D12151" s="197">
        <v>5554.99</v>
      </c>
    </row>
    <row r="12152" spans="1:4" x14ac:dyDescent="0.25">
      <c r="A12152" s="86">
        <v>2701</v>
      </c>
      <c r="B12152" s="87" t="s">
        <v>16877</v>
      </c>
      <c r="C12152" s="86" t="s">
        <v>18</v>
      </c>
      <c r="D12152" s="197">
        <v>31.64</v>
      </c>
    </row>
    <row r="12153" spans="1:4" ht="26.4" x14ac:dyDescent="0.25">
      <c r="A12153" s="86">
        <v>38064</v>
      </c>
      <c r="B12153" s="87" t="s">
        <v>16878</v>
      </c>
      <c r="C12153" s="86" t="s">
        <v>11</v>
      </c>
      <c r="D12153" s="197">
        <v>24.48</v>
      </c>
    </row>
    <row r="12154" spans="1:4" x14ac:dyDescent="0.25">
      <c r="A12154" s="86">
        <v>38114</v>
      </c>
      <c r="B12154" s="87" t="s">
        <v>16879</v>
      </c>
      <c r="C12154" s="86" t="s">
        <v>11</v>
      </c>
      <c r="D12154" s="197">
        <v>21.89</v>
      </c>
    </row>
    <row r="12155" spans="1:4" x14ac:dyDescent="0.25">
      <c r="A12155" s="86">
        <v>38115</v>
      </c>
      <c r="B12155" s="87" t="s">
        <v>16880</v>
      </c>
      <c r="C12155" s="86" t="s">
        <v>11</v>
      </c>
      <c r="D12155" s="197">
        <v>23.38</v>
      </c>
    </row>
    <row r="12156" spans="1:4" ht="26.4" x14ac:dyDescent="0.25">
      <c r="A12156" s="86">
        <v>38065</v>
      </c>
      <c r="B12156" s="87" t="s">
        <v>16881</v>
      </c>
      <c r="C12156" s="86" t="s">
        <v>11</v>
      </c>
      <c r="D12156" s="197">
        <v>34.729999999999997</v>
      </c>
    </row>
    <row r="12157" spans="1:4" ht="26.4" x14ac:dyDescent="0.25">
      <c r="A12157" s="86">
        <v>38078</v>
      </c>
      <c r="B12157" s="87" t="s">
        <v>16882</v>
      </c>
      <c r="C12157" s="86" t="s">
        <v>11</v>
      </c>
      <c r="D12157" s="197">
        <v>20.260000000000002</v>
      </c>
    </row>
    <row r="12158" spans="1:4" x14ac:dyDescent="0.25">
      <c r="A12158" s="86">
        <v>38113</v>
      </c>
      <c r="B12158" s="87" t="s">
        <v>16883</v>
      </c>
      <c r="C12158" s="86" t="s">
        <v>11</v>
      </c>
      <c r="D12158" s="197">
        <v>11.01</v>
      </c>
    </row>
    <row r="12159" spans="1:4" ht="26.4" x14ac:dyDescent="0.25">
      <c r="A12159" s="86">
        <v>38063</v>
      </c>
      <c r="B12159" s="87" t="s">
        <v>16884</v>
      </c>
      <c r="C12159" s="86" t="s">
        <v>11</v>
      </c>
      <c r="D12159" s="197">
        <v>11.81</v>
      </c>
    </row>
    <row r="12160" spans="1:4" ht="26.4" x14ac:dyDescent="0.25">
      <c r="A12160" s="86">
        <v>38073</v>
      </c>
      <c r="B12160" s="87" t="s">
        <v>16885</v>
      </c>
      <c r="C12160" s="86" t="s">
        <v>11</v>
      </c>
      <c r="D12160" s="197">
        <v>28.65</v>
      </c>
    </row>
    <row r="12161" spans="1:4" ht="26.4" x14ac:dyDescent="0.25">
      <c r="A12161" s="86">
        <v>38080</v>
      </c>
      <c r="B12161" s="87" t="s">
        <v>16886</v>
      </c>
      <c r="C12161" s="86" t="s">
        <v>11</v>
      </c>
      <c r="D12161" s="197">
        <v>35.19</v>
      </c>
    </row>
    <row r="12162" spans="1:4" ht="26.4" x14ac:dyDescent="0.25">
      <c r="A12162" s="86">
        <v>38069</v>
      </c>
      <c r="B12162" s="87" t="s">
        <v>16887</v>
      </c>
      <c r="C12162" s="86" t="s">
        <v>11</v>
      </c>
      <c r="D12162" s="197">
        <v>19.25</v>
      </c>
    </row>
    <row r="12163" spans="1:4" ht="26.4" x14ac:dyDescent="0.25">
      <c r="A12163" s="86">
        <v>38077</v>
      </c>
      <c r="B12163" s="87" t="s">
        <v>16888</v>
      </c>
      <c r="C12163" s="86" t="s">
        <v>11</v>
      </c>
      <c r="D12163" s="197">
        <v>18.809999999999999</v>
      </c>
    </row>
    <row r="12164" spans="1:4" x14ac:dyDescent="0.25">
      <c r="A12164" s="86">
        <v>38112</v>
      </c>
      <c r="B12164" s="87" t="s">
        <v>16889</v>
      </c>
      <c r="C12164" s="86" t="s">
        <v>11</v>
      </c>
      <c r="D12164" s="197">
        <v>8.4499999999999993</v>
      </c>
    </row>
    <row r="12165" spans="1:4" ht="26.4" x14ac:dyDescent="0.25">
      <c r="A12165" s="86">
        <v>38062</v>
      </c>
      <c r="B12165" s="87" t="s">
        <v>16890</v>
      </c>
      <c r="C12165" s="86" t="s">
        <v>11</v>
      </c>
      <c r="D12165" s="197">
        <v>8.67</v>
      </c>
    </row>
    <row r="12166" spans="1:4" ht="26.4" x14ac:dyDescent="0.25">
      <c r="A12166" s="86">
        <v>12129</v>
      </c>
      <c r="B12166" s="87" t="s">
        <v>16891</v>
      </c>
      <c r="C12166" s="86" t="s">
        <v>11</v>
      </c>
      <c r="D12166" s="197">
        <v>15.32</v>
      </c>
    </row>
    <row r="12167" spans="1:4" ht="26.4" x14ac:dyDescent="0.25">
      <c r="A12167" s="86">
        <v>12128</v>
      </c>
      <c r="B12167" s="87" t="s">
        <v>16892</v>
      </c>
      <c r="C12167" s="86" t="s">
        <v>11</v>
      </c>
      <c r="D12167" s="197">
        <v>11.59</v>
      </c>
    </row>
    <row r="12168" spans="1:4" ht="26.4" x14ac:dyDescent="0.25">
      <c r="A12168" s="86">
        <v>38081</v>
      </c>
      <c r="B12168" s="87" t="s">
        <v>16893</v>
      </c>
      <c r="C12168" s="86" t="s">
        <v>11</v>
      </c>
      <c r="D12168" s="197">
        <v>29.85</v>
      </c>
    </row>
    <row r="12169" spans="1:4" ht="26.4" x14ac:dyDescent="0.25">
      <c r="A12169" s="86">
        <v>38070</v>
      </c>
      <c r="B12169" s="87" t="s">
        <v>16894</v>
      </c>
      <c r="C12169" s="86" t="s">
        <v>11</v>
      </c>
      <c r="D12169" s="197">
        <v>20.57</v>
      </c>
    </row>
    <row r="12170" spans="1:4" ht="26.4" x14ac:dyDescent="0.25">
      <c r="A12170" s="86">
        <v>38074</v>
      </c>
      <c r="B12170" s="87" t="s">
        <v>16895</v>
      </c>
      <c r="C12170" s="86" t="s">
        <v>11</v>
      </c>
      <c r="D12170" s="197">
        <v>31.27</v>
      </c>
    </row>
    <row r="12171" spans="1:4" ht="26.4" x14ac:dyDescent="0.25">
      <c r="A12171" s="86">
        <v>38072</v>
      </c>
      <c r="B12171" s="87" t="s">
        <v>16896</v>
      </c>
      <c r="C12171" s="86" t="s">
        <v>11</v>
      </c>
      <c r="D12171" s="197">
        <v>25.79</v>
      </c>
    </row>
    <row r="12172" spans="1:4" ht="26.4" x14ac:dyDescent="0.25">
      <c r="A12172" s="86">
        <v>38079</v>
      </c>
      <c r="B12172" s="87" t="s">
        <v>16897</v>
      </c>
      <c r="C12172" s="86" t="s">
        <v>11</v>
      </c>
      <c r="D12172" s="197">
        <v>26.84</v>
      </c>
    </row>
    <row r="12173" spans="1:4" ht="26.4" x14ac:dyDescent="0.25">
      <c r="A12173" s="86">
        <v>38068</v>
      </c>
      <c r="B12173" s="87" t="s">
        <v>16898</v>
      </c>
      <c r="C12173" s="86" t="s">
        <v>11</v>
      </c>
      <c r="D12173" s="197">
        <v>17.809999999999999</v>
      </c>
    </row>
    <row r="12174" spans="1:4" ht="26.4" x14ac:dyDescent="0.25">
      <c r="A12174" s="86">
        <v>38071</v>
      </c>
      <c r="B12174" s="87" t="s">
        <v>16899</v>
      </c>
      <c r="C12174" s="86" t="s">
        <v>11</v>
      </c>
      <c r="D12174" s="197">
        <v>21.29</v>
      </c>
    </row>
    <row r="12175" spans="1:4" ht="39.6" x14ac:dyDescent="0.25">
      <c r="A12175" s="86">
        <v>45279</v>
      </c>
      <c r="B12175" s="87" t="s">
        <v>16900</v>
      </c>
      <c r="C12175" s="86" t="s">
        <v>11</v>
      </c>
      <c r="D12175" s="197">
        <v>979</v>
      </c>
    </row>
    <row r="12176" spans="1:4" ht="39.6" x14ac:dyDescent="0.25">
      <c r="A12176" s="86">
        <v>45280</v>
      </c>
      <c r="B12176" s="87" t="s">
        <v>16901</v>
      </c>
      <c r="C12176" s="86" t="s">
        <v>11</v>
      </c>
      <c r="D12176" s="197">
        <v>2453.21</v>
      </c>
    </row>
    <row r="12177" spans="1:4" ht="26.4" x14ac:dyDescent="0.25">
      <c r="A12177" s="86">
        <v>3405</v>
      </c>
      <c r="B12177" s="87" t="s">
        <v>16902</v>
      </c>
      <c r="C12177" s="86" t="s">
        <v>11</v>
      </c>
      <c r="D12177" s="197">
        <v>124.7</v>
      </c>
    </row>
    <row r="12178" spans="1:4" x14ac:dyDescent="0.25">
      <c r="A12178" s="86">
        <v>3394</v>
      </c>
      <c r="B12178" s="87" t="s">
        <v>16903</v>
      </c>
      <c r="C12178" s="86" t="s">
        <v>11</v>
      </c>
      <c r="D12178" s="197">
        <v>658.26</v>
      </c>
    </row>
    <row r="12179" spans="1:4" x14ac:dyDescent="0.25">
      <c r="A12179" s="86">
        <v>3393</v>
      </c>
      <c r="B12179" s="87" t="s">
        <v>16904</v>
      </c>
      <c r="C12179" s="86" t="s">
        <v>11</v>
      </c>
      <c r="D12179" s="197">
        <v>1120.75</v>
      </c>
    </row>
    <row r="12180" spans="1:4" x14ac:dyDescent="0.25">
      <c r="A12180" s="86">
        <v>3406</v>
      </c>
      <c r="B12180" s="87" t="s">
        <v>16905</v>
      </c>
      <c r="C12180" s="86" t="s">
        <v>11</v>
      </c>
      <c r="D12180" s="197">
        <v>38.17</v>
      </c>
    </row>
    <row r="12181" spans="1:4" x14ac:dyDescent="0.25">
      <c r="A12181" s="86">
        <v>3395</v>
      </c>
      <c r="B12181" s="87" t="s">
        <v>16906</v>
      </c>
      <c r="C12181" s="86" t="s">
        <v>11</v>
      </c>
      <c r="D12181" s="197">
        <v>161.02000000000001</v>
      </c>
    </row>
    <row r="12182" spans="1:4" ht="26.4" x14ac:dyDescent="0.25">
      <c r="A12182" s="86">
        <v>3398</v>
      </c>
      <c r="B12182" s="87" t="s">
        <v>16907</v>
      </c>
      <c r="C12182" s="86" t="s">
        <v>11</v>
      </c>
      <c r="D12182" s="197">
        <v>7.65</v>
      </c>
    </row>
    <row r="12183" spans="1:4" ht="52.8" x14ac:dyDescent="0.25">
      <c r="A12183" s="86">
        <v>40662</v>
      </c>
      <c r="B12183" s="87" t="s">
        <v>16908</v>
      </c>
      <c r="C12183" s="86" t="s">
        <v>11</v>
      </c>
      <c r="D12183" s="197"/>
    </row>
    <row r="12184" spans="1:4" ht="52.8" x14ac:dyDescent="0.25">
      <c r="A12184" s="86">
        <v>3437</v>
      </c>
      <c r="B12184" s="87" t="s">
        <v>16909</v>
      </c>
      <c r="C12184" s="86" t="s">
        <v>9</v>
      </c>
      <c r="D12184" s="197"/>
    </row>
    <row r="12185" spans="1:4" x14ac:dyDescent="0.25">
      <c r="A12185" s="86">
        <v>11190</v>
      </c>
      <c r="B12185" s="87" t="s">
        <v>16910</v>
      </c>
      <c r="C12185" s="86" t="s">
        <v>11</v>
      </c>
      <c r="D12185" s="197"/>
    </row>
    <row r="12186" spans="1:4" ht="39.6" x14ac:dyDescent="0.25">
      <c r="A12186" s="86">
        <v>34377</v>
      </c>
      <c r="B12186" s="87" t="s">
        <v>16911</v>
      </c>
      <c r="C12186" s="86" t="s">
        <v>11</v>
      </c>
      <c r="D12186" s="197">
        <v>170.33</v>
      </c>
    </row>
    <row r="12187" spans="1:4" ht="66" x14ac:dyDescent="0.25">
      <c r="A12187" s="86">
        <v>40659</v>
      </c>
      <c r="B12187" s="87" t="s">
        <v>16912</v>
      </c>
      <c r="C12187" s="86" t="s">
        <v>9</v>
      </c>
      <c r="D12187" s="197"/>
    </row>
    <row r="12188" spans="1:4" ht="52.8" x14ac:dyDescent="0.25">
      <c r="A12188" s="86">
        <v>40660</v>
      </c>
      <c r="B12188" s="87" t="s">
        <v>16913</v>
      </c>
      <c r="C12188" s="86" t="s">
        <v>9</v>
      </c>
      <c r="D12188" s="197"/>
    </row>
    <row r="12189" spans="1:4" ht="52.8" x14ac:dyDescent="0.25">
      <c r="A12189" s="86">
        <v>40661</v>
      </c>
      <c r="B12189" s="87" t="s">
        <v>16914</v>
      </c>
      <c r="C12189" s="86" t="s">
        <v>9</v>
      </c>
      <c r="D12189" s="197"/>
    </row>
    <row r="12190" spans="1:4" ht="52.8" x14ac:dyDescent="0.25">
      <c r="A12190" s="86">
        <v>3428</v>
      </c>
      <c r="B12190" s="87" t="s">
        <v>16915</v>
      </c>
      <c r="C12190" s="86" t="s">
        <v>9</v>
      </c>
      <c r="D12190" s="197"/>
    </row>
    <row r="12191" spans="1:4" ht="52.8" x14ac:dyDescent="0.25">
      <c r="A12191" s="86">
        <v>3429</v>
      </c>
      <c r="B12191" s="87" t="s">
        <v>16916</v>
      </c>
      <c r="C12191" s="86" t="s">
        <v>9</v>
      </c>
      <c r="D12191" s="197"/>
    </row>
    <row r="12192" spans="1:4" ht="39.6" x14ac:dyDescent="0.25">
      <c r="A12192" s="86">
        <v>11199</v>
      </c>
      <c r="B12192" s="87" t="s">
        <v>16917</v>
      </c>
      <c r="C12192" s="86" t="s">
        <v>11</v>
      </c>
      <c r="D12192" s="197"/>
    </row>
    <row r="12193" spans="1:4" ht="39.6" x14ac:dyDescent="0.25">
      <c r="A12193" s="86">
        <v>36896</v>
      </c>
      <c r="B12193" s="87" t="s">
        <v>16918</v>
      </c>
      <c r="C12193" s="86" t="s">
        <v>11</v>
      </c>
      <c r="D12193" s="197">
        <v>329.9</v>
      </c>
    </row>
    <row r="12194" spans="1:4" ht="39.6" x14ac:dyDescent="0.25">
      <c r="A12194" s="86">
        <v>34367</v>
      </c>
      <c r="B12194" s="87" t="s">
        <v>16919</v>
      </c>
      <c r="C12194" s="86" t="s">
        <v>11</v>
      </c>
      <c r="D12194" s="197">
        <v>425.19</v>
      </c>
    </row>
    <row r="12195" spans="1:4" ht="39.6" x14ac:dyDescent="0.25">
      <c r="A12195" s="86">
        <v>36897</v>
      </c>
      <c r="B12195" s="87" t="s">
        <v>16920</v>
      </c>
      <c r="C12195" s="86" t="s">
        <v>11</v>
      </c>
      <c r="D12195" s="197">
        <v>514.79999999999995</v>
      </c>
    </row>
    <row r="12196" spans="1:4" ht="39.6" x14ac:dyDescent="0.25">
      <c r="A12196" s="86">
        <v>34369</v>
      </c>
      <c r="B12196" s="87" t="s">
        <v>16921</v>
      </c>
      <c r="C12196" s="86" t="s">
        <v>11</v>
      </c>
      <c r="D12196" s="197">
        <v>592.44000000000005</v>
      </c>
    </row>
    <row r="12197" spans="1:4" ht="39.6" x14ac:dyDescent="0.25">
      <c r="A12197" s="86">
        <v>34364</v>
      </c>
      <c r="B12197" s="87" t="s">
        <v>16922</v>
      </c>
      <c r="C12197" s="86" t="s">
        <v>11</v>
      </c>
      <c r="D12197" s="197">
        <v>558.9</v>
      </c>
    </row>
    <row r="12198" spans="1:4" ht="52.8" x14ac:dyDescent="0.25">
      <c r="A12198" s="86">
        <v>3421</v>
      </c>
      <c r="B12198" s="87" t="s">
        <v>16923</v>
      </c>
      <c r="C12198" s="86" t="s">
        <v>9</v>
      </c>
      <c r="D12198" s="197"/>
    </row>
    <row r="12199" spans="1:4" ht="39.6" x14ac:dyDescent="0.25">
      <c r="A12199" s="86">
        <v>599</v>
      </c>
      <c r="B12199" s="87" t="s">
        <v>16924</v>
      </c>
      <c r="C12199" s="86" t="s">
        <v>9</v>
      </c>
      <c r="D12199" s="197">
        <v>601.66</v>
      </c>
    </row>
    <row r="12200" spans="1:4" ht="39.6" x14ac:dyDescent="0.25">
      <c r="A12200" s="86">
        <v>44053</v>
      </c>
      <c r="B12200" s="87" t="s">
        <v>16925</v>
      </c>
      <c r="C12200" s="86" t="s">
        <v>11</v>
      </c>
      <c r="D12200" s="197">
        <v>1335.42</v>
      </c>
    </row>
    <row r="12201" spans="1:4" ht="52.8" x14ac:dyDescent="0.25">
      <c r="A12201" s="86">
        <v>3423</v>
      </c>
      <c r="B12201" s="87" t="s">
        <v>16926</v>
      </c>
      <c r="C12201" s="86" t="s">
        <v>9</v>
      </c>
      <c r="D12201" s="197"/>
    </row>
    <row r="12202" spans="1:4" ht="26.4" x14ac:dyDescent="0.25">
      <c r="A12202" s="86">
        <v>34797</v>
      </c>
      <c r="B12202" s="87" t="s">
        <v>16927</v>
      </c>
      <c r="C12202" s="86" t="s">
        <v>11</v>
      </c>
      <c r="D12202" s="197"/>
    </row>
    <row r="12203" spans="1:4" ht="26.4" x14ac:dyDescent="0.25">
      <c r="A12203" s="86">
        <v>34381</v>
      </c>
      <c r="B12203" s="87" t="s">
        <v>16928</v>
      </c>
      <c r="C12203" s="86" t="s">
        <v>11</v>
      </c>
      <c r="D12203" s="197">
        <v>242.94</v>
      </c>
    </row>
    <row r="12204" spans="1:4" ht="39.6" x14ac:dyDescent="0.25">
      <c r="A12204" s="86">
        <v>44054</v>
      </c>
      <c r="B12204" s="87" t="s">
        <v>16929</v>
      </c>
      <c r="C12204" s="86" t="s">
        <v>11</v>
      </c>
      <c r="D12204" s="197">
        <v>479.06</v>
      </c>
    </row>
    <row r="12205" spans="1:4" ht="39.6" x14ac:dyDescent="0.25">
      <c r="A12205" s="86">
        <v>44399</v>
      </c>
      <c r="B12205" s="87" t="s">
        <v>16930</v>
      </c>
      <c r="C12205" s="86" t="s">
        <v>11</v>
      </c>
      <c r="D12205" s="197">
        <v>654.55999999999995</v>
      </c>
    </row>
    <row r="12206" spans="1:4" x14ac:dyDescent="0.25">
      <c r="A12206" s="86">
        <v>44503</v>
      </c>
      <c r="B12206" s="87" t="s">
        <v>16931</v>
      </c>
      <c r="C12206" s="86" t="s">
        <v>18</v>
      </c>
      <c r="D12206" s="197">
        <v>18.760000000000002</v>
      </c>
    </row>
    <row r="12207" spans="1:4" x14ac:dyDescent="0.25">
      <c r="A12207" s="86">
        <v>41077</v>
      </c>
      <c r="B12207" s="87" t="s">
        <v>16932</v>
      </c>
      <c r="C12207" s="86" t="s">
        <v>4061</v>
      </c>
      <c r="D12207" s="197">
        <v>3294.17</v>
      </c>
    </row>
    <row r="12208" spans="1:4" x14ac:dyDescent="0.25">
      <c r="A12208" s="86">
        <v>37963</v>
      </c>
      <c r="B12208" s="87" t="s">
        <v>16933</v>
      </c>
      <c r="C12208" s="86" t="s">
        <v>11</v>
      </c>
      <c r="D12208" s="197">
        <v>5.49</v>
      </c>
    </row>
    <row r="12209" spans="1:4" x14ac:dyDescent="0.25">
      <c r="A12209" s="86">
        <v>37964</v>
      </c>
      <c r="B12209" s="87" t="s">
        <v>16934</v>
      </c>
      <c r="C12209" s="86" t="s">
        <v>11</v>
      </c>
      <c r="D12209" s="197">
        <v>7.34</v>
      </c>
    </row>
    <row r="12210" spans="1:4" x14ac:dyDescent="0.25">
      <c r="A12210" s="86">
        <v>37965</v>
      </c>
      <c r="B12210" s="87" t="s">
        <v>16935</v>
      </c>
      <c r="C12210" s="86" t="s">
        <v>11</v>
      </c>
      <c r="D12210" s="197">
        <v>10.59</v>
      </c>
    </row>
    <row r="12211" spans="1:4" x14ac:dyDescent="0.25">
      <c r="A12211" s="86">
        <v>37966</v>
      </c>
      <c r="B12211" s="87" t="s">
        <v>16936</v>
      </c>
      <c r="C12211" s="86" t="s">
        <v>11</v>
      </c>
      <c r="D12211" s="197">
        <v>18.59</v>
      </c>
    </row>
    <row r="12212" spans="1:4" x14ac:dyDescent="0.25">
      <c r="A12212" s="86">
        <v>37967</v>
      </c>
      <c r="B12212" s="87" t="s">
        <v>16937</v>
      </c>
      <c r="C12212" s="86" t="s">
        <v>11</v>
      </c>
      <c r="D12212" s="197">
        <v>31.24</v>
      </c>
    </row>
    <row r="12213" spans="1:4" x14ac:dyDescent="0.25">
      <c r="A12213" s="86">
        <v>37968</v>
      </c>
      <c r="B12213" s="87" t="s">
        <v>16938</v>
      </c>
      <c r="C12213" s="86" t="s">
        <v>11</v>
      </c>
      <c r="D12213" s="197">
        <v>66.33</v>
      </c>
    </row>
    <row r="12214" spans="1:4" x14ac:dyDescent="0.25">
      <c r="A12214" s="86">
        <v>37969</v>
      </c>
      <c r="B12214" s="87" t="s">
        <v>16939</v>
      </c>
      <c r="C12214" s="86" t="s">
        <v>11</v>
      </c>
      <c r="D12214" s="197">
        <v>167.62</v>
      </c>
    </row>
    <row r="12215" spans="1:4" x14ac:dyDescent="0.25">
      <c r="A12215" s="86">
        <v>37970</v>
      </c>
      <c r="B12215" s="87" t="s">
        <v>16940</v>
      </c>
      <c r="C12215" s="86" t="s">
        <v>11</v>
      </c>
      <c r="D12215" s="197">
        <v>242.5</v>
      </c>
    </row>
    <row r="12216" spans="1:4" x14ac:dyDescent="0.25">
      <c r="A12216" s="86">
        <v>44251</v>
      </c>
      <c r="B12216" s="87" t="s">
        <v>16941</v>
      </c>
      <c r="C12216" s="86" t="s">
        <v>11</v>
      </c>
      <c r="D12216" s="197">
        <v>280.10000000000002</v>
      </c>
    </row>
    <row r="12217" spans="1:4" x14ac:dyDescent="0.25">
      <c r="A12217" s="86">
        <v>21118</v>
      </c>
      <c r="B12217" s="87" t="s">
        <v>16942</v>
      </c>
      <c r="C12217" s="86" t="s">
        <v>11</v>
      </c>
      <c r="D12217" s="197">
        <v>4.3600000000000003</v>
      </c>
    </row>
    <row r="12218" spans="1:4" x14ac:dyDescent="0.25">
      <c r="A12218" s="86">
        <v>37956</v>
      </c>
      <c r="B12218" s="87" t="s">
        <v>16943</v>
      </c>
      <c r="C12218" s="86" t="s">
        <v>11</v>
      </c>
      <c r="D12218" s="197">
        <v>5.36</v>
      </c>
    </row>
    <row r="12219" spans="1:4" x14ac:dyDescent="0.25">
      <c r="A12219" s="86">
        <v>37957</v>
      </c>
      <c r="B12219" s="87" t="s">
        <v>16944</v>
      </c>
      <c r="C12219" s="86" t="s">
        <v>11</v>
      </c>
      <c r="D12219" s="197">
        <v>11.41</v>
      </c>
    </row>
    <row r="12220" spans="1:4" x14ac:dyDescent="0.25">
      <c r="A12220" s="86">
        <v>37958</v>
      </c>
      <c r="B12220" s="87" t="s">
        <v>16945</v>
      </c>
      <c r="C12220" s="86" t="s">
        <v>11</v>
      </c>
      <c r="D12220" s="197">
        <v>20.62</v>
      </c>
    </row>
    <row r="12221" spans="1:4" x14ac:dyDescent="0.25">
      <c r="A12221" s="86">
        <v>37959</v>
      </c>
      <c r="B12221" s="87" t="s">
        <v>16946</v>
      </c>
      <c r="C12221" s="86" t="s">
        <v>11</v>
      </c>
      <c r="D12221" s="197">
        <v>31.74</v>
      </c>
    </row>
    <row r="12222" spans="1:4" x14ac:dyDescent="0.25">
      <c r="A12222" s="86">
        <v>37960</v>
      </c>
      <c r="B12222" s="87" t="s">
        <v>16947</v>
      </c>
      <c r="C12222" s="86" t="s">
        <v>11</v>
      </c>
      <c r="D12222" s="197">
        <v>81.099999999999994</v>
      </c>
    </row>
    <row r="12223" spans="1:4" x14ac:dyDescent="0.25">
      <c r="A12223" s="86">
        <v>37961</v>
      </c>
      <c r="B12223" s="87" t="s">
        <v>16948</v>
      </c>
      <c r="C12223" s="86" t="s">
        <v>11</v>
      </c>
      <c r="D12223" s="197">
        <v>174.3</v>
      </c>
    </row>
    <row r="12224" spans="1:4" x14ac:dyDescent="0.25">
      <c r="A12224" s="86">
        <v>37962</v>
      </c>
      <c r="B12224" s="87" t="s">
        <v>16949</v>
      </c>
      <c r="C12224" s="86" t="s">
        <v>11</v>
      </c>
      <c r="D12224" s="197">
        <v>200.94</v>
      </c>
    </row>
    <row r="12225" spans="1:4" ht="26.4" x14ac:dyDescent="0.25">
      <c r="A12225" s="86">
        <v>3533</v>
      </c>
      <c r="B12225" s="87" t="s">
        <v>16950</v>
      </c>
      <c r="C12225" s="86" t="s">
        <v>11</v>
      </c>
      <c r="D12225" s="197">
        <v>3.66</v>
      </c>
    </row>
    <row r="12226" spans="1:4" ht="26.4" x14ac:dyDescent="0.25">
      <c r="A12226" s="86">
        <v>3538</v>
      </c>
      <c r="B12226" s="87" t="s">
        <v>16951</v>
      </c>
      <c r="C12226" s="86" t="s">
        <v>11</v>
      </c>
      <c r="D12226" s="197">
        <v>6.93</v>
      </c>
    </row>
    <row r="12227" spans="1:4" ht="26.4" x14ac:dyDescent="0.25">
      <c r="A12227" s="86">
        <v>3498</v>
      </c>
      <c r="B12227" s="87" t="s">
        <v>16952</v>
      </c>
      <c r="C12227" s="86" t="s">
        <v>11</v>
      </c>
      <c r="D12227" s="197">
        <v>6.72</v>
      </c>
    </row>
    <row r="12228" spans="1:4" ht="26.4" x14ac:dyDescent="0.25">
      <c r="A12228" s="86">
        <v>3496</v>
      </c>
      <c r="B12228" s="87" t="s">
        <v>16953</v>
      </c>
      <c r="C12228" s="86" t="s">
        <v>11</v>
      </c>
      <c r="D12228" s="197">
        <v>4.5</v>
      </c>
    </row>
    <row r="12229" spans="1:4" ht="26.4" x14ac:dyDescent="0.25">
      <c r="A12229" s="86">
        <v>38429</v>
      </c>
      <c r="B12229" s="87" t="s">
        <v>16954</v>
      </c>
      <c r="C12229" s="86" t="s">
        <v>11</v>
      </c>
      <c r="D12229" s="197">
        <v>14.84</v>
      </c>
    </row>
    <row r="12230" spans="1:4" ht="26.4" x14ac:dyDescent="0.25">
      <c r="A12230" s="86">
        <v>38431</v>
      </c>
      <c r="B12230" s="87" t="s">
        <v>16955</v>
      </c>
      <c r="C12230" s="86" t="s">
        <v>11</v>
      </c>
      <c r="D12230" s="197">
        <v>18.62</v>
      </c>
    </row>
    <row r="12231" spans="1:4" ht="26.4" x14ac:dyDescent="0.25">
      <c r="A12231" s="86">
        <v>38430</v>
      </c>
      <c r="B12231" s="87" t="s">
        <v>16956</v>
      </c>
      <c r="C12231" s="86" t="s">
        <v>11</v>
      </c>
      <c r="D12231" s="197">
        <v>28.86</v>
      </c>
    </row>
    <row r="12232" spans="1:4" x14ac:dyDescent="0.25">
      <c r="A12232" s="86">
        <v>36348</v>
      </c>
      <c r="B12232" s="87" t="s">
        <v>16957</v>
      </c>
      <c r="C12232" s="86" t="s">
        <v>11</v>
      </c>
      <c r="D12232" s="197"/>
    </row>
    <row r="12233" spans="1:4" x14ac:dyDescent="0.25">
      <c r="A12233" s="86">
        <v>36349</v>
      </c>
      <c r="B12233" s="87" t="s">
        <v>16958</v>
      </c>
      <c r="C12233" s="86" t="s">
        <v>11</v>
      </c>
      <c r="D12233" s="197"/>
    </row>
    <row r="12234" spans="1:4" ht="26.4" x14ac:dyDescent="0.25">
      <c r="A12234" s="86">
        <v>38987</v>
      </c>
      <c r="B12234" s="87" t="s">
        <v>16959</v>
      </c>
      <c r="C12234" s="86" t="s">
        <v>11</v>
      </c>
      <c r="D12234" s="197"/>
    </row>
    <row r="12235" spans="1:4" ht="26.4" x14ac:dyDescent="0.25">
      <c r="A12235" s="86">
        <v>38988</v>
      </c>
      <c r="B12235" s="87" t="s">
        <v>16960</v>
      </c>
      <c r="C12235" s="86" t="s">
        <v>11</v>
      </c>
      <c r="D12235" s="197"/>
    </row>
    <row r="12236" spans="1:4" ht="26.4" x14ac:dyDescent="0.25">
      <c r="A12236" s="86">
        <v>38989</v>
      </c>
      <c r="B12236" s="87" t="s">
        <v>16961</v>
      </c>
      <c r="C12236" s="86" t="s">
        <v>11</v>
      </c>
      <c r="D12236" s="197"/>
    </row>
    <row r="12237" spans="1:4" ht="26.4" x14ac:dyDescent="0.25">
      <c r="A12237" s="86">
        <v>38990</v>
      </c>
      <c r="B12237" s="87" t="s">
        <v>16962</v>
      </c>
      <c r="C12237" s="86" t="s">
        <v>11</v>
      </c>
      <c r="D12237" s="197"/>
    </row>
    <row r="12238" spans="1:4" ht="26.4" x14ac:dyDescent="0.25">
      <c r="A12238" s="86">
        <v>38991</v>
      </c>
      <c r="B12238" s="87" t="s">
        <v>16963</v>
      </c>
      <c r="C12238" s="86" t="s">
        <v>11</v>
      </c>
      <c r="D12238" s="197"/>
    </row>
    <row r="12239" spans="1:4" x14ac:dyDescent="0.25">
      <c r="A12239" s="86">
        <v>38433</v>
      </c>
      <c r="B12239" s="87" t="s">
        <v>16964</v>
      </c>
      <c r="C12239" s="86" t="s">
        <v>11</v>
      </c>
      <c r="D12239" s="197"/>
    </row>
    <row r="12240" spans="1:4" x14ac:dyDescent="0.25">
      <c r="A12240" s="86">
        <v>38440</v>
      </c>
      <c r="B12240" s="87" t="s">
        <v>16965</v>
      </c>
      <c r="C12240" s="86" t="s">
        <v>11</v>
      </c>
      <c r="D12240" s="197"/>
    </row>
    <row r="12241" spans="1:4" x14ac:dyDescent="0.25">
      <c r="A12241" s="86">
        <v>36359</v>
      </c>
      <c r="B12241" s="87" t="s">
        <v>16966</v>
      </c>
      <c r="C12241" s="86" t="s">
        <v>11</v>
      </c>
      <c r="D12241" s="197"/>
    </row>
    <row r="12242" spans="1:4" x14ac:dyDescent="0.25">
      <c r="A12242" s="86">
        <v>36360</v>
      </c>
      <c r="B12242" s="87" t="s">
        <v>16967</v>
      </c>
      <c r="C12242" s="86" t="s">
        <v>11</v>
      </c>
      <c r="D12242" s="197"/>
    </row>
    <row r="12243" spans="1:4" x14ac:dyDescent="0.25">
      <c r="A12243" s="86">
        <v>38434</v>
      </c>
      <c r="B12243" s="87" t="s">
        <v>16968</v>
      </c>
      <c r="C12243" s="86" t="s">
        <v>11</v>
      </c>
      <c r="D12243" s="197"/>
    </row>
    <row r="12244" spans="1:4" x14ac:dyDescent="0.25">
      <c r="A12244" s="86">
        <v>38435</v>
      </c>
      <c r="B12244" s="87" t="s">
        <v>16969</v>
      </c>
      <c r="C12244" s="86" t="s">
        <v>11</v>
      </c>
      <c r="D12244" s="197"/>
    </row>
    <row r="12245" spans="1:4" x14ac:dyDescent="0.25">
      <c r="A12245" s="86">
        <v>38436</v>
      </c>
      <c r="B12245" s="87" t="s">
        <v>16970</v>
      </c>
      <c r="C12245" s="86" t="s">
        <v>11</v>
      </c>
      <c r="D12245" s="197"/>
    </row>
    <row r="12246" spans="1:4" x14ac:dyDescent="0.25">
      <c r="A12246" s="86">
        <v>38437</v>
      </c>
      <c r="B12246" s="87" t="s">
        <v>16971</v>
      </c>
      <c r="C12246" s="86" t="s">
        <v>11</v>
      </c>
      <c r="D12246" s="197"/>
    </row>
    <row r="12247" spans="1:4" x14ac:dyDescent="0.25">
      <c r="A12247" s="86">
        <v>38438</v>
      </c>
      <c r="B12247" s="87" t="s">
        <v>16972</v>
      </c>
      <c r="C12247" s="86" t="s">
        <v>11</v>
      </c>
      <c r="D12247" s="197"/>
    </row>
    <row r="12248" spans="1:4" x14ac:dyDescent="0.25">
      <c r="A12248" s="86">
        <v>38439</v>
      </c>
      <c r="B12248" s="87" t="s">
        <v>16973</v>
      </c>
      <c r="C12248" s="86" t="s">
        <v>11</v>
      </c>
      <c r="D12248" s="197"/>
    </row>
    <row r="12249" spans="1:4" ht="26.4" x14ac:dyDescent="0.25">
      <c r="A12249" s="86">
        <v>10836</v>
      </c>
      <c r="B12249" s="87" t="s">
        <v>16974</v>
      </c>
      <c r="C12249" s="86" t="s">
        <v>11</v>
      </c>
      <c r="D12249" s="197">
        <v>26.65</v>
      </c>
    </row>
    <row r="12250" spans="1:4" x14ac:dyDescent="0.25">
      <c r="A12250" s="86">
        <v>3510</v>
      </c>
      <c r="B12250" s="87" t="s">
        <v>16975</v>
      </c>
      <c r="C12250" s="86" t="s">
        <v>11</v>
      </c>
      <c r="D12250" s="197">
        <v>16.87</v>
      </c>
    </row>
    <row r="12251" spans="1:4" ht="26.4" x14ac:dyDescent="0.25">
      <c r="A12251" s="86">
        <v>10835</v>
      </c>
      <c r="B12251" s="87" t="s">
        <v>16976</v>
      </c>
      <c r="C12251" s="86" t="s">
        <v>11</v>
      </c>
      <c r="D12251" s="197">
        <v>7.44</v>
      </c>
    </row>
    <row r="12252" spans="1:4" x14ac:dyDescent="0.25">
      <c r="A12252" s="86">
        <v>3485</v>
      </c>
      <c r="B12252" s="87" t="s">
        <v>16977</v>
      </c>
      <c r="C12252" s="86" t="s">
        <v>11</v>
      </c>
      <c r="D12252" s="197">
        <v>17.739999999999998</v>
      </c>
    </row>
    <row r="12253" spans="1:4" x14ac:dyDescent="0.25">
      <c r="A12253" s="86">
        <v>3475</v>
      </c>
      <c r="B12253" s="87" t="s">
        <v>16978</v>
      </c>
      <c r="C12253" s="86" t="s">
        <v>11</v>
      </c>
      <c r="D12253" s="197">
        <v>6.42</v>
      </c>
    </row>
    <row r="12254" spans="1:4" x14ac:dyDescent="0.25">
      <c r="A12254" s="86">
        <v>3534</v>
      </c>
      <c r="B12254" s="87" t="s">
        <v>16979</v>
      </c>
      <c r="C12254" s="86" t="s">
        <v>11</v>
      </c>
      <c r="D12254" s="197">
        <v>10.17</v>
      </c>
    </row>
    <row r="12255" spans="1:4" x14ac:dyDescent="0.25">
      <c r="A12255" s="86">
        <v>3482</v>
      </c>
      <c r="B12255" s="87" t="s">
        <v>16980</v>
      </c>
      <c r="C12255" s="86" t="s">
        <v>11</v>
      </c>
      <c r="D12255" s="197">
        <v>7.28</v>
      </c>
    </row>
    <row r="12256" spans="1:4" x14ac:dyDescent="0.25">
      <c r="A12256" s="86">
        <v>3543</v>
      </c>
      <c r="B12256" s="87" t="s">
        <v>16981</v>
      </c>
      <c r="C12256" s="86" t="s">
        <v>11</v>
      </c>
      <c r="D12256" s="197">
        <v>2.36</v>
      </c>
    </row>
    <row r="12257" spans="1:4" x14ac:dyDescent="0.25">
      <c r="A12257" s="86">
        <v>3505</v>
      </c>
      <c r="B12257" s="87" t="s">
        <v>16982</v>
      </c>
      <c r="C12257" s="86" t="s">
        <v>11</v>
      </c>
      <c r="D12257" s="197">
        <v>3.51</v>
      </c>
    </row>
    <row r="12258" spans="1:4" ht="26.4" x14ac:dyDescent="0.25">
      <c r="A12258" s="86">
        <v>3521</v>
      </c>
      <c r="B12258" s="87" t="s">
        <v>16983</v>
      </c>
      <c r="C12258" s="86" t="s">
        <v>11</v>
      </c>
      <c r="D12258" s="197">
        <v>2.65</v>
      </c>
    </row>
    <row r="12259" spans="1:4" ht="26.4" x14ac:dyDescent="0.25">
      <c r="A12259" s="86">
        <v>3531</v>
      </c>
      <c r="B12259" s="87" t="s">
        <v>16984</v>
      </c>
      <c r="C12259" s="86" t="s">
        <v>11</v>
      </c>
      <c r="D12259" s="197">
        <v>5.04</v>
      </c>
    </row>
    <row r="12260" spans="1:4" ht="26.4" x14ac:dyDescent="0.25">
      <c r="A12260" s="86">
        <v>3522</v>
      </c>
      <c r="B12260" s="87" t="s">
        <v>16985</v>
      </c>
      <c r="C12260" s="86" t="s">
        <v>11</v>
      </c>
      <c r="D12260" s="197">
        <v>3.25</v>
      </c>
    </row>
    <row r="12261" spans="1:4" ht="26.4" x14ac:dyDescent="0.25">
      <c r="A12261" s="86">
        <v>3527</v>
      </c>
      <c r="B12261" s="87" t="s">
        <v>16986</v>
      </c>
      <c r="C12261" s="86" t="s">
        <v>11</v>
      </c>
      <c r="D12261" s="197">
        <v>17.100000000000001</v>
      </c>
    </row>
    <row r="12262" spans="1:4" x14ac:dyDescent="0.25">
      <c r="A12262" s="86">
        <v>3530</v>
      </c>
      <c r="B12262" s="87" t="s">
        <v>16987</v>
      </c>
      <c r="C12262" s="86" t="s">
        <v>11</v>
      </c>
      <c r="D12262" s="197">
        <v>276.88</v>
      </c>
    </row>
    <row r="12263" spans="1:4" x14ac:dyDescent="0.25">
      <c r="A12263" s="86">
        <v>3542</v>
      </c>
      <c r="B12263" s="87" t="s">
        <v>16988</v>
      </c>
      <c r="C12263" s="86" t="s">
        <v>11</v>
      </c>
      <c r="D12263" s="197">
        <v>0.79</v>
      </c>
    </row>
    <row r="12264" spans="1:4" x14ac:dyDescent="0.25">
      <c r="A12264" s="86">
        <v>3529</v>
      </c>
      <c r="B12264" s="87" t="s">
        <v>16989</v>
      </c>
      <c r="C12264" s="86" t="s">
        <v>11</v>
      </c>
      <c r="D12264" s="197">
        <v>0.97</v>
      </c>
    </row>
    <row r="12265" spans="1:4" x14ac:dyDescent="0.25">
      <c r="A12265" s="86">
        <v>3536</v>
      </c>
      <c r="B12265" s="87" t="s">
        <v>16990</v>
      </c>
      <c r="C12265" s="86" t="s">
        <v>11</v>
      </c>
      <c r="D12265" s="197">
        <v>3.25</v>
      </c>
    </row>
    <row r="12266" spans="1:4" x14ac:dyDescent="0.25">
      <c r="A12266" s="86">
        <v>3535</v>
      </c>
      <c r="B12266" s="87" t="s">
        <v>16991</v>
      </c>
      <c r="C12266" s="86" t="s">
        <v>11</v>
      </c>
      <c r="D12266" s="197">
        <v>7.9</v>
      </c>
    </row>
    <row r="12267" spans="1:4" x14ac:dyDescent="0.25">
      <c r="A12267" s="86">
        <v>3540</v>
      </c>
      <c r="B12267" s="87" t="s">
        <v>16992</v>
      </c>
      <c r="C12267" s="86" t="s">
        <v>11</v>
      </c>
      <c r="D12267" s="197">
        <v>6.69</v>
      </c>
    </row>
    <row r="12268" spans="1:4" x14ac:dyDescent="0.25">
      <c r="A12268" s="86">
        <v>3539</v>
      </c>
      <c r="B12268" s="87" t="s">
        <v>16993</v>
      </c>
      <c r="C12268" s="86" t="s">
        <v>11</v>
      </c>
      <c r="D12268" s="197">
        <v>38.75</v>
      </c>
    </row>
    <row r="12269" spans="1:4" x14ac:dyDescent="0.25">
      <c r="A12269" s="86">
        <v>3513</v>
      </c>
      <c r="B12269" s="87" t="s">
        <v>16994</v>
      </c>
      <c r="C12269" s="86" t="s">
        <v>11</v>
      </c>
      <c r="D12269" s="197">
        <v>136.65</v>
      </c>
    </row>
    <row r="12270" spans="1:4" x14ac:dyDescent="0.25">
      <c r="A12270" s="86">
        <v>3516</v>
      </c>
      <c r="B12270" s="87" t="s">
        <v>16995</v>
      </c>
      <c r="C12270" s="86" t="s">
        <v>11</v>
      </c>
      <c r="D12270" s="197">
        <v>3.07</v>
      </c>
    </row>
    <row r="12271" spans="1:4" ht="26.4" x14ac:dyDescent="0.25">
      <c r="A12271" s="86">
        <v>3517</v>
      </c>
      <c r="B12271" s="87" t="s">
        <v>16996</v>
      </c>
      <c r="C12271" s="86" t="s">
        <v>11</v>
      </c>
      <c r="D12271" s="197">
        <v>2.77</v>
      </c>
    </row>
    <row r="12272" spans="1:4" ht="26.4" x14ac:dyDescent="0.25">
      <c r="A12272" s="86">
        <v>3515</v>
      </c>
      <c r="B12272" s="87" t="s">
        <v>16997</v>
      </c>
      <c r="C12272" s="86" t="s">
        <v>11</v>
      </c>
      <c r="D12272" s="197">
        <v>8.7200000000000006</v>
      </c>
    </row>
    <row r="12273" spans="1:4" ht="26.4" x14ac:dyDescent="0.25">
      <c r="A12273" s="86">
        <v>20147</v>
      </c>
      <c r="B12273" s="87" t="s">
        <v>16998</v>
      </c>
      <c r="C12273" s="86" t="s">
        <v>11</v>
      </c>
      <c r="D12273" s="197">
        <v>7.17</v>
      </c>
    </row>
    <row r="12274" spans="1:4" ht="26.4" x14ac:dyDescent="0.25">
      <c r="A12274" s="86">
        <v>3524</v>
      </c>
      <c r="B12274" s="87" t="s">
        <v>16999</v>
      </c>
      <c r="C12274" s="86" t="s">
        <v>11</v>
      </c>
      <c r="D12274" s="197">
        <v>10.79</v>
      </c>
    </row>
    <row r="12275" spans="1:4" ht="26.4" x14ac:dyDescent="0.25">
      <c r="A12275" s="86">
        <v>3532</v>
      </c>
      <c r="B12275" s="87" t="s">
        <v>17000</v>
      </c>
      <c r="C12275" s="86" t="s">
        <v>11</v>
      </c>
      <c r="D12275" s="197">
        <v>24.94</v>
      </c>
    </row>
    <row r="12276" spans="1:4" x14ac:dyDescent="0.25">
      <c r="A12276" s="86">
        <v>3528</v>
      </c>
      <c r="B12276" s="87" t="s">
        <v>17001</v>
      </c>
      <c r="C12276" s="86" t="s">
        <v>11</v>
      </c>
      <c r="D12276" s="197">
        <v>12</v>
      </c>
    </row>
    <row r="12277" spans="1:4" x14ac:dyDescent="0.25">
      <c r="A12277" s="86">
        <v>37952</v>
      </c>
      <c r="B12277" s="87" t="s">
        <v>17002</v>
      </c>
      <c r="C12277" s="86" t="s">
        <v>11</v>
      </c>
      <c r="D12277" s="197">
        <v>85.99</v>
      </c>
    </row>
    <row r="12278" spans="1:4" x14ac:dyDescent="0.25">
      <c r="A12278" s="86">
        <v>37951</v>
      </c>
      <c r="B12278" s="87" t="s">
        <v>17003</v>
      </c>
      <c r="C12278" s="86" t="s">
        <v>11</v>
      </c>
      <c r="D12278" s="197">
        <v>3.23</v>
      </c>
    </row>
    <row r="12279" spans="1:4" x14ac:dyDescent="0.25">
      <c r="A12279" s="86">
        <v>3518</v>
      </c>
      <c r="B12279" s="87" t="s">
        <v>17004</v>
      </c>
      <c r="C12279" s="86" t="s">
        <v>11</v>
      </c>
      <c r="D12279" s="197">
        <v>4.97</v>
      </c>
    </row>
    <row r="12280" spans="1:4" x14ac:dyDescent="0.25">
      <c r="A12280" s="86">
        <v>3519</v>
      </c>
      <c r="B12280" s="87" t="s">
        <v>17005</v>
      </c>
      <c r="C12280" s="86" t="s">
        <v>11</v>
      </c>
      <c r="D12280" s="197">
        <v>10.41</v>
      </c>
    </row>
    <row r="12281" spans="1:4" x14ac:dyDescent="0.25">
      <c r="A12281" s="86">
        <v>3520</v>
      </c>
      <c r="B12281" s="87" t="s">
        <v>17006</v>
      </c>
      <c r="C12281" s="86" t="s">
        <v>11</v>
      </c>
      <c r="D12281" s="197">
        <v>10.91</v>
      </c>
    </row>
    <row r="12282" spans="1:4" x14ac:dyDescent="0.25">
      <c r="A12282" s="86">
        <v>37950</v>
      </c>
      <c r="B12282" s="87" t="s">
        <v>17007</v>
      </c>
      <c r="C12282" s="86" t="s">
        <v>11</v>
      </c>
      <c r="D12282" s="197">
        <v>79.16</v>
      </c>
    </row>
    <row r="12283" spans="1:4" x14ac:dyDescent="0.25">
      <c r="A12283" s="86">
        <v>37949</v>
      </c>
      <c r="B12283" s="87" t="s">
        <v>17008</v>
      </c>
      <c r="C12283" s="86" t="s">
        <v>11</v>
      </c>
      <c r="D12283" s="197">
        <v>2.92</v>
      </c>
    </row>
    <row r="12284" spans="1:4" x14ac:dyDescent="0.25">
      <c r="A12284" s="86">
        <v>3526</v>
      </c>
      <c r="B12284" s="87" t="s">
        <v>17009</v>
      </c>
      <c r="C12284" s="86" t="s">
        <v>11</v>
      </c>
      <c r="D12284" s="197">
        <v>4.0199999999999996</v>
      </c>
    </row>
    <row r="12285" spans="1:4" x14ac:dyDescent="0.25">
      <c r="A12285" s="86">
        <v>3509</v>
      </c>
      <c r="B12285" s="87" t="s">
        <v>17010</v>
      </c>
      <c r="C12285" s="86" t="s">
        <v>11</v>
      </c>
      <c r="D12285" s="197">
        <v>9.1300000000000008</v>
      </c>
    </row>
    <row r="12286" spans="1:4" x14ac:dyDescent="0.25">
      <c r="A12286" s="86">
        <v>20151</v>
      </c>
      <c r="B12286" s="87" t="s">
        <v>17011</v>
      </c>
      <c r="C12286" s="86" t="s">
        <v>11</v>
      </c>
      <c r="D12286" s="197">
        <v>26.82</v>
      </c>
    </row>
    <row r="12287" spans="1:4" x14ac:dyDescent="0.25">
      <c r="A12287" s="86">
        <v>20152</v>
      </c>
      <c r="B12287" s="87" t="s">
        <v>17012</v>
      </c>
      <c r="C12287" s="86" t="s">
        <v>11</v>
      </c>
      <c r="D12287" s="197">
        <v>97.03</v>
      </c>
    </row>
    <row r="12288" spans="1:4" x14ac:dyDescent="0.25">
      <c r="A12288" s="86">
        <v>20148</v>
      </c>
      <c r="B12288" s="87" t="s">
        <v>17013</v>
      </c>
      <c r="C12288" s="86" t="s">
        <v>11</v>
      </c>
      <c r="D12288" s="197">
        <v>5.27</v>
      </c>
    </row>
    <row r="12289" spans="1:4" x14ac:dyDescent="0.25">
      <c r="A12289" s="86">
        <v>20149</v>
      </c>
      <c r="B12289" s="87" t="s">
        <v>17014</v>
      </c>
      <c r="C12289" s="86" t="s">
        <v>11</v>
      </c>
      <c r="D12289" s="197">
        <v>8.81</v>
      </c>
    </row>
    <row r="12290" spans="1:4" x14ac:dyDescent="0.25">
      <c r="A12290" s="86">
        <v>20150</v>
      </c>
      <c r="B12290" s="87" t="s">
        <v>17015</v>
      </c>
      <c r="C12290" s="86" t="s">
        <v>11</v>
      </c>
      <c r="D12290" s="197">
        <v>22.69</v>
      </c>
    </row>
    <row r="12291" spans="1:4" x14ac:dyDescent="0.25">
      <c r="A12291" s="86">
        <v>20157</v>
      </c>
      <c r="B12291" s="87" t="s">
        <v>17016</v>
      </c>
      <c r="C12291" s="86" t="s">
        <v>11</v>
      </c>
      <c r="D12291" s="197">
        <v>25.47</v>
      </c>
    </row>
    <row r="12292" spans="1:4" x14ac:dyDescent="0.25">
      <c r="A12292" s="86">
        <v>20158</v>
      </c>
      <c r="B12292" s="87" t="s">
        <v>17017</v>
      </c>
      <c r="C12292" s="86" t="s">
        <v>11</v>
      </c>
      <c r="D12292" s="197">
        <v>101.15</v>
      </c>
    </row>
    <row r="12293" spans="1:4" x14ac:dyDescent="0.25">
      <c r="A12293" s="86">
        <v>20154</v>
      </c>
      <c r="B12293" s="87" t="s">
        <v>17018</v>
      </c>
      <c r="C12293" s="86" t="s">
        <v>11</v>
      </c>
      <c r="D12293" s="197">
        <v>5.16</v>
      </c>
    </row>
    <row r="12294" spans="1:4" x14ac:dyDescent="0.25">
      <c r="A12294" s="86">
        <v>20155</v>
      </c>
      <c r="B12294" s="87" t="s">
        <v>17019</v>
      </c>
      <c r="C12294" s="86" t="s">
        <v>11</v>
      </c>
      <c r="D12294" s="197">
        <v>7.86</v>
      </c>
    </row>
    <row r="12295" spans="1:4" x14ac:dyDescent="0.25">
      <c r="A12295" s="86">
        <v>20156</v>
      </c>
      <c r="B12295" s="87" t="s">
        <v>17020</v>
      </c>
      <c r="C12295" s="86" t="s">
        <v>11</v>
      </c>
      <c r="D12295" s="197">
        <v>22.09</v>
      </c>
    </row>
    <row r="12296" spans="1:4" x14ac:dyDescent="0.25">
      <c r="A12296" s="86">
        <v>3499</v>
      </c>
      <c r="B12296" s="87" t="s">
        <v>17021</v>
      </c>
      <c r="C12296" s="86" t="s">
        <v>11</v>
      </c>
      <c r="D12296" s="197">
        <v>1.52</v>
      </c>
    </row>
    <row r="12297" spans="1:4" x14ac:dyDescent="0.25">
      <c r="A12297" s="86">
        <v>3500</v>
      </c>
      <c r="B12297" s="87" t="s">
        <v>17022</v>
      </c>
      <c r="C12297" s="86" t="s">
        <v>11</v>
      </c>
      <c r="D12297" s="197">
        <v>2.0099999999999998</v>
      </c>
    </row>
    <row r="12298" spans="1:4" x14ac:dyDescent="0.25">
      <c r="A12298" s="86">
        <v>3501</v>
      </c>
      <c r="B12298" s="87" t="s">
        <v>17023</v>
      </c>
      <c r="C12298" s="86" t="s">
        <v>11</v>
      </c>
      <c r="D12298" s="197">
        <v>5.55</v>
      </c>
    </row>
    <row r="12299" spans="1:4" x14ac:dyDescent="0.25">
      <c r="A12299" s="86">
        <v>3502</v>
      </c>
      <c r="B12299" s="87" t="s">
        <v>17024</v>
      </c>
      <c r="C12299" s="86" t="s">
        <v>11</v>
      </c>
      <c r="D12299" s="197">
        <v>7.98</v>
      </c>
    </row>
    <row r="12300" spans="1:4" x14ac:dyDescent="0.25">
      <c r="A12300" s="86">
        <v>3503</v>
      </c>
      <c r="B12300" s="87" t="s">
        <v>17025</v>
      </c>
      <c r="C12300" s="86" t="s">
        <v>11</v>
      </c>
      <c r="D12300" s="197">
        <v>10.02</v>
      </c>
    </row>
    <row r="12301" spans="1:4" x14ac:dyDescent="0.25">
      <c r="A12301" s="86">
        <v>3477</v>
      </c>
      <c r="B12301" s="87" t="s">
        <v>17026</v>
      </c>
      <c r="C12301" s="86" t="s">
        <v>11</v>
      </c>
      <c r="D12301" s="197">
        <v>36.42</v>
      </c>
    </row>
    <row r="12302" spans="1:4" x14ac:dyDescent="0.25">
      <c r="A12302" s="86">
        <v>3478</v>
      </c>
      <c r="B12302" s="87" t="s">
        <v>17027</v>
      </c>
      <c r="C12302" s="86" t="s">
        <v>11</v>
      </c>
      <c r="D12302" s="197">
        <v>87.31</v>
      </c>
    </row>
    <row r="12303" spans="1:4" x14ac:dyDescent="0.25">
      <c r="A12303" s="86">
        <v>3525</v>
      </c>
      <c r="B12303" s="87" t="s">
        <v>17028</v>
      </c>
      <c r="C12303" s="86" t="s">
        <v>11</v>
      </c>
      <c r="D12303" s="197">
        <v>107.75</v>
      </c>
    </row>
    <row r="12304" spans="1:4" x14ac:dyDescent="0.25">
      <c r="A12304" s="86">
        <v>3511</v>
      </c>
      <c r="B12304" s="87" t="s">
        <v>17029</v>
      </c>
      <c r="C12304" s="86" t="s">
        <v>11</v>
      </c>
      <c r="D12304" s="197">
        <v>114.29</v>
      </c>
    </row>
    <row r="12305" spans="1:4" ht="26.4" x14ac:dyDescent="0.25">
      <c r="A12305" s="86">
        <v>38913</v>
      </c>
      <c r="B12305" s="87" t="s">
        <v>17030</v>
      </c>
      <c r="C12305" s="86" t="s">
        <v>11</v>
      </c>
      <c r="D12305" s="197"/>
    </row>
    <row r="12306" spans="1:4" ht="26.4" x14ac:dyDescent="0.25">
      <c r="A12306" s="86">
        <v>38914</v>
      </c>
      <c r="B12306" s="87" t="s">
        <v>17031</v>
      </c>
      <c r="C12306" s="86" t="s">
        <v>11</v>
      </c>
      <c r="D12306" s="197"/>
    </row>
    <row r="12307" spans="1:4" ht="26.4" x14ac:dyDescent="0.25">
      <c r="A12307" s="86">
        <v>38915</v>
      </c>
      <c r="B12307" s="87" t="s">
        <v>17032</v>
      </c>
      <c r="C12307" s="86" t="s">
        <v>11</v>
      </c>
      <c r="D12307" s="197"/>
    </row>
    <row r="12308" spans="1:4" ht="26.4" x14ac:dyDescent="0.25">
      <c r="A12308" s="86">
        <v>38916</v>
      </c>
      <c r="B12308" s="87" t="s">
        <v>17033</v>
      </c>
      <c r="C12308" s="86" t="s">
        <v>11</v>
      </c>
      <c r="D12308" s="197"/>
    </row>
    <row r="12309" spans="1:4" ht="26.4" x14ac:dyDescent="0.25">
      <c r="A12309" s="86">
        <v>39300</v>
      </c>
      <c r="B12309" s="87" t="s">
        <v>17034</v>
      </c>
      <c r="C12309" s="86" t="s">
        <v>11</v>
      </c>
      <c r="D12309" s="197"/>
    </row>
    <row r="12310" spans="1:4" ht="26.4" x14ac:dyDescent="0.25">
      <c r="A12310" s="86">
        <v>39301</v>
      </c>
      <c r="B12310" s="87" t="s">
        <v>17035</v>
      </c>
      <c r="C12310" s="86" t="s">
        <v>11</v>
      </c>
      <c r="D12310" s="197"/>
    </row>
    <row r="12311" spans="1:4" ht="26.4" x14ac:dyDescent="0.25">
      <c r="A12311" s="86">
        <v>39302</v>
      </c>
      <c r="B12311" s="87" t="s">
        <v>17036</v>
      </c>
      <c r="C12311" s="86" t="s">
        <v>11</v>
      </c>
      <c r="D12311" s="197"/>
    </row>
    <row r="12312" spans="1:4" ht="39.6" x14ac:dyDescent="0.25">
      <c r="A12312" s="86">
        <v>38941</v>
      </c>
      <c r="B12312" s="87" t="s">
        <v>17037</v>
      </c>
      <c r="C12312" s="86" t="s">
        <v>11</v>
      </c>
      <c r="D12312" s="197"/>
    </row>
    <row r="12313" spans="1:4" ht="39.6" x14ac:dyDescent="0.25">
      <c r="A12313" s="86">
        <v>38923</v>
      </c>
      <c r="B12313" s="87" t="s">
        <v>17038</v>
      </c>
      <c r="C12313" s="86" t="s">
        <v>11</v>
      </c>
      <c r="D12313" s="197"/>
    </row>
    <row r="12314" spans="1:4" ht="39.6" x14ac:dyDescent="0.25">
      <c r="A12314" s="86">
        <v>38925</v>
      </c>
      <c r="B12314" s="87" t="s">
        <v>17039</v>
      </c>
      <c r="C12314" s="86" t="s">
        <v>11</v>
      </c>
      <c r="D12314" s="197"/>
    </row>
    <row r="12315" spans="1:4" ht="39.6" x14ac:dyDescent="0.25">
      <c r="A12315" s="86">
        <v>38926</v>
      </c>
      <c r="B12315" s="87" t="s">
        <v>17040</v>
      </c>
      <c r="C12315" s="86" t="s">
        <v>11</v>
      </c>
      <c r="D12315" s="197"/>
    </row>
    <row r="12316" spans="1:4" ht="39.6" x14ac:dyDescent="0.25">
      <c r="A12316" s="86">
        <v>38927</v>
      </c>
      <c r="B12316" s="87" t="s">
        <v>17041</v>
      </c>
      <c r="C12316" s="86" t="s">
        <v>11</v>
      </c>
      <c r="D12316" s="197"/>
    </row>
    <row r="12317" spans="1:4" ht="26.4" x14ac:dyDescent="0.25">
      <c r="A12317" s="86">
        <v>39304</v>
      </c>
      <c r="B12317" s="87" t="s">
        <v>17042</v>
      </c>
      <c r="C12317" s="86" t="s">
        <v>11</v>
      </c>
      <c r="D12317" s="197"/>
    </row>
    <row r="12318" spans="1:4" ht="26.4" x14ac:dyDescent="0.25">
      <c r="A12318" s="86">
        <v>39305</v>
      </c>
      <c r="B12318" s="87" t="s">
        <v>17043</v>
      </c>
      <c r="C12318" s="86" t="s">
        <v>11</v>
      </c>
      <c r="D12318" s="197"/>
    </row>
    <row r="12319" spans="1:4" ht="26.4" x14ac:dyDescent="0.25">
      <c r="A12319" s="86">
        <v>39306</v>
      </c>
      <c r="B12319" s="87" t="s">
        <v>17044</v>
      </c>
      <c r="C12319" s="86" t="s">
        <v>11</v>
      </c>
      <c r="D12319" s="197"/>
    </row>
    <row r="12320" spans="1:4" ht="26.4" x14ac:dyDescent="0.25">
      <c r="A12320" s="86">
        <v>38928</v>
      </c>
      <c r="B12320" s="87" t="s">
        <v>17045</v>
      </c>
      <c r="C12320" s="86" t="s">
        <v>11</v>
      </c>
      <c r="D12320" s="197"/>
    </row>
    <row r="12321" spans="1:4" ht="39.6" x14ac:dyDescent="0.25">
      <c r="A12321" s="86">
        <v>38917</v>
      </c>
      <c r="B12321" s="87" t="s">
        <v>17046</v>
      </c>
      <c r="C12321" s="86" t="s">
        <v>11</v>
      </c>
      <c r="D12321" s="197"/>
    </row>
    <row r="12322" spans="1:4" ht="39.6" x14ac:dyDescent="0.25">
      <c r="A12322" s="86">
        <v>38919</v>
      </c>
      <c r="B12322" s="87" t="s">
        <v>17047</v>
      </c>
      <c r="C12322" s="86" t="s">
        <v>11</v>
      </c>
      <c r="D12322" s="197"/>
    </row>
    <row r="12323" spans="1:4" ht="39.6" x14ac:dyDescent="0.25">
      <c r="A12323" s="86">
        <v>38922</v>
      </c>
      <c r="B12323" s="87" t="s">
        <v>17048</v>
      </c>
      <c r="C12323" s="86" t="s">
        <v>11</v>
      </c>
      <c r="D12323" s="197"/>
    </row>
    <row r="12324" spans="1:4" x14ac:dyDescent="0.25">
      <c r="A12324" s="86">
        <v>45198</v>
      </c>
      <c r="B12324" s="87" t="s">
        <v>17049</v>
      </c>
      <c r="C12324" s="86" t="s">
        <v>11</v>
      </c>
      <c r="D12324" s="197">
        <v>49.53</v>
      </c>
    </row>
    <row r="12325" spans="1:4" x14ac:dyDescent="0.25">
      <c r="A12325" s="86">
        <v>45196</v>
      </c>
      <c r="B12325" s="87" t="s">
        <v>17050</v>
      </c>
      <c r="C12325" s="86" t="s">
        <v>11</v>
      </c>
      <c r="D12325" s="197">
        <v>102.12</v>
      </c>
    </row>
    <row r="12326" spans="1:4" ht="26.4" x14ac:dyDescent="0.25">
      <c r="A12326" s="86">
        <v>12032</v>
      </c>
      <c r="B12326" s="87" t="s">
        <v>17051</v>
      </c>
      <c r="C12326" s="86" t="s">
        <v>14977</v>
      </c>
      <c r="D12326" s="197">
        <v>54.29</v>
      </c>
    </row>
    <row r="12327" spans="1:4" ht="26.4" x14ac:dyDescent="0.25">
      <c r="A12327" s="86">
        <v>12030</v>
      </c>
      <c r="B12327" s="87" t="s">
        <v>17052</v>
      </c>
      <c r="C12327" s="86" t="s">
        <v>14977</v>
      </c>
      <c r="D12327" s="197">
        <v>51.01</v>
      </c>
    </row>
    <row r="12328" spans="1:4" x14ac:dyDescent="0.25">
      <c r="A12328" s="86">
        <v>45207</v>
      </c>
      <c r="B12328" s="87" t="s">
        <v>17053</v>
      </c>
      <c r="C12328" s="86" t="s">
        <v>11</v>
      </c>
      <c r="D12328" s="197">
        <v>326.19</v>
      </c>
    </row>
    <row r="12329" spans="1:4" x14ac:dyDescent="0.25">
      <c r="A12329" s="86">
        <v>14157</v>
      </c>
      <c r="B12329" s="87" t="s">
        <v>17054</v>
      </c>
      <c r="C12329" s="86" t="s">
        <v>11</v>
      </c>
      <c r="D12329" s="197">
        <v>1.22</v>
      </c>
    </row>
    <row r="12330" spans="1:4" ht="26.4" x14ac:dyDescent="0.25">
      <c r="A12330" s="86">
        <v>10908</v>
      </c>
      <c r="B12330" s="87" t="s">
        <v>17055</v>
      </c>
      <c r="C12330" s="86" t="s">
        <v>11</v>
      </c>
      <c r="D12330" s="197">
        <v>25.04</v>
      </c>
    </row>
    <row r="12331" spans="1:4" ht="26.4" x14ac:dyDescent="0.25">
      <c r="A12331" s="86">
        <v>10909</v>
      </c>
      <c r="B12331" s="87" t="s">
        <v>17056</v>
      </c>
      <c r="C12331" s="86" t="s">
        <v>11</v>
      </c>
      <c r="D12331" s="197">
        <v>29.13</v>
      </c>
    </row>
    <row r="12332" spans="1:4" ht="26.4" x14ac:dyDescent="0.25">
      <c r="A12332" s="86">
        <v>3669</v>
      </c>
      <c r="B12332" s="87" t="s">
        <v>17057</v>
      </c>
      <c r="C12332" s="86" t="s">
        <v>11</v>
      </c>
      <c r="D12332" s="197">
        <v>17.89</v>
      </c>
    </row>
    <row r="12333" spans="1:4" x14ac:dyDescent="0.25">
      <c r="A12333" s="86">
        <v>20139</v>
      </c>
      <c r="B12333" s="87" t="s">
        <v>17058</v>
      </c>
      <c r="C12333" s="86" t="s">
        <v>11</v>
      </c>
      <c r="D12333" s="197">
        <v>153.88999999999999</v>
      </c>
    </row>
    <row r="12334" spans="1:4" ht="26.4" x14ac:dyDescent="0.25">
      <c r="A12334" s="86">
        <v>3668</v>
      </c>
      <c r="B12334" s="87" t="s">
        <v>17059</v>
      </c>
      <c r="C12334" s="86" t="s">
        <v>11</v>
      </c>
      <c r="D12334" s="197">
        <v>54.97</v>
      </c>
    </row>
    <row r="12335" spans="1:4" ht="26.4" x14ac:dyDescent="0.25">
      <c r="A12335" s="86">
        <v>10911</v>
      </c>
      <c r="B12335" s="87" t="s">
        <v>17060</v>
      </c>
      <c r="C12335" s="86" t="s">
        <v>11</v>
      </c>
      <c r="D12335" s="197">
        <v>24.1</v>
      </c>
    </row>
    <row r="12336" spans="1:4" ht="26.4" x14ac:dyDescent="0.25">
      <c r="A12336" s="86">
        <v>3659</v>
      </c>
      <c r="B12336" s="87" t="s">
        <v>17061</v>
      </c>
      <c r="C12336" s="86" t="s">
        <v>11</v>
      </c>
      <c r="D12336" s="197">
        <v>24.55</v>
      </c>
    </row>
    <row r="12337" spans="1:4" ht="26.4" x14ac:dyDescent="0.25">
      <c r="A12337" s="86">
        <v>3660</v>
      </c>
      <c r="B12337" s="87" t="s">
        <v>17062</v>
      </c>
      <c r="C12337" s="86" t="s">
        <v>11</v>
      </c>
      <c r="D12337" s="197">
        <v>31.75</v>
      </c>
    </row>
    <row r="12338" spans="1:4" x14ac:dyDescent="0.25">
      <c r="A12338" s="86">
        <v>20144</v>
      </c>
      <c r="B12338" s="87" t="s">
        <v>17063</v>
      </c>
      <c r="C12338" s="86" t="s">
        <v>11</v>
      </c>
      <c r="D12338" s="197">
        <v>71.099999999999994</v>
      </c>
    </row>
    <row r="12339" spans="1:4" x14ac:dyDescent="0.25">
      <c r="A12339" s="86">
        <v>20143</v>
      </c>
      <c r="B12339" s="87" t="s">
        <v>17064</v>
      </c>
      <c r="C12339" s="86" t="s">
        <v>11</v>
      </c>
      <c r="D12339" s="197">
        <v>90.97</v>
      </c>
    </row>
    <row r="12340" spans="1:4" x14ac:dyDescent="0.25">
      <c r="A12340" s="86">
        <v>20145</v>
      </c>
      <c r="B12340" s="87" t="s">
        <v>17065</v>
      </c>
      <c r="C12340" s="86" t="s">
        <v>11</v>
      </c>
      <c r="D12340" s="197">
        <v>175.47</v>
      </c>
    </row>
    <row r="12341" spans="1:4" x14ac:dyDescent="0.25">
      <c r="A12341" s="86">
        <v>20146</v>
      </c>
      <c r="B12341" s="87" t="s">
        <v>17066</v>
      </c>
      <c r="C12341" s="86" t="s">
        <v>11</v>
      </c>
      <c r="D12341" s="197">
        <v>239.87</v>
      </c>
    </row>
    <row r="12342" spans="1:4" x14ac:dyDescent="0.25">
      <c r="A12342" s="86">
        <v>20140</v>
      </c>
      <c r="B12342" s="87" t="s">
        <v>17067</v>
      </c>
      <c r="C12342" s="86" t="s">
        <v>11</v>
      </c>
      <c r="D12342" s="197">
        <v>11.25</v>
      </c>
    </row>
    <row r="12343" spans="1:4" x14ac:dyDescent="0.25">
      <c r="A12343" s="86">
        <v>20141</v>
      </c>
      <c r="B12343" s="87" t="s">
        <v>17068</v>
      </c>
      <c r="C12343" s="86" t="s">
        <v>11</v>
      </c>
      <c r="D12343" s="197">
        <v>27.56</v>
      </c>
    </row>
    <row r="12344" spans="1:4" x14ac:dyDescent="0.25">
      <c r="A12344" s="86">
        <v>20142</v>
      </c>
      <c r="B12344" s="87" t="s">
        <v>17069</v>
      </c>
      <c r="C12344" s="86" t="s">
        <v>11</v>
      </c>
      <c r="D12344" s="197">
        <v>48.48</v>
      </c>
    </row>
    <row r="12345" spans="1:4" ht="26.4" x14ac:dyDescent="0.25">
      <c r="A12345" s="86">
        <v>3670</v>
      </c>
      <c r="B12345" s="87" t="s">
        <v>17070</v>
      </c>
      <c r="C12345" s="86" t="s">
        <v>11</v>
      </c>
      <c r="D12345" s="197">
        <v>31.53</v>
      </c>
    </row>
    <row r="12346" spans="1:4" ht="26.4" x14ac:dyDescent="0.25">
      <c r="A12346" s="86">
        <v>3666</v>
      </c>
      <c r="B12346" s="87" t="s">
        <v>17071</v>
      </c>
      <c r="C12346" s="86" t="s">
        <v>11</v>
      </c>
      <c r="D12346" s="197">
        <v>4.96</v>
      </c>
    </row>
    <row r="12347" spans="1:4" ht="26.4" x14ac:dyDescent="0.25">
      <c r="A12347" s="86">
        <v>3662</v>
      </c>
      <c r="B12347" s="87" t="s">
        <v>17072</v>
      </c>
      <c r="C12347" s="86" t="s">
        <v>11</v>
      </c>
      <c r="D12347" s="197">
        <v>12.94</v>
      </c>
    </row>
    <row r="12348" spans="1:4" ht="26.4" x14ac:dyDescent="0.25">
      <c r="A12348" s="86">
        <v>3658</v>
      </c>
      <c r="B12348" s="87" t="s">
        <v>17073</v>
      </c>
      <c r="C12348" s="86" t="s">
        <v>11</v>
      </c>
      <c r="D12348" s="197">
        <v>24.51</v>
      </c>
    </row>
    <row r="12349" spans="1:4" ht="26.4" x14ac:dyDescent="0.25">
      <c r="A12349" s="86">
        <v>42696</v>
      </c>
      <c r="B12349" s="87" t="s">
        <v>17074</v>
      </c>
      <c r="C12349" s="86" t="s">
        <v>11</v>
      </c>
      <c r="D12349" s="197">
        <v>194.37</v>
      </c>
    </row>
    <row r="12350" spans="1:4" x14ac:dyDescent="0.25">
      <c r="A12350" s="86">
        <v>39875</v>
      </c>
      <c r="B12350" s="87" t="s">
        <v>17075</v>
      </c>
      <c r="C12350" s="86" t="s">
        <v>11</v>
      </c>
      <c r="D12350" s="197"/>
    </row>
    <row r="12351" spans="1:4" x14ac:dyDescent="0.25">
      <c r="A12351" s="86">
        <v>39876</v>
      </c>
      <c r="B12351" s="87" t="s">
        <v>17076</v>
      </c>
      <c r="C12351" s="86" t="s">
        <v>11</v>
      </c>
      <c r="D12351" s="197"/>
    </row>
    <row r="12352" spans="1:4" x14ac:dyDescent="0.25">
      <c r="A12352" s="86">
        <v>39877</v>
      </c>
      <c r="B12352" s="87" t="s">
        <v>17077</v>
      </c>
      <c r="C12352" s="86" t="s">
        <v>11</v>
      </c>
      <c r="D12352" s="197"/>
    </row>
    <row r="12353" spans="1:4" x14ac:dyDescent="0.25">
      <c r="A12353" s="86">
        <v>39878</v>
      </c>
      <c r="B12353" s="87" t="s">
        <v>17078</v>
      </c>
      <c r="C12353" s="86" t="s">
        <v>11</v>
      </c>
      <c r="D12353" s="197"/>
    </row>
    <row r="12354" spans="1:4" x14ac:dyDescent="0.25">
      <c r="A12354" s="86">
        <v>39872</v>
      </c>
      <c r="B12354" s="87" t="s">
        <v>17079</v>
      </c>
      <c r="C12354" s="86" t="s">
        <v>11</v>
      </c>
      <c r="D12354" s="197"/>
    </row>
    <row r="12355" spans="1:4" x14ac:dyDescent="0.25">
      <c r="A12355" s="86">
        <v>39873</v>
      </c>
      <c r="B12355" s="87" t="s">
        <v>17080</v>
      </c>
      <c r="C12355" s="86" t="s">
        <v>11</v>
      </c>
      <c r="D12355" s="197"/>
    </row>
    <row r="12356" spans="1:4" x14ac:dyDescent="0.25">
      <c r="A12356" s="86">
        <v>39874</v>
      </c>
      <c r="B12356" s="87" t="s">
        <v>17081</v>
      </c>
      <c r="C12356" s="86" t="s">
        <v>11</v>
      </c>
      <c r="D12356" s="197"/>
    </row>
    <row r="12357" spans="1:4" x14ac:dyDescent="0.25">
      <c r="A12357" s="86">
        <v>3674</v>
      </c>
      <c r="B12357" s="87" t="s">
        <v>17082</v>
      </c>
      <c r="C12357" s="86" t="s">
        <v>27</v>
      </c>
      <c r="D12357" s="197"/>
    </row>
    <row r="12358" spans="1:4" x14ac:dyDescent="0.25">
      <c r="A12358" s="86">
        <v>3681</v>
      </c>
      <c r="B12358" s="87" t="s">
        <v>17083</v>
      </c>
      <c r="C12358" s="86" t="s">
        <v>27</v>
      </c>
      <c r="D12358" s="197"/>
    </row>
    <row r="12359" spans="1:4" x14ac:dyDescent="0.25">
      <c r="A12359" s="86">
        <v>3676</v>
      </c>
      <c r="B12359" s="87" t="s">
        <v>17084</v>
      </c>
      <c r="C12359" s="86" t="s">
        <v>27</v>
      </c>
      <c r="D12359" s="197"/>
    </row>
    <row r="12360" spans="1:4" x14ac:dyDescent="0.25">
      <c r="A12360" s="86">
        <v>3679</v>
      </c>
      <c r="B12360" s="87" t="s">
        <v>17085</v>
      </c>
      <c r="C12360" s="86" t="s">
        <v>27</v>
      </c>
      <c r="D12360" s="197"/>
    </row>
    <row r="12361" spans="1:4" ht="26.4" x14ac:dyDescent="0.25">
      <c r="A12361" s="86">
        <v>3672</v>
      </c>
      <c r="B12361" s="87" t="s">
        <v>17086</v>
      </c>
      <c r="C12361" s="86" t="s">
        <v>27</v>
      </c>
      <c r="D12361" s="197"/>
    </row>
    <row r="12362" spans="1:4" ht="26.4" x14ac:dyDescent="0.25">
      <c r="A12362" s="86">
        <v>3671</v>
      </c>
      <c r="B12362" s="87" t="s">
        <v>17087</v>
      </c>
      <c r="C12362" s="86" t="s">
        <v>27</v>
      </c>
      <c r="D12362" s="197"/>
    </row>
    <row r="12363" spans="1:4" ht="26.4" x14ac:dyDescent="0.25">
      <c r="A12363" s="86">
        <v>3673</v>
      </c>
      <c r="B12363" s="87" t="s">
        <v>17088</v>
      </c>
      <c r="C12363" s="86" t="s">
        <v>27</v>
      </c>
      <c r="D12363" s="197"/>
    </row>
    <row r="12364" spans="1:4" ht="26.4" x14ac:dyDescent="0.25">
      <c r="A12364" s="86">
        <v>38394</v>
      </c>
      <c r="B12364" s="87" t="s">
        <v>17089</v>
      </c>
      <c r="C12364" s="86" t="s">
        <v>11</v>
      </c>
      <c r="D12364" s="197">
        <v>191.95</v>
      </c>
    </row>
    <row r="12365" spans="1:4" ht="26.4" x14ac:dyDescent="0.25">
      <c r="A12365" s="86">
        <v>3729</v>
      </c>
      <c r="B12365" s="87" t="s">
        <v>17090</v>
      </c>
      <c r="C12365" s="86" t="s">
        <v>11</v>
      </c>
      <c r="D12365" s="197">
        <v>185.66</v>
      </c>
    </row>
    <row r="12366" spans="1:4" ht="52.8" x14ac:dyDescent="0.25">
      <c r="A12366" s="86">
        <v>39357</v>
      </c>
      <c r="B12366" s="87" t="s">
        <v>17091</v>
      </c>
      <c r="C12366" s="86" t="s">
        <v>11</v>
      </c>
      <c r="D12366" s="197"/>
    </row>
    <row r="12367" spans="1:4" ht="52.8" x14ac:dyDescent="0.25">
      <c r="A12367" s="86">
        <v>39358</v>
      </c>
      <c r="B12367" s="87" t="s">
        <v>17092</v>
      </c>
      <c r="C12367" s="86" t="s">
        <v>11</v>
      </c>
      <c r="D12367" s="197"/>
    </row>
    <row r="12368" spans="1:4" ht="52.8" x14ac:dyDescent="0.25">
      <c r="A12368" s="86">
        <v>39355</v>
      </c>
      <c r="B12368" s="87" t="s">
        <v>17093</v>
      </c>
      <c r="C12368" s="86" t="s">
        <v>11</v>
      </c>
      <c r="D12368" s="197"/>
    </row>
    <row r="12369" spans="1:4" ht="52.8" x14ac:dyDescent="0.25">
      <c r="A12369" s="86">
        <v>39356</v>
      </c>
      <c r="B12369" s="87" t="s">
        <v>17094</v>
      </c>
      <c r="C12369" s="86" t="s">
        <v>11</v>
      </c>
      <c r="D12369" s="197"/>
    </row>
    <row r="12370" spans="1:4" ht="39.6" x14ac:dyDescent="0.25">
      <c r="A12370" s="86">
        <v>39353</v>
      </c>
      <c r="B12370" s="87" t="s">
        <v>17095</v>
      </c>
      <c r="C12370" s="86" t="s">
        <v>11</v>
      </c>
      <c r="D12370" s="197"/>
    </row>
    <row r="12371" spans="1:4" ht="39.6" x14ac:dyDescent="0.25">
      <c r="A12371" s="86">
        <v>39354</v>
      </c>
      <c r="B12371" s="87" t="s">
        <v>17096</v>
      </c>
      <c r="C12371" s="86" t="s">
        <v>11</v>
      </c>
      <c r="D12371" s="197"/>
    </row>
    <row r="12372" spans="1:4" x14ac:dyDescent="0.25">
      <c r="A12372" s="86">
        <v>39398</v>
      </c>
      <c r="B12372" s="87" t="s">
        <v>17097</v>
      </c>
      <c r="C12372" s="86" t="s">
        <v>11</v>
      </c>
      <c r="D12372" s="197">
        <v>121.24</v>
      </c>
    </row>
    <row r="12373" spans="1:4" ht="26.4" x14ac:dyDescent="0.25">
      <c r="A12373" s="86">
        <v>13343</v>
      </c>
      <c r="B12373" s="87" t="s">
        <v>17098</v>
      </c>
      <c r="C12373" s="86" t="s">
        <v>11</v>
      </c>
      <c r="D12373" s="197">
        <v>43.69</v>
      </c>
    </row>
    <row r="12374" spans="1:4" ht="26.4" x14ac:dyDescent="0.25">
      <c r="A12374" s="86">
        <v>12118</v>
      </c>
      <c r="B12374" s="87" t="s">
        <v>17099</v>
      </c>
      <c r="C12374" s="86" t="s">
        <v>11</v>
      </c>
      <c r="D12374" s="197">
        <v>27.82</v>
      </c>
    </row>
    <row r="12375" spans="1:4" ht="52.8" x14ac:dyDescent="0.25">
      <c r="A12375" s="86">
        <v>39482</v>
      </c>
      <c r="B12375" s="87" t="s">
        <v>17100</v>
      </c>
      <c r="C12375" s="86" t="s">
        <v>11</v>
      </c>
      <c r="D12375" s="197">
        <v>620.64</v>
      </c>
    </row>
    <row r="12376" spans="1:4" ht="52.8" x14ac:dyDescent="0.25">
      <c r="A12376" s="86">
        <v>39486</v>
      </c>
      <c r="B12376" s="87" t="s">
        <v>17101</v>
      </c>
      <c r="C12376" s="86" t="s">
        <v>11</v>
      </c>
      <c r="D12376" s="197">
        <v>506.53</v>
      </c>
    </row>
    <row r="12377" spans="1:4" ht="52.8" x14ac:dyDescent="0.25">
      <c r="A12377" s="86">
        <v>39484</v>
      </c>
      <c r="B12377" s="87" t="s">
        <v>17102</v>
      </c>
      <c r="C12377" s="86" t="s">
        <v>11</v>
      </c>
      <c r="D12377" s="197">
        <v>620.64</v>
      </c>
    </row>
    <row r="12378" spans="1:4" ht="52.8" x14ac:dyDescent="0.25">
      <c r="A12378" s="86">
        <v>39488</v>
      </c>
      <c r="B12378" s="87" t="s">
        <v>17103</v>
      </c>
      <c r="C12378" s="86" t="s">
        <v>11</v>
      </c>
      <c r="D12378" s="197">
        <v>514.82000000000005</v>
      </c>
    </row>
    <row r="12379" spans="1:4" ht="52.8" x14ac:dyDescent="0.25">
      <c r="A12379" s="86">
        <v>39485</v>
      </c>
      <c r="B12379" s="87" t="s">
        <v>17104</v>
      </c>
      <c r="C12379" s="86" t="s">
        <v>11</v>
      </c>
      <c r="D12379" s="197">
        <v>620.64</v>
      </c>
    </row>
    <row r="12380" spans="1:4" ht="52.8" x14ac:dyDescent="0.25">
      <c r="A12380" s="86">
        <v>39489</v>
      </c>
      <c r="B12380" s="87" t="s">
        <v>17105</v>
      </c>
      <c r="C12380" s="86" t="s">
        <v>11</v>
      </c>
      <c r="D12380" s="197">
        <v>523.54999999999995</v>
      </c>
    </row>
    <row r="12381" spans="1:4" ht="52.8" x14ac:dyDescent="0.25">
      <c r="A12381" s="86">
        <v>39490</v>
      </c>
      <c r="B12381" s="87" t="s">
        <v>17106</v>
      </c>
      <c r="C12381" s="86" t="s">
        <v>11</v>
      </c>
      <c r="D12381" s="197">
        <v>780.15</v>
      </c>
    </row>
    <row r="12382" spans="1:4" ht="52.8" x14ac:dyDescent="0.25">
      <c r="A12382" s="86">
        <v>39494</v>
      </c>
      <c r="B12382" s="87" t="s">
        <v>17107</v>
      </c>
      <c r="C12382" s="86" t="s">
        <v>11</v>
      </c>
      <c r="D12382" s="197">
        <v>560.22</v>
      </c>
    </row>
    <row r="12383" spans="1:4" ht="52.8" x14ac:dyDescent="0.25">
      <c r="A12383" s="86">
        <v>39495</v>
      </c>
      <c r="B12383" s="87" t="s">
        <v>17108</v>
      </c>
      <c r="C12383" s="86" t="s">
        <v>11</v>
      </c>
      <c r="D12383" s="197">
        <v>631.29</v>
      </c>
    </row>
    <row r="12384" spans="1:4" ht="52.8" x14ac:dyDescent="0.25">
      <c r="A12384" s="86">
        <v>39496</v>
      </c>
      <c r="B12384" s="87" t="s">
        <v>17109</v>
      </c>
      <c r="C12384" s="86" t="s">
        <v>11</v>
      </c>
      <c r="D12384" s="197">
        <v>694.42</v>
      </c>
    </row>
    <row r="12385" spans="1:4" ht="52.8" x14ac:dyDescent="0.25">
      <c r="A12385" s="86">
        <v>39492</v>
      </c>
      <c r="B12385" s="87" t="s">
        <v>17110</v>
      </c>
      <c r="C12385" s="86" t="s">
        <v>11</v>
      </c>
      <c r="D12385" s="197">
        <v>803.95</v>
      </c>
    </row>
    <row r="12386" spans="1:4" ht="52.8" x14ac:dyDescent="0.25">
      <c r="A12386" s="86">
        <v>39497</v>
      </c>
      <c r="B12386" s="87" t="s">
        <v>17111</v>
      </c>
      <c r="C12386" s="86" t="s">
        <v>11</v>
      </c>
      <c r="D12386" s="197">
        <v>726.17</v>
      </c>
    </row>
    <row r="12387" spans="1:4" ht="52.8" x14ac:dyDescent="0.25">
      <c r="A12387" s="86">
        <v>39493</v>
      </c>
      <c r="B12387" s="87" t="s">
        <v>17112</v>
      </c>
      <c r="C12387" s="86" t="s">
        <v>11</v>
      </c>
      <c r="D12387" s="197">
        <v>862.31</v>
      </c>
    </row>
    <row r="12388" spans="1:4" ht="52.8" x14ac:dyDescent="0.25">
      <c r="A12388" s="86">
        <v>43628</v>
      </c>
      <c r="B12388" s="87" t="s">
        <v>17113</v>
      </c>
      <c r="C12388" s="86" t="s">
        <v>11</v>
      </c>
      <c r="D12388" s="197">
        <v>914.63</v>
      </c>
    </row>
    <row r="12389" spans="1:4" ht="52.8" x14ac:dyDescent="0.25">
      <c r="A12389" s="86">
        <v>39500</v>
      </c>
      <c r="B12389" s="87" t="s">
        <v>17114</v>
      </c>
      <c r="C12389" s="86" t="s">
        <v>11</v>
      </c>
      <c r="D12389" s="197">
        <v>940.85</v>
      </c>
    </row>
    <row r="12390" spans="1:4" ht="52.8" x14ac:dyDescent="0.25">
      <c r="A12390" s="86">
        <v>39498</v>
      </c>
      <c r="B12390" s="87" t="s">
        <v>17115</v>
      </c>
      <c r="C12390" s="86" t="s">
        <v>11</v>
      </c>
      <c r="D12390" s="197">
        <v>1160.3800000000001</v>
      </c>
    </row>
    <row r="12391" spans="1:4" ht="52.8" x14ac:dyDescent="0.25">
      <c r="A12391" s="86">
        <v>43621</v>
      </c>
      <c r="B12391" s="87" t="s">
        <v>17116</v>
      </c>
      <c r="C12391" s="86" t="s">
        <v>11</v>
      </c>
      <c r="D12391" s="197">
        <v>971.79</v>
      </c>
    </row>
    <row r="12392" spans="1:4" ht="52.8" x14ac:dyDescent="0.25">
      <c r="A12392" s="86">
        <v>39501</v>
      </c>
      <c r="B12392" s="87" t="s">
        <v>17117</v>
      </c>
      <c r="C12392" s="86" t="s">
        <v>11</v>
      </c>
      <c r="D12392" s="197">
        <v>966.33</v>
      </c>
    </row>
    <row r="12393" spans="1:4" ht="52.8" x14ac:dyDescent="0.25">
      <c r="A12393" s="86">
        <v>39499</v>
      </c>
      <c r="B12393" s="87" t="s">
        <v>17118</v>
      </c>
      <c r="C12393" s="86" t="s">
        <v>11</v>
      </c>
      <c r="D12393" s="197">
        <v>1176.8599999999999</v>
      </c>
    </row>
    <row r="12394" spans="1:4" ht="26.4" x14ac:dyDescent="0.25">
      <c r="A12394" s="86">
        <v>3733</v>
      </c>
      <c r="B12394" s="87" t="s">
        <v>17119</v>
      </c>
      <c r="C12394" s="86" t="s">
        <v>9</v>
      </c>
      <c r="D12394" s="197">
        <v>105.23</v>
      </c>
    </row>
    <row r="12395" spans="1:4" x14ac:dyDescent="0.25">
      <c r="A12395" s="86">
        <v>3731</v>
      </c>
      <c r="B12395" s="87" t="s">
        <v>17120</v>
      </c>
      <c r="C12395" s="86" t="s">
        <v>9</v>
      </c>
      <c r="D12395" s="197">
        <v>94.15</v>
      </c>
    </row>
    <row r="12396" spans="1:4" x14ac:dyDescent="0.25">
      <c r="A12396" s="86">
        <v>38137</v>
      </c>
      <c r="B12396" s="87" t="s">
        <v>17121</v>
      </c>
      <c r="C12396" s="86" t="s">
        <v>9</v>
      </c>
      <c r="D12396" s="197">
        <v>112.61</v>
      </c>
    </row>
    <row r="12397" spans="1:4" x14ac:dyDescent="0.25">
      <c r="A12397" s="86">
        <v>38138</v>
      </c>
      <c r="B12397" s="87" t="s">
        <v>17122</v>
      </c>
      <c r="C12397" s="86" t="s">
        <v>9</v>
      </c>
      <c r="D12397" s="197">
        <v>116.92</v>
      </c>
    </row>
    <row r="12398" spans="1:4" ht="26.4" x14ac:dyDescent="0.25">
      <c r="A12398" s="86">
        <v>3736</v>
      </c>
      <c r="B12398" s="87" t="s">
        <v>17123</v>
      </c>
      <c r="C12398" s="86" t="s">
        <v>9</v>
      </c>
      <c r="D12398" s="197"/>
    </row>
    <row r="12399" spans="1:4" ht="26.4" x14ac:dyDescent="0.25">
      <c r="A12399" s="86">
        <v>3741</v>
      </c>
      <c r="B12399" s="87" t="s">
        <v>17124</v>
      </c>
      <c r="C12399" s="86" t="s">
        <v>9</v>
      </c>
      <c r="D12399" s="197"/>
    </row>
    <row r="12400" spans="1:4" ht="26.4" x14ac:dyDescent="0.25">
      <c r="A12400" s="86">
        <v>3743</v>
      </c>
      <c r="B12400" s="87" t="s">
        <v>17125</v>
      </c>
      <c r="C12400" s="86" t="s">
        <v>9</v>
      </c>
      <c r="D12400" s="197"/>
    </row>
    <row r="12401" spans="1:4" ht="26.4" x14ac:dyDescent="0.25">
      <c r="A12401" s="86">
        <v>3737</v>
      </c>
      <c r="B12401" s="87" t="s">
        <v>17126</v>
      </c>
      <c r="C12401" s="86" t="s">
        <v>9</v>
      </c>
      <c r="D12401" s="197"/>
    </row>
    <row r="12402" spans="1:4" ht="26.4" x14ac:dyDescent="0.25">
      <c r="A12402" s="86">
        <v>3742</v>
      </c>
      <c r="B12402" s="87" t="s">
        <v>17127</v>
      </c>
      <c r="C12402" s="86" t="s">
        <v>9</v>
      </c>
      <c r="D12402" s="197"/>
    </row>
    <row r="12403" spans="1:4" ht="26.4" x14ac:dyDescent="0.25">
      <c r="A12403" s="86">
        <v>3746</v>
      </c>
      <c r="B12403" s="87" t="s">
        <v>17128</v>
      </c>
      <c r="C12403" s="86" t="s">
        <v>9</v>
      </c>
      <c r="D12403" s="197"/>
    </row>
    <row r="12404" spans="1:4" ht="26.4" x14ac:dyDescent="0.25">
      <c r="A12404" s="86">
        <v>21106</v>
      </c>
      <c r="B12404" s="87" t="s">
        <v>17129</v>
      </c>
      <c r="C12404" s="86" t="s">
        <v>16</v>
      </c>
      <c r="D12404" s="197">
        <v>71.28</v>
      </c>
    </row>
    <row r="12405" spans="1:4" x14ac:dyDescent="0.25">
      <c r="A12405" s="86">
        <v>38194</v>
      </c>
      <c r="B12405" s="87" t="s">
        <v>17130</v>
      </c>
      <c r="C12405" s="86" t="s">
        <v>11</v>
      </c>
      <c r="D12405" s="197">
        <v>5.08</v>
      </c>
    </row>
    <row r="12406" spans="1:4" x14ac:dyDescent="0.25">
      <c r="A12406" s="86">
        <v>38193</v>
      </c>
      <c r="B12406" s="87" t="s">
        <v>17131</v>
      </c>
      <c r="C12406" s="86" t="s">
        <v>11</v>
      </c>
      <c r="D12406" s="197">
        <v>4.41</v>
      </c>
    </row>
    <row r="12407" spans="1:4" x14ac:dyDescent="0.25">
      <c r="A12407" s="86">
        <v>39388</v>
      </c>
      <c r="B12407" s="87" t="s">
        <v>17132</v>
      </c>
      <c r="C12407" s="86" t="s">
        <v>11</v>
      </c>
      <c r="D12407" s="197">
        <v>6.24</v>
      </c>
    </row>
    <row r="12408" spans="1:4" x14ac:dyDescent="0.25">
      <c r="A12408" s="86">
        <v>39387</v>
      </c>
      <c r="B12408" s="87" t="s">
        <v>17133</v>
      </c>
      <c r="C12408" s="86" t="s">
        <v>11</v>
      </c>
      <c r="D12408" s="197">
        <v>9.74</v>
      </c>
    </row>
    <row r="12409" spans="1:4" x14ac:dyDescent="0.25">
      <c r="A12409" s="86">
        <v>39386</v>
      </c>
      <c r="B12409" s="87" t="s">
        <v>17134</v>
      </c>
      <c r="C12409" s="86" t="s">
        <v>11</v>
      </c>
      <c r="D12409" s="197">
        <v>6.79</v>
      </c>
    </row>
    <row r="12410" spans="1:4" x14ac:dyDescent="0.25">
      <c r="A12410" s="86">
        <v>45229</v>
      </c>
      <c r="B12410" s="87" t="s">
        <v>17135</v>
      </c>
      <c r="C12410" s="86" t="s">
        <v>11</v>
      </c>
      <c r="D12410" s="197">
        <v>2.33</v>
      </c>
    </row>
    <row r="12411" spans="1:4" ht="39.6" x14ac:dyDescent="0.25">
      <c r="A12411" s="86">
        <v>746</v>
      </c>
      <c r="B12411" s="87" t="s">
        <v>17136</v>
      </c>
      <c r="C12411" s="86" t="s">
        <v>11</v>
      </c>
      <c r="D12411" s="197">
        <v>2450</v>
      </c>
    </row>
    <row r="12412" spans="1:4" ht="26.4" x14ac:dyDescent="0.25">
      <c r="A12412" s="86">
        <v>20269</v>
      </c>
      <c r="B12412" s="87" t="s">
        <v>17137</v>
      </c>
      <c r="C12412" s="86" t="s">
        <v>11</v>
      </c>
      <c r="D12412" s="197">
        <v>117.38</v>
      </c>
    </row>
    <row r="12413" spans="1:4" ht="26.4" x14ac:dyDescent="0.25">
      <c r="A12413" s="86">
        <v>20270</v>
      </c>
      <c r="B12413" s="87" t="s">
        <v>17138</v>
      </c>
      <c r="C12413" s="86" t="s">
        <v>11</v>
      </c>
      <c r="D12413" s="197">
        <v>129.69999999999999</v>
      </c>
    </row>
    <row r="12414" spans="1:4" ht="26.4" x14ac:dyDescent="0.25">
      <c r="A12414" s="86">
        <v>11696</v>
      </c>
      <c r="B12414" s="87" t="s">
        <v>17139</v>
      </c>
      <c r="C12414" s="86" t="s">
        <v>11</v>
      </c>
      <c r="D12414" s="197">
        <v>207.62</v>
      </c>
    </row>
    <row r="12415" spans="1:4" ht="26.4" x14ac:dyDescent="0.25">
      <c r="A12415" s="86">
        <v>10427</v>
      </c>
      <c r="B12415" s="87" t="s">
        <v>17140</v>
      </c>
      <c r="C12415" s="86" t="s">
        <v>11</v>
      </c>
      <c r="D12415" s="197">
        <v>581.01</v>
      </c>
    </row>
    <row r="12416" spans="1:4" ht="26.4" x14ac:dyDescent="0.25">
      <c r="A12416" s="86">
        <v>10428</v>
      </c>
      <c r="B12416" s="87" t="s">
        <v>17141</v>
      </c>
      <c r="C12416" s="86" t="s">
        <v>11</v>
      </c>
      <c r="D12416" s="197">
        <v>598.62</v>
      </c>
    </row>
    <row r="12417" spans="1:4" ht="26.4" x14ac:dyDescent="0.25">
      <c r="A12417" s="86">
        <v>36521</v>
      </c>
      <c r="B12417" s="87" t="s">
        <v>17142</v>
      </c>
      <c r="C12417" s="86" t="s">
        <v>11</v>
      </c>
      <c r="D12417" s="197">
        <v>186.78</v>
      </c>
    </row>
    <row r="12418" spans="1:4" x14ac:dyDescent="0.25">
      <c r="A12418" s="86">
        <v>36794</v>
      </c>
      <c r="B12418" s="87" t="s">
        <v>17143</v>
      </c>
      <c r="C12418" s="86" t="s">
        <v>11</v>
      </c>
      <c r="D12418" s="197">
        <v>198.84</v>
      </c>
    </row>
    <row r="12419" spans="1:4" x14ac:dyDescent="0.25">
      <c r="A12419" s="86">
        <v>10426</v>
      </c>
      <c r="B12419" s="87" t="s">
        <v>17144</v>
      </c>
      <c r="C12419" s="86" t="s">
        <v>11</v>
      </c>
      <c r="D12419" s="197">
        <v>222.66</v>
      </c>
    </row>
    <row r="12420" spans="1:4" x14ac:dyDescent="0.25">
      <c r="A12420" s="86">
        <v>10425</v>
      </c>
      <c r="B12420" s="87" t="s">
        <v>17145</v>
      </c>
      <c r="C12420" s="86" t="s">
        <v>11</v>
      </c>
      <c r="D12420" s="197">
        <v>112.96</v>
      </c>
    </row>
    <row r="12421" spans="1:4" x14ac:dyDescent="0.25">
      <c r="A12421" s="86">
        <v>10431</v>
      </c>
      <c r="B12421" s="87" t="s">
        <v>17146</v>
      </c>
      <c r="C12421" s="86" t="s">
        <v>11</v>
      </c>
      <c r="D12421" s="197">
        <v>386.73</v>
      </c>
    </row>
    <row r="12422" spans="1:4" ht="26.4" x14ac:dyDescent="0.25">
      <c r="A12422" s="86">
        <v>10429</v>
      </c>
      <c r="B12422" s="87" t="s">
        <v>17147</v>
      </c>
      <c r="C12422" s="86" t="s">
        <v>11</v>
      </c>
      <c r="D12422" s="197">
        <v>190.78</v>
      </c>
    </row>
    <row r="12423" spans="1:4" x14ac:dyDescent="0.25">
      <c r="A12423" s="86">
        <v>10853</v>
      </c>
      <c r="B12423" s="87" t="s">
        <v>17148</v>
      </c>
      <c r="C12423" s="86" t="s">
        <v>11</v>
      </c>
      <c r="D12423" s="197">
        <v>113.84</v>
      </c>
    </row>
    <row r="12424" spans="1:4" x14ac:dyDescent="0.25">
      <c r="A12424" s="86">
        <v>5093</v>
      </c>
      <c r="B12424" s="87" t="s">
        <v>17149</v>
      </c>
      <c r="C12424" s="86" t="s">
        <v>8802</v>
      </c>
      <c r="D12424" s="197">
        <v>17.25</v>
      </c>
    </row>
    <row r="12425" spans="1:4" x14ac:dyDescent="0.25">
      <c r="A12425" s="86">
        <v>45254</v>
      </c>
      <c r="B12425" s="87" t="s">
        <v>17150</v>
      </c>
      <c r="C12425" s="86" t="s">
        <v>11</v>
      </c>
      <c r="D12425" s="197">
        <v>30.75</v>
      </c>
    </row>
    <row r="12426" spans="1:4" x14ac:dyDescent="0.25">
      <c r="A12426" s="86">
        <v>45253</v>
      </c>
      <c r="B12426" s="87" t="s">
        <v>17151</v>
      </c>
      <c r="C12426" s="86" t="s">
        <v>11</v>
      </c>
      <c r="D12426" s="197">
        <v>39.85</v>
      </c>
    </row>
    <row r="12427" spans="1:4" x14ac:dyDescent="0.25">
      <c r="A12427" s="86">
        <v>44331</v>
      </c>
      <c r="B12427" s="87" t="s">
        <v>17152</v>
      </c>
      <c r="C12427" s="86" t="s">
        <v>3741</v>
      </c>
      <c r="D12427" s="197">
        <v>49.27</v>
      </c>
    </row>
    <row r="12428" spans="1:4" ht="26.4" x14ac:dyDescent="0.25">
      <c r="A12428" s="86">
        <v>37768</v>
      </c>
      <c r="B12428" s="87" t="s">
        <v>17153</v>
      </c>
      <c r="C12428" s="86" t="s">
        <v>11</v>
      </c>
      <c r="D12428" s="197"/>
    </row>
    <row r="12429" spans="1:4" ht="26.4" x14ac:dyDescent="0.25">
      <c r="A12429" s="86">
        <v>37773</v>
      </c>
      <c r="B12429" s="87" t="s">
        <v>17154</v>
      </c>
      <c r="C12429" s="86" t="s">
        <v>11</v>
      </c>
      <c r="D12429" s="197"/>
    </row>
    <row r="12430" spans="1:4" ht="26.4" x14ac:dyDescent="0.25">
      <c r="A12430" s="86">
        <v>37769</v>
      </c>
      <c r="B12430" s="87" t="s">
        <v>17155</v>
      </c>
      <c r="C12430" s="86" t="s">
        <v>11</v>
      </c>
      <c r="D12430" s="197"/>
    </row>
    <row r="12431" spans="1:4" ht="26.4" x14ac:dyDescent="0.25">
      <c r="A12431" s="86">
        <v>37770</v>
      </c>
      <c r="B12431" s="87" t="s">
        <v>17156</v>
      </c>
      <c r="C12431" s="86" t="s">
        <v>11</v>
      </c>
      <c r="D12431" s="197"/>
    </row>
    <row r="12432" spans="1:4" x14ac:dyDescent="0.25">
      <c r="A12432" s="86">
        <v>38382</v>
      </c>
      <c r="B12432" s="87" t="s">
        <v>17157</v>
      </c>
      <c r="C12432" s="86" t="s">
        <v>11</v>
      </c>
      <c r="D12432" s="197">
        <v>13.37</v>
      </c>
    </row>
    <row r="12433" spans="1:4" x14ac:dyDescent="0.25">
      <c r="A12433" s="86">
        <v>38383</v>
      </c>
      <c r="B12433" s="87" t="s">
        <v>17158</v>
      </c>
      <c r="C12433" s="86" t="s">
        <v>11</v>
      </c>
      <c r="D12433" s="197">
        <v>2.12</v>
      </c>
    </row>
    <row r="12434" spans="1:4" x14ac:dyDescent="0.25">
      <c r="A12434" s="86">
        <v>3768</v>
      </c>
      <c r="B12434" s="87" t="s">
        <v>17159</v>
      </c>
      <c r="C12434" s="86" t="s">
        <v>11</v>
      </c>
      <c r="D12434" s="197">
        <v>4.78</v>
      </c>
    </row>
    <row r="12435" spans="1:4" x14ac:dyDescent="0.25">
      <c r="A12435" s="86">
        <v>3767</v>
      </c>
      <c r="B12435" s="87" t="s">
        <v>17160</v>
      </c>
      <c r="C12435" s="86" t="s">
        <v>11</v>
      </c>
      <c r="D12435" s="197">
        <v>1.6</v>
      </c>
    </row>
    <row r="12436" spans="1:4" ht="26.4" x14ac:dyDescent="0.25">
      <c r="A12436" s="86">
        <v>13192</v>
      </c>
      <c r="B12436" s="87" t="s">
        <v>17161</v>
      </c>
      <c r="C12436" s="86" t="s">
        <v>11</v>
      </c>
      <c r="D12436" s="197">
        <v>2577.73</v>
      </c>
    </row>
    <row r="12437" spans="1:4" ht="26.4" x14ac:dyDescent="0.25">
      <c r="A12437" s="86">
        <v>38413</v>
      </c>
      <c r="B12437" s="87" t="s">
        <v>17162</v>
      </c>
      <c r="C12437" s="86" t="s">
        <v>11</v>
      </c>
      <c r="D12437" s="197">
        <v>986.36</v>
      </c>
    </row>
    <row r="12438" spans="1:4" ht="52.8" x14ac:dyDescent="0.25">
      <c r="A12438" s="86">
        <v>42440</v>
      </c>
      <c r="B12438" s="87" t="s">
        <v>17163</v>
      </c>
      <c r="C12438" s="86" t="s">
        <v>11</v>
      </c>
      <c r="D12438" s="197"/>
    </row>
    <row r="12439" spans="1:4" ht="52.8" x14ac:dyDescent="0.25">
      <c r="A12439" s="86">
        <v>20193</v>
      </c>
      <c r="B12439" s="87" t="s">
        <v>17164</v>
      </c>
      <c r="C12439" s="86" t="s">
        <v>4291</v>
      </c>
      <c r="D12439" s="197">
        <v>19.5</v>
      </c>
    </row>
    <row r="12440" spans="1:4" ht="52.8" x14ac:dyDescent="0.25">
      <c r="A12440" s="86">
        <v>10527</v>
      </c>
      <c r="B12440" s="87" t="s">
        <v>17165</v>
      </c>
      <c r="C12440" s="86" t="s">
        <v>17166</v>
      </c>
      <c r="D12440" s="197">
        <v>26</v>
      </c>
    </row>
    <row r="12441" spans="1:4" ht="39.6" x14ac:dyDescent="0.25">
      <c r="A12441" s="86">
        <v>41805</v>
      </c>
      <c r="B12441" s="87" t="s">
        <v>17167</v>
      </c>
      <c r="C12441" s="86" t="s">
        <v>4061</v>
      </c>
      <c r="D12441" s="197">
        <v>747.5</v>
      </c>
    </row>
    <row r="12442" spans="1:4" ht="26.4" x14ac:dyDescent="0.25">
      <c r="A12442" s="86">
        <v>40271</v>
      </c>
      <c r="B12442" s="87" t="s">
        <v>17168</v>
      </c>
      <c r="C12442" s="86" t="s">
        <v>4292</v>
      </c>
      <c r="D12442" s="197">
        <v>19.899999999999999</v>
      </c>
    </row>
    <row r="12443" spans="1:4" ht="26.4" x14ac:dyDescent="0.25">
      <c r="A12443" s="86">
        <v>40287</v>
      </c>
      <c r="B12443" s="87" t="s">
        <v>17169</v>
      </c>
      <c r="C12443" s="86" t="s">
        <v>4061</v>
      </c>
      <c r="D12443" s="197">
        <v>7.66</v>
      </c>
    </row>
    <row r="12444" spans="1:4" ht="52.8" x14ac:dyDescent="0.25">
      <c r="A12444" s="86">
        <v>4084</v>
      </c>
      <c r="B12444" s="87" t="s">
        <v>17170</v>
      </c>
      <c r="C12444" s="86" t="s">
        <v>18</v>
      </c>
      <c r="D12444" s="197">
        <v>3.11</v>
      </c>
    </row>
    <row r="12445" spans="1:4" ht="52.8" x14ac:dyDescent="0.25">
      <c r="A12445" s="86">
        <v>743</v>
      </c>
      <c r="B12445" s="87" t="s">
        <v>17171</v>
      </c>
      <c r="C12445" s="86" t="s">
        <v>18</v>
      </c>
      <c r="D12445" s="197">
        <v>3.11</v>
      </c>
    </row>
    <row r="12446" spans="1:4" ht="52.8" x14ac:dyDescent="0.25">
      <c r="A12446" s="86">
        <v>40293</v>
      </c>
      <c r="B12446" s="87" t="s">
        <v>17172</v>
      </c>
      <c r="C12446" s="86" t="s">
        <v>18</v>
      </c>
      <c r="D12446" s="197">
        <v>3.73</v>
      </c>
    </row>
    <row r="12447" spans="1:4" ht="52.8" x14ac:dyDescent="0.25">
      <c r="A12447" s="86">
        <v>40294</v>
      </c>
      <c r="B12447" s="87" t="s">
        <v>17173</v>
      </c>
      <c r="C12447" s="86" t="s">
        <v>18</v>
      </c>
      <c r="D12447" s="197">
        <v>3.11</v>
      </c>
    </row>
    <row r="12448" spans="1:4" ht="52.8" x14ac:dyDescent="0.25">
      <c r="A12448" s="86">
        <v>4085</v>
      </c>
      <c r="B12448" s="87" t="s">
        <v>17174</v>
      </c>
      <c r="C12448" s="86" t="s">
        <v>18</v>
      </c>
      <c r="D12448" s="197">
        <v>4.3499999999999996</v>
      </c>
    </row>
    <row r="12449" spans="1:4" ht="26.4" x14ac:dyDescent="0.25">
      <c r="A12449" s="86">
        <v>10779</v>
      </c>
      <c r="B12449" s="87" t="s">
        <v>17175</v>
      </c>
      <c r="C12449" s="86" t="s">
        <v>4061</v>
      </c>
      <c r="D12449" s="197">
        <v>1562.5</v>
      </c>
    </row>
    <row r="12450" spans="1:4" ht="39.6" x14ac:dyDescent="0.25">
      <c r="A12450" s="86">
        <v>10777</v>
      </c>
      <c r="B12450" s="87" t="s">
        <v>17176</v>
      </c>
      <c r="C12450" s="86" t="s">
        <v>4061</v>
      </c>
      <c r="D12450" s="197">
        <v>1419.27</v>
      </c>
    </row>
    <row r="12451" spans="1:4" ht="39.6" x14ac:dyDescent="0.25">
      <c r="A12451" s="86">
        <v>10775</v>
      </c>
      <c r="B12451" s="87" t="s">
        <v>17177</v>
      </c>
      <c r="C12451" s="86" t="s">
        <v>4061</v>
      </c>
      <c r="D12451" s="197">
        <v>1250</v>
      </c>
    </row>
    <row r="12452" spans="1:4" ht="26.4" x14ac:dyDescent="0.25">
      <c r="A12452" s="86">
        <v>10776</v>
      </c>
      <c r="B12452" s="87" t="s">
        <v>17178</v>
      </c>
      <c r="C12452" s="86" t="s">
        <v>4061</v>
      </c>
      <c r="D12452" s="197">
        <v>976.56</v>
      </c>
    </row>
    <row r="12453" spans="1:4" ht="39.6" x14ac:dyDescent="0.25">
      <c r="A12453" s="86">
        <v>10778</v>
      </c>
      <c r="B12453" s="87" t="s">
        <v>17179</v>
      </c>
      <c r="C12453" s="86" t="s">
        <v>4061</v>
      </c>
      <c r="D12453" s="197">
        <v>1562.5</v>
      </c>
    </row>
    <row r="12454" spans="1:4" ht="39.6" x14ac:dyDescent="0.25">
      <c r="A12454" s="86">
        <v>40339</v>
      </c>
      <c r="B12454" s="87" t="s">
        <v>17180</v>
      </c>
      <c r="C12454" s="86" t="s">
        <v>4292</v>
      </c>
      <c r="D12454" s="197">
        <v>6.98</v>
      </c>
    </row>
    <row r="12455" spans="1:4" ht="39.6" x14ac:dyDescent="0.25">
      <c r="A12455" s="86">
        <v>10749</v>
      </c>
      <c r="B12455" s="87" t="s">
        <v>17181</v>
      </c>
      <c r="C12455" s="86" t="s">
        <v>4292</v>
      </c>
      <c r="D12455" s="197">
        <v>23.07</v>
      </c>
    </row>
    <row r="12456" spans="1:4" ht="26.4" x14ac:dyDescent="0.25">
      <c r="A12456" s="86">
        <v>40290</v>
      </c>
      <c r="B12456" s="87" t="s">
        <v>17182</v>
      </c>
      <c r="C12456" s="86" t="s">
        <v>4292</v>
      </c>
      <c r="D12456" s="197">
        <v>12.48</v>
      </c>
    </row>
    <row r="12457" spans="1:4" ht="26.4" x14ac:dyDescent="0.25">
      <c r="A12457" s="86">
        <v>3346</v>
      </c>
      <c r="B12457" s="87" t="s">
        <v>17183</v>
      </c>
      <c r="C12457" s="86" t="s">
        <v>18</v>
      </c>
      <c r="D12457" s="197"/>
    </row>
    <row r="12458" spans="1:4" ht="26.4" x14ac:dyDescent="0.25">
      <c r="A12458" s="86">
        <v>3348</v>
      </c>
      <c r="B12458" s="87" t="s">
        <v>17184</v>
      </c>
      <c r="C12458" s="86" t="s">
        <v>18</v>
      </c>
      <c r="D12458" s="197"/>
    </row>
    <row r="12459" spans="1:4" ht="26.4" x14ac:dyDescent="0.25">
      <c r="A12459" s="86">
        <v>39833</v>
      </c>
      <c r="B12459" s="87" t="s">
        <v>17185</v>
      </c>
      <c r="C12459" s="86" t="s">
        <v>18</v>
      </c>
      <c r="D12459" s="197"/>
    </row>
    <row r="12460" spans="1:4" x14ac:dyDescent="0.25">
      <c r="A12460" s="86">
        <v>7252</v>
      </c>
      <c r="B12460" s="87" t="s">
        <v>17186</v>
      </c>
      <c r="C12460" s="86" t="s">
        <v>18</v>
      </c>
      <c r="D12460" s="197"/>
    </row>
    <row r="12461" spans="1:4" ht="26.4" x14ac:dyDescent="0.25">
      <c r="A12461" s="86">
        <v>7247</v>
      </c>
      <c r="B12461" s="87" t="s">
        <v>17187</v>
      </c>
      <c r="C12461" s="86" t="s">
        <v>18</v>
      </c>
      <c r="D12461" s="197"/>
    </row>
    <row r="12462" spans="1:4" ht="26.4" x14ac:dyDescent="0.25">
      <c r="A12462" s="86">
        <v>40291</v>
      </c>
      <c r="B12462" s="87" t="s">
        <v>17188</v>
      </c>
      <c r="C12462" s="86" t="s">
        <v>4292</v>
      </c>
      <c r="D12462" s="197">
        <v>650</v>
      </c>
    </row>
    <row r="12463" spans="1:4" ht="26.4" x14ac:dyDescent="0.25">
      <c r="A12463" s="86">
        <v>40275</v>
      </c>
      <c r="B12463" s="87" t="s">
        <v>17189</v>
      </c>
      <c r="C12463" s="86" t="s">
        <v>4292</v>
      </c>
      <c r="D12463" s="197">
        <v>20.8</v>
      </c>
    </row>
    <row r="12464" spans="1:4" x14ac:dyDescent="0.25">
      <c r="A12464" s="86">
        <v>42408</v>
      </c>
      <c r="B12464" s="87" t="s">
        <v>17190</v>
      </c>
      <c r="C12464" s="86" t="s">
        <v>9</v>
      </c>
      <c r="D12464" s="197">
        <v>2.0299999999999998</v>
      </c>
    </row>
    <row r="12465" spans="1:4" x14ac:dyDescent="0.25">
      <c r="A12465" s="86">
        <v>3777</v>
      </c>
      <c r="B12465" s="87" t="s">
        <v>17191</v>
      </c>
      <c r="C12465" s="86" t="s">
        <v>9</v>
      </c>
      <c r="D12465" s="197">
        <v>1.79</v>
      </c>
    </row>
    <row r="12466" spans="1:4" ht="26.4" x14ac:dyDescent="0.25">
      <c r="A12466" s="86">
        <v>44699</v>
      </c>
      <c r="B12466" s="87" t="s">
        <v>17192</v>
      </c>
      <c r="C12466" s="86" t="s">
        <v>16</v>
      </c>
      <c r="D12466" s="197">
        <v>47.19</v>
      </c>
    </row>
    <row r="12467" spans="1:4" x14ac:dyDescent="0.25">
      <c r="A12467" s="86">
        <v>3798</v>
      </c>
      <c r="B12467" s="87" t="s">
        <v>17193</v>
      </c>
      <c r="C12467" s="86" t="s">
        <v>11</v>
      </c>
      <c r="D12467" s="197"/>
    </row>
    <row r="12468" spans="1:4" ht="26.4" x14ac:dyDescent="0.25">
      <c r="A12468" s="86">
        <v>38769</v>
      </c>
      <c r="B12468" s="87" t="s">
        <v>17194</v>
      </c>
      <c r="C12468" s="86" t="s">
        <v>11</v>
      </c>
      <c r="D12468" s="197"/>
    </row>
    <row r="12469" spans="1:4" ht="26.4" x14ac:dyDescent="0.25">
      <c r="A12469" s="86">
        <v>38774</v>
      </c>
      <c r="B12469" s="87" t="s">
        <v>17195</v>
      </c>
      <c r="C12469" s="86" t="s">
        <v>11</v>
      </c>
      <c r="D12469" s="197">
        <v>12.76</v>
      </c>
    </row>
    <row r="12470" spans="1:4" ht="26.4" x14ac:dyDescent="0.25">
      <c r="A12470" s="86">
        <v>42247</v>
      </c>
      <c r="B12470" s="87" t="s">
        <v>17196</v>
      </c>
      <c r="C12470" s="86" t="s">
        <v>11</v>
      </c>
      <c r="D12470" s="197">
        <v>435.6</v>
      </c>
    </row>
    <row r="12471" spans="1:4" ht="26.4" x14ac:dyDescent="0.25">
      <c r="A12471" s="86">
        <v>42248</v>
      </c>
      <c r="B12471" s="87" t="s">
        <v>17197</v>
      </c>
      <c r="C12471" s="86" t="s">
        <v>11</v>
      </c>
      <c r="D12471" s="197">
        <v>505.98</v>
      </c>
    </row>
    <row r="12472" spans="1:4" ht="26.4" x14ac:dyDescent="0.25">
      <c r="A12472" s="86">
        <v>42249</v>
      </c>
      <c r="B12472" s="87" t="s">
        <v>17198</v>
      </c>
      <c r="C12472" s="86" t="s">
        <v>11</v>
      </c>
      <c r="D12472" s="197">
        <v>838.24</v>
      </c>
    </row>
    <row r="12473" spans="1:4" ht="26.4" x14ac:dyDescent="0.25">
      <c r="A12473" s="86">
        <v>42244</v>
      </c>
      <c r="B12473" s="87" t="s">
        <v>17199</v>
      </c>
      <c r="C12473" s="86" t="s">
        <v>11</v>
      </c>
      <c r="D12473" s="197">
        <v>130.91</v>
      </c>
    </row>
    <row r="12474" spans="1:4" ht="26.4" x14ac:dyDescent="0.25">
      <c r="A12474" s="86">
        <v>42245</v>
      </c>
      <c r="B12474" s="87" t="s">
        <v>17200</v>
      </c>
      <c r="C12474" s="86" t="s">
        <v>11</v>
      </c>
      <c r="D12474" s="197">
        <v>241.56</v>
      </c>
    </row>
    <row r="12475" spans="1:4" ht="26.4" x14ac:dyDescent="0.25">
      <c r="A12475" s="86">
        <v>42246</v>
      </c>
      <c r="B12475" s="87" t="s">
        <v>17201</v>
      </c>
      <c r="C12475" s="86" t="s">
        <v>11</v>
      </c>
      <c r="D12475" s="197">
        <v>267.39999999999998</v>
      </c>
    </row>
    <row r="12476" spans="1:4" ht="26.4" x14ac:dyDescent="0.25">
      <c r="A12476" s="86">
        <v>42243</v>
      </c>
      <c r="B12476" s="87" t="s">
        <v>17202</v>
      </c>
      <c r="C12476" s="86" t="s">
        <v>11</v>
      </c>
      <c r="D12476" s="197">
        <v>322.43</v>
      </c>
    </row>
    <row r="12477" spans="1:4" ht="26.4" x14ac:dyDescent="0.25">
      <c r="A12477" s="86">
        <v>38889</v>
      </c>
      <c r="B12477" s="87" t="s">
        <v>17203</v>
      </c>
      <c r="C12477" s="86" t="s">
        <v>11</v>
      </c>
      <c r="D12477" s="197"/>
    </row>
    <row r="12478" spans="1:4" ht="26.4" x14ac:dyDescent="0.25">
      <c r="A12478" s="86">
        <v>38784</v>
      </c>
      <c r="B12478" s="87" t="s">
        <v>17204</v>
      </c>
      <c r="C12478" s="86" t="s">
        <v>11</v>
      </c>
      <c r="D12478" s="197"/>
    </row>
    <row r="12479" spans="1:4" ht="26.4" x14ac:dyDescent="0.25">
      <c r="A12479" s="86">
        <v>3780</v>
      </c>
      <c r="B12479" s="87" t="s">
        <v>17205</v>
      </c>
      <c r="C12479" s="86" t="s">
        <v>11</v>
      </c>
      <c r="D12479" s="197"/>
    </row>
    <row r="12480" spans="1:4" ht="26.4" x14ac:dyDescent="0.25">
      <c r="A12480" s="86">
        <v>38773</v>
      </c>
      <c r="B12480" s="87" t="s">
        <v>17206</v>
      </c>
      <c r="C12480" s="86" t="s">
        <v>11</v>
      </c>
      <c r="D12480" s="197"/>
    </row>
    <row r="12481" spans="1:4" x14ac:dyDescent="0.25">
      <c r="A12481" s="86">
        <v>12271</v>
      </c>
      <c r="B12481" s="87" t="s">
        <v>17207</v>
      </c>
      <c r="C12481" s="86" t="s">
        <v>11</v>
      </c>
      <c r="D12481" s="197"/>
    </row>
    <row r="12482" spans="1:4" x14ac:dyDescent="0.25">
      <c r="A12482" s="86">
        <v>39385</v>
      </c>
      <c r="B12482" s="87" t="s">
        <v>17208</v>
      </c>
      <c r="C12482" s="86" t="s">
        <v>11</v>
      </c>
      <c r="D12482" s="197">
        <v>11.67</v>
      </c>
    </row>
    <row r="12483" spans="1:4" x14ac:dyDescent="0.25">
      <c r="A12483" s="86">
        <v>39389</v>
      </c>
      <c r="B12483" s="87" t="s">
        <v>17209</v>
      </c>
      <c r="C12483" s="86" t="s">
        <v>11</v>
      </c>
      <c r="D12483" s="197">
        <v>12.66</v>
      </c>
    </row>
    <row r="12484" spans="1:4" x14ac:dyDescent="0.25">
      <c r="A12484" s="86">
        <v>39390</v>
      </c>
      <c r="B12484" s="87" t="s">
        <v>17210</v>
      </c>
      <c r="C12484" s="86" t="s">
        <v>11</v>
      </c>
      <c r="D12484" s="197">
        <v>26.54</v>
      </c>
    </row>
    <row r="12485" spans="1:4" x14ac:dyDescent="0.25">
      <c r="A12485" s="86">
        <v>39391</v>
      </c>
      <c r="B12485" s="87" t="s">
        <v>17211</v>
      </c>
      <c r="C12485" s="86" t="s">
        <v>11</v>
      </c>
      <c r="D12485" s="197">
        <v>29.8</v>
      </c>
    </row>
    <row r="12486" spans="1:4" ht="26.4" x14ac:dyDescent="0.25">
      <c r="A12486" s="86">
        <v>3803</v>
      </c>
      <c r="B12486" s="87" t="s">
        <v>17212</v>
      </c>
      <c r="C12486" s="86" t="s">
        <v>11</v>
      </c>
      <c r="D12486" s="197"/>
    </row>
    <row r="12487" spans="1:4" ht="26.4" x14ac:dyDescent="0.25">
      <c r="A12487" s="86">
        <v>38770</v>
      </c>
      <c r="B12487" s="87" t="s">
        <v>17213</v>
      </c>
      <c r="C12487" s="86" t="s">
        <v>11</v>
      </c>
      <c r="D12487" s="197"/>
    </row>
    <row r="12488" spans="1:4" x14ac:dyDescent="0.25">
      <c r="A12488" s="86">
        <v>12267</v>
      </c>
      <c r="B12488" s="87" t="s">
        <v>17214</v>
      </c>
      <c r="C12488" s="86" t="s">
        <v>11</v>
      </c>
      <c r="D12488" s="197"/>
    </row>
    <row r="12489" spans="1:4" ht="66" x14ac:dyDescent="0.25">
      <c r="A12489" s="86">
        <v>43265</v>
      </c>
      <c r="B12489" s="87" t="s">
        <v>17215</v>
      </c>
      <c r="C12489" s="86" t="s">
        <v>11</v>
      </c>
      <c r="D12489" s="197">
        <v>36.5</v>
      </c>
    </row>
    <row r="12490" spans="1:4" ht="26.4" x14ac:dyDescent="0.25">
      <c r="A12490" s="86">
        <v>12266</v>
      </c>
      <c r="B12490" s="87" t="s">
        <v>17216</v>
      </c>
      <c r="C12490" s="86" t="s">
        <v>11</v>
      </c>
      <c r="D12490" s="197"/>
    </row>
    <row r="12491" spans="1:4" ht="26.4" x14ac:dyDescent="0.25">
      <c r="A12491" s="86">
        <v>39378</v>
      </c>
      <c r="B12491" s="87" t="s">
        <v>17217</v>
      </c>
      <c r="C12491" s="86" t="s">
        <v>11</v>
      </c>
      <c r="D12491" s="197"/>
    </row>
    <row r="12492" spans="1:4" ht="26.4" x14ac:dyDescent="0.25">
      <c r="A12492" s="86">
        <v>43543</v>
      </c>
      <c r="B12492" s="87" t="s">
        <v>17218</v>
      </c>
      <c r="C12492" s="86" t="s">
        <v>11</v>
      </c>
      <c r="D12492" s="197"/>
    </row>
    <row r="12493" spans="1:4" ht="26.4" x14ac:dyDescent="0.25">
      <c r="A12493" s="86">
        <v>38775</v>
      </c>
      <c r="B12493" s="87" t="s">
        <v>17219</v>
      </c>
      <c r="C12493" s="86" t="s">
        <v>11</v>
      </c>
      <c r="D12493" s="197"/>
    </row>
    <row r="12494" spans="1:4" x14ac:dyDescent="0.25">
      <c r="A12494" s="86">
        <v>44252</v>
      </c>
      <c r="B12494" s="87" t="s">
        <v>17220</v>
      </c>
      <c r="C12494" s="86" t="s">
        <v>11</v>
      </c>
      <c r="D12494" s="197">
        <v>229.24</v>
      </c>
    </row>
    <row r="12495" spans="1:4" x14ac:dyDescent="0.25">
      <c r="A12495" s="86">
        <v>21119</v>
      </c>
      <c r="B12495" s="87" t="s">
        <v>17221</v>
      </c>
      <c r="C12495" s="86" t="s">
        <v>11</v>
      </c>
      <c r="D12495" s="197">
        <v>2.2999999999999998</v>
      </c>
    </row>
    <row r="12496" spans="1:4" x14ac:dyDescent="0.25">
      <c r="A12496" s="86">
        <v>37974</v>
      </c>
      <c r="B12496" s="87" t="s">
        <v>17222</v>
      </c>
      <c r="C12496" s="86" t="s">
        <v>11</v>
      </c>
      <c r="D12496" s="197">
        <v>2.97</v>
      </c>
    </row>
    <row r="12497" spans="1:4" x14ac:dyDescent="0.25">
      <c r="A12497" s="86">
        <v>37975</v>
      </c>
      <c r="B12497" s="87" t="s">
        <v>17223</v>
      </c>
      <c r="C12497" s="86" t="s">
        <v>11</v>
      </c>
      <c r="D12497" s="197">
        <v>6.62</v>
      </c>
    </row>
    <row r="12498" spans="1:4" x14ac:dyDescent="0.25">
      <c r="A12498" s="86">
        <v>37976</v>
      </c>
      <c r="B12498" s="87" t="s">
        <v>17224</v>
      </c>
      <c r="C12498" s="86" t="s">
        <v>11</v>
      </c>
      <c r="D12498" s="197">
        <v>14.74</v>
      </c>
    </row>
    <row r="12499" spans="1:4" x14ac:dyDescent="0.25">
      <c r="A12499" s="86">
        <v>37977</v>
      </c>
      <c r="B12499" s="87" t="s">
        <v>17225</v>
      </c>
      <c r="C12499" s="86" t="s">
        <v>11</v>
      </c>
      <c r="D12499" s="197">
        <v>20.39</v>
      </c>
    </row>
    <row r="12500" spans="1:4" x14ac:dyDescent="0.25">
      <c r="A12500" s="86">
        <v>37978</v>
      </c>
      <c r="B12500" s="87" t="s">
        <v>17226</v>
      </c>
      <c r="C12500" s="86" t="s">
        <v>11</v>
      </c>
      <c r="D12500" s="197">
        <v>40.44</v>
      </c>
    </row>
    <row r="12501" spans="1:4" x14ac:dyDescent="0.25">
      <c r="A12501" s="86">
        <v>37979</v>
      </c>
      <c r="B12501" s="87" t="s">
        <v>17227</v>
      </c>
      <c r="C12501" s="86" t="s">
        <v>11</v>
      </c>
      <c r="D12501" s="197">
        <v>171.62</v>
      </c>
    </row>
    <row r="12502" spans="1:4" x14ac:dyDescent="0.25">
      <c r="A12502" s="86">
        <v>37980</v>
      </c>
      <c r="B12502" s="87" t="s">
        <v>17228</v>
      </c>
      <c r="C12502" s="86" t="s">
        <v>11</v>
      </c>
      <c r="D12502" s="197">
        <v>197.14</v>
      </c>
    </row>
    <row r="12503" spans="1:4" ht="26.4" x14ac:dyDescent="0.25">
      <c r="A12503" s="86">
        <v>36147</v>
      </c>
      <c r="B12503" s="87" t="s">
        <v>17229</v>
      </c>
      <c r="C12503" s="86" t="s">
        <v>8802</v>
      </c>
      <c r="D12503" s="197">
        <v>251.56</v>
      </c>
    </row>
    <row r="12504" spans="1:4" x14ac:dyDescent="0.25">
      <c r="A12504" s="86">
        <v>12731</v>
      </c>
      <c r="B12504" s="87" t="s">
        <v>17230</v>
      </c>
      <c r="C12504" s="86" t="s">
        <v>11</v>
      </c>
      <c r="D12504" s="197"/>
    </row>
    <row r="12505" spans="1:4" x14ac:dyDescent="0.25">
      <c r="A12505" s="86">
        <v>12723</v>
      </c>
      <c r="B12505" s="87" t="s">
        <v>17231</v>
      </c>
      <c r="C12505" s="86" t="s">
        <v>11</v>
      </c>
      <c r="D12505" s="197"/>
    </row>
    <row r="12506" spans="1:4" x14ac:dyDescent="0.25">
      <c r="A12506" s="86">
        <v>12724</v>
      </c>
      <c r="B12506" s="87" t="s">
        <v>17232</v>
      </c>
      <c r="C12506" s="86" t="s">
        <v>11</v>
      </c>
      <c r="D12506" s="197"/>
    </row>
    <row r="12507" spans="1:4" x14ac:dyDescent="0.25">
      <c r="A12507" s="86">
        <v>12725</v>
      </c>
      <c r="B12507" s="87" t="s">
        <v>17233</v>
      </c>
      <c r="C12507" s="86" t="s">
        <v>11</v>
      </c>
      <c r="D12507" s="197"/>
    </row>
    <row r="12508" spans="1:4" x14ac:dyDescent="0.25">
      <c r="A12508" s="86">
        <v>12726</v>
      </c>
      <c r="B12508" s="87" t="s">
        <v>17234</v>
      </c>
      <c r="C12508" s="86" t="s">
        <v>11</v>
      </c>
      <c r="D12508" s="197"/>
    </row>
    <row r="12509" spans="1:4" x14ac:dyDescent="0.25">
      <c r="A12509" s="86">
        <v>12727</v>
      </c>
      <c r="B12509" s="87" t="s">
        <v>17235</v>
      </c>
      <c r="C12509" s="86" t="s">
        <v>11</v>
      </c>
      <c r="D12509" s="197"/>
    </row>
    <row r="12510" spans="1:4" x14ac:dyDescent="0.25">
      <c r="A12510" s="86">
        <v>12728</v>
      </c>
      <c r="B12510" s="87" t="s">
        <v>17236</v>
      </c>
      <c r="C12510" s="86" t="s">
        <v>11</v>
      </c>
      <c r="D12510" s="197"/>
    </row>
    <row r="12511" spans="1:4" x14ac:dyDescent="0.25">
      <c r="A12511" s="86">
        <v>12729</v>
      </c>
      <c r="B12511" s="87" t="s">
        <v>17237</v>
      </c>
      <c r="C12511" s="86" t="s">
        <v>11</v>
      </c>
      <c r="D12511" s="197"/>
    </row>
    <row r="12512" spans="1:4" x14ac:dyDescent="0.25">
      <c r="A12512" s="86">
        <v>12730</v>
      </c>
      <c r="B12512" s="87" t="s">
        <v>17238</v>
      </c>
      <c r="C12512" s="86" t="s">
        <v>11</v>
      </c>
      <c r="D12512" s="197"/>
    </row>
    <row r="12513" spans="1:4" x14ac:dyDescent="0.25">
      <c r="A12513" s="86">
        <v>3840</v>
      </c>
      <c r="B12513" s="87" t="s">
        <v>17239</v>
      </c>
      <c r="C12513" s="86" t="s">
        <v>11</v>
      </c>
      <c r="D12513" s="197"/>
    </row>
    <row r="12514" spans="1:4" x14ac:dyDescent="0.25">
      <c r="A12514" s="86">
        <v>3838</v>
      </c>
      <c r="B12514" s="87" t="s">
        <v>17240</v>
      </c>
      <c r="C12514" s="86" t="s">
        <v>11</v>
      </c>
      <c r="D12514" s="197"/>
    </row>
    <row r="12515" spans="1:4" x14ac:dyDescent="0.25">
      <c r="A12515" s="86">
        <v>3844</v>
      </c>
      <c r="B12515" s="87" t="s">
        <v>17241</v>
      </c>
      <c r="C12515" s="86" t="s">
        <v>11</v>
      </c>
      <c r="D12515" s="197"/>
    </row>
    <row r="12516" spans="1:4" x14ac:dyDescent="0.25">
      <c r="A12516" s="86">
        <v>3839</v>
      </c>
      <c r="B12516" s="87" t="s">
        <v>17242</v>
      </c>
      <c r="C12516" s="86" t="s">
        <v>11</v>
      </c>
      <c r="D12516" s="197"/>
    </row>
    <row r="12517" spans="1:4" x14ac:dyDescent="0.25">
      <c r="A12517" s="86">
        <v>3843</v>
      </c>
      <c r="B12517" s="87" t="s">
        <v>17243</v>
      </c>
      <c r="C12517" s="86" t="s">
        <v>11</v>
      </c>
      <c r="D12517" s="197"/>
    </row>
    <row r="12518" spans="1:4" x14ac:dyDescent="0.25">
      <c r="A12518" s="86">
        <v>3900</v>
      </c>
      <c r="B12518" s="87" t="s">
        <v>17244</v>
      </c>
      <c r="C12518" s="86" t="s">
        <v>11</v>
      </c>
      <c r="D12518" s="197">
        <v>62.42</v>
      </c>
    </row>
    <row r="12519" spans="1:4" x14ac:dyDescent="0.25">
      <c r="A12519" s="86">
        <v>3846</v>
      </c>
      <c r="B12519" s="87" t="s">
        <v>17245</v>
      </c>
      <c r="C12519" s="86" t="s">
        <v>11</v>
      </c>
      <c r="D12519" s="197">
        <v>18.760000000000002</v>
      </c>
    </row>
    <row r="12520" spans="1:4" x14ac:dyDescent="0.25">
      <c r="A12520" s="86">
        <v>3886</v>
      </c>
      <c r="B12520" s="87" t="s">
        <v>17246</v>
      </c>
      <c r="C12520" s="86" t="s">
        <v>11</v>
      </c>
      <c r="D12520" s="197">
        <v>24.9</v>
      </c>
    </row>
    <row r="12521" spans="1:4" x14ac:dyDescent="0.25">
      <c r="A12521" s="86">
        <v>3854</v>
      </c>
      <c r="B12521" s="87" t="s">
        <v>17247</v>
      </c>
      <c r="C12521" s="86" t="s">
        <v>11</v>
      </c>
      <c r="D12521" s="197">
        <v>14.19</v>
      </c>
    </row>
    <row r="12522" spans="1:4" x14ac:dyDescent="0.25">
      <c r="A12522" s="86">
        <v>3873</v>
      </c>
      <c r="B12522" s="87" t="s">
        <v>17248</v>
      </c>
      <c r="C12522" s="86" t="s">
        <v>11</v>
      </c>
      <c r="D12522" s="197">
        <v>16.52</v>
      </c>
    </row>
    <row r="12523" spans="1:4" x14ac:dyDescent="0.25">
      <c r="A12523" s="86">
        <v>38021</v>
      </c>
      <c r="B12523" s="87" t="s">
        <v>17249</v>
      </c>
      <c r="C12523" s="86" t="s">
        <v>11</v>
      </c>
      <c r="D12523" s="197">
        <v>29.33</v>
      </c>
    </row>
    <row r="12524" spans="1:4" x14ac:dyDescent="0.25">
      <c r="A12524" s="86">
        <v>43838</v>
      </c>
      <c r="B12524" s="87" t="s">
        <v>17250</v>
      </c>
      <c r="C12524" s="86" t="s">
        <v>11</v>
      </c>
      <c r="D12524" s="197">
        <v>37.92</v>
      </c>
    </row>
    <row r="12525" spans="1:4" x14ac:dyDescent="0.25">
      <c r="A12525" s="86">
        <v>3847</v>
      </c>
      <c r="B12525" s="87" t="s">
        <v>17251</v>
      </c>
      <c r="C12525" s="86" t="s">
        <v>11</v>
      </c>
      <c r="D12525" s="197">
        <v>38.24</v>
      </c>
    </row>
    <row r="12526" spans="1:4" x14ac:dyDescent="0.25">
      <c r="A12526" s="86">
        <v>38022</v>
      </c>
      <c r="B12526" s="87" t="s">
        <v>17252</v>
      </c>
      <c r="C12526" s="86" t="s">
        <v>11</v>
      </c>
      <c r="D12526" s="197">
        <v>52.55</v>
      </c>
    </row>
    <row r="12527" spans="1:4" x14ac:dyDescent="0.25">
      <c r="A12527" s="86">
        <v>3826</v>
      </c>
      <c r="B12527" s="87" t="s">
        <v>17253</v>
      </c>
      <c r="C12527" s="86" t="s">
        <v>11</v>
      </c>
      <c r="D12527" s="197"/>
    </row>
    <row r="12528" spans="1:4" x14ac:dyDescent="0.25">
      <c r="A12528" s="86">
        <v>3825</v>
      </c>
      <c r="B12528" s="87" t="s">
        <v>17254</v>
      </c>
      <c r="C12528" s="86" t="s">
        <v>11</v>
      </c>
      <c r="D12528" s="197"/>
    </row>
    <row r="12529" spans="1:4" x14ac:dyDescent="0.25">
      <c r="A12529" s="86">
        <v>3827</v>
      </c>
      <c r="B12529" s="87" t="s">
        <v>17255</v>
      </c>
      <c r="C12529" s="86" t="s">
        <v>11</v>
      </c>
      <c r="D12529" s="197"/>
    </row>
    <row r="12530" spans="1:4" x14ac:dyDescent="0.25">
      <c r="A12530" s="86">
        <v>3830</v>
      </c>
      <c r="B12530" s="87" t="s">
        <v>17256</v>
      </c>
      <c r="C12530" s="86" t="s">
        <v>11</v>
      </c>
      <c r="D12530" s="197">
        <v>259.44</v>
      </c>
    </row>
    <row r="12531" spans="1:4" x14ac:dyDescent="0.25">
      <c r="A12531" s="86">
        <v>37981</v>
      </c>
      <c r="B12531" s="87" t="s">
        <v>17257</v>
      </c>
      <c r="C12531" s="86" t="s">
        <v>11</v>
      </c>
      <c r="D12531" s="197">
        <v>8.59</v>
      </c>
    </row>
    <row r="12532" spans="1:4" x14ac:dyDescent="0.25">
      <c r="A12532" s="86">
        <v>37982</v>
      </c>
      <c r="B12532" s="87" t="s">
        <v>17258</v>
      </c>
      <c r="C12532" s="86" t="s">
        <v>11</v>
      </c>
      <c r="D12532" s="197">
        <v>12.46</v>
      </c>
    </row>
    <row r="12533" spans="1:4" x14ac:dyDescent="0.25">
      <c r="A12533" s="86">
        <v>37983</v>
      </c>
      <c r="B12533" s="87" t="s">
        <v>17259</v>
      </c>
      <c r="C12533" s="86" t="s">
        <v>11</v>
      </c>
      <c r="D12533" s="197">
        <v>18.420000000000002</v>
      </c>
    </row>
    <row r="12534" spans="1:4" x14ac:dyDescent="0.25">
      <c r="A12534" s="86">
        <v>37984</v>
      </c>
      <c r="B12534" s="87" t="s">
        <v>17260</v>
      </c>
      <c r="C12534" s="86" t="s">
        <v>11</v>
      </c>
      <c r="D12534" s="197">
        <v>25.88</v>
      </c>
    </row>
    <row r="12535" spans="1:4" x14ac:dyDescent="0.25">
      <c r="A12535" s="86">
        <v>37985</v>
      </c>
      <c r="B12535" s="87" t="s">
        <v>17261</v>
      </c>
      <c r="C12535" s="86" t="s">
        <v>11</v>
      </c>
      <c r="D12535" s="197">
        <v>36.770000000000003</v>
      </c>
    </row>
    <row r="12536" spans="1:4" x14ac:dyDescent="0.25">
      <c r="A12536" s="86">
        <v>20165</v>
      </c>
      <c r="B12536" s="87" t="s">
        <v>17262</v>
      </c>
      <c r="C12536" s="86" t="s">
        <v>11</v>
      </c>
      <c r="D12536" s="197">
        <v>32.159999999999997</v>
      </c>
    </row>
    <row r="12537" spans="1:4" x14ac:dyDescent="0.25">
      <c r="A12537" s="86">
        <v>20166</v>
      </c>
      <c r="B12537" s="87" t="s">
        <v>17263</v>
      </c>
      <c r="C12537" s="86" t="s">
        <v>11</v>
      </c>
      <c r="D12537" s="197">
        <v>98.22</v>
      </c>
    </row>
    <row r="12538" spans="1:4" x14ac:dyDescent="0.25">
      <c r="A12538" s="86">
        <v>20164</v>
      </c>
      <c r="B12538" s="87" t="s">
        <v>17264</v>
      </c>
      <c r="C12538" s="86" t="s">
        <v>11</v>
      </c>
      <c r="D12538" s="197">
        <v>15.45</v>
      </c>
    </row>
    <row r="12539" spans="1:4" x14ac:dyDescent="0.25">
      <c r="A12539" s="86">
        <v>3893</v>
      </c>
      <c r="B12539" s="87" t="s">
        <v>17265</v>
      </c>
      <c r="C12539" s="86" t="s">
        <v>11</v>
      </c>
      <c r="D12539" s="197">
        <v>24.22</v>
      </c>
    </row>
    <row r="12540" spans="1:4" x14ac:dyDescent="0.25">
      <c r="A12540" s="86">
        <v>3848</v>
      </c>
      <c r="B12540" s="87" t="s">
        <v>17266</v>
      </c>
      <c r="C12540" s="86" t="s">
        <v>11</v>
      </c>
      <c r="D12540" s="197">
        <v>14.77</v>
      </c>
    </row>
    <row r="12541" spans="1:4" x14ac:dyDescent="0.25">
      <c r="A12541" s="86">
        <v>3895</v>
      </c>
      <c r="B12541" s="87" t="s">
        <v>17267</v>
      </c>
      <c r="C12541" s="86" t="s">
        <v>11</v>
      </c>
      <c r="D12541" s="197">
        <v>16.399999999999999</v>
      </c>
    </row>
    <row r="12542" spans="1:4" x14ac:dyDescent="0.25">
      <c r="A12542" s="86">
        <v>12404</v>
      </c>
      <c r="B12542" s="87" t="s">
        <v>17268</v>
      </c>
      <c r="C12542" s="86" t="s">
        <v>11</v>
      </c>
      <c r="D12542" s="197">
        <v>11.63</v>
      </c>
    </row>
    <row r="12543" spans="1:4" x14ac:dyDescent="0.25">
      <c r="A12543" s="86">
        <v>3939</v>
      </c>
      <c r="B12543" s="87" t="s">
        <v>17269</v>
      </c>
      <c r="C12543" s="86" t="s">
        <v>11</v>
      </c>
      <c r="D12543" s="197">
        <v>23.95</v>
      </c>
    </row>
    <row r="12544" spans="1:4" x14ac:dyDescent="0.25">
      <c r="A12544" s="86">
        <v>3911</v>
      </c>
      <c r="B12544" s="87" t="s">
        <v>17270</v>
      </c>
      <c r="C12544" s="86" t="s">
        <v>11</v>
      </c>
      <c r="D12544" s="197">
        <v>19.57</v>
      </c>
    </row>
    <row r="12545" spans="1:4" x14ac:dyDescent="0.25">
      <c r="A12545" s="86">
        <v>3910</v>
      </c>
      <c r="B12545" s="87" t="s">
        <v>17271</v>
      </c>
      <c r="C12545" s="86" t="s">
        <v>11</v>
      </c>
      <c r="D12545" s="197">
        <v>14</v>
      </c>
    </row>
    <row r="12546" spans="1:4" x14ac:dyDescent="0.25">
      <c r="A12546" s="86">
        <v>3908</v>
      </c>
      <c r="B12546" s="87" t="s">
        <v>17272</v>
      </c>
      <c r="C12546" s="86" t="s">
        <v>11</v>
      </c>
      <c r="D12546" s="197">
        <v>6.33</v>
      </c>
    </row>
    <row r="12547" spans="1:4" x14ac:dyDescent="0.25">
      <c r="A12547" s="86">
        <v>3913</v>
      </c>
      <c r="B12547" s="87" t="s">
        <v>17273</v>
      </c>
      <c r="C12547" s="86" t="s">
        <v>11</v>
      </c>
      <c r="D12547" s="197">
        <v>66.92</v>
      </c>
    </row>
    <row r="12548" spans="1:4" x14ac:dyDescent="0.25">
      <c r="A12548" s="86">
        <v>3912</v>
      </c>
      <c r="B12548" s="87" t="s">
        <v>17274</v>
      </c>
      <c r="C12548" s="86" t="s">
        <v>11</v>
      </c>
      <c r="D12548" s="197">
        <v>36.68</v>
      </c>
    </row>
    <row r="12549" spans="1:4" x14ac:dyDescent="0.25">
      <c r="A12549" s="86">
        <v>3914</v>
      </c>
      <c r="B12549" s="87" t="s">
        <v>17275</v>
      </c>
      <c r="C12549" s="86" t="s">
        <v>11</v>
      </c>
      <c r="D12549" s="197">
        <v>100.95</v>
      </c>
    </row>
    <row r="12550" spans="1:4" x14ac:dyDescent="0.25">
      <c r="A12550" s="86">
        <v>3909</v>
      </c>
      <c r="B12550" s="87" t="s">
        <v>17276</v>
      </c>
      <c r="C12550" s="86" t="s">
        <v>11</v>
      </c>
      <c r="D12550" s="197">
        <v>8.61</v>
      </c>
    </row>
    <row r="12551" spans="1:4" x14ac:dyDescent="0.25">
      <c r="A12551" s="86">
        <v>3915</v>
      </c>
      <c r="B12551" s="87" t="s">
        <v>17277</v>
      </c>
      <c r="C12551" s="86" t="s">
        <v>11</v>
      </c>
      <c r="D12551" s="197">
        <v>159.19999999999999</v>
      </c>
    </row>
    <row r="12552" spans="1:4" x14ac:dyDescent="0.25">
      <c r="A12552" s="86">
        <v>3916</v>
      </c>
      <c r="B12552" s="87" t="s">
        <v>17278</v>
      </c>
      <c r="C12552" s="86" t="s">
        <v>11</v>
      </c>
      <c r="D12552" s="197">
        <v>290.02999999999997</v>
      </c>
    </row>
    <row r="12553" spans="1:4" x14ac:dyDescent="0.25">
      <c r="A12553" s="86">
        <v>3917</v>
      </c>
      <c r="B12553" s="87" t="s">
        <v>17279</v>
      </c>
      <c r="C12553" s="86" t="s">
        <v>11</v>
      </c>
      <c r="D12553" s="197">
        <v>478.37</v>
      </c>
    </row>
    <row r="12554" spans="1:4" x14ac:dyDescent="0.25">
      <c r="A12554" s="86">
        <v>45266</v>
      </c>
      <c r="B12554" s="87" t="s">
        <v>17280</v>
      </c>
      <c r="C12554" s="86" t="s">
        <v>8802</v>
      </c>
      <c r="D12554" s="197">
        <v>2.81</v>
      </c>
    </row>
    <row r="12555" spans="1:4" x14ac:dyDescent="0.25">
      <c r="A12555" s="86">
        <v>1904</v>
      </c>
      <c r="B12555" s="87" t="s">
        <v>17281</v>
      </c>
      <c r="C12555" s="86" t="s">
        <v>11</v>
      </c>
      <c r="D12555" s="197">
        <v>1.01</v>
      </c>
    </row>
    <row r="12556" spans="1:4" x14ac:dyDescent="0.25">
      <c r="A12556" s="86">
        <v>1899</v>
      </c>
      <c r="B12556" s="87" t="s">
        <v>17282</v>
      </c>
      <c r="C12556" s="86" t="s">
        <v>11</v>
      </c>
      <c r="D12556" s="197">
        <v>1.1499999999999999</v>
      </c>
    </row>
    <row r="12557" spans="1:4" x14ac:dyDescent="0.25">
      <c r="A12557" s="86">
        <v>1900</v>
      </c>
      <c r="B12557" s="87" t="s">
        <v>17283</v>
      </c>
      <c r="C12557" s="86" t="s">
        <v>11</v>
      </c>
      <c r="D12557" s="197">
        <v>1.86</v>
      </c>
    </row>
    <row r="12558" spans="1:4" ht="26.4" x14ac:dyDescent="0.25">
      <c r="A12558" s="86">
        <v>12407</v>
      </c>
      <c r="B12558" s="87" t="s">
        <v>17284</v>
      </c>
      <c r="C12558" s="86" t="s">
        <v>11</v>
      </c>
      <c r="D12558" s="197">
        <v>36.21</v>
      </c>
    </row>
    <row r="12559" spans="1:4" ht="26.4" x14ac:dyDescent="0.25">
      <c r="A12559" s="86">
        <v>12408</v>
      </c>
      <c r="B12559" s="87" t="s">
        <v>17285</v>
      </c>
      <c r="C12559" s="86" t="s">
        <v>11</v>
      </c>
      <c r="D12559" s="197">
        <v>20.440000000000001</v>
      </c>
    </row>
    <row r="12560" spans="1:4" ht="26.4" x14ac:dyDescent="0.25">
      <c r="A12560" s="86">
        <v>12409</v>
      </c>
      <c r="B12560" s="87" t="s">
        <v>17286</v>
      </c>
      <c r="C12560" s="86" t="s">
        <v>11</v>
      </c>
      <c r="D12560" s="197">
        <v>20.440000000000001</v>
      </c>
    </row>
    <row r="12561" spans="1:4" ht="26.4" x14ac:dyDescent="0.25">
      <c r="A12561" s="86">
        <v>12410</v>
      </c>
      <c r="B12561" s="87" t="s">
        <v>17287</v>
      </c>
      <c r="C12561" s="86" t="s">
        <v>11</v>
      </c>
      <c r="D12561" s="197">
        <v>14.08</v>
      </c>
    </row>
    <row r="12562" spans="1:4" x14ac:dyDescent="0.25">
      <c r="A12562" s="86">
        <v>3936</v>
      </c>
      <c r="B12562" s="87" t="s">
        <v>17288</v>
      </c>
      <c r="C12562" s="86" t="s">
        <v>11</v>
      </c>
      <c r="D12562" s="197">
        <v>25.44</v>
      </c>
    </row>
    <row r="12563" spans="1:4" x14ac:dyDescent="0.25">
      <c r="A12563" s="86">
        <v>3924</v>
      </c>
      <c r="B12563" s="87" t="s">
        <v>17289</v>
      </c>
      <c r="C12563" s="86" t="s">
        <v>11</v>
      </c>
      <c r="D12563" s="197">
        <v>25.44</v>
      </c>
    </row>
    <row r="12564" spans="1:4" x14ac:dyDescent="0.25">
      <c r="A12564" s="86">
        <v>3922</v>
      </c>
      <c r="B12564" s="87" t="s">
        <v>17290</v>
      </c>
      <c r="C12564" s="86" t="s">
        <v>11</v>
      </c>
      <c r="D12564" s="197">
        <v>23.4</v>
      </c>
    </row>
    <row r="12565" spans="1:4" x14ac:dyDescent="0.25">
      <c r="A12565" s="86">
        <v>3923</v>
      </c>
      <c r="B12565" s="87" t="s">
        <v>17291</v>
      </c>
      <c r="C12565" s="86" t="s">
        <v>11</v>
      </c>
      <c r="D12565" s="197">
        <v>25.44</v>
      </c>
    </row>
    <row r="12566" spans="1:4" x14ac:dyDescent="0.25">
      <c r="A12566" s="86">
        <v>3921</v>
      </c>
      <c r="B12566" s="87" t="s">
        <v>17292</v>
      </c>
      <c r="C12566" s="86" t="s">
        <v>11</v>
      </c>
      <c r="D12566" s="197">
        <v>21</v>
      </c>
    </row>
    <row r="12567" spans="1:4" x14ac:dyDescent="0.25">
      <c r="A12567" s="86">
        <v>3937</v>
      </c>
      <c r="B12567" s="87" t="s">
        <v>17293</v>
      </c>
      <c r="C12567" s="86" t="s">
        <v>11</v>
      </c>
      <c r="D12567" s="197">
        <v>20.99</v>
      </c>
    </row>
    <row r="12568" spans="1:4" x14ac:dyDescent="0.25">
      <c r="A12568" s="86">
        <v>3920</v>
      </c>
      <c r="B12568" s="87" t="s">
        <v>17294</v>
      </c>
      <c r="C12568" s="86" t="s">
        <v>11</v>
      </c>
      <c r="D12568" s="197">
        <v>20.99</v>
      </c>
    </row>
    <row r="12569" spans="1:4" x14ac:dyDescent="0.25">
      <c r="A12569" s="86">
        <v>3938</v>
      </c>
      <c r="B12569" s="87" t="s">
        <v>17295</v>
      </c>
      <c r="C12569" s="86" t="s">
        <v>11</v>
      </c>
      <c r="D12569" s="197">
        <v>13.84</v>
      </c>
    </row>
    <row r="12570" spans="1:4" x14ac:dyDescent="0.25">
      <c r="A12570" s="86">
        <v>3919</v>
      </c>
      <c r="B12570" s="87" t="s">
        <v>17296</v>
      </c>
      <c r="C12570" s="86" t="s">
        <v>11</v>
      </c>
      <c r="D12570" s="197">
        <v>14.11</v>
      </c>
    </row>
    <row r="12571" spans="1:4" x14ac:dyDescent="0.25">
      <c r="A12571" s="86">
        <v>3927</v>
      </c>
      <c r="B12571" s="87" t="s">
        <v>17297</v>
      </c>
      <c r="C12571" s="86" t="s">
        <v>11</v>
      </c>
      <c r="D12571" s="197">
        <v>71.45</v>
      </c>
    </row>
    <row r="12572" spans="1:4" x14ac:dyDescent="0.25">
      <c r="A12572" s="86">
        <v>3928</v>
      </c>
      <c r="B12572" s="87" t="s">
        <v>17298</v>
      </c>
      <c r="C12572" s="86" t="s">
        <v>11</v>
      </c>
      <c r="D12572" s="197">
        <v>71.45</v>
      </c>
    </row>
    <row r="12573" spans="1:4" x14ac:dyDescent="0.25">
      <c r="A12573" s="86">
        <v>3926</v>
      </c>
      <c r="B12573" s="87" t="s">
        <v>17299</v>
      </c>
      <c r="C12573" s="86" t="s">
        <v>11</v>
      </c>
      <c r="D12573" s="197">
        <v>40.74</v>
      </c>
    </row>
    <row r="12574" spans="1:4" x14ac:dyDescent="0.25">
      <c r="A12574" s="86">
        <v>3935</v>
      </c>
      <c r="B12574" s="87" t="s">
        <v>17300</v>
      </c>
      <c r="C12574" s="86" t="s">
        <v>11</v>
      </c>
      <c r="D12574" s="197">
        <v>40.74</v>
      </c>
    </row>
    <row r="12575" spans="1:4" x14ac:dyDescent="0.25">
      <c r="A12575" s="86">
        <v>3925</v>
      </c>
      <c r="B12575" s="87" t="s">
        <v>17301</v>
      </c>
      <c r="C12575" s="86" t="s">
        <v>11</v>
      </c>
      <c r="D12575" s="197">
        <v>40.74</v>
      </c>
    </row>
    <row r="12576" spans="1:4" x14ac:dyDescent="0.25">
      <c r="A12576" s="86">
        <v>3929</v>
      </c>
      <c r="B12576" s="87" t="s">
        <v>17302</v>
      </c>
      <c r="C12576" s="86" t="s">
        <v>11</v>
      </c>
      <c r="D12576" s="197">
        <v>108.87</v>
      </c>
    </row>
    <row r="12577" spans="1:4" x14ac:dyDescent="0.25">
      <c r="A12577" s="86">
        <v>3931</v>
      </c>
      <c r="B12577" s="87" t="s">
        <v>17303</v>
      </c>
      <c r="C12577" s="86" t="s">
        <v>11</v>
      </c>
      <c r="D12577" s="197">
        <v>108.87</v>
      </c>
    </row>
    <row r="12578" spans="1:4" x14ac:dyDescent="0.25">
      <c r="A12578" s="86">
        <v>3930</v>
      </c>
      <c r="B12578" s="87" t="s">
        <v>17304</v>
      </c>
      <c r="C12578" s="86" t="s">
        <v>11</v>
      </c>
      <c r="D12578" s="197">
        <v>108.87</v>
      </c>
    </row>
    <row r="12579" spans="1:4" x14ac:dyDescent="0.25">
      <c r="A12579" s="86">
        <v>12406</v>
      </c>
      <c r="B12579" s="87" t="s">
        <v>17305</v>
      </c>
      <c r="C12579" s="86" t="s">
        <v>11</v>
      </c>
      <c r="D12579" s="197">
        <v>10</v>
      </c>
    </row>
    <row r="12580" spans="1:4" x14ac:dyDescent="0.25">
      <c r="A12580" s="86">
        <v>3932</v>
      </c>
      <c r="B12580" s="87" t="s">
        <v>17306</v>
      </c>
      <c r="C12580" s="86" t="s">
        <v>11</v>
      </c>
      <c r="D12580" s="197">
        <v>187.99</v>
      </c>
    </row>
    <row r="12581" spans="1:4" x14ac:dyDescent="0.25">
      <c r="A12581" s="86">
        <v>3933</v>
      </c>
      <c r="B12581" s="87" t="s">
        <v>17307</v>
      </c>
      <c r="C12581" s="86" t="s">
        <v>11</v>
      </c>
      <c r="D12581" s="197">
        <v>187.99</v>
      </c>
    </row>
    <row r="12582" spans="1:4" x14ac:dyDescent="0.25">
      <c r="A12582" s="86">
        <v>3934</v>
      </c>
      <c r="B12582" s="87" t="s">
        <v>17308</v>
      </c>
      <c r="C12582" s="86" t="s">
        <v>11</v>
      </c>
      <c r="D12582" s="197">
        <v>187.99</v>
      </c>
    </row>
    <row r="12583" spans="1:4" ht="26.4" x14ac:dyDescent="0.25">
      <c r="A12583" s="86">
        <v>40355</v>
      </c>
      <c r="B12583" s="87" t="s">
        <v>17309</v>
      </c>
      <c r="C12583" s="86" t="s">
        <v>11</v>
      </c>
      <c r="D12583" s="197">
        <v>9.8000000000000007</v>
      </c>
    </row>
    <row r="12584" spans="1:4" ht="26.4" x14ac:dyDescent="0.25">
      <c r="A12584" s="86">
        <v>40364</v>
      </c>
      <c r="B12584" s="87" t="s">
        <v>17310</v>
      </c>
      <c r="C12584" s="86" t="s">
        <v>11</v>
      </c>
      <c r="D12584" s="197">
        <v>45.93</v>
      </c>
    </row>
    <row r="12585" spans="1:4" ht="26.4" x14ac:dyDescent="0.25">
      <c r="A12585" s="86">
        <v>40361</v>
      </c>
      <c r="B12585" s="87" t="s">
        <v>17311</v>
      </c>
      <c r="C12585" s="86" t="s">
        <v>11</v>
      </c>
      <c r="D12585" s="197">
        <v>35.909999999999997</v>
      </c>
    </row>
    <row r="12586" spans="1:4" ht="26.4" x14ac:dyDescent="0.25">
      <c r="A12586" s="86">
        <v>40358</v>
      </c>
      <c r="B12586" s="87" t="s">
        <v>17312</v>
      </c>
      <c r="C12586" s="86" t="s">
        <v>11</v>
      </c>
      <c r="D12586" s="197">
        <v>13.69</v>
      </c>
    </row>
    <row r="12587" spans="1:4" ht="26.4" x14ac:dyDescent="0.25">
      <c r="A12587" s="86">
        <v>40370</v>
      </c>
      <c r="B12587" s="87" t="s">
        <v>17313</v>
      </c>
      <c r="C12587" s="86" t="s">
        <v>11</v>
      </c>
      <c r="D12587" s="197">
        <v>145.74</v>
      </c>
    </row>
    <row r="12588" spans="1:4" ht="26.4" x14ac:dyDescent="0.25">
      <c r="A12588" s="86">
        <v>40367</v>
      </c>
      <c r="B12588" s="87" t="s">
        <v>17314</v>
      </c>
      <c r="C12588" s="86" t="s">
        <v>11</v>
      </c>
      <c r="D12588" s="197">
        <v>72.44</v>
      </c>
    </row>
    <row r="12589" spans="1:4" ht="26.4" x14ac:dyDescent="0.25">
      <c r="A12589" s="86">
        <v>40373</v>
      </c>
      <c r="B12589" s="87" t="s">
        <v>17315</v>
      </c>
      <c r="C12589" s="86" t="s">
        <v>11</v>
      </c>
      <c r="D12589" s="197">
        <v>197.08</v>
      </c>
    </row>
    <row r="12590" spans="1:4" x14ac:dyDescent="0.25">
      <c r="A12590" s="86">
        <v>3907</v>
      </c>
      <c r="B12590" s="87" t="s">
        <v>17316</v>
      </c>
      <c r="C12590" s="86" t="s">
        <v>11</v>
      </c>
      <c r="D12590" s="197">
        <v>7.19</v>
      </c>
    </row>
    <row r="12591" spans="1:4" x14ac:dyDescent="0.25">
      <c r="A12591" s="86">
        <v>3889</v>
      </c>
      <c r="B12591" s="87" t="s">
        <v>17317</v>
      </c>
      <c r="C12591" s="86" t="s">
        <v>11</v>
      </c>
      <c r="D12591" s="197">
        <v>5.1100000000000003</v>
      </c>
    </row>
    <row r="12592" spans="1:4" x14ac:dyDescent="0.25">
      <c r="A12592" s="86">
        <v>3868</v>
      </c>
      <c r="B12592" s="87" t="s">
        <v>17318</v>
      </c>
      <c r="C12592" s="86" t="s">
        <v>11</v>
      </c>
      <c r="D12592" s="197">
        <v>1.88</v>
      </c>
    </row>
    <row r="12593" spans="1:4" x14ac:dyDescent="0.25">
      <c r="A12593" s="86">
        <v>3869</v>
      </c>
      <c r="B12593" s="87" t="s">
        <v>17319</v>
      </c>
      <c r="C12593" s="86" t="s">
        <v>11</v>
      </c>
      <c r="D12593" s="197">
        <v>4.16</v>
      </c>
    </row>
    <row r="12594" spans="1:4" x14ac:dyDescent="0.25">
      <c r="A12594" s="86">
        <v>3872</v>
      </c>
      <c r="B12594" s="87" t="s">
        <v>17320</v>
      </c>
      <c r="C12594" s="86" t="s">
        <v>11</v>
      </c>
      <c r="D12594" s="197">
        <v>7.09</v>
      </c>
    </row>
    <row r="12595" spans="1:4" x14ac:dyDescent="0.25">
      <c r="A12595" s="86">
        <v>3850</v>
      </c>
      <c r="B12595" s="87" t="s">
        <v>17321</v>
      </c>
      <c r="C12595" s="86" t="s">
        <v>11</v>
      </c>
      <c r="D12595" s="197">
        <v>16.37</v>
      </c>
    </row>
    <row r="12596" spans="1:4" x14ac:dyDescent="0.25">
      <c r="A12596" s="86">
        <v>38023</v>
      </c>
      <c r="B12596" s="87" t="s">
        <v>17322</v>
      </c>
      <c r="C12596" s="86" t="s">
        <v>11</v>
      </c>
      <c r="D12596" s="197">
        <v>8.33</v>
      </c>
    </row>
    <row r="12597" spans="1:4" x14ac:dyDescent="0.25">
      <c r="A12597" s="86">
        <v>37986</v>
      </c>
      <c r="B12597" s="87" t="s">
        <v>17323</v>
      </c>
      <c r="C12597" s="86" t="s">
        <v>11</v>
      </c>
      <c r="D12597" s="197">
        <v>2.93</v>
      </c>
    </row>
    <row r="12598" spans="1:4" x14ac:dyDescent="0.25">
      <c r="A12598" s="86">
        <v>21120</v>
      </c>
      <c r="B12598" s="87" t="s">
        <v>17324</v>
      </c>
      <c r="C12598" s="86" t="s">
        <v>11</v>
      </c>
      <c r="D12598" s="197">
        <v>14.96</v>
      </c>
    </row>
    <row r="12599" spans="1:4" x14ac:dyDescent="0.25">
      <c r="A12599" s="86">
        <v>39318</v>
      </c>
      <c r="B12599" s="87" t="s">
        <v>17325</v>
      </c>
      <c r="C12599" s="86" t="s">
        <v>11</v>
      </c>
      <c r="D12599" s="197">
        <v>13.91</v>
      </c>
    </row>
    <row r="12600" spans="1:4" x14ac:dyDescent="0.25">
      <c r="A12600" s="86">
        <v>37987</v>
      </c>
      <c r="B12600" s="87" t="s">
        <v>17326</v>
      </c>
      <c r="C12600" s="86" t="s">
        <v>11</v>
      </c>
      <c r="D12600" s="197">
        <v>146.24</v>
      </c>
    </row>
    <row r="12601" spans="1:4" x14ac:dyDescent="0.25">
      <c r="A12601" s="86">
        <v>37988</v>
      </c>
      <c r="B12601" s="87" t="s">
        <v>17327</v>
      </c>
      <c r="C12601" s="86" t="s">
        <v>11</v>
      </c>
      <c r="D12601" s="197">
        <v>232.38</v>
      </c>
    </row>
    <row r="12602" spans="1:4" x14ac:dyDescent="0.25">
      <c r="A12602" s="86">
        <v>40366</v>
      </c>
      <c r="B12602" s="87" t="s">
        <v>17328</v>
      </c>
      <c r="C12602" s="86" t="s">
        <v>11</v>
      </c>
      <c r="D12602" s="197">
        <v>35.83</v>
      </c>
    </row>
    <row r="12603" spans="1:4" x14ac:dyDescent="0.25">
      <c r="A12603" s="86">
        <v>40363</v>
      </c>
      <c r="B12603" s="87" t="s">
        <v>17329</v>
      </c>
      <c r="C12603" s="86" t="s">
        <v>11</v>
      </c>
      <c r="D12603" s="197">
        <v>28.02</v>
      </c>
    </row>
    <row r="12604" spans="1:4" x14ac:dyDescent="0.25">
      <c r="A12604" s="86">
        <v>40360</v>
      </c>
      <c r="B12604" s="87" t="s">
        <v>17330</v>
      </c>
      <c r="C12604" s="86" t="s">
        <v>11</v>
      </c>
      <c r="D12604" s="197">
        <v>18.37</v>
      </c>
    </row>
    <row r="12605" spans="1:4" x14ac:dyDescent="0.25">
      <c r="A12605" s="86">
        <v>40354</v>
      </c>
      <c r="B12605" s="87" t="s">
        <v>17331</v>
      </c>
      <c r="C12605" s="86" t="s">
        <v>11</v>
      </c>
      <c r="D12605" s="197">
        <v>12.2</v>
      </c>
    </row>
    <row r="12606" spans="1:4" x14ac:dyDescent="0.25">
      <c r="A12606" s="86">
        <v>40372</v>
      </c>
      <c r="B12606" s="87" t="s">
        <v>17332</v>
      </c>
      <c r="C12606" s="86" t="s">
        <v>11</v>
      </c>
      <c r="D12606" s="197">
        <v>113.45</v>
      </c>
    </row>
    <row r="12607" spans="1:4" x14ac:dyDescent="0.25">
      <c r="A12607" s="86">
        <v>40369</v>
      </c>
      <c r="B12607" s="87" t="s">
        <v>17333</v>
      </c>
      <c r="C12607" s="86" t="s">
        <v>11</v>
      </c>
      <c r="D12607" s="197">
        <v>56.46</v>
      </c>
    </row>
    <row r="12608" spans="1:4" x14ac:dyDescent="0.25">
      <c r="A12608" s="86">
        <v>40375</v>
      </c>
      <c r="B12608" s="87" t="s">
        <v>17334</v>
      </c>
      <c r="C12608" s="86" t="s">
        <v>11</v>
      </c>
      <c r="D12608" s="197">
        <v>153.58000000000001</v>
      </c>
    </row>
    <row r="12609" spans="1:4" x14ac:dyDescent="0.25">
      <c r="A12609" s="86">
        <v>40357</v>
      </c>
      <c r="B12609" s="87" t="s">
        <v>17335</v>
      </c>
      <c r="C12609" s="86" t="s">
        <v>11</v>
      </c>
      <c r="D12609" s="197">
        <v>13.69</v>
      </c>
    </row>
    <row r="12610" spans="1:4" x14ac:dyDescent="0.25">
      <c r="A12610" s="86">
        <v>1893</v>
      </c>
      <c r="B12610" s="87" t="s">
        <v>17336</v>
      </c>
      <c r="C12610" s="86" t="s">
        <v>11</v>
      </c>
      <c r="D12610" s="197">
        <v>3.83</v>
      </c>
    </row>
    <row r="12611" spans="1:4" x14ac:dyDescent="0.25">
      <c r="A12611" s="86">
        <v>1902</v>
      </c>
      <c r="B12611" s="87" t="s">
        <v>17337</v>
      </c>
      <c r="C12611" s="86" t="s">
        <v>11</v>
      </c>
      <c r="D12611" s="197">
        <v>2.79</v>
      </c>
    </row>
    <row r="12612" spans="1:4" x14ac:dyDescent="0.25">
      <c r="A12612" s="86">
        <v>1892</v>
      </c>
      <c r="B12612" s="87" t="s">
        <v>17338</v>
      </c>
      <c r="C12612" s="86" t="s">
        <v>11</v>
      </c>
      <c r="D12612" s="197">
        <v>1.8</v>
      </c>
    </row>
    <row r="12613" spans="1:4" x14ac:dyDescent="0.25">
      <c r="A12613" s="86">
        <v>1901</v>
      </c>
      <c r="B12613" s="87" t="s">
        <v>17339</v>
      </c>
      <c r="C12613" s="86" t="s">
        <v>11</v>
      </c>
      <c r="D12613" s="197">
        <v>0.87</v>
      </c>
    </row>
    <row r="12614" spans="1:4" x14ac:dyDescent="0.25">
      <c r="A12614" s="86">
        <v>1907</v>
      </c>
      <c r="B12614" s="87" t="s">
        <v>17340</v>
      </c>
      <c r="C12614" s="86" t="s">
        <v>11</v>
      </c>
      <c r="D12614" s="197">
        <v>12.34</v>
      </c>
    </row>
    <row r="12615" spans="1:4" x14ac:dyDescent="0.25">
      <c r="A12615" s="86">
        <v>1894</v>
      </c>
      <c r="B12615" s="87" t="s">
        <v>17341</v>
      </c>
      <c r="C12615" s="86" t="s">
        <v>11</v>
      </c>
      <c r="D12615" s="197">
        <v>5.55</v>
      </c>
    </row>
    <row r="12616" spans="1:4" x14ac:dyDescent="0.25">
      <c r="A12616" s="86">
        <v>1896</v>
      </c>
      <c r="B12616" s="87" t="s">
        <v>17342</v>
      </c>
      <c r="C12616" s="86" t="s">
        <v>11</v>
      </c>
      <c r="D12616" s="197">
        <v>16.57</v>
      </c>
    </row>
    <row r="12617" spans="1:4" x14ac:dyDescent="0.25">
      <c r="A12617" s="86">
        <v>1891</v>
      </c>
      <c r="B12617" s="87" t="s">
        <v>17343</v>
      </c>
      <c r="C12617" s="86" t="s">
        <v>11</v>
      </c>
      <c r="D12617" s="197">
        <v>1.29</v>
      </c>
    </row>
    <row r="12618" spans="1:4" x14ac:dyDescent="0.25">
      <c r="A12618" s="86">
        <v>1895</v>
      </c>
      <c r="B12618" s="87" t="s">
        <v>17344</v>
      </c>
      <c r="C12618" s="86" t="s">
        <v>11</v>
      </c>
      <c r="D12618" s="197">
        <v>29.13</v>
      </c>
    </row>
    <row r="12619" spans="1:4" ht="26.4" x14ac:dyDescent="0.25">
      <c r="A12619" s="86">
        <v>2641</v>
      </c>
      <c r="B12619" s="87" t="s">
        <v>17345</v>
      </c>
      <c r="C12619" s="86" t="s">
        <v>11</v>
      </c>
      <c r="D12619" s="197">
        <v>20.23</v>
      </c>
    </row>
    <row r="12620" spans="1:4" ht="26.4" x14ac:dyDescent="0.25">
      <c r="A12620" s="86">
        <v>2636</v>
      </c>
      <c r="B12620" s="87" t="s">
        <v>17346</v>
      </c>
      <c r="C12620" s="86" t="s">
        <v>11</v>
      </c>
      <c r="D12620" s="197">
        <v>1.3</v>
      </c>
    </row>
    <row r="12621" spans="1:4" ht="26.4" x14ac:dyDescent="0.25">
      <c r="A12621" s="86">
        <v>2637</v>
      </c>
      <c r="B12621" s="87" t="s">
        <v>17347</v>
      </c>
      <c r="C12621" s="86" t="s">
        <v>11</v>
      </c>
      <c r="D12621" s="197">
        <v>1.38</v>
      </c>
    </row>
    <row r="12622" spans="1:4" ht="26.4" x14ac:dyDescent="0.25">
      <c r="A12622" s="86">
        <v>2638</v>
      </c>
      <c r="B12622" s="87" t="s">
        <v>17348</v>
      </c>
      <c r="C12622" s="86" t="s">
        <v>11</v>
      </c>
      <c r="D12622" s="197">
        <v>1.61</v>
      </c>
    </row>
    <row r="12623" spans="1:4" ht="26.4" x14ac:dyDescent="0.25">
      <c r="A12623" s="86">
        <v>2639</v>
      </c>
      <c r="B12623" s="87" t="s">
        <v>17349</v>
      </c>
      <c r="C12623" s="86" t="s">
        <v>11</v>
      </c>
      <c r="D12623" s="197">
        <v>2.86</v>
      </c>
    </row>
    <row r="12624" spans="1:4" ht="26.4" x14ac:dyDescent="0.25">
      <c r="A12624" s="86">
        <v>2644</v>
      </c>
      <c r="B12624" s="87" t="s">
        <v>17350</v>
      </c>
      <c r="C12624" s="86" t="s">
        <v>11</v>
      </c>
      <c r="D12624" s="197">
        <v>4.1399999999999997</v>
      </c>
    </row>
    <row r="12625" spans="1:4" ht="26.4" x14ac:dyDescent="0.25">
      <c r="A12625" s="86">
        <v>2640</v>
      </c>
      <c r="B12625" s="87" t="s">
        <v>17351</v>
      </c>
      <c r="C12625" s="86" t="s">
        <v>11</v>
      </c>
      <c r="D12625" s="197">
        <v>8.42</v>
      </c>
    </row>
    <row r="12626" spans="1:4" ht="26.4" x14ac:dyDescent="0.25">
      <c r="A12626" s="86">
        <v>2642</v>
      </c>
      <c r="B12626" s="87" t="s">
        <v>17352</v>
      </c>
      <c r="C12626" s="86" t="s">
        <v>11</v>
      </c>
      <c r="D12626" s="197">
        <v>12.82</v>
      </c>
    </row>
    <row r="12627" spans="1:4" ht="26.4" x14ac:dyDescent="0.25">
      <c r="A12627" s="86">
        <v>2643</v>
      </c>
      <c r="B12627" s="87" t="s">
        <v>17353</v>
      </c>
      <c r="C12627" s="86" t="s">
        <v>11</v>
      </c>
      <c r="D12627" s="197">
        <v>5.77</v>
      </c>
    </row>
    <row r="12628" spans="1:4" x14ac:dyDescent="0.25">
      <c r="A12628" s="86">
        <v>44281</v>
      </c>
      <c r="B12628" s="87" t="s">
        <v>17354</v>
      </c>
      <c r="C12628" s="86" t="s">
        <v>11</v>
      </c>
      <c r="D12628" s="197">
        <v>263.36</v>
      </c>
    </row>
    <row r="12629" spans="1:4" x14ac:dyDescent="0.25">
      <c r="A12629" s="86">
        <v>39855</v>
      </c>
      <c r="B12629" s="87" t="s">
        <v>17355</v>
      </c>
      <c r="C12629" s="86" t="s">
        <v>11</v>
      </c>
      <c r="D12629" s="197"/>
    </row>
    <row r="12630" spans="1:4" x14ac:dyDescent="0.25">
      <c r="A12630" s="86">
        <v>39856</v>
      </c>
      <c r="B12630" s="87" t="s">
        <v>17356</v>
      </c>
      <c r="C12630" s="86" t="s">
        <v>11</v>
      </c>
      <c r="D12630" s="197"/>
    </row>
    <row r="12631" spans="1:4" x14ac:dyDescent="0.25">
      <c r="A12631" s="86">
        <v>39857</v>
      </c>
      <c r="B12631" s="87" t="s">
        <v>17357</v>
      </c>
      <c r="C12631" s="86" t="s">
        <v>11</v>
      </c>
      <c r="D12631" s="197"/>
    </row>
    <row r="12632" spans="1:4" x14ac:dyDescent="0.25">
      <c r="A12632" s="86">
        <v>39858</v>
      </c>
      <c r="B12632" s="87" t="s">
        <v>17358</v>
      </c>
      <c r="C12632" s="86" t="s">
        <v>11</v>
      </c>
      <c r="D12632" s="197"/>
    </row>
    <row r="12633" spans="1:4" x14ac:dyDescent="0.25">
      <c r="A12633" s="86">
        <v>39859</v>
      </c>
      <c r="B12633" s="87" t="s">
        <v>17359</v>
      </c>
      <c r="C12633" s="86" t="s">
        <v>11</v>
      </c>
      <c r="D12633" s="197"/>
    </row>
    <row r="12634" spans="1:4" x14ac:dyDescent="0.25">
      <c r="A12634" s="86">
        <v>39860</v>
      </c>
      <c r="B12634" s="87" t="s">
        <v>17360</v>
      </c>
      <c r="C12634" s="86" t="s">
        <v>11</v>
      </c>
      <c r="D12634" s="197"/>
    </row>
    <row r="12635" spans="1:4" x14ac:dyDescent="0.25">
      <c r="A12635" s="86">
        <v>39861</v>
      </c>
      <c r="B12635" s="87" t="s">
        <v>17361</v>
      </c>
      <c r="C12635" s="86" t="s">
        <v>11</v>
      </c>
      <c r="D12635" s="197"/>
    </row>
    <row r="12636" spans="1:4" x14ac:dyDescent="0.25">
      <c r="A12636" s="86">
        <v>3867</v>
      </c>
      <c r="B12636" s="87" t="s">
        <v>17362</v>
      </c>
      <c r="C12636" s="86" t="s">
        <v>11</v>
      </c>
      <c r="D12636" s="197">
        <v>99.69</v>
      </c>
    </row>
    <row r="12637" spans="1:4" x14ac:dyDescent="0.25">
      <c r="A12637" s="86">
        <v>3861</v>
      </c>
      <c r="B12637" s="87" t="s">
        <v>17363</v>
      </c>
      <c r="C12637" s="86" t="s">
        <v>11</v>
      </c>
      <c r="D12637" s="197">
        <v>1.03</v>
      </c>
    </row>
    <row r="12638" spans="1:4" x14ac:dyDescent="0.25">
      <c r="A12638" s="86">
        <v>3904</v>
      </c>
      <c r="B12638" s="87" t="s">
        <v>17364</v>
      </c>
      <c r="C12638" s="86" t="s">
        <v>11</v>
      </c>
      <c r="D12638" s="197">
        <v>1.1000000000000001</v>
      </c>
    </row>
    <row r="12639" spans="1:4" x14ac:dyDescent="0.25">
      <c r="A12639" s="86">
        <v>3903</v>
      </c>
      <c r="B12639" s="87" t="s">
        <v>17365</v>
      </c>
      <c r="C12639" s="86" t="s">
        <v>11</v>
      </c>
      <c r="D12639" s="197">
        <v>2.68</v>
      </c>
    </row>
    <row r="12640" spans="1:4" x14ac:dyDescent="0.25">
      <c r="A12640" s="86">
        <v>3862</v>
      </c>
      <c r="B12640" s="87" t="s">
        <v>17366</v>
      </c>
      <c r="C12640" s="86" t="s">
        <v>11</v>
      </c>
      <c r="D12640" s="197">
        <v>5.7</v>
      </c>
    </row>
    <row r="12641" spans="1:4" x14ac:dyDescent="0.25">
      <c r="A12641" s="86">
        <v>3863</v>
      </c>
      <c r="B12641" s="87" t="s">
        <v>17367</v>
      </c>
      <c r="C12641" s="86" t="s">
        <v>11</v>
      </c>
      <c r="D12641" s="197">
        <v>5.84</v>
      </c>
    </row>
    <row r="12642" spans="1:4" x14ac:dyDescent="0.25">
      <c r="A12642" s="86">
        <v>3864</v>
      </c>
      <c r="B12642" s="87" t="s">
        <v>17368</v>
      </c>
      <c r="C12642" s="86" t="s">
        <v>11</v>
      </c>
      <c r="D12642" s="197">
        <v>17.88</v>
      </c>
    </row>
    <row r="12643" spans="1:4" x14ac:dyDescent="0.25">
      <c r="A12643" s="86">
        <v>3865</v>
      </c>
      <c r="B12643" s="87" t="s">
        <v>17369</v>
      </c>
      <c r="C12643" s="86" t="s">
        <v>11</v>
      </c>
      <c r="D12643" s="197">
        <v>26.15</v>
      </c>
    </row>
    <row r="12644" spans="1:4" x14ac:dyDescent="0.25">
      <c r="A12644" s="86">
        <v>3866</v>
      </c>
      <c r="B12644" s="87" t="s">
        <v>17370</v>
      </c>
      <c r="C12644" s="86" t="s">
        <v>11</v>
      </c>
      <c r="D12644" s="197">
        <v>58.71</v>
      </c>
    </row>
    <row r="12645" spans="1:4" x14ac:dyDescent="0.25">
      <c r="A12645" s="86">
        <v>3878</v>
      </c>
      <c r="B12645" s="87" t="s">
        <v>17371</v>
      </c>
      <c r="C12645" s="86" t="s">
        <v>11</v>
      </c>
      <c r="D12645" s="197">
        <v>16.010000000000002</v>
      </c>
    </row>
    <row r="12646" spans="1:4" x14ac:dyDescent="0.25">
      <c r="A12646" s="86">
        <v>3876</v>
      </c>
      <c r="B12646" s="87" t="s">
        <v>17372</v>
      </c>
      <c r="C12646" s="86" t="s">
        <v>11</v>
      </c>
      <c r="D12646" s="197">
        <v>6.37</v>
      </c>
    </row>
    <row r="12647" spans="1:4" x14ac:dyDescent="0.25">
      <c r="A12647" s="86">
        <v>3883</v>
      </c>
      <c r="B12647" s="87" t="s">
        <v>17373</v>
      </c>
      <c r="C12647" s="86" t="s">
        <v>11</v>
      </c>
      <c r="D12647" s="197">
        <v>2.0499999999999998</v>
      </c>
    </row>
    <row r="12648" spans="1:4" x14ac:dyDescent="0.25">
      <c r="A12648" s="86">
        <v>3884</v>
      </c>
      <c r="B12648" s="87" t="s">
        <v>17374</v>
      </c>
      <c r="C12648" s="86" t="s">
        <v>11</v>
      </c>
      <c r="D12648" s="197">
        <v>3.24</v>
      </c>
    </row>
    <row r="12649" spans="1:4" x14ac:dyDescent="0.25">
      <c r="A12649" s="86">
        <v>12892</v>
      </c>
      <c r="B12649" s="87" t="s">
        <v>17375</v>
      </c>
      <c r="C12649" s="86" t="s">
        <v>8802</v>
      </c>
      <c r="D12649" s="197">
        <v>10.63</v>
      </c>
    </row>
    <row r="12650" spans="1:4" x14ac:dyDescent="0.25">
      <c r="A12650" s="86">
        <v>38447</v>
      </c>
      <c r="B12650" s="87" t="s">
        <v>17376</v>
      </c>
      <c r="C12650" s="86" t="s">
        <v>11</v>
      </c>
      <c r="D12650" s="197"/>
    </row>
    <row r="12651" spans="1:4" x14ac:dyDescent="0.25">
      <c r="A12651" s="86">
        <v>36320</v>
      </c>
      <c r="B12651" s="87" t="s">
        <v>17377</v>
      </c>
      <c r="C12651" s="86" t="s">
        <v>11</v>
      </c>
      <c r="D12651" s="197"/>
    </row>
    <row r="12652" spans="1:4" x14ac:dyDescent="0.25">
      <c r="A12652" s="86">
        <v>36324</v>
      </c>
      <c r="B12652" s="87" t="s">
        <v>17378</v>
      </c>
      <c r="C12652" s="86" t="s">
        <v>11</v>
      </c>
      <c r="D12652" s="197"/>
    </row>
    <row r="12653" spans="1:4" x14ac:dyDescent="0.25">
      <c r="A12653" s="86">
        <v>38441</v>
      </c>
      <c r="B12653" s="87" t="s">
        <v>17379</v>
      </c>
      <c r="C12653" s="86" t="s">
        <v>11</v>
      </c>
      <c r="D12653" s="197"/>
    </row>
    <row r="12654" spans="1:4" x14ac:dyDescent="0.25">
      <c r="A12654" s="86">
        <v>38442</v>
      </c>
      <c r="B12654" s="87" t="s">
        <v>17380</v>
      </c>
      <c r="C12654" s="86" t="s">
        <v>11</v>
      </c>
      <c r="D12654" s="197"/>
    </row>
    <row r="12655" spans="1:4" x14ac:dyDescent="0.25">
      <c r="A12655" s="86">
        <v>38443</v>
      </c>
      <c r="B12655" s="87" t="s">
        <v>17381</v>
      </c>
      <c r="C12655" s="86" t="s">
        <v>11</v>
      </c>
      <c r="D12655" s="197"/>
    </row>
    <row r="12656" spans="1:4" x14ac:dyDescent="0.25">
      <c r="A12656" s="86">
        <v>38444</v>
      </c>
      <c r="B12656" s="87" t="s">
        <v>17382</v>
      </c>
      <c r="C12656" s="86" t="s">
        <v>11</v>
      </c>
      <c r="D12656" s="197"/>
    </row>
    <row r="12657" spans="1:4" x14ac:dyDescent="0.25">
      <c r="A12657" s="86">
        <v>38445</v>
      </c>
      <c r="B12657" s="87" t="s">
        <v>17383</v>
      </c>
      <c r="C12657" s="86" t="s">
        <v>11</v>
      </c>
      <c r="D12657" s="197"/>
    </row>
    <row r="12658" spans="1:4" x14ac:dyDescent="0.25">
      <c r="A12658" s="86">
        <v>38446</v>
      </c>
      <c r="B12658" s="87" t="s">
        <v>17384</v>
      </c>
      <c r="C12658" s="86" t="s">
        <v>11</v>
      </c>
      <c r="D12658" s="197"/>
    </row>
    <row r="12659" spans="1:4" x14ac:dyDescent="0.25">
      <c r="A12659" s="86">
        <v>3837</v>
      </c>
      <c r="B12659" s="87" t="s">
        <v>17385</v>
      </c>
      <c r="C12659" s="86" t="s">
        <v>11</v>
      </c>
      <c r="D12659" s="197"/>
    </row>
    <row r="12660" spans="1:4" x14ac:dyDescent="0.25">
      <c r="A12660" s="86">
        <v>3845</v>
      </c>
      <c r="B12660" s="87" t="s">
        <v>17386</v>
      </c>
      <c r="C12660" s="86" t="s">
        <v>11</v>
      </c>
      <c r="D12660" s="197"/>
    </row>
    <row r="12661" spans="1:4" x14ac:dyDescent="0.25">
      <c r="A12661" s="86">
        <v>11045</v>
      </c>
      <c r="B12661" s="87" t="s">
        <v>17387</v>
      </c>
      <c r="C12661" s="86" t="s">
        <v>11</v>
      </c>
      <c r="D12661" s="197"/>
    </row>
    <row r="12662" spans="1:4" x14ac:dyDescent="0.25">
      <c r="A12662" s="86">
        <v>20170</v>
      </c>
      <c r="B12662" s="87" t="s">
        <v>17388</v>
      </c>
      <c r="C12662" s="86" t="s">
        <v>11</v>
      </c>
      <c r="D12662" s="197">
        <v>17.82</v>
      </c>
    </row>
    <row r="12663" spans="1:4" x14ac:dyDescent="0.25">
      <c r="A12663" s="86">
        <v>20171</v>
      </c>
      <c r="B12663" s="87" t="s">
        <v>17389</v>
      </c>
      <c r="C12663" s="86" t="s">
        <v>11</v>
      </c>
      <c r="D12663" s="197">
        <v>51.37</v>
      </c>
    </row>
    <row r="12664" spans="1:4" x14ac:dyDescent="0.25">
      <c r="A12664" s="86">
        <v>20167</v>
      </c>
      <c r="B12664" s="87" t="s">
        <v>17390</v>
      </c>
      <c r="C12664" s="86" t="s">
        <v>11</v>
      </c>
      <c r="D12664" s="197">
        <v>6.46</v>
      </c>
    </row>
    <row r="12665" spans="1:4" x14ac:dyDescent="0.25">
      <c r="A12665" s="86">
        <v>20168</v>
      </c>
      <c r="B12665" s="87" t="s">
        <v>17391</v>
      </c>
      <c r="C12665" s="86" t="s">
        <v>11</v>
      </c>
      <c r="D12665" s="197">
        <v>13.29</v>
      </c>
    </row>
    <row r="12666" spans="1:4" x14ac:dyDescent="0.25">
      <c r="A12666" s="86">
        <v>20169</v>
      </c>
      <c r="B12666" s="87" t="s">
        <v>17392</v>
      </c>
      <c r="C12666" s="86" t="s">
        <v>11</v>
      </c>
      <c r="D12666" s="197">
        <v>15.52</v>
      </c>
    </row>
    <row r="12667" spans="1:4" x14ac:dyDescent="0.25">
      <c r="A12667" s="86">
        <v>3899</v>
      </c>
      <c r="B12667" s="87" t="s">
        <v>17393</v>
      </c>
      <c r="C12667" s="86" t="s">
        <v>11</v>
      </c>
      <c r="D12667" s="197">
        <v>8.61</v>
      </c>
    </row>
    <row r="12668" spans="1:4" x14ac:dyDescent="0.25">
      <c r="A12668" s="86">
        <v>38676</v>
      </c>
      <c r="B12668" s="87" t="s">
        <v>17394</v>
      </c>
      <c r="C12668" s="86" t="s">
        <v>11</v>
      </c>
      <c r="D12668" s="197">
        <v>43.05</v>
      </c>
    </row>
    <row r="12669" spans="1:4" x14ac:dyDescent="0.25">
      <c r="A12669" s="86">
        <v>3897</v>
      </c>
      <c r="B12669" s="87" t="s">
        <v>17395</v>
      </c>
      <c r="C12669" s="86" t="s">
        <v>11</v>
      </c>
      <c r="D12669" s="197">
        <v>2.1</v>
      </c>
    </row>
    <row r="12670" spans="1:4" x14ac:dyDescent="0.25">
      <c r="A12670" s="86">
        <v>3875</v>
      </c>
      <c r="B12670" s="87" t="s">
        <v>17396</v>
      </c>
      <c r="C12670" s="86" t="s">
        <v>11</v>
      </c>
      <c r="D12670" s="197">
        <v>4.34</v>
      </c>
    </row>
    <row r="12671" spans="1:4" x14ac:dyDescent="0.25">
      <c r="A12671" s="86">
        <v>3898</v>
      </c>
      <c r="B12671" s="87" t="s">
        <v>17397</v>
      </c>
      <c r="C12671" s="86" t="s">
        <v>11</v>
      </c>
      <c r="D12671" s="197">
        <v>8.81</v>
      </c>
    </row>
    <row r="12672" spans="1:4" x14ac:dyDescent="0.25">
      <c r="A12672" s="86">
        <v>3855</v>
      </c>
      <c r="B12672" s="87" t="s">
        <v>17398</v>
      </c>
      <c r="C12672" s="86" t="s">
        <v>11</v>
      </c>
      <c r="D12672" s="197">
        <v>6.91</v>
      </c>
    </row>
    <row r="12673" spans="1:4" x14ac:dyDescent="0.25">
      <c r="A12673" s="86">
        <v>3874</v>
      </c>
      <c r="B12673" s="87" t="s">
        <v>17399</v>
      </c>
      <c r="C12673" s="86" t="s">
        <v>11</v>
      </c>
      <c r="D12673" s="197">
        <v>8.01</v>
      </c>
    </row>
    <row r="12674" spans="1:4" x14ac:dyDescent="0.25">
      <c r="A12674" s="86">
        <v>3870</v>
      </c>
      <c r="B12674" s="87" t="s">
        <v>17400</v>
      </c>
      <c r="C12674" s="86" t="s">
        <v>11</v>
      </c>
      <c r="D12674" s="197">
        <v>8.7899999999999991</v>
      </c>
    </row>
    <row r="12675" spans="1:4" x14ac:dyDescent="0.25">
      <c r="A12675" s="47">
        <v>38678</v>
      </c>
      <c r="B12675" s="54" t="s">
        <v>17401</v>
      </c>
      <c r="C12675" s="47" t="s">
        <v>11</v>
      </c>
      <c r="D12675" s="198">
        <v>23.26</v>
      </c>
    </row>
    <row r="12676" spans="1:4" x14ac:dyDescent="0.25">
      <c r="A12676" s="47">
        <v>3859</v>
      </c>
      <c r="B12676" s="54" t="s">
        <v>17402</v>
      </c>
      <c r="C12676" s="47" t="s">
        <v>11</v>
      </c>
      <c r="D12676" s="198">
        <v>1.77</v>
      </c>
    </row>
    <row r="12677" spans="1:4" x14ac:dyDescent="0.25">
      <c r="A12677" s="47">
        <v>3856</v>
      </c>
      <c r="B12677" s="54" t="s">
        <v>17403</v>
      </c>
      <c r="C12677" s="47" t="s">
        <v>11</v>
      </c>
      <c r="D12677" s="198">
        <v>2.46</v>
      </c>
    </row>
    <row r="12678" spans="1:4" x14ac:dyDescent="0.25">
      <c r="A12678" s="47">
        <v>3906</v>
      </c>
      <c r="B12678" s="54" t="s">
        <v>17404</v>
      </c>
      <c r="C12678" s="47" t="s">
        <v>11</v>
      </c>
      <c r="D12678" s="198">
        <v>2.0299999999999998</v>
      </c>
    </row>
    <row r="12679" spans="1:4" x14ac:dyDescent="0.25">
      <c r="A12679" s="47">
        <v>3860</v>
      </c>
      <c r="B12679" s="54" t="s">
        <v>17405</v>
      </c>
      <c r="C12679" s="47" t="s">
        <v>11</v>
      </c>
      <c r="D12679" s="198">
        <v>6.03</v>
      </c>
    </row>
    <row r="12680" spans="1:4" x14ac:dyDescent="0.25">
      <c r="A12680" s="47">
        <v>3905</v>
      </c>
      <c r="B12680" s="54" t="s">
        <v>17406</v>
      </c>
      <c r="C12680" s="47" t="s">
        <v>11</v>
      </c>
      <c r="D12680" s="198">
        <v>13.82</v>
      </c>
    </row>
    <row r="12681" spans="1:4" x14ac:dyDescent="0.25">
      <c r="A12681" s="47">
        <v>3871</v>
      </c>
      <c r="B12681" s="54" t="s">
        <v>17407</v>
      </c>
      <c r="C12681" s="47" t="s">
        <v>11</v>
      </c>
      <c r="D12681" s="198">
        <v>24.46</v>
      </c>
    </row>
    <row r="12682" spans="1:4" x14ac:dyDescent="0.25">
      <c r="A12682" s="47">
        <v>37427</v>
      </c>
      <c r="B12682" s="54" t="s">
        <v>17408</v>
      </c>
      <c r="C12682" s="47" t="s">
        <v>11</v>
      </c>
    </row>
    <row r="12683" spans="1:4" x14ac:dyDescent="0.25">
      <c r="A12683" s="47">
        <v>37424</v>
      </c>
      <c r="B12683" s="54" t="s">
        <v>17409</v>
      </c>
      <c r="C12683" s="47" t="s">
        <v>11</v>
      </c>
    </row>
    <row r="12684" spans="1:4" x14ac:dyDescent="0.25">
      <c r="A12684" s="47">
        <v>37428</v>
      </c>
      <c r="B12684" s="54" t="s">
        <v>17410</v>
      </c>
      <c r="C12684" s="47" t="s">
        <v>11</v>
      </c>
    </row>
    <row r="12685" spans="1:4" x14ac:dyDescent="0.25">
      <c r="A12685" s="47">
        <v>37425</v>
      </c>
      <c r="B12685" s="54" t="s">
        <v>17411</v>
      </c>
      <c r="C12685" s="47" t="s">
        <v>11</v>
      </c>
    </row>
    <row r="12686" spans="1:4" x14ac:dyDescent="0.25">
      <c r="A12686" s="47">
        <v>37429</v>
      </c>
      <c r="B12686" s="54" t="s">
        <v>17412</v>
      </c>
      <c r="C12686" s="47" t="s">
        <v>11</v>
      </c>
    </row>
    <row r="12687" spans="1:4" x14ac:dyDescent="0.25">
      <c r="A12687" s="47">
        <v>37426</v>
      </c>
      <c r="B12687" s="54" t="s">
        <v>17413</v>
      </c>
      <c r="C12687" s="47" t="s">
        <v>11</v>
      </c>
    </row>
    <row r="12688" spans="1:4" ht="26.4" x14ac:dyDescent="0.25">
      <c r="A12688" s="47">
        <v>39292</v>
      </c>
      <c r="B12688" s="54" t="s">
        <v>17414</v>
      </c>
      <c r="C12688" s="47" t="s">
        <v>11</v>
      </c>
    </row>
    <row r="12689" spans="1:4" ht="26.4" x14ac:dyDescent="0.25">
      <c r="A12689" s="47">
        <v>39293</v>
      </c>
      <c r="B12689" s="54" t="s">
        <v>17415</v>
      </c>
      <c r="C12689" s="47" t="s">
        <v>11</v>
      </c>
    </row>
    <row r="12690" spans="1:4" ht="26.4" x14ac:dyDescent="0.25">
      <c r="A12690" s="47">
        <v>39294</v>
      </c>
      <c r="B12690" s="54" t="s">
        <v>17416</v>
      </c>
      <c r="C12690" s="47" t="s">
        <v>11</v>
      </c>
    </row>
    <row r="12691" spans="1:4" ht="26.4" x14ac:dyDescent="0.25">
      <c r="A12691" s="47">
        <v>39295</v>
      </c>
      <c r="B12691" s="54" t="s">
        <v>17417</v>
      </c>
      <c r="C12691" s="47" t="s">
        <v>11</v>
      </c>
    </row>
    <row r="12692" spans="1:4" ht="26.4" x14ac:dyDescent="0.25">
      <c r="A12692" s="47">
        <v>39312</v>
      </c>
      <c r="B12692" s="54" t="s">
        <v>17418</v>
      </c>
      <c r="C12692" s="47" t="s">
        <v>11</v>
      </c>
    </row>
    <row r="12693" spans="1:4" ht="26.4" x14ac:dyDescent="0.25">
      <c r="A12693" s="47">
        <v>39313</v>
      </c>
      <c r="B12693" s="54" t="s">
        <v>17419</v>
      </c>
      <c r="C12693" s="47" t="s">
        <v>11</v>
      </c>
    </row>
    <row r="12694" spans="1:4" ht="26.4" x14ac:dyDescent="0.25">
      <c r="A12694" s="47">
        <v>39314</v>
      </c>
      <c r="B12694" s="54" t="s">
        <v>17420</v>
      </c>
      <c r="C12694" s="47" t="s">
        <v>11</v>
      </c>
    </row>
    <row r="12695" spans="1:4" ht="26.4" x14ac:dyDescent="0.25">
      <c r="A12695" s="47">
        <v>39296</v>
      </c>
      <c r="B12695" s="54" t="s">
        <v>17421</v>
      </c>
      <c r="C12695" s="47" t="s">
        <v>11</v>
      </c>
    </row>
    <row r="12696" spans="1:4" ht="26.4" x14ac:dyDescent="0.25">
      <c r="A12696" s="47">
        <v>39297</v>
      </c>
      <c r="B12696" s="54" t="s">
        <v>17422</v>
      </c>
      <c r="C12696" s="47" t="s">
        <v>11</v>
      </c>
    </row>
    <row r="12697" spans="1:4" ht="26.4" x14ac:dyDescent="0.25">
      <c r="A12697" s="47">
        <v>39298</v>
      </c>
      <c r="B12697" s="54" t="s">
        <v>17423</v>
      </c>
      <c r="C12697" s="47" t="s">
        <v>11</v>
      </c>
    </row>
    <row r="12698" spans="1:4" ht="26.4" x14ac:dyDescent="0.25">
      <c r="A12698" s="47">
        <v>39299</v>
      </c>
      <c r="B12698" s="54" t="s">
        <v>17424</v>
      </c>
      <c r="C12698" s="47" t="s">
        <v>11</v>
      </c>
    </row>
    <row r="12699" spans="1:4" ht="26.4" x14ac:dyDescent="0.25">
      <c r="A12699" s="47">
        <v>39308</v>
      </c>
      <c r="B12699" s="54" t="s">
        <v>17425</v>
      </c>
      <c r="C12699" s="47" t="s">
        <v>11</v>
      </c>
    </row>
    <row r="12700" spans="1:4" ht="26.4" x14ac:dyDescent="0.25">
      <c r="A12700" s="47">
        <v>39309</v>
      </c>
      <c r="B12700" s="54" t="s">
        <v>17426</v>
      </c>
      <c r="C12700" s="47" t="s">
        <v>11</v>
      </c>
    </row>
    <row r="12701" spans="1:4" ht="26.4" x14ac:dyDescent="0.25">
      <c r="A12701" s="47">
        <v>39310</v>
      </c>
      <c r="B12701" s="54" t="s">
        <v>17427</v>
      </c>
      <c r="C12701" s="47" t="s">
        <v>11</v>
      </c>
    </row>
    <row r="12702" spans="1:4" ht="26.4" x14ac:dyDescent="0.25">
      <c r="A12702" s="47">
        <v>39311</v>
      </c>
      <c r="B12702" s="54" t="s">
        <v>17428</v>
      </c>
      <c r="C12702" s="47" t="s">
        <v>11</v>
      </c>
    </row>
    <row r="12703" spans="1:4" ht="26.4" x14ac:dyDescent="0.25">
      <c r="A12703" s="47">
        <v>45261</v>
      </c>
      <c r="B12703" s="54" t="s">
        <v>17429</v>
      </c>
      <c r="C12703" s="47" t="s">
        <v>8802</v>
      </c>
      <c r="D12703" s="198">
        <v>18.559999999999999</v>
      </c>
    </row>
    <row r="12704" spans="1:4" ht="26.4" x14ac:dyDescent="0.25">
      <c r="A12704" s="47">
        <v>11519</v>
      </c>
      <c r="B12704" s="54" t="s">
        <v>17430</v>
      </c>
      <c r="C12704" s="47" t="s">
        <v>8802</v>
      </c>
      <c r="D12704" s="198">
        <v>45.84</v>
      </c>
    </row>
    <row r="12705" spans="1:4" ht="26.4" x14ac:dyDescent="0.25">
      <c r="A12705" s="47">
        <v>11520</v>
      </c>
      <c r="B12705" s="54" t="s">
        <v>17431</v>
      </c>
      <c r="C12705" s="47" t="s">
        <v>8802</v>
      </c>
      <c r="D12705" s="198">
        <v>21.19</v>
      </c>
    </row>
    <row r="12706" spans="1:4" ht="26.4" x14ac:dyDescent="0.25">
      <c r="A12706" s="47">
        <v>11518</v>
      </c>
      <c r="B12706" s="54" t="s">
        <v>17432</v>
      </c>
      <c r="C12706" s="47" t="s">
        <v>8802</v>
      </c>
      <c r="D12706" s="198">
        <v>77.069999999999993</v>
      </c>
    </row>
    <row r="12707" spans="1:4" x14ac:dyDescent="0.25">
      <c r="A12707" s="47">
        <v>38473</v>
      </c>
      <c r="B12707" s="54" t="s">
        <v>17433</v>
      </c>
      <c r="C12707" s="47" t="s">
        <v>11</v>
      </c>
      <c r="D12707" s="198">
        <v>282.27</v>
      </c>
    </row>
    <row r="12708" spans="1:4" x14ac:dyDescent="0.25">
      <c r="A12708" s="47">
        <v>4244</v>
      </c>
      <c r="B12708" s="54" t="s">
        <v>17434</v>
      </c>
      <c r="C12708" s="47" t="s">
        <v>18</v>
      </c>
      <c r="D12708" s="198">
        <v>25.67</v>
      </c>
    </row>
    <row r="12709" spans="1:4" x14ac:dyDescent="0.25">
      <c r="A12709" s="47">
        <v>40977</v>
      </c>
      <c r="B12709" s="54" t="s">
        <v>17435</v>
      </c>
      <c r="C12709" s="47" t="s">
        <v>4061</v>
      </c>
      <c r="D12709" s="198">
        <v>4506.62</v>
      </c>
    </row>
    <row r="12710" spans="1:4" ht="26.4" x14ac:dyDescent="0.25">
      <c r="A12710" s="47">
        <v>4115</v>
      </c>
      <c r="B12710" s="54" t="s">
        <v>17436</v>
      </c>
      <c r="C12710" s="47" t="s">
        <v>27</v>
      </c>
      <c r="D12710" s="198">
        <v>31.26</v>
      </c>
    </row>
    <row r="12711" spans="1:4" ht="26.4" x14ac:dyDescent="0.25">
      <c r="A12711" s="47">
        <v>4119</v>
      </c>
      <c r="B12711" s="54" t="s">
        <v>17437</v>
      </c>
      <c r="C12711" s="47" t="s">
        <v>27</v>
      </c>
      <c r="D12711" s="198">
        <v>63.13</v>
      </c>
    </row>
    <row r="12712" spans="1:4" ht="26.4" x14ac:dyDescent="0.25">
      <c r="A12712" s="47">
        <v>2794</v>
      </c>
      <c r="B12712" s="54" t="s">
        <v>17438</v>
      </c>
      <c r="C12712" s="47" t="s">
        <v>27</v>
      </c>
      <c r="D12712" s="198">
        <v>167.46</v>
      </c>
    </row>
    <row r="12713" spans="1:4" ht="26.4" x14ac:dyDescent="0.25">
      <c r="A12713" s="47">
        <v>2788</v>
      </c>
      <c r="B12713" s="54" t="s">
        <v>17439</v>
      </c>
      <c r="C12713" s="47" t="s">
        <v>27</v>
      </c>
      <c r="D12713" s="198">
        <v>243.96</v>
      </c>
    </row>
    <row r="12714" spans="1:4" x14ac:dyDescent="0.25">
      <c r="A12714" s="47">
        <v>4006</v>
      </c>
      <c r="B12714" s="54" t="s">
        <v>17440</v>
      </c>
      <c r="C12714" s="47" t="s">
        <v>28</v>
      </c>
      <c r="D12714" s="198">
        <v>1805.36</v>
      </c>
    </row>
    <row r="12715" spans="1:4" x14ac:dyDescent="0.25">
      <c r="A12715" s="47">
        <v>45395</v>
      </c>
      <c r="B12715" s="54" t="s">
        <v>17441</v>
      </c>
      <c r="C12715" s="47" t="s">
        <v>8802</v>
      </c>
      <c r="D12715" s="198">
        <v>28.16</v>
      </c>
    </row>
    <row r="12716" spans="1:4" ht="26.4" x14ac:dyDescent="0.25">
      <c r="A12716" s="47">
        <v>37461</v>
      </c>
      <c r="B12716" s="54" t="s">
        <v>17442</v>
      </c>
      <c r="C12716" s="47" t="s">
        <v>27</v>
      </c>
      <c r="D12716" s="198">
        <v>17.2</v>
      </c>
    </row>
    <row r="12717" spans="1:4" ht="26.4" x14ac:dyDescent="0.25">
      <c r="A12717" s="47">
        <v>37460</v>
      </c>
      <c r="B12717" s="54" t="s">
        <v>17443</v>
      </c>
      <c r="C12717" s="47" t="s">
        <v>27</v>
      </c>
      <c r="D12717" s="198">
        <v>30.19</v>
      </c>
    </row>
    <row r="12718" spans="1:4" x14ac:dyDescent="0.25">
      <c r="A12718" s="47">
        <v>37458</v>
      </c>
      <c r="B12718" s="54" t="s">
        <v>17444</v>
      </c>
      <c r="C12718" s="47" t="s">
        <v>27</v>
      </c>
      <c r="D12718" s="198">
        <v>7</v>
      </c>
    </row>
    <row r="12719" spans="1:4" x14ac:dyDescent="0.25">
      <c r="A12719" s="47">
        <v>37454</v>
      </c>
      <c r="B12719" s="54" t="s">
        <v>17445</v>
      </c>
      <c r="C12719" s="47" t="s">
        <v>27</v>
      </c>
      <c r="D12719" s="198">
        <v>2.19</v>
      </c>
    </row>
    <row r="12720" spans="1:4" x14ac:dyDescent="0.25">
      <c r="A12720" s="47">
        <v>37455</v>
      </c>
      <c r="B12720" s="54" t="s">
        <v>17446</v>
      </c>
      <c r="C12720" s="47" t="s">
        <v>27</v>
      </c>
      <c r="D12720" s="198">
        <v>3.65</v>
      </c>
    </row>
    <row r="12721" spans="1:4" x14ac:dyDescent="0.25">
      <c r="A12721" s="47">
        <v>37459</v>
      </c>
      <c r="B12721" s="54" t="s">
        <v>17447</v>
      </c>
      <c r="C12721" s="47" t="s">
        <v>27</v>
      </c>
      <c r="D12721" s="198">
        <v>11.66</v>
      </c>
    </row>
    <row r="12722" spans="1:4" x14ac:dyDescent="0.25">
      <c r="A12722" s="47">
        <v>37457</v>
      </c>
      <c r="B12722" s="54" t="s">
        <v>17448</v>
      </c>
      <c r="C12722" s="47" t="s">
        <v>27</v>
      </c>
      <c r="D12722" s="198">
        <v>4.0199999999999996</v>
      </c>
    </row>
    <row r="12723" spans="1:4" x14ac:dyDescent="0.25">
      <c r="A12723" s="47">
        <v>37456</v>
      </c>
      <c r="B12723" s="54" t="s">
        <v>17449</v>
      </c>
      <c r="C12723" s="47" t="s">
        <v>27</v>
      </c>
      <c r="D12723" s="198">
        <v>2.75</v>
      </c>
    </row>
    <row r="12724" spans="1:4" ht="26.4" x14ac:dyDescent="0.25">
      <c r="A12724" s="47">
        <v>21029</v>
      </c>
      <c r="B12724" s="54" t="s">
        <v>17450</v>
      </c>
      <c r="C12724" s="47" t="s">
        <v>11</v>
      </c>
      <c r="D12724" s="198">
        <v>411.37</v>
      </c>
    </row>
    <row r="12725" spans="1:4" ht="26.4" x14ac:dyDescent="0.25">
      <c r="A12725" s="47">
        <v>21030</v>
      </c>
      <c r="B12725" s="54" t="s">
        <v>17451</v>
      </c>
      <c r="C12725" s="47" t="s">
        <v>11</v>
      </c>
      <c r="D12725" s="198">
        <v>507.08</v>
      </c>
    </row>
    <row r="12726" spans="1:4" ht="26.4" x14ac:dyDescent="0.25">
      <c r="A12726" s="47">
        <v>21031</v>
      </c>
      <c r="B12726" s="54" t="s">
        <v>17452</v>
      </c>
      <c r="C12726" s="47" t="s">
        <v>11</v>
      </c>
      <c r="D12726" s="198">
        <v>631.30999999999995</v>
      </c>
    </row>
    <row r="12727" spans="1:4" ht="26.4" x14ac:dyDescent="0.25">
      <c r="A12727" s="47">
        <v>21032</v>
      </c>
      <c r="B12727" s="54" t="s">
        <v>17453</v>
      </c>
      <c r="C12727" s="47" t="s">
        <v>11</v>
      </c>
      <c r="D12727" s="198">
        <v>674.07</v>
      </c>
    </row>
    <row r="12728" spans="1:4" ht="26.4" x14ac:dyDescent="0.25">
      <c r="A12728" s="47">
        <v>37527</v>
      </c>
      <c r="B12728" s="54" t="s">
        <v>17454</v>
      </c>
      <c r="C12728" s="47" t="s">
        <v>11</v>
      </c>
      <c r="D12728" s="198">
        <v>608.9</v>
      </c>
    </row>
    <row r="12729" spans="1:4" ht="26.4" x14ac:dyDescent="0.25">
      <c r="A12729" s="47">
        <v>37528</v>
      </c>
      <c r="B12729" s="54" t="s">
        <v>17455</v>
      </c>
      <c r="C12729" s="47" t="s">
        <v>11</v>
      </c>
      <c r="D12729" s="198">
        <v>726</v>
      </c>
    </row>
    <row r="12730" spans="1:4" ht="26.4" x14ac:dyDescent="0.25">
      <c r="A12730" s="47">
        <v>37529</v>
      </c>
      <c r="B12730" s="54" t="s">
        <v>17456</v>
      </c>
      <c r="C12730" s="47" t="s">
        <v>11</v>
      </c>
      <c r="D12730" s="198">
        <v>733.13</v>
      </c>
    </row>
    <row r="12731" spans="1:4" ht="26.4" x14ac:dyDescent="0.25">
      <c r="A12731" s="47">
        <v>37530</v>
      </c>
      <c r="B12731" s="54" t="s">
        <v>17457</v>
      </c>
      <c r="C12731" s="47" t="s">
        <v>11</v>
      </c>
      <c r="D12731" s="198">
        <v>957.14</v>
      </c>
    </row>
    <row r="12732" spans="1:4" ht="26.4" x14ac:dyDescent="0.25">
      <c r="A12732" s="47">
        <v>21034</v>
      </c>
      <c r="B12732" s="54" t="s">
        <v>17458</v>
      </c>
      <c r="C12732" s="47" t="s">
        <v>11</v>
      </c>
      <c r="D12732" s="198">
        <v>816.63</v>
      </c>
    </row>
    <row r="12733" spans="1:4" ht="26.4" x14ac:dyDescent="0.25">
      <c r="A12733" s="47">
        <v>37531</v>
      </c>
      <c r="B12733" s="54" t="s">
        <v>17459</v>
      </c>
      <c r="C12733" s="47" t="s">
        <v>11</v>
      </c>
      <c r="D12733" s="198">
        <v>1028.42</v>
      </c>
    </row>
    <row r="12734" spans="1:4" ht="26.4" x14ac:dyDescent="0.25">
      <c r="A12734" s="47">
        <v>21036</v>
      </c>
      <c r="B12734" s="54" t="s">
        <v>17460</v>
      </c>
      <c r="C12734" s="47" t="s">
        <v>11</v>
      </c>
      <c r="D12734" s="198">
        <v>1250.4000000000001</v>
      </c>
    </row>
    <row r="12735" spans="1:4" ht="26.4" x14ac:dyDescent="0.25">
      <c r="A12735" s="47">
        <v>21037</v>
      </c>
      <c r="B12735" s="54" t="s">
        <v>17461</v>
      </c>
      <c r="C12735" s="47" t="s">
        <v>11</v>
      </c>
      <c r="D12735" s="198">
        <v>1425.53</v>
      </c>
    </row>
    <row r="12736" spans="1:4" ht="26.4" x14ac:dyDescent="0.25">
      <c r="A12736" s="47">
        <v>20185</v>
      </c>
      <c r="B12736" s="54" t="s">
        <v>17462</v>
      </c>
      <c r="C12736" s="47" t="s">
        <v>27</v>
      </c>
      <c r="D12736" s="198">
        <v>18.55</v>
      </c>
    </row>
    <row r="12737" spans="1:4" ht="26.4" x14ac:dyDescent="0.25">
      <c r="A12737" s="47">
        <v>44909</v>
      </c>
      <c r="B12737" s="54" t="s">
        <v>17463</v>
      </c>
      <c r="C12737" s="47" t="s">
        <v>27</v>
      </c>
      <c r="D12737" s="198">
        <v>20.91</v>
      </c>
    </row>
    <row r="12738" spans="1:4" ht="26.4" x14ac:dyDescent="0.25">
      <c r="A12738" s="47">
        <v>44115</v>
      </c>
      <c r="B12738" s="54" t="s">
        <v>17464</v>
      </c>
      <c r="C12738" s="47" t="s">
        <v>27</v>
      </c>
      <c r="D12738" s="198">
        <v>38.47</v>
      </c>
    </row>
    <row r="12739" spans="1:4" ht="26.4" x14ac:dyDescent="0.25">
      <c r="A12739" s="47">
        <v>44333</v>
      </c>
      <c r="B12739" s="54" t="s">
        <v>17465</v>
      </c>
      <c r="C12739" s="47" t="s">
        <v>27</v>
      </c>
      <c r="D12739" s="198">
        <v>126.35</v>
      </c>
    </row>
    <row r="12740" spans="1:4" ht="26.4" x14ac:dyDescent="0.25">
      <c r="A12740" s="47">
        <v>44907</v>
      </c>
      <c r="B12740" s="54" t="s">
        <v>17466</v>
      </c>
      <c r="C12740" s="47" t="s">
        <v>27</v>
      </c>
      <c r="D12740" s="198">
        <v>22.16</v>
      </c>
    </row>
    <row r="12741" spans="1:4" ht="26.4" x14ac:dyDescent="0.25">
      <c r="A12741" s="47">
        <v>20260</v>
      </c>
      <c r="B12741" s="54" t="s">
        <v>17467</v>
      </c>
      <c r="C12741" s="47" t="s">
        <v>11</v>
      </c>
      <c r="D12741" s="198">
        <v>20.32</v>
      </c>
    </row>
    <row r="12742" spans="1:4" ht="26.4" x14ac:dyDescent="0.25">
      <c r="A12742" s="47">
        <v>37523</v>
      </c>
      <c r="B12742" s="54" t="s">
        <v>17468</v>
      </c>
      <c r="C12742" s="47" t="s">
        <v>11</v>
      </c>
    </row>
    <row r="12743" spans="1:4" ht="26.4" x14ac:dyDescent="0.25">
      <c r="A12743" s="47">
        <v>37515</v>
      </c>
      <c r="B12743" s="54" t="s">
        <v>17469</v>
      </c>
      <c r="C12743" s="47" t="s">
        <v>11</v>
      </c>
    </row>
    <row r="12744" spans="1:4" ht="26.4" x14ac:dyDescent="0.25">
      <c r="A12744" s="47">
        <v>12899</v>
      </c>
      <c r="B12744" s="54" t="s">
        <v>17470</v>
      </c>
      <c r="C12744" s="47" t="s">
        <v>11</v>
      </c>
    </row>
    <row r="12745" spans="1:4" ht="26.4" x14ac:dyDescent="0.25">
      <c r="A12745" s="47">
        <v>12898</v>
      </c>
      <c r="B12745" s="54" t="s">
        <v>17471</v>
      </c>
      <c r="C12745" s="47" t="s">
        <v>11</v>
      </c>
    </row>
    <row r="12746" spans="1:4" x14ac:dyDescent="0.25">
      <c r="A12746" s="47">
        <v>39699</v>
      </c>
      <c r="B12746" s="54" t="s">
        <v>17472</v>
      </c>
      <c r="C12746" s="47" t="s">
        <v>9</v>
      </c>
      <c r="D12746" s="198">
        <v>15.4</v>
      </c>
    </row>
    <row r="12747" spans="1:4" x14ac:dyDescent="0.25">
      <c r="A12747" s="47">
        <v>39696</v>
      </c>
      <c r="B12747" s="54" t="s">
        <v>17473</v>
      </c>
      <c r="C12747" s="47" t="s">
        <v>9</v>
      </c>
      <c r="D12747" s="198">
        <v>4.45</v>
      </c>
    </row>
    <row r="12748" spans="1:4" x14ac:dyDescent="0.25">
      <c r="A12748" s="47">
        <v>42528</v>
      </c>
      <c r="B12748" s="54" t="s">
        <v>17474</v>
      </c>
      <c r="C12748" s="47" t="s">
        <v>9</v>
      </c>
      <c r="D12748" s="198">
        <v>6.33</v>
      </c>
    </row>
    <row r="12749" spans="1:4" x14ac:dyDescent="0.25">
      <c r="A12749" s="47">
        <v>39700</v>
      </c>
      <c r="B12749" s="54" t="s">
        <v>17475</v>
      </c>
      <c r="C12749" s="47" t="s">
        <v>9</v>
      </c>
      <c r="D12749" s="198">
        <v>28.93</v>
      </c>
    </row>
    <row r="12750" spans="1:4" ht="26.4" x14ac:dyDescent="0.25">
      <c r="A12750" s="47">
        <v>4014</v>
      </c>
      <c r="B12750" s="54" t="s">
        <v>17476</v>
      </c>
      <c r="C12750" s="47" t="s">
        <v>9</v>
      </c>
      <c r="D12750" s="198">
        <v>59.57</v>
      </c>
    </row>
    <row r="12751" spans="1:4" ht="26.4" x14ac:dyDescent="0.25">
      <c r="A12751" s="47">
        <v>4015</v>
      </c>
      <c r="B12751" s="54" t="s">
        <v>17477</v>
      </c>
      <c r="C12751" s="47" t="s">
        <v>9</v>
      </c>
      <c r="D12751" s="198">
        <v>73.150000000000006</v>
      </c>
    </row>
    <row r="12752" spans="1:4" ht="26.4" x14ac:dyDescent="0.25">
      <c r="A12752" s="47">
        <v>4017</v>
      </c>
      <c r="B12752" s="54" t="s">
        <v>17478</v>
      </c>
      <c r="C12752" s="47" t="s">
        <v>9</v>
      </c>
      <c r="D12752" s="198">
        <v>106.44</v>
      </c>
    </row>
    <row r="12753" spans="1:4" ht="26.4" x14ac:dyDescent="0.25">
      <c r="A12753" s="47">
        <v>11621</v>
      </c>
      <c r="B12753" s="54" t="s">
        <v>17479</v>
      </c>
      <c r="C12753" s="47" t="s">
        <v>9</v>
      </c>
      <c r="D12753" s="198">
        <v>57.57</v>
      </c>
    </row>
    <row r="12754" spans="1:4" ht="26.4" x14ac:dyDescent="0.25">
      <c r="A12754" s="47">
        <v>4016</v>
      </c>
      <c r="B12754" s="54" t="s">
        <v>17480</v>
      </c>
      <c r="C12754" s="47" t="s">
        <v>9</v>
      </c>
      <c r="D12754" s="198">
        <v>42.04</v>
      </c>
    </row>
    <row r="12755" spans="1:4" x14ac:dyDescent="0.25">
      <c r="A12755" s="47">
        <v>38544</v>
      </c>
      <c r="B12755" s="54" t="s">
        <v>17481</v>
      </c>
      <c r="C12755" s="47" t="s">
        <v>9</v>
      </c>
      <c r="D12755" s="198">
        <v>10.78</v>
      </c>
    </row>
    <row r="12756" spans="1:4" x14ac:dyDescent="0.25">
      <c r="A12756" s="47">
        <v>38545</v>
      </c>
      <c r="B12756" s="54" t="s">
        <v>17482</v>
      </c>
      <c r="C12756" s="47" t="s">
        <v>9</v>
      </c>
      <c r="D12756" s="198">
        <v>6.93</v>
      </c>
    </row>
    <row r="12757" spans="1:4" ht="26.4" x14ac:dyDescent="0.25">
      <c r="A12757" s="47">
        <v>42527</v>
      </c>
      <c r="B12757" s="54" t="s">
        <v>17483</v>
      </c>
      <c r="C12757" s="47" t="s">
        <v>9</v>
      </c>
      <c r="D12757" s="198">
        <v>16.72</v>
      </c>
    </row>
    <row r="12758" spans="1:4" ht="26.4" x14ac:dyDescent="0.25">
      <c r="A12758" s="47">
        <v>39323</v>
      </c>
      <c r="B12758" s="54" t="s">
        <v>17484</v>
      </c>
      <c r="C12758" s="47" t="s">
        <v>9</v>
      </c>
      <c r="D12758" s="198">
        <v>26.44</v>
      </c>
    </row>
    <row r="12759" spans="1:4" ht="39.6" x14ac:dyDescent="0.25">
      <c r="A12759" s="47">
        <v>626</v>
      </c>
      <c r="B12759" s="54" t="s">
        <v>17485</v>
      </c>
      <c r="C12759" s="47" t="s">
        <v>16</v>
      </c>
      <c r="D12759" s="198">
        <v>14.94</v>
      </c>
    </row>
    <row r="12760" spans="1:4" x14ac:dyDescent="0.25">
      <c r="A12760" s="47">
        <v>44504</v>
      </c>
      <c r="B12760" s="54" t="s">
        <v>17486</v>
      </c>
      <c r="C12760" s="47" t="s">
        <v>9</v>
      </c>
    </row>
    <row r="12761" spans="1:4" x14ac:dyDescent="0.25">
      <c r="A12761" s="47">
        <v>44505</v>
      </c>
      <c r="B12761" s="54" t="s">
        <v>17487</v>
      </c>
      <c r="C12761" s="47" t="s">
        <v>9</v>
      </c>
    </row>
    <row r="12762" spans="1:4" x14ac:dyDescent="0.25">
      <c r="A12762" s="47">
        <v>44506</v>
      </c>
      <c r="B12762" s="54" t="s">
        <v>17488</v>
      </c>
      <c r="C12762" s="47" t="s">
        <v>9</v>
      </c>
    </row>
    <row r="12763" spans="1:4" x14ac:dyDescent="0.25">
      <c r="A12763" s="47">
        <v>44507</v>
      </c>
      <c r="B12763" s="54" t="s">
        <v>17489</v>
      </c>
      <c r="C12763" s="47" t="s">
        <v>9</v>
      </c>
    </row>
    <row r="12764" spans="1:4" x14ac:dyDescent="0.25">
      <c r="A12764" s="47">
        <v>44508</v>
      </c>
      <c r="B12764" s="54" t="s">
        <v>17490</v>
      </c>
      <c r="C12764" s="47" t="s">
        <v>9</v>
      </c>
    </row>
    <row r="12765" spans="1:4" x14ac:dyDescent="0.25">
      <c r="A12765" s="47">
        <v>44509</v>
      </c>
      <c r="B12765" s="54" t="s">
        <v>17491</v>
      </c>
      <c r="C12765" s="47" t="s">
        <v>9</v>
      </c>
    </row>
    <row r="12766" spans="1:4" x14ac:dyDescent="0.25">
      <c r="A12766" s="47">
        <v>44510</v>
      </c>
      <c r="B12766" s="54" t="s">
        <v>17492</v>
      </c>
      <c r="C12766" s="47" t="s">
        <v>9</v>
      </c>
    </row>
    <row r="12767" spans="1:4" ht="26.4" x14ac:dyDescent="0.25">
      <c r="A12767" s="47">
        <v>44512</v>
      </c>
      <c r="B12767" s="54" t="s">
        <v>17493</v>
      </c>
      <c r="C12767" s="47" t="s">
        <v>9</v>
      </c>
    </row>
    <row r="12768" spans="1:4" ht="26.4" x14ac:dyDescent="0.25">
      <c r="A12768" s="47">
        <v>44513</v>
      </c>
      <c r="B12768" s="54" t="s">
        <v>17494</v>
      </c>
      <c r="C12768" s="47" t="s">
        <v>9</v>
      </c>
    </row>
    <row r="12769" spans="1:4" ht="26.4" x14ac:dyDescent="0.25">
      <c r="A12769" s="47">
        <v>44514</v>
      </c>
      <c r="B12769" s="54" t="s">
        <v>17495</v>
      </c>
      <c r="C12769" s="47" t="s">
        <v>9</v>
      </c>
    </row>
    <row r="12770" spans="1:4" ht="26.4" x14ac:dyDescent="0.25">
      <c r="A12770" s="47">
        <v>44515</v>
      </c>
      <c r="B12770" s="54" t="s">
        <v>17496</v>
      </c>
      <c r="C12770" s="47" t="s">
        <v>9</v>
      </c>
    </row>
    <row r="12771" spans="1:4" ht="26.4" x14ac:dyDescent="0.25">
      <c r="A12771" s="47">
        <v>44511</v>
      </c>
      <c r="B12771" s="54" t="s">
        <v>17497</v>
      </c>
      <c r="C12771" s="47" t="s">
        <v>9</v>
      </c>
    </row>
    <row r="12772" spans="1:4" ht="26.4" x14ac:dyDescent="0.25">
      <c r="A12772" s="47">
        <v>44516</v>
      </c>
      <c r="B12772" s="54" t="s">
        <v>17498</v>
      </c>
      <c r="C12772" s="47" t="s">
        <v>9</v>
      </c>
    </row>
    <row r="12773" spans="1:4" ht="26.4" x14ac:dyDescent="0.25">
      <c r="A12773" s="47">
        <v>44517</v>
      </c>
      <c r="B12773" s="54" t="s">
        <v>17499</v>
      </c>
      <c r="C12773" s="47" t="s">
        <v>9</v>
      </c>
    </row>
    <row r="12774" spans="1:4" x14ac:dyDescent="0.25">
      <c r="A12774" s="47">
        <v>11479</v>
      </c>
      <c r="B12774" s="54" t="s">
        <v>17500</v>
      </c>
      <c r="C12774" s="47" t="s">
        <v>11</v>
      </c>
      <c r="D12774" s="198">
        <v>32.19</v>
      </c>
    </row>
    <row r="12775" spans="1:4" x14ac:dyDescent="0.25">
      <c r="A12775" s="47">
        <v>11481</v>
      </c>
      <c r="B12775" s="54" t="s">
        <v>17501</v>
      </c>
      <c r="C12775" s="47" t="s">
        <v>11</v>
      </c>
      <c r="D12775" s="198">
        <v>29.12</v>
      </c>
    </row>
    <row r="12776" spans="1:4" x14ac:dyDescent="0.25">
      <c r="A12776" s="47">
        <v>43609</v>
      </c>
      <c r="B12776" s="54" t="s">
        <v>17502</v>
      </c>
      <c r="C12776" s="47" t="s">
        <v>11</v>
      </c>
      <c r="D12776" s="198">
        <v>29.12</v>
      </c>
    </row>
    <row r="12777" spans="1:4" x14ac:dyDescent="0.25">
      <c r="A12777" s="47">
        <v>11478</v>
      </c>
      <c r="B12777" s="54" t="s">
        <v>17503</v>
      </c>
      <c r="C12777" s="47" t="s">
        <v>11</v>
      </c>
      <c r="D12777" s="198">
        <v>55.23</v>
      </c>
    </row>
    <row r="12778" spans="1:4" x14ac:dyDescent="0.25">
      <c r="A12778" s="47">
        <v>43608</v>
      </c>
      <c r="B12778" s="54" t="s">
        <v>17504</v>
      </c>
      <c r="C12778" s="47" t="s">
        <v>11</v>
      </c>
      <c r="D12778" s="198">
        <v>42.15</v>
      </c>
    </row>
    <row r="12779" spans="1:4" x14ac:dyDescent="0.25">
      <c r="A12779" s="47">
        <v>11476</v>
      </c>
      <c r="B12779" s="54" t="s">
        <v>17505</v>
      </c>
      <c r="C12779" s="47" t="s">
        <v>11</v>
      </c>
      <c r="D12779" s="198">
        <v>42.15</v>
      </c>
    </row>
    <row r="12780" spans="1:4" ht="26.4" x14ac:dyDescent="0.25">
      <c r="A12780" s="47">
        <v>40637</v>
      </c>
      <c r="B12780" s="54" t="s">
        <v>17506</v>
      </c>
      <c r="C12780" s="47" t="s">
        <v>11</v>
      </c>
    </row>
    <row r="12781" spans="1:4" ht="26.4" x14ac:dyDescent="0.25">
      <c r="A12781" s="47">
        <v>13836</v>
      </c>
      <c r="B12781" s="54" t="s">
        <v>17507</v>
      </c>
      <c r="C12781" s="47" t="s">
        <v>11</v>
      </c>
    </row>
    <row r="12782" spans="1:4" ht="39.6" x14ac:dyDescent="0.25">
      <c r="A12782" s="47">
        <v>14534</v>
      </c>
      <c r="B12782" s="54" t="s">
        <v>17508</v>
      </c>
      <c r="C12782" s="47" t="s">
        <v>11</v>
      </c>
    </row>
    <row r="12783" spans="1:4" ht="39.6" x14ac:dyDescent="0.25">
      <c r="A12783" s="47">
        <v>14535</v>
      </c>
      <c r="B12783" s="54" t="s">
        <v>17509</v>
      </c>
      <c r="C12783" s="47" t="s">
        <v>11</v>
      </c>
    </row>
    <row r="12784" spans="1:4" ht="52.8" x14ac:dyDescent="0.25">
      <c r="A12784" s="47">
        <v>39813</v>
      </c>
      <c r="B12784" s="54" t="s">
        <v>17510</v>
      </c>
      <c r="C12784" s="47" t="s">
        <v>11</v>
      </c>
    </row>
    <row r="12785" spans="1:4" x14ac:dyDescent="0.25">
      <c r="A12785" s="47">
        <v>12868</v>
      </c>
      <c r="B12785" s="54" t="s">
        <v>17511</v>
      </c>
      <c r="C12785" s="47" t="s">
        <v>18</v>
      </c>
      <c r="D12785" s="198">
        <v>25.26</v>
      </c>
    </row>
    <row r="12786" spans="1:4" x14ac:dyDescent="0.25">
      <c r="A12786" s="47">
        <v>40916</v>
      </c>
      <c r="B12786" s="54" t="s">
        <v>17512</v>
      </c>
      <c r="C12786" s="47" t="s">
        <v>4061</v>
      </c>
      <c r="D12786" s="198">
        <v>4432.8100000000004</v>
      </c>
    </row>
    <row r="12787" spans="1:4" x14ac:dyDescent="0.25">
      <c r="A12787" s="47">
        <v>4755</v>
      </c>
      <c r="B12787" s="54" t="s">
        <v>17513</v>
      </c>
      <c r="C12787" s="47" t="s">
        <v>18</v>
      </c>
      <c r="D12787" s="198">
        <v>22.1</v>
      </c>
    </row>
    <row r="12788" spans="1:4" x14ac:dyDescent="0.25">
      <c r="A12788" s="47">
        <v>41067</v>
      </c>
      <c r="B12788" s="54" t="s">
        <v>17514</v>
      </c>
      <c r="C12788" s="47" t="s">
        <v>4061</v>
      </c>
      <c r="D12788" s="198">
        <v>3879.7</v>
      </c>
    </row>
    <row r="12789" spans="1:4" x14ac:dyDescent="0.25">
      <c r="A12789" s="47">
        <v>45240</v>
      </c>
      <c r="B12789" s="54" t="s">
        <v>17515</v>
      </c>
      <c r="C12789" s="47" t="s">
        <v>11</v>
      </c>
      <c r="D12789" s="198">
        <v>30.66</v>
      </c>
    </row>
    <row r="12790" spans="1:4" x14ac:dyDescent="0.25">
      <c r="A12790" s="47">
        <v>45228</v>
      </c>
      <c r="B12790" s="54" t="s">
        <v>17516</v>
      </c>
      <c r="C12790" s="47" t="s">
        <v>11</v>
      </c>
      <c r="D12790" s="198">
        <v>26.2</v>
      </c>
    </row>
    <row r="12791" spans="1:4" ht="26.4" x14ac:dyDescent="0.25">
      <c r="A12791" s="47">
        <v>45241</v>
      </c>
      <c r="B12791" s="54" t="s">
        <v>17517</v>
      </c>
      <c r="C12791" s="47" t="s">
        <v>11</v>
      </c>
      <c r="D12791" s="198">
        <v>37.700000000000003</v>
      </c>
    </row>
    <row r="12792" spans="1:4" x14ac:dyDescent="0.25">
      <c r="A12792" s="47">
        <v>38463</v>
      </c>
      <c r="B12792" s="54" t="s">
        <v>17518</v>
      </c>
      <c r="C12792" s="47" t="s">
        <v>11</v>
      </c>
      <c r="D12792" s="198">
        <v>46.34</v>
      </c>
    </row>
    <row r="12793" spans="1:4" ht="26.4" x14ac:dyDescent="0.25">
      <c r="A12793" s="47">
        <v>40703</v>
      </c>
      <c r="B12793" s="54" t="s">
        <v>10618</v>
      </c>
      <c r="C12793" s="47" t="s">
        <v>11</v>
      </c>
      <c r="D12793" s="198">
        <v>10714</v>
      </c>
    </row>
    <row r="12794" spans="1:4" ht="26.4" x14ac:dyDescent="0.25">
      <c r="A12794" s="47">
        <v>14531</v>
      </c>
      <c r="B12794" s="54" t="s">
        <v>17519</v>
      </c>
      <c r="C12794" s="47" t="s">
        <v>11</v>
      </c>
      <c r="D12794" s="198">
        <v>14081.36</v>
      </c>
    </row>
    <row r="12795" spans="1:4" ht="26.4" x14ac:dyDescent="0.25">
      <c r="A12795" s="47">
        <v>36533</v>
      </c>
      <c r="B12795" s="54" t="s">
        <v>17520</v>
      </c>
      <c r="C12795" s="47" t="s">
        <v>11</v>
      </c>
      <c r="D12795" s="198">
        <v>15896.81</v>
      </c>
    </row>
    <row r="12796" spans="1:4" x14ac:dyDescent="0.25">
      <c r="A12796" s="47">
        <v>11616</v>
      </c>
      <c r="B12796" s="54" t="s">
        <v>17521</v>
      </c>
      <c r="C12796" s="47" t="s">
        <v>11</v>
      </c>
      <c r="D12796" s="198">
        <v>12797.37</v>
      </c>
    </row>
    <row r="12797" spans="1:4" x14ac:dyDescent="0.25">
      <c r="A12797" s="47">
        <v>41898</v>
      </c>
      <c r="B12797" s="54" t="s">
        <v>9788</v>
      </c>
      <c r="C12797" s="47" t="s">
        <v>11</v>
      </c>
      <c r="D12797" s="198">
        <v>6320.47</v>
      </c>
    </row>
    <row r="12798" spans="1:4" ht="26.4" x14ac:dyDescent="0.25">
      <c r="A12798" s="47">
        <v>45303</v>
      </c>
      <c r="B12798" s="54" t="s">
        <v>17522</v>
      </c>
      <c r="C12798" s="47" t="s">
        <v>11</v>
      </c>
      <c r="D12798" s="198">
        <v>40717.769999999997</v>
      </c>
    </row>
    <row r="12799" spans="1:4" x14ac:dyDescent="0.25">
      <c r="A12799" s="47">
        <v>45304</v>
      </c>
      <c r="B12799" s="54" t="s">
        <v>17523</v>
      </c>
      <c r="C12799" s="47" t="s">
        <v>11</v>
      </c>
      <c r="D12799" s="198">
        <v>10873.09</v>
      </c>
    </row>
    <row r="12800" spans="1:4" x14ac:dyDescent="0.25">
      <c r="A12800" s="47">
        <v>10747</v>
      </c>
      <c r="B12800" s="54" t="s">
        <v>17524</v>
      </c>
      <c r="C12800" s="47" t="s">
        <v>11</v>
      </c>
      <c r="D12800" s="198">
        <v>17522.63</v>
      </c>
    </row>
    <row r="12801" spans="1:4" x14ac:dyDescent="0.25">
      <c r="A12801" s="47">
        <v>45302</v>
      </c>
      <c r="B12801" s="54" t="s">
        <v>17525</v>
      </c>
      <c r="C12801" s="47" t="s">
        <v>11</v>
      </c>
      <c r="D12801" s="198">
        <v>6867.64</v>
      </c>
    </row>
    <row r="12802" spans="1:4" ht="26.4" x14ac:dyDescent="0.25">
      <c r="A12802" s="47">
        <v>36141</v>
      </c>
      <c r="B12802" s="54" t="s">
        <v>17526</v>
      </c>
      <c r="C12802" s="47" t="s">
        <v>11</v>
      </c>
      <c r="D12802" s="198">
        <v>88.47</v>
      </c>
    </row>
    <row r="12803" spans="1:4" x14ac:dyDescent="0.25">
      <c r="A12803" s="47">
        <v>45211</v>
      </c>
      <c r="B12803" s="54" t="s">
        <v>17527</v>
      </c>
      <c r="C12803" s="47" t="s">
        <v>11</v>
      </c>
      <c r="D12803" s="198">
        <v>80.41</v>
      </c>
    </row>
    <row r="12804" spans="1:4" x14ac:dyDescent="0.25">
      <c r="A12804" s="47">
        <v>43651</v>
      </c>
      <c r="B12804" s="54" t="s">
        <v>17528</v>
      </c>
      <c r="C12804" s="47" t="s">
        <v>16</v>
      </c>
      <c r="D12804" s="198">
        <v>8.5299999999999994</v>
      </c>
    </row>
    <row r="12805" spans="1:4" x14ac:dyDescent="0.25">
      <c r="A12805" s="47">
        <v>43626</v>
      </c>
      <c r="B12805" s="54" t="s">
        <v>17529</v>
      </c>
      <c r="C12805" s="47" t="s">
        <v>16</v>
      </c>
      <c r="D12805" s="198">
        <v>4.74</v>
      </c>
    </row>
    <row r="12806" spans="1:4" ht="26.4" x14ac:dyDescent="0.25">
      <c r="A12806" s="47">
        <v>39434</v>
      </c>
      <c r="B12806" s="54" t="s">
        <v>17530</v>
      </c>
      <c r="C12806" s="47" t="s">
        <v>16</v>
      </c>
      <c r="D12806" s="198">
        <v>3.54</v>
      </c>
    </row>
    <row r="12807" spans="1:4" ht="26.4" x14ac:dyDescent="0.25">
      <c r="A12807" s="47">
        <v>39433</v>
      </c>
      <c r="B12807" s="54" t="s">
        <v>17531</v>
      </c>
      <c r="C12807" s="47" t="s">
        <v>16</v>
      </c>
      <c r="D12807" s="198">
        <v>2.81</v>
      </c>
    </row>
    <row r="12808" spans="1:4" x14ac:dyDescent="0.25">
      <c r="A12808" s="47">
        <v>4049</v>
      </c>
      <c r="B12808" s="54" t="s">
        <v>17532</v>
      </c>
      <c r="C12808" s="47" t="s">
        <v>3741</v>
      </c>
      <c r="D12808" s="198">
        <v>95.13</v>
      </c>
    </row>
    <row r="12809" spans="1:4" x14ac:dyDescent="0.25">
      <c r="A12809" s="47">
        <v>38120</v>
      </c>
      <c r="B12809" s="54" t="s">
        <v>17533</v>
      </c>
      <c r="C12809" s="47" t="s">
        <v>16</v>
      </c>
      <c r="D12809" s="198">
        <v>106.32</v>
      </c>
    </row>
    <row r="12810" spans="1:4" x14ac:dyDescent="0.25">
      <c r="A12810" s="47">
        <v>43652</v>
      </c>
      <c r="B12810" s="54" t="s">
        <v>17534</v>
      </c>
      <c r="C12810" s="47" t="s">
        <v>16</v>
      </c>
      <c r="D12810" s="198">
        <v>19.100000000000001</v>
      </c>
    </row>
    <row r="12811" spans="1:4" x14ac:dyDescent="0.25">
      <c r="A12811" s="47">
        <v>10498</v>
      </c>
      <c r="B12811" s="54" t="s">
        <v>8828</v>
      </c>
      <c r="C12811" s="47" t="s">
        <v>16</v>
      </c>
      <c r="D12811" s="198">
        <v>9.48</v>
      </c>
    </row>
    <row r="12812" spans="1:4" x14ac:dyDescent="0.25">
      <c r="A12812" s="47">
        <v>4823</v>
      </c>
      <c r="B12812" s="54" t="s">
        <v>17535</v>
      </c>
      <c r="C12812" s="47" t="s">
        <v>16</v>
      </c>
      <c r="D12812" s="198">
        <v>34.44</v>
      </c>
    </row>
    <row r="12813" spans="1:4" x14ac:dyDescent="0.25">
      <c r="A12813" s="47">
        <v>38877</v>
      </c>
      <c r="B12813" s="54" t="s">
        <v>17536</v>
      </c>
      <c r="C12813" s="47" t="s">
        <v>16</v>
      </c>
      <c r="D12813" s="198">
        <v>7.05</v>
      </c>
    </row>
    <row r="12814" spans="1:4" ht="26.4" x14ac:dyDescent="0.25">
      <c r="A12814" s="47">
        <v>34546</v>
      </c>
      <c r="B12814" s="54" t="s">
        <v>17537</v>
      </c>
      <c r="C12814" s="47" t="s">
        <v>16</v>
      </c>
      <c r="D12814" s="198">
        <v>7.25</v>
      </c>
    </row>
    <row r="12815" spans="1:4" x14ac:dyDescent="0.25">
      <c r="A12815" s="47">
        <v>41387</v>
      </c>
      <c r="B12815" s="54" t="s">
        <v>17538</v>
      </c>
      <c r="C12815" s="47" t="s">
        <v>27</v>
      </c>
      <c r="D12815" s="198">
        <v>50.67</v>
      </c>
    </row>
    <row r="12816" spans="1:4" x14ac:dyDescent="0.25">
      <c r="A12816" s="47">
        <v>41388</v>
      </c>
      <c r="B12816" s="54" t="s">
        <v>17539</v>
      </c>
      <c r="C12816" s="47" t="s">
        <v>27</v>
      </c>
      <c r="D12816" s="198">
        <v>60.79</v>
      </c>
    </row>
    <row r="12817" spans="1:4" x14ac:dyDescent="0.25">
      <c r="A12817" s="47">
        <v>41380</v>
      </c>
      <c r="B12817" s="54" t="s">
        <v>17540</v>
      </c>
      <c r="C12817" s="47" t="s">
        <v>11</v>
      </c>
      <c r="D12817" s="198">
        <v>404.5</v>
      </c>
    </row>
    <row r="12818" spans="1:4" x14ac:dyDescent="0.25">
      <c r="A12818" s="47">
        <v>41381</v>
      </c>
      <c r="B12818" s="54" t="s">
        <v>17541</v>
      </c>
      <c r="C12818" s="47" t="s">
        <v>11</v>
      </c>
      <c r="D12818" s="198">
        <v>423.77</v>
      </c>
    </row>
    <row r="12819" spans="1:4" x14ac:dyDescent="0.25">
      <c r="A12819" s="47">
        <v>41382</v>
      </c>
      <c r="B12819" s="54" t="s">
        <v>17542</v>
      </c>
      <c r="C12819" s="47" t="s">
        <v>11</v>
      </c>
      <c r="D12819" s="198">
        <v>410.18</v>
      </c>
    </row>
    <row r="12820" spans="1:4" x14ac:dyDescent="0.25">
      <c r="A12820" s="47">
        <v>41383</v>
      </c>
      <c r="B12820" s="54" t="s">
        <v>17543</v>
      </c>
      <c r="C12820" s="47" t="s">
        <v>11</v>
      </c>
      <c r="D12820" s="198">
        <v>556.74</v>
      </c>
    </row>
    <row r="12821" spans="1:4" x14ac:dyDescent="0.25">
      <c r="A12821" s="47">
        <v>41385</v>
      </c>
      <c r="B12821" s="54" t="s">
        <v>17544</v>
      </c>
      <c r="C12821" s="47" t="s">
        <v>11</v>
      </c>
      <c r="D12821" s="198">
        <v>692.79</v>
      </c>
    </row>
    <row r="12822" spans="1:4" x14ac:dyDescent="0.25">
      <c r="A12822" s="47">
        <v>4058</v>
      </c>
      <c r="B12822" s="54" t="s">
        <v>17545</v>
      </c>
      <c r="C12822" s="47" t="s">
        <v>18</v>
      </c>
      <c r="D12822" s="198">
        <v>36.130000000000003</v>
      </c>
    </row>
    <row r="12823" spans="1:4" x14ac:dyDescent="0.25">
      <c r="A12823" s="47">
        <v>40974</v>
      </c>
      <c r="B12823" s="54" t="s">
        <v>17546</v>
      </c>
      <c r="C12823" s="47" t="s">
        <v>4061</v>
      </c>
      <c r="D12823" s="198">
        <v>6339.93</v>
      </c>
    </row>
    <row r="12824" spans="1:4" x14ac:dyDescent="0.25">
      <c r="A12824" s="47">
        <v>34794</v>
      </c>
      <c r="B12824" s="54" t="s">
        <v>17547</v>
      </c>
      <c r="C12824" s="47" t="s">
        <v>18</v>
      </c>
      <c r="D12824" s="198">
        <v>26.22</v>
      </c>
    </row>
    <row r="12825" spans="1:4" x14ac:dyDescent="0.25">
      <c r="A12825" s="47">
        <v>40925</v>
      </c>
      <c r="B12825" s="54" t="s">
        <v>17548</v>
      </c>
      <c r="C12825" s="47" t="s">
        <v>4061</v>
      </c>
      <c r="D12825" s="198">
        <v>4601.7299999999996</v>
      </c>
    </row>
    <row r="12826" spans="1:4" x14ac:dyDescent="0.25">
      <c r="A12826" s="47">
        <v>13741</v>
      </c>
      <c r="B12826" s="54" t="s">
        <v>17549</v>
      </c>
      <c r="C12826" s="47" t="s">
        <v>11</v>
      </c>
      <c r="D12826" s="198">
        <v>2544.84</v>
      </c>
    </row>
    <row r="12827" spans="1:4" ht="26.4" x14ac:dyDescent="0.25">
      <c r="A12827" s="47">
        <v>3288</v>
      </c>
      <c r="B12827" s="54" t="s">
        <v>17550</v>
      </c>
      <c r="C12827" s="47" t="s">
        <v>27</v>
      </c>
      <c r="D12827" s="198">
        <v>10</v>
      </c>
    </row>
    <row r="12828" spans="1:4" ht="26.4" x14ac:dyDescent="0.25">
      <c r="A12828" s="47">
        <v>13587</v>
      </c>
      <c r="B12828" s="54" t="s">
        <v>17551</v>
      </c>
      <c r="C12828" s="47" t="s">
        <v>27</v>
      </c>
      <c r="D12828" s="198">
        <v>6.04</v>
      </c>
    </row>
    <row r="12829" spans="1:4" x14ac:dyDescent="0.25">
      <c r="A12829" s="47">
        <v>38598</v>
      </c>
      <c r="B12829" s="54" t="s">
        <v>17552</v>
      </c>
      <c r="C12829" s="47" t="s">
        <v>11</v>
      </c>
      <c r="D12829" s="198">
        <v>3.52</v>
      </c>
    </row>
    <row r="12830" spans="1:4" x14ac:dyDescent="0.25">
      <c r="A12830" s="47">
        <v>38595</v>
      </c>
      <c r="B12830" s="54" t="s">
        <v>17553</v>
      </c>
      <c r="C12830" s="47" t="s">
        <v>11</v>
      </c>
      <c r="D12830" s="198">
        <v>2.98</v>
      </c>
    </row>
    <row r="12831" spans="1:4" x14ac:dyDescent="0.25">
      <c r="A12831" s="47">
        <v>38592</v>
      </c>
      <c r="B12831" s="54" t="s">
        <v>17554</v>
      </c>
      <c r="C12831" s="47" t="s">
        <v>11</v>
      </c>
      <c r="D12831" s="198">
        <v>3.01</v>
      </c>
    </row>
    <row r="12832" spans="1:4" x14ac:dyDescent="0.25">
      <c r="A12832" s="47">
        <v>38588</v>
      </c>
      <c r="B12832" s="54" t="s">
        <v>17555</v>
      </c>
      <c r="C12832" s="47" t="s">
        <v>11</v>
      </c>
      <c r="D12832" s="198">
        <v>2.41</v>
      </c>
    </row>
    <row r="12833" spans="1:4" x14ac:dyDescent="0.25">
      <c r="A12833" s="47">
        <v>38593</v>
      </c>
      <c r="B12833" s="54" t="s">
        <v>17556</v>
      </c>
      <c r="C12833" s="47" t="s">
        <v>11</v>
      </c>
      <c r="D12833" s="198">
        <v>3.33</v>
      </c>
    </row>
    <row r="12834" spans="1:4" x14ac:dyDescent="0.25">
      <c r="A12834" s="47">
        <v>38589</v>
      </c>
      <c r="B12834" s="54" t="s">
        <v>17557</v>
      </c>
      <c r="C12834" s="47" t="s">
        <v>11</v>
      </c>
      <c r="D12834" s="198">
        <v>2.5299999999999998</v>
      </c>
    </row>
    <row r="12835" spans="1:4" x14ac:dyDescent="0.25">
      <c r="A12835" s="47">
        <v>38594</v>
      </c>
      <c r="B12835" s="54" t="s">
        <v>17558</v>
      </c>
      <c r="C12835" s="47" t="s">
        <v>11</v>
      </c>
      <c r="D12835" s="198">
        <v>5.25</v>
      </c>
    </row>
    <row r="12836" spans="1:4" x14ac:dyDescent="0.25">
      <c r="A12836" s="47">
        <v>34774</v>
      </c>
      <c r="B12836" s="54" t="s">
        <v>17559</v>
      </c>
      <c r="C12836" s="47" t="s">
        <v>11</v>
      </c>
      <c r="D12836" s="198">
        <v>2.36</v>
      </c>
    </row>
    <row r="12837" spans="1:4" x14ac:dyDescent="0.25">
      <c r="A12837" s="47">
        <v>34771</v>
      </c>
      <c r="B12837" s="54" t="s">
        <v>17560</v>
      </c>
      <c r="C12837" s="47" t="s">
        <v>11</v>
      </c>
      <c r="D12837" s="198">
        <v>2.84</v>
      </c>
    </row>
    <row r="12838" spans="1:4" x14ac:dyDescent="0.25">
      <c r="A12838" s="47">
        <v>34764</v>
      </c>
      <c r="B12838" s="54" t="s">
        <v>17561</v>
      </c>
      <c r="C12838" s="47" t="s">
        <v>11</v>
      </c>
      <c r="D12838" s="198">
        <v>1.86</v>
      </c>
    </row>
    <row r="12839" spans="1:4" ht="26.4" x14ac:dyDescent="0.25">
      <c r="A12839" s="47">
        <v>34773</v>
      </c>
      <c r="B12839" s="54" t="s">
        <v>17562</v>
      </c>
      <c r="C12839" s="47" t="s">
        <v>11</v>
      </c>
      <c r="D12839" s="198">
        <v>2.48</v>
      </c>
    </row>
    <row r="12840" spans="1:4" ht="26.4" x14ac:dyDescent="0.25">
      <c r="A12840" s="47">
        <v>34769</v>
      </c>
      <c r="B12840" s="54" t="s">
        <v>17563</v>
      </c>
      <c r="C12840" s="47" t="s">
        <v>11</v>
      </c>
      <c r="D12840" s="198">
        <v>3.07</v>
      </c>
    </row>
    <row r="12841" spans="1:4" ht="26.4" x14ac:dyDescent="0.25">
      <c r="A12841" s="47">
        <v>34763</v>
      </c>
      <c r="B12841" s="54" t="s">
        <v>17564</v>
      </c>
      <c r="C12841" s="47" t="s">
        <v>11</v>
      </c>
      <c r="D12841" s="198">
        <v>1.89</v>
      </c>
    </row>
    <row r="12842" spans="1:4" x14ac:dyDescent="0.25">
      <c r="A12842" s="47">
        <v>34788</v>
      </c>
      <c r="B12842" s="54" t="s">
        <v>17565</v>
      </c>
      <c r="C12842" s="47" t="s">
        <v>11</v>
      </c>
      <c r="D12842" s="198">
        <v>1.06</v>
      </c>
    </row>
    <row r="12843" spans="1:4" x14ac:dyDescent="0.25">
      <c r="A12843" s="47">
        <v>34781</v>
      </c>
      <c r="B12843" s="54" t="s">
        <v>17566</v>
      </c>
      <c r="C12843" s="47" t="s">
        <v>11</v>
      </c>
      <c r="D12843" s="198">
        <v>1.46</v>
      </c>
    </row>
    <row r="12844" spans="1:4" ht="26.4" x14ac:dyDescent="0.25">
      <c r="A12844" s="47">
        <v>41682</v>
      </c>
      <c r="B12844" s="54" t="s">
        <v>17567</v>
      </c>
      <c r="C12844" s="47" t="s">
        <v>11</v>
      </c>
      <c r="D12844" s="198">
        <v>43.35</v>
      </c>
    </row>
    <row r="12845" spans="1:4" x14ac:dyDescent="0.25">
      <c r="A12845" s="47">
        <v>41683</v>
      </c>
      <c r="B12845" s="54" t="s">
        <v>17568</v>
      </c>
      <c r="C12845" s="47" t="s">
        <v>11</v>
      </c>
      <c r="D12845" s="198">
        <v>31.89</v>
      </c>
    </row>
    <row r="12846" spans="1:4" ht="26.4" x14ac:dyDescent="0.25">
      <c r="A12846" s="47">
        <v>41680</v>
      </c>
      <c r="B12846" s="54" t="s">
        <v>17569</v>
      </c>
      <c r="C12846" s="47" t="s">
        <v>11</v>
      </c>
      <c r="D12846" s="198">
        <v>17.170000000000002</v>
      </c>
    </row>
    <row r="12847" spans="1:4" ht="26.4" x14ac:dyDescent="0.25">
      <c r="A12847" s="47">
        <v>41679</v>
      </c>
      <c r="B12847" s="54" t="s">
        <v>17570</v>
      </c>
      <c r="C12847" s="47" t="s">
        <v>11</v>
      </c>
      <c r="D12847" s="198">
        <v>39.25</v>
      </c>
    </row>
    <row r="12848" spans="1:4" ht="26.4" x14ac:dyDescent="0.25">
      <c r="A12848" s="47">
        <v>41681</v>
      </c>
      <c r="B12848" s="54" t="s">
        <v>17571</v>
      </c>
      <c r="C12848" s="47" t="s">
        <v>11</v>
      </c>
      <c r="D12848" s="198">
        <v>26.86</v>
      </c>
    </row>
    <row r="12849" spans="1:4" ht="26.4" x14ac:dyDescent="0.25">
      <c r="A12849" s="47">
        <v>43386</v>
      </c>
      <c r="B12849" s="54" t="s">
        <v>17572</v>
      </c>
      <c r="C12849" s="47" t="s">
        <v>11</v>
      </c>
      <c r="D12849" s="198">
        <v>61.34</v>
      </c>
    </row>
    <row r="12850" spans="1:4" ht="26.4" x14ac:dyDescent="0.25">
      <c r="A12850" s="47">
        <v>4059</v>
      </c>
      <c r="B12850" s="54" t="s">
        <v>17573</v>
      </c>
      <c r="C12850" s="47" t="s">
        <v>27</v>
      </c>
      <c r="D12850" s="198">
        <v>43.35</v>
      </c>
    </row>
    <row r="12851" spans="1:4" x14ac:dyDescent="0.25">
      <c r="A12851" s="47">
        <v>4062</v>
      </c>
      <c r="B12851" s="54" t="s">
        <v>17574</v>
      </c>
      <c r="C12851" s="47" t="s">
        <v>11</v>
      </c>
      <c r="D12851" s="198">
        <v>43.35</v>
      </c>
    </row>
    <row r="12852" spans="1:4" ht="26.4" x14ac:dyDescent="0.25">
      <c r="A12852" s="47">
        <v>4061</v>
      </c>
      <c r="B12852" s="54" t="s">
        <v>17575</v>
      </c>
      <c r="C12852" s="47" t="s">
        <v>11</v>
      </c>
      <c r="D12852" s="198">
        <v>53.98</v>
      </c>
    </row>
    <row r="12853" spans="1:4" ht="26.4" x14ac:dyDescent="0.25">
      <c r="A12853" s="47">
        <v>41315</v>
      </c>
      <c r="B12853" s="54" t="s">
        <v>17576</v>
      </c>
      <c r="C12853" s="47" t="s">
        <v>16</v>
      </c>
      <c r="D12853" s="198">
        <v>80.39</v>
      </c>
    </row>
    <row r="12854" spans="1:4" x14ac:dyDescent="0.25">
      <c r="A12854" s="47">
        <v>43148</v>
      </c>
      <c r="B12854" s="54" t="s">
        <v>17577</v>
      </c>
      <c r="C12854" s="47" t="s">
        <v>16</v>
      </c>
      <c r="D12854" s="198">
        <v>54.56</v>
      </c>
    </row>
    <row r="12855" spans="1:4" x14ac:dyDescent="0.25">
      <c r="A12855" s="47">
        <v>43147</v>
      </c>
      <c r="B12855" s="54" t="s">
        <v>17578</v>
      </c>
      <c r="C12855" s="47" t="s">
        <v>16</v>
      </c>
      <c r="D12855" s="198">
        <v>21.13</v>
      </c>
    </row>
    <row r="12856" spans="1:4" ht="26.4" x14ac:dyDescent="0.25">
      <c r="A12856" s="47">
        <v>10608</v>
      </c>
      <c r="B12856" s="54" t="s">
        <v>17579</v>
      </c>
      <c r="C12856" s="47" t="s">
        <v>11</v>
      </c>
    </row>
    <row r="12857" spans="1:4" x14ac:dyDescent="0.25">
      <c r="A12857" s="47">
        <v>4069</v>
      </c>
      <c r="B12857" s="54" t="s">
        <v>17580</v>
      </c>
      <c r="C12857" s="47" t="s">
        <v>18</v>
      </c>
      <c r="D12857" s="198">
        <v>66.099999999999994</v>
      </c>
    </row>
    <row r="12858" spans="1:4" x14ac:dyDescent="0.25">
      <c r="A12858" s="47">
        <v>40819</v>
      </c>
      <c r="B12858" s="54" t="s">
        <v>17581</v>
      </c>
      <c r="C12858" s="47" t="s">
        <v>4061</v>
      </c>
      <c r="D12858" s="198">
        <v>11600.34</v>
      </c>
    </row>
    <row r="12859" spans="1:4" x14ac:dyDescent="0.25">
      <c r="A12859" s="47">
        <v>34361</v>
      </c>
      <c r="B12859" s="54" t="s">
        <v>17582</v>
      </c>
      <c r="C12859" s="47" t="s">
        <v>16</v>
      </c>
      <c r="D12859" s="198">
        <v>15.38</v>
      </c>
    </row>
    <row r="12860" spans="1:4" ht="26.4" x14ac:dyDescent="0.25">
      <c r="A12860" s="47">
        <v>36512</v>
      </c>
      <c r="B12860" s="54" t="s">
        <v>17583</v>
      </c>
      <c r="C12860" s="47" t="s">
        <v>11</v>
      </c>
    </row>
    <row r="12861" spans="1:4" ht="26.4" x14ac:dyDescent="0.25">
      <c r="A12861" s="47">
        <v>44478</v>
      </c>
      <c r="B12861" s="54" t="s">
        <v>17584</v>
      </c>
      <c r="C12861" s="47" t="s">
        <v>16</v>
      </c>
      <c r="D12861" s="198">
        <v>12.41</v>
      </c>
    </row>
    <row r="12862" spans="1:4" ht="26.4" x14ac:dyDescent="0.25">
      <c r="A12862" s="47">
        <v>44477</v>
      </c>
      <c r="B12862" s="54" t="s">
        <v>17585</v>
      </c>
      <c r="C12862" s="47" t="s">
        <v>16</v>
      </c>
      <c r="D12862" s="198">
        <v>12.41</v>
      </c>
    </row>
    <row r="12863" spans="1:4" ht="26.4" x14ac:dyDescent="0.25">
      <c r="A12863" s="47">
        <v>11697</v>
      </c>
      <c r="B12863" s="54" t="s">
        <v>17586</v>
      </c>
      <c r="C12863" s="47" t="s">
        <v>11</v>
      </c>
      <c r="D12863" s="198">
        <v>778.94</v>
      </c>
    </row>
    <row r="12864" spans="1:4" ht="26.4" x14ac:dyDescent="0.25">
      <c r="A12864" s="47">
        <v>11698</v>
      </c>
      <c r="B12864" s="54" t="s">
        <v>17587</v>
      </c>
      <c r="C12864" s="47" t="s">
        <v>11</v>
      </c>
      <c r="D12864" s="198">
        <v>929.23</v>
      </c>
    </row>
    <row r="12865" spans="1:4" x14ac:dyDescent="0.25">
      <c r="A12865" s="47">
        <v>11699</v>
      </c>
      <c r="B12865" s="54" t="s">
        <v>17588</v>
      </c>
      <c r="C12865" s="47" t="s">
        <v>11</v>
      </c>
      <c r="D12865" s="198">
        <v>1027.01</v>
      </c>
    </row>
    <row r="12866" spans="1:4" x14ac:dyDescent="0.25">
      <c r="A12866" s="47">
        <v>10432</v>
      </c>
      <c r="B12866" s="54" t="s">
        <v>17589</v>
      </c>
      <c r="C12866" s="47" t="s">
        <v>11</v>
      </c>
      <c r="D12866" s="198">
        <v>434.4</v>
      </c>
    </row>
    <row r="12867" spans="1:4" ht="26.4" x14ac:dyDescent="0.25">
      <c r="A12867" s="47">
        <v>44020</v>
      </c>
      <c r="B12867" s="54" t="s">
        <v>17590</v>
      </c>
      <c r="C12867" s="47" t="s">
        <v>11</v>
      </c>
      <c r="D12867" s="198">
        <v>1071.71</v>
      </c>
    </row>
    <row r="12868" spans="1:4" ht="26.4" x14ac:dyDescent="0.25">
      <c r="A12868" s="47">
        <v>41419</v>
      </c>
      <c r="B12868" s="54" t="s">
        <v>17591</v>
      </c>
      <c r="C12868" s="47" t="s">
        <v>11</v>
      </c>
      <c r="D12868" s="198">
        <v>7.58</v>
      </c>
    </row>
    <row r="12869" spans="1:4" ht="26.4" x14ac:dyDescent="0.25">
      <c r="A12869" s="47">
        <v>41420</v>
      </c>
      <c r="B12869" s="54" t="s">
        <v>17592</v>
      </c>
      <c r="C12869" s="47" t="s">
        <v>11</v>
      </c>
      <c r="D12869" s="198">
        <v>10.31</v>
      </c>
    </row>
    <row r="12870" spans="1:4" ht="26.4" x14ac:dyDescent="0.25">
      <c r="A12870" s="47">
        <v>41421</v>
      </c>
      <c r="B12870" s="54" t="s">
        <v>17593</v>
      </c>
      <c r="C12870" s="47" t="s">
        <v>11</v>
      </c>
      <c r="D12870" s="198">
        <v>10.29</v>
      </c>
    </row>
    <row r="12871" spans="1:4" ht="26.4" x14ac:dyDescent="0.25">
      <c r="A12871" s="47">
        <v>41422</v>
      </c>
      <c r="B12871" s="54" t="s">
        <v>17594</v>
      </c>
      <c r="C12871" s="47" t="s">
        <v>11</v>
      </c>
      <c r="D12871" s="198">
        <v>14.08</v>
      </c>
    </row>
    <row r="12872" spans="1:4" ht="26.4" x14ac:dyDescent="0.25">
      <c r="A12872" s="47">
        <v>41425</v>
      </c>
      <c r="B12872" s="54" t="s">
        <v>17595</v>
      </c>
      <c r="C12872" s="47" t="s">
        <v>11</v>
      </c>
      <c r="D12872" s="198">
        <v>7.2</v>
      </c>
    </row>
    <row r="12873" spans="1:4" ht="26.4" x14ac:dyDescent="0.25">
      <c r="A12873" s="47">
        <v>41426</v>
      </c>
      <c r="B12873" s="54" t="s">
        <v>17596</v>
      </c>
      <c r="C12873" s="47" t="s">
        <v>11</v>
      </c>
      <c r="D12873" s="198">
        <v>12.99</v>
      </c>
    </row>
    <row r="12874" spans="1:4" x14ac:dyDescent="0.25">
      <c r="A12874" s="47">
        <v>41414</v>
      </c>
      <c r="B12874" s="54" t="s">
        <v>17597</v>
      </c>
      <c r="C12874" s="47" t="s">
        <v>11</v>
      </c>
      <c r="D12874" s="198">
        <v>23.85</v>
      </c>
    </row>
    <row r="12875" spans="1:4" x14ac:dyDescent="0.25">
      <c r="A12875" s="47">
        <v>41415</v>
      </c>
      <c r="B12875" s="54" t="s">
        <v>17598</v>
      </c>
      <c r="C12875" s="47" t="s">
        <v>11</v>
      </c>
      <c r="D12875" s="198">
        <v>27.77</v>
      </c>
    </row>
    <row r="12876" spans="1:4" ht="26.4" x14ac:dyDescent="0.25">
      <c r="A12876" s="47">
        <v>37514</v>
      </c>
      <c r="B12876" s="54" t="s">
        <v>17599</v>
      </c>
      <c r="C12876" s="47" t="s">
        <v>11</v>
      </c>
      <c r="D12876" s="198">
        <v>309750</v>
      </c>
    </row>
    <row r="12877" spans="1:4" ht="26.4" x14ac:dyDescent="0.25">
      <c r="A12877" s="47">
        <v>37519</v>
      </c>
      <c r="B12877" s="54" t="s">
        <v>17600</v>
      </c>
      <c r="C12877" s="47" t="s">
        <v>11</v>
      </c>
      <c r="D12877" s="198">
        <v>478035.13</v>
      </c>
    </row>
    <row r="12878" spans="1:4" ht="26.4" x14ac:dyDescent="0.25">
      <c r="A12878" s="47">
        <v>37520</v>
      </c>
      <c r="B12878" s="54" t="s">
        <v>17601</v>
      </c>
      <c r="C12878" s="47" t="s">
        <v>11</v>
      </c>
      <c r="D12878" s="198">
        <v>470198.48</v>
      </c>
    </row>
    <row r="12879" spans="1:4" ht="26.4" x14ac:dyDescent="0.25">
      <c r="A12879" s="47">
        <v>37521</v>
      </c>
      <c r="B12879" s="54" t="s">
        <v>17602</v>
      </c>
      <c r="C12879" s="47" t="s">
        <v>11</v>
      </c>
      <c r="D12879" s="198">
        <v>573642.16</v>
      </c>
    </row>
    <row r="12880" spans="1:4" ht="26.4" x14ac:dyDescent="0.25">
      <c r="A12880" s="47">
        <v>37522</v>
      </c>
      <c r="B12880" s="54" t="s">
        <v>17603</v>
      </c>
      <c r="C12880" s="47" t="s">
        <v>11</v>
      </c>
      <c r="D12880" s="198">
        <v>590900.62</v>
      </c>
    </row>
    <row r="12881" spans="1:4" ht="26.4" x14ac:dyDescent="0.25">
      <c r="A12881" s="47">
        <v>37546</v>
      </c>
      <c r="B12881" s="54" t="s">
        <v>17604</v>
      </c>
      <c r="C12881" s="47" t="s">
        <v>11</v>
      </c>
      <c r="D12881" s="198">
        <v>11890.7</v>
      </c>
    </row>
    <row r="12882" spans="1:4" ht="26.4" x14ac:dyDescent="0.25">
      <c r="A12882" s="47">
        <v>37544</v>
      </c>
      <c r="B12882" s="54" t="s">
        <v>17605</v>
      </c>
      <c r="C12882" s="47" t="s">
        <v>11</v>
      </c>
      <c r="D12882" s="198">
        <v>12576.42</v>
      </c>
    </row>
    <row r="12883" spans="1:4" ht="26.4" x14ac:dyDescent="0.25">
      <c r="A12883" s="47">
        <v>37545</v>
      </c>
      <c r="B12883" s="54" t="s">
        <v>17606</v>
      </c>
      <c r="C12883" s="47" t="s">
        <v>11</v>
      </c>
      <c r="D12883" s="198">
        <v>14964.25</v>
      </c>
    </row>
    <row r="12884" spans="1:4" x14ac:dyDescent="0.25">
      <c r="A12884" s="47">
        <v>36793</v>
      </c>
      <c r="B12884" s="54" t="s">
        <v>17607</v>
      </c>
      <c r="C12884" s="47" t="s">
        <v>11</v>
      </c>
      <c r="D12884" s="198">
        <v>690.28</v>
      </c>
    </row>
    <row r="12885" spans="1:4" ht="26.4" x14ac:dyDescent="0.25">
      <c r="A12885" s="47">
        <v>11769</v>
      </c>
      <c r="B12885" s="54" t="s">
        <v>17608</v>
      </c>
      <c r="C12885" s="47" t="s">
        <v>11</v>
      </c>
      <c r="D12885" s="198">
        <v>305.05</v>
      </c>
    </row>
    <row r="12886" spans="1:4" ht="26.4" x14ac:dyDescent="0.25">
      <c r="A12886" s="47">
        <v>11771</v>
      </c>
      <c r="B12886" s="54" t="s">
        <v>17609</v>
      </c>
      <c r="C12886" s="47" t="s">
        <v>11</v>
      </c>
      <c r="D12886" s="198">
        <v>373.65</v>
      </c>
    </row>
    <row r="12887" spans="1:4" ht="39.6" x14ac:dyDescent="0.25">
      <c r="A12887" s="47">
        <v>39919</v>
      </c>
      <c r="B12887" s="54" t="s">
        <v>17610</v>
      </c>
      <c r="C12887" s="47" t="s">
        <v>11</v>
      </c>
      <c r="D12887" s="198">
        <v>59519.54</v>
      </c>
    </row>
    <row r="12888" spans="1:4" ht="26.4" x14ac:dyDescent="0.25">
      <c r="A12888" s="47">
        <v>38385</v>
      </c>
      <c r="B12888" s="54" t="s">
        <v>17611</v>
      </c>
      <c r="C12888" s="47" t="s">
        <v>11</v>
      </c>
      <c r="D12888" s="198">
        <v>35.729999999999997</v>
      </c>
    </row>
    <row r="12889" spans="1:4" ht="26.4" x14ac:dyDescent="0.25">
      <c r="A12889" s="47">
        <v>36800</v>
      </c>
      <c r="B12889" s="54" t="s">
        <v>17612</v>
      </c>
      <c r="C12889" s="47" t="s">
        <v>11</v>
      </c>
      <c r="D12889" s="198">
        <v>183.3</v>
      </c>
    </row>
    <row r="12890" spans="1:4" ht="26.4" x14ac:dyDescent="0.25">
      <c r="A12890" s="47">
        <v>37587</v>
      </c>
      <c r="B12890" s="54" t="s">
        <v>17613</v>
      </c>
      <c r="C12890" s="47" t="s">
        <v>11</v>
      </c>
      <c r="D12890" s="198">
        <v>402.7</v>
      </c>
    </row>
    <row r="12891" spans="1:4" ht="26.4" x14ac:dyDescent="0.25">
      <c r="A12891" s="47">
        <v>11561</v>
      </c>
      <c r="B12891" s="54" t="s">
        <v>17614</v>
      </c>
      <c r="C12891" s="47" t="s">
        <v>11</v>
      </c>
      <c r="D12891" s="198">
        <v>230.2</v>
      </c>
    </row>
    <row r="12892" spans="1:4" ht="26.4" x14ac:dyDescent="0.25">
      <c r="A12892" s="47">
        <v>43604</v>
      </c>
      <c r="B12892" s="54" t="s">
        <v>17615</v>
      </c>
      <c r="C12892" s="47" t="s">
        <v>11</v>
      </c>
      <c r="D12892" s="198">
        <v>122.72</v>
      </c>
    </row>
    <row r="12893" spans="1:4" ht="26.4" x14ac:dyDescent="0.25">
      <c r="A12893" s="47">
        <v>11560</v>
      </c>
      <c r="B12893" s="54" t="s">
        <v>17616</v>
      </c>
      <c r="C12893" s="47" t="s">
        <v>11</v>
      </c>
      <c r="D12893" s="198">
        <v>177.68</v>
      </c>
    </row>
    <row r="12894" spans="1:4" ht="26.4" x14ac:dyDescent="0.25">
      <c r="A12894" s="47">
        <v>11499</v>
      </c>
      <c r="B12894" s="54" t="s">
        <v>17617</v>
      </c>
      <c r="C12894" s="47" t="s">
        <v>11</v>
      </c>
      <c r="D12894" s="198">
        <v>760.91</v>
      </c>
    </row>
    <row r="12895" spans="1:4" x14ac:dyDescent="0.25">
      <c r="A12895" s="47">
        <v>34761</v>
      </c>
      <c r="B12895" s="54" t="s">
        <v>17618</v>
      </c>
      <c r="C12895" s="47" t="s">
        <v>18</v>
      </c>
      <c r="D12895" s="198">
        <v>29.06</v>
      </c>
    </row>
    <row r="12896" spans="1:4" x14ac:dyDescent="0.25">
      <c r="A12896" s="47">
        <v>40924</v>
      </c>
      <c r="B12896" s="54" t="s">
        <v>17619</v>
      </c>
      <c r="C12896" s="47" t="s">
        <v>4061</v>
      </c>
      <c r="D12896" s="198">
        <v>5099.72</v>
      </c>
    </row>
    <row r="12897" spans="1:4" x14ac:dyDescent="0.25">
      <c r="A12897" s="47">
        <v>40983</v>
      </c>
      <c r="B12897" s="54" t="s">
        <v>17620</v>
      </c>
      <c r="C12897" s="47" t="s">
        <v>4061</v>
      </c>
      <c r="D12897" s="198">
        <v>4753.8900000000003</v>
      </c>
    </row>
    <row r="12898" spans="1:4" x14ac:dyDescent="0.25">
      <c r="A12898" s="47">
        <v>44497</v>
      </c>
      <c r="B12898" s="54" t="s">
        <v>17621</v>
      </c>
      <c r="C12898" s="47" t="s">
        <v>18</v>
      </c>
      <c r="D12898" s="198">
        <v>27.08</v>
      </c>
    </row>
    <row r="12899" spans="1:4" x14ac:dyDescent="0.25">
      <c r="A12899" s="47">
        <v>2437</v>
      </c>
      <c r="B12899" s="54" t="s">
        <v>17622</v>
      </c>
      <c r="C12899" s="47" t="s">
        <v>18</v>
      </c>
      <c r="D12899" s="198">
        <v>36.130000000000003</v>
      </c>
    </row>
    <row r="12900" spans="1:4" x14ac:dyDescent="0.25">
      <c r="A12900" s="47">
        <v>40921</v>
      </c>
      <c r="B12900" s="54" t="s">
        <v>17623</v>
      </c>
      <c r="C12900" s="47" t="s">
        <v>4061</v>
      </c>
      <c r="D12900" s="198">
        <v>6339.29</v>
      </c>
    </row>
    <row r="12901" spans="1:4" ht="26.4" x14ac:dyDescent="0.25">
      <c r="A12901" s="47">
        <v>14252</v>
      </c>
      <c r="B12901" s="54" t="s">
        <v>17624</v>
      </c>
      <c r="C12901" s="47" t="s">
        <v>11</v>
      </c>
      <c r="D12901" s="198">
        <v>3200.59</v>
      </c>
    </row>
    <row r="12902" spans="1:4" ht="26.4" x14ac:dyDescent="0.25">
      <c r="A12902" s="47">
        <v>730</v>
      </c>
      <c r="B12902" s="54" t="s">
        <v>17625</v>
      </c>
      <c r="C12902" s="47" t="s">
        <v>11</v>
      </c>
      <c r="D12902" s="198">
        <v>8551.3700000000008</v>
      </c>
    </row>
    <row r="12903" spans="1:4" ht="39.6" x14ac:dyDescent="0.25">
      <c r="A12903" s="47">
        <v>723</v>
      </c>
      <c r="B12903" s="54" t="s">
        <v>17626</v>
      </c>
      <c r="C12903" s="47" t="s">
        <v>11</v>
      </c>
      <c r="D12903" s="198">
        <v>4250.33</v>
      </c>
    </row>
    <row r="12904" spans="1:4" ht="26.4" x14ac:dyDescent="0.25">
      <c r="A12904" s="47">
        <v>36502</v>
      </c>
      <c r="B12904" s="54" t="s">
        <v>17627</v>
      </c>
      <c r="C12904" s="47" t="s">
        <v>11</v>
      </c>
      <c r="D12904" s="198">
        <v>3994.8</v>
      </c>
    </row>
    <row r="12905" spans="1:4" ht="26.4" x14ac:dyDescent="0.25">
      <c r="A12905" s="47">
        <v>36503</v>
      </c>
      <c r="B12905" s="54" t="s">
        <v>17628</v>
      </c>
      <c r="C12905" s="47" t="s">
        <v>11</v>
      </c>
      <c r="D12905" s="198">
        <v>4926.0600000000004</v>
      </c>
    </row>
    <row r="12906" spans="1:4" ht="26.4" x14ac:dyDescent="0.25">
      <c r="A12906" s="47">
        <v>4090</v>
      </c>
      <c r="B12906" s="54" t="s">
        <v>17629</v>
      </c>
      <c r="C12906" s="47" t="s">
        <v>11</v>
      </c>
      <c r="D12906" s="198">
        <v>1365000</v>
      </c>
    </row>
    <row r="12907" spans="1:4" ht="26.4" x14ac:dyDescent="0.25">
      <c r="A12907" s="47">
        <v>13227</v>
      </c>
      <c r="B12907" s="54" t="s">
        <v>17630</v>
      </c>
      <c r="C12907" s="47" t="s">
        <v>11</v>
      </c>
      <c r="D12907" s="198">
        <v>1696182.71</v>
      </c>
    </row>
    <row r="12908" spans="1:4" ht="26.4" x14ac:dyDescent="0.25">
      <c r="A12908" s="47">
        <v>10597</v>
      </c>
      <c r="B12908" s="54" t="s">
        <v>17631</v>
      </c>
      <c r="C12908" s="47" t="s">
        <v>11</v>
      </c>
      <c r="D12908" s="198">
        <v>1785451.12</v>
      </c>
    </row>
    <row r="12909" spans="1:4" x14ac:dyDescent="0.25">
      <c r="A12909" s="47">
        <v>39628</v>
      </c>
      <c r="B12909" s="54" t="s">
        <v>17632</v>
      </c>
      <c r="C12909" s="47" t="s">
        <v>11</v>
      </c>
    </row>
    <row r="12910" spans="1:4" x14ac:dyDescent="0.25">
      <c r="A12910" s="47">
        <v>39404</v>
      </c>
      <c r="B12910" s="54" t="s">
        <v>17633</v>
      </c>
      <c r="C12910" s="47" t="s">
        <v>11</v>
      </c>
    </row>
    <row r="12911" spans="1:4" x14ac:dyDescent="0.25">
      <c r="A12911" s="47">
        <v>39402</v>
      </c>
      <c r="B12911" s="54" t="s">
        <v>17634</v>
      </c>
      <c r="C12911" s="47" t="s">
        <v>11</v>
      </c>
    </row>
    <row r="12912" spans="1:4" x14ac:dyDescent="0.25">
      <c r="A12912" s="47">
        <v>39403</v>
      </c>
      <c r="B12912" s="54" t="s">
        <v>17635</v>
      </c>
      <c r="C12912" s="47" t="s">
        <v>11</v>
      </c>
    </row>
    <row r="12913" spans="1:4" x14ac:dyDescent="0.25">
      <c r="A12913" s="47">
        <v>4093</v>
      </c>
      <c r="B12913" s="54" t="s">
        <v>17636</v>
      </c>
      <c r="C12913" s="47" t="s">
        <v>18</v>
      </c>
      <c r="D12913" s="198">
        <v>23.2</v>
      </c>
    </row>
    <row r="12914" spans="1:4" x14ac:dyDescent="0.25">
      <c r="A12914" s="47">
        <v>10512</v>
      </c>
      <c r="B12914" s="54" t="s">
        <v>17637</v>
      </c>
      <c r="C12914" s="47" t="s">
        <v>4061</v>
      </c>
      <c r="D12914" s="198">
        <v>4071.24</v>
      </c>
    </row>
    <row r="12915" spans="1:4" x14ac:dyDescent="0.25">
      <c r="A12915" s="47">
        <v>4243</v>
      </c>
      <c r="B12915" s="54" t="s">
        <v>17638</v>
      </c>
      <c r="C12915" s="47" t="s">
        <v>18</v>
      </c>
      <c r="D12915" s="198">
        <v>28.75</v>
      </c>
    </row>
    <row r="12916" spans="1:4" x14ac:dyDescent="0.25">
      <c r="A12916" s="47">
        <v>20020</v>
      </c>
      <c r="B12916" s="54" t="s">
        <v>17639</v>
      </c>
      <c r="C12916" s="47" t="s">
        <v>18</v>
      </c>
      <c r="D12916" s="198">
        <v>24.09</v>
      </c>
    </row>
    <row r="12917" spans="1:4" x14ac:dyDescent="0.25">
      <c r="A12917" s="47">
        <v>41038</v>
      </c>
      <c r="B12917" s="54" t="s">
        <v>17640</v>
      </c>
      <c r="C12917" s="47" t="s">
        <v>4061</v>
      </c>
      <c r="D12917" s="198">
        <v>4230.84</v>
      </c>
    </row>
    <row r="12918" spans="1:4" x14ac:dyDescent="0.25">
      <c r="A12918" s="47">
        <v>4094</v>
      </c>
      <c r="B12918" s="54" t="s">
        <v>17641</v>
      </c>
      <c r="C12918" s="47" t="s">
        <v>18</v>
      </c>
      <c r="D12918" s="198">
        <v>28.84</v>
      </c>
    </row>
    <row r="12919" spans="1:4" x14ac:dyDescent="0.25">
      <c r="A12919" s="47">
        <v>40988</v>
      </c>
      <c r="B12919" s="54" t="s">
        <v>17642</v>
      </c>
      <c r="C12919" s="47" t="s">
        <v>4061</v>
      </c>
      <c r="D12919" s="198">
        <v>5063.8999999999996</v>
      </c>
    </row>
    <row r="12920" spans="1:4" x14ac:dyDescent="0.25">
      <c r="A12920" s="47">
        <v>4095</v>
      </c>
      <c r="B12920" s="54" t="s">
        <v>17643</v>
      </c>
      <c r="C12920" s="47" t="s">
        <v>18</v>
      </c>
      <c r="D12920" s="198">
        <v>19.32</v>
      </c>
    </row>
    <row r="12921" spans="1:4" x14ac:dyDescent="0.25">
      <c r="A12921" s="47">
        <v>40990</v>
      </c>
      <c r="B12921" s="54" t="s">
        <v>17644</v>
      </c>
      <c r="C12921" s="47" t="s">
        <v>4061</v>
      </c>
      <c r="D12921" s="198">
        <v>3391.23</v>
      </c>
    </row>
    <row r="12922" spans="1:4" x14ac:dyDescent="0.25">
      <c r="A12922" s="47">
        <v>4096</v>
      </c>
      <c r="B12922" s="54" t="s">
        <v>17645</v>
      </c>
      <c r="C12922" s="47" t="s">
        <v>18</v>
      </c>
      <c r="D12922" s="198">
        <v>25.15</v>
      </c>
    </row>
    <row r="12923" spans="1:4" x14ac:dyDescent="0.25">
      <c r="A12923" s="47">
        <v>40992</v>
      </c>
      <c r="B12923" s="54" t="s">
        <v>17646</v>
      </c>
      <c r="C12923" s="47" t="s">
        <v>4061</v>
      </c>
      <c r="D12923" s="198">
        <v>4415.29</v>
      </c>
    </row>
    <row r="12924" spans="1:4" ht="26.4" x14ac:dyDescent="0.25">
      <c r="A12924" s="47">
        <v>4114</v>
      </c>
      <c r="B12924" s="54" t="s">
        <v>17647</v>
      </c>
      <c r="C12924" s="47" t="s">
        <v>11</v>
      </c>
      <c r="D12924" s="198">
        <v>99.37</v>
      </c>
    </row>
    <row r="12925" spans="1:4" x14ac:dyDescent="0.25">
      <c r="A12925" s="47">
        <v>36797</v>
      </c>
      <c r="B12925" s="54" t="s">
        <v>17648</v>
      </c>
      <c r="C12925" s="47" t="s">
        <v>11</v>
      </c>
      <c r="D12925" s="198">
        <v>88.48</v>
      </c>
    </row>
    <row r="12926" spans="1:4" x14ac:dyDescent="0.25">
      <c r="A12926" s="47">
        <v>4107</v>
      </c>
      <c r="B12926" s="54" t="s">
        <v>17649</v>
      </c>
      <c r="C12926" s="47" t="s">
        <v>11</v>
      </c>
      <c r="D12926" s="198">
        <v>83.42</v>
      </c>
    </row>
    <row r="12927" spans="1:4" x14ac:dyDescent="0.25">
      <c r="A12927" s="47">
        <v>4102</v>
      </c>
      <c r="B12927" s="54" t="s">
        <v>17650</v>
      </c>
      <c r="C12927" s="47" t="s">
        <v>11</v>
      </c>
      <c r="D12927" s="198">
        <v>101.83</v>
      </c>
    </row>
    <row r="12928" spans="1:4" x14ac:dyDescent="0.25">
      <c r="A12928" s="47">
        <v>36799</v>
      </c>
      <c r="B12928" s="54" t="s">
        <v>17651</v>
      </c>
      <c r="C12928" s="47" t="s">
        <v>11</v>
      </c>
      <c r="D12928" s="198">
        <v>85.88</v>
      </c>
    </row>
    <row r="12929" spans="1:4" ht="26.4" x14ac:dyDescent="0.25">
      <c r="A12929" s="47">
        <v>2747</v>
      </c>
      <c r="B12929" s="54" t="s">
        <v>17652</v>
      </c>
      <c r="C12929" s="47" t="s">
        <v>27</v>
      </c>
      <c r="D12929" s="198">
        <v>35.42</v>
      </c>
    </row>
    <row r="12930" spans="1:4" ht="26.4" x14ac:dyDescent="0.25">
      <c r="A12930" s="47">
        <v>21138</v>
      </c>
      <c r="B12930" s="54" t="s">
        <v>17653</v>
      </c>
      <c r="C12930" s="47" t="s">
        <v>27</v>
      </c>
      <c r="D12930" s="198">
        <v>11.23</v>
      </c>
    </row>
    <row r="12931" spans="1:4" ht="26.4" x14ac:dyDescent="0.25">
      <c r="A12931" s="47">
        <v>10826</v>
      </c>
      <c r="B12931" s="54" t="s">
        <v>17654</v>
      </c>
      <c r="C12931" s="47" t="s">
        <v>11</v>
      </c>
      <c r="D12931" s="198">
        <v>91.66</v>
      </c>
    </row>
    <row r="12932" spans="1:4" ht="26.4" x14ac:dyDescent="0.25">
      <c r="A12932" s="47">
        <v>365</v>
      </c>
      <c r="B12932" s="54" t="s">
        <v>17655</v>
      </c>
      <c r="C12932" s="47" t="s">
        <v>11</v>
      </c>
      <c r="D12932" s="198">
        <v>56.83</v>
      </c>
    </row>
    <row r="12933" spans="1:4" x14ac:dyDescent="0.25">
      <c r="A12933" s="47">
        <v>38639</v>
      </c>
      <c r="B12933" s="54" t="s">
        <v>17656</v>
      </c>
      <c r="C12933" s="47" t="s">
        <v>11</v>
      </c>
      <c r="D12933" s="198">
        <v>219.99</v>
      </c>
    </row>
    <row r="12934" spans="1:4" x14ac:dyDescent="0.25">
      <c r="A12934" s="47">
        <v>38640</v>
      </c>
      <c r="B12934" s="54" t="s">
        <v>17657</v>
      </c>
      <c r="C12934" s="47" t="s">
        <v>11</v>
      </c>
      <c r="D12934" s="198">
        <v>3.3</v>
      </c>
    </row>
    <row r="12935" spans="1:4" ht="26.4" x14ac:dyDescent="0.25">
      <c r="A12935" s="47">
        <v>358</v>
      </c>
      <c r="B12935" s="54" t="s">
        <v>17658</v>
      </c>
      <c r="C12935" s="47" t="s">
        <v>11</v>
      </c>
      <c r="D12935" s="198">
        <v>67.83</v>
      </c>
    </row>
    <row r="12936" spans="1:4" ht="26.4" x14ac:dyDescent="0.25">
      <c r="A12936" s="47">
        <v>359</v>
      </c>
      <c r="B12936" s="54" t="s">
        <v>17659</v>
      </c>
      <c r="C12936" s="47" t="s">
        <v>11</v>
      </c>
      <c r="D12936" s="198">
        <v>139.33000000000001</v>
      </c>
    </row>
    <row r="12937" spans="1:4" x14ac:dyDescent="0.25">
      <c r="A12937" s="47">
        <v>38641</v>
      </c>
      <c r="B12937" s="54" t="s">
        <v>17660</v>
      </c>
      <c r="C12937" s="47" t="s">
        <v>11</v>
      </c>
      <c r="D12937" s="198">
        <v>137.5</v>
      </c>
    </row>
    <row r="12938" spans="1:4" ht="26.4" x14ac:dyDescent="0.25">
      <c r="A12938" s="47">
        <v>360</v>
      </c>
      <c r="B12938" s="54" t="s">
        <v>17661</v>
      </c>
      <c r="C12938" s="47" t="s">
        <v>11</v>
      </c>
      <c r="D12938" s="198">
        <v>3.19</v>
      </c>
    </row>
    <row r="12939" spans="1:4" ht="39.6" x14ac:dyDescent="0.25">
      <c r="A12939" s="47">
        <v>42430</v>
      </c>
      <c r="B12939" s="54" t="s">
        <v>17662</v>
      </c>
      <c r="C12939" s="47" t="s">
        <v>11</v>
      </c>
    </row>
    <row r="12940" spans="1:4" x14ac:dyDescent="0.25">
      <c r="A12940" s="47">
        <v>4209</v>
      </c>
      <c r="B12940" s="54" t="s">
        <v>17663</v>
      </c>
      <c r="C12940" s="47" t="s">
        <v>11</v>
      </c>
      <c r="D12940" s="198">
        <v>23.6</v>
      </c>
    </row>
    <row r="12941" spans="1:4" x14ac:dyDescent="0.25">
      <c r="A12941" s="47">
        <v>4180</v>
      </c>
      <c r="B12941" s="54" t="s">
        <v>17664</v>
      </c>
      <c r="C12941" s="47" t="s">
        <v>11</v>
      </c>
      <c r="D12941" s="198">
        <v>17.77</v>
      </c>
    </row>
    <row r="12942" spans="1:4" x14ac:dyDescent="0.25">
      <c r="A12942" s="47">
        <v>4179</v>
      </c>
      <c r="B12942" s="54" t="s">
        <v>17665</v>
      </c>
      <c r="C12942" s="47" t="s">
        <v>11</v>
      </c>
      <c r="D12942" s="198">
        <v>12.07</v>
      </c>
    </row>
    <row r="12943" spans="1:4" x14ac:dyDescent="0.25">
      <c r="A12943" s="47">
        <v>4177</v>
      </c>
      <c r="B12943" s="54" t="s">
        <v>17666</v>
      </c>
      <c r="C12943" s="47" t="s">
        <v>11</v>
      </c>
      <c r="D12943" s="198">
        <v>5.9</v>
      </c>
    </row>
    <row r="12944" spans="1:4" x14ac:dyDescent="0.25">
      <c r="A12944" s="47">
        <v>4208</v>
      </c>
      <c r="B12944" s="54" t="s">
        <v>17667</v>
      </c>
      <c r="C12944" s="47" t="s">
        <v>11</v>
      </c>
      <c r="D12944" s="198">
        <v>56.19</v>
      </c>
    </row>
    <row r="12945" spans="1:4" x14ac:dyDescent="0.25">
      <c r="A12945" s="47">
        <v>4181</v>
      </c>
      <c r="B12945" s="54" t="s">
        <v>17668</v>
      </c>
      <c r="C12945" s="47" t="s">
        <v>11</v>
      </c>
      <c r="D12945" s="198">
        <v>36.71</v>
      </c>
    </row>
    <row r="12946" spans="1:4" x14ac:dyDescent="0.25">
      <c r="A12946" s="47">
        <v>4182</v>
      </c>
      <c r="B12946" s="54" t="s">
        <v>17669</v>
      </c>
      <c r="C12946" s="47" t="s">
        <v>11</v>
      </c>
      <c r="D12946" s="198">
        <v>91.4</v>
      </c>
    </row>
    <row r="12947" spans="1:4" x14ac:dyDescent="0.25">
      <c r="A12947" s="47">
        <v>4178</v>
      </c>
      <c r="B12947" s="54" t="s">
        <v>17670</v>
      </c>
      <c r="C12947" s="47" t="s">
        <v>11</v>
      </c>
      <c r="D12947" s="198">
        <v>8.18</v>
      </c>
    </row>
    <row r="12948" spans="1:4" x14ac:dyDescent="0.25">
      <c r="A12948" s="47">
        <v>4183</v>
      </c>
      <c r="B12948" s="54" t="s">
        <v>17671</v>
      </c>
      <c r="C12948" s="47" t="s">
        <v>11</v>
      </c>
      <c r="D12948" s="198">
        <v>147.15</v>
      </c>
    </row>
    <row r="12949" spans="1:4" x14ac:dyDescent="0.25">
      <c r="A12949" s="47">
        <v>4184</v>
      </c>
      <c r="B12949" s="54" t="s">
        <v>17672</v>
      </c>
      <c r="C12949" s="47" t="s">
        <v>11</v>
      </c>
      <c r="D12949" s="198">
        <v>324.83</v>
      </c>
    </row>
    <row r="12950" spans="1:4" x14ac:dyDescent="0.25">
      <c r="A12950" s="47">
        <v>4185</v>
      </c>
      <c r="B12950" s="54" t="s">
        <v>17673</v>
      </c>
      <c r="C12950" s="47" t="s">
        <v>11</v>
      </c>
      <c r="D12950" s="198">
        <v>539.72</v>
      </c>
    </row>
    <row r="12951" spans="1:4" x14ac:dyDescent="0.25">
      <c r="A12951" s="47">
        <v>4205</v>
      </c>
      <c r="B12951" s="54" t="s">
        <v>17674</v>
      </c>
      <c r="C12951" s="47" t="s">
        <v>11</v>
      </c>
      <c r="D12951" s="198">
        <v>31.17</v>
      </c>
    </row>
    <row r="12952" spans="1:4" x14ac:dyDescent="0.25">
      <c r="A12952" s="47">
        <v>4192</v>
      </c>
      <c r="B12952" s="54" t="s">
        <v>17675</v>
      </c>
      <c r="C12952" s="47" t="s">
        <v>11</v>
      </c>
      <c r="D12952" s="198">
        <v>31.17</v>
      </c>
    </row>
    <row r="12953" spans="1:4" x14ac:dyDescent="0.25">
      <c r="A12953" s="47">
        <v>4191</v>
      </c>
      <c r="B12953" s="54" t="s">
        <v>17676</v>
      </c>
      <c r="C12953" s="47" t="s">
        <v>11</v>
      </c>
      <c r="D12953" s="198">
        <v>31.17</v>
      </c>
    </row>
    <row r="12954" spans="1:4" x14ac:dyDescent="0.25">
      <c r="A12954" s="47">
        <v>4206</v>
      </c>
      <c r="B12954" s="54" t="s">
        <v>17677</v>
      </c>
      <c r="C12954" s="47" t="s">
        <v>11</v>
      </c>
      <c r="D12954" s="198">
        <v>24.36</v>
      </c>
    </row>
    <row r="12955" spans="1:4" x14ac:dyDescent="0.25">
      <c r="A12955" s="47">
        <v>4207</v>
      </c>
      <c r="B12955" s="54" t="s">
        <v>17678</v>
      </c>
      <c r="C12955" s="47" t="s">
        <v>11</v>
      </c>
      <c r="D12955" s="198">
        <v>25.08</v>
      </c>
    </row>
    <row r="12956" spans="1:4" x14ac:dyDescent="0.25">
      <c r="A12956" s="47">
        <v>4190</v>
      </c>
      <c r="B12956" s="54" t="s">
        <v>17679</v>
      </c>
      <c r="C12956" s="47" t="s">
        <v>11</v>
      </c>
      <c r="D12956" s="198">
        <v>24.36</v>
      </c>
    </row>
    <row r="12957" spans="1:4" x14ac:dyDescent="0.25">
      <c r="A12957" s="47">
        <v>4188</v>
      </c>
      <c r="B12957" s="54" t="s">
        <v>17680</v>
      </c>
      <c r="C12957" s="47" t="s">
        <v>11</v>
      </c>
      <c r="D12957" s="198">
        <v>14.7</v>
      </c>
    </row>
    <row r="12958" spans="1:4" x14ac:dyDescent="0.25">
      <c r="A12958" s="47">
        <v>4189</v>
      </c>
      <c r="B12958" s="54" t="s">
        <v>17681</v>
      </c>
      <c r="C12958" s="47" t="s">
        <v>11</v>
      </c>
      <c r="D12958" s="198">
        <v>14.7</v>
      </c>
    </row>
    <row r="12959" spans="1:4" x14ac:dyDescent="0.25">
      <c r="A12959" s="47">
        <v>4186</v>
      </c>
      <c r="B12959" s="54" t="s">
        <v>17682</v>
      </c>
      <c r="C12959" s="47" t="s">
        <v>11</v>
      </c>
      <c r="D12959" s="198">
        <v>7.2</v>
      </c>
    </row>
    <row r="12960" spans="1:4" x14ac:dyDescent="0.25">
      <c r="A12960" s="47">
        <v>4197</v>
      </c>
      <c r="B12960" s="54" t="s">
        <v>17683</v>
      </c>
      <c r="C12960" s="47" t="s">
        <v>11</v>
      </c>
      <c r="D12960" s="198">
        <v>77.83</v>
      </c>
    </row>
    <row r="12961" spans="1:4" x14ac:dyDescent="0.25">
      <c r="A12961" s="47">
        <v>4194</v>
      </c>
      <c r="B12961" s="54" t="s">
        <v>17684</v>
      </c>
      <c r="C12961" s="47" t="s">
        <v>11</v>
      </c>
      <c r="D12961" s="198">
        <v>47.03</v>
      </c>
    </row>
    <row r="12962" spans="1:4" x14ac:dyDescent="0.25">
      <c r="A12962" s="47">
        <v>4193</v>
      </c>
      <c r="B12962" s="54" t="s">
        <v>17685</v>
      </c>
      <c r="C12962" s="47" t="s">
        <v>11</v>
      </c>
      <c r="D12962" s="198">
        <v>47.03</v>
      </c>
    </row>
    <row r="12963" spans="1:4" x14ac:dyDescent="0.25">
      <c r="A12963" s="47">
        <v>4204</v>
      </c>
      <c r="B12963" s="54" t="s">
        <v>17686</v>
      </c>
      <c r="C12963" s="47" t="s">
        <v>11</v>
      </c>
      <c r="D12963" s="198">
        <v>47.03</v>
      </c>
    </row>
    <row r="12964" spans="1:4" x14ac:dyDescent="0.25">
      <c r="A12964" s="47">
        <v>4202</v>
      </c>
      <c r="B12964" s="54" t="s">
        <v>17687</v>
      </c>
      <c r="C12964" s="47" t="s">
        <v>11</v>
      </c>
      <c r="D12964" s="198">
        <v>142.13999999999999</v>
      </c>
    </row>
    <row r="12965" spans="1:4" x14ac:dyDescent="0.25">
      <c r="A12965" s="47">
        <v>4203</v>
      </c>
      <c r="B12965" s="54" t="s">
        <v>17688</v>
      </c>
      <c r="C12965" s="47" t="s">
        <v>11</v>
      </c>
      <c r="D12965" s="198">
        <v>125.53</v>
      </c>
    </row>
    <row r="12966" spans="1:4" x14ac:dyDescent="0.25">
      <c r="A12966" s="47">
        <v>4187</v>
      </c>
      <c r="B12966" s="54" t="s">
        <v>17689</v>
      </c>
      <c r="C12966" s="47" t="s">
        <v>11</v>
      </c>
      <c r="D12966" s="198">
        <v>9.3699999999999992</v>
      </c>
    </row>
    <row r="12967" spans="1:4" ht="26.4" x14ac:dyDescent="0.25">
      <c r="A12967" s="47">
        <v>40368</v>
      </c>
      <c r="B12967" s="54" t="s">
        <v>17690</v>
      </c>
      <c r="C12967" s="47" t="s">
        <v>11</v>
      </c>
      <c r="D12967" s="198">
        <v>43.89</v>
      </c>
    </row>
    <row r="12968" spans="1:4" ht="26.4" x14ac:dyDescent="0.25">
      <c r="A12968" s="47">
        <v>40365</v>
      </c>
      <c r="B12968" s="54" t="s">
        <v>17691</v>
      </c>
      <c r="C12968" s="47" t="s">
        <v>11</v>
      </c>
      <c r="D12968" s="198">
        <v>29.61</v>
      </c>
    </row>
    <row r="12969" spans="1:4" x14ac:dyDescent="0.25">
      <c r="A12969" s="47">
        <v>40362</v>
      </c>
      <c r="B12969" s="54" t="s">
        <v>17692</v>
      </c>
      <c r="C12969" s="47" t="s">
        <v>11</v>
      </c>
      <c r="D12969" s="198">
        <v>19.61</v>
      </c>
    </row>
    <row r="12970" spans="1:4" x14ac:dyDescent="0.25">
      <c r="A12970" s="47">
        <v>40356</v>
      </c>
      <c r="B12970" s="54" t="s">
        <v>17693</v>
      </c>
      <c r="C12970" s="47" t="s">
        <v>11</v>
      </c>
      <c r="D12970" s="198">
        <v>10.11</v>
      </c>
    </row>
    <row r="12971" spans="1:4" ht="26.4" x14ac:dyDescent="0.25">
      <c r="A12971" s="47">
        <v>40374</v>
      </c>
      <c r="B12971" s="54" t="s">
        <v>17694</v>
      </c>
      <c r="C12971" s="47" t="s">
        <v>11</v>
      </c>
      <c r="D12971" s="198">
        <v>114.72</v>
      </c>
    </row>
    <row r="12972" spans="1:4" x14ac:dyDescent="0.25">
      <c r="A12972" s="47">
        <v>40371</v>
      </c>
      <c r="B12972" s="54" t="s">
        <v>17695</v>
      </c>
      <c r="C12972" s="47" t="s">
        <v>11</v>
      </c>
      <c r="D12972" s="198">
        <v>72.209999999999994</v>
      </c>
    </row>
    <row r="12973" spans="1:4" x14ac:dyDescent="0.25">
      <c r="A12973" s="47">
        <v>40359</v>
      </c>
      <c r="B12973" s="54" t="s">
        <v>17696</v>
      </c>
      <c r="C12973" s="47" t="s">
        <v>11</v>
      </c>
      <c r="D12973" s="198">
        <v>13.07</v>
      </c>
    </row>
    <row r="12974" spans="1:4" x14ac:dyDescent="0.25">
      <c r="A12974" s="47">
        <v>45201</v>
      </c>
      <c r="B12974" s="54" t="s">
        <v>17697</v>
      </c>
      <c r="C12974" s="47" t="s">
        <v>11</v>
      </c>
      <c r="D12974" s="198">
        <v>57.99</v>
      </c>
    </row>
    <row r="12975" spans="1:4" x14ac:dyDescent="0.25">
      <c r="A12975" s="47">
        <v>7595</v>
      </c>
      <c r="B12975" s="54" t="s">
        <v>17698</v>
      </c>
      <c r="C12975" s="47" t="s">
        <v>18</v>
      </c>
      <c r="D12975" s="198">
        <v>18.82</v>
      </c>
    </row>
    <row r="12976" spans="1:4" x14ac:dyDescent="0.25">
      <c r="A12976" s="47">
        <v>41094</v>
      </c>
      <c r="B12976" s="54" t="s">
        <v>17699</v>
      </c>
      <c r="C12976" s="47" t="s">
        <v>4061</v>
      </c>
      <c r="D12976" s="198">
        <v>3306.02</v>
      </c>
    </row>
    <row r="12977" spans="1:4" ht="26.4" x14ac:dyDescent="0.25">
      <c r="A12977" s="47">
        <v>39609</v>
      </c>
      <c r="B12977" s="54" t="s">
        <v>17700</v>
      </c>
      <c r="C12977" s="47" t="s">
        <v>11</v>
      </c>
    </row>
    <row r="12978" spans="1:4" ht="26.4" x14ac:dyDescent="0.25">
      <c r="A12978" s="47">
        <v>39610</v>
      </c>
      <c r="B12978" s="54" t="s">
        <v>17701</v>
      </c>
      <c r="C12978" s="47" t="s">
        <v>11</v>
      </c>
    </row>
    <row r="12979" spans="1:4" ht="26.4" x14ac:dyDescent="0.25">
      <c r="A12979" s="47">
        <v>39611</v>
      </c>
      <c r="B12979" s="54" t="s">
        <v>17702</v>
      </c>
      <c r="C12979" s="47" t="s">
        <v>11</v>
      </c>
    </row>
    <row r="12980" spans="1:4" ht="26.4" x14ac:dyDescent="0.25">
      <c r="A12980" s="47">
        <v>39612</v>
      </c>
      <c r="B12980" s="54" t="s">
        <v>17703</v>
      </c>
      <c r="C12980" s="47" t="s">
        <v>11</v>
      </c>
    </row>
    <row r="12981" spans="1:4" ht="26.4" x14ac:dyDescent="0.25">
      <c r="A12981" s="47">
        <v>39608</v>
      </c>
      <c r="B12981" s="54" t="s">
        <v>17704</v>
      </c>
      <c r="C12981" s="47" t="s">
        <v>11</v>
      </c>
    </row>
    <row r="12982" spans="1:4" ht="26.4" x14ac:dyDescent="0.25">
      <c r="A12982" s="47">
        <v>38175</v>
      </c>
      <c r="B12982" s="54" t="s">
        <v>17705</v>
      </c>
      <c r="C12982" s="47" t="s">
        <v>11</v>
      </c>
      <c r="D12982" s="198">
        <v>4.6100000000000003</v>
      </c>
    </row>
    <row r="12983" spans="1:4" ht="26.4" x14ac:dyDescent="0.25">
      <c r="A12983" s="47">
        <v>38176</v>
      </c>
      <c r="B12983" s="54" t="s">
        <v>17706</v>
      </c>
      <c r="C12983" s="47" t="s">
        <v>11</v>
      </c>
      <c r="D12983" s="198">
        <v>13.58</v>
      </c>
    </row>
    <row r="12984" spans="1:4" ht="26.4" x14ac:dyDescent="0.25">
      <c r="A12984" s="47">
        <v>36152</v>
      </c>
      <c r="B12984" s="54" t="s">
        <v>17707</v>
      </c>
      <c r="C12984" s="47" t="s">
        <v>11</v>
      </c>
      <c r="D12984" s="198">
        <v>5.0599999999999996</v>
      </c>
    </row>
    <row r="12985" spans="1:4" x14ac:dyDescent="0.25">
      <c r="A12985" s="47">
        <v>45212</v>
      </c>
      <c r="B12985" s="54" t="s">
        <v>17708</v>
      </c>
      <c r="C12985" s="47" t="s">
        <v>11</v>
      </c>
      <c r="D12985" s="198">
        <v>50.72</v>
      </c>
    </row>
    <row r="12986" spans="1:4" x14ac:dyDescent="0.25">
      <c r="A12986" s="47">
        <v>4221</v>
      </c>
      <c r="B12986" s="54" t="s">
        <v>17709</v>
      </c>
      <c r="C12986" s="47" t="s">
        <v>3741</v>
      </c>
      <c r="D12986" s="198">
        <v>5.91</v>
      </c>
    </row>
    <row r="12987" spans="1:4" ht="26.4" x14ac:dyDescent="0.25">
      <c r="A12987" s="47">
        <v>4227</v>
      </c>
      <c r="B12987" s="54" t="s">
        <v>17710</v>
      </c>
      <c r="C12987" s="47" t="s">
        <v>3741</v>
      </c>
      <c r="D12987" s="198">
        <v>27.56</v>
      </c>
    </row>
    <row r="12988" spans="1:4" ht="26.4" x14ac:dyDescent="0.25">
      <c r="A12988" s="47">
        <v>38170</v>
      </c>
      <c r="B12988" s="54" t="s">
        <v>17711</v>
      </c>
      <c r="C12988" s="47" t="s">
        <v>11</v>
      </c>
      <c r="D12988" s="198">
        <v>20.170000000000002</v>
      </c>
    </row>
    <row r="12989" spans="1:4" x14ac:dyDescent="0.25">
      <c r="A12989" s="47">
        <v>4252</v>
      </c>
      <c r="B12989" s="54" t="s">
        <v>17712</v>
      </c>
      <c r="C12989" s="47" t="s">
        <v>18</v>
      </c>
      <c r="D12989" s="198">
        <v>30.82</v>
      </c>
    </row>
    <row r="12990" spans="1:4" x14ac:dyDescent="0.25">
      <c r="A12990" s="47">
        <v>40980</v>
      </c>
      <c r="B12990" s="54" t="s">
        <v>17713</v>
      </c>
      <c r="C12990" s="47" t="s">
        <v>4061</v>
      </c>
      <c r="D12990" s="198">
        <v>5407.88</v>
      </c>
    </row>
    <row r="12991" spans="1:4" x14ac:dyDescent="0.25">
      <c r="A12991" s="47">
        <v>41031</v>
      </c>
      <c r="B12991" s="54" t="s">
        <v>17714</v>
      </c>
      <c r="C12991" s="47" t="s">
        <v>4061</v>
      </c>
      <c r="D12991" s="198">
        <v>5046.8500000000004</v>
      </c>
    </row>
    <row r="12992" spans="1:4" x14ac:dyDescent="0.25">
      <c r="A12992" s="47">
        <v>37666</v>
      </c>
      <c r="B12992" s="54" t="s">
        <v>17715</v>
      </c>
      <c r="C12992" s="47" t="s">
        <v>18</v>
      </c>
      <c r="D12992" s="198">
        <v>24.57</v>
      </c>
    </row>
    <row r="12993" spans="1:4" x14ac:dyDescent="0.25">
      <c r="A12993" s="47">
        <v>40986</v>
      </c>
      <c r="B12993" s="54" t="s">
        <v>17716</v>
      </c>
      <c r="C12993" s="47" t="s">
        <v>4061</v>
      </c>
      <c r="D12993" s="198">
        <v>4313.2299999999996</v>
      </c>
    </row>
    <row r="12994" spans="1:4" x14ac:dyDescent="0.25">
      <c r="A12994" s="47">
        <v>4250</v>
      </c>
      <c r="B12994" s="54" t="s">
        <v>17717</v>
      </c>
      <c r="C12994" s="47" t="s">
        <v>18</v>
      </c>
      <c r="D12994" s="198">
        <v>17.45</v>
      </c>
    </row>
    <row r="12995" spans="1:4" x14ac:dyDescent="0.25">
      <c r="A12995" s="47">
        <v>40978</v>
      </c>
      <c r="B12995" s="54" t="s">
        <v>17718</v>
      </c>
      <c r="C12995" s="47" t="s">
        <v>4061</v>
      </c>
      <c r="D12995" s="198">
        <v>3066.4</v>
      </c>
    </row>
    <row r="12996" spans="1:4" x14ac:dyDescent="0.25">
      <c r="A12996" s="47">
        <v>44501</v>
      </c>
      <c r="B12996" s="54" t="s">
        <v>17719</v>
      </c>
      <c r="C12996" s="47" t="s">
        <v>18</v>
      </c>
      <c r="D12996" s="198">
        <v>28.75</v>
      </c>
    </row>
    <row r="12997" spans="1:4" x14ac:dyDescent="0.25">
      <c r="A12997" s="47">
        <v>41043</v>
      </c>
      <c r="B12997" s="54" t="s">
        <v>17720</v>
      </c>
      <c r="C12997" s="47" t="s">
        <v>4061</v>
      </c>
      <c r="D12997" s="198">
        <v>5046.8500000000004</v>
      </c>
    </row>
    <row r="12998" spans="1:4" x14ac:dyDescent="0.25">
      <c r="A12998" s="47">
        <v>4234</v>
      </c>
      <c r="B12998" s="54" t="s">
        <v>17721</v>
      </c>
      <c r="C12998" s="47" t="s">
        <v>18</v>
      </c>
      <c r="D12998" s="198">
        <v>31.51</v>
      </c>
    </row>
    <row r="12999" spans="1:4" x14ac:dyDescent="0.25">
      <c r="A12999" s="47">
        <v>40987</v>
      </c>
      <c r="B12999" s="54" t="s">
        <v>17722</v>
      </c>
      <c r="C12999" s="47" t="s">
        <v>4061</v>
      </c>
      <c r="D12999" s="198">
        <v>5528.51</v>
      </c>
    </row>
    <row r="13000" spans="1:4" x14ac:dyDescent="0.25">
      <c r="A13000" s="47">
        <v>4253</v>
      </c>
      <c r="B13000" s="54" t="s">
        <v>17723</v>
      </c>
      <c r="C13000" s="47" t="s">
        <v>18</v>
      </c>
      <c r="D13000" s="198">
        <v>23.94</v>
      </c>
    </row>
    <row r="13001" spans="1:4" x14ac:dyDescent="0.25">
      <c r="A13001" s="47">
        <v>40981</v>
      </c>
      <c r="B13001" s="54" t="s">
        <v>17724</v>
      </c>
      <c r="C13001" s="47" t="s">
        <v>4061</v>
      </c>
      <c r="D13001" s="198">
        <v>4200.8599999999997</v>
      </c>
    </row>
    <row r="13002" spans="1:4" x14ac:dyDescent="0.25">
      <c r="A13002" s="47">
        <v>4254</v>
      </c>
      <c r="B13002" s="54" t="s">
        <v>17725</v>
      </c>
      <c r="C13002" s="47" t="s">
        <v>18</v>
      </c>
      <c r="D13002" s="198">
        <v>42.05</v>
      </c>
    </row>
    <row r="13003" spans="1:4" x14ac:dyDescent="0.25">
      <c r="A13003" s="47">
        <v>41036</v>
      </c>
      <c r="B13003" s="54" t="s">
        <v>17726</v>
      </c>
      <c r="C13003" s="47" t="s">
        <v>4061</v>
      </c>
      <c r="D13003" s="198">
        <v>7377.94</v>
      </c>
    </row>
    <row r="13004" spans="1:4" x14ac:dyDescent="0.25">
      <c r="A13004" s="47">
        <v>4251</v>
      </c>
      <c r="B13004" s="54" t="s">
        <v>17727</v>
      </c>
      <c r="C13004" s="47" t="s">
        <v>18</v>
      </c>
      <c r="D13004" s="198">
        <v>18.690000000000001</v>
      </c>
    </row>
    <row r="13005" spans="1:4" x14ac:dyDescent="0.25">
      <c r="A13005" s="47">
        <v>40979</v>
      </c>
      <c r="B13005" s="54" t="s">
        <v>17728</v>
      </c>
      <c r="C13005" s="47" t="s">
        <v>4061</v>
      </c>
      <c r="D13005" s="198">
        <v>3282.83</v>
      </c>
    </row>
    <row r="13006" spans="1:4" x14ac:dyDescent="0.25">
      <c r="A13006" s="47">
        <v>4230</v>
      </c>
      <c r="B13006" s="54" t="s">
        <v>17729</v>
      </c>
      <c r="C13006" s="47" t="s">
        <v>18</v>
      </c>
      <c r="D13006" s="198">
        <v>32.85</v>
      </c>
    </row>
    <row r="13007" spans="1:4" x14ac:dyDescent="0.25">
      <c r="A13007" s="47">
        <v>40998</v>
      </c>
      <c r="B13007" s="54" t="s">
        <v>17730</v>
      </c>
      <c r="C13007" s="47" t="s">
        <v>4061</v>
      </c>
      <c r="D13007" s="198">
        <v>5765.85</v>
      </c>
    </row>
    <row r="13008" spans="1:4" x14ac:dyDescent="0.25">
      <c r="A13008" s="47">
        <v>4257</v>
      </c>
      <c r="B13008" s="54" t="s">
        <v>17731</v>
      </c>
      <c r="C13008" s="47" t="s">
        <v>18</v>
      </c>
      <c r="D13008" s="198">
        <v>21.49</v>
      </c>
    </row>
    <row r="13009" spans="1:4" x14ac:dyDescent="0.25">
      <c r="A13009" s="47">
        <v>40982</v>
      </c>
      <c r="B13009" s="54" t="s">
        <v>17732</v>
      </c>
      <c r="C13009" s="47" t="s">
        <v>4061</v>
      </c>
      <c r="D13009" s="198">
        <v>3774.35</v>
      </c>
    </row>
    <row r="13010" spans="1:4" x14ac:dyDescent="0.25">
      <c r="A13010" s="47">
        <v>4240</v>
      </c>
      <c r="B13010" s="54" t="s">
        <v>17733</v>
      </c>
      <c r="C13010" s="47" t="s">
        <v>18</v>
      </c>
      <c r="D13010" s="198">
        <v>38.450000000000003</v>
      </c>
    </row>
    <row r="13011" spans="1:4" x14ac:dyDescent="0.25">
      <c r="A13011" s="47">
        <v>41026</v>
      </c>
      <c r="B13011" s="54" t="s">
        <v>17734</v>
      </c>
      <c r="C13011" s="47" t="s">
        <v>4061</v>
      </c>
      <c r="D13011" s="198">
        <v>6746.71</v>
      </c>
    </row>
    <row r="13012" spans="1:4" x14ac:dyDescent="0.25">
      <c r="A13012" s="47">
        <v>4239</v>
      </c>
      <c r="B13012" s="54" t="s">
        <v>17735</v>
      </c>
      <c r="C13012" s="47" t="s">
        <v>18</v>
      </c>
      <c r="D13012" s="198">
        <v>38.450000000000003</v>
      </c>
    </row>
    <row r="13013" spans="1:4" x14ac:dyDescent="0.25">
      <c r="A13013" s="47">
        <v>41024</v>
      </c>
      <c r="B13013" s="54" t="s">
        <v>17736</v>
      </c>
      <c r="C13013" s="47" t="s">
        <v>4061</v>
      </c>
      <c r="D13013" s="198">
        <v>6746.71</v>
      </c>
    </row>
    <row r="13014" spans="1:4" x14ac:dyDescent="0.25">
      <c r="A13014" s="47">
        <v>4248</v>
      </c>
      <c r="B13014" s="54" t="s">
        <v>17737</v>
      </c>
      <c r="C13014" s="47" t="s">
        <v>18</v>
      </c>
      <c r="D13014" s="198">
        <v>28.75</v>
      </c>
    </row>
    <row r="13015" spans="1:4" x14ac:dyDescent="0.25">
      <c r="A13015" s="47">
        <v>41033</v>
      </c>
      <c r="B13015" s="54" t="s">
        <v>17738</v>
      </c>
      <c r="C13015" s="47" t="s">
        <v>4061</v>
      </c>
      <c r="D13015" s="198">
        <v>5046.8500000000004</v>
      </c>
    </row>
    <row r="13016" spans="1:4" x14ac:dyDescent="0.25">
      <c r="A13016" s="47">
        <v>44500</v>
      </c>
      <c r="B13016" s="54" t="s">
        <v>17739</v>
      </c>
      <c r="C13016" s="47" t="s">
        <v>18</v>
      </c>
      <c r="D13016" s="198">
        <v>28.75</v>
      </c>
    </row>
    <row r="13017" spans="1:4" x14ac:dyDescent="0.25">
      <c r="A13017" s="47">
        <v>41040</v>
      </c>
      <c r="B13017" s="54" t="s">
        <v>17740</v>
      </c>
      <c r="C13017" s="47" t="s">
        <v>4061</v>
      </c>
      <c r="D13017" s="198">
        <v>5046.8500000000004</v>
      </c>
    </row>
    <row r="13018" spans="1:4" x14ac:dyDescent="0.25">
      <c r="A13018" s="47">
        <v>4238</v>
      </c>
      <c r="B13018" s="54" t="s">
        <v>17741</v>
      </c>
      <c r="C13018" s="47" t="s">
        <v>18</v>
      </c>
      <c r="D13018" s="198">
        <v>23.53</v>
      </c>
    </row>
    <row r="13019" spans="1:4" x14ac:dyDescent="0.25">
      <c r="A13019" s="47">
        <v>41012</v>
      </c>
      <c r="B13019" s="54" t="s">
        <v>17742</v>
      </c>
      <c r="C13019" s="47" t="s">
        <v>4061</v>
      </c>
      <c r="D13019" s="198">
        <v>4130.6099999999997</v>
      </c>
    </row>
    <row r="13020" spans="1:4" x14ac:dyDescent="0.25">
      <c r="A13020" s="47">
        <v>4233</v>
      </c>
      <c r="B13020" s="54" t="s">
        <v>17743</v>
      </c>
      <c r="C13020" s="47" t="s">
        <v>18</v>
      </c>
      <c r="D13020" s="198">
        <v>38.450000000000003</v>
      </c>
    </row>
    <row r="13021" spans="1:4" x14ac:dyDescent="0.25">
      <c r="A13021" s="47">
        <v>41001</v>
      </c>
      <c r="B13021" s="54" t="s">
        <v>17744</v>
      </c>
      <c r="C13021" s="47" t="s">
        <v>4061</v>
      </c>
      <c r="D13021" s="198">
        <v>6746.71</v>
      </c>
    </row>
    <row r="13022" spans="1:4" ht="26.4" x14ac:dyDescent="0.25">
      <c r="A13022" s="47">
        <v>2</v>
      </c>
      <c r="B13022" s="54" t="s">
        <v>17745</v>
      </c>
      <c r="C13022" s="47" t="s">
        <v>28</v>
      </c>
      <c r="D13022" s="198">
        <v>20.69</v>
      </c>
    </row>
    <row r="13023" spans="1:4" ht="26.4" x14ac:dyDescent="0.25">
      <c r="A13023" s="47">
        <v>14221</v>
      </c>
      <c r="B13023" s="54" t="s">
        <v>17746</v>
      </c>
      <c r="C13023" s="47" t="s">
        <v>11</v>
      </c>
      <c r="D13023" s="198">
        <v>652994.97</v>
      </c>
    </row>
    <row r="13024" spans="1:4" ht="26.4" x14ac:dyDescent="0.25">
      <c r="A13024" s="47">
        <v>36517</v>
      </c>
      <c r="B13024" s="54" t="s">
        <v>17747</v>
      </c>
      <c r="C13024" s="47" t="s">
        <v>11</v>
      </c>
      <c r="D13024" s="198">
        <v>629370</v>
      </c>
    </row>
    <row r="13025" spans="1:4" ht="26.4" x14ac:dyDescent="0.25">
      <c r="A13025" s="47">
        <v>4262</v>
      </c>
      <c r="B13025" s="54" t="s">
        <v>9791</v>
      </c>
      <c r="C13025" s="47" t="s">
        <v>11</v>
      </c>
      <c r="D13025" s="198">
        <v>708750</v>
      </c>
    </row>
    <row r="13026" spans="1:4" ht="26.4" x14ac:dyDescent="0.25">
      <c r="A13026" s="47">
        <v>4263</v>
      </c>
      <c r="B13026" s="54" t="s">
        <v>17748</v>
      </c>
      <c r="C13026" s="47" t="s">
        <v>11</v>
      </c>
      <c r="D13026" s="198">
        <v>982799.95</v>
      </c>
    </row>
    <row r="13027" spans="1:4" ht="26.4" x14ac:dyDescent="0.25">
      <c r="A13027" s="47">
        <v>36518</v>
      </c>
      <c r="B13027" s="54" t="s">
        <v>17749</v>
      </c>
      <c r="C13027" s="47" t="s">
        <v>11</v>
      </c>
      <c r="D13027" s="198">
        <v>1118879.95</v>
      </c>
    </row>
    <row r="13028" spans="1:4" x14ac:dyDescent="0.25">
      <c r="A13028" s="47">
        <v>38402</v>
      </c>
      <c r="B13028" s="54" t="s">
        <v>17750</v>
      </c>
      <c r="C13028" s="47" t="s">
        <v>11</v>
      </c>
      <c r="D13028" s="198">
        <v>52.6</v>
      </c>
    </row>
    <row r="13029" spans="1:4" x14ac:dyDescent="0.25">
      <c r="A13029" s="47">
        <v>45234</v>
      </c>
      <c r="B13029" s="54" t="s">
        <v>17751</v>
      </c>
      <c r="C13029" s="47" t="s">
        <v>11</v>
      </c>
      <c r="D13029" s="198">
        <v>39.44</v>
      </c>
    </row>
    <row r="13030" spans="1:4" x14ac:dyDescent="0.25">
      <c r="A13030" s="47">
        <v>3412</v>
      </c>
      <c r="B13030" s="54" t="s">
        <v>17752</v>
      </c>
      <c r="C13030" s="47" t="s">
        <v>9</v>
      </c>
      <c r="D13030" s="198">
        <v>17.86</v>
      </c>
    </row>
    <row r="13031" spans="1:4" x14ac:dyDescent="0.25">
      <c r="A13031" s="47">
        <v>3413</v>
      </c>
      <c r="B13031" s="54" t="s">
        <v>17753</v>
      </c>
      <c r="C13031" s="47" t="s">
        <v>9</v>
      </c>
      <c r="D13031" s="198">
        <v>40.21</v>
      </c>
    </row>
    <row r="13032" spans="1:4" x14ac:dyDescent="0.25">
      <c r="A13032" s="47">
        <v>39744</v>
      </c>
      <c r="B13032" s="54" t="s">
        <v>17754</v>
      </c>
      <c r="C13032" s="47" t="s">
        <v>9</v>
      </c>
      <c r="D13032" s="198">
        <v>31.22</v>
      </c>
    </row>
    <row r="13033" spans="1:4" x14ac:dyDescent="0.25">
      <c r="A13033" s="47">
        <v>39745</v>
      </c>
      <c r="B13033" s="54" t="s">
        <v>17755</v>
      </c>
      <c r="C13033" s="47" t="s">
        <v>9</v>
      </c>
      <c r="D13033" s="198">
        <v>65.900000000000006</v>
      </c>
    </row>
    <row r="13034" spans="1:4" ht="26.4" x14ac:dyDescent="0.25">
      <c r="A13034" s="47">
        <v>39639</v>
      </c>
      <c r="B13034" s="54" t="s">
        <v>17756</v>
      </c>
      <c r="C13034" s="47" t="s">
        <v>9</v>
      </c>
      <c r="D13034" s="198">
        <v>156.36000000000001</v>
      </c>
    </row>
    <row r="13035" spans="1:4" ht="26.4" x14ac:dyDescent="0.25">
      <c r="A13035" s="47">
        <v>39637</v>
      </c>
      <c r="B13035" s="54" t="s">
        <v>17757</v>
      </c>
      <c r="C13035" s="47" t="s">
        <v>9</v>
      </c>
      <c r="D13035" s="198">
        <v>91.59</v>
      </c>
    </row>
    <row r="13036" spans="1:4" ht="26.4" x14ac:dyDescent="0.25">
      <c r="A13036" s="47">
        <v>39638</v>
      </c>
      <c r="B13036" s="54" t="s">
        <v>17758</v>
      </c>
      <c r="C13036" s="47" t="s">
        <v>9</v>
      </c>
      <c r="D13036" s="198">
        <v>103.64</v>
      </c>
    </row>
    <row r="13037" spans="1:4" ht="52.8" x14ac:dyDescent="0.25">
      <c r="A13037" s="47">
        <v>39517</v>
      </c>
      <c r="B13037" s="54" t="s">
        <v>17759</v>
      </c>
      <c r="C13037" s="47" t="s">
        <v>9</v>
      </c>
    </row>
    <row r="13038" spans="1:4" ht="52.8" x14ac:dyDescent="0.25">
      <c r="A13038" s="47">
        <v>39518</v>
      </c>
      <c r="B13038" s="54" t="s">
        <v>17760</v>
      </c>
      <c r="C13038" s="47" t="s">
        <v>9</v>
      </c>
    </row>
    <row r="13039" spans="1:4" x14ac:dyDescent="0.25">
      <c r="A13039" s="47">
        <v>38366</v>
      </c>
      <c r="B13039" s="54" t="s">
        <v>17761</v>
      </c>
      <c r="C13039" s="47" t="s">
        <v>9</v>
      </c>
      <c r="D13039" s="198">
        <v>6.11</v>
      </c>
    </row>
    <row r="13040" spans="1:4" x14ac:dyDescent="0.25">
      <c r="A13040" s="47">
        <v>11703</v>
      </c>
      <c r="B13040" s="54" t="s">
        <v>17762</v>
      </c>
      <c r="C13040" s="47" t="s">
        <v>11</v>
      </c>
      <c r="D13040" s="198">
        <v>47.18</v>
      </c>
    </row>
    <row r="13041" spans="1:4" x14ac:dyDescent="0.25">
      <c r="A13041" s="47">
        <v>37400</v>
      </c>
      <c r="B13041" s="54" t="s">
        <v>17763</v>
      </c>
      <c r="C13041" s="47" t="s">
        <v>11</v>
      </c>
      <c r="D13041" s="198">
        <v>62.41</v>
      </c>
    </row>
    <row r="13042" spans="1:4" ht="39.6" x14ac:dyDescent="0.25">
      <c r="A13042" s="47">
        <v>25400</v>
      </c>
      <c r="B13042" s="54" t="s">
        <v>17764</v>
      </c>
      <c r="C13042" s="47" t="s">
        <v>11</v>
      </c>
      <c r="D13042" s="198">
        <v>3286.83</v>
      </c>
    </row>
    <row r="13043" spans="1:4" ht="26.4" x14ac:dyDescent="0.25">
      <c r="A13043" s="47">
        <v>4276</v>
      </c>
      <c r="B13043" s="54" t="s">
        <v>17765</v>
      </c>
      <c r="C13043" s="47" t="s">
        <v>11</v>
      </c>
      <c r="D13043" s="198">
        <v>191.95</v>
      </c>
    </row>
    <row r="13044" spans="1:4" ht="26.4" x14ac:dyDescent="0.25">
      <c r="A13044" s="47">
        <v>4273</v>
      </c>
      <c r="B13044" s="54" t="s">
        <v>17766</v>
      </c>
      <c r="C13044" s="47" t="s">
        <v>11</v>
      </c>
      <c r="D13044" s="198">
        <v>348.51</v>
      </c>
    </row>
    <row r="13045" spans="1:4" ht="26.4" x14ac:dyDescent="0.25">
      <c r="A13045" s="47">
        <v>4274</v>
      </c>
      <c r="B13045" s="54" t="s">
        <v>17767</v>
      </c>
      <c r="C13045" s="47" t="s">
        <v>11</v>
      </c>
      <c r="D13045" s="198">
        <v>127.5</v>
      </c>
    </row>
    <row r="13046" spans="1:4" ht="39.6" x14ac:dyDescent="0.25">
      <c r="A13046" s="47">
        <v>39438</v>
      </c>
      <c r="B13046" s="54" t="s">
        <v>17768</v>
      </c>
      <c r="C13046" s="47" t="s">
        <v>11</v>
      </c>
      <c r="D13046" s="198">
        <v>0.25</v>
      </c>
    </row>
    <row r="13047" spans="1:4" ht="26.4" x14ac:dyDescent="0.25">
      <c r="A13047" s="47">
        <v>4379</v>
      </c>
      <c r="B13047" s="54" t="s">
        <v>17769</v>
      </c>
      <c r="C13047" s="47" t="s">
        <v>11</v>
      </c>
      <c r="D13047" s="198">
        <v>0.05</v>
      </c>
    </row>
    <row r="13048" spans="1:4" ht="26.4" x14ac:dyDescent="0.25">
      <c r="A13048" s="47">
        <v>4377</v>
      </c>
      <c r="B13048" s="54" t="s">
        <v>17770</v>
      </c>
      <c r="C13048" s="47" t="s">
        <v>11</v>
      </c>
      <c r="D13048" s="198">
        <v>0.18</v>
      </c>
    </row>
    <row r="13049" spans="1:4" ht="26.4" x14ac:dyDescent="0.25">
      <c r="A13049" s="47">
        <v>4356</v>
      </c>
      <c r="B13049" s="54" t="s">
        <v>17771</v>
      </c>
      <c r="C13049" s="47" t="s">
        <v>11</v>
      </c>
      <c r="D13049" s="198">
        <v>0.25</v>
      </c>
    </row>
    <row r="13050" spans="1:4" ht="26.4" x14ac:dyDescent="0.25">
      <c r="A13050" s="47">
        <v>13246</v>
      </c>
      <c r="B13050" s="54" t="s">
        <v>17772</v>
      </c>
      <c r="C13050" s="47" t="s">
        <v>11</v>
      </c>
      <c r="D13050" s="198">
        <v>0.44</v>
      </c>
    </row>
    <row r="13051" spans="1:4" ht="26.4" x14ac:dyDescent="0.25">
      <c r="A13051" s="47">
        <v>13294</v>
      </c>
      <c r="B13051" s="54" t="s">
        <v>17773</v>
      </c>
      <c r="C13051" s="47" t="s">
        <v>11</v>
      </c>
      <c r="D13051" s="198">
        <v>1.47</v>
      </c>
    </row>
    <row r="13052" spans="1:4" ht="26.4" x14ac:dyDescent="0.25">
      <c r="A13052" s="47">
        <v>11963</v>
      </c>
      <c r="B13052" s="54" t="s">
        <v>17774</v>
      </c>
      <c r="C13052" s="47" t="s">
        <v>11</v>
      </c>
      <c r="D13052" s="198">
        <v>9.27</v>
      </c>
    </row>
    <row r="13053" spans="1:4" ht="26.4" x14ac:dyDescent="0.25">
      <c r="A13053" s="47">
        <v>11964</v>
      </c>
      <c r="B13053" s="54" t="s">
        <v>17775</v>
      </c>
      <c r="C13053" s="47" t="s">
        <v>11</v>
      </c>
      <c r="D13053" s="198">
        <v>2.34</v>
      </c>
    </row>
    <row r="13054" spans="1:4" ht="26.4" x14ac:dyDescent="0.25">
      <c r="A13054" s="47">
        <v>4346</v>
      </c>
      <c r="B13054" s="54" t="s">
        <v>17776</v>
      </c>
      <c r="C13054" s="47" t="s">
        <v>11</v>
      </c>
      <c r="D13054" s="198">
        <v>9.93</v>
      </c>
    </row>
    <row r="13055" spans="1:4" ht="26.4" x14ac:dyDescent="0.25">
      <c r="A13055" s="47">
        <v>11955</v>
      </c>
      <c r="B13055" s="54" t="s">
        <v>17777</v>
      </c>
      <c r="C13055" s="47" t="s">
        <v>11</v>
      </c>
      <c r="D13055" s="198">
        <v>4.3499999999999996</v>
      </c>
    </row>
    <row r="13056" spans="1:4" ht="26.4" x14ac:dyDescent="0.25">
      <c r="A13056" s="47">
        <v>11960</v>
      </c>
      <c r="B13056" s="54" t="s">
        <v>17778</v>
      </c>
      <c r="C13056" s="47" t="s">
        <v>11</v>
      </c>
      <c r="D13056" s="198">
        <v>0.14000000000000001</v>
      </c>
    </row>
    <row r="13057" spans="1:4" ht="26.4" x14ac:dyDescent="0.25">
      <c r="A13057" s="47">
        <v>4333</v>
      </c>
      <c r="B13057" s="54" t="s">
        <v>17779</v>
      </c>
      <c r="C13057" s="47" t="s">
        <v>11</v>
      </c>
      <c r="D13057" s="198">
        <v>0.25</v>
      </c>
    </row>
    <row r="13058" spans="1:4" ht="26.4" x14ac:dyDescent="0.25">
      <c r="A13058" s="47">
        <v>4358</v>
      </c>
      <c r="B13058" s="54" t="s">
        <v>17780</v>
      </c>
      <c r="C13058" s="47" t="s">
        <v>11</v>
      </c>
      <c r="D13058" s="198">
        <v>1.99</v>
      </c>
    </row>
    <row r="13059" spans="1:4" ht="26.4" x14ac:dyDescent="0.25">
      <c r="A13059" s="47">
        <v>39435</v>
      </c>
      <c r="B13059" s="54" t="s">
        <v>17781</v>
      </c>
      <c r="C13059" s="47" t="s">
        <v>11</v>
      </c>
      <c r="D13059" s="198">
        <v>0.1</v>
      </c>
    </row>
    <row r="13060" spans="1:4" ht="26.4" x14ac:dyDescent="0.25">
      <c r="A13060" s="47">
        <v>39436</v>
      </c>
      <c r="B13060" s="54" t="s">
        <v>17782</v>
      </c>
      <c r="C13060" s="47" t="s">
        <v>11</v>
      </c>
      <c r="D13060" s="198">
        <v>0.17</v>
      </c>
    </row>
    <row r="13061" spans="1:4" ht="26.4" x14ac:dyDescent="0.25">
      <c r="A13061" s="47">
        <v>39437</v>
      </c>
      <c r="B13061" s="54" t="s">
        <v>17783</v>
      </c>
      <c r="C13061" s="47" t="s">
        <v>11</v>
      </c>
      <c r="D13061" s="198">
        <v>0.22</v>
      </c>
    </row>
    <row r="13062" spans="1:4" ht="26.4" x14ac:dyDescent="0.25">
      <c r="A13062" s="47">
        <v>39439</v>
      </c>
      <c r="B13062" s="54" t="s">
        <v>17784</v>
      </c>
      <c r="C13062" s="47" t="s">
        <v>11</v>
      </c>
      <c r="D13062" s="198">
        <v>0.15</v>
      </c>
    </row>
    <row r="13063" spans="1:4" ht="26.4" x14ac:dyDescent="0.25">
      <c r="A13063" s="47">
        <v>39440</v>
      </c>
      <c r="B13063" s="54" t="s">
        <v>17785</v>
      </c>
      <c r="C13063" s="47" t="s">
        <v>11</v>
      </c>
      <c r="D13063" s="198">
        <v>0.2</v>
      </c>
    </row>
    <row r="13064" spans="1:4" ht="26.4" x14ac:dyDescent="0.25">
      <c r="A13064" s="47">
        <v>39441</v>
      </c>
      <c r="B13064" s="54" t="s">
        <v>17786</v>
      </c>
      <c r="C13064" s="47" t="s">
        <v>11</v>
      </c>
      <c r="D13064" s="198">
        <v>0.25</v>
      </c>
    </row>
    <row r="13065" spans="1:4" ht="26.4" x14ac:dyDescent="0.25">
      <c r="A13065" s="47">
        <v>39442</v>
      </c>
      <c r="B13065" s="54" t="s">
        <v>17787</v>
      </c>
      <c r="C13065" s="47" t="s">
        <v>11</v>
      </c>
      <c r="D13065" s="198">
        <v>0.18</v>
      </c>
    </row>
    <row r="13066" spans="1:4" ht="26.4" x14ac:dyDescent="0.25">
      <c r="A13066" s="47">
        <v>39443</v>
      </c>
      <c r="B13066" s="54" t="s">
        <v>17788</v>
      </c>
      <c r="C13066" s="47" t="s">
        <v>11</v>
      </c>
      <c r="D13066" s="198">
        <v>0.23</v>
      </c>
    </row>
    <row r="13067" spans="1:4" ht="26.4" x14ac:dyDescent="0.25">
      <c r="A13067" s="47">
        <v>4329</v>
      </c>
      <c r="B13067" s="54" t="s">
        <v>17789</v>
      </c>
      <c r="C13067" s="47" t="s">
        <v>11</v>
      </c>
      <c r="D13067" s="198">
        <v>2.12</v>
      </c>
    </row>
    <row r="13068" spans="1:4" ht="26.4" x14ac:dyDescent="0.25">
      <c r="A13068" s="47">
        <v>436</v>
      </c>
      <c r="B13068" s="54" t="s">
        <v>17790</v>
      </c>
      <c r="C13068" s="47" t="s">
        <v>11</v>
      </c>
    </row>
    <row r="13069" spans="1:4" ht="26.4" x14ac:dyDescent="0.25">
      <c r="A13069" s="47">
        <v>442</v>
      </c>
      <c r="B13069" s="54" t="s">
        <v>17791</v>
      </c>
      <c r="C13069" s="47" t="s">
        <v>11</v>
      </c>
    </row>
    <row r="13070" spans="1:4" ht="26.4" x14ac:dyDescent="0.25">
      <c r="A13070" s="47">
        <v>4383</v>
      </c>
      <c r="B13070" s="54" t="s">
        <v>17792</v>
      </c>
      <c r="C13070" s="47" t="s">
        <v>11</v>
      </c>
      <c r="D13070" s="198">
        <v>19.170000000000002</v>
      </c>
    </row>
    <row r="13071" spans="1:4" ht="26.4" x14ac:dyDescent="0.25">
      <c r="A13071" s="47">
        <v>4344</v>
      </c>
      <c r="B13071" s="54" t="s">
        <v>17793</v>
      </c>
      <c r="C13071" s="47" t="s">
        <v>11</v>
      </c>
      <c r="D13071" s="198">
        <v>20.09</v>
      </c>
    </row>
    <row r="13072" spans="1:4" ht="26.4" x14ac:dyDescent="0.25">
      <c r="A13072" s="47">
        <v>4335</v>
      </c>
      <c r="B13072" s="54" t="s">
        <v>17794</v>
      </c>
      <c r="C13072" s="47" t="s">
        <v>11</v>
      </c>
      <c r="D13072" s="198">
        <v>13.49</v>
      </c>
    </row>
    <row r="13073" spans="1:4" ht="26.4" x14ac:dyDescent="0.25">
      <c r="A13073" s="47">
        <v>4334</v>
      </c>
      <c r="B13073" s="54" t="s">
        <v>17795</v>
      </c>
      <c r="C13073" s="47" t="s">
        <v>11</v>
      </c>
      <c r="D13073" s="198">
        <v>18.5</v>
      </c>
    </row>
    <row r="13074" spans="1:4" ht="26.4" x14ac:dyDescent="0.25">
      <c r="A13074" s="47">
        <v>11953</v>
      </c>
      <c r="B13074" s="54" t="s">
        <v>17796</v>
      </c>
      <c r="C13074" s="47" t="s">
        <v>11</v>
      </c>
      <c r="D13074" s="198">
        <v>3.18</v>
      </c>
    </row>
    <row r="13075" spans="1:4" ht="26.4" x14ac:dyDescent="0.25">
      <c r="A13075" s="47">
        <v>4343</v>
      </c>
      <c r="B13075" s="54" t="s">
        <v>17797</v>
      </c>
      <c r="C13075" s="47" t="s">
        <v>11</v>
      </c>
      <c r="D13075" s="198">
        <v>4.55</v>
      </c>
    </row>
    <row r="13076" spans="1:4" ht="26.4" x14ac:dyDescent="0.25">
      <c r="A13076" s="47">
        <v>430</v>
      </c>
      <c r="B13076" s="54" t="s">
        <v>17798</v>
      </c>
      <c r="C13076" s="47" t="s">
        <v>11</v>
      </c>
    </row>
    <row r="13077" spans="1:4" ht="26.4" x14ac:dyDescent="0.25">
      <c r="A13077" s="47">
        <v>441</v>
      </c>
      <c r="B13077" s="54" t="s">
        <v>17799</v>
      </c>
      <c r="C13077" s="47" t="s">
        <v>11</v>
      </c>
    </row>
    <row r="13078" spans="1:4" ht="26.4" x14ac:dyDescent="0.25">
      <c r="A13078" s="47">
        <v>431</v>
      </c>
      <c r="B13078" s="54" t="s">
        <v>17800</v>
      </c>
      <c r="C13078" s="47" t="s">
        <v>11</v>
      </c>
    </row>
    <row r="13079" spans="1:4" ht="26.4" x14ac:dyDescent="0.25">
      <c r="A13079" s="47">
        <v>432</v>
      </c>
      <c r="B13079" s="54" t="s">
        <v>17801</v>
      </c>
      <c r="C13079" s="47" t="s">
        <v>11</v>
      </c>
    </row>
    <row r="13080" spans="1:4" ht="26.4" x14ac:dyDescent="0.25">
      <c r="A13080" s="47">
        <v>429</v>
      </c>
      <c r="B13080" s="54" t="s">
        <v>17802</v>
      </c>
      <c r="C13080" s="47" t="s">
        <v>11</v>
      </c>
    </row>
    <row r="13081" spans="1:4" ht="26.4" x14ac:dyDescent="0.25">
      <c r="A13081" s="47">
        <v>439</v>
      </c>
      <c r="B13081" s="54" t="s">
        <v>17803</v>
      </c>
      <c r="C13081" s="47" t="s">
        <v>11</v>
      </c>
    </row>
    <row r="13082" spans="1:4" ht="26.4" x14ac:dyDescent="0.25">
      <c r="A13082" s="47">
        <v>433</v>
      </c>
      <c r="B13082" s="54" t="s">
        <v>17804</v>
      </c>
      <c r="C13082" s="47" t="s">
        <v>11</v>
      </c>
    </row>
    <row r="13083" spans="1:4" ht="26.4" x14ac:dyDescent="0.25">
      <c r="A13083" s="47">
        <v>437</v>
      </c>
      <c r="B13083" s="54" t="s">
        <v>17805</v>
      </c>
      <c r="C13083" s="47" t="s">
        <v>11</v>
      </c>
    </row>
    <row r="13084" spans="1:4" ht="26.4" x14ac:dyDescent="0.25">
      <c r="A13084" s="47">
        <v>11790</v>
      </c>
      <c r="B13084" s="54" t="s">
        <v>17806</v>
      </c>
      <c r="C13084" s="47" t="s">
        <v>11</v>
      </c>
    </row>
    <row r="13085" spans="1:4" ht="26.4" x14ac:dyDescent="0.25">
      <c r="A13085" s="47">
        <v>428</v>
      </c>
      <c r="B13085" s="54" t="s">
        <v>17807</v>
      </c>
      <c r="C13085" s="47" t="s">
        <v>11</v>
      </c>
    </row>
    <row r="13086" spans="1:4" ht="26.4" x14ac:dyDescent="0.25">
      <c r="A13086" s="47">
        <v>4351</v>
      </c>
      <c r="B13086" s="54" t="s">
        <v>17808</v>
      </c>
      <c r="C13086" s="47" t="s">
        <v>11</v>
      </c>
      <c r="D13086" s="198">
        <v>16.329999999999998</v>
      </c>
    </row>
    <row r="13087" spans="1:4" ht="26.4" x14ac:dyDescent="0.25">
      <c r="A13087" s="47">
        <v>4384</v>
      </c>
      <c r="B13087" s="54" t="s">
        <v>17809</v>
      </c>
      <c r="C13087" s="47" t="s">
        <v>11</v>
      </c>
      <c r="D13087" s="198">
        <v>22.02</v>
      </c>
    </row>
    <row r="13088" spans="1:4" ht="26.4" x14ac:dyDescent="0.25">
      <c r="A13088" s="47">
        <v>11054</v>
      </c>
      <c r="B13088" s="54" t="s">
        <v>17810</v>
      </c>
      <c r="C13088" s="47" t="s">
        <v>11</v>
      </c>
      <c r="D13088" s="198">
        <v>0.06</v>
      </c>
    </row>
    <row r="13089" spans="1:4" ht="26.4" x14ac:dyDescent="0.25">
      <c r="A13089" s="47">
        <v>11055</v>
      </c>
      <c r="B13089" s="54" t="s">
        <v>17811</v>
      </c>
      <c r="C13089" s="47" t="s">
        <v>11</v>
      </c>
      <c r="D13089" s="198">
        <v>0.1</v>
      </c>
    </row>
    <row r="13090" spans="1:4" ht="26.4" x14ac:dyDescent="0.25">
      <c r="A13090" s="47">
        <v>11056</v>
      </c>
      <c r="B13090" s="54" t="s">
        <v>17812</v>
      </c>
      <c r="C13090" s="47" t="s">
        <v>11</v>
      </c>
      <c r="D13090" s="198">
        <v>0.11</v>
      </c>
    </row>
    <row r="13091" spans="1:4" ht="26.4" x14ac:dyDescent="0.25">
      <c r="A13091" s="47">
        <v>11057</v>
      </c>
      <c r="B13091" s="54" t="s">
        <v>17813</v>
      </c>
      <c r="C13091" s="47" t="s">
        <v>11</v>
      </c>
      <c r="D13091" s="198">
        <v>0.22</v>
      </c>
    </row>
    <row r="13092" spans="1:4" ht="26.4" x14ac:dyDescent="0.25">
      <c r="A13092" s="47">
        <v>11059</v>
      </c>
      <c r="B13092" s="54" t="s">
        <v>17814</v>
      </c>
      <c r="C13092" s="47" t="s">
        <v>11</v>
      </c>
      <c r="D13092" s="198">
        <v>0.43</v>
      </c>
    </row>
    <row r="13093" spans="1:4" ht="26.4" x14ac:dyDescent="0.25">
      <c r="A13093" s="47">
        <v>11058</v>
      </c>
      <c r="B13093" s="54" t="s">
        <v>17815</v>
      </c>
      <c r="C13093" s="47" t="s">
        <v>11</v>
      </c>
      <c r="D13093" s="198">
        <v>0.55000000000000004</v>
      </c>
    </row>
    <row r="13094" spans="1:4" ht="26.4" x14ac:dyDescent="0.25">
      <c r="A13094" s="47">
        <v>4320</v>
      </c>
      <c r="B13094" s="54" t="s">
        <v>17816</v>
      </c>
      <c r="C13094" s="47" t="s">
        <v>11</v>
      </c>
      <c r="D13094" s="198">
        <v>4.41</v>
      </c>
    </row>
    <row r="13095" spans="1:4" ht="26.4" x14ac:dyDescent="0.25">
      <c r="A13095" s="47">
        <v>4318</v>
      </c>
      <c r="B13095" s="54" t="s">
        <v>17817</v>
      </c>
      <c r="C13095" s="47" t="s">
        <v>11</v>
      </c>
      <c r="D13095" s="198">
        <v>2.15</v>
      </c>
    </row>
    <row r="13096" spans="1:4" x14ac:dyDescent="0.25">
      <c r="A13096" s="47">
        <v>4380</v>
      </c>
      <c r="B13096" s="54" t="s">
        <v>17818</v>
      </c>
      <c r="C13096" s="47" t="s">
        <v>11</v>
      </c>
      <c r="D13096" s="198">
        <v>1.86</v>
      </c>
    </row>
    <row r="13097" spans="1:4" ht="26.4" x14ac:dyDescent="0.25">
      <c r="A13097" s="47">
        <v>4299</v>
      </c>
      <c r="B13097" s="54" t="s">
        <v>17819</v>
      </c>
      <c r="C13097" s="47" t="s">
        <v>11</v>
      </c>
      <c r="D13097" s="198">
        <v>1.75</v>
      </c>
    </row>
    <row r="13098" spans="1:4" ht="26.4" x14ac:dyDescent="0.25">
      <c r="A13098" s="47">
        <v>4304</v>
      </c>
      <c r="B13098" s="54" t="s">
        <v>17820</v>
      </c>
      <c r="C13098" s="47" t="s">
        <v>11</v>
      </c>
      <c r="D13098" s="198">
        <v>2.38</v>
      </c>
    </row>
    <row r="13099" spans="1:4" ht="26.4" x14ac:dyDescent="0.25">
      <c r="A13099" s="47">
        <v>4305</v>
      </c>
      <c r="B13099" s="54" t="s">
        <v>17821</v>
      </c>
      <c r="C13099" s="47" t="s">
        <v>11</v>
      </c>
      <c r="D13099" s="198">
        <v>2.77</v>
      </c>
    </row>
    <row r="13100" spans="1:4" ht="26.4" x14ac:dyDescent="0.25">
      <c r="A13100" s="47">
        <v>4306</v>
      </c>
      <c r="B13100" s="54" t="s">
        <v>17822</v>
      </c>
      <c r="C13100" s="47" t="s">
        <v>11</v>
      </c>
      <c r="D13100" s="198">
        <v>3.22</v>
      </c>
    </row>
    <row r="13101" spans="1:4" ht="26.4" x14ac:dyDescent="0.25">
      <c r="A13101" s="47">
        <v>4308</v>
      </c>
      <c r="B13101" s="54" t="s">
        <v>17823</v>
      </c>
      <c r="C13101" s="47" t="s">
        <v>11</v>
      </c>
      <c r="D13101" s="198">
        <v>6.66</v>
      </c>
    </row>
    <row r="13102" spans="1:4" ht="26.4" x14ac:dyDescent="0.25">
      <c r="A13102" s="47">
        <v>4302</v>
      </c>
      <c r="B13102" s="54" t="s">
        <v>17824</v>
      </c>
      <c r="C13102" s="47" t="s">
        <v>11</v>
      </c>
      <c r="D13102" s="198">
        <v>5</v>
      </c>
    </row>
    <row r="13103" spans="1:4" ht="26.4" x14ac:dyDescent="0.25">
      <c r="A13103" s="47">
        <v>4300</v>
      </c>
      <c r="B13103" s="54" t="s">
        <v>17825</v>
      </c>
      <c r="C13103" s="47" t="s">
        <v>11</v>
      </c>
      <c r="D13103" s="198">
        <v>1.19</v>
      </c>
    </row>
    <row r="13104" spans="1:4" ht="26.4" x14ac:dyDescent="0.25">
      <c r="A13104" s="47">
        <v>4301</v>
      </c>
      <c r="B13104" s="54" t="s">
        <v>17826</v>
      </c>
      <c r="C13104" s="47" t="s">
        <v>11</v>
      </c>
      <c r="D13104" s="198">
        <v>1.45</v>
      </c>
    </row>
    <row r="13105" spans="1:4" x14ac:dyDescent="0.25">
      <c r="A13105" s="47">
        <v>40547</v>
      </c>
      <c r="B13105" s="54" t="s">
        <v>17827</v>
      </c>
      <c r="C13105" s="47" t="s">
        <v>16663</v>
      </c>
      <c r="D13105" s="198">
        <v>26.76</v>
      </c>
    </row>
    <row r="13106" spans="1:4" ht="26.4" x14ac:dyDescent="0.25">
      <c r="A13106" s="47">
        <v>11962</v>
      </c>
      <c r="B13106" s="54" t="s">
        <v>17828</v>
      </c>
      <c r="C13106" s="47" t="s">
        <v>11</v>
      </c>
      <c r="D13106" s="198">
        <v>0.22</v>
      </c>
    </row>
    <row r="13107" spans="1:4" ht="26.4" x14ac:dyDescent="0.25">
      <c r="A13107" s="47">
        <v>4332</v>
      </c>
      <c r="B13107" s="54" t="s">
        <v>17829</v>
      </c>
      <c r="C13107" s="47" t="s">
        <v>11</v>
      </c>
      <c r="D13107" s="198">
        <v>1.06</v>
      </c>
    </row>
    <row r="13108" spans="1:4" ht="26.4" x14ac:dyDescent="0.25">
      <c r="A13108" s="47">
        <v>4331</v>
      </c>
      <c r="B13108" s="54" t="s">
        <v>17830</v>
      </c>
      <c r="C13108" s="47" t="s">
        <v>11</v>
      </c>
      <c r="D13108" s="198">
        <v>4.01</v>
      </c>
    </row>
    <row r="13109" spans="1:4" ht="26.4" x14ac:dyDescent="0.25">
      <c r="A13109" s="47">
        <v>4336</v>
      </c>
      <c r="B13109" s="54" t="s">
        <v>17831</v>
      </c>
      <c r="C13109" s="47" t="s">
        <v>11</v>
      </c>
      <c r="D13109" s="198">
        <v>5.14</v>
      </c>
    </row>
    <row r="13110" spans="1:4" ht="26.4" x14ac:dyDescent="0.25">
      <c r="A13110" s="47">
        <v>11948</v>
      </c>
      <c r="B13110" s="54" t="s">
        <v>17832</v>
      </c>
      <c r="C13110" s="47" t="s">
        <v>11</v>
      </c>
      <c r="D13110" s="198">
        <v>0.66</v>
      </c>
    </row>
    <row r="13111" spans="1:4" ht="26.4" x14ac:dyDescent="0.25">
      <c r="A13111" s="47">
        <v>4382</v>
      </c>
      <c r="B13111" s="54" t="s">
        <v>17833</v>
      </c>
      <c r="C13111" s="47" t="s">
        <v>11</v>
      </c>
      <c r="D13111" s="198">
        <v>1.1000000000000001</v>
      </c>
    </row>
    <row r="13112" spans="1:4" ht="26.4" x14ac:dyDescent="0.25">
      <c r="A13112" s="47">
        <v>4354</v>
      </c>
      <c r="B13112" s="54" t="s">
        <v>17834</v>
      </c>
      <c r="C13112" s="47" t="s">
        <v>11</v>
      </c>
      <c r="D13112" s="198">
        <v>46.08</v>
      </c>
    </row>
    <row r="13113" spans="1:4" ht="26.4" x14ac:dyDescent="0.25">
      <c r="A13113" s="47">
        <v>40839</v>
      </c>
      <c r="B13113" s="54" t="s">
        <v>17835</v>
      </c>
      <c r="C13113" s="47" t="s">
        <v>16663</v>
      </c>
      <c r="D13113" s="198">
        <v>110.89</v>
      </c>
    </row>
    <row r="13114" spans="1:4" ht="26.4" x14ac:dyDescent="0.25">
      <c r="A13114" s="47">
        <v>40552</v>
      </c>
      <c r="B13114" s="54" t="s">
        <v>17836</v>
      </c>
      <c r="C13114" s="47" t="s">
        <v>16663</v>
      </c>
      <c r="D13114" s="198">
        <v>45.88</v>
      </c>
    </row>
    <row r="13115" spans="1:4" ht="26.4" x14ac:dyDescent="0.25">
      <c r="A13115" s="47">
        <v>40549</v>
      </c>
      <c r="B13115" s="54" t="s">
        <v>17837</v>
      </c>
      <c r="C13115" s="47" t="s">
        <v>16663</v>
      </c>
      <c r="D13115" s="198">
        <v>181.63</v>
      </c>
    </row>
    <row r="13116" spans="1:4" ht="26.4" x14ac:dyDescent="0.25">
      <c r="A13116" s="47">
        <v>4385</v>
      </c>
      <c r="B13116" s="54" t="s">
        <v>17838</v>
      </c>
      <c r="C13116" s="47" t="s">
        <v>17839</v>
      </c>
      <c r="D13116" s="198">
        <v>5271.46</v>
      </c>
    </row>
    <row r="13117" spans="1:4" x14ac:dyDescent="0.25">
      <c r="A13117" s="47">
        <v>45236</v>
      </c>
      <c r="B13117" s="54" t="s">
        <v>17840</v>
      </c>
      <c r="C13117" s="47" t="s">
        <v>16</v>
      </c>
      <c r="D13117" s="198">
        <v>19.05</v>
      </c>
    </row>
    <row r="13118" spans="1:4" ht="26.4" x14ac:dyDescent="0.25">
      <c r="A13118" s="47">
        <v>20078</v>
      </c>
      <c r="B13118" s="54" t="s">
        <v>17841</v>
      </c>
      <c r="C13118" s="47" t="s">
        <v>11</v>
      </c>
      <c r="D13118" s="198">
        <v>30.86</v>
      </c>
    </row>
    <row r="13119" spans="1:4" x14ac:dyDescent="0.25">
      <c r="A13119" s="47">
        <v>39897</v>
      </c>
      <c r="B13119" s="54" t="s">
        <v>17842</v>
      </c>
      <c r="C13119" s="47" t="s">
        <v>11</v>
      </c>
    </row>
    <row r="13120" spans="1:4" ht="26.4" x14ac:dyDescent="0.25">
      <c r="A13120" s="47">
        <v>118</v>
      </c>
      <c r="B13120" s="54" t="s">
        <v>17843</v>
      </c>
      <c r="C13120" s="47" t="s">
        <v>11</v>
      </c>
      <c r="D13120" s="198">
        <v>65.260000000000005</v>
      </c>
    </row>
    <row r="13121" spans="1:4" ht="26.4" x14ac:dyDescent="0.25">
      <c r="A13121" s="47">
        <v>4396</v>
      </c>
      <c r="B13121" s="54" t="s">
        <v>17844</v>
      </c>
      <c r="C13121" s="47" t="s">
        <v>9</v>
      </c>
      <c r="D13121" s="198">
        <v>233.53</v>
      </c>
    </row>
    <row r="13122" spans="1:4" ht="26.4" x14ac:dyDescent="0.25">
      <c r="A13122" s="47">
        <v>36881</v>
      </c>
      <c r="B13122" s="54" t="s">
        <v>17845</v>
      </c>
      <c r="C13122" s="47" t="s">
        <v>9</v>
      </c>
      <c r="D13122" s="198">
        <v>170.49</v>
      </c>
    </row>
    <row r="13123" spans="1:4" ht="26.4" x14ac:dyDescent="0.25">
      <c r="A13123" s="47">
        <v>4397</v>
      </c>
      <c r="B13123" s="54" t="s">
        <v>17846</v>
      </c>
      <c r="C13123" s="47" t="s">
        <v>9</v>
      </c>
      <c r="D13123" s="198">
        <v>237.42</v>
      </c>
    </row>
    <row r="13124" spans="1:4" ht="26.4" x14ac:dyDescent="0.25">
      <c r="A13124" s="47">
        <v>36882</v>
      </c>
      <c r="B13124" s="54" t="s">
        <v>17847</v>
      </c>
      <c r="C13124" s="47" t="s">
        <v>9</v>
      </c>
      <c r="D13124" s="198">
        <v>173.84</v>
      </c>
    </row>
    <row r="13125" spans="1:4" x14ac:dyDescent="0.25">
      <c r="A13125" s="47">
        <v>4751</v>
      </c>
      <c r="B13125" s="54" t="s">
        <v>17848</v>
      </c>
      <c r="C13125" s="47" t="s">
        <v>18</v>
      </c>
      <c r="D13125" s="198">
        <v>21.94</v>
      </c>
    </row>
    <row r="13126" spans="1:4" x14ac:dyDescent="0.25">
      <c r="A13126" s="47">
        <v>41066</v>
      </c>
      <c r="B13126" s="54" t="s">
        <v>17849</v>
      </c>
      <c r="C13126" s="47" t="s">
        <v>4061</v>
      </c>
      <c r="D13126" s="198">
        <v>3851.11</v>
      </c>
    </row>
    <row r="13127" spans="1:4" ht="26.4" x14ac:dyDescent="0.25">
      <c r="A13127" s="47">
        <v>39604</v>
      </c>
      <c r="B13127" s="54" t="s">
        <v>17850</v>
      </c>
      <c r="C13127" s="47" t="s">
        <v>11</v>
      </c>
      <c r="D13127" s="198">
        <v>11.48</v>
      </c>
    </row>
    <row r="13128" spans="1:4" ht="26.4" x14ac:dyDescent="0.25">
      <c r="A13128" s="47">
        <v>39605</v>
      </c>
      <c r="B13128" s="54" t="s">
        <v>17851</v>
      </c>
      <c r="C13128" s="47" t="s">
        <v>11</v>
      </c>
      <c r="D13128" s="198">
        <v>12.47</v>
      </c>
    </row>
    <row r="13129" spans="1:4" ht="26.4" x14ac:dyDescent="0.25">
      <c r="A13129" s="47">
        <v>39606</v>
      </c>
      <c r="B13129" s="54" t="s">
        <v>17852</v>
      </c>
      <c r="C13129" s="47" t="s">
        <v>11</v>
      </c>
      <c r="D13129" s="198">
        <v>21.83</v>
      </c>
    </row>
    <row r="13130" spans="1:4" ht="26.4" x14ac:dyDescent="0.25">
      <c r="A13130" s="47">
        <v>39607</v>
      </c>
      <c r="B13130" s="54" t="s">
        <v>17853</v>
      </c>
      <c r="C13130" s="47" t="s">
        <v>11</v>
      </c>
      <c r="D13130" s="198">
        <v>29.54</v>
      </c>
    </row>
    <row r="13131" spans="1:4" ht="26.4" x14ac:dyDescent="0.25">
      <c r="A13131" s="47">
        <v>39594</v>
      </c>
      <c r="B13131" s="54" t="s">
        <v>17854</v>
      </c>
      <c r="C13131" s="47" t="s">
        <v>11</v>
      </c>
    </row>
    <row r="13132" spans="1:4" ht="26.4" x14ac:dyDescent="0.25">
      <c r="A13132" s="47">
        <v>39596</v>
      </c>
      <c r="B13132" s="54" t="s">
        <v>17855</v>
      </c>
      <c r="C13132" s="47" t="s">
        <v>11</v>
      </c>
    </row>
    <row r="13133" spans="1:4" ht="26.4" x14ac:dyDescent="0.25">
      <c r="A13133" s="47">
        <v>39595</v>
      </c>
      <c r="B13133" s="54" t="s">
        <v>17856</v>
      </c>
      <c r="C13133" s="47" t="s">
        <v>11</v>
      </c>
    </row>
    <row r="13134" spans="1:4" ht="26.4" x14ac:dyDescent="0.25">
      <c r="A13134" s="47">
        <v>39597</v>
      </c>
      <c r="B13134" s="54" t="s">
        <v>17857</v>
      </c>
      <c r="C13134" s="47" t="s">
        <v>11</v>
      </c>
    </row>
    <row r="13135" spans="1:4" x14ac:dyDescent="0.25">
      <c r="A13135" s="47">
        <v>10731</v>
      </c>
      <c r="B13135" s="54" t="s">
        <v>17858</v>
      </c>
      <c r="C13135" s="47" t="s">
        <v>9</v>
      </c>
    </row>
    <row r="13136" spans="1:4" x14ac:dyDescent="0.25">
      <c r="A13136" s="47">
        <v>4704</v>
      </c>
      <c r="B13136" s="54" t="s">
        <v>17859</v>
      </c>
      <c r="C13136" s="47" t="s">
        <v>9</v>
      </c>
    </row>
    <row r="13137" spans="1:4" x14ac:dyDescent="0.25">
      <c r="A13137" s="47">
        <v>10730</v>
      </c>
      <c r="B13137" s="54" t="s">
        <v>17860</v>
      </c>
      <c r="C13137" s="47" t="s">
        <v>9</v>
      </c>
    </row>
    <row r="13138" spans="1:4" ht="26.4" x14ac:dyDescent="0.25">
      <c r="A13138" s="47">
        <v>4720</v>
      </c>
      <c r="B13138" s="54" t="s">
        <v>17861</v>
      </c>
      <c r="C13138" s="47" t="s">
        <v>28</v>
      </c>
      <c r="D13138" s="198">
        <v>163.08000000000001</v>
      </c>
    </row>
    <row r="13139" spans="1:4" x14ac:dyDescent="0.25">
      <c r="A13139" s="47">
        <v>4721</v>
      </c>
      <c r="B13139" s="54" t="s">
        <v>17862</v>
      </c>
      <c r="C13139" s="47" t="s">
        <v>28</v>
      </c>
      <c r="D13139" s="198">
        <v>141.25</v>
      </c>
    </row>
    <row r="13140" spans="1:4" x14ac:dyDescent="0.25">
      <c r="A13140" s="47">
        <v>4718</v>
      </c>
      <c r="B13140" s="54" t="s">
        <v>17863</v>
      </c>
      <c r="C13140" s="47" t="s">
        <v>28</v>
      </c>
      <c r="D13140" s="198">
        <v>142</v>
      </c>
    </row>
    <row r="13141" spans="1:4" x14ac:dyDescent="0.25">
      <c r="A13141" s="47">
        <v>4722</v>
      </c>
      <c r="B13141" s="54" t="s">
        <v>17864</v>
      </c>
      <c r="C13141" s="47" t="s">
        <v>28</v>
      </c>
      <c r="D13141" s="198">
        <v>133.43</v>
      </c>
    </row>
    <row r="13142" spans="1:4" ht="26.4" x14ac:dyDescent="0.25">
      <c r="A13142" s="47">
        <v>4730</v>
      </c>
      <c r="B13142" s="54" t="s">
        <v>17865</v>
      </c>
      <c r="C13142" s="47" t="s">
        <v>28</v>
      </c>
      <c r="D13142" s="198">
        <v>132.77000000000001</v>
      </c>
    </row>
    <row r="13143" spans="1:4" ht="39.6" x14ac:dyDescent="0.25">
      <c r="A13143" s="47">
        <v>13186</v>
      </c>
      <c r="B13143" s="54" t="s">
        <v>17866</v>
      </c>
      <c r="C13143" s="47" t="s">
        <v>28</v>
      </c>
      <c r="D13143" s="198">
        <v>153.19999999999999</v>
      </c>
    </row>
    <row r="13144" spans="1:4" ht="39.6" x14ac:dyDescent="0.25">
      <c r="A13144" s="47">
        <v>10737</v>
      </c>
      <c r="B13144" s="54" t="s">
        <v>17867</v>
      </c>
      <c r="C13144" s="47" t="s">
        <v>9</v>
      </c>
    </row>
    <row r="13145" spans="1:4" ht="26.4" x14ac:dyDescent="0.25">
      <c r="A13145" s="47">
        <v>10734</v>
      </c>
      <c r="B13145" s="54" t="s">
        <v>17868</v>
      </c>
      <c r="C13145" s="47" t="s">
        <v>9</v>
      </c>
    </row>
    <row r="13146" spans="1:4" x14ac:dyDescent="0.25">
      <c r="A13146" s="47">
        <v>4708</v>
      </c>
      <c r="B13146" s="54" t="s">
        <v>17869</v>
      </c>
      <c r="C13146" s="47" t="s">
        <v>9</v>
      </c>
    </row>
    <row r="13147" spans="1:4" ht="39.6" x14ac:dyDescent="0.25">
      <c r="A13147" s="47">
        <v>4712</v>
      </c>
      <c r="B13147" s="54" t="s">
        <v>17870</v>
      </c>
      <c r="C13147" s="47" t="s">
        <v>9</v>
      </c>
    </row>
    <row r="13148" spans="1:4" ht="39.6" x14ac:dyDescent="0.25">
      <c r="A13148" s="47">
        <v>4710</v>
      </c>
      <c r="B13148" s="54" t="s">
        <v>17871</v>
      </c>
      <c r="C13148" s="47" t="s">
        <v>9</v>
      </c>
    </row>
    <row r="13149" spans="1:4" x14ac:dyDescent="0.25">
      <c r="A13149" s="47">
        <v>4750</v>
      </c>
      <c r="B13149" s="54" t="s">
        <v>17872</v>
      </c>
      <c r="C13149" s="47" t="s">
        <v>18</v>
      </c>
      <c r="D13149" s="198">
        <v>21.94</v>
      </c>
    </row>
    <row r="13150" spans="1:4" x14ac:dyDescent="0.25">
      <c r="A13150" s="47">
        <v>41065</v>
      </c>
      <c r="B13150" s="54" t="s">
        <v>17873</v>
      </c>
      <c r="C13150" s="47" t="s">
        <v>4061</v>
      </c>
      <c r="D13150" s="198">
        <v>3850.55</v>
      </c>
    </row>
    <row r="13151" spans="1:4" ht="26.4" x14ac:dyDescent="0.25">
      <c r="A13151" s="47">
        <v>34747</v>
      </c>
      <c r="B13151" s="54" t="s">
        <v>17874</v>
      </c>
      <c r="C13151" s="47" t="s">
        <v>27</v>
      </c>
      <c r="D13151" s="198">
        <v>36.6</v>
      </c>
    </row>
    <row r="13152" spans="1:4" ht="26.4" x14ac:dyDescent="0.25">
      <c r="A13152" s="47">
        <v>4826</v>
      </c>
      <c r="B13152" s="54" t="s">
        <v>17875</v>
      </c>
      <c r="C13152" s="47" t="s">
        <v>27</v>
      </c>
      <c r="D13152" s="198">
        <v>39.35</v>
      </c>
    </row>
    <row r="13153" spans="1:4" x14ac:dyDescent="0.25">
      <c r="A13153" s="47">
        <v>41975</v>
      </c>
      <c r="B13153" s="54" t="s">
        <v>17876</v>
      </c>
      <c r="C13153" s="47" t="s">
        <v>9</v>
      </c>
    </row>
    <row r="13154" spans="1:4" ht="26.4" x14ac:dyDescent="0.25">
      <c r="A13154" s="47">
        <v>4825</v>
      </c>
      <c r="B13154" s="54" t="s">
        <v>17877</v>
      </c>
      <c r="C13154" s="47" t="s">
        <v>27</v>
      </c>
      <c r="D13154" s="198">
        <v>54.48</v>
      </c>
    </row>
    <row r="13155" spans="1:4" x14ac:dyDescent="0.25">
      <c r="A13155" s="47">
        <v>34744</v>
      </c>
      <c r="B13155" s="54" t="s">
        <v>17878</v>
      </c>
      <c r="C13155" s="47" t="s">
        <v>9</v>
      </c>
    </row>
    <row r="13156" spans="1:4" ht="26.4" x14ac:dyDescent="0.25">
      <c r="A13156" s="47">
        <v>39430</v>
      </c>
      <c r="B13156" s="54" t="s">
        <v>17879</v>
      </c>
      <c r="C13156" s="47" t="s">
        <v>11</v>
      </c>
      <c r="D13156" s="198">
        <v>1.56</v>
      </c>
    </row>
    <row r="13157" spans="1:4" ht="26.4" x14ac:dyDescent="0.25">
      <c r="A13157" s="47">
        <v>39573</v>
      </c>
      <c r="B13157" s="54" t="s">
        <v>17880</v>
      </c>
      <c r="C13157" s="47" t="s">
        <v>11</v>
      </c>
      <c r="D13157" s="198">
        <v>1.53</v>
      </c>
    </row>
    <row r="13158" spans="1:4" ht="26.4" x14ac:dyDescent="0.25">
      <c r="A13158" s="47">
        <v>38410</v>
      </c>
      <c r="B13158" s="54" t="s">
        <v>17881</v>
      </c>
      <c r="C13158" s="47" t="s">
        <v>11</v>
      </c>
      <c r="D13158" s="198">
        <v>13923.84</v>
      </c>
    </row>
    <row r="13159" spans="1:4" x14ac:dyDescent="0.25">
      <c r="A13159" s="47">
        <v>43082</v>
      </c>
      <c r="B13159" s="54" t="s">
        <v>17882</v>
      </c>
      <c r="C13159" s="47" t="s">
        <v>16</v>
      </c>
    </row>
    <row r="13160" spans="1:4" ht="26.4" x14ac:dyDescent="0.25">
      <c r="A13160" s="47">
        <v>43083</v>
      </c>
      <c r="B13160" s="54" t="s">
        <v>17883</v>
      </c>
      <c r="C13160" s="47" t="s">
        <v>16</v>
      </c>
    </row>
    <row r="13161" spans="1:4" ht="26.4" x14ac:dyDescent="0.25">
      <c r="A13161" s="47">
        <v>40535</v>
      </c>
      <c r="B13161" s="54" t="s">
        <v>17884</v>
      </c>
      <c r="C13161" s="47" t="s">
        <v>16</v>
      </c>
    </row>
    <row r="13162" spans="1:4" ht="26.4" x14ac:dyDescent="0.25">
      <c r="A13162" s="47">
        <v>40598</v>
      </c>
      <c r="B13162" s="54" t="s">
        <v>17885</v>
      </c>
      <c r="C13162" s="47" t="s">
        <v>16</v>
      </c>
    </row>
    <row r="13163" spans="1:4" ht="26.4" x14ac:dyDescent="0.25">
      <c r="A13163" s="47">
        <v>43692</v>
      </c>
      <c r="B13163" s="54" t="s">
        <v>17886</v>
      </c>
      <c r="C13163" s="47" t="s">
        <v>16</v>
      </c>
    </row>
    <row r="13164" spans="1:4" ht="26.4" x14ac:dyDescent="0.25">
      <c r="A13164" s="47">
        <v>43665</v>
      </c>
      <c r="B13164" s="54" t="s">
        <v>17887</v>
      </c>
      <c r="C13164" s="47" t="s">
        <v>16</v>
      </c>
    </row>
    <row r="13165" spans="1:4" ht="26.4" x14ac:dyDescent="0.25">
      <c r="A13165" s="47">
        <v>10966</v>
      </c>
      <c r="B13165" s="54" t="s">
        <v>17888</v>
      </c>
      <c r="C13165" s="47" t="s">
        <v>16</v>
      </c>
    </row>
    <row r="13166" spans="1:4" ht="26.4" x14ac:dyDescent="0.25">
      <c r="A13166" s="47">
        <v>39427</v>
      </c>
      <c r="B13166" s="54" t="s">
        <v>17889</v>
      </c>
      <c r="C13166" s="47" t="s">
        <v>27</v>
      </c>
      <c r="D13166" s="198">
        <v>4.1399999999999997</v>
      </c>
    </row>
    <row r="13167" spans="1:4" ht="26.4" x14ac:dyDescent="0.25">
      <c r="A13167" s="47">
        <v>39424</v>
      </c>
      <c r="B13167" s="54" t="s">
        <v>17890</v>
      </c>
      <c r="C13167" s="47" t="s">
        <v>27</v>
      </c>
      <c r="D13167" s="198">
        <v>2.46</v>
      </c>
    </row>
    <row r="13168" spans="1:4" ht="26.4" x14ac:dyDescent="0.25">
      <c r="A13168" s="47">
        <v>39425</v>
      </c>
      <c r="B13168" s="54" t="s">
        <v>17891</v>
      </c>
      <c r="C13168" s="47" t="s">
        <v>27</v>
      </c>
      <c r="D13168" s="198">
        <v>2.4300000000000002</v>
      </c>
    </row>
    <row r="13169" spans="1:4" x14ac:dyDescent="0.25">
      <c r="A13169" s="47">
        <v>40664</v>
      </c>
      <c r="B13169" s="54" t="s">
        <v>17892</v>
      </c>
      <c r="C13169" s="47" t="s">
        <v>16</v>
      </c>
    </row>
    <row r="13170" spans="1:4" x14ac:dyDescent="0.25">
      <c r="A13170" s="47">
        <v>34360</v>
      </c>
      <c r="B13170" s="54" t="s">
        <v>17893</v>
      </c>
      <c r="C13170" s="47" t="s">
        <v>16</v>
      </c>
    </row>
    <row r="13171" spans="1:4" x14ac:dyDescent="0.25">
      <c r="A13171" s="47">
        <v>20259</v>
      </c>
      <c r="B13171" s="54" t="s">
        <v>17894</v>
      </c>
      <c r="C13171" s="47" t="s">
        <v>27</v>
      </c>
    </row>
    <row r="13172" spans="1:4" ht="39.6" x14ac:dyDescent="0.25">
      <c r="A13172" s="47">
        <v>14077</v>
      </c>
      <c r="B13172" s="54" t="s">
        <v>17895</v>
      </c>
      <c r="C13172" s="47" t="s">
        <v>27</v>
      </c>
    </row>
    <row r="13173" spans="1:4" ht="39.6" x14ac:dyDescent="0.25">
      <c r="A13173" s="47">
        <v>3678</v>
      </c>
      <c r="B13173" s="54" t="s">
        <v>17896</v>
      </c>
      <c r="C13173" s="47" t="s">
        <v>27</v>
      </c>
    </row>
    <row r="13174" spans="1:4" ht="26.4" x14ac:dyDescent="0.25">
      <c r="A13174" s="47">
        <v>11552</v>
      </c>
      <c r="B13174" s="54" t="s">
        <v>17897</v>
      </c>
      <c r="C13174" s="47" t="s">
        <v>27</v>
      </c>
      <c r="D13174" s="198">
        <v>7.12</v>
      </c>
    </row>
    <row r="13175" spans="1:4" ht="26.4" x14ac:dyDescent="0.25">
      <c r="A13175" s="47">
        <v>585</v>
      </c>
      <c r="B13175" s="54" t="s">
        <v>17898</v>
      </c>
      <c r="C13175" s="47" t="s">
        <v>16</v>
      </c>
    </row>
    <row r="13176" spans="1:4" ht="26.4" x14ac:dyDescent="0.25">
      <c r="A13176" s="47">
        <v>39418</v>
      </c>
      <c r="B13176" s="54" t="s">
        <v>17899</v>
      </c>
      <c r="C13176" s="47" t="s">
        <v>27</v>
      </c>
      <c r="D13176" s="198">
        <v>4.62</v>
      </c>
    </row>
    <row r="13177" spans="1:4" ht="26.4" x14ac:dyDescent="0.25">
      <c r="A13177" s="47">
        <v>39419</v>
      </c>
      <c r="B13177" s="54" t="s">
        <v>17900</v>
      </c>
      <c r="C13177" s="47" t="s">
        <v>27</v>
      </c>
      <c r="D13177" s="198">
        <v>5.63</v>
      </c>
    </row>
    <row r="13178" spans="1:4" ht="26.4" x14ac:dyDescent="0.25">
      <c r="A13178" s="47">
        <v>39420</v>
      </c>
      <c r="B13178" s="54" t="s">
        <v>17901</v>
      </c>
      <c r="C13178" s="47" t="s">
        <v>27</v>
      </c>
      <c r="D13178" s="198">
        <v>6.21</v>
      </c>
    </row>
    <row r="13179" spans="1:4" ht="26.4" x14ac:dyDescent="0.25">
      <c r="A13179" s="47">
        <v>39571</v>
      </c>
      <c r="B13179" s="54" t="s">
        <v>17902</v>
      </c>
      <c r="C13179" s="47" t="s">
        <v>27</v>
      </c>
      <c r="D13179" s="198">
        <v>3.75</v>
      </c>
    </row>
    <row r="13180" spans="1:4" ht="26.4" x14ac:dyDescent="0.25">
      <c r="A13180" s="47">
        <v>39421</v>
      </c>
      <c r="B13180" s="54" t="s">
        <v>17903</v>
      </c>
      <c r="C13180" s="47" t="s">
        <v>27</v>
      </c>
      <c r="D13180" s="198">
        <v>5.47</v>
      </c>
    </row>
    <row r="13181" spans="1:4" ht="26.4" x14ac:dyDescent="0.25">
      <c r="A13181" s="47">
        <v>39422</v>
      </c>
      <c r="B13181" s="54" t="s">
        <v>17904</v>
      </c>
      <c r="C13181" s="47" t="s">
        <v>27</v>
      </c>
      <c r="D13181" s="198">
        <v>6.39</v>
      </c>
    </row>
    <row r="13182" spans="1:4" ht="26.4" x14ac:dyDescent="0.25">
      <c r="A13182" s="47">
        <v>39423</v>
      </c>
      <c r="B13182" s="54" t="s">
        <v>17905</v>
      </c>
      <c r="C13182" s="47" t="s">
        <v>27</v>
      </c>
      <c r="D13182" s="198">
        <v>7.42</v>
      </c>
    </row>
    <row r="13183" spans="1:4" ht="26.4" x14ac:dyDescent="0.25">
      <c r="A13183" s="47">
        <v>39426</v>
      </c>
      <c r="B13183" s="54" t="s">
        <v>17906</v>
      </c>
      <c r="C13183" s="47" t="s">
        <v>27</v>
      </c>
      <c r="D13183" s="198">
        <v>16.68</v>
      </c>
    </row>
    <row r="13184" spans="1:4" ht="26.4" x14ac:dyDescent="0.25">
      <c r="A13184" s="47">
        <v>39429</v>
      </c>
      <c r="B13184" s="54" t="s">
        <v>17907</v>
      </c>
      <c r="C13184" s="47" t="s">
        <v>27</v>
      </c>
      <c r="D13184" s="198">
        <v>5.26</v>
      </c>
    </row>
    <row r="13185" spans="1:4" ht="26.4" x14ac:dyDescent="0.25">
      <c r="A13185" s="47">
        <v>39428</v>
      </c>
      <c r="B13185" s="54" t="s">
        <v>17908</v>
      </c>
      <c r="C13185" s="47" t="s">
        <v>27</v>
      </c>
      <c r="D13185" s="198">
        <v>4.0199999999999996</v>
      </c>
    </row>
    <row r="13186" spans="1:4" ht="26.4" x14ac:dyDescent="0.25">
      <c r="A13186" s="47">
        <v>39572</v>
      </c>
      <c r="B13186" s="54" t="s">
        <v>17909</v>
      </c>
      <c r="C13186" s="47" t="s">
        <v>27</v>
      </c>
      <c r="D13186" s="198">
        <v>3.48</v>
      </c>
    </row>
    <row r="13187" spans="1:4" ht="26.4" x14ac:dyDescent="0.25">
      <c r="A13187" s="47">
        <v>39570</v>
      </c>
      <c r="B13187" s="54" t="s">
        <v>17910</v>
      </c>
      <c r="C13187" s="47" t="s">
        <v>27</v>
      </c>
      <c r="D13187" s="198">
        <v>3.69</v>
      </c>
    </row>
    <row r="13188" spans="1:4" ht="26.4" x14ac:dyDescent="0.25">
      <c r="A13188" s="47">
        <v>39569</v>
      </c>
      <c r="B13188" s="54" t="s">
        <v>17911</v>
      </c>
      <c r="C13188" s="47" t="s">
        <v>27</v>
      </c>
      <c r="D13188" s="198">
        <v>3.64</v>
      </c>
    </row>
    <row r="13189" spans="1:4" x14ac:dyDescent="0.25">
      <c r="A13189" s="47">
        <v>39328</v>
      </c>
      <c r="B13189" s="54" t="s">
        <v>17912</v>
      </c>
      <c r="C13189" s="47" t="s">
        <v>27</v>
      </c>
      <c r="D13189" s="198">
        <v>3.77</v>
      </c>
    </row>
    <row r="13190" spans="1:4" x14ac:dyDescent="0.25">
      <c r="A13190" s="47">
        <v>39029</v>
      </c>
      <c r="B13190" s="54" t="s">
        <v>17913</v>
      </c>
      <c r="C13190" s="47" t="s">
        <v>27</v>
      </c>
      <c r="D13190" s="198">
        <v>11.77</v>
      </c>
    </row>
    <row r="13191" spans="1:4" x14ac:dyDescent="0.25">
      <c r="A13191" s="47">
        <v>39028</v>
      </c>
      <c r="B13191" s="54" t="s">
        <v>17914</v>
      </c>
      <c r="C13191" s="47" t="s">
        <v>27</v>
      </c>
      <c r="D13191" s="198">
        <v>6.85</v>
      </c>
    </row>
    <row r="13192" spans="1:4" ht="39.6" x14ac:dyDescent="0.25">
      <c r="A13192" s="47">
        <v>38541</v>
      </c>
      <c r="B13192" s="54" t="s">
        <v>17915</v>
      </c>
      <c r="C13192" s="47" t="s">
        <v>11</v>
      </c>
      <c r="D13192" s="198">
        <v>4443243.2300000004</v>
      </c>
    </row>
    <row r="13193" spans="1:4" ht="39.6" x14ac:dyDescent="0.25">
      <c r="A13193" s="47">
        <v>38542</v>
      </c>
      <c r="B13193" s="54" t="s">
        <v>17916</v>
      </c>
      <c r="C13193" s="47" t="s">
        <v>11</v>
      </c>
      <c r="D13193" s="198">
        <v>6812972.9800000004</v>
      </c>
    </row>
    <row r="13194" spans="1:4" ht="26.4" x14ac:dyDescent="0.25">
      <c r="A13194" s="47">
        <v>45080</v>
      </c>
      <c r="B13194" s="54" t="s">
        <v>17917</v>
      </c>
      <c r="C13194" s="47" t="s">
        <v>11</v>
      </c>
      <c r="D13194" s="198">
        <v>14754.73</v>
      </c>
    </row>
    <row r="13195" spans="1:4" ht="52.8" x14ac:dyDescent="0.25">
      <c r="A13195" s="47">
        <v>38543</v>
      </c>
      <c r="B13195" s="54" t="s">
        <v>17918</v>
      </c>
      <c r="C13195" s="47" t="s">
        <v>11</v>
      </c>
      <c r="D13195" s="198">
        <v>1387284.96</v>
      </c>
    </row>
    <row r="13196" spans="1:4" ht="26.4" x14ac:dyDescent="0.25">
      <c r="A13196" s="47">
        <v>44002</v>
      </c>
      <c r="B13196" s="54" t="s">
        <v>17919</v>
      </c>
      <c r="C13196" s="47" t="s">
        <v>11</v>
      </c>
      <c r="D13196" s="198">
        <v>6479927.1799999997</v>
      </c>
    </row>
    <row r="13197" spans="1:4" ht="26.4" x14ac:dyDescent="0.25">
      <c r="A13197" s="47">
        <v>43886</v>
      </c>
      <c r="B13197" s="54" t="s">
        <v>17920</v>
      </c>
      <c r="C13197" s="47" t="s">
        <v>11</v>
      </c>
      <c r="D13197" s="198">
        <v>3144831.76</v>
      </c>
    </row>
    <row r="13198" spans="1:4" ht="26.4" x14ac:dyDescent="0.25">
      <c r="A13198" s="47">
        <v>40789</v>
      </c>
      <c r="B13198" s="54" t="s">
        <v>17921</v>
      </c>
      <c r="C13198" s="47" t="s">
        <v>11</v>
      </c>
      <c r="D13198" s="198">
        <v>18494.55</v>
      </c>
    </row>
    <row r="13199" spans="1:4" ht="26.4" x14ac:dyDescent="0.25">
      <c r="A13199" s="47">
        <v>40791</v>
      </c>
      <c r="B13199" s="54" t="s">
        <v>17922</v>
      </c>
      <c r="C13199" s="47" t="s">
        <v>11</v>
      </c>
      <c r="D13199" s="198">
        <v>39880.199999999997</v>
      </c>
    </row>
    <row r="13200" spans="1:4" ht="26.4" x14ac:dyDescent="0.25">
      <c r="A13200" s="47">
        <v>44003</v>
      </c>
      <c r="B13200" s="54" t="s">
        <v>17923</v>
      </c>
      <c r="C13200" s="47" t="s">
        <v>11</v>
      </c>
      <c r="D13200" s="198">
        <v>9004973.0099999998</v>
      </c>
    </row>
    <row r="13201" spans="1:4" ht="39.6" x14ac:dyDescent="0.25">
      <c r="A13201" s="47">
        <v>44548</v>
      </c>
      <c r="B13201" s="54" t="s">
        <v>17924</v>
      </c>
      <c r="C13201" s="47" t="s">
        <v>11</v>
      </c>
      <c r="D13201" s="198">
        <v>2753932.05</v>
      </c>
    </row>
    <row r="13202" spans="1:4" ht="39.6" x14ac:dyDescent="0.25">
      <c r="A13202" s="47">
        <v>44550</v>
      </c>
      <c r="B13202" s="54" t="s">
        <v>17925</v>
      </c>
      <c r="C13202" s="47" t="s">
        <v>11</v>
      </c>
      <c r="D13202" s="198">
        <v>8640034.5999999996</v>
      </c>
    </row>
    <row r="13203" spans="1:4" ht="39.6" x14ac:dyDescent="0.25">
      <c r="A13203" s="47">
        <v>44549</v>
      </c>
      <c r="B13203" s="54" t="s">
        <v>17926</v>
      </c>
      <c r="C13203" s="47" t="s">
        <v>11</v>
      </c>
      <c r="D13203" s="198">
        <v>6318025.3200000003</v>
      </c>
    </row>
    <row r="13204" spans="1:4" ht="26.4" x14ac:dyDescent="0.25">
      <c r="A13204" s="47">
        <v>41982</v>
      </c>
      <c r="B13204" s="54" t="s">
        <v>17927</v>
      </c>
      <c r="C13204" s="47" t="s">
        <v>11</v>
      </c>
      <c r="D13204" s="198">
        <v>1678558.52</v>
      </c>
    </row>
    <row r="13205" spans="1:4" ht="26.4" x14ac:dyDescent="0.25">
      <c r="A13205" s="47">
        <v>39012</v>
      </c>
      <c r="B13205" s="54" t="s">
        <v>17928</v>
      </c>
      <c r="C13205" s="47" t="s">
        <v>11</v>
      </c>
      <c r="D13205" s="198">
        <v>984918.92</v>
      </c>
    </row>
    <row r="13206" spans="1:4" ht="26.4" x14ac:dyDescent="0.25">
      <c r="A13206" s="47">
        <v>40435</v>
      </c>
      <c r="B13206" s="54" t="s">
        <v>17929</v>
      </c>
      <c r="C13206" s="47" t="s">
        <v>11</v>
      </c>
      <c r="D13206" s="198">
        <v>994551.85</v>
      </c>
    </row>
    <row r="13207" spans="1:4" x14ac:dyDescent="0.25">
      <c r="A13207" s="47">
        <v>45265</v>
      </c>
      <c r="B13207" s="54" t="s">
        <v>17930</v>
      </c>
      <c r="C13207" s="47" t="s">
        <v>8802</v>
      </c>
      <c r="D13207" s="198">
        <v>30.93</v>
      </c>
    </row>
    <row r="13208" spans="1:4" ht="26.4" x14ac:dyDescent="0.25">
      <c r="A13208" s="47">
        <v>13617</v>
      </c>
      <c r="B13208" s="54" t="s">
        <v>17931</v>
      </c>
      <c r="C13208" s="47" t="s">
        <v>11</v>
      </c>
      <c r="D13208" s="198">
        <v>104224.54</v>
      </c>
    </row>
    <row r="13209" spans="1:4" ht="26.4" x14ac:dyDescent="0.25">
      <c r="A13209" s="47">
        <v>35274</v>
      </c>
      <c r="B13209" s="54" t="s">
        <v>17932</v>
      </c>
      <c r="C13209" s="47" t="s">
        <v>27</v>
      </c>
      <c r="D13209" s="198">
        <v>56.56</v>
      </c>
    </row>
    <row r="13210" spans="1:4" ht="26.4" x14ac:dyDescent="0.25">
      <c r="A13210" s="47">
        <v>35275</v>
      </c>
      <c r="B13210" s="54" t="s">
        <v>17933</v>
      </c>
      <c r="C13210" s="47" t="s">
        <v>27</v>
      </c>
      <c r="D13210" s="198">
        <v>120.04</v>
      </c>
    </row>
    <row r="13211" spans="1:4" ht="26.4" x14ac:dyDescent="0.25">
      <c r="A13211" s="47">
        <v>35276</v>
      </c>
      <c r="B13211" s="54" t="s">
        <v>17934</v>
      </c>
      <c r="C13211" s="47" t="s">
        <v>27</v>
      </c>
      <c r="D13211" s="198">
        <v>208.88</v>
      </c>
    </row>
    <row r="13212" spans="1:4" ht="26.4" x14ac:dyDescent="0.25">
      <c r="A13212" s="47">
        <v>11091</v>
      </c>
      <c r="B13212" s="54" t="s">
        <v>17935</v>
      </c>
      <c r="C13212" s="47" t="s">
        <v>11</v>
      </c>
      <c r="D13212" s="198">
        <v>2.13</v>
      </c>
    </row>
    <row r="13213" spans="1:4" ht="26.4" x14ac:dyDescent="0.25">
      <c r="A13213" s="47">
        <v>37586</v>
      </c>
      <c r="B13213" s="54" t="s">
        <v>17936</v>
      </c>
      <c r="C13213" s="47" t="s">
        <v>16663</v>
      </c>
      <c r="D13213" s="198">
        <v>45.09</v>
      </c>
    </row>
    <row r="13214" spans="1:4" x14ac:dyDescent="0.25">
      <c r="A13214" s="47">
        <v>37395</v>
      </c>
      <c r="B13214" s="54" t="s">
        <v>17937</v>
      </c>
      <c r="C13214" s="47" t="s">
        <v>16663</v>
      </c>
      <c r="D13214" s="198">
        <v>38.770000000000003</v>
      </c>
    </row>
    <row r="13215" spans="1:4" ht="26.4" x14ac:dyDescent="0.25">
      <c r="A13215" s="47">
        <v>14147</v>
      </c>
      <c r="B13215" s="54" t="s">
        <v>17938</v>
      </c>
      <c r="C13215" s="47" t="s">
        <v>16663</v>
      </c>
      <c r="D13215" s="198">
        <v>51.43</v>
      </c>
    </row>
    <row r="13216" spans="1:4" x14ac:dyDescent="0.25">
      <c r="A13216" s="47">
        <v>37396</v>
      </c>
      <c r="B13216" s="54" t="s">
        <v>17939</v>
      </c>
      <c r="C13216" s="47" t="s">
        <v>16663</v>
      </c>
      <c r="D13216" s="198">
        <v>31.72</v>
      </c>
    </row>
    <row r="13217" spans="1:4" x14ac:dyDescent="0.25">
      <c r="A13217" s="47">
        <v>37397</v>
      </c>
      <c r="B13217" s="54" t="s">
        <v>17940</v>
      </c>
      <c r="C13217" s="47" t="s">
        <v>16663</v>
      </c>
      <c r="D13217" s="198">
        <v>33.229999999999997</v>
      </c>
    </row>
    <row r="13218" spans="1:4" ht="26.4" x14ac:dyDescent="0.25">
      <c r="A13218" s="47">
        <v>43606</v>
      </c>
      <c r="B13218" s="54" t="s">
        <v>17941</v>
      </c>
      <c r="C13218" s="47" t="s">
        <v>11</v>
      </c>
      <c r="D13218" s="198">
        <v>8.5299999999999994</v>
      </c>
    </row>
    <row r="13219" spans="1:4" ht="26.4" x14ac:dyDescent="0.25">
      <c r="A13219" s="47">
        <v>444</v>
      </c>
      <c r="B13219" s="54" t="s">
        <v>17942</v>
      </c>
      <c r="C13219" s="47" t="s">
        <v>11</v>
      </c>
      <c r="D13219" s="198">
        <v>34.4</v>
      </c>
    </row>
    <row r="13220" spans="1:4" ht="26.4" x14ac:dyDescent="0.25">
      <c r="A13220" s="47">
        <v>445</v>
      </c>
      <c r="B13220" s="54" t="s">
        <v>17943</v>
      </c>
      <c r="C13220" s="47" t="s">
        <v>11</v>
      </c>
      <c r="D13220" s="198">
        <v>47.08</v>
      </c>
    </row>
    <row r="13221" spans="1:4" x14ac:dyDescent="0.25">
      <c r="A13221" s="47">
        <v>4783</v>
      </c>
      <c r="B13221" s="54" t="s">
        <v>17944</v>
      </c>
      <c r="C13221" s="47" t="s">
        <v>18</v>
      </c>
      <c r="D13221" s="198">
        <v>25.85</v>
      </c>
    </row>
    <row r="13222" spans="1:4" x14ac:dyDescent="0.25">
      <c r="A13222" s="47">
        <v>41079</v>
      </c>
      <c r="B13222" s="54" t="s">
        <v>17945</v>
      </c>
      <c r="C13222" s="47" t="s">
        <v>4061</v>
      </c>
      <c r="D13222" s="198">
        <v>4535.4399999999996</v>
      </c>
    </row>
    <row r="13223" spans="1:4" x14ac:dyDescent="0.25">
      <c r="A13223" s="47">
        <v>12874</v>
      </c>
      <c r="B13223" s="54" t="s">
        <v>17946</v>
      </c>
      <c r="C13223" s="47" t="s">
        <v>18</v>
      </c>
      <c r="D13223" s="198">
        <v>23.83</v>
      </c>
    </row>
    <row r="13224" spans="1:4" x14ac:dyDescent="0.25">
      <c r="A13224" s="47">
        <v>41082</v>
      </c>
      <c r="B13224" s="54" t="s">
        <v>17947</v>
      </c>
      <c r="C13224" s="47" t="s">
        <v>4061</v>
      </c>
      <c r="D13224" s="198">
        <v>4182.6000000000004</v>
      </c>
    </row>
    <row r="13225" spans="1:4" x14ac:dyDescent="0.25">
      <c r="A13225" s="47">
        <v>4785</v>
      </c>
      <c r="B13225" s="54" t="s">
        <v>17948</v>
      </c>
      <c r="C13225" s="47" t="s">
        <v>18</v>
      </c>
      <c r="D13225" s="198">
        <v>25.85</v>
      </c>
    </row>
    <row r="13226" spans="1:4" x14ac:dyDescent="0.25">
      <c r="A13226" s="47">
        <v>41081</v>
      </c>
      <c r="B13226" s="54" t="s">
        <v>17949</v>
      </c>
      <c r="C13226" s="47" t="s">
        <v>4061</v>
      </c>
      <c r="D13226" s="198">
        <v>4535.4399999999996</v>
      </c>
    </row>
    <row r="13227" spans="1:4" x14ac:dyDescent="0.25">
      <c r="A13227" s="47">
        <v>4801</v>
      </c>
      <c r="B13227" s="54" t="s">
        <v>17950</v>
      </c>
      <c r="C13227" s="47" t="s">
        <v>9</v>
      </c>
      <c r="D13227" s="198">
        <v>73.400000000000006</v>
      </c>
    </row>
    <row r="13228" spans="1:4" ht="26.4" x14ac:dyDescent="0.25">
      <c r="A13228" s="47">
        <v>4794</v>
      </c>
      <c r="B13228" s="54" t="s">
        <v>17951</v>
      </c>
      <c r="C13228" s="47" t="s">
        <v>9</v>
      </c>
      <c r="D13228" s="198">
        <v>334.28</v>
      </c>
    </row>
    <row r="13229" spans="1:4" ht="26.4" x14ac:dyDescent="0.25">
      <c r="A13229" s="47">
        <v>4796</v>
      </c>
      <c r="B13229" s="54" t="s">
        <v>17952</v>
      </c>
      <c r="C13229" s="47" t="s">
        <v>9</v>
      </c>
      <c r="D13229" s="198">
        <v>203.04</v>
      </c>
    </row>
    <row r="13230" spans="1:4" ht="26.4" x14ac:dyDescent="0.25">
      <c r="A13230" s="47">
        <v>4800</v>
      </c>
      <c r="B13230" s="54" t="s">
        <v>17953</v>
      </c>
      <c r="C13230" s="47" t="s">
        <v>9</v>
      </c>
      <c r="D13230" s="198">
        <v>55.83</v>
      </c>
    </row>
    <row r="13231" spans="1:4" ht="26.4" x14ac:dyDescent="0.25">
      <c r="A13231" s="47">
        <v>4795</v>
      </c>
      <c r="B13231" s="54" t="s">
        <v>17954</v>
      </c>
      <c r="C13231" s="47" t="s">
        <v>9</v>
      </c>
      <c r="D13231" s="198">
        <v>325.41000000000003</v>
      </c>
    </row>
    <row r="13232" spans="1:4" ht="39.6" x14ac:dyDescent="0.25">
      <c r="A13232" s="47">
        <v>39694</v>
      </c>
      <c r="B13232" s="54" t="s">
        <v>17955</v>
      </c>
      <c r="C13232" s="47" t="s">
        <v>9</v>
      </c>
      <c r="D13232" s="198">
        <v>357.64</v>
      </c>
    </row>
    <row r="13233" spans="1:4" ht="26.4" x14ac:dyDescent="0.25">
      <c r="A13233" s="47">
        <v>1292</v>
      </c>
      <c r="B13233" s="54" t="s">
        <v>17956</v>
      </c>
      <c r="C13233" s="47" t="s">
        <v>9</v>
      </c>
      <c r="D13233" s="198">
        <v>34.46</v>
      </c>
    </row>
    <row r="13234" spans="1:4" ht="26.4" x14ac:dyDescent="0.25">
      <c r="A13234" s="47">
        <v>1287</v>
      </c>
      <c r="B13234" s="54" t="s">
        <v>17957</v>
      </c>
      <c r="C13234" s="47" t="s">
        <v>9</v>
      </c>
      <c r="D13234" s="198">
        <v>27.59</v>
      </c>
    </row>
    <row r="13235" spans="1:4" ht="26.4" x14ac:dyDescent="0.25">
      <c r="A13235" s="47">
        <v>4786</v>
      </c>
      <c r="B13235" s="54" t="s">
        <v>17958</v>
      </c>
      <c r="C13235" s="47" t="s">
        <v>9</v>
      </c>
    </row>
    <row r="13236" spans="1:4" ht="39.6" x14ac:dyDescent="0.25">
      <c r="A13236" s="47">
        <v>10840</v>
      </c>
      <c r="B13236" s="54" t="s">
        <v>17959</v>
      </c>
      <c r="C13236" s="47" t="s">
        <v>9</v>
      </c>
      <c r="D13236" s="198">
        <v>237.5</v>
      </c>
    </row>
    <row r="13237" spans="1:4" ht="39.6" x14ac:dyDescent="0.25">
      <c r="A13237" s="47">
        <v>10841</v>
      </c>
      <c r="B13237" s="54" t="s">
        <v>17960</v>
      </c>
      <c r="C13237" s="47" t="s">
        <v>9</v>
      </c>
      <c r="D13237" s="198">
        <v>179.24</v>
      </c>
    </row>
    <row r="13238" spans="1:4" ht="26.4" x14ac:dyDescent="0.25">
      <c r="A13238" s="47">
        <v>44540</v>
      </c>
      <c r="B13238" s="54" t="s">
        <v>17961</v>
      </c>
      <c r="C13238" s="47" t="s">
        <v>9</v>
      </c>
      <c r="D13238" s="198">
        <v>229.03</v>
      </c>
    </row>
    <row r="13239" spans="1:4" ht="26.4" x14ac:dyDescent="0.25">
      <c r="A13239" s="47">
        <v>10842</v>
      </c>
      <c r="B13239" s="54" t="s">
        <v>17962</v>
      </c>
      <c r="C13239" s="47" t="s">
        <v>9</v>
      </c>
      <c r="D13239" s="198">
        <v>258.89999999999998</v>
      </c>
    </row>
    <row r="13240" spans="1:4" ht="26.4" x14ac:dyDescent="0.25">
      <c r="A13240" s="47">
        <v>45190</v>
      </c>
      <c r="B13240" s="54" t="s">
        <v>17963</v>
      </c>
      <c r="C13240" s="47" t="s">
        <v>9</v>
      </c>
      <c r="D13240" s="198">
        <v>56.9</v>
      </c>
    </row>
    <row r="13241" spans="1:4" ht="26.4" x14ac:dyDescent="0.25">
      <c r="A13241" s="47">
        <v>45191</v>
      </c>
      <c r="B13241" s="54" t="s">
        <v>17964</v>
      </c>
      <c r="C13241" s="47" t="s">
        <v>9</v>
      </c>
      <c r="D13241" s="198">
        <v>96.53</v>
      </c>
    </row>
    <row r="13242" spans="1:4" ht="26.4" x14ac:dyDescent="0.25">
      <c r="A13242" s="47">
        <v>38180</v>
      </c>
      <c r="B13242" s="54" t="s">
        <v>17965</v>
      </c>
      <c r="C13242" s="47" t="s">
        <v>9</v>
      </c>
      <c r="D13242" s="198">
        <v>163.47</v>
      </c>
    </row>
    <row r="13243" spans="1:4" x14ac:dyDescent="0.25">
      <c r="A13243" s="47">
        <v>40648</v>
      </c>
      <c r="B13243" s="54" t="s">
        <v>17966</v>
      </c>
      <c r="C13243" s="47" t="s">
        <v>9</v>
      </c>
    </row>
    <row r="13244" spans="1:4" x14ac:dyDescent="0.25">
      <c r="A13244" s="47">
        <v>40649</v>
      </c>
      <c r="B13244" s="54" t="s">
        <v>17967</v>
      </c>
      <c r="C13244" s="47" t="s">
        <v>9</v>
      </c>
    </row>
    <row r="13245" spans="1:4" ht="26.4" x14ac:dyDescent="0.25">
      <c r="A13245" s="47">
        <v>40650</v>
      </c>
      <c r="B13245" s="54" t="s">
        <v>17968</v>
      </c>
      <c r="C13245" s="47" t="s">
        <v>9</v>
      </c>
    </row>
    <row r="13246" spans="1:4" ht="26.4" x14ac:dyDescent="0.25">
      <c r="A13246" s="47">
        <v>40651</v>
      </c>
      <c r="B13246" s="54" t="s">
        <v>17969</v>
      </c>
      <c r="C13246" s="47" t="s">
        <v>9</v>
      </c>
    </row>
    <row r="13247" spans="1:4" x14ac:dyDescent="0.25">
      <c r="A13247" s="47">
        <v>40652</v>
      </c>
      <c r="B13247" s="54" t="s">
        <v>17970</v>
      </c>
      <c r="C13247" s="47" t="s">
        <v>9</v>
      </c>
    </row>
    <row r="13248" spans="1:4" ht="26.4" x14ac:dyDescent="0.25">
      <c r="A13248" s="47">
        <v>40647</v>
      </c>
      <c r="B13248" s="54" t="s">
        <v>17971</v>
      </c>
      <c r="C13248" s="47" t="s">
        <v>9</v>
      </c>
    </row>
    <row r="13249" spans="1:4" x14ac:dyDescent="0.25">
      <c r="A13249" s="47">
        <v>40653</v>
      </c>
      <c r="B13249" s="54" t="s">
        <v>17972</v>
      </c>
      <c r="C13249" s="47" t="s">
        <v>9</v>
      </c>
    </row>
    <row r="13250" spans="1:4" ht="26.4" x14ac:dyDescent="0.25">
      <c r="A13250" s="47">
        <v>38135</v>
      </c>
      <c r="B13250" s="54" t="s">
        <v>17973</v>
      </c>
      <c r="C13250" s="47" t="s">
        <v>9</v>
      </c>
      <c r="D13250" s="198">
        <v>105.55</v>
      </c>
    </row>
    <row r="13251" spans="1:4" ht="26.4" x14ac:dyDescent="0.25">
      <c r="A13251" s="47">
        <v>36178</v>
      </c>
      <c r="B13251" s="54" t="s">
        <v>17974</v>
      </c>
      <c r="C13251" s="47" t="s">
        <v>11</v>
      </c>
      <c r="D13251" s="198">
        <v>17.649999999999999</v>
      </c>
    </row>
    <row r="13252" spans="1:4" ht="26.4" x14ac:dyDescent="0.25">
      <c r="A13252" s="47">
        <v>38181</v>
      </c>
      <c r="B13252" s="54" t="s">
        <v>17975</v>
      </c>
      <c r="C13252" s="47" t="s">
        <v>9</v>
      </c>
      <c r="D13252" s="198">
        <v>223.16</v>
      </c>
    </row>
    <row r="13253" spans="1:4" ht="26.4" x14ac:dyDescent="0.25">
      <c r="A13253" s="47">
        <v>38182</v>
      </c>
      <c r="B13253" s="54" t="s">
        <v>17976</v>
      </c>
      <c r="C13253" s="47" t="s">
        <v>9</v>
      </c>
      <c r="D13253" s="198">
        <v>212.57</v>
      </c>
    </row>
    <row r="13254" spans="1:4" ht="26.4" x14ac:dyDescent="0.25">
      <c r="A13254" s="47">
        <v>38186</v>
      </c>
      <c r="B13254" s="54" t="s">
        <v>17977</v>
      </c>
      <c r="C13254" s="47" t="s">
        <v>9</v>
      </c>
      <c r="D13254" s="198">
        <v>552.54999999999995</v>
      </c>
    </row>
    <row r="13255" spans="1:4" ht="26.4" x14ac:dyDescent="0.25">
      <c r="A13255" s="47">
        <v>38185</v>
      </c>
      <c r="B13255" s="54" t="s">
        <v>17978</v>
      </c>
      <c r="C13255" s="47" t="s">
        <v>9</v>
      </c>
      <c r="D13255" s="198">
        <v>491.96</v>
      </c>
    </row>
    <row r="13256" spans="1:4" ht="26.4" x14ac:dyDescent="0.25">
      <c r="A13256" s="47">
        <v>40654</v>
      </c>
      <c r="B13256" s="54" t="s">
        <v>17979</v>
      </c>
      <c r="C13256" s="47" t="s">
        <v>9</v>
      </c>
    </row>
    <row r="13257" spans="1:4" ht="39.6" x14ac:dyDescent="0.25">
      <c r="A13257" s="47">
        <v>44541</v>
      </c>
      <c r="B13257" s="54" t="s">
        <v>17980</v>
      </c>
      <c r="C13257" s="47" t="s">
        <v>9</v>
      </c>
      <c r="D13257" s="198">
        <v>189.2</v>
      </c>
    </row>
    <row r="13258" spans="1:4" ht="26.4" x14ac:dyDescent="0.25">
      <c r="A13258" s="47">
        <v>4822</v>
      </c>
      <c r="B13258" s="54" t="s">
        <v>17981</v>
      </c>
      <c r="C13258" s="47" t="s">
        <v>9</v>
      </c>
      <c r="D13258" s="198">
        <v>150.79</v>
      </c>
    </row>
    <row r="13259" spans="1:4" ht="26.4" x14ac:dyDescent="0.25">
      <c r="A13259" s="47">
        <v>4818</v>
      </c>
      <c r="B13259" s="54" t="s">
        <v>17982</v>
      </c>
      <c r="C13259" s="47" t="s">
        <v>9</v>
      </c>
      <c r="D13259" s="198">
        <v>155</v>
      </c>
    </row>
    <row r="13260" spans="1:4" ht="39.6" x14ac:dyDescent="0.25">
      <c r="A13260" s="47">
        <v>39567</v>
      </c>
      <c r="B13260" s="54" t="s">
        <v>17983</v>
      </c>
      <c r="C13260" s="47" t="s">
        <v>9</v>
      </c>
      <c r="D13260" s="198">
        <v>42.87</v>
      </c>
    </row>
    <row r="13261" spans="1:4" ht="39.6" x14ac:dyDescent="0.25">
      <c r="A13261" s="47">
        <v>39566</v>
      </c>
      <c r="B13261" s="54" t="s">
        <v>17984</v>
      </c>
      <c r="C13261" s="47" t="s">
        <v>9</v>
      </c>
      <c r="D13261" s="198">
        <v>45.38</v>
      </c>
    </row>
    <row r="13262" spans="1:4" ht="26.4" x14ac:dyDescent="0.25">
      <c r="A13262" s="47">
        <v>39416</v>
      </c>
      <c r="B13262" s="54" t="s">
        <v>17985</v>
      </c>
      <c r="C13262" s="47" t="s">
        <v>9</v>
      </c>
      <c r="D13262" s="198">
        <v>27.66</v>
      </c>
    </row>
    <row r="13263" spans="1:4" ht="26.4" x14ac:dyDescent="0.25">
      <c r="A13263" s="47">
        <v>39417</v>
      </c>
      <c r="B13263" s="54" t="s">
        <v>17986</v>
      </c>
      <c r="C13263" s="47" t="s">
        <v>9</v>
      </c>
      <c r="D13263" s="198">
        <v>26.98</v>
      </c>
    </row>
    <row r="13264" spans="1:4" ht="26.4" x14ac:dyDescent="0.25">
      <c r="A13264" s="47">
        <v>43742</v>
      </c>
      <c r="B13264" s="54" t="s">
        <v>17987</v>
      </c>
      <c r="C13264" s="47" t="s">
        <v>9</v>
      </c>
      <c r="D13264" s="198">
        <v>29.1</v>
      </c>
    </row>
    <row r="13265" spans="1:4" ht="26.4" x14ac:dyDescent="0.25">
      <c r="A13265" s="47">
        <v>39414</v>
      </c>
      <c r="B13265" s="54" t="s">
        <v>17988</v>
      </c>
      <c r="C13265" s="47" t="s">
        <v>9</v>
      </c>
      <c r="D13265" s="198">
        <v>26.19</v>
      </c>
    </row>
    <row r="13266" spans="1:4" ht="26.4" x14ac:dyDescent="0.25">
      <c r="A13266" s="47">
        <v>39415</v>
      </c>
      <c r="B13266" s="54" t="s">
        <v>17989</v>
      </c>
      <c r="C13266" s="47" t="s">
        <v>9</v>
      </c>
      <c r="D13266" s="198">
        <v>22.58</v>
      </c>
    </row>
    <row r="13267" spans="1:4" ht="26.4" x14ac:dyDescent="0.25">
      <c r="A13267" s="47">
        <v>43740</v>
      </c>
      <c r="B13267" s="54" t="s">
        <v>17990</v>
      </c>
      <c r="C13267" s="47" t="s">
        <v>9</v>
      </c>
      <c r="D13267" s="198">
        <v>27.57</v>
      </c>
    </row>
    <row r="13268" spans="1:4" ht="26.4" x14ac:dyDescent="0.25">
      <c r="A13268" s="47">
        <v>39412</v>
      </c>
      <c r="B13268" s="54" t="s">
        <v>17991</v>
      </c>
      <c r="C13268" s="47" t="s">
        <v>9</v>
      </c>
      <c r="D13268" s="198">
        <v>18.91</v>
      </c>
    </row>
    <row r="13269" spans="1:4" ht="26.4" x14ac:dyDescent="0.25">
      <c r="A13269" s="47">
        <v>39413</v>
      </c>
      <c r="B13269" s="54" t="s">
        <v>17992</v>
      </c>
      <c r="C13269" s="47" t="s">
        <v>9</v>
      </c>
      <c r="D13269" s="198">
        <v>20.45</v>
      </c>
    </row>
    <row r="13270" spans="1:4" ht="26.4" x14ac:dyDescent="0.25">
      <c r="A13270" s="47">
        <v>43741</v>
      </c>
      <c r="B13270" s="54" t="s">
        <v>17993</v>
      </c>
      <c r="C13270" s="47" t="s">
        <v>9</v>
      </c>
      <c r="D13270" s="198">
        <v>21.8</v>
      </c>
    </row>
    <row r="13271" spans="1:4" x14ac:dyDescent="0.25">
      <c r="A13271" s="47">
        <v>11062</v>
      </c>
      <c r="B13271" s="54" t="s">
        <v>17994</v>
      </c>
      <c r="C13271" s="47" t="s">
        <v>9</v>
      </c>
      <c r="D13271" s="198">
        <v>47.67</v>
      </c>
    </row>
    <row r="13272" spans="1:4" x14ac:dyDescent="0.25">
      <c r="A13272" s="47">
        <v>11063</v>
      </c>
      <c r="B13272" s="54" t="s">
        <v>17995</v>
      </c>
      <c r="C13272" s="47" t="s">
        <v>9</v>
      </c>
      <c r="D13272" s="198">
        <v>29.17</v>
      </c>
    </row>
    <row r="13273" spans="1:4" x14ac:dyDescent="0.25">
      <c r="A13273" s="47">
        <v>13521</v>
      </c>
      <c r="B13273" s="54" t="s">
        <v>17996</v>
      </c>
      <c r="C13273" s="47" t="s">
        <v>11</v>
      </c>
    </row>
    <row r="13274" spans="1:4" ht="26.4" x14ac:dyDescent="0.25">
      <c r="A13274" s="47">
        <v>10851</v>
      </c>
      <c r="B13274" s="54" t="s">
        <v>17997</v>
      </c>
      <c r="C13274" s="47" t="s">
        <v>11</v>
      </c>
      <c r="D13274" s="198">
        <v>59.47</v>
      </c>
    </row>
    <row r="13275" spans="1:4" ht="26.4" x14ac:dyDescent="0.25">
      <c r="A13275" s="47">
        <v>39515</v>
      </c>
      <c r="B13275" s="54" t="s">
        <v>17998</v>
      </c>
      <c r="C13275" s="47" t="s">
        <v>11</v>
      </c>
      <c r="D13275" s="198">
        <v>35.74</v>
      </c>
    </row>
    <row r="13276" spans="1:4" ht="26.4" x14ac:dyDescent="0.25">
      <c r="A13276" s="47">
        <v>39516</v>
      </c>
      <c r="B13276" s="54" t="s">
        <v>17999</v>
      </c>
      <c r="C13276" s="47" t="s">
        <v>11</v>
      </c>
      <c r="D13276" s="198">
        <v>30.14</v>
      </c>
    </row>
    <row r="13277" spans="1:4" ht="26.4" x14ac:dyDescent="0.25">
      <c r="A13277" s="47">
        <v>39514</v>
      </c>
      <c r="B13277" s="54" t="s">
        <v>18000</v>
      </c>
      <c r="C13277" s="47" t="s">
        <v>11</v>
      </c>
      <c r="D13277" s="198">
        <v>18.75</v>
      </c>
    </row>
    <row r="13278" spans="1:4" ht="26.4" x14ac:dyDescent="0.25">
      <c r="A13278" s="47">
        <v>4812</v>
      </c>
      <c r="B13278" s="54" t="s">
        <v>18001</v>
      </c>
      <c r="C13278" s="47" t="s">
        <v>9</v>
      </c>
      <c r="D13278" s="198">
        <v>11.34</v>
      </c>
    </row>
    <row r="13279" spans="1:4" x14ac:dyDescent="0.25">
      <c r="A13279" s="47">
        <v>10849</v>
      </c>
      <c r="B13279" s="54" t="s">
        <v>18002</v>
      </c>
      <c r="C13279" s="47" t="s">
        <v>11</v>
      </c>
    </row>
    <row r="13280" spans="1:4" x14ac:dyDescent="0.25">
      <c r="A13280" s="47">
        <v>10848</v>
      </c>
      <c r="B13280" s="54" t="s">
        <v>18003</v>
      </c>
      <c r="C13280" s="47" t="s">
        <v>11</v>
      </c>
    </row>
    <row r="13281" spans="1:4" ht="26.4" x14ac:dyDescent="0.25">
      <c r="A13281" s="47">
        <v>4813</v>
      </c>
      <c r="B13281" s="54" t="s">
        <v>18004</v>
      </c>
      <c r="C13281" s="47" t="s">
        <v>9</v>
      </c>
    </row>
    <row r="13282" spans="1:4" ht="39.6" x14ac:dyDescent="0.25">
      <c r="A13282" s="47">
        <v>37560</v>
      </c>
      <c r="B13282" s="54" t="s">
        <v>18005</v>
      </c>
      <c r="C13282" s="47" t="s">
        <v>11</v>
      </c>
      <c r="D13282" s="198">
        <v>34.130000000000003</v>
      </c>
    </row>
    <row r="13283" spans="1:4" ht="39.6" x14ac:dyDescent="0.25">
      <c r="A13283" s="47">
        <v>37557</v>
      </c>
      <c r="B13283" s="54" t="s">
        <v>18006</v>
      </c>
      <c r="C13283" s="47" t="s">
        <v>11</v>
      </c>
      <c r="D13283" s="198">
        <v>10.36</v>
      </c>
    </row>
    <row r="13284" spans="1:4" ht="39.6" x14ac:dyDescent="0.25">
      <c r="A13284" s="47">
        <v>37556</v>
      </c>
      <c r="B13284" s="54" t="s">
        <v>18007</v>
      </c>
      <c r="C13284" s="47" t="s">
        <v>11</v>
      </c>
      <c r="D13284" s="198">
        <v>20.05</v>
      </c>
    </row>
    <row r="13285" spans="1:4" ht="39.6" x14ac:dyDescent="0.25">
      <c r="A13285" s="47">
        <v>37559</v>
      </c>
      <c r="B13285" s="54" t="s">
        <v>18008</v>
      </c>
      <c r="C13285" s="47" t="s">
        <v>11</v>
      </c>
      <c r="D13285" s="198">
        <v>24.6</v>
      </c>
    </row>
    <row r="13286" spans="1:4" ht="39.6" x14ac:dyDescent="0.25">
      <c r="A13286" s="47">
        <v>37539</v>
      </c>
      <c r="B13286" s="54" t="s">
        <v>18009</v>
      </c>
      <c r="C13286" s="47" t="s">
        <v>11</v>
      </c>
      <c r="D13286" s="198">
        <v>17.34</v>
      </c>
    </row>
    <row r="13287" spans="1:4" ht="39.6" x14ac:dyDescent="0.25">
      <c r="A13287" s="47">
        <v>37558</v>
      </c>
      <c r="B13287" s="54" t="s">
        <v>18010</v>
      </c>
      <c r="C13287" s="47" t="s">
        <v>11</v>
      </c>
      <c r="D13287" s="198">
        <v>32.33</v>
      </c>
    </row>
    <row r="13288" spans="1:4" x14ac:dyDescent="0.25">
      <c r="A13288" s="47">
        <v>34723</v>
      </c>
      <c r="B13288" s="54" t="s">
        <v>18011</v>
      </c>
      <c r="C13288" s="47" t="s">
        <v>9</v>
      </c>
    </row>
    <row r="13289" spans="1:4" x14ac:dyDescent="0.25">
      <c r="A13289" s="47">
        <v>34721</v>
      </c>
      <c r="B13289" s="54" t="s">
        <v>18012</v>
      </c>
      <c r="C13289" s="47" t="s">
        <v>9</v>
      </c>
    </row>
    <row r="13290" spans="1:4" x14ac:dyDescent="0.25">
      <c r="A13290" s="47">
        <v>4309</v>
      </c>
      <c r="B13290" s="54" t="s">
        <v>18013</v>
      </c>
      <c r="C13290" s="47" t="s">
        <v>11</v>
      </c>
      <c r="D13290" s="198">
        <v>9.58</v>
      </c>
    </row>
    <row r="13291" spans="1:4" x14ac:dyDescent="0.25">
      <c r="A13291" s="47">
        <v>4307</v>
      </c>
      <c r="B13291" s="54" t="s">
        <v>18014</v>
      </c>
      <c r="C13291" s="47" t="s">
        <v>11</v>
      </c>
      <c r="D13291" s="198">
        <v>16.38</v>
      </c>
    </row>
    <row r="13292" spans="1:4" x14ac:dyDescent="0.25">
      <c r="A13292" s="47">
        <v>10850</v>
      </c>
      <c r="B13292" s="54" t="s">
        <v>18015</v>
      </c>
      <c r="C13292" s="47" t="s">
        <v>11</v>
      </c>
    </row>
    <row r="13293" spans="1:4" ht="52.8" x14ac:dyDescent="0.25">
      <c r="A13293" s="47">
        <v>42438</v>
      </c>
      <c r="B13293" s="54" t="s">
        <v>18016</v>
      </c>
      <c r="C13293" s="47" t="s">
        <v>11</v>
      </c>
    </row>
    <row r="13294" spans="1:4" ht="26.4" x14ac:dyDescent="0.25">
      <c r="A13294" s="47">
        <v>4792</v>
      </c>
      <c r="B13294" s="54" t="s">
        <v>18017</v>
      </c>
      <c r="C13294" s="47" t="s">
        <v>9</v>
      </c>
      <c r="D13294" s="198">
        <v>156.91999999999999</v>
      </c>
    </row>
    <row r="13295" spans="1:4" ht="26.4" x14ac:dyDescent="0.25">
      <c r="A13295" s="47">
        <v>4790</v>
      </c>
      <c r="B13295" s="54" t="s">
        <v>18018</v>
      </c>
      <c r="C13295" s="47" t="s">
        <v>9</v>
      </c>
      <c r="D13295" s="198">
        <v>94.35</v>
      </c>
    </row>
    <row r="13296" spans="1:4" ht="26.4" x14ac:dyDescent="0.25">
      <c r="A13296" s="47">
        <v>40671</v>
      </c>
      <c r="B13296" s="54" t="s">
        <v>18019</v>
      </c>
      <c r="C13296" s="47" t="s">
        <v>9</v>
      </c>
      <c r="D13296" s="198">
        <v>110.03</v>
      </c>
    </row>
    <row r="13297" spans="1:4" ht="26.4" x14ac:dyDescent="0.25">
      <c r="A13297" s="47">
        <v>7552</v>
      </c>
      <c r="B13297" s="54" t="s">
        <v>18020</v>
      </c>
      <c r="C13297" s="47" t="s">
        <v>11</v>
      </c>
      <c r="D13297" s="198">
        <v>18.82</v>
      </c>
    </row>
    <row r="13298" spans="1:4" x14ac:dyDescent="0.25">
      <c r="A13298" s="47">
        <v>4893</v>
      </c>
      <c r="B13298" s="54" t="s">
        <v>18021</v>
      </c>
      <c r="C13298" s="47" t="s">
        <v>11</v>
      </c>
      <c r="D13298" s="198">
        <v>14.72</v>
      </c>
    </row>
    <row r="13299" spans="1:4" x14ac:dyDescent="0.25">
      <c r="A13299" s="47">
        <v>4894</v>
      </c>
      <c r="B13299" s="54" t="s">
        <v>18022</v>
      </c>
      <c r="C13299" s="47" t="s">
        <v>11</v>
      </c>
      <c r="D13299" s="198">
        <v>12.63</v>
      </c>
    </row>
    <row r="13300" spans="1:4" x14ac:dyDescent="0.25">
      <c r="A13300" s="47">
        <v>4890</v>
      </c>
      <c r="B13300" s="54" t="s">
        <v>18023</v>
      </c>
      <c r="C13300" s="47" t="s">
        <v>11</v>
      </c>
      <c r="D13300" s="198">
        <v>8.08</v>
      </c>
    </row>
    <row r="13301" spans="1:4" x14ac:dyDescent="0.25">
      <c r="A13301" s="47">
        <v>4888</v>
      </c>
      <c r="B13301" s="54" t="s">
        <v>18024</v>
      </c>
      <c r="C13301" s="47" t="s">
        <v>11</v>
      </c>
      <c r="D13301" s="198">
        <v>4.3</v>
      </c>
    </row>
    <row r="13302" spans="1:4" x14ac:dyDescent="0.25">
      <c r="A13302" s="47">
        <v>12411</v>
      </c>
      <c r="B13302" s="54" t="s">
        <v>18025</v>
      </c>
      <c r="C13302" s="47" t="s">
        <v>11</v>
      </c>
      <c r="D13302" s="198">
        <v>43.54</v>
      </c>
    </row>
    <row r="13303" spans="1:4" x14ac:dyDescent="0.25">
      <c r="A13303" s="47">
        <v>4891</v>
      </c>
      <c r="B13303" s="54" t="s">
        <v>18026</v>
      </c>
      <c r="C13303" s="47" t="s">
        <v>11</v>
      </c>
      <c r="D13303" s="198">
        <v>21.77</v>
      </c>
    </row>
    <row r="13304" spans="1:4" x14ac:dyDescent="0.25">
      <c r="A13304" s="47">
        <v>4892</v>
      </c>
      <c r="B13304" s="54" t="s">
        <v>18027</v>
      </c>
      <c r="C13304" s="47" t="s">
        <v>11</v>
      </c>
      <c r="D13304" s="198">
        <v>60.96</v>
      </c>
    </row>
    <row r="13305" spans="1:4" x14ac:dyDescent="0.25">
      <c r="A13305" s="47">
        <v>4889</v>
      </c>
      <c r="B13305" s="54" t="s">
        <v>18028</v>
      </c>
      <c r="C13305" s="47" t="s">
        <v>11</v>
      </c>
      <c r="D13305" s="198">
        <v>5.82</v>
      </c>
    </row>
    <row r="13306" spans="1:4" x14ac:dyDescent="0.25">
      <c r="A13306" s="47">
        <v>12412</v>
      </c>
      <c r="B13306" s="54" t="s">
        <v>18029</v>
      </c>
      <c r="C13306" s="47" t="s">
        <v>11</v>
      </c>
      <c r="D13306" s="198">
        <v>113.31</v>
      </c>
    </row>
    <row r="13307" spans="1:4" x14ac:dyDescent="0.25">
      <c r="A13307" s="47">
        <v>4907</v>
      </c>
      <c r="B13307" s="54" t="s">
        <v>18030</v>
      </c>
      <c r="C13307" s="47" t="s">
        <v>11</v>
      </c>
      <c r="D13307" s="198">
        <v>27.96</v>
      </c>
    </row>
    <row r="13308" spans="1:4" x14ac:dyDescent="0.25">
      <c r="A13308" s="47">
        <v>4902</v>
      </c>
      <c r="B13308" s="54" t="s">
        <v>18031</v>
      </c>
      <c r="C13308" s="47" t="s">
        <v>11</v>
      </c>
      <c r="D13308" s="198">
        <v>72.540000000000006</v>
      </c>
    </row>
    <row r="13309" spans="1:4" x14ac:dyDescent="0.25">
      <c r="A13309" s="47">
        <v>4741</v>
      </c>
      <c r="B13309" s="54" t="s">
        <v>18032</v>
      </c>
      <c r="C13309" s="47" t="s">
        <v>28</v>
      </c>
      <c r="D13309" s="198">
        <v>133.43</v>
      </c>
    </row>
    <row r="13310" spans="1:4" x14ac:dyDescent="0.25">
      <c r="A13310" s="47">
        <v>4752</v>
      </c>
      <c r="B13310" s="54" t="s">
        <v>18033</v>
      </c>
      <c r="C13310" s="47" t="s">
        <v>18</v>
      </c>
      <c r="D13310" s="198">
        <v>22.64</v>
      </c>
    </row>
    <row r="13311" spans="1:4" x14ac:dyDescent="0.25">
      <c r="A13311" s="47">
        <v>41091</v>
      </c>
      <c r="B13311" s="54" t="s">
        <v>18034</v>
      </c>
      <c r="C13311" s="47" t="s">
        <v>4061</v>
      </c>
      <c r="D13311" s="198">
        <v>3974.47</v>
      </c>
    </row>
    <row r="13312" spans="1:4" ht="26.4" x14ac:dyDescent="0.25">
      <c r="A13312" s="47">
        <v>13954</v>
      </c>
      <c r="B13312" s="54" t="s">
        <v>18035</v>
      </c>
      <c r="C13312" s="47" t="s">
        <v>11</v>
      </c>
    </row>
    <row r="13313" spans="1:4" x14ac:dyDescent="0.25">
      <c r="A13313" s="47">
        <v>3411</v>
      </c>
      <c r="B13313" s="54" t="s">
        <v>18036</v>
      </c>
      <c r="C13313" s="47" t="s">
        <v>16</v>
      </c>
      <c r="D13313" s="198">
        <v>50.14</v>
      </c>
    </row>
    <row r="13314" spans="1:4" x14ac:dyDescent="0.25">
      <c r="A13314" s="47">
        <v>39995</v>
      </c>
      <c r="B13314" s="54" t="s">
        <v>18037</v>
      </c>
      <c r="C13314" s="47" t="s">
        <v>28</v>
      </c>
      <c r="D13314" s="198">
        <v>385.76</v>
      </c>
    </row>
    <row r="13315" spans="1:4" ht="26.4" x14ac:dyDescent="0.25">
      <c r="A13315" s="47">
        <v>11615</v>
      </c>
      <c r="B13315" s="54" t="s">
        <v>18038</v>
      </c>
      <c r="C13315" s="47" t="s">
        <v>9</v>
      </c>
      <c r="D13315" s="198">
        <v>3.27</v>
      </c>
    </row>
    <row r="13316" spans="1:4" ht="26.4" x14ac:dyDescent="0.25">
      <c r="A13316" s="47">
        <v>3408</v>
      </c>
      <c r="B13316" s="54" t="s">
        <v>18039</v>
      </c>
      <c r="C13316" s="47" t="s">
        <v>9</v>
      </c>
      <c r="D13316" s="198">
        <v>8.69</v>
      </c>
    </row>
    <row r="13317" spans="1:4" ht="26.4" x14ac:dyDescent="0.25">
      <c r="A13317" s="47">
        <v>3409</v>
      </c>
      <c r="B13317" s="54" t="s">
        <v>18040</v>
      </c>
      <c r="C13317" s="47" t="s">
        <v>9</v>
      </c>
      <c r="D13317" s="198">
        <v>21.72</v>
      </c>
    </row>
    <row r="13318" spans="1:4" x14ac:dyDescent="0.25">
      <c r="A13318" s="47">
        <v>11427</v>
      </c>
      <c r="B13318" s="54" t="s">
        <v>18041</v>
      </c>
      <c r="C13318" s="47" t="s">
        <v>16</v>
      </c>
    </row>
    <row r="13319" spans="1:4" x14ac:dyDescent="0.25">
      <c r="A13319" s="47">
        <v>4491</v>
      </c>
      <c r="B13319" s="54" t="s">
        <v>18042</v>
      </c>
      <c r="C13319" s="47" t="s">
        <v>27</v>
      </c>
      <c r="D13319" s="198">
        <v>8.02</v>
      </c>
    </row>
    <row r="13320" spans="1:4" ht="26.4" x14ac:dyDescent="0.25">
      <c r="A13320" s="47">
        <v>2745</v>
      </c>
      <c r="B13320" s="54" t="s">
        <v>18043</v>
      </c>
      <c r="C13320" s="47" t="s">
        <v>27</v>
      </c>
      <c r="D13320" s="198">
        <v>4.13</v>
      </c>
    </row>
    <row r="13321" spans="1:4" ht="26.4" x14ac:dyDescent="0.25">
      <c r="A13321" s="47">
        <v>14439</v>
      </c>
      <c r="B13321" s="54" t="s">
        <v>18044</v>
      </c>
      <c r="C13321" s="47" t="s">
        <v>27</v>
      </c>
      <c r="D13321" s="198">
        <v>5.12</v>
      </c>
    </row>
    <row r="13322" spans="1:4" x14ac:dyDescent="0.25">
      <c r="A13322" s="47">
        <v>45238</v>
      </c>
      <c r="B13322" s="54" t="s">
        <v>18045</v>
      </c>
      <c r="C13322" s="47" t="s">
        <v>11</v>
      </c>
      <c r="D13322" s="198">
        <v>23.41</v>
      </c>
    </row>
    <row r="13323" spans="1:4" ht="26.4" x14ac:dyDescent="0.25">
      <c r="A13323" s="47">
        <v>44496</v>
      </c>
      <c r="B13323" s="54" t="s">
        <v>18046</v>
      </c>
      <c r="C13323" s="47" t="s">
        <v>11</v>
      </c>
      <c r="D13323" s="198">
        <v>160.12</v>
      </c>
    </row>
    <row r="13324" spans="1:4" x14ac:dyDescent="0.25">
      <c r="A13324" s="47">
        <v>12362</v>
      </c>
      <c r="B13324" s="54" t="s">
        <v>18047</v>
      </c>
      <c r="C13324" s="47" t="s">
        <v>11</v>
      </c>
      <c r="D13324" s="198">
        <v>18.690000000000001</v>
      </c>
    </row>
    <row r="13325" spans="1:4" x14ac:dyDescent="0.25">
      <c r="A13325" s="47">
        <v>421</v>
      </c>
      <c r="B13325" s="54" t="s">
        <v>18048</v>
      </c>
      <c r="C13325" s="47" t="s">
        <v>11</v>
      </c>
    </row>
    <row r="13326" spans="1:4" ht="26.4" x14ac:dyDescent="0.25">
      <c r="A13326" s="47">
        <v>14148</v>
      </c>
      <c r="B13326" s="54" t="s">
        <v>18049</v>
      </c>
      <c r="C13326" s="47" t="s">
        <v>11</v>
      </c>
      <c r="D13326" s="198">
        <v>0.87</v>
      </c>
    </row>
    <row r="13327" spans="1:4" x14ac:dyDescent="0.25">
      <c r="A13327" s="47">
        <v>4341</v>
      </c>
      <c r="B13327" s="54" t="s">
        <v>18050</v>
      </c>
      <c r="C13327" s="47" t="s">
        <v>11</v>
      </c>
      <c r="D13327" s="198">
        <v>0.99</v>
      </c>
    </row>
    <row r="13328" spans="1:4" x14ac:dyDescent="0.25">
      <c r="A13328" s="47">
        <v>4337</v>
      </c>
      <c r="B13328" s="54" t="s">
        <v>18051</v>
      </c>
      <c r="C13328" s="47" t="s">
        <v>11</v>
      </c>
      <c r="D13328" s="198">
        <v>2.5</v>
      </c>
    </row>
    <row r="13329" spans="1:4" x14ac:dyDescent="0.25">
      <c r="A13329" s="47">
        <v>11971</v>
      </c>
      <c r="B13329" s="54" t="s">
        <v>18052</v>
      </c>
      <c r="C13329" s="47" t="s">
        <v>11</v>
      </c>
      <c r="D13329" s="198">
        <v>4.1399999999999997</v>
      </c>
    </row>
    <row r="13330" spans="1:4" x14ac:dyDescent="0.25">
      <c r="A13330" s="47">
        <v>4339</v>
      </c>
      <c r="B13330" s="54" t="s">
        <v>18053</v>
      </c>
      <c r="C13330" s="47" t="s">
        <v>11</v>
      </c>
      <c r="D13330" s="198">
        <v>0.53</v>
      </c>
    </row>
    <row r="13331" spans="1:4" x14ac:dyDescent="0.25">
      <c r="A13331" s="47">
        <v>39997</v>
      </c>
      <c r="B13331" s="54" t="s">
        <v>18054</v>
      </c>
      <c r="C13331" s="47" t="s">
        <v>11</v>
      </c>
      <c r="D13331" s="198">
        <v>0.28999999999999998</v>
      </c>
    </row>
    <row r="13332" spans="1:4" x14ac:dyDescent="0.25">
      <c r="A13332" s="47">
        <v>4342</v>
      </c>
      <c r="B13332" s="54" t="s">
        <v>18055</v>
      </c>
      <c r="C13332" s="47" t="s">
        <v>11</v>
      </c>
      <c r="D13332" s="198">
        <v>0.22</v>
      </c>
    </row>
    <row r="13333" spans="1:4" x14ac:dyDescent="0.25">
      <c r="A13333" s="47">
        <v>4330</v>
      </c>
      <c r="B13333" s="54" t="s">
        <v>18056</v>
      </c>
      <c r="C13333" s="47" t="s">
        <v>11</v>
      </c>
      <c r="D13333" s="198">
        <v>0.14000000000000001</v>
      </c>
    </row>
    <row r="13334" spans="1:4" x14ac:dyDescent="0.25">
      <c r="A13334" s="47">
        <v>4340</v>
      </c>
      <c r="B13334" s="54" t="s">
        <v>18057</v>
      </c>
      <c r="C13334" s="47" t="s">
        <v>11</v>
      </c>
      <c r="D13334" s="198">
        <v>1.1599999999999999</v>
      </c>
    </row>
    <row r="13335" spans="1:4" x14ac:dyDescent="0.25">
      <c r="A13335" s="47">
        <v>5088</v>
      </c>
      <c r="B13335" s="54" t="s">
        <v>18058</v>
      </c>
      <c r="C13335" s="47" t="s">
        <v>11</v>
      </c>
      <c r="D13335" s="198">
        <v>6.66</v>
      </c>
    </row>
    <row r="13336" spans="1:4" ht="39.6" x14ac:dyDescent="0.25">
      <c r="A13336" s="47">
        <v>11154</v>
      </c>
      <c r="B13336" s="54" t="s">
        <v>18059</v>
      </c>
      <c r="C13336" s="47" t="s">
        <v>11</v>
      </c>
    </row>
    <row r="13337" spans="1:4" ht="39.6" x14ac:dyDescent="0.25">
      <c r="A13337" s="47">
        <v>4989</v>
      </c>
      <c r="B13337" s="54" t="s">
        <v>18060</v>
      </c>
      <c r="C13337" s="47" t="s">
        <v>11</v>
      </c>
      <c r="D13337" s="198">
        <v>328.01</v>
      </c>
    </row>
    <row r="13338" spans="1:4" ht="39.6" x14ac:dyDescent="0.25">
      <c r="A13338" s="47">
        <v>4982</v>
      </c>
      <c r="B13338" s="54" t="s">
        <v>18061</v>
      </c>
      <c r="C13338" s="47" t="s">
        <v>11</v>
      </c>
      <c r="D13338" s="198">
        <v>307.66000000000003</v>
      </c>
    </row>
    <row r="13339" spans="1:4" ht="39.6" x14ac:dyDescent="0.25">
      <c r="A13339" s="47">
        <v>4962</v>
      </c>
      <c r="B13339" s="54" t="s">
        <v>18062</v>
      </c>
      <c r="C13339" s="47" t="s">
        <v>11</v>
      </c>
      <c r="D13339" s="198">
        <v>242.63</v>
      </c>
    </row>
    <row r="13340" spans="1:4" ht="39.6" x14ac:dyDescent="0.25">
      <c r="A13340" s="47">
        <v>4981</v>
      </c>
      <c r="B13340" s="54" t="s">
        <v>18063</v>
      </c>
      <c r="C13340" s="47" t="s">
        <v>11</v>
      </c>
      <c r="D13340" s="198">
        <v>216</v>
      </c>
    </row>
    <row r="13341" spans="1:4" ht="39.6" x14ac:dyDescent="0.25">
      <c r="A13341" s="47">
        <v>4964</v>
      </c>
      <c r="B13341" s="54" t="s">
        <v>18064</v>
      </c>
      <c r="C13341" s="47" t="s">
        <v>11</v>
      </c>
      <c r="D13341" s="198">
        <v>274.02</v>
      </c>
    </row>
    <row r="13342" spans="1:4" ht="39.6" x14ac:dyDescent="0.25">
      <c r="A13342" s="47">
        <v>4992</v>
      </c>
      <c r="B13342" s="54" t="s">
        <v>18065</v>
      </c>
      <c r="C13342" s="47" t="s">
        <v>11</v>
      </c>
      <c r="D13342" s="198">
        <v>267.67</v>
      </c>
    </row>
    <row r="13343" spans="1:4" ht="39.6" x14ac:dyDescent="0.25">
      <c r="A13343" s="47">
        <v>4987</v>
      </c>
      <c r="B13343" s="54" t="s">
        <v>18066</v>
      </c>
      <c r="C13343" s="47" t="s">
        <v>11</v>
      </c>
      <c r="D13343" s="198">
        <v>306.23</v>
      </c>
    </row>
    <row r="13344" spans="1:4" ht="26.4" x14ac:dyDescent="0.25">
      <c r="A13344" s="47">
        <v>4930</v>
      </c>
      <c r="B13344" s="54" t="s">
        <v>18067</v>
      </c>
      <c r="C13344" s="47" t="s">
        <v>9</v>
      </c>
    </row>
    <row r="13345" spans="1:4" ht="39.6" x14ac:dyDescent="0.25">
      <c r="A13345" s="47">
        <v>4998</v>
      </c>
      <c r="B13345" s="54" t="s">
        <v>18068</v>
      </c>
      <c r="C13345" s="47" t="s">
        <v>9</v>
      </c>
    </row>
    <row r="13346" spans="1:4" ht="39.6" x14ac:dyDescent="0.25">
      <c r="A13346" s="47">
        <v>39021</v>
      </c>
      <c r="B13346" s="54" t="s">
        <v>18069</v>
      </c>
      <c r="C13346" s="47" t="s">
        <v>11</v>
      </c>
    </row>
    <row r="13347" spans="1:4" ht="39.6" x14ac:dyDescent="0.25">
      <c r="A13347" s="47">
        <v>39022</v>
      </c>
      <c r="B13347" s="54" t="s">
        <v>18070</v>
      </c>
      <c r="C13347" s="47" t="s">
        <v>11</v>
      </c>
    </row>
    <row r="13348" spans="1:4" ht="39.6" x14ac:dyDescent="0.25">
      <c r="A13348" s="47">
        <v>39024</v>
      </c>
      <c r="B13348" s="54" t="s">
        <v>18071</v>
      </c>
      <c r="C13348" s="47" t="s">
        <v>11</v>
      </c>
      <c r="D13348" s="198">
        <v>737.42</v>
      </c>
    </row>
    <row r="13349" spans="1:4" ht="26.4" x14ac:dyDescent="0.25">
      <c r="A13349" s="47">
        <v>4914</v>
      </c>
      <c r="B13349" s="54" t="s">
        <v>18072</v>
      </c>
      <c r="C13349" s="47" t="s">
        <v>9</v>
      </c>
      <c r="D13349" s="198">
        <v>597.91999999999996</v>
      </c>
    </row>
    <row r="13350" spans="1:4" ht="26.4" x14ac:dyDescent="0.25">
      <c r="A13350" s="47">
        <v>4917</v>
      </c>
      <c r="B13350" s="54" t="s">
        <v>18073</v>
      </c>
      <c r="C13350" s="47" t="s">
        <v>9</v>
      </c>
      <c r="D13350" s="198">
        <v>412.93</v>
      </c>
    </row>
    <row r="13351" spans="1:4" ht="26.4" x14ac:dyDescent="0.25">
      <c r="A13351" s="47">
        <v>39025</v>
      </c>
      <c r="B13351" s="54" t="s">
        <v>18074</v>
      </c>
      <c r="C13351" s="47" t="s">
        <v>11</v>
      </c>
      <c r="D13351" s="198">
        <v>756.15</v>
      </c>
    </row>
    <row r="13352" spans="1:4" ht="39.6" x14ac:dyDescent="0.25">
      <c r="A13352" s="47">
        <v>4922</v>
      </c>
      <c r="B13352" s="54" t="s">
        <v>18075</v>
      </c>
      <c r="C13352" s="47" t="s">
        <v>9</v>
      </c>
      <c r="D13352" s="198">
        <v>383.03</v>
      </c>
    </row>
    <row r="13353" spans="1:4" ht="26.4" x14ac:dyDescent="0.25">
      <c r="A13353" s="47">
        <v>4911</v>
      </c>
      <c r="B13353" s="54" t="s">
        <v>18076</v>
      </c>
      <c r="C13353" s="47" t="s">
        <v>9</v>
      </c>
      <c r="D13353" s="198">
        <v>294</v>
      </c>
    </row>
    <row r="13354" spans="1:4" ht="26.4" x14ac:dyDescent="0.25">
      <c r="A13354" s="47">
        <v>37518</v>
      </c>
      <c r="B13354" s="54" t="s">
        <v>18077</v>
      </c>
      <c r="C13354" s="47" t="s">
        <v>9</v>
      </c>
      <c r="D13354" s="198">
        <v>477.75</v>
      </c>
    </row>
    <row r="13355" spans="1:4" ht="26.4" x14ac:dyDescent="0.25">
      <c r="A13355" s="47">
        <v>4910</v>
      </c>
      <c r="B13355" s="54" t="s">
        <v>18078</v>
      </c>
      <c r="C13355" s="47" t="s">
        <v>9</v>
      </c>
      <c r="D13355" s="198">
        <v>402.75</v>
      </c>
    </row>
    <row r="13356" spans="1:4" ht="26.4" x14ac:dyDescent="0.25">
      <c r="A13356" s="47">
        <v>4943</v>
      </c>
      <c r="B13356" s="54" t="s">
        <v>18079</v>
      </c>
      <c r="C13356" s="47" t="s">
        <v>9</v>
      </c>
      <c r="D13356" s="198">
        <v>599.99</v>
      </c>
    </row>
    <row r="13357" spans="1:4" ht="26.4" x14ac:dyDescent="0.25">
      <c r="A13357" s="47">
        <v>5002</v>
      </c>
      <c r="B13357" s="54" t="s">
        <v>18080</v>
      </c>
      <c r="C13357" s="47" t="s">
        <v>9</v>
      </c>
    </row>
    <row r="13358" spans="1:4" ht="26.4" x14ac:dyDescent="0.25">
      <c r="A13358" s="47">
        <v>4977</v>
      </c>
      <c r="B13358" s="54" t="s">
        <v>18081</v>
      </c>
      <c r="C13358" s="47" t="s">
        <v>9</v>
      </c>
    </row>
    <row r="13359" spans="1:4" ht="39.6" x14ac:dyDescent="0.25">
      <c r="A13359" s="47">
        <v>11364</v>
      </c>
      <c r="B13359" s="54" t="s">
        <v>18082</v>
      </c>
      <c r="C13359" s="47" t="s">
        <v>11</v>
      </c>
      <c r="D13359" s="198">
        <v>185.56</v>
      </c>
    </row>
    <row r="13360" spans="1:4" ht="39.6" x14ac:dyDescent="0.25">
      <c r="A13360" s="47">
        <v>11365</v>
      </c>
      <c r="B13360" s="54" t="s">
        <v>18083</v>
      </c>
      <c r="C13360" s="47" t="s">
        <v>11</v>
      </c>
      <c r="D13360" s="198">
        <v>192.57</v>
      </c>
    </row>
    <row r="13361" spans="1:4" ht="39.6" x14ac:dyDescent="0.25">
      <c r="A13361" s="47">
        <v>11366</v>
      </c>
      <c r="B13361" s="54" t="s">
        <v>18084</v>
      </c>
      <c r="C13361" s="47" t="s">
        <v>11</v>
      </c>
      <c r="D13361" s="198">
        <v>204.7</v>
      </c>
    </row>
    <row r="13362" spans="1:4" ht="26.4" x14ac:dyDescent="0.25">
      <c r="A13362" s="47">
        <v>43777</v>
      </c>
      <c r="B13362" s="54" t="s">
        <v>18085</v>
      </c>
      <c r="C13362" s="47" t="s">
        <v>11</v>
      </c>
      <c r="D13362" s="198">
        <v>240.45</v>
      </c>
    </row>
    <row r="13363" spans="1:4" ht="39.6" x14ac:dyDescent="0.25">
      <c r="A13363" s="47">
        <v>20322</v>
      </c>
      <c r="B13363" s="54" t="s">
        <v>18086</v>
      </c>
      <c r="C13363" s="47" t="s">
        <v>11</v>
      </c>
      <c r="D13363" s="198">
        <v>223.21</v>
      </c>
    </row>
    <row r="13364" spans="1:4" ht="39.6" x14ac:dyDescent="0.25">
      <c r="A13364" s="47">
        <v>10553</v>
      </c>
      <c r="B13364" s="54" t="s">
        <v>18087</v>
      </c>
      <c r="C13364" s="47" t="s">
        <v>11</v>
      </c>
      <c r="D13364" s="198">
        <v>202.67</v>
      </c>
    </row>
    <row r="13365" spans="1:4" ht="39.6" x14ac:dyDescent="0.25">
      <c r="A13365" s="47">
        <v>5020</v>
      </c>
      <c r="B13365" s="54" t="s">
        <v>18088</v>
      </c>
      <c r="C13365" s="47" t="s">
        <v>11</v>
      </c>
      <c r="D13365" s="198">
        <v>213.68</v>
      </c>
    </row>
    <row r="13366" spans="1:4" ht="39.6" x14ac:dyDescent="0.25">
      <c r="A13366" s="47">
        <v>10554</v>
      </c>
      <c r="B13366" s="54" t="s">
        <v>18089</v>
      </c>
      <c r="C13366" s="47" t="s">
        <v>11</v>
      </c>
      <c r="D13366" s="198">
        <v>204.47</v>
      </c>
    </row>
    <row r="13367" spans="1:4" ht="39.6" x14ac:dyDescent="0.25">
      <c r="A13367" s="47">
        <v>10555</v>
      </c>
      <c r="B13367" s="54" t="s">
        <v>18090</v>
      </c>
      <c r="C13367" s="47" t="s">
        <v>11</v>
      </c>
      <c r="D13367" s="198">
        <v>222.98</v>
      </c>
    </row>
    <row r="13368" spans="1:4" ht="39.6" x14ac:dyDescent="0.25">
      <c r="A13368" s="47">
        <v>10556</v>
      </c>
      <c r="B13368" s="54" t="s">
        <v>18091</v>
      </c>
      <c r="C13368" s="47" t="s">
        <v>11</v>
      </c>
      <c r="D13368" s="198">
        <v>296.48</v>
      </c>
    </row>
    <row r="13369" spans="1:4" ht="39.6" x14ac:dyDescent="0.25">
      <c r="A13369" s="47">
        <v>39502</v>
      </c>
      <c r="B13369" s="54" t="s">
        <v>18092</v>
      </c>
      <c r="C13369" s="47" t="s">
        <v>11</v>
      </c>
      <c r="D13369" s="198">
        <v>416.32</v>
      </c>
    </row>
    <row r="13370" spans="1:4" ht="39.6" x14ac:dyDescent="0.25">
      <c r="A13370" s="47">
        <v>39504</v>
      </c>
      <c r="B13370" s="54" t="s">
        <v>18093</v>
      </c>
      <c r="C13370" s="47" t="s">
        <v>11</v>
      </c>
      <c r="D13370" s="198">
        <v>460.38</v>
      </c>
    </row>
    <row r="13371" spans="1:4" ht="39.6" x14ac:dyDescent="0.25">
      <c r="A13371" s="47">
        <v>39503</v>
      </c>
      <c r="B13371" s="54" t="s">
        <v>18094</v>
      </c>
      <c r="C13371" s="47" t="s">
        <v>11</v>
      </c>
      <c r="D13371" s="198">
        <v>484.53</v>
      </c>
    </row>
    <row r="13372" spans="1:4" ht="39.6" x14ac:dyDescent="0.25">
      <c r="A13372" s="47">
        <v>39505</v>
      </c>
      <c r="B13372" s="54" t="s">
        <v>18095</v>
      </c>
      <c r="C13372" s="47" t="s">
        <v>11</v>
      </c>
      <c r="D13372" s="198">
        <v>522.15</v>
      </c>
    </row>
    <row r="13373" spans="1:4" ht="26.4" x14ac:dyDescent="0.25">
      <c r="A13373" s="47">
        <v>5028</v>
      </c>
      <c r="B13373" s="54" t="s">
        <v>18096</v>
      </c>
      <c r="C13373" s="47" t="s">
        <v>9</v>
      </c>
    </row>
    <row r="13374" spans="1:4" ht="26.4" x14ac:dyDescent="0.25">
      <c r="A13374" s="47">
        <v>4969</v>
      </c>
      <c r="B13374" s="54" t="s">
        <v>18097</v>
      </c>
      <c r="C13374" s="47" t="s">
        <v>9</v>
      </c>
    </row>
    <row r="13375" spans="1:4" x14ac:dyDescent="0.25">
      <c r="A13375" s="47">
        <v>44471</v>
      </c>
      <c r="B13375" s="54" t="s">
        <v>18098</v>
      </c>
      <c r="C13375" s="47" t="s">
        <v>11</v>
      </c>
    </row>
    <row r="13376" spans="1:4" ht="26.4" x14ac:dyDescent="0.25">
      <c r="A13376" s="47">
        <v>4944</v>
      </c>
      <c r="B13376" s="54" t="s">
        <v>18099</v>
      </c>
      <c r="C13376" s="47" t="s">
        <v>9</v>
      </c>
      <c r="D13376" s="198">
        <v>896.99</v>
      </c>
    </row>
    <row r="13377" spans="1:4" x14ac:dyDescent="0.25">
      <c r="A13377" s="47">
        <v>21102</v>
      </c>
      <c r="B13377" s="54" t="s">
        <v>18100</v>
      </c>
      <c r="C13377" s="47" t="s">
        <v>11</v>
      </c>
      <c r="D13377" s="198">
        <v>56.12</v>
      </c>
    </row>
    <row r="13378" spans="1:4" x14ac:dyDescent="0.25">
      <c r="A13378" s="47">
        <v>21101</v>
      </c>
      <c r="B13378" s="54" t="s">
        <v>18101</v>
      </c>
      <c r="C13378" s="47" t="s">
        <v>11</v>
      </c>
      <c r="D13378" s="198">
        <v>36.04</v>
      </c>
    </row>
    <row r="13379" spans="1:4" ht="26.4" x14ac:dyDescent="0.25">
      <c r="A13379" s="47">
        <v>34713</v>
      </c>
      <c r="B13379" s="54" t="s">
        <v>18102</v>
      </c>
      <c r="C13379" s="47" t="s">
        <v>9</v>
      </c>
      <c r="D13379" s="198">
        <v>498.64</v>
      </c>
    </row>
    <row r="13380" spans="1:4" ht="26.4" x14ac:dyDescent="0.25">
      <c r="A13380" s="47">
        <v>37563</v>
      </c>
      <c r="B13380" s="54" t="s">
        <v>18103</v>
      </c>
      <c r="C13380" s="47" t="s">
        <v>9</v>
      </c>
    </row>
    <row r="13381" spans="1:4" ht="26.4" x14ac:dyDescent="0.25">
      <c r="A13381" s="47">
        <v>4948</v>
      </c>
      <c r="B13381" s="54" t="s">
        <v>18104</v>
      </c>
      <c r="C13381" s="47" t="s">
        <v>9</v>
      </c>
    </row>
    <row r="13382" spans="1:4" ht="39.6" x14ac:dyDescent="0.25">
      <c r="A13382" s="47">
        <v>37561</v>
      </c>
      <c r="B13382" s="54" t="s">
        <v>18105</v>
      </c>
      <c r="C13382" s="47" t="s">
        <v>9</v>
      </c>
    </row>
    <row r="13383" spans="1:4" ht="26.4" x14ac:dyDescent="0.25">
      <c r="A13383" s="47">
        <v>37562</v>
      </c>
      <c r="B13383" s="54" t="s">
        <v>18106</v>
      </c>
      <c r="C13383" s="47" t="s">
        <v>9</v>
      </c>
    </row>
    <row r="13384" spans="1:4" ht="26.4" x14ac:dyDescent="0.25">
      <c r="A13384" s="47">
        <v>14164</v>
      </c>
      <c r="B13384" s="54" t="s">
        <v>18107</v>
      </c>
      <c r="C13384" s="47" t="s">
        <v>11</v>
      </c>
    </row>
    <row r="13385" spans="1:4" ht="26.4" x14ac:dyDescent="0.25">
      <c r="A13385" s="47">
        <v>14163</v>
      </c>
      <c r="B13385" s="54" t="s">
        <v>18108</v>
      </c>
      <c r="C13385" s="47" t="s">
        <v>11</v>
      </c>
    </row>
    <row r="13386" spans="1:4" ht="26.4" x14ac:dyDescent="0.25">
      <c r="A13386" s="47">
        <v>5051</v>
      </c>
      <c r="B13386" s="54" t="s">
        <v>18109</v>
      </c>
      <c r="C13386" s="47" t="s">
        <v>11</v>
      </c>
    </row>
    <row r="13387" spans="1:4" ht="26.4" x14ac:dyDescent="0.25">
      <c r="A13387" s="47">
        <v>5052</v>
      </c>
      <c r="B13387" s="54" t="s">
        <v>18110</v>
      </c>
      <c r="C13387" s="47" t="s">
        <v>11</v>
      </c>
    </row>
    <row r="13388" spans="1:4" ht="26.4" x14ac:dyDescent="0.25">
      <c r="A13388" s="47">
        <v>14162</v>
      </c>
      <c r="B13388" s="54" t="s">
        <v>18111</v>
      </c>
      <c r="C13388" s="47" t="s">
        <v>11</v>
      </c>
    </row>
    <row r="13389" spans="1:4" ht="26.4" x14ac:dyDescent="0.25">
      <c r="A13389" s="47">
        <v>14166</v>
      </c>
      <c r="B13389" s="54" t="s">
        <v>18112</v>
      </c>
      <c r="C13389" s="47" t="s">
        <v>11</v>
      </c>
    </row>
    <row r="13390" spans="1:4" ht="26.4" x14ac:dyDescent="0.25">
      <c r="A13390" s="47">
        <v>14165</v>
      </c>
      <c r="B13390" s="54" t="s">
        <v>18113</v>
      </c>
      <c r="C13390" s="47" t="s">
        <v>11</v>
      </c>
    </row>
    <row r="13391" spans="1:4" ht="26.4" x14ac:dyDescent="0.25">
      <c r="A13391" s="47">
        <v>5050</v>
      </c>
      <c r="B13391" s="54" t="s">
        <v>18114</v>
      </c>
      <c r="C13391" s="47" t="s">
        <v>11</v>
      </c>
    </row>
    <row r="13392" spans="1:4" ht="26.4" x14ac:dyDescent="0.25">
      <c r="A13392" s="47">
        <v>12366</v>
      </c>
      <c r="B13392" s="54" t="s">
        <v>18115</v>
      </c>
      <c r="C13392" s="47" t="s">
        <v>11</v>
      </c>
      <c r="D13392" s="198">
        <v>1421.6</v>
      </c>
    </row>
    <row r="13393" spans="1:4" ht="26.4" x14ac:dyDescent="0.25">
      <c r="A13393" s="47">
        <v>5045</v>
      </c>
      <c r="B13393" s="54" t="s">
        <v>18116</v>
      </c>
      <c r="C13393" s="47" t="s">
        <v>11</v>
      </c>
      <c r="D13393" s="198">
        <v>1963.86</v>
      </c>
    </row>
    <row r="13394" spans="1:4" ht="26.4" x14ac:dyDescent="0.25">
      <c r="A13394" s="47">
        <v>5035</v>
      </c>
      <c r="B13394" s="54" t="s">
        <v>18117</v>
      </c>
      <c r="C13394" s="47" t="s">
        <v>11</v>
      </c>
      <c r="D13394" s="198">
        <v>2257.9699999999998</v>
      </c>
    </row>
    <row r="13395" spans="1:4" ht="26.4" x14ac:dyDescent="0.25">
      <c r="A13395" s="47">
        <v>41180</v>
      </c>
      <c r="B13395" s="54" t="s">
        <v>18118</v>
      </c>
      <c r="C13395" s="47" t="s">
        <v>11</v>
      </c>
      <c r="D13395" s="198">
        <v>5075.8900000000003</v>
      </c>
    </row>
    <row r="13396" spans="1:4" ht="26.4" x14ac:dyDescent="0.25">
      <c r="A13396" s="47">
        <v>41181</v>
      </c>
      <c r="B13396" s="54" t="s">
        <v>18119</v>
      </c>
      <c r="C13396" s="47" t="s">
        <v>11</v>
      </c>
      <c r="D13396" s="198">
        <v>6720.32</v>
      </c>
    </row>
    <row r="13397" spans="1:4" ht="26.4" x14ac:dyDescent="0.25">
      <c r="A13397" s="47">
        <v>41182</v>
      </c>
      <c r="B13397" s="54" t="s">
        <v>18120</v>
      </c>
      <c r="C13397" s="47" t="s">
        <v>11</v>
      </c>
      <c r="D13397" s="198">
        <v>9640.85</v>
      </c>
    </row>
    <row r="13398" spans="1:4" ht="26.4" x14ac:dyDescent="0.25">
      <c r="A13398" s="47">
        <v>41183</v>
      </c>
      <c r="B13398" s="54" t="s">
        <v>18121</v>
      </c>
      <c r="C13398" s="47" t="s">
        <v>11</v>
      </c>
      <c r="D13398" s="198">
        <v>12036.8</v>
      </c>
    </row>
    <row r="13399" spans="1:4" ht="26.4" x14ac:dyDescent="0.25">
      <c r="A13399" s="47">
        <v>41184</v>
      </c>
      <c r="B13399" s="54" t="s">
        <v>18122</v>
      </c>
      <c r="C13399" s="47" t="s">
        <v>11</v>
      </c>
      <c r="D13399" s="198">
        <v>18326.77</v>
      </c>
    </row>
    <row r="13400" spans="1:4" ht="26.4" x14ac:dyDescent="0.25">
      <c r="A13400" s="47">
        <v>41185</v>
      </c>
      <c r="B13400" s="54" t="s">
        <v>18123</v>
      </c>
      <c r="C13400" s="47" t="s">
        <v>11</v>
      </c>
      <c r="D13400" s="198">
        <v>6796.39</v>
      </c>
    </row>
    <row r="13401" spans="1:4" ht="26.4" x14ac:dyDescent="0.25">
      <c r="A13401" s="47">
        <v>41186</v>
      </c>
      <c r="B13401" s="54" t="s">
        <v>18124</v>
      </c>
      <c r="C13401" s="47" t="s">
        <v>11</v>
      </c>
      <c r="D13401" s="198">
        <v>9524.35</v>
      </c>
    </row>
    <row r="13402" spans="1:4" ht="26.4" x14ac:dyDescent="0.25">
      <c r="A13402" s="47">
        <v>41187</v>
      </c>
      <c r="B13402" s="54" t="s">
        <v>18125</v>
      </c>
      <c r="C13402" s="47" t="s">
        <v>11</v>
      </c>
      <c r="D13402" s="198">
        <v>12772.95</v>
      </c>
    </row>
    <row r="13403" spans="1:4" ht="26.4" x14ac:dyDescent="0.25">
      <c r="A13403" s="47">
        <v>41188</v>
      </c>
      <c r="B13403" s="54" t="s">
        <v>18126</v>
      </c>
      <c r="C13403" s="47" t="s">
        <v>11</v>
      </c>
      <c r="D13403" s="198">
        <v>16333.75</v>
      </c>
    </row>
    <row r="13404" spans="1:4" ht="26.4" x14ac:dyDescent="0.25">
      <c r="A13404" s="47">
        <v>5036</v>
      </c>
      <c r="B13404" s="54" t="s">
        <v>18127</v>
      </c>
      <c r="C13404" s="47" t="s">
        <v>11</v>
      </c>
      <c r="D13404" s="198">
        <v>3464.14</v>
      </c>
    </row>
    <row r="13405" spans="1:4" ht="26.4" x14ac:dyDescent="0.25">
      <c r="A13405" s="47">
        <v>41189</v>
      </c>
      <c r="B13405" s="54" t="s">
        <v>18128</v>
      </c>
      <c r="C13405" s="47" t="s">
        <v>11</v>
      </c>
      <c r="D13405" s="198">
        <v>20998.75</v>
      </c>
    </row>
    <row r="13406" spans="1:4" ht="26.4" x14ac:dyDescent="0.25">
      <c r="A13406" s="47">
        <v>41190</v>
      </c>
      <c r="B13406" s="54" t="s">
        <v>18129</v>
      </c>
      <c r="C13406" s="47" t="s">
        <v>11</v>
      </c>
      <c r="D13406" s="198">
        <v>7302.63</v>
      </c>
    </row>
    <row r="13407" spans="1:4" ht="26.4" x14ac:dyDescent="0.25">
      <c r="A13407" s="47">
        <v>41191</v>
      </c>
      <c r="B13407" s="54" t="s">
        <v>18130</v>
      </c>
      <c r="C13407" s="47" t="s">
        <v>11</v>
      </c>
      <c r="D13407" s="198">
        <v>11198.31</v>
      </c>
    </row>
    <row r="13408" spans="1:4" ht="26.4" x14ac:dyDescent="0.25">
      <c r="A13408" s="47">
        <v>41192</v>
      </c>
      <c r="B13408" s="54" t="s">
        <v>18131</v>
      </c>
      <c r="C13408" s="47" t="s">
        <v>11</v>
      </c>
      <c r="D13408" s="198">
        <v>11674.15</v>
      </c>
    </row>
    <row r="13409" spans="1:4" ht="26.4" x14ac:dyDescent="0.25">
      <c r="A13409" s="47">
        <v>41193</v>
      </c>
      <c r="B13409" s="54" t="s">
        <v>18132</v>
      </c>
      <c r="C13409" s="47" t="s">
        <v>11</v>
      </c>
      <c r="D13409" s="198">
        <v>19075.18</v>
      </c>
    </row>
    <row r="13410" spans="1:4" ht="26.4" x14ac:dyDescent="0.25">
      <c r="A13410" s="47">
        <v>41194</v>
      </c>
      <c r="B13410" s="54" t="s">
        <v>18133</v>
      </c>
      <c r="C13410" s="47" t="s">
        <v>11</v>
      </c>
      <c r="D13410" s="198">
        <v>22761.01</v>
      </c>
    </row>
    <row r="13411" spans="1:4" ht="26.4" x14ac:dyDescent="0.25">
      <c r="A13411" s="47">
        <v>5044</v>
      </c>
      <c r="B13411" s="54" t="s">
        <v>18134</v>
      </c>
      <c r="C13411" s="47" t="s">
        <v>11</v>
      </c>
      <c r="D13411" s="198">
        <v>1224.78</v>
      </c>
    </row>
    <row r="13412" spans="1:4" ht="26.4" x14ac:dyDescent="0.25">
      <c r="A13412" s="47">
        <v>5059</v>
      </c>
      <c r="B13412" s="54" t="s">
        <v>18135</v>
      </c>
      <c r="C13412" s="47" t="s">
        <v>11</v>
      </c>
      <c r="D13412" s="198">
        <v>1464.68</v>
      </c>
    </row>
    <row r="13413" spans="1:4" ht="26.4" x14ac:dyDescent="0.25">
      <c r="A13413" s="47">
        <v>41201</v>
      </c>
      <c r="B13413" s="54" t="s">
        <v>18136</v>
      </c>
      <c r="C13413" s="47" t="s">
        <v>11</v>
      </c>
      <c r="D13413" s="198">
        <v>2972.45</v>
      </c>
    </row>
    <row r="13414" spans="1:4" ht="26.4" x14ac:dyDescent="0.25">
      <c r="A13414" s="47">
        <v>41199</v>
      </c>
      <c r="B13414" s="54" t="s">
        <v>18137</v>
      </c>
      <c r="C13414" s="47" t="s">
        <v>11</v>
      </c>
      <c r="D13414" s="198">
        <v>955.16</v>
      </c>
    </row>
    <row r="13415" spans="1:4" ht="26.4" x14ac:dyDescent="0.25">
      <c r="A13415" s="47">
        <v>5057</v>
      </c>
      <c r="B13415" s="54" t="s">
        <v>18138</v>
      </c>
      <c r="C13415" s="47" t="s">
        <v>11</v>
      </c>
      <c r="D13415" s="198">
        <v>1293.1099999999999</v>
      </c>
    </row>
    <row r="13416" spans="1:4" ht="26.4" x14ac:dyDescent="0.25">
      <c r="A13416" s="47">
        <v>41200</v>
      </c>
      <c r="B13416" s="54" t="s">
        <v>18139</v>
      </c>
      <c r="C13416" s="47" t="s">
        <v>11</v>
      </c>
      <c r="D13416" s="198">
        <v>1859.08</v>
      </c>
    </row>
    <row r="13417" spans="1:4" ht="26.4" x14ac:dyDescent="0.25">
      <c r="A13417" s="47">
        <v>41205</v>
      </c>
      <c r="B13417" s="54" t="s">
        <v>18140</v>
      </c>
      <c r="C13417" s="47" t="s">
        <v>11</v>
      </c>
      <c r="D13417" s="198">
        <v>3444.83</v>
      </c>
    </row>
    <row r="13418" spans="1:4" ht="26.4" x14ac:dyDescent="0.25">
      <c r="A13418" s="47">
        <v>41202</v>
      </c>
      <c r="B13418" s="54" t="s">
        <v>18141</v>
      </c>
      <c r="C13418" s="47" t="s">
        <v>11</v>
      </c>
      <c r="D13418" s="198">
        <v>1005.22</v>
      </c>
    </row>
    <row r="13419" spans="1:4" ht="26.4" x14ac:dyDescent="0.25">
      <c r="A13419" s="47">
        <v>41206</v>
      </c>
      <c r="B13419" s="54" t="s">
        <v>18142</v>
      </c>
      <c r="C13419" s="47" t="s">
        <v>11</v>
      </c>
      <c r="D13419" s="198">
        <v>4541.8599999999997</v>
      </c>
    </row>
    <row r="13420" spans="1:4" ht="26.4" x14ac:dyDescent="0.25">
      <c r="A13420" s="47">
        <v>12372</v>
      </c>
      <c r="B13420" s="54" t="s">
        <v>18143</v>
      </c>
      <c r="C13420" s="47" t="s">
        <v>11</v>
      </c>
      <c r="D13420" s="198">
        <v>1055.49</v>
      </c>
    </row>
    <row r="13421" spans="1:4" ht="26.4" x14ac:dyDescent="0.25">
      <c r="A13421" s="47">
        <v>41207</v>
      </c>
      <c r="B13421" s="54" t="s">
        <v>18144</v>
      </c>
      <c r="C13421" s="47" t="s">
        <v>11</v>
      </c>
      <c r="D13421" s="198">
        <v>6114.24</v>
      </c>
    </row>
    <row r="13422" spans="1:4" ht="26.4" x14ac:dyDescent="0.25">
      <c r="A13422" s="47">
        <v>41203</v>
      </c>
      <c r="B13422" s="54" t="s">
        <v>18145</v>
      </c>
      <c r="C13422" s="47" t="s">
        <v>11</v>
      </c>
      <c r="D13422" s="198">
        <v>1610.26</v>
      </c>
    </row>
    <row r="13423" spans="1:4" ht="26.4" x14ac:dyDescent="0.25">
      <c r="A13423" s="47">
        <v>41204</v>
      </c>
      <c r="B13423" s="54" t="s">
        <v>18146</v>
      </c>
      <c r="C13423" s="47" t="s">
        <v>11</v>
      </c>
      <c r="D13423" s="198">
        <v>2276.5</v>
      </c>
    </row>
    <row r="13424" spans="1:4" ht="26.4" x14ac:dyDescent="0.25">
      <c r="A13424" s="47">
        <v>41210</v>
      </c>
      <c r="B13424" s="54" t="s">
        <v>18147</v>
      </c>
      <c r="C13424" s="47" t="s">
        <v>11</v>
      </c>
      <c r="D13424" s="198">
        <v>3802.83</v>
      </c>
    </row>
    <row r="13425" spans="1:4" ht="26.4" x14ac:dyDescent="0.25">
      <c r="A13425" s="47">
        <v>41208</v>
      </c>
      <c r="B13425" s="54" t="s">
        <v>18148</v>
      </c>
      <c r="C13425" s="47" t="s">
        <v>11</v>
      </c>
      <c r="D13425" s="198">
        <v>1331.21</v>
      </c>
    </row>
    <row r="13426" spans="1:4" ht="26.4" x14ac:dyDescent="0.25">
      <c r="A13426" s="47">
        <v>41211</v>
      </c>
      <c r="B13426" s="54" t="s">
        <v>18149</v>
      </c>
      <c r="C13426" s="47" t="s">
        <v>11</v>
      </c>
      <c r="D13426" s="198">
        <v>5358.13</v>
      </c>
    </row>
    <row r="13427" spans="1:4" ht="26.4" x14ac:dyDescent="0.25">
      <c r="A13427" s="47">
        <v>13339</v>
      </c>
      <c r="B13427" s="54" t="s">
        <v>18150</v>
      </c>
      <c r="C13427" s="47" t="s">
        <v>11</v>
      </c>
      <c r="D13427" s="198">
        <v>1804.11</v>
      </c>
    </row>
    <row r="13428" spans="1:4" ht="26.4" x14ac:dyDescent="0.25">
      <c r="A13428" s="47">
        <v>41213</v>
      </c>
      <c r="B13428" s="54" t="s">
        <v>18151</v>
      </c>
      <c r="C13428" s="47" t="s">
        <v>11</v>
      </c>
      <c r="D13428" s="198">
        <v>11106.1</v>
      </c>
    </row>
    <row r="13429" spans="1:4" ht="26.4" x14ac:dyDescent="0.25">
      <c r="A13429" s="47">
        <v>41209</v>
      </c>
      <c r="B13429" s="54" t="s">
        <v>18152</v>
      </c>
      <c r="C13429" s="47" t="s">
        <v>11</v>
      </c>
      <c r="D13429" s="198">
        <v>2482.2399999999998</v>
      </c>
    </row>
    <row r="13430" spans="1:4" ht="26.4" x14ac:dyDescent="0.25">
      <c r="A13430" s="47">
        <v>41216</v>
      </c>
      <c r="B13430" s="54" t="s">
        <v>18153</v>
      </c>
      <c r="C13430" s="47" t="s">
        <v>11</v>
      </c>
      <c r="D13430" s="198">
        <v>4649.5600000000004</v>
      </c>
    </row>
    <row r="13431" spans="1:4" ht="26.4" x14ac:dyDescent="0.25">
      <c r="A13431" s="47">
        <v>41217</v>
      </c>
      <c r="B13431" s="54" t="s">
        <v>18154</v>
      </c>
      <c r="C13431" s="47" t="s">
        <v>11</v>
      </c>
      <c r="D13431" s="198">
        <v>7454.89</v>
      </c>
    </row>
    <row r="13432" spans="1:4" ht="26.4" x14ac:dyDescent="0.25">
      <c r="A13432" s="47">
        <v>41218</v>
      </c>
      <c r="B13432" s="54" t="s">
        <v>18155</v>
      </c>
      <c r="C13432" s="47" t="s">
        <v>11</v>
      </c>
      <c r="D13432" s="198">
        <v>9997.23</v>
      </c>
    </row>
    <row r="13433" spans="1:4" ht="26.4" x14ac:dyDescent="0.25">
      <c r="A13433" s="47">
        <v>41214</v>
      </c>
      <c r="B13433" s="54" t="s">
        <v>18156</v>
      </c>
      <c r="C13433" s="47" t="s">
        <v>11</v>
      </c>
      <c r="D13433" s="198">
        <v>2107.9</v>
      </c>
    </row>
    <row r="13434" spans="1:4" ht="26.4" x14ac:dyDescent="0.25">
      <c r="A13434" s="47">
        <v>41215</v>
      </c>
      <c r="B13434" s="54" t="s">
        <v>18157</v>
      </c>
      <c r="C13434" s="47" t="s">
        <v>11</v>
      </c>
      <c r="D13434" s="198">
        <v>3173.73</v>
      </c>
    </row>
    <row r="13435" spans="1:4" ht="26.4" x14ac:dyDescent="0.25">
      <c r="A13435" s="47">
        <v>41221</v>
      </c>
      <c r="B13435" s="54" t="s">
        <v>18158</v>
      </c>
      <c r="C13435" s="47" t="s">
        <v>11</v>
      </c>
      <c r="D13435" s="198">
        <v>9189.58</v>
      </c>
    </row>
    <row r="13436" spans="1:4" ht="26.4" x14ac:dyDescent="0.25">
      <c r="A13436" s="47">
        <v>41222</v>
      </c>
      <c r="B13436" s="54" t="s">
        <v>18159</v>
      </c>
      <c r="C13436" s="47" t="s">
        <v>11</v>
      </c>
      <c r="D13436" s="198">
        <v>13150.39</v>
      </c>
    </row>
    <row r="13437" spans="1:4" ht="26.4" x14ac:dyDescent="0.25">
      <c r="A13437" s="47">
        <v>41195</v>
      </c>
      <c r="B13437" s="54" t="s">
        <v>18160</v>
      </c>
      <c r="C13437" s="47" t="s">
        <v>11</v>
      </c>
      <c r="D13437" s="198">
        <v>675.89</v>
      </c>
    </row>
    <row r="13438" spans="1:4" ht="26.4" x14ac:dyDescent="0.25">
      <c r="A13438" s="47">
        <v>41198</v>
      </c>
      <c r="B13438" s="54" t="s">
        <v>18161</v>
      </c>
      <c r="C13438" s="47" t="s">
        <v>11</v>
      </c>
      <c r="D13438" s="198">
        <v>2641.23</v>
      </c>
    </row>
    <row r="13439" spans="1:4" ht="26.4" x14ac:dyDescent="0.25">
      <c r="A13439" s="47">
        <v>41196</v>
      </c>
      <c r="B13439" s="54" t="s">
        <v>18162</v>
      </c>
      <c r="C13439" s="47" t="s">
        <v>11</v>
      </c>
      <c r="D13439" s="198">
        <v>837.81</v>
      </c>
    </row>
    <row r="13440" spans="1:4" ht="26.4" x14ac:dyDescent="0.25">
      <c r="A13440" s="47">
        <v>5033</v>
      </c>
      <c r="B13440" s="54" t="s">
        <v>18163</v>
      </c>
      <c r="C13440" s="47" t="s">
        <v>11</v>
      </c>
      <c r="D13440" s="198">
        <v>1100</v>
      </c>
    </row>
    <row r="13441" spans="1:4" ht="26.4" x14ac:dyDescent="0.25">
      <c r="A13441" s="47">
        <v>41197</v>
      </c>
      <c r="B13441" s="54" t="s">
        <v>18164</v>
      </c>
      <c r="C13441" s="47" t="s">
        <v>11</v>
      </c>
      <c r="D13441" s="198">
        <v>1633.91</v>
      </c>
    </row>
    <row r="13442" spans="1:4" x14ac:dyDescent="0.25">
      <c r="A13442" s="47">
        <v>12388</v>
      </c>
      <c r="B13442" s="54" t="s">
        <v>18165</v>
      </c>
      <c r="C13442" s="47" t="s">
        <v>11</v>
      </c>
    </row>
    <row r="13443" spans="1:4" ht="26.4" x14ac:dyDescent="0.25">
      <c r="A13443" s="47">
        <v>2731</v>
      </c>
      <c r="B13443" s="54" t="s">
        <v>18166</v>
      </c>
      <c r="C13443" s="47" t="s">
        <v>27</v>
      </c>
      <c r="D13443" s="198">
        <v>118.01</v>
      </c>
    </row>
    <row r="13444" spans="1:4" ht="26.4" x14ac:dyDescent="0.25">
      <c r="A13444" s="47">
        <v>41457</v>
      </c>
      <c r="B13444" s="54" t="s">
        <v>18167</v>
      </c>
      <c r="C13444" s="47" t="s">
        <v>11</v>
      </c>
      <c r="D13444" s="198">
        <v>1503.37</v>
      </c>
    </row>
    <row r="13445" spans="1:4" ht="26.4" x14ac:dyDescent="0.25">
      <c r="A13445" s="47">
        <v>41458</v>
      </c>
      <c r="B13445" s="54" t="s">
        <v>18168</v>
      </c>
      <c r="C13445" s="47" t="s">
        <v>11</v>
      </c>
      <c r="D13445" s="198">
        <v>2098.77</v>
      </c>
    </row>
    <row r="13446" spans="1:4" ht="26.4" x14ac:dyDescent="0.25">
      <c r="A13446" s="47">
        <v>41459</v>
      </c>
      <c r="B13446" s="54" t="s">
        <v>18169</v>
      </c>
      <c r="C13446" s="47" t="s">
        <v>11</v>
      </c>
      <c r="D13446" s="198">
        <v>2927.63</v>
      </c>
    </row>
    <row r="13447" spans="1:4" ht="26.4" x14ac:dyDescent="0.25">
      <c r="A13447" s="47">
        <v>41461</v>
      </c>
      <c r="B13447" s="54" t="s">
        <v>18170</v>
      </c>
      <c r="C13447" s="47" t="s">
        <v>11</v>
      </c>
      <c r="D13447" s="198">
        <v>3991.67</v>
      </c>
    </row>
    <row r="13448" spans="1:4" x14ac:dyDescent="0.25">
      <c r="A13448" s="47">
        <v>44537</v>
      </c>
      <c r="B13448" s="54" t="s">
        <v>18171</v>
      </c>
      <c r="C13448" s="47" t="s">
        <v>3879</v>
      </c>
      <c r="D13448" s="198">
        <v>319.48</v>
      </c>
    </row>
    <row r="13449" spans="1:4" ht="26.4" x14ac:dyDescent="0.25">
      <c r="A13449" s="47">
        <v>11844</v>
      </c>
      <c r="B13449" s="54" t="s">
        <v>18172</v>
      </c>
      <c r="C13449" s="47" t="s">
        <v>27</v>
      </c>
      <c r="D13449" s="198">
        <v>59.22</v>
      </c>
    </row>
    <row r="13450" spans="1:4" ht="26.4" x14ac:dyDescent="0.25">
      <c r="A13450" s="47">
        <v>4465</v>
      </c>
      <c r="B13450" s="54" t="s">
        <v>18173</v>
      </c>
      <c r="C13450" s="47" t="s">
        <v>27</v>
      </c>
      <c r="D13450" s="198">
        <v>49.22</v>
      </c>
    </row>
    <row r="13451" spans="1:4" ht="26.4" x14ac:dyDescent="0.25">
      <c r="A13451" s="47">
        <v>35273</v>
      </c>
      <c r="B13451" s="54" t="s">
        <v>18174</v>
      </c>
      <c r="C13451" s="47" t="s">
        <v>27</v>
      </c>
      <c r="D13451" s="198">
        <v>59.03</v>
      </c>
    </row>
    <row r="13452" spans="1:4" ht="26.4" x14ac:dyDescent="0.25">
      <c r="A13452" s="47">
        <v>4470</v>
      </c>
      <c r="B13452" s="54" t="s">
        <v>18175</v>
      </c>
      <c r="C13452" s="47" t="s">
        <v>27</v>
      </c>
      <c r="D13452" s="198">
        <v>136.22</v>
      </c>
    </row>
    <row r="13453" spans="1:4" ht="26.4" x14ac:dyDescent="0.25">
      <c r="A13453" s="47">
        <v>20204</v>
      </c>
      <c r="B13453" s="54" t="s">
        <v>18176</v>
      </c>
      <c r="C13453" s="47" t="s">
        <v>27</v>
      </c>
      <c r="D13453" s="198">
        <v>90.81</v>
      </c>
    </row>
    <row r="13454" spans="1:4" ht="26.4" x14ac:dyDescent="0.25">
      <c r="A13454" s="47">
        <v>20208</v>
      </c>
      <c r="B13454" s="54" t="s">
        <v>18177</v>
      </c>
      <c r="C13454" s="47" t="s">
        <v>27</v>
      </c>
      <c r="D13454" s="198">
        <v>122.6</v>
      </c>
    </row>
    <row r="13455" spans="1:4" ht="26.4" x14ac:dyDescent="0.25">
      <c r="A13455" s="47">
        <v>4437</v>
      </c>
      <c r="B13455" s="54" t="s">
        <v>18178</v>
      </c>
      <c r="C13455" s="47" t="s">
        <v>27</v>
      </c>
      <c r="D13455" s="198">
        <v>102.16</v>
      </c>
    </row>
    <row r="13456" spans="1:4" ht="26.4" x14ac:dyDescent="0.25">
      <c r="A13456" s="47">
        <v>14580</v>
      </c>
      <c r="B13456" s="54" t="s">
        <v>18179</v>
      </c>
      <c r="C13456" s="47" t="s">
        <v>27</v>
      </c>
      <c r="D13456" s="198">
        <v>102.16</v>
      </c>
    </row>
    <row r="13457" spans="1:4" x14ac:dyDescent="0.25">
      <c r="A13457" s="47">
        <v>5065</v>
      </c>
      <c r="B13457" s="54" t="s">
        <v>18180</v>
      </c>
      <c r="C13457" s="47" t="s">
        <v>16</v>
      </c>
      <c r="D13457" s="198">
        <v>40.21</v>
      </c>
    </row>
    <row r="13458" spans="1:4" x14ac:dyDescent="0.25">
      <c r="A13458" s="47">
        <v>5072</v>
      </c>
      <c r="B13458" s="54" t="s">
        <v>18181</v>
      </c>
      <c r="C13458" s="47" t="s">
        <v>16</v>
      </c>
      <c r="D13458" s="198">
        <v>37.19</v>
      </c>
    </row>
    <row r="13459" spans="1:4" x14ac:dyDescent="0.25">
      <c r="A13459" s="47">
        <v>5066</v>
      </c>
      <c r="B13459" s="54" t="s">
        <v>18182</v>
      </c>
      <c r="C13459" s="47" t="s">
        <v>16</v>
      </c>
      <c r="D13459" s="198">
        <v>27.85</v>
      </c>
    </row>
    <row r="13460" spans="1:4" x14ac:dyDescent="0.25">
      <c r="A13460" s="47">
        <v>5063</v>
      </c>
      <c r="B13460" s="54" t="s">
        <v>18183</v>
      </c>
      <c r="C13460" s="47" t="s">
        <v>16</v>
      </c>
      <c r="D13460" s="198">
        <v>25.22</v>
      </c>
    </row>
    <row r="13461" spans="1:4" x14ac:dyDescent="0.25">
      <c r="A13461" s="47">
        <v>20247</v>
      </c>
      <c r="B13461" s="54" t="s">
        <v>18184</v>
      </c>
      <c r="C13461" s="47" t="s">
        <v>16</v>
      </c>
      <c r="D13461" s="198">
        <v>23.4</v>
      </c>
    </row>
    <row r="13462" spans="1:4" x14ac:dyDescent="0.25">
      <c r="A13462" s="47">
        <v>5074</v>
      </c>
      <c r="B13462" s="54" t="s">
        <v>18185</v>
      </c>
      <c r="C13462" s="47" t="s">
        <v>16</v>
      </c>
      <c r="D13462" s="198">
        <v>23.68</v>
      </c>
    </row>
    <row r="13463" spans="1:4" x14ac:dyDescent="0.25">
      <c r="A13463" s="47">
        <v>5067</v>
      </c>
      <c r="B13463" s="54" t="s">
        <v>18186</v>
      </c>
      <c r="C13463" s="47" t="s">
        <v>16</v>
      </c>
      <c r="D13463" s="198">
        <v>22.53</v>
      </c>
    </row>
    <row r="13464" spans="1:4" x14ac:dyDescent="0.25">
      <c r="A13464" s="47">
        <v>5078</v>
      </c>
      <c r="B13464" s="54" t="s">
        <v>18187</v>
      </c>
      <c r="C13464" s="47" t="s">
        <v>16</v>
      </c>
      <c r="D13464" s="198">
        <v>22.27</v>
      </c>
    </row>
    <row r="13465" spans="1:4" x14ac:dyDescent="0.25">
      <c r="A13465" s="47">
        <v>5068</v>
      </c>
      <c r="B13465" s="54" t="s">
        <v>18188</v>
      </c>
      <c r="C13465" s="47" t="s">
        <v>16</v>
      </c>
      <c r="D13465" s="198">
        <v>21.14</v>
      </c>
    </row>
    <row r="13466" spans="1:4" x14ac:dyDescent="0.25">
      <c r="A13466" s="47">
        <v>5073</v>
      </c>
      <c r="B13466" s="54" t="s">
        <v>18189</v>
      </c>
      <c r="C13466" s="47" t="s">
        <v>16</v>
      </c>
      <c r="D13466" s="198">
        <v>21.54</v>
      </c>
    </row>
    <row r="13467" spans="1:4" x14ac:dyDescent="0.25">
      <c r="A13467" s="47">
        <v>5069</v>
      </c>
      <c r="B13467" s="54" t="s">
        <v>18190</v>
      </c>
      <c r="C13467" s="47" t="s">
        <v>16</v>
      </c>
      <c r="D13467" s="198">
        <v>21.54</v>
      </c>
    </row>
    <row r="13468" spans="1:4" x14ac:dyDescent="0.25">
      <c r="A13468" s="47">
        <v>5070</v>
      </c>
      <c r="B13468" s="54" t="s">
        <v>18191</v>
      </c>
      <c r="C13468" s="47" t="s">
        <v>16</v>
      </c>
      <c r="D13468" s="198">
        <v>21.78</v>
      </c>
    </row>
    <row r="13469" spans="1:4" x14ac:dyDescent="0.25">
      <c r="A13469" s="47">
        <v>5071</v>
      </c>
      <c r="B13469" s="54" t="s">
        <v>18192</v>
      </c>
      <c r="C13469" s="47" t="s">
        <v>16</v>
      </c>
      <c r="D13469" s="198">
        <v>21.14</v>
      </c>
    </row>
    <row r="13470" spans="1:4" x14ac:dyDescent="0.25">
      <c r="A13470" s="47">
        <v>5061</v>
      </c>
      <c r="B13470" s="54" t="s">
        <v>18193</v>
      </c>
      <c r="C13470" s="47" t="s">
        <v>16</v>
      </c>
      <c r="D13470" s="198">
        <v>20.78</v>
      </c>
    </row>
    <row r="13471" spans="1:4" x14ac:dyDescent="0.25">
      <c r="A13471" s="47">
        <v>5075</v>
      </c>
      <c r="B13471" s="54" t="s">
        <v>18194</v>
      </c>
      <c r="C13471" s="47" t="s">
        <v>16</v>
      </c>
      <c r="D13471" s="198">
        <v>21.14</v>
      </c>
    </row>
    <row r="13472" spans="1:4" x14ac:dyDescent="0.25">
      <c r="A13472" s="47">
        <v>5062</v>
      </c>
      <c r="B13472" s="54" t="s">
        <v>18195</v>
      </c>
      <c r="C13472" s="47" t="s">
        <v>16</v>
      </c>
      <c r="D13472" s="198">
        <v>21.42</v>
      </c>
    </row>
    <row r="13473" spans="1:4" x14ac:dyDescent="0.25">
      <c r="A13473" s="47">
        <v>39027</v>
      </c>
      <c r="B13473" s="54" t="s">
        <v>18196</v>
      </c>
      <c r="C13473" s="47" t="s">
        <v>16</v>
      </c>
      <c r="D13473" s="198">
        <v>21.12</v>
      </c>
    </row>
    <row r="13474" spans="1:4" x14ac:dyDescent="0.25">
      <c r="A13474" s="47">
        <v>40568</v>
      </c>
      <c r="B13474" s="54" t="s">
        <v>18197</v>
      </c>
      <c r="C13474" s="47" t="s">
        <v>16</v>
      </c>
      <c r="D13474" s="198">
        <v>21.3</v>
      </c>
    </row>
    <row r="13475" spans="1:4" x14ac:dyDescent="0.25">
      <c r="A13475" s="47">
        <v>40304</v>
      </c>
      <c r="B13475" s="54" t="s">
        <v>18198</v>
      </c>
      <c r="C13475" s="47" t="s">
        <v>16</v>
      </c>
      <c r="D13475" s="198">
        <v>26.09</v>
      </c>
    </row>
    <row r="13476" spans="1:4" x14ac:dyDescent="0.25">
      <c r="A13476" s="47">
        <v>39026</v>
      </c>
      <c r="B13476" s="54" t="s">
        <v>18199</v>
      </c>
      <c r="C13476" s="47" t="s">
        <v>16</v>
      </c>
      <c r="D13476" s="198">
        <v>23.77</v>
      </c>
    </row>
    <row r="13477" spans="1:4" ht="39.6" x14ac:dyDescent="0.25">
      <c r="A13477" s="47">
        <v>42431</v>
      </c>
      <c r="B13477" s="54" t="s">
        <v>18200</v>
      </c>
      <c r="C13477" s="47" t="s">
        <v>11</v>
      </c>
    </row>
    <row r="13478" spans="1:4" x14ac:dyDescent="0.25">
      <c r="A13478" s="47">
        <v>44074</v>
      </c>
      <c r="B13478" s="54" t="s">
        <v>18201</v>
      </c>
      <c r="C13478" s="47" t="s">
        <v>3741</v>
      </c>
      <c r="D13478" s="198">
        <v>510.3</v>
      </c>
    </row>
    <row r="13479" spans="1:4" x14ac:dyDescent="0.25">
      <c r="A13479" s="47">
        <v>44072</v>
      </c>
      <c r="B13479" s="54" t="s">
        <v>18202</v>
      </c>
      <c r="C13479" s="47" t="s">
        <v>3741</v>
      </c>
      <c r="D13479" s="198">
        <v>143.30000000000001</v>
      </c>
    </row>
    <row r="13480" spans="1:4" ht="26.4" x14ac:dyDescent="0.25">
      <c r="A13480" s="47">
        <v>511</v>
      </c>
      <c r="B13480" s="54" t="s">
        <v>18203</v>
      </c>
      <c r="C13480" s="47" t="s">
        <v>3741</v>
      </c>
    </row>
    <row r="13481" spans="1:4" ht="26.4" x14ac:dyDescent="0.25">
      <c r="A13481" s="47">
        <v>37540</v>
      </c>
      <c r="B13481" s="54" t="s">
        <v>18204</v>
      </c>
      <c r="C13481" s="47" t="s">
        <v>11</v>
      </c>
      <c r="D13481" s="198">
        <v>77368.02</v>
      </c>
    </row>
    <row r="13482" spans="1:4" ht="26.4" x14ac:dyDescent="0.25">
      <c r="A13482" s="47">
        <v>37548</v>
      </c>
      <c r="B13482" s="54" t="s">
        <v>18205</v>
      </c>
      <c r="C13482" s="47" t="s">
        <v>11</v>
      </c>
      <c r="D13482" s="198">
        <v>102550.92</v>
      </c>
    </row>
    <row r="13483" spans="1:4" ht="39.6" x14ac:dyDescent="0.25">
      <c r="A13483" s="47">
        <v>39828</v>
      </c>
      <c r="B13483" s="54" t="s">
        <v>18206</v>
      </c>
      <c r="C13483" s="47" t="s">
        <v>11</v>
      </c>
      <c r="D13483" s="198">
        <v>615.20000000000005</v>
      </c>
    </row>
    <row r="13484" spans="1:4" ht="26.4" x14ac:dyDescent="0.25">
      <c r="A13484" s="47">
        <v>38392</v>
      </c>
      <c r="B13484" s="54" t="s">
        <v>18207</v>
      </c>
      <c r="C13484" s="47" t="s">
        <v>11</v>
      </c>
      <c r="D13484" s="198">
        <v>57.17</v>
      </c>
    </row>
    <row r="13485" spans="1:4" ht="26.4" x14ac:dyDescent="0.25">
      <c r="A13485" s="47">
        <v>11735</v>
      </c>
      <c r="B13485" s="54" t="s">
        <v>18208</v>
      </c>
      <c r="C13485" s="47" t="s">
        <v>11</v>
      </c>
      <c r="D13485" s="198">
        <v>10.3</v>
      </c>
    </row>
    <row r="13486" spans="1:4" ht="26.4" x14ac:dyDescent="0.25">
      <c r="A13486" s="47">
        <v>11737</v>
      </c>
      <c r="B13486" s="54" t="s">
        <v>18209</v>
      </c>
      <c r="C13486" s="47" t="s">
        <v>11</v>
      </c>
      <c r="D13486" s="198">
        <v>14.61</v>
      </c>
    </row>
    <row r="13487" spans="1:4" ht="26.4" x14ac:dyDescent="0.25">
      <c r="A13487" s="47">
        <v>11738</v>
      </c>
      <c r="B13487" s="54" t="s">
        <v>18210</v>
      </c>
      <c r="C13487" s="47" t="s">
        <v>11</v>
      </c>
      <c r="D13487" s="198">
        <v>18.420000000000002</v>
      </c>
    </row>
    <row r="13488" spans="1:4" ht="26.4" x14ac:dyDescent="0.25">
      <c r="A13488" s="47">
        <v>36143</v>
      </c>
      <c r="B13488" s="54" t="s">
        <v>18211</v>
      </c>
      <c r="C13488" s="47" t="s">
        <v>11</v>
      </c>
      <c r="D13488" s="198">
        <v>79.73</v>
      </c>
    </row>
    <row r="13489" spans="1:4" ht="26.4" x14ac:dyDescent="0.25">
      <c r="A13489" s="47">
        <v>36142</v>
      </c>
      <c r="B13489" s="54" t="s">
        <v>18212</v>
      </c>
      <c r="C13489" s="47" t="s">
        <v>11</v>
      </c>
      <c r="D13489" s="198">
        <v>1.97</v>
      </c>
    </row>
    <row r="13490" spans="1:4" ht="26.4" x14ac:dyDescent="0.25">
      <c r="A13490" s="47">
        <v>45227</v>
      </c>
      <c r="B13490" s="54" t="s">
        <v>18213</v>
      </c>
      <c r="C13490" s="47" t="s">
        <v>11</v>
      </c>
      <c r="D13490" s="198">
        <v>759.75</v>
      </c>
    </row>
    <row r="13491" spans="1:4" x14ac:dyDescent="0.25">
      <c r="A13491" s="47">
        <v>45209</v>
      </c>
      <c r="B13491" s="54" t="s">
        <v>18214</v>
      </c>
      <c r="C13491" s="47" t="s">
        <v>11</v>
      </c>
      <c r="D13491" s="198">
        <v>33.28</v>
      </c>
    </row>
    <row r="13492" spans="1:4" x14ac:dyDescent="0.25">
      <c r="A13492" s="47">
        <v>36146</v>
      </c>
      <c r="B13492" s="54" t="s">
        <v>18215</v>
      </c>
      <c r="C13492" s="47" t="s">
        <v>11</v>
      </c>
      <c r="D13492" s="198">
        <v>210.98</v>
      </c>
    </row>
    <row r="13493" spans="1:4" ht="26.4" x14ac:dyDescent="0.25">
      <c r="A13493" s="47">
        <v>39015</v>
      </c>
      <c r="B13493" s="54" t="s">
        <v>18216</v>
      </c>
      <c r="C13493" s="47" t="s">
        <v>11</v>
      </c>
      <c r="D13493" s="198">
        <v>0.75</v>
      </c>
    </row>
    <row r="13494" spans="1:4" ht="26.4" x14ac:dyDescent="0.25">
      <c r="A13494" s="47">
        <v>38377</v>
      </c>
      <c r="B13494" s="54" t="s">
        <v>18217</v>
      </c>
      <c r="C13494" s="47" t="s">
        <v>11</v>
      </c>
      <c r="D13494" s="198">
        <v>28.52</v>
      </c>
    </row>
    <row r="13495" spans="1:4" x14ac:dyDescent="0.25">
      <c r="A13495" s="47">
        <v>38376</v>
      </c>
      <c r="B13495" s="54" t="s">
        <v>18218</v>
      </c>
      <c r="C13495" s="47" t="s">
        <v>11</v>
      </c>
      <c r="D13495" s="198">
        <v>32.99</v>
      </c>
    </row>
    <row r="13496" spans="1:4" x14ac:dyDescent="0.25">
      <c r="A13496" s="47">
        <v>38116</v>
      </c>
      <c r="B13496" s="54" t="s">
        <v>18219</v>
      </c>
      <c r="C13496" s="47" t="s">
        <v>11</v>
      </c>
      <c r="D13496" s="198">
        <v>7.08</v>
      </c>
    </row>
    <row r="13497" spans="1:4" ht="26.4" x14ac:dyDescent="0.25">
      <c r="A13497" s="47">
        <v>38066</v>
      </c>
      <c r="B13497" s="54" t="s">
        <v>18220</v>
      </c>
      <c r="C13497" s="47" t="s">
        <v>11</v>
      </c>
      <c r="D13497" s="198">
        <v>11.69</v>
      </c>
    </row>
    <row r="13498" spans="1:4" x14ac:dyDescent="0.25">
      <c r="A13498" s="47">
        <v>38117</v>
      </c>
      <c r="B13498" s="54" t="s">
        <v>18221</v>
      </c>
      <c r="C13498" s="47" t="s">
        <v>11</v>
      </c>
      <c r="D13498" s="198">
        <v>12.05</v>
      </c>
    </row>
    <row r="13499" spans="1:4" ht="26.4" x14ac:dyDescent="0.25">
      <c r="A13499" s="47">
        <v>38067</v>
      </c>
      <c r="B13499" s="54" t="s">
        <v>18222</v>
      </c>
      <c r="C13499" s="47" t="s">
        <v>11</v>
      </c>
      <c r="D13499" s="198">
        <v>16.45</v>
      </c>
    </row>
    <row r="13500" spans="1:4" x14ac:dyDescent="0.25">
      <c r="A13500" s="47">
        <v>44313</v>
      </c>
      <c r="B13500" s="54" t="s">
        <v>18223</v>
      </c>
      <c r="C13500" s="47" t="s">
        <v>11</v>
      </c>
      <c r="D13500" s="198">
        <v>944.23</v>
      </c>
    </row>
    <row r="13501" spans="1:4" ht="26.4" x14ac:dyDescent="0.25">
      <c r="A13501" s="47">
        <v>11522</v>
      </c>
      <c r="B13501" s="54" t="s">
        <v>18224</v>
      </c>
      <c r="C13501" s="47" t="s">
        <v>11</v>
      </c>
      <c r="D13501" s="198">
        <v>12.9</v>
      </c>
    </row>
    <row r="13502" spans="1:4" ht="26.4" x14ac:dyDescent="0.25">
      <c r="A13502" s="47">
        <v>43600</v>
      </c>
      <c r="B13502" s="54" t="s">
        <v>18225</v>
      </c>
      <c r="C13502" s="47" t="s">
        <v>11</v>
      </c>
      <c r="D13502" s="198">
        <v>51.71</v>
      </c>
    </row>
    <row r="13503" spans="1:4" ht="26.4" x14ac:dyDescent="0.25">
      <c r="A13503" s="47">
        <v>5080</v>
      </c>
      <c r="B13503" s="54" t="s">
        <v>18226</v>
      </c>
      <c r="C13503" s="47" t="s">
        <v>11</v>
      </c>
      <c r="D13503" s="198">
        <v>20.16</v>
      </c>
    </row>
    <row r="13504" spans="1:4" ht="26.4" x14ac:dyDescent="0.25">
      <c r="A13504" s="47">
        <v>38168</v>
      </c>
      <c r="B13504" s="54" t="s">
        <v>18227</v>
      </c>
      <c r="C13504" s="47" t="s">
        <v>11</v>
      </c>
      <c r="D13504" s="198">
        <v>140.77000000000001</v>
      </c>
    </row>
    <row r="13505" spans="1:4" ht="26.4" x14ac:dyDescent="0.25">
      <c r="A13505" s="47">
        <v>43601</v>
      </c>
      <c r="B13505" s="54" t="s">
        <v>18228</v>
      </c>
      <c r="C13505" s="47" t="s">
        <v>11</v>
      </c>
      <c r="D13505" s="198">
        <v>70.38</v>
      </c>
    </row>
    <row r="13506" spans="1:4" ht="26.4" x14ac:dyDescent="0.25">
      <c r="A13506" s="47">
        <v>13393</v>
      </c>
      <c r="B13506" s="54" t="s">
        <v>18229</v>
      </c>
      <c r="C13506" s="47" t="s">
        <v>11</v>
      </c>
      <c r="D13506" s="198">
        <v>305.05</v>
      </c>
    </row>
    <row r="13507" spans="1:4" ht="26.4" x14ac:dyDescent="0.25">
      <c r="A13507" s="47">
        <v>13395</v>
      </c>
      <c r="B13507" s="54" t="s">
        <v>18230</v>
      </c>
      <c r="C13507" s="47" t="s">
        <v>11</v>
      </c>
      <c r="D13507" s="198">
        <v>427.49</v>
      </c>
    </row>
    <row r="13508" spans="1:4" ht="26.4" x14ac:dyDescent="0.25">
      <c r="A13508" s="47">
        <v>12039</v>
      </c>
      <c r="B13508" s="54" t="s">
        <v>18231</v>
      </c>
      <c r="C13508" s="47" t="s">
        <v>11</v>
      </c>
      <c r="D13508" s="198">
        <v>449.25</v>
      </c>
    </row>
    <row r="13509" spans="1:4" ht="26.4" x14ac:dyDescent="0.25">
      <c r="A13509" s="47">
        <v>13396</v>
      </c>
      <c r="B13509" s="54" t="s">
        <v>18232</v>
      </c>
      <c r="C13509" s="47" t="s">
        <v>11</v>
      </c>
      <c r="D13509" s="198">
        <v>630.95000000000005</v>
      </c>
    </row>
    <row r="13510" spans="1:4" ht="26.4" x14ac:dyDescent="0.25">
      <c r="A13510" s="47">
        <v>12041</v>
      </c>
      <c r="B13510" s="54" t="s">
        <v>18233</v>
      </c>
      <c r="C13510" s="47" t="s">
        <v>11</v>
      </c>
      <c r="D13510" s="198">
        <v>515.21</v>
      </c>
    </row>
    <row r="13511" spans="1:4" ht="26.4" x14ac:dyDescent="0.25">
      <c r="A13511" s="47">
        <v>12043</v>
      </c>
      <c r="B13511" s="54" t="s">
        <v>18234</v>
      </c>
      <c r="C13511" s="47" t="s">
        <v>11</v>
      </c>
      <c r="D13511" s="198">
        <v>1087.78</v>
      </c>
    </row>
    <row r="13512" spans="1:4" ht="26.4" x14ac:dyDescent="0.25">
      <c r="A13512" s="47">
        <v>39762</v>
      </c>
      <c r="B13512" s="54" t="s">
        <v>18235</v>
      </c>
      <c r="C13512" s="47" t="s">
        <v>11</v>
      </c>
      <c r="D13512" s="198">
        <v>517.80999999999995</v>
      </c>
    </row>
    <row r="13513" spans="1:4" ht="26.4" x14ac:dyDescent="0.25">
      <c r="A13513" s="47">
        <v>12042</v>
      </c>
      <c r="B13513" s="54" t="s">
        <v>18236</v>
      </c>
      <c r="C13513" s="47" t="s">
        <v>11</v>
      </c>
      <c r="D13513" s="198">
        <v>755.99</v>
      </c>
    </row>
    <row r="13514" spans="1:4" ht="26.4" x14ac:dyDescent="0.25">
      <c r="A13514" s="47">
        <v>39763</v>
      </c>
      <c r="B13514" s="54" t="s">
        <v>18237</v>
      </c>
      <c r="C13514" s="47" t="s">
        <v>11</v>
      </c>
      <c r="D13514" s="198">
        <v>884.79</v>
      </c>
    </row>
    <row r="13515" spans="1:4" ht="26.4" x14ac:dyDescent="0.25">
      <c r="A13515" s="47">
        <v>39760</v>
      </c>
      <c r="B13515" s="54" t="s">
        <v>18238</v>
      </c>
      <c r="C13515" s="47" t="s">
        <v>11</v>
      </c>
      <c r="D13515" s="198">
        <v>881.87</v>
      </c>
    </row>
    <row r="13516" spans="1:4" ht="26.4" x14ac:dyDescent="0.25">
      <c r="A13516" s="47">
        <v>39756</v>
      </c>
      <c r="B13516" s="54" t="s">
        <v>18239</v>
      </c>
      <c r="C13516" s="47" t="s">
        <v>11</v>
      </c>
      <c r="D13516" s="198">
        <v>316.64999999999998</v>
      </c>
    </row>
    <row r="13517" spans="1:4" ht="26.4" x14ac:dyDescent="0.25">
      <c r="A13517" s="47">
        <v>12038</v>
      </c>
      <c r="B13517" s="54" t="s">
        <v>18240</v>
      </c>
      <c r="C13517" s="47" t="s">
        <v>11</v>
      </c>
      <c r="D13517" s="198">
        <v>395.66</v>
      </c>
    </row>
    <row r="13518" spans="1:4" ht="26.4" x14ac:dyDescent="0.25">
      <c r="A13518" s="47">
        <v>39757</v>
      </c>
      <c r="B13518" s="54" t="s">
        <v>18241</v>
      </c>
      <c r="C13518" s="47" t="s">
        <v>11</v>
      </c>
      <c r="D13518" s="198">
        <v>365.86</v>
      </c>
    </row>
    <row r="13519" spans="1:4" ht="26.4" x14ac:dyDescent="0.25">
      <c r="A13519" s="47">
        <v>39758</v>
      </c>
      <c r="B13519" s="54" t="s">
        <v>18242</v>
      </c>
      <c r="C13519" s="47" t="s">
        <v>11</v>
      </c>
      <c r="D13519" s="198">
        <v>533.19000000000005</v>
      </c>
    </row>
    <row r="13520" spans="1:4" ht="26.4" x14ac:dyDescent="0.25">
      <c r="A13520" s="47">
        <v>39759</v>
      </c>
      <c r="B13520" s="54" t="s">
        <v>18243</v>
      </c>
      <c r="C13520" s="47" t="s">
        <v>11</v>
      </c>
      <c r="D13520" s="198">
        <v>658.49</v>
      </c>
    </row>
    <row r="13521" spans="1:4" ht="26.4" x14ac:dyDescent="0.25">
      <c r="A13521" s="47">
        <v>39761</v>
      </c>
      <c r="B13521" s="54" t="s">
        <v>18244</v>
      </c>
      <c r="C13521" s="47" t="s">
        <v>11</v>
      </c>
      <c r="D13521" s="198">
        <v>791.53</v>
      </c>
    </row>
    <row r="13522" spans="1:4" ht="26.4" x14ac:dyDescent="0.25">
      <c r="A13522" s="47">
        <v>39805</v>
      </c>
      <c r="B13522" s="54" t="s">
        <v>18245</v>
      </c>
      <c r="C13522" s="47" t="s">
        <v>11</v>
      </c>
      <c r="D13522" s="198">
        <v>140.82</v>
      </c>
    </row>
    <row r="13523" spans="1:4" ht="26.4" x14ac:dyDescent="0.25">
      <c r="A13523" s="47">
        <v>39806</v>
      </c>
      <c r="B13523" s="54" t="s">
        <v>18246</v>
      </c>
      <c r="C13523" s="47" t="s">
        <v>11</v>
      </c>
      <c r="D13523" s="198">
        <v>260.91000000000003</v>
      </c>
    </row>
    <row r="13524" spans="1:4" ht="26.4" x14ac:dyDescent="0.25">
      <c r="A13524" s="47">
        <v>39807</v>
      </c>
      <c r="B13524" s="54" t="s">
        <v>18247</v>
      </c>
      <c r="C13524" s="47" t="s">
        <v>11</v>
      </c>
      <c r="D13524" s="198">
        <v>565.45000000000005</v>
      </c>
    </row>
    <row r="13525" spans="1:4" ht="26.4" x14ac:dyDescent="0.25">
      <c r="A13525" s="47">
        <v>43100</v>
      </c>
      <c r="B13525" s="54" t="s">
        <v>18248</v>
      </c>
      <c r="C13525" s="47" t="s">
        <v>11</v>
      </c>
      <c r="D13525" s="198">
        <v>442.06</v>
      </c>
    </row>
    <row r="13526" spans="1:4" ht="26.4" x14ac:dyDescent="0.25">
      <c r="A13526" s="47">
        <v>39804</v>
      </c>
      <c r="B13526" s="54" t="s">
        <v>18249</v>
      </c>
      <c r="C13526" s="47" t="s">
        <v>11</v>
      </c>
      <c r="D13526" s="198">
        <v>82.69</v>
      </c>
    </row>
    <row r="13527" spans="1:4" ht="26.4" x14ac:dyDescent="0.25">
      <c r="A13527" s="47">
        <v>39796</v>
      </c>
      <c r="B13527" s="54" t="s">
        <v>18250</v>
      </c>
      <c r="C13527" s="47" t="s">
        <v>11</v>
      </c>
      <c r="D13527" s="198">
        <v>85.65</v>
      </c>
    </row>
    <row r="13528" spans="1:4" ht="26.4" x14ac:dyDescent="0.25">
      <c r="A13528" s="47">
        <v>39797</v>
      </c>
      <c r="B13528" s="54" t="s">
        <v>18251</v>
      </c>
      <c r="C13528" s="47" t="s">
        <v>11</v>
      </c>
      <c r="D13528" s="198">
        <v>134.44999999999999</v>
      </c>
    </row>
    <row r="13529" spans="1:4" ht="26.4" x14ac:dyDescent="0.25">
      <c r="A13529" s="47">
        <v>39798</v>
      </c>
      <c r="B13529" s="54" t="s">
        <v>18252</v>
      </c>
      <c r="C13529" s="47" t="s">
        <v>11</v>
      </c>
      <c r="D13529" s="198">
        <v>230.62</v>
      </c>
    </row>
    <row r="13530" spans="1:4" ht="26.4" x14ac:dyDescent="0.25">
      <c r="A13530" s="47">
        <v>39794</v>
      </c>
      <c r="B13530" s="54" t="s">
        <v>18253</v>
      </c>
      <c r="C13530" s="47" t="s">
        <v>11</v>
      </c>
      <c r="D13530" s="198">
        <v>36.35</v>
      </c>
    </row>
    <row r="13531" spans="1:4" ht="26.4" x14ac:dyDescent="0.25">
      <c r="A13531" s="47">
        <v>39795</v>
      </c>
      <c r="B13531" s="54" t="s">
        <v>18254</v>
      </c>
      <c r="C13531" s="47" t="s">
        <v>11</v>
      </c>
      <c r="D13531" s="198">
        <v>57.43</v>
      </c>
    </row>
    <row r="13532" spans="1:4" ht="26.4" x14ac:dyDescent="0.25">
      <c r="A13532" s="47">
        <v>39801</v>
      </c>
      <c r="B13532" s="54" t="s">
        <v>18255</v>
      </c>
      <c r="C13532" s="47" t="s">
        <v>11</v>
      </c>
      <c r="D13532" s="198">
        <v>121.28</v>
      </c>
    </row>
    <row r="13533" spans="1:4" ht="26.4" x14ac:dyDescent="0.25">
      <c r="A13533" s="47">
        <v>39802</v>
      </c>
      <c r="B13533" s="54" t="s">
        <v>18256</v>
      </c>
      <c r="C13533" s="47" t="s">
        <v>11</v>
      </c>
      <c r="D13533" s="198">
        <v>177.78</v>
      </c>
    </row>
    <row r="13534" spans="1:4" ht="26.4" x14ac:dyDescent="0.25">
      <c r="A13534" s="47">
        <v>39803</v>
      </c>
      <c r="B13534" s="54" t="s">
        <v>18257</v>
      </c>
      <c r="C13534" s="47" t="s">
        <v>11</v>
      </c>
      <c r="D13534" s="198">
        <v>248</v>
      </c>
    </row>
    <row r="13535" spans="1:4" ht="26.4" x14ac:dyDescent="0.25">
      <c r="A13535" s="47">
        <v>39799</v>
      </c>
      <c r="B13535" s="54" t="s">
        <v>18258</v>
      </c>
      <c r="C13535" s="47" t="s">
        <v>11</v>
      </c>
      <c r="D13535" s="198">
        <v>42.37</v>
      </c>
    </row>
    <row r="13536" spans="1:4" ht="26.4" x14ac:dyDescent="0.25">
      <c r="A13536" s="47">
        <v>39800</v>
      </c>
      <c r="B13536" s="54" t="s">
        <v>18259</v>
      </c>
      <c r="C13536" s="47" t="s">
        <v>11</v>
      </c>
      <c r="D13536" s="198">
        <v>72.19</v>
      </c>
    </row>
    <row r="13537" spans="1:4" x14ac:dyDescent="0.25">
      <c r="A13537" s="47">
        <v>43837</v>
      </c>
      <c r="B13537" s="54" t="s">
        <v>18260</v>
      </c>
      <c r="C13537" s="47" t="s">
        <v>11</v>
      </c>
    </row>
    <row r="13538" spans="1:4" x14ac:dyDescent="0.25">
      <c r="A13538" s="47">
        <v>43836</v>
      </c>
      <c r="B13538" s="54" t="s">
        <v>18261</v>
      </c>
      <c r="C13538" s="47" t="s">
        <v>11</v>
      </c>
    </row>
    <row r="13539" spans="1:4" x14ac:dyDescent="0.25">
      <c r="A13539" s="47">
        <v>21059</v>
      </c>
      <c r="B13539" s="54" t="s">
        <v>18262</v>
      </c>
      <c r="C13539" s="47" t="s">
        <v>11</v>
      </c>
    </row>
    <row r="13540" spans="1:4" x14ac:dyDescent="0.25">
      <c r="A13540" s="47">
        <v>11234</v>
      </c>
      <c r="B13540" s="54" t="s">
        <v>18263</v>
      </c>
      <c r="C13540" s="47" t="s">
        <v>11</v>
      </c>
    </row>
    <row r="13541" spans="1:4" x14ac:dyDescent="0.25">
      <c r="A13541" s="47">
        <v>21060</v>
      </c>
      <c r="B13541" s="54" t="s">
        <v>18264</v>
      </c>
      <c r="C13541" s="47" t="s">
        <v>11</v>
      </c>
    </row>
    <row r="13542" spans="1:4" x14ac:dyDescent="0.25">
      <c r="A13542" s="47">
        <v>21061</v>
      </c>
      <c r="B13542" s="54" t="s">
        <v>18265</v>
      </c>
      <c r="C13542" s="47" t="s">
        <v>11</v>
      </c>
    </row>
    <row r="13543" spans="1:4" x14ac:dyDescent="0.25">
      <c r="A13543" s="47">
        <v>21062</v>
      </c>
      <c r="B13543" s="54" t="s">
        <v>18266</v>
      </c>
      <c r="C13543" s="47" t="s">
        <v>11</v>
      </c>
    </row>
    <row r="13544" spans="1:4" x14ac:dyDescent="0.25">
      <c r="A13544" s="47">
        <v>11708</v>
      </c>
      <c r="B13544" s="54" t="s">
        <v>18267</v>
      </c>
      <c r="C13544" s="47" t="s">
        <v>11</v>
      </c>
    </row>
    <row r="13545" spans="1:4" x14ac:dyDescent="0.25">
      <c r="A13545" s="47">
        <v>11709</v>
      </c>
      <c r="B13545" s="54" t="s">
        <v>18268</v>
      </c>
      <c r="C13545" s="47" t="s">
        <v>11</v>
      </c>
    </row>
    <row r="13546" spans="1:4" x14ac:dyDescent="0.25">
      <c r="A13546" s="47">
        <v>11710</v>
      </c>
      <c r="B13546" s="54" t="s">
        <v>18269</v>
      </c>
      <c r="C13546" s="47" t="s">
        <v>11</v>
      </c>
    </row>
    <row r="13547" spans="1:4" x14ac:dyDescent="0.25">
      <c r="A13547" s="47">
        <v>11707</v>
      </c>
      <c r="B13547" s="54" t="s">
        <v>18270</v>
      </c>
      <c r="C13547" s="47" t="s">
        <v>11</v>
      </c>
    </row>
    <row r="13548" spans="1:4" ht="26.4" x14ac:dyDescent="0.25">
      <c r="A13548" s="47">
        <v>5102</v>
      </c>
      <c r="B13548" s="54" t="s">
        <v>18271</v>
      </c>
      <c r="C13548" s="47" t="s">
        <v>11</v>
      </c>
      <c r="D13548" s="198">
        <v>14.48</v>
      </c>
    </row>
    <row r="13549" spans="1:4" x14ac:dyDescent="0.25">
      <c r="A13549" s="47">
        <v>11711</v>
      </c>
      <c r="B13549" s="54" t="s">
        <v>18272</v>
      </c>
      <c r="C13549" s="47" t="s">
        <v>11</v>
      </c>
      <c r="D13549" s="198">
        <v>12.06</v>
      </c>
    </row>
    <row r="13550" spans="1:4" x14ac:dyDescent="0.25">
      <c r="A13550" s="47">
        <v>11739</v>
      </c>
      <c r="B13550" s="54" t="s">
        <v>18273</v>
      </c>
      <c r="C13550" s="47" t="s">
        <v>11</v>
      </c>
      <c r="D13550" s="198">
        <v>10.32</v>
      </c>
    </row>
    <row r="13551" spans="1:4" x14ac:dyDescent="0.25">
      <c r="A13551" s="47">
        <v>11741</v>
      </c>
      <c r="B13551" s="54" t="s">
        <v>18274</v>
      </c>
      <c r="C13551" s="47" t="s">
        <v>11</v>
      </c>
      <c r="D13551" s="198">
        <v>13.13</v>
      </c>
    </row>
    <row r="13552" spans="1:4" ht="26.4" x14ac:dyDescent="0.25">
      <c r="A13552" s="47">
        <v>11745</v>
      </c>
      <c r="B13552" s="54" t="s">
        <v>18275</v>
      </c>
      <c r="C13552" s="47" t="s">
        <v>11</v>
      </c>
      <c r="D13552" s="198">
        <v>17.309999999999999</v>
      </c>
    </row>
    <row r="13553" spans="1:4" ht="26.4" x14ac:dyDescent="0.25">
      <c r="A13553" s="47">
        <v>11743</v>
      </c>
      <c r="B13553" s="54" t="s">
        <v>18276</v>
      </c>
      <c r="C13553" s="47" t="s">
        <v>11</v>
      </c>
      <c r="D13553" s="198">
        <v>11.03</v>
      </c>
    </row>
    <row r="13554" spans="1:4" ht="26.4" x14ac:dyDescent="0.25">
      <c r="A13554" s="47">
        <v>5104</v>
      </c>
      <c r="B13554" s="54" t="s">
        <v>18277</v>
      </c>
      <c r="C13554" s="47" t="s">
        <v>16</v>
      </c>
    </row>
    <row r="13555" spans="1:4" ht="26.4" x14ac:dyDescent="0.25">
      <c r="A13555" s="47">
        <v>44530</v>
      </c>
      <c r="B13555" s="54" t="s">
        <v>18278</v>
      </c>
      <c r="C13555" s="47" t="s">
        <v>11</v>
      </c>
      <c r="D13555" s="198">
        <v>61.89</v>
      </c>
    </row>
    <row r="13556" spans="1:4" ht="26.4" x14ac:dyDescent="0.25">
      <c r="A13556" s="47">
        <v>2710</v>
      </c>
      <c r="B13556" s="54" t="s">
        <v>18279</v>
      </c>
      <c r="C13556" s="47" t="s">
        <v>11</v>
      </c>
      <c r="D13556" s="198">
        <v>53.41</v>
      </c>
    </row>
    <row r="13557" spans="1:4" ht="26.4" x14ac:dyDescent="0.25">
      <c r="A13557" s="47">
        <v>14575</v>
      </c>
      <c r="B13557" s="54" t="s">
        <v>18280</v>
      </c>
      <c r="C13557" s="47" t="s">
        <v>11</v>
      </c>
    </row>
    <row r="13558" spans="1:4" ht="26.4" x14ac:dyDescent="0.25">
      <c r="A13558" s="47">
        <v>44048</v>
      </c>
      <c r="B13558" s="54" t="s">
        <v>18281</v>
      </c>
      <c r="C13558" s="47" t="s">
        <v>11</v>
      </c>
    </row>
    <row r="13559" spans="1:4" ht="26.4" x14ac:dyDescent="0.25">
      <c r="A13559" s="47">
        <v>44026</v>
      </c>
      <c r="B13559" s="54" t="s">
        <v>18282</v>
      </c>
      <c r="C13559" s="47" t="s">
        <v>11</v>
      </c>
    </row>
    <row r="13560" spans="1:4" ht="39.6" x14ac:dyDescent="0.25">
      <c r="A13560" s="47">
        <v>44024</v>
      </c>
      <c r="B13560" s="54" t="s">
        <v>18283</v>
      </c>
      <c r="C13560" s="47" t="s">
        <v>11</v>
      </c>
    </row>
    <row r="13561" spans="1:4" ht="26.4" x14ac:dyDescent="0.25">
      <c r="A13561" s="47">
        <v>44025</v>
      </c>
      <c r="B13561" s="54" t="s">
        <v>18284</v>
      </c>
      <c r="C13561" s="47" t="s">
        <v>11</v>
      </c>
    </row>
    <row r="13562" spans="1:4" ht="39.6" x14ac:dyDescent="0.25">
      <c r="A13562" s="47">
        <v>44022</v>
      </c>
      <c r="B13562" s="54" t="s">
        <v>18285</v>
      </c>
      <c r="C13562" s="47" t="s">
        <v>11</v>
      </c>
    </row>
    <row r="13563" spans="1:4" ht="39.6" x14ac:dyDescent="0.25">
      <c r="A13563" s="47">
        <v>44023</v>
      </c>
      <c r="B13563" s="54" t="s">
        <v>18286</v>
      </c>
      <c r="C13563" s="47" t="s">
        <v>11</v>
      </c>
    </row>
    <row r="13564" spans="1:4" ht="39.6" x14ac:dyDescent="0.25">
      <c r="A13564" s="47">
        <v>43966</v>
      </c>
      <c r="B13564" s="54" t="s">
        <v>18287</v>
      </c>
      <c r="C13564" s="47" t="s">
        <v>11</v>
      </c>
    </row>
    <row r="13565" spans="1:4" ht="39.6" x14ac:dyDescent="0.25">
      <c r="A13565" s="47">
        <v>43967</v>
      </c>
      <c r="B13565" s="54" t="s">
        <v>18288</v>
      </c>
      <c r="C13565" s="47" t="s">
        <v>11</v>
      </c>
    </row>
    <row r="13566" spans="1:4" ht="39.6" x14ac:dyDescent="0.25">
      <c r="A13566" s="47">
        <v>43968</v>
      </c>
      <c r="B13566" s="54" t="s">
        <v>18289</v>
      </c>
      <c r="C13566" s="47" t="s">
        <v>11</v>
      </c>
    </row>
    <row r="13567" spans="1:4" ht="39.6" x14ac:dyDescent="0.25">
      <c r="A13567" s="47">
        <v>43969</v>
      </c>
      <c r="B13567" s="54" t="s">
        <v>18290</v>
      </c>
      <c r="C13567" s="47" t="s">
        <v>11</v>
      </c>
    </row>
    <row r="13568" spans="1:4" ht="39.6" x14ac:dyDescent="0.25">
      <c r="A13568" s="47">
        <v>44021</v>
      </c>
      <c r="B13568" s="54" t="s">
        <v>18291</v>
      </c>
      <c r="C13568" s="47" t="s">
        <v>11</v>
      </c>
    </row>
    <row r="13569" spans="1:4" ht="39.6" x14ac:dyDescent="0.25">
      <c r="A13569" s="47">
        <v>43970</v>
      </c>
      <c r="B13569" s="54" t="s">
        <v>18292</v>
      </c>
      <c r="C13569" s="47" t="s">
        <v>11</v>
      </c>
    </row>
    <row r="13570" spans="1:4" x14ac:dyDescent="0.25">
      <c r="A13570" s="47">
        <v>20043</v>
      </c>
      <c r="B13570" s="54" t="s">
        <v>18293</v>
      </c>
      <c r="C13570" s="47" t="s">
        <v>11</v>
      </c>
      <c r="D13570" s="198">
        <v>11.78</v>
      </c>
    </row>
    <row r="13571" spans="1:4" x14ac:dyDescent="0.25">
      <c r="A13571" s="47">
        <v>20044</v>
      </c>
      <c r="B13571" s="54" t="s">
        <v>18294</v>
      </c>
      <c r="C13571" s="47" t="s">
        <v>11</v>
      </c>
      <c r="D13571" s="198">
        <v>13.66</v>
      </c>
    </row>
    <row r="13572" spans="1:4" x14ac:dyDescent="0.25">
      <c r="A13572" s="47">
        <v>20042</v>
      </c>
      <c r="B13572" s="54" t="s">
        <v>18295</v>
      </c>
      <c r="C13572" s="47" t="s">
        <v>11</v>
      </c>
      <c r="D13572" s="198">
        <v>10.220000000000001</v>
      </c>
    </row>
    <row r="13573" spans="1:4" x14ac:dyDescent="0.25">
      <c r="A13573" s="47">
        <v>20046</v>
      </c>
      <c r="B13573" s="54" t="s">
        <v>18296</v>
      </c>
      <c r="C13573" s="47" t="s">
        <v>11</v>
      </c>
      <c r="D13573" s="198">
        <v>24.18</v>
      </c>
    </row>
    <row r="13574" spans="1:4" x14ac:dyDescent="0.25">
      <c r="A13574" s="47">
        <v>20047</v>
      </c>
      <c r="B13574" s="54" t="s">
        <v>18297</v>
      </c>
      <c r="C13574" s="47" t="s">
        <v>11</v>
      </c>
      <c r="D13574" s="198">
        <v>72.510000000000005</v>
      </c>
    </row>
    <row r="13575" spans="1:4" x14ac:dyDescent="0.25">
      <c r="A13575" s="47">
        <v>20045</v>
      </c>
      <c r="B13575" s="54" t="s">
        <v>18298</v>
      </c>
      <c r="C13575" s="47" t="s">
        <v>11</v>
      </c>
      <c r="D13575" s="198">
        <v>12.23</v>
      </c>
    </row>
    <row r="13576" spans="1:4" ht="26.4" x14ac:dyDescent="0.25">
      <c r="A13576" s="47">
        <v>20972</v>
      </c>
      <c r="B13576" s="54" t="s">
        <v>18299</v>
      </c>
      <c r="C13576" s="47" t="s">
        <v>11</v>
      </c>
      <c r="D13576" s="198">
        <v>135.71</v>
      </c>
    </row>
    <row r="13577" spans="1:4" x14ac:dyDescent="0.25">
      <c r="A13577" s="47">
        <v>11321</v>
      </c>
      <c r="B13577" s="54" t="s">
        <v>18300</v>
      </c>
      <c r="C13577" s="47" t="s">
        <v>11</v>
      </c>
    </row>
    <row r="13578" spans="1:4" x14ac:dyDescent="0.25">
      <c r="A13578" s="47">
        <v>11323</v>
      </c>
      <c r="B13578" s="54" t="s">
        <v>18301</v>
      </c>
      <c r="C13578" s="47" t="s">
        <v>11</v>
      </c>
    </row>
    <row r="13579" spans="1:4" x14ac:dyDescent="0.25">
      <c r="A13579" s="47">
        <v>20327</v>
      </c>
      <c r="B13579" s="54" t="s">
        <v>18302</v>
      </c>
      <c r="C13579" s="47" t="s">
        <v>11</v>
      </c>
    </row>
    <row r="13580" spans="1:4" x14ac:dyDescent="0.25">
      <c r="A13580" s="47">
        <v>6034</v>
      </c>
      <c r="B13580" s="54" t="s">
        <v>18303</v>
      </c>
      <c r="C13580" s="47" t="s">
        <v>11</v>
      </c>
      <c r="D13580" s="198">
        <v>15.77</v>
      </c>
    </row>
    <row r="13581" spans="1:4" x14ac:dyDescent="0.25">
      <c r="A13581" s="47">
        <v>6036</v>
      </c>
      <c r="B13581" s="54" t="s">
        <v>18304</v>
      </c>
      <c r="C13581" s="47" t="s">
        <v>11</v>
      </c>
      <c r="D13581" s="198">
        <v>21.48</v>
      </c>
    </row>
    <row r="13582" spans="1:4" x14ac:dyDescent="0.25">
      <c r="A13582" s="47">
        <v>6031</v>
      </c>
      <c r="B13582" s="54" t="s">
        <v>18305</v>
      </c>
      <c r="C13582" s="47" t="s">
        <v>11</v>
      </c>
      <c r="D13582" s="198">
        <v>25.24</v>
      </c>
    </row>
    <row r="13583" spans="1:4" x14ac:dyDescent="0.25">
      <c r="A13583" s="47">
        <v>6029</v>
      </c>
      <c r="B13583" s="54" t="s">
        <v>18306</v>
      </c>
      <c r="C13583" s="47" t="s">
        <v>11</v>
      </c>
      <c r="D13583" s="198">
        <v>25.51</v>
      </c>
    </row>
    <row r="13584" spans="1:4" x14ac:dyDescent="0.25">
      <c r="A13584" s="47">
        <v>6033</v>
      </c>
      <c r="B13584" s="54" t="s">
        <v>18307</v>
      </c>
      <c r="C13584" s="47" t="s">
        <v>11</v>
      </c>
      <c r="D13584" s="198">
        <v>33.619999999999997</v>
      </c>
    </row>
    <row r="13585" spans="1:4" ht="26.4" x14ac:dyDescent="0.25">
      <c r="A13585" s="47">
        <v>11672</v>
      </c>
      <c r="B13585" s="54" t="s">
        <v>18308</v>
      </c>
      <c r="C13585" s="47" t="s">
        <v>11</v>
      </c>
      <c r="D13585" s="198">
        <v>73.13</v>
      </c>
    </row>
    <row r="13586" spans="1:4" ht="26.4" x14ac:dyDescent="0.25">
      <c r="A13586" s="47">
        <v>11669</v>
      </c>
      <c r="B13586" s="54" t="s">
        <v>18309</v>
      </c>
      <c r="C13586" s="47" t="s">
        <v>11</v>
      </c>
      <c r="D13586" s="198">
        <v>69.650000000000006</v>
      </c>
    </row>
    <row r="13587" spans="1:4" ht="26.4" x14ac:dyDescent="0.25">
      <c r="A13587" s="47">
        <v>20055</v>
      </c>
      <c r="B13587" s="54" t="s">
        <v>18310</v>
      </c>
      <c r="C13587" s="47" t="s">
        <v>11</v>
      </c>
      <c r="D13587" s="198">
        <v>52.16</v>
      </c>
    </row>
    <row r="13588" spans="1:4" ht="26.4" x14ac:dyDescent="0.25">
      <c r="A13588" s="47">
        <v>11670</v>
      </c>
      <c r="B13588" s="54" t="s">
        <v>18311</v>
      </c>
      <c r="C13588" s="47" t="s">
        <v>11</v>
      </c>
      <c r="D13588" s="198">
        <v>26.68</v>
      </c>
    </row>
    <row r="13589" spans="1:4" ht="26.4" x14ac:dyDescent="0.25">
      <c r="A13589" s="47">
        <v>11671</v>
      </c>
      <c r="B13589" s="54" t="s">
        <v>18312</v>
      </c>
      <c r="C13589" s="47" t="s">
        <v>11</v>
      </c>
      <c r="D13589" s="198">
        <v>111.92</v>
      </c>
    </row>
    <row r="13590" spans="1:4" ht="26.4" x14ac:dyDescent="0.25">
      <c r="A13590" s="47">
        <v>6032</v>
      </c>
      <c r="B13590" s="54" t="s">
        <v>18313</v>
      </c>
      <c r="C13590" s="47" t="s">
        <v>11</v>
      </c>
      <c r="D13590" s="198">
        <v>31.97</v>
      </c>
    </row>
    <row r="13591" spans="1:4" ht="26.4" x14ac:dyDescent="0.25">
      <c r="A13591" s="47">
        <v>11673</v>
      </c>
      <c r="B13591" s="54" t="s">
        <v>18314</v>
      </c>
      <c r="C13591" s="47" t="s">
        <v>11</v>
      </c>
      <c r="D13591" s="198">
        <v>25.17</v>
      </c>
    </row>
    <row r="13592" spans="1:4" ht="26.4" x14ac:dyDescent="0.25">
      <c r="A13592" s="47">
        <v>11674</v>
      </c>
      <c r="B13592" s="54" t="s">
        <v>18315</v>
      </c>
      <c r="C13592" s="47" t="s">
        <v>11</v>
      </c>
      <c r="D13592" s="198">
        <v>32.42</v>
      </c>
    </row>
    <row r="13593" spans="1:4" ht="26.4" x14ac:dyDescent="0.25">
      <c r="A13593" s="47">
        <v>11675</v>
      </c>
      <c r="B13593" s="54" t="s">
        <v>18316</v>
      </c>
      <c r="C13593" s="47" t="s">
        <v>11</v>
      </c>
      <c r="D13593" s="198">
        <v>51.47</v>
      </c>
    </row>
    <row r="13594" spans="1:4" ht="26.4" x14ac:dyDescent="0.25">
      <c r="A13594" s="47">
        <v>11676</v>
      </c>
      <c r="B13594" s="54" t="s">
        <v>18317</v>
      </c>
      <c r="C13594" s="47" t="s">
        <v>11</v>
      </c>
      <c r="D13594" s="198">
        <v>68.83</v>
      </c>
    </row>
    <row r="13595" spans="1:4" ht="26.4" x14ac:dyDescent="0.25">
      <c r="A13595" s="47">
        <v>11677</v>
      </c>
      <c r="B13595" s="54" t="s">
        <v>18318</v>
      </c>
      <c r="C13595" s="47" t="s">
        <v>11</v>
      </c>
      <c r="D13595" s="198">
        <v>71.09</v>
      </c>
    </row>
    <row r="13596" spans="1:4" ht="26.4" x14ac:dyDescent="0.25">
      <c r="A13596" s="47">
        <v>11678</v>
      </c>
      <c r="B13596" s="54" t="s">
        <v>18319</v>
      </c>
      <c r="C13596" s="47" t="s">
        <v>11</v>
      </c>
      <c r="D13596" s="198">
        <v>130.19</v>
      </c>
    </row>
    <row r="13597" spans="1:4" x14ac:dyDescent="0.25">
      <c r="A13597" s="47">
        <v>6038</v>
      </c>
      <c r="B13597" s="54" t="s">
        <v>18320</v>
      </c>
      <c r="C13597" s="47" t="s">
        <v>11</v>
      </c>
      <c r="D13597" s="198">
        <v>8.26</v>
      </c>
    </row>
    <row r="13598" spans="1:4" x14ac:dyDescent="0.25">
      <c r="A13598" s="47">
        <v>11718</v>
      </c>
      <c r="B13598" s="54" t="s">
        <v>18321</v>
      </c>
      <c r="C13598" s="47" t="s">
        <v>11</v>
      </c>
      <c r="D13598" s="198">
        <v>23.55</v>
      </c>
    </row>
    <row r="13599" spans="1:4" x14ac:dyDescent="0.25">
      <c r="A13599" s="47">
        <v>6037</v>
      </c>
      <c r="B13599" s="54" t="s">
        <v>18322</v>
      </c>
      <c r="C13599" s="47" t="s">
        <v>11</v>
      </c>
      <c r="D13599" s="198">
        <v>17.18</v>
      </c>
    </row>
    <row r="13600" spans="1:4" x14ac:dyDescent="0.25">
      <c r="A13600" s="47">
        <v>11719</v>
      </c>
      <c r="B13600" s="54" t="s">
        <v>18323</v>
      </c>
      <c r="C13600" s="47" t="s">
        <v>11</v>
      </c>
      <c r="D13600" s="198">
        <v>19.11</v>
      </c>
    </row>
    <row r="13601" spans="1:4" x14ac:dyDescent="0.25">
      <c r="A13601" s="47">
        <v>6010</v>
      </c>
      <c r="B13601" s="54" t="s">
        <v>18324</v>
      </c>
      <c r="C13601" s="47" t="s">
        <v>11</v>
      </c>
      <c r="D13601" s="198">
        <v>121.29</v>
      </c>
    </row>
    <row r="13602" spans="1:4" x14ac:dyDescent="0.25">
      <c r="A13602" s="47">
        <v>6017</v>
      </c>
      <c r="B13602" s="54" t="s">
        <v>18325</v>
      </c>
      <c r="C13602" s="47" t="s">
        <v>11</v>
      </c>
      <c r="D13602" s="198">
        <v>96.07</v>
      </c>
    </row>
    <row r="13603" spans="1:4" x14ac:dyDescent="0.25">
      <c r="A13603" s="47">
        <v>6019</v>
      </c>
      <c r="B13603" s="54" t="s">
        <v>18326</v>
      </c>
      <c r="C13603" s="47" t="s">
        <v>11</v>
      </c>
      <c r="D13603" s="198">
        <v>70.489999999999995</v>
      </c>
    </row>
    <row r="13604" spans="1:4" x14ac:dyDescent="0.25">
      <c r="A13604" s="47">
        <v>6020</v>
      </c>
      <c r="B13604" s="54" t="s">
        <v>18327</v>
      </c>
      <c r="C13604" s="47" t="s">
        <v>11</v>
      </c>
      <c r="D13604" s="198">
        <v>42.34</v>
      </c>
    </row>
    <row r="13605" spans="1:4" x14ac:dyDescent="0.25">
      <c r="A13605" s="47">
        <v>6011</v>
      </c>
      <c r="B13605" s="54" t="s">
        <v>18328</v>
      </c>
      <c r="C13605" s="47" t="s">
        <v>11</v>
      </c>
      <c r="D13605" s="198">
        <v>350.37</v>
      </c>
    </row>
    <row r="13606" spans="1:4" x14ac:dyDescent="0.25">
      <c r="A13606" s="47">
        <v>6028</v>
      </c>
      <c r="B13606" s="54" t="s">
        <v>18329</v>
      </c>
      <c r="C13606" s="47" t="s">
        <v>11</v>
      </c>
      <c r="D13606" s="198">
        <v>168.94</v>
      </c>
    </row>
    <row r="13607" spans="1:4" x14ac:dyDescent="0.25">
      <c r="A13607" s="47">
        <v>6012</v>
      </c>
      <c r="B13607" s="54" t="s">
        <v>18330</v>
      </c>
      <c r="C13607" s="47" t="s">
        <v>11</v>
      </c>
      <c r="D13607" s="198">
        <v>424.18</v>
      </c>
    </row>
    <row r="13608" spans="1:4" x14ac:dyDescent="0.25">
      <c r="A13608" s="47">
        <v>6016</v>
      </c>
      <c r="B13608" s="54" t="s">
        <v>18331</v>
      </c>
      <c r="C13608" s="47" t="s">
        <v>11</v>
      </c>
      <c r="D13608" s="198">
        <v>44.66</v>
      </c>
    </row>
    <row r="13609" spans="1:4" x14ac:dyDescent="0.25">
      <c r="A13609" s="47">
        <v>6027</v>
      </c>
      <c r="B13609" s="54" t="s">
        <v>18332</v>
      </c>
      <c r="C13609" s="47" t="s">
        <v>11</v>
      </c>
      <c r="D13609" s="198">
        <v>883.84</v>
      </c>
    </row>
    <row r="13610" spans="1:4" ht="26.4" x14ac:dyDescent="0.25">
      <c r="A13610" s="47">
        <v>6015</v>
      </c>
      <c r="B13610" s="54" t="s">
        <v>18333</v>
      </c>
      <c r="C13610" s="47" t="s">
        <v>11</v>
      </c>
      <c r="D13610" s="198">
        <v>193.95</v>
      </c>
    </row>
    <row r="13611" spans="1:4" ht="26.4" x14ac:dyDescent="0.25">
      <c r="A13611" s="47">
        <v>6014</v>
      </c>
      <c r="B13611" s="54" t="s">
        <v>18334</v>
      </c>
      <c r="C13611" s="47" t="s">
        <v>11</v>
      </c>
      <c r="D13611" s="198">
        <v>185.43</v>
      </c>
    </row>
    <row r="13612" spans="1:4" x14ac:dyDescent="0.25">
      <c r="A13612" s="47">
        <v>6013</v>
      </c>
      <c r="B13612" s="54" t="s">
        <v>18335</v>
      </c>
      <c r="C13612" s="47" t="s">
        <v>11</v>
      </c>
      <c r="D13612" s="198">
        <v>133.37</v>
      </c>
    </row>
    <row r="13613" spans="1:4" x14ac:dyDescent="0.25">
      <c r="A13613" s="47">
        <v>6006</v>
      </c>
      <c r="B13613" s="54" t="s">
        <v>18336</v>
      </c>
      <c r="C13613" s="47" t="s">
        <v>11</v>
      </c>
      <c r="D13613" s="198">
        <v>96.58</v>
      </c>
    </row>
    <row r="13614" spans="1:4" x14ac:dyDescent="0.25">
      <c r="A13614" s="47">
        <v>6005</v>
      </c>
      <c r="B13614" s="54" t="s">
        <v>18337</v>
      </c>
      <c r="C13614" s="47" t="s">
        <v>11</v>
      </c>
      <c r="D13614" s="198">
        <v>108.95</v>
      </c>
    </row>
    <row r="13615" spans="1:4" x14ac:dyDescent="0.25">
      <c r="A13615" s="47">
        <v>11756</v>
      </c>
      <c r="B13615" s="54" t="s">
        <v>18338</v>
      </c>
      <c r="C13615" s="47" t="s">
        <v>11</v>
      </c>
      <c r="D13615" s="198">
        <v>52.03</v>
      </c>
    </row>
    <row r="13616" spans="1:4" ht="39.6" x14ac:dyDescent="0.25">
      <c r="A13616" s="47">
        <v>10904</v>
      </c>
      <c r="B13616" s="54" t="s">
        <v>18339</v>
      </c>
      <c r="C13616" s="47" t="s">
        <v>11</v>
      </c>
      <c r="D13616" s="198">
        <v>190</v>
      </c>
    </row>
    <row r="13617" spans="1:4" x14ac:dyDescent="0.25">
      <c r="A13617" s="47">
        <v>11752</v>
      </c>
      <c r="B13617" s="54" t="s">
        <v>18340</v>
      </c>
      <c r="C13617" s="47" t="s">
        <v>11</v>
      </c>
      <c r="D13617" s="198">
        <v>30</v>
      </c>
    </row>
    <row r="13618" spans="1:4" x14ac:dyDescent="0.25">
      <c r="A13618" s="47">
        <v>11753</v>
      </c>
      <c r="B13618" s="54" t="s">
        <v>18341</v>
      </c>
      <c r="C13618" s="47" t="s">
        <v>11</v>
      </c>
      <c r="D13618" s="198">
        <v>35.82</v>
      </c>
    </row>
    <row r="13619" spans="1:4" x14ac:dyDescent="0.25">
      <c r="A13619" s="47">
        <v>6021</v>
      </c>
      <c r="B13619" s="54" t="s">
        <v>18342</v>
      </c>
      <c r="C13619" s="47" t="s">
        <v>11</v>
      </c>
      <c r="D13619" s="198">
        <v>99.41</v>
      </c>
    </row>
    <row r="13620" spans="1:4" x14ac:dyDescent="0.25">
      <c r="A13620" s="47">
        <v>6024</v>
      </c>
      <c r="B13620" s="54" t="s">
        <v>18343</v>
      </c>
      <c r="C13620" s="47" t="s">
        <v>11</v>
      </c>
      <c r="D13620" s="198">
        <v>102.76</v>
      </c>
    </row>
    <row r="13621" spans="1:4" x14ac:dyDescent="0.25">
      <c r="A13621" s="47">
        <v>45394</v>
      </c>
      <c r="B13621" s="54" t="s">
        <v>18344</v>
      </c>
      <c r="C13621" s="47" t="s">
        <v>11</v>
      </c>
      <c r="D13621" s="198">
        <v>36.31</v>
      </c>
    </row>
    <row r="13622" spans="1:4" ht="26.4" x14ac:dyDescent="0.25">
      <c r="A13622" s="47">
        <v>13897</v>
      </c>
      <c r="B13622" s="54" t="s">
        <v>18345</v>
      </c>
      <c r="C13622" s="47" t="s">
        <v>11</v>
      </c>
    </row>
    <row r="13623" spans="1:4" ht="26.4" x14ac:dyDescent="0.25">
      <c r="A13623" s="47">
        <v>10640</v>
      </c>
      <c r="B13623" s="54" t="s">
        <v>18346</v>
      </c>
      <c r="C13623" s="47" t="s">
        <v>11</v>
      </c>
    </row>
    <row r="13624" spans="1:4" x14ac:dyDescent="0.25">
      <c r="A13624" s="47">
        <v>34357</v>
      </c>
      <c r="B13624" s="54" t="s">
        <v>18347</v>
      </c>
      <c r="C13624" s="47" t="s">
        <v>16</v>
      </c>
      <c r="D13624" s="198">
        <v>4.4000000000000004</v>
      </c>
    </row>
    <row r="13625" spans="1:4" x14ac:dyDescent="0.25">
      <c r="A13625" s="47">
        <v>37329</v>
      </c>
      <c r="B13625" s="54" t="s">
        <v>18348</v>
      </c>
      <c r="C13625" s="47" t="s">
        <v>16</v>
      </c>
      <c r="D13625" s="198">
        <v>92.75</v>
      </c>
    </row>
    <row r="13626" spans="1:4" x14ac:dyDescent="0.25">
      <c r="A13626" s="47">
        <v>2510</v>
      </c>
      <c r="B13626" s="54" t="s">
        <v>18349</v>
      </c>
      <c r="C13626" s="47" t="s">
        <v>11</v>
      </c>
    </row>
    <row r="13627" spans="1:4" ht="26.4" x14ac:dyDescent="0.25">
      <c r="A13627" s="47">
        <v>12359</v>
      </c>
      <c r="B13627" s="54" t="s">
        <v>18350</v>
      </c>
      <c r="C13627" s="47" t="s">
        <v>11</v>
      </c>
      <c r="D13627" s="198">
        <v>141.28</v>
      </c>
    </row>
    <row r="13628" spans="1:4" x14ac:dyDescent="0.25">
      <c r="A13628" s="47">
        <v>7353</v>
      </c>
      <c r="B13628" s="54" t="s">
        <v>18351</v>
      </c>
      <c r="C13628" s="47" t="s">
        <v>3741</v>
      </c>
      <c r="D13628" s="198">
        <v>32.72</v>
      </c>
    </row>
    <row r="13629" spans="1:4" ht="39.6" x14ac:dyDescent="0.25">
      <c r="A13629" s="47">
        <v>45264</v>
      </c>
      <c r="B13629" s="54" t="s">
        <v>18352</v>
      </c>
      <c r="C13629" s="47" t="s">
        <v>11</v>
      </c>
      <c r="D13629" s="198">
        <v>24.83</v>
      </c>
    </row>
    <row r="13630" spans="1:4" x14ac:dyDescent="0.25">
      <c r="A13630" s="47">
        <v>36144</v>
      </c>
      <c r="B13630" s="54" t="s">
        <v>18353</v>
      </c>
      <c r="C13630" s="47" t="s">
        <v>11</v>
      </c>
      <c r="D13630" s="198">
        <v>1.54</v>
      </c>
    </row>
    <row r="13631" spans="1:4" x14ac:dyDescent="0.25">
      <c r="A13631" s="47">
        <v>10518</v>
      </c>
      <c r="B13631" s="54" t="s">
        <v>18354</v>
      </c>
      <c r="C13631" s="47" t="s">
        <v>11</v>
      </c>
    </row>
    <row r="13632" spans="1:4" ht="52.8" x14ac:dyDescent="0.25">
      <c r="A13632" s="47">
        <v>36530</v>
      </c>
      <c r="B13632" s="54" t="s">
        <v>9795</v>
      </c>
      <c r="C13632" s="47" t="s">
        <v>11</v>
      </c>
      <c r="D13632" s="198">
        <v>405658.52</v>
      </c>
    </row>
    <row r="13633" spans="1:4" ht="52.8" x14ac:dyDescent="0.25">
      <c r="A13633" s="47">
        <v>6046</v>
      </c>
      <c r="B13633" s="54" t="s">
        <v>18355</v>
      </c>
      <c r="C13633" s="47" t="s">
        <v>11</v>
      </c>
      <c r="D13633" s="198">
        <v>440000</v>
      </c>
    </row>
    <row r="13634" spans="1:4" ht="52.8" x14ac:dyDescent="0.25">
      <c r="A13634" s="47">
        <v>36531</v>
      </c>
      <c r="B13634" s="54" t="s">
        <v>18356</v>
      </c>
      <c r="C13634" s="47" t="s">
        <v>11</v>
      </c>
      <c r="D13634" s="198">
        <v>456097.53</v>
      </c>
    </row>
    <row r="13635" spans="1:4" ht="26.4" x14ac:dyDescent="0.25">
      <c r="A13635" s="47">
        <v>34684</v>
      </c>
      <c r="B13635" s="54" t="s">
        <v>18357</v>
      </c>
      <c r="C13635" s="47" t="s">
        <v>9</v>
      </c>
    </row>
    <row r="13636" spans="1:4" ht="26.4" x14ac:dyDescent="0.25">
      <c r="A13636" s="47">
        <v>34683</v>
      </c>
      <c r="B13636" s="54" t="s">
        <v>18358</v>
      </c>
      <c r="C13636" s="47" t="s">
        <v>9</v>
      </c>
    </row>
    <row r="13637" spans="1:4" ht="26.4" x14ac:dyDescent="0.25">
      <c r="A13637" s="47">
        <v>44954</v>
      </c>
      <c r="B13637" s="54" t="s">
        <v>18359</v>
      </c>
      <c r="C13637" s="47" t="s">
        <v>9</v>
      </c>
      <c r="D13637" s="198">
        <v>91.77</v>
      </c>
    </row>
    <row r="13638" spans="1:4" ht="26.4" x14ac:dyDescent="0.25">
      <c r="A13638" s="47">
        <v>44955</v>
      </c>
      <c r="B13638" s="54" t="s">
        <v>18360</v>
      </c>
      <c r="C13638" s="47" t="s">
        <v>9</v>
      </c>
      <c r="D13638" s="198">
        <v>134.11000000000001</v>
      </c>
    </row>
    <row r="13639" spans="1:4" x14ac:dyDescent="0.25">
      <c r="A13639" s="47">
        <v>10515</v>
      </c>
      <c r="B13639" s="54" t="s">
        <v>18361</v>
      </c>
      <c r="C13639" s="47" t="s">
        <v>9</v>
      </c>
      <c r="D13639" s="198">
        <v>45.56</v>
      </c>
    </row>
    <row r="13640" spans="1:4" ht="26.4" x14ac:dyDescent="0.25">
      <c r="A13640" s="47">
        <v>153</v>
      </c>
      <c r="B13640" s="54" t="s">
        <v>18362</v>
      </c>
      <c r="C13640" s="47" t="s">
        <v>3741</v>
      </c>
      <c r="D13640" s="198">
        <v>88.48</v>
      </c>
    </row>
    <row r="13641" spans="1:4" ht="26.4" x14ac:dyDescent="0.25">
      <c r="A13641" s="47">
        <v>34682</v>
      </c>
      <c r="B13641" s="54" t="s">
        <v>18363</v>
      </c>
      <c r="C13641" s="47" t="s">
        <v>9</v>
      </c>
    </row>
    <row r="13642" spans="1:4" ht="26.4" x14ac:dyDescent="0.25">
      <c r="A13642" s="47">
        <v>536</v>
      </c>
      <c r="B13642" s="54" t="s">
        <v>18364</v>
      </c>
      <c r="C13642" s="47" t="s">
        <v>9</v>
      </c>
      <c r="D13642" s="198">
        <v>25.66</v>
      </c>
    </row>
    <row r="13643" spans="1:4" ht="26.4" x14ac:dyDescent="0.25">
      <c r="A13643" s="47">
        <v>20205</v>
      </c>
      <c r="B13643" s="54" t="s">
        <v>18365</v>
      </c>
      <c r="C13643" s="47" t="s">
        <v>27</v>
      </c>
      <c r="D13643" s="198">
        <v>3.78</v>
      </c>
    </row>
    <row r="13644" spans="1:4" ht="26.4" x14ac:dyDescent="0.25">
      <c r="A13644" s="47">
        <v>4412</v>
      </c>
      <c r="B13644" s="54" t="s">
        <v>18366</v>
      </c>
      <c r="C13644" s="47" t="s">
        <v>27</v>
      </c>
      <c r="D13644" s="198">
        <v>2.27</v>
      </c>
    </row>
    <row r="13645" spans="1:4" ht="26.4" x14ac:dyDescent="0.25">
      <c r="A13645" s="47">
        <v>4408</v>
      </c>
      <c r="B13645" s="54" t="s">
        <v>18367</v>
      </c>
      <c r="C13645" s="47" t="s">
        <v>27</v>
      </c>
      <c r="D13645" s="198">
        <v>2.83</v>
      </c>
    </row>
    <row r="13646" spans="1:4" x14ac:dyDescent="0.25">
      <c r="A13646" s="47">
        <v>45213</v>
      </c>
      <c r="B13646" s="54" t="s">
        <v>18368</v>
      </c>
      <c r="C13646" s="47" t="s">
        <v>11</v>
      </c>
      <c r="D13646" s="198">
        <v>33.43</v>
      </c>
    </row>
    <row r="13647" spans="1:4" x14ac:dyDescent="0.25">
      <c r="A13647" s="47">
        <v>36250</v>
      </c>
      <c r="B13647" s="54" t="s">
        <v>18369</v>
      </c>
      <c r="C13647" s="47" t="s">
        <v>27</v>
      </c>
      <c r="D13647" s="198">
        <v>4.2300000000000004</v>
      </c>
    </row>
    <row r="13648" spans="1:4" x14ac:dyDescent="0.25">
      <c r="A13648" s="47">
        <v>10857</v>
      </c>
      <c r="B13648" s="54" t="s">
        <v>18370</v>
      </c>
      <c r="C13648" s="47" t="s">
        <v>27</v>
      </c>
    </row>
    <row r="13649" spans="1:4" x14ac:dyDescent="0.25">
      <c r="A13649" s="47">
        <v>4803</v>
      </c>
      <c r="B13649" s="54" t="s">
        <v>18371</v>
      </c>
      <c r="C13649" s="47" t="s">
        <v>27</v>
      </c>
      <c r="D13649" s="198">
        <v>29.84</v>
      </c>
    </row>
    <row r="13650" spans="1:4" ht="26.4" x14ac:dyDescent="0.25">
      <c r="A13650" s="47">
        <v>6186</v>
      </c>
      <c r="B13650" s="54" t="s">
        <v>18372</v>
      </c>
      <c r="C13650" s="47" t="s">
        <v>27</v>
      </c>
      <c r="D13650" s="198">
        <v>15</v>
      </c>
    </row>
    <row r="13651" spans="1:4" x14ac:dyDescent="0.25">
      <c r="A13651" s="47">
        <v>4829</v>
      </c>
      <c r="B13651" s="54" t="s">
        <v>18373</v>
      </c>
      <c r="C13651" s="47" t="s">
        <v>27</v>
      </c>
      <c r="D13651" s="198">
        <v>18.45</v>
      </c>
    </row>
    <row r="13652" spans="1:4" x14ac:dyDescent="0.25">
      <c r="A13652" s="47">
        <v>39829</v>
      </c>
      <c r="B13652" s="54" t="s">
        <v>18374</v>
      </c>
      <c r="C13652" s="47" t="s">
        <v>27</v>
      </c>
      <c r="D13652" s="198">
        <v>28.12</v>
      </c>
    </row>
    <row r="13653" spans="1:4" ht="26.4" x14ac:dyDescent="0.25">
      <c r="A13653" s="47">
        <v>20231</v>
      </c>
      <c r="B13653" s="54" t="s">
        <v>18375</v>
      </c>
      <c r="C13653" s="47" t="s">
        <v>27</v>
      </c>
      <c r="D13653" s="198">
        <v>35.35</v>
      </c>
    </row>
    <row r="13654" spans="1:4" x14ac:dyDescent="0.25">
      <c r="A13654" s="47">
        <v>4804</v>
      </c>
      <c r="B13654" s="54" t="s">
        <v>18376</v>
      </c>
      <c r="C13654" s="47" t="s">
        <v>27</v>
      </c>
      <c r="D13654" s="198">
        <v>22.91</v>
      </c>
    </row>
    <row r="13655" spans="1:4" x14ac:dyDescent="0.25">
      <c r="A13655" s="47">
        <v>34680</v>
      </c>
      <c r="B13655" s="54" t="s">
        <v>18377</v>
      </c>
      <c r="C13655" s="47" t="s">
        <v>27</v>
      </c>
    </row>
    <row r="13656" spans="1:4" ht="26.4" x14ac:dyDescent="0.25">
      <c r="A13656" s="47">
        <v>11573</v>
      </c>
      <c r="B13656" s="54" t="s">
        <v>18378</v>
      </c>
      <c r="C13656" s="47" t="s">
        <v>11</v>
      </c>
      <c r="D13656" s="198">
        <v>5.77</v>
      </c>
    </row>
    <row r="13657" spans="1:4" x14ac:dyDescent="0.25">
      <c r="A13657" s="47">
        <v>38401</v>
      </c>
      <c r="B13657" s="54" t="s">
        <v>18379</v>
      </c>
      <c r="C13657" s="47" t="s">
        <v>11</v>
      </c>
      <c r="D13657" s="198">
        <v>52.09</v>
      </c>
    </row>
    <row r="13658" spans="1:4" ht="26.4" x14ac:dyDescent="0.25">
      <c r="A13658" s="47">
        <v>11575</v>
      </c>
      <c r="B13658" s="54" t="s">
        <v>18380</v>
      </c>
      <c r="C13658" s="47" t="s">
        <v>11</v>
      </c>
      <c r="D13658" s="198">
        <v>55.68</v>
      </c>
    </row>
    <row r="13659" spans="1:4" ht="26.4" x14ac:dyDescent="0.25">
      <c r="A13659" s="47">
        <v>38179</v>
      </c>
      <c r="B13659" s="54" t="s">
        <v>18381</v>
      </c>
      <c r="C13659" s="47" t="s">
        <v>11</v>
      </c>
      <c r="D13659" s="198">
        <v>46.04</v>
      </c>
    </row>
    <row r="13660" spans="1:4" ht="26.4" x14ac:dyDescent="0.25">
      <c r="A13660" s="47">
        <v>20256</v>
      </c>
      <c r="B13660" s="54" t="s">
        <v>18382</v>
      </c>
      <c r="C13660" s="47" t="s">
        <v>11</v>
      </c>
      <c r="D13660" s="198">
        <v>0.34</v>
      </c>
    </row>
    <row r="13661" spans="1:4" ht="26.4" x14ac:dyDescent="0.25">
      <c r="A13661" s="47">
        <v>14511</v>
      </c>
      <c r="B13661" s="54" t="s">
        <v>18383</v>
      </c>
      <c r="C13661" s="47" t="s">
        <v>11</v>
      </c>
    </row>
    <row r="13662" spans="1:4" ht="26.4" x14ac:dyDescent="0.25">
      <c r="A13662" s="47">
        <v>10642</v>
      </c>
      <c r="B13662" s="54" t="s">
        <v>18384</v>
      </c>
      <c r="C13662" s="47" t="s">
        <v>11</v>
      </c>
    </row>
    <row r="13663" spans="1:4" ht="39.6" x14ac:dyDescent="0.25">
      <c r="A13663" s="47">
        <v>14489</v>
      </c>
      <c r="B13663" s="54" t="s">
        <v>18385</v>
      </c>
      <c r="C13663" s="47" t="s">
        <v>11</v>
      </c>
    </row>
    <row r="13664" spans="1:4" ht="26.4" x14ac:dyDescent="0.25">
      <c r="A13664" s="47">
        <v>14513</v>
      </c>
      <c r="B13664" s="54" t="s">
        <v>18386</v>
      </c>
      <c r="C13664" s="47" t="s">
        <v>11</v>
      </c>
    </row>
    <row r="13665" spans="1:4" ht="39.6" x14ac:dyDescent="0.25">
      <c r="A13665" s="47">
        <v>13600</v>
      </c>
      <c r="B13665" s="54" t="s">
        <v>18387</v>
      </c>
      <c r="C13665" s="47" t="s">
        <v>11</v>
      </c>
    </row>
    <row r="13666" spans="1:4" ht="39.6" x14ac:dyDescent="0.25">
      <c r="A13666" s="47">
        <v>10646</v>
      </c>
      <c r="B13666" s="54" t="s">
        <v>18388</v>
      </c>
      <c r="C13666" s="47" t="s">
        <v>11</v>
      </c>
    </row>
    <row r="13667" spans="1:4" ht="39.6" x14ac:dyDescent="0.25">
      <c r="A13667" s="47">
        <v>6070</v>
      </c>
      <c r="B13667" s="54" t="s">
        <v>18389</v>
      </c>
      <c r="C13667" s="47" t="s">
        <v>11</v>
      </c>
    </row>
    <row r="13668" spans="1:4" ht="39.6" x14ac:dyDescent="0.25">
      <c r="A13668" s="47">
        <v>6069</v>
      </c>
      <c r="B13668" s="54" t="s">
        <v>18390</v>
      </c>
      <c r="C13668" s="47" t="s">
        <v>11</v>
      </c>
    </row>
    <row r="13669" spans="1:4" ht="26.4" x14ac:dyDescent="0.25">
      <c r="A13669" s="47">
        <v>14626</v>
      </c>
      <c r="B13669" s="54" t="s">
        <v>18391</v>
      </c>
      <c r="C13669" s="47" t="s">
        <v>11</v>
      </c>
    </row>
    <row r="13670" spans="1:4" ht="26.4" x14ac:dyDescent="0.25">
      <c r="A13670" s="47">
        <v>6067</v>
      </c>
      <c r="B13670" s="54" t="s">
        <v>18392</v>
      </c>
      <c r="C13670" s="47" t="s">
        <v>11</v>
      </c>
    </row>
    <row r="13671" spans="1:4" ht="26.4" x14ac:dyDescent="0.25">
      <c r="A13671" s="47">
        <v>38393</v>
      </c>
      <c r="B13671" s="54" t="s">
        <v>18393</v>
      </c>
      <c r="C13671" s="47" t="s">
        <v>11</v>
      </c>
      <c r="D13671" s="198">
        <v>18.3</v>
      </c>
    </row>
    <row r="13672" spans="1:4" x14ac:dyDescent="0.25">
      <c r="A13672" s="47">
        <v>45233</v>
      </c>
      <c r="B13672" s="54" t="s">
        <v>18394</v>
      </c>
      <c r="C13672" s="47" t="s">
        <v>11</v>
      </c>
      <c r="D13672" s="198">
        <v>7.85</v>
      </c>
    </row>
    <row r="13673" spans="1:4" ht="26.4" x14ac:dyDescent="0.25">
      <c r="A13673" s="47">
        <v>38390</v>
      </c>
      <c r="B13673" s="54" t="s">
        <v>18395</v>
      </c>
      <c r="C13673" s="47" t="s">
        <v>11</v>
      </c>
      <c r="D13673" s="198">
        <v>44.96</v>
      </c>
    </row>
    <row r="13674" spans="1:4" ht="26.4" x14ac:dyDescent="0.25">
      <c r="A13674" s="47">
        <v>11578</v>
      </c>
      <c r="B13674" s="54" t="s">
        <v>18396</v>
      </c>
      <c r="C13674" s="47" t="s">
        <v>11</v>
      </c>
      <c r="D13674" s="198">
        <v>12.02</v>
      </c>
    </row>
    <row r="13675" spans="1:4" ht="26.4" x14ac:dyDescent="0.25">
      <c r="A13675" s="47">
        <v>11577</v>
      </c>
      <c r="B13675" s="54" t="s">
        <v>18397</v>
      </c>
      <c r="C13675" s="47" t="s">
        <v>11</v>
      </c>
      <c r="D13675" s="198">
        <v>11.47</v>
      </c>
    </row>
    <row r="13676" spans="1:4" ht="39.6" x14ac:dyDescent="0.25">
      <c r="A13676" s="47">
        <v>42432</v>
      </c>
      <c r="B13676" s="54" t="s">
        <v>18398</v>
      </c>
      <c r="C13676" s="47" t="s">
        <v>11</v>
      </c>
    </row>
    <row r="13677" spans="1:4" ht="39.6" x14ac:dyDescent="0.25">
      <c r="A13677" s="47">
        <v>42437</v>
      </c>
      <c r="B13677" s="54" t="s">
        <v>18399</v>
      </c>
      <c r="C13677" s="47" t="s">
        <v>11</v>
      </c>
    </row>
    <row r="13678" spans="1:4" x14ac:dyDescent="0.25">
      <c r="A13678" s="47">
        <v>1116</v>
      </c>
      <c r="B13678" s="54" t="s">
        <v>18400</v>
      </c>
      <c r="C13678" s="47" t="s">
        <v>27</v>
      </c>
      <c r="D13678" s="198">
        <v>17.53</v>
      </c>
    </row>
    <row r="13679" spans="1:4" x14ac:dyDescent="0.25">
      <c r="A13679" s="47">
        <v>1115</v>
      </c>
      <c r="B13679" s="54" t="s">
        <v>18401</v>
      </c>
      <c r="C13679" s="47" t="s">
        <v>27</v>
      </c>
      <c r="D13679" s="198">
        <v>21</v>
      </c>
    </row>
    <row r="13680" spans="1:4" x14ac:dyDescent="0.25">
      <c r="A13680" s="47">
        <v>1113</v>
      </c>
      <c r="B13680" s="54" t="s">
        <v>18402</v>
      </c>
      <c r="C13680" s="47" t="s">
        <v>27</v>
      </c>
      <c r="D13680" s="198">
        <v>24.55</v>
      </c>
    </row>
    <row r="13681" spans="1:4" x14ac:dyDescent="0.25">
      <c r="A13681" s="47">
        <v>1114</v>
      </c>
      <c r="B13681" s="54" t="s">
        <v>18403</v>
      </c>
      <c r="C13681" s="47" t="s">
        <v>27</v>
      </c>
      <c r="D13681" s="198">
        <v>29.25</v>
      </c>
    </row>
    <row r="13682" spans="1:4" x14ac:dyDescent="0.25">
      <c r="A13682" s="47">
        <v>40873</v>
      </c>
      <c r="B13682" s="54" t="s">
        <v>18404</v>
      </c>
      <c r="C13682" s="47" t="s">
        <v>27</v>
      </c>
      <c r="D13682" s="198">
        <v>22.89</v>
      </c>
    </row>
    <row r="13683" spans="1:4" x14ac:dyDescent="0.25">
      <c r="A13683" s="47">
        <v>20214</v>
      </c>
      <c r="B13683" s="54" t="s">
        <v>18405</v>
      </c>
      <c r="C13683" s="47" t="s">
        <v>11</v>
      </c>
      <c r="D13683" s="198">
        <v>53.47</v>
      </c>
    </row>
    <row r="13684" spans="1:4" ht="26.4" x14ac:dyDescent="0.25">
      <c r="A13684" s="47">
        <v>7237</v>
      </c>
      <c r="B13684" s="54" t="s">
        <v>18406</v>
      </c>
      <c r="C13684" s="47" t="s">
        <v>11</v>
      </c>
      <c r="D13684" s="198">
        <v>52.34</v>
      </c>
    </row>
    <row r="13685" spans="1:4" x14ac:dyDescent="0.25">
      <c r="A13685" s="47">
        <v>11757</v>
      </c>
      <c r="B13685" s="54" t="s">
        <v>18407</v>
      </c>
      <c r="C13685" s="47" t="s">
        <v>11</v>
      </c>
      <c r="D13685" s="198">
        <v>45.99</v>
      </c>
    </row>
    <row r="13686" spans="1:4" ht="26.4" x14ac:dyDescent="0.25">
      <c r="A13686" s="47">
        <v>11758</v>
      </c>
      <c r="B13686" s="54" t="s">
        <v>18408</v>
      </c>
      <c r="C13686" s="47" t="s">
        <v>11</v>
      </c>
      <c r="D13686" s="198">
        <v>59.95</v>
      </c>
    </row>
    <row r="13687" spans="1:4" x14ac:dyDescent="0.25">
      <c r="A13687" s="47">
        <v>37526</v>
      </c>
      <c r="B13687" s="54" t="s">
        <v>18409</v>
      </c>
      <c r="C13687" s="47" t="s">
        <v>11</v>
      </c>
      <c r="D13687" s="198">
        <v>5.09</v>
      </c>
    </row>
    <row r="13688" spans="1:4" x14ac:dyDescent="0.25">
      <c r="A13688" s="47">
        <v>6076</v>
      </c>
      <c r="B13688" s="54" t="s">
        <v>18410</v>
      </c>
      <c r="C13688" s="47" t="s">
        <v>28</v>
      </c>
    </row>
    <row r="13689" spans="1:4" x14ac:dyDescent="0.25">
      <c r="A13689" s="47">
        <v>13109</v>
      </c>
      <c r="B13689" s="54" t="s">
        <v>18411</v>
      </c>
      <c r="C13689" s="47" t="s">
        <v>11</v>
      </c>
    </row>
    <row r="13690" spans="1:4" x14ac:dyDescent="0.25">
      <c r="A13690" s="47">
        <v>13110</v>
      </c>
      <c r="B13690" s="54" t="s">
        <v>18412</v>
      </c>
      <c r="C13690" s="47" t="s">
        <v>11</v>
      </c>
    </row>
    <row r="13691" spans="1:4" x14ac:dyDescent="0.25">
      <c r="A13691" s="47">
        <v>7581</v>
      </c>
      <c r="B13691" s="54" t="s">
        <v>18413</v>
      </c>
      <c r="C13691" s="47" t="s">
        <v>11</v>
      </c>
      <c r="D13691" s="198">
        <v>4.93</v>
      </c>
    </row>
    <row r="13692" spans="1:4" x14ac:dyDescent="0.25">
      <c r="A13692" s="47">
        <v>4509</v>
      </c>
      <c r="B13692" s="54" t="s">
        <v>18414</v>
      </c>
      <c r="C13692" s="47" t="s">
        <v>27</v>
      </c>
      <c r="D13692" s="198">
        <v>4.07</v>
      </c>
    </row>
    <row r="13693" spans="1:4" x14ac:dyDescent="0.25">
      <c r="A13693" s="47">
        <v>4512</v>
      </c>
      <c r="B13693" s="54" t="s">
        <v>18415</v>
      </c>
      <c r="C13693" s="47" t="s">
        <v>27</v>
      </c>
      <c r="D13693" s="198">
        <v>1.94</v>
      </c>
    </row>
    <row r="13694" spans="1:4" x14ac:dyDescent="0.25">
      <c r="A13694" s="47">
        <v>4517</v>
      </c>
      <c r="B13694" s="54" t="s">
        <v>18416</v>
      </c>
      <c r="C13694" s="47" t="s">
        <v>27</v>
      </c>
      <c r="D13694" s="198">
        <v>2.8</v>
      </c>
    </row>
    <row r="13695" spans="1:4" ht="26.4" x14ac:dyDescent="0.25">
      <c r="A13695" s="47">
        <v>20206</v>
      </c>
      <c r="B13695" s="54" t="s">
        <v>18417</v>
      </c>
      <c r="C13695" s="47" t="s">
        <v>27</v>
      </c>
      <c r="D13695" s="198">
        <v>10.210000000000001</v>
      </c>
    </row>
    <row r="13696" spans="1:4" ht="26.4" x14ac:dyDescent="0.25">
      <c r="A13696" s="47">
        <v>4460</v>
      </c>
      <c r="B13696" s="54" t="s">
        <v>18418</v>
      </c>
      <c r="C13696" s="47" t="s">
        <v>27</v>
      </c>
      <c r="D13696" s="198">
        <v>10.48</v>
      </c>
    </row>
    <row r="13697" spans="1:4" ht="26.4" x14ac:dyDescent="0.25">
      <c r="A13697" s="47">
        <v>4415</v>
      </c>
      <c r="B13697" s="54" t="s">
        <v>18419</v>
      </c>
      <c r="C13697" s="47" t="s">
        <v>27</v>
      </c>
      <c r="D13697" s="198">
        <v>5.61</v>
      </c>
    </row>
    <row r="13698" spans="1:4" ht="26.4" x14ac:dyDescent="0.25">
      <c r="A13698" s="47">
        <v>4417</v>
      </c>
      <c r="B13698" s="54" t="s">
        <v>18420</v>
      </c>
      <c r="C13698" s="47" t="s">
        <v>27</v>
      </c>
      <c r="D13698" s="198">
        <v>8.08</v>
      </c>
    </row>
    <row r="13699" spans="1:4" x14ac:dyDescent="0.25">
      <c r="A13699" s="47">
        <v>37373</v>
      </c>
      <c r="B13699" s="54" t="s">
        <v>18421</v>
      </c>
      <c r="C13699" s="47" t="s">
        <v>18</v>
      </c>
      <c r="D13699" s="198">
        <v>0.08</v>
      </c>
    </row>
    <row r="13700" spans="1:4" x14ac:dyDescent="0.25">
      <c r="A13700" s="47">
        <v>40864</v>
      </c>
      <c r="B13700" s="54" t="s">
        <v>18422</v>
      </c>
      <c r="C13700" s="47" t="s">
        <v>4061</v>
      </c>
      <c r="D13700" s="198">
        <v>15.46</v>
      </c>
    </row>
    <row r="13701" spans="1:4" ht="26.4" x14ac:dyDescent="0.25">
      <c r="A13701" s="47">
        <v>4734</v>
      </c>
      <c r="B13701" s="54" t="s">
        <v>18423</v>
      </c>
      <c r="C13701" s="47" t="s">
        <v>28</v>
      </c>
      <c r="D13701" s="198">
        <v>464.34</v>
      </c>
    </row>
    <row r="13702" spans="1:4" x14ac:dyDescent="0.25">
      <c r="A13702" s="47">
        <v>6085</v>
      </c>
      <c r="B13702" s="54" t="s">
        <v>18424</v>
      </c>
      <c r="C13702" s="47" t="s">
        <v>3741</v>
      </c>
      <c r="D13702" s="198">
        <v>12.79</v>
      </c>
    </row>
    <row r="13703" spans="1:4" x14ac:dyDescent="0.25">
      <c r="A13703" s="47">
        <v>38396</v>
      </c>
      <c r="B13703" s="54" t="s">
        <v>18425</v>
      </c>
      <c r="C13703" s="47" t="s">
        <v>11</v>
      </c>
      <c r="D13703" s="198">
        <v>819.43</v>
      </c>
    </row>
    <row r="13704" spans="1:4" x14ac:dyDescent="0.25">
      <c r="A13704" s="47">
        <v>11622</v>
      </c>
      <c r="B13704" s="54" t="s">
        <v>18426</v>
      </c>
      <c r="C13704" s="47" t="s">
        <v>16</v>
      </c>
      <c r="D13704" s="198">
        <v>66.67</v>
      </c>
    </row>
    <row r="13705" spans="1:4" ht="26.4" x14ac:dyDescent="0.25">
      <c r="A13705" s="47">
        <v>43143</v>
      </c>
      <c r="B13705" s="54" t="s">
        <v>18427</v>
      </c>
      <c r="C13705" s="47" t="s">
        <v>3741</v>
      </c>
      <c r="D13705" s="198">
        <v>25.18</v>
      </c>
    </row>
    <row r="13706" spans="1:4" x14ac:dyDescent="0.25">
      <c r="A13706" s="47">
        <v>7317</v>
      </c>
      <c r="B13706" s="54" t="s">
        <v>18428</v>
      </c>
      <c r="C13706" s="47" t="s">
        <v>16</v>
      </c>
      <c r="D13706" s="198">
        <v>31.49</v>
      </c>
    </row>
    <row r="13707" spans="1:4" ht="26.4" x14ac:dyDescent="0.25">
      <c r="A13707" s="47">
        <v>142</v>
      </c>
      <c r="B13707" s="54" t="s">
        <v>18429</v>
      </c>
      <c r="C13707" s="47" t="s">
        <v>18430</v>
      </c>
      <c r="D13707" s="198">
        <v>31.46</v>
      </c>
    </row>
    <row r="13708" spans="1:4" ht="26.4" x14ac:dyDescent="0.25">
      <c r="A13708" s="47">
        <v>43142</v>
      </c>
      <c r="B13708" s="54" t="s">
        <v>18431</v>
      </c>
      <c r="C13708" s="47" t="s">
        <v>3741</v>
      </c>
      <c r="D13708" s="198">
        <v>142.9</v>
      </c>
    </row>
    <row r="13709" spans="1:4" x14ac:dyDescent="0.25">
      <c r="A13709" s="47">
        <v>38123</v>
      </c>
      <c r="B13709" s="54" t="s">
        <v>18432</v>
      </c>
      <c r="C13709" s="47" t="s">
        <v>16</v>
      </c>
      <c r="D13709" s="198">
        <v>80.86</v>
      </c>
    </row>
    <row r="13710" spans="1:4" ht="26.4" x14ac:dyDescent="0.25">
      <c r="A13710" s="47">
        <v>42699</v>
      </c>
      <c r="B13710" s="54" t="s">
        <v>18433</v>
      </c>
      <c r="C13710" s="47" t="s">
        <v>11</v>
      </c>
      <c r="D13710" s="198">
        <v>42.37</v>
      </c>
    </row>
    <row r="13711" spans="1:4" ht="26.4" x14ac:dyDescent="0.25">
      <c r="A13711" s="47">
        <v>37743</v>
      </c>
      <c r="B13711" s="54" t="s">
        <v>18434</v>
      </c>
      <c r="C13711" s="47" t="s">
        <v>11</v>
      </c>
      <c r="D13711" s="198">
        <v>225310.76</v>
      </c>
    </row>
    <row r="13712" spans="1:4" ht="26.4" x14ac:dyDescent="0.25">
      <c r="A13712" s="47">
        <v>37744</v>
      </c>
      <c r="B13712" s="54" t="s">
        <v>18435</v>
      </c>
      <c r="C13712" s="47" t="s">
        <v>11</v>
      </c>
      <c r="D13712" s="198">
        <v>264923.07</v>
      </c>
    </row>
    <row r="13713" spans="1:4" ht="26.4" x14ac:dyDescent="0.25">
      <c r="A13713" s="47">
        <v>37741</v>
      </c>
      <c r="B13713" s="54" t="s">
        <v>18436</v>
      </c>
      <c r="C13713" s="47" t="s">
        <v>11</v>
      </c>
      <c r="D13713" s="198">
        <v>204873.84</v>
      </c>
    </row>
    <row r="13714" spans="1:4" ht="26.4" x14ac:dyDescent="0.25">
      <c r="A13714" s="47">
        <v>39396</v>
      </c>
      <c r="B13714" s="54" t="s">
        <v>18437</v>
      </c>
      <c r="C13714" s="47" t="s">
        <v>11</v>
      </c>
    </row>
    <row r="13715" spans="1:4" ht="26.4" x14ac:dyDescent="0.25">
      <c r="A13715" s="47">
        <v>39392</v>
      </c>
      <c r="B13715" s="54" t="s">
        <v>18438</v>
      </c>
      <c r="C13715" s="47" t="s">
        <v>11</v>
      </c>
    </row>
    <row r="13716" spans="1:4" ht="26.4" x14ac:dyDescent="0.25">
      <c r="A13716" s="47">
        <v>39393</v>
      </c>
      <c r="B13716" s="54" t="s">
        <v>18439</v>
      </c>
      <c r="C13716" s="47" t="s">
        <v>11</v>
      </c>
    </row>
    <row r="13717" spans="1:4" ht="26.4" x14ac:dyDescent="0.25">
      <c r="A13717" s="47">
        <v>39394</v>
      </c>
      <c r="B13717" s="54" t="s">
        <v>18440</v>
      </c>
      <c r="C13717" s="47" t="s">
        <v>11</v>
      </c>
    </row>
    <row r="13718" spans="1:4" ht="26.4" x14ac:dyDescent="0.25">
      <c r="A13718" s="47">
        <v>39395</v>
      </c>
      <c r="B13718" s="54" t="s">
        <v>18441</v>
      </c>
      <c r="C13718" s="47" t="s">
        <v>11</v>
      </c>
    </row>
    <row r="13719" spans="1:4" ht="26.4" x14ac:dyDescent="0.25">
      <c r="A13719" s="47">
        <v>14618</v>
      </c>
      <c r="B13719" s="54" t="s">
        <v>18442</v>
      </c>
      <c r="C13719" s="47" t="s">
        <v>11</v>
      </c>
      <c r="D13719" s="198">
        <v>1284.27</v>
      </c>
    </row>
    <row r="13720" spans="1:4" ht="26.4" x14ac:dyDescent="0.25">
      <c r="A13720" s="47">
        <v>45298</v>
      </c>
      <c r="B13720" s="54" t="s">
        <v>18443</v>
      </c>
      <c r="C13720" s="47" t="s">
        <v>11</v>
      </c>
      <c r="D13720" s="198">
        <v>424.53</v>
      </c>
    </row>
    <row r="13721" spans="1:4" x14ac:dyDescent="0.25">
      <c r="A13721" s="47">
        <v>6110</v>
      </c>
      <c r="B13721" s="54" t="s">
        <v>18444</v>
      </c>
      <c r="C13721" s="47" t="s">
        <v>18</v>
      </c>
      <c r="D13721" s="198">
        <v>25.83</v>
      </c>
    </row>
    <row r="13722" spans="1:4" x14ac:dyDescent="0.25">
      <c r="A13722" s="47">
        <v>40910</v>
      </c>
      <c r="B13722" s="54" t="s">
        <v>18445</v>
      </c>
      <c r="C13722" s="47" t="s">
        <v>4061</v>
      </c>
      <c r="D13722" s="198">
        <v>4534.62</v>
      </c>
    </row>
    <row r="13723" spans="1:4" x14ac:dyDescent="0.25">
      <c r="A13723" s="47">
        <v>45255</v>
      </c>
      <c r="B13723" s="54" t="s">
        <v>18446</v>
      </c>
      <c r="C13723" s="47" t="s">
        <v>11</v>
      </c>
      <c r="D13723" s="198">
        <v>38.07</v>
      </c>
    </row>
    <row r="13724" spans="1:4" x14ac:dyDescent="0.25">
      <c r="A13724" s="47">
        <v>6111</v>
      </c>
      <c r="B13724" s="54" t="s">
        <v>18447</v>
      </c>
      <c r="C13724" s="47" t="s">
        <v>18</v>
      </c>
      <c r="D13724" s="198">
        <v>16.59</v>
      </c>
    </row>
    <row r="13725" spans="1:4" x14ac:dyDescent="0.25">
      <c r="A13725" s="47">
        <v>41084</v>
      </c>
      <c r="B13725" s="54" t="s">
        <v>18448</v>
      </c>
      <c r="C13725" s="47" t="s">
        <v>4061</v>
      </c>
      <c r="D13725" s="198">
        <v>2910.74</v>
      </c>
    </row>
    <row r="13726" spans="1:4" ht="26.4" x14ac:dyDescent="0.25">
      <c r="A13726" s="47">
        <v>44535</v>
      </c>
      <c r="B13726" s="54" t="s">
        <v>18449</v>
      </c>
      <c r="C13726" s="47" t="s">
        <v>28</v>
      </c>
      <c r="D13726" s="198">
        <v>59.89</v>
      </c>
    </row>
    <row r="13727" spans="1:4" ht="26.4" x14ac:dyDescent="0.25">
      <c r="A13727" s="47">
        <v>44945</v>
      </c>
      <c r="B13727" s="54" t="s">
        <v>18450</v>
      </c>
      <c r="C13727" s="47" t="s">
        <v>11</v>
      </c>
      <c r="D13727" s="198">
        <v>8.4499999999999993</v>
      </c>
    </row>
    <row r="13728" spans="1:4" x14ac:dyDescent="0.25">
      <c r="A13728" s="47">
        <v>38637</v>
      </c>
      <c r="B13728" s="54" t="s">
        <v>18451</v>
      </c>
      <c r="C13728" s="47" t="s">
        <v>11</v>
      </c>
      <c r="D13728" s="198">
        <v>274.61</v>
      </c>
    </row>
    <row r="13729" spans="1:4" x14ac:dyDescent="0.25">
      <c r="A13729" s="47">
        <v>6150</v>
      </c>
      <c r="B13729" s="54" t="s">
        <v>18452</v>
      </c>
      <c r="C13729" s="47" t="s">
        <v>11</v>
      </c>
      <c r="D13729" s="198">
        <v>277.97000000000003</v>
      </c>
    </row>
    <row r="13730" spans="1:4" x14ac:dyDescent="0.25">
      <c r="A13730" s="47">
        <v>6136</v>
      </c>
      <c r="B13730" s="54" t="s">
        <v>18453</v>
      </c>
      <c r="C13730" s="47" t="s">
        <v>11</v>
      </c>
      <c r="D13730" s="198">
        <v>218.5</v>
      </c>
    </row>
    <row r="13731" spans="1:4" x14ac:dyDescent="0.25">
      <c r="A13731" s="47">
        <v>38638</v>
      </c>
      <c r="B13731" s="54" t="s">
        <v>18454</v>
      </c>
      <c r="C13731" s="47" t="s">
        <v>11</v>
      </c>
      <c r="D13731" s="198">
        <v>231.41</v>
      </c>
    </row>
    <row r="13732" spans="1:4" x14ac:dyDescent="0.25">
      <c r="A13732" s="47">
        <v>20262</v>
      </c>
      <c r="B13732" s="54" t="s">
        <v>18455</v>
      </c>
      <c r="C13732" s="47" t="s">
        <v>11</v>
      </c>
      <c r="D13732" s="198">
        <v>15.47</v>
      </c>
    </row>
    <row r="13733" spans="1:4" x14ac:dyDescent="0.25">
      <c r="A13733" s="47">
        <v>6145</v>
      </c>
      <c r="B13733" s="54" t="s">
        <v>18456</v>
      </c>
      <c r="C13733" s="47" t="s">
        <v>11</v>
      </c>
      <c r="D13733" s="198">
        <v>17.100000000000001</v>
      </c>
    </row>
    <row r="13734" spans="1:4" x14ac:dyDescent="0.25">
      <c r="A13734" s="47">
        <v>6149</v>
      </c>
      <c r="B13734" s="54" t="s">
        <v>18457</v>
      </c>
      <c r="C13734" s="47" t="s">
        <v>11</v>
      </c>
      <c r="D13734" s="198">
        <v>11.3</v>
      </c>
    </row>
    <row r="13735" spans="1:4" x14ac:dyDescent="0.25">
      <c r="A13735" s="47">
        <v>6146</v>
      </c>
      <c r="B13735" s="54" t="s">
        <v>18458</v>
      </c>
      <c r="C13735" s="47" t="s">
        <v>11</v>
      </c>
      <c r="D13735" s="198">
        <v>16.239999999999998</v>
      </c>
    </row>
    <row r="13736" spans="1:4" x14ac:dyDescent="0.25">
      <c r="A13736" s="47">
        <v>44536</v>
      </c>
      <c r="B13736" s="54" t="s">
        <v>18459</v>
      </c>
      <c r="C13736" s="47" t="s">
        <v>16</v>
      </c>
      <c r="D13736" s="198">
        <v>2.64</v>
      </c>
    </row>
    <row r="13737" spans="1:4" x14ac:dyDescent="0.25">
      <c r="A13737" s="47">
        <v>39961</v>
      </c>
      <c r="B13737" s="54" t="s">
        <v>18460</v>
      </c>
      <c r="C13737" s="47" t="s">
        <v>11</v>
      </c>
      <c r="D13737" s="198">
        <v>20.79</v>
      </c>
    </row>
    <row r="13738" spans="1:4" ht="39.6" x14ac:dyDescent="0.25">
      <c r="A13738" s="47">
        <v>42433</v>
      </c>
      <c r="B13738" s="54" t="s">
        <v>18461</v>
      </c>
      <c r="C13738" s="47" t="s">
        <v>11</v>
      </c>
    </row>
    <row r="13739" spans="1:4" ht="39.6" x14ac:dyDescent="0.25">
      <c r="A13739" s="47">
        <v>42434</v>
      </c>
      <c r="B13739" s="54" t="s">
        <v>18462</v>
      </c>
      <c r="C13739" s="47" t="s">
        <v>11</v>
      </c>
    </row>
    <row r="13740" spans="1:4" ht="39.6" x14ac:dyDescent="0.25">
      <c r="A13740" s="47">
        <v>42435</v>
      </c>
      <c r="B13740" s="54" t="s">
        <v>18463</v>
      </c>
      <c r="C13740" s="47" t="s">
        <v>11</v>
      </c>
    </row>
    <row r="13741" spans="1:4" x14ac:dyDescent="0.25">
      <c r="A13741" s="47">
        <v>38061</v>
      </c>
      <c r="B13741" s="54" t="s">
        <v>18464</v>
      </c>
      <c r="C13741" s="47" t="s">
        <v>11</v>
      </c>
      <c r="D13741" s="198">
        <v>45.46</v>
      </c>
    </row>
    <row r="13742" spans="1:4" x14ac:dyDescent="0.25">
      <c r="A13742" s="47">
        <v>20250</v>
      </c>
      <c r="B13742" s="54" t="s">
        <v>18465</v>
      </c>
      <c r="C13742" s="47" t="s">
        <v>16</v>
      </c>
      <c r="D13742" s="198">
        <v>22.95</v>
      </c>
    </row>
    <row r="13743" spans="1:4" x14ac:dyDescent="0.25">
      <c r="A13743" s="47">
        <v>13388</v>
      </c>
      <c r="B13743" s="54" t="s">
        <v>18466</v>
      </c>
      <c r="C13743" s="47" t="s">
        <v>16</v>
      </c>
      <c r="D13743" s="198">
        <v>141.12</v>
      </c>
    </row>
    <row r="13744" spans="1:4" x14ac:dyDescent="0.25">
      <c r="A13744" s="47">
        <v>39914</v>
      </c>
      <c r="B13744" s="54" t="s">
        <v>18467</v>
      </c>
      <c r="C13744" s="47" t="s">
        <v>16</v>
      </c>
    </row>
    <row r="13745" spans="1:4" ht="26.4" x14ac:dyDescent="0.25">
      <c r="A13745" s="47">
        <v>12732</v>
      </c>
      <c r="B13745" s="54" t="s">
        <v>18468</v>
      </c>
      <c r="C13745" s="47" t="s">
        <v>11</v>
      </c>
    </row>
    <row r="13746" spans="1:4" x14ac:dyDescent="0.25">
      <c r="A13746" s="47">
        <v>6160</v>
      </c>
      <c r="B13746" s="54" t="s">
        <v>18469</v>
      </c>
      <c r="C13746" s="47" t="s">
        <v>18</v>
      </c>
      <c r="D13746" s="198">
        <v>26.35</v>
      </c>
    </row>
    <row r="13747" spans="1:4" x14ac:dyDescent="0.25">
      <c r="A13747" s="47">
        <v>41087</v>
      </c>
      <c r="B13747" s="54" t="s">
        <v>18470</v>
      </c>
      <c r="C13747" s="47" t="s">
        <v>4061</v>
      </c>
      <c r="D13747" s="198">
        <v>4622.95</v>
      </c>
    </row>
    <row r="13748" spans="1:4" x14ac:dyDescent="0.25">
      <c r="A13748" s="47">
        <v>6166</v>
      </c>
      <c r="B13748" s="54" t="s">
        <v>18471</v>
      </c>
      <c r="C13748" s="47" t="s">
        <v>18</v>
      </c>
      <c r="D13748" s="198">
        <v>30.95</v>
      </c>
    </row>
    <row r="13749" spans="1:4" x14ac:dyDescent="0.25">
      <c r="A13749" s="47">
        <v>41088</v>
      </c>
      <c r="B13749" s="54" t="s">
        <v>18472</v>
      </c>
      <c r="C13749" s="47" t="s">
        <v>4061</v>
      </c>
      <c r="D13749" s="198">
        <v>5432.54</v>
      </c>
    </row>
    <row r="13750" spans="1:4" ht="26.4" x14ac:dyDescent="0.25">
      <c r="A13750" s="47">
        <v>20232</v>
      </c>
      <c r="B13750" s="54" t="s">
        <v>18473</v>
      </c>
      <c r="C13750" s="47" t="s">
        <v>27</v>
      </c>
      <c r="D13750" s="198">
        <v>50.03</v>
      </c>
    </row>
    <row r="13751" spans="1:4" x14ac:dyDescent="0.25">
      <c r="A13751" s="47">
        <v>10856</v>
      </c>
      <c r="B13751" s="54" t="s">
        <v>18474</v>
      </c>
      <c r="C13751" s="47" t="s">
        <v>27</v>
      </c>
    </row>
    <row r="13752" spans="1:4" ht="26.4" x14ac:dyDescent="0.25">
      <c r="A13752" s="47">
        <v>4828</v>
      </c>
      <c r="B13752" s="54" t="s">
        <v>18475</v>
      </c>
      <c r="C13752" s="47" t="s">
        <v>27</v>
      </c>
      <c r="D13752" s="198">
        <v>27.54</v>
      </c>
    </row>
    <row r="13753" spans="1:4" x14ac:dyDescent="0.25">
      <c r="A13753" s="47">
        <v>20249</v>
      </c>
      <c r="B13753" s="54" t="s">
        <v>18476</v>
      </c>
      <c r="C13753" s="47" t="s">
        <v>27</v>
      </c>
      <c r="D13753" s="198">
        <v>15.08</v>
      </c>
    </row>
    <row r="13754" spans="1:4" x14ac:dyDescent="0.25">
      <c r="A13754" s="47">
        <v>11609</v>
      </c>
      <c r="B13754" s="54" t="s">
        <v>18477</v>
      </c>
      <c r="C13754" s="47" t="s">
        <v>3741</v>
      </c>
      <c r="D13754" s="198">
        <v>11.08</v>
      </c>
    </row>
    <row r="13755" spans="1:4" x14ac:dyDescent="0.25">
      <c r="A13755" s="47">
        <v>20083</v>
      </c>
      <c r="B13755" s="54" t="s">
        <v>18478</v>
      </c>
      <c r="C13755" s="47" t="s">
        <v>11</v>
      </c>
      <c r="D13755" s="198">
        <v>84.73</v>
      </c>
    </row>
    <row r="13756" spans="1:4" ht="26.4" x14ac:dyDescent="0.25">
      <c r="A13756" s="47">
        <v>10691</v>
      </c>
      <c r="B13756" s="54" t="s">
        <v>18479</v>
      </c>
      <c r="C13756" s="47" t="s">
        <v>3741</v>
      </c>
      <c r="D13756" s="198">
        <v>59.2</v>
      </c>
    </row>
    <row r="13757" spans="1:4" x14ac:dyDescent="0.25">
      <c r="A13757" s="47">
        <v>12295</v>
      </c>
      <c r="B13757" s="54" t="s">
        <v>18480</v>
      </c>
      <c r="C13757" s="47" t="s">
        <v>11</v>
      </c>
      <c r="D13757" s="198">
        <v>2.9</v>
      </c>
    </row>
    <row r="13758" spans="1:4" x14ac:dyDescent="0.25">
      <c r="A13758" s="47">
        <v>12296</v>
      </c>
      <c r="B13758" s="54" t="s">
        <v>18481</v>
      </c>
      <c r="C13758" s="47" t="s">
        <v>11</v>
      </c>
      <c r="D13758" s="198">
        <v>3.75</v>
      </c>
    </row>
    <row r="13759" spans="1:4" x14ac:dyDescent="0.25">
      <c r="A13759" s="47">
        <v>12294</v>
      </c>
      <c r="B13759" s="54" t="s">
        <v>18482</v>
      </c>
      <c r="C13759" s="47" t="s">
        <v>11</v>
      </c>
      <c r="D13759" s="198">
        <v>9.02</v>
      </c>
    </row>
    <row r="13760" spans="1:4" x14ac:dyDescent="0.25">
      <c r="A13760" s="47">
        <v>14543</v>
      </c>
      <c r="B13760" s="54" t="s">
        <v>18483</v>
      </c>
      <c r="C13760" s="47" t="s">
        <v>11</v>
      </c>
      <c r="D13760" s="198">
        <v>6.44</v>
      </c>
    </row>
    <row r="13761" spans="1:4" x14ac:dyDescent="0.25">
      <c r="A13761" s="47">
        <v>13329</v>
      </c>
      <c r="B13761" s="54" t="s">
        <v>18484</v>
      </c>
      <c r="C13761" s="47" t="s">
        <v>11</v>
      </c>
      <c r="D13761" s="198">
        <v>3.78</v>
      </c>
    </row>
    <row r="13762" spans="1:4" ht="26.4" x14ac:dyDescent="0.25">
      <c r="A13762" s="47">
        <v>21047</v>
      </c>
      <c r="B13762" s="54" t="s">
        <v>18485</v>
      </c>
      <c r="C13762" s="47" t="s">
        <v>11</v>
      </c>
      <c r="D13762" s="198">
        <v>58.76</v>
      </c>
    </row>
    <row r="13763" spans="1:4" ht="26.4" x14ac:dyDescent="0.25">
      <c r="A13763" s="47">
        <v>21042</v>
      </c>
      <c r="B13763" s="54" t="s">
        <v>18486</v>
      </c>
      <c r="C13763" s="47" t="s">
        <v>11</v>
      </c>
      <c r="D13763" s="198">
        <v>45.29</v>
      </c>
    </row>
    <row r="13764" spans="1:4" ht="26.4" x14ac:dyDescent="0.25">
      <c r="A13764" s="47">
        <v>21043</v>
      </c>
      <c r="B13764" s="54" t="s">
        <v>18487</v>
      </c>
      <c r="C13764" s="47" t="s">
        <v>11</v>
      </c>
      <c r="D13764" s="198">
        <v>57.21</v>
      </c>
    </row>
    <row r="13765" spans="1:4" ht="26.4" x14ac:dyDescent="0.25">
      <c r="A13765" s="47">
        <v>21044</v>
      </c>
      <c r="B13765" s="54" t="s">
        <v>18488</v>
      </c>
      <c r="C13765" s="47" t="s">
        <v>11</v>
      </c>
      <c r="D13765" s="198">
        <v>39.85</v>
      </c>
    </row>
    <row r="13766" spans="1:4" ht="26.4" x14ac:dyDescent="0.25">
      <c r="A13766" s="47">
        <v>21045</v>
      </c>
      <c r="B13766" s="54" t="s">
        <v>18489</v>
      </c>
      <c r="C13766" s="47" t="s">
        <v>11</v>
      </c>
      <c r="D13766" s="198">
        <v>54.59</v>
      </c>
    </row>
    <row r="13767" spans="1:4" ht="26.4" x14ac:dyDescent="0.25">
      <c r="A13767" s="47">
        <v>21041</v>
      </c>
      <c r="B13767" s="54" t="s">
        <v>18490</v>
      </c>
      <c r="C13767" s="47" t="s">
        <v>11</v>
      </c>
      <c r="D13767" s="198">
        <v>47.08</v>
      </c>
    </row>
    <row r="13768" spans="1:4" ht="26.4" x14ac:dyDescent="0.25">
      <c r="A13768" s="47">
        <v>21040</v>
      </c>
      <c r="B13768" s="54" t="s">
        <v>18491</v>
      </c>
      <c r="C13768" s="47" t="s">
        <v>11</v>
      </c>
      <c r="D13768" s="198">
        <v>39</v>
      </c>
    </row>
    <row r="13769" spans="1:4" x14ac:dyDescent="0.25">
      <c r="A13769" s="47">
        <v>14149</v>
      </c>
      <c r="B13769" s="54" t="s">
        <v>18492</v>
      </c>
      <c r="C13769" s="47" t="s">
        <v>16663</v>
      </c>
      <c r="D13769" s="198">
        <v>183.01</v>
      </c>
    </row>
    <row r="13770" spans="1:4" ht="26.4" x14ac:dyDescent="0.25">
      <c r="A13770" s="47">
        <v>38099</v>
      </c>
      <c r="B13770" s="54" t="s">
        <v>18493</v>
      </c>
      <c r="C13770" s="47" t="s">
        <v>11</v>
      </c>
      <c r="D13770" s="198">
        <v>1.86</v>
      </c>
    </row>
    <row r="13771" spans="1:4" ht="26.4" x14ac:dyDescent="0.25">
      <c r="A13771" s="47">
        <v>38100</v>
      </c>
      <c r="B13771" s="54" t="s">
        <v>18494</v>
      </c>
      <c r="C13771" s="47" t="s">
        <v>11</v>
      </c>
      <c r="D13771" s="198">
        <v>3.04</v>
      </c>
    </row>
    <row r="13772" spans="1:4" ht="26.4" x14ac:dyDescent="0.25">
      <c r="A13772" s="47">
        <v>7576</v>
      </c>
      <c r="B13772" s="54" t="s">
        <v>18495</v>
      </c>
      <c r="C13772" s="47" t="s">
        <v>11</v>
      </c>
      <c r="D13772" s="198">
        <v>202.53</v>
      </c>
    </row>
    <row r="13773" spans="1:4" ht="26.4" x14ac:dyDescent="0.25">
      <c r="A13773" s="47">
        <v>3384</v>
      </c>
      <c r="B13773" s="54" t="s">
        <v>18496</v>
      </c>
      <c r="C13773" s="47" t="s">
        <v>11</v>
      </c>
      <c r="D13773" s="198">
        <v>7.71</v>
      </c>
    </row>
    <row r="13774" spans="1:4" ht="26.4" x14ac:dyDescent="0.25">
      <c r="A13774" s="47">
        <v>7572</v>
      </c>
      <c r="B13774" s="54" t="s">
        <v>18497</v>
      </c>
      <c r="C13774" s="47" t="s">
        <v>11</v>
      </c>
      <c r="D13774" s="198">
        <v>7.43</v>
      </c>
    </row>
    <row r="13775" spans="1:4" ht="26.4" x14ac:dyDescent="0.25">
      <c r="A13775" s="47">
        <v>3396</v>
      </c>
      <c r="B13775" s="54" t="s">
        <v>18498</v>
      </c>
      <c r="C13775" s="47" t="s">
        <v>11</v>
      </c>
      <c r="D13775" s="198">
        <v>5.0199999999999996</v>
      </c>
    </row>
    <row r="13776" spans="1:4" ht="26.4" x14ac:dyDescent="0.25">
      <c r="A13776" s="47">
        <v>45230</v>
      </c>
      <c r="B13776" s="54" t="s">
        <v>18499</v>
      </c>
      <c r="C13776" s="47" t="s">
        <v>11</v>
      </c>
      <c r="D13776" s="198">
        <v>37.090000000000003</v>
      </c>
    </row>
    <row r="13777" spans="1:4" ht="26.4" x14ac:dyDescent="0.25">
      <c r="A13777" s="47">
        <v>37590</v>
      </c>
      <c r="B13777" s="54" t="s">
        <v>18500</v>
      </c>
      <c r="C13777" s="47" t="s">
        <v>11</v>
      </c>
    </row>
    <row r="13778" spans="1:4" ht="26.4" x14ac:dyDescent="0.25">
      <c r="A13778" s="47">
        <v>37591</v>
      </c>
      <c r="B13778" s="54" t="s">
        <v>18501</v>
      </c>
      <c r="C13778" s="47" t="s">
        <v>11</v>
      </c>
    </row>
    <row r="13779" spans="1:4" ht="26.4" x14ac:dyDescent="0.25">
      <c r="A13779" s="47">
        <v>12626</v>
      </c>
      <c r="B13779" s="54" t="s">
        <v>18502</v>
      </c>
      <c r="C13779" s="47" t="s">
        <v>11</v>
      </c>
      <c r="D13779" s="198">
        <v>53.6</v>
      </c>
    </row>
    <row r="13780" spans="1:4" x14ac:dyDescent="0.25">
      <c r="A13780" s="47">
        <v>11033</v>
      </c>
      <c r="B13780" s="54" t="s">
        <v>18503</v>
      </c>
      <c r="C13780" s="47" t="s">
        <v>11</v>
      </c>
      <c r="D13780" s="198">
        <v>9.16</v>
      </c>
    </row>
    <row r="13781" spans="1:4" x14ac:dyDescent="0.25">
      <c r="A13781" s="47">
        <v>390</v>
      </c>
      <c r="B13781" s="54" t="s">
        <v>18504</v>
      </c>
      <c r="C13781" s="47" t="s">
        <v>11</v>
      </c>
      <c r="D13781" s="198">
        <v>9.09</v>
      </c>
    </row>
    <row r="13782" spans="1:4" ht="39.6" x14ac:dyDescent="0.25">
      <c r="A13782" s="47">
        <v>42436</v>
      </c>
      <c r="B13782" s="54" t="s">
        <v>18505</v>
      </c>
      <c r="C13782" s="47" t="s">
        <v>11</v>
      </c>
    </row>
    <row r="13783" spans="1:4" x14ac:dyDescent="0.25">
      <c r="A13783" s="47">
        <v>6194</v>
      </c>
      <c r="B13783" s="54" t="s">
        <v>18506</v>
      </c>
      <c r="C13783" s="47" t="s">
        <v>27</v>
      </c>
      <c r="D13783" s="198">
        <v>5.72</v>
      </c>
    </row>
    <row r="13784" spans="1:4" x14ac:dyDescent="0.25">
      <c r="A13784" s="47">
        <v>10567</v>
      </c>
      <c r="B13784" s="54" t="s">
        <v>18507</v>
      </c>
      <c r="C13784" s="47" t="s">
        <v>27</v>
      </c>
      <c r="D13784" s="198">
        <v>9.06</v>
      </c>
    </row>
    <row r="13785" spans="1:4" x14ac:dyDescent="0.25">
      <c r="A13785" s="47">
        <v>6212</v>
      </c>
      <c r="B13785" s="54" t="s">
        <v>18508</v>
      </c>
      <c r="C13785" s="47" t="s">
        <v>27</v>
      </c>
      <c r="D13785" s="198">
        <v>13.3</v>
      </c>
    </row>
    <row r="13786" spans="1:4" ht="26.4" x14ac:dyDescent="0.25">
      <c r="A13786" s="47">
        <v>3993</v>
      </c>
      <c r="B13786" s="54" t="s">
        <v>18509</v>
      </c>
      <c r="C13786" s="47" t="s">
        <v>9</v>
      </c>
      <c r="D13786" s="198">
        <v>135.72999999999999</v>
      </c>
    </row>
    <row r="13787" spans="1:4" ht="26.4" x14ac:dyDescent="0.25">
      <c r="A13787" s="47">
        <v>3990</v>
      </c>
      <c r="B13787" s="54" t="s">
        <v>18510</v>
      </c>
      <c r="C13787" s="47" t="s">
        <v>27</v>
      </c>
      <c r="D13787" s="198">
        <v>25.54</v>
      </c>
    </row>
    <row r="13788" spans="1:4" ht="26.4" x14ac:dyDescent="0.25">
      <c r="A13788" s="47">
        <v>3992</v>
      </c>
      <c r="B13788" s="54" t="s">
        <v>18511</v>
      </c>
      <c r="C13788" s="47" t="s">
        <v>27</v>
      </c>
      <c r="D13788" s="198">
        <v>34.479999999999997</v>
      </c>
    </row>
    <row r="13789" spans="1:4" ht="26.4" x14ac:dyDescent="0.25">
      <c r="A13789" s="47">
        <v>6178</v>
      </c>
      <c r="B13789" s="54" t="s">
        <v>18512</v>
      </c>
      <c r="C13789" s="47" t="s">
        <v>9</v>
      </c>
      <c r="D13789" s="198">
        <v>250.17</v>
      </c>
    </row>
    <row r="13790" spans="1:4" ht="26.4" x14ac:dyDescent="0.25">
      <c r="A13790" s="47">
        <v>6180</v>
      </c>
      <c r="B13790" s="54" t="s">
        <v>18513</v>
      </c>
      <c r="C13790" s="47" t="s">
        <v>9</v>
      </c>
      <c r="D13790" s="198">
        <v>270</v>
      </c>
    </row>
    <row r="13791" spans="1:4" ht="26.4" x14ac:dyDescent="0.25">
      <c r="A13791" s="47">
        <v>6182</v>
      </c>
      <c r="B13791" s="54" t="s">
        <v>18514</v>
      </c>
      <c r="C13791" s="47" t="s">
        <v>9</v>
      </c>
      <c r="D13791" s="198">
        <v>335.13</v>
      </c>
    </row>
    <row r="13792" spans="1:4" ht="26.4" x14ac:dyDescent="0.25">
      <c r="A13792" s="47">
        <v>43614</v>
      </c>
      <c r="B13792" s="54" t="s">
        <v>18515</v>
      </c>
      <c r="C13792" s="47" t="s">
        <v>27</v>
      </c>
      <c r="D13792" s="198">
        <v>17.25</v>
      </c>
    </row>
    <row r="13793" spans="1:4" ht="26.4" x14ac:dyDescent="0.25">
      <c r="A13793" s="47">
        <v>6193</v>
      </c>
      <c r="B13793" s="54" t="s">
        <v>18516</v>
      </c>
      <c r="C13793" s="47" t="s">
        <v>27</v>
      </c>
      <c r="D13793" s="198">
        <v>21</v>
      </c>
    </row>
    <row r="13794" spans="1:4" ht="26.4" x14ac:dyDescent="0.25">
      <c r="A13794" s="47">
        <v>6189</v>
      </c>
      <c r="B13794" s="54" t="s">
        <v>18517</v>
      </c>
      <c r="C13794" s="47" t="s">
        <v>27</v>
      </c>
      <c r="D13794" s="198">
        <v>30.65</v>
      </c>
    </row>
    <row r="13795" spans="1:4" ht="26.4" x14ac:dyDescent="0.25">
      <c r="A13795" s="47">
        <v>6214</v>
      </c>
      <c r="B13795" s="54" t="s">
        <v>18518</v>
      </c>
      <c r="C13795" s="47" t="s">
        <v>9</v>
      </c>
      <c r="D13795" s="198">
        <v>156.71</v>
      </c>
    </row>
    <row r="13796" spans="1:4" ht="26.4" x14ac:dyDescent="0.25">
      <c r="A13796" s="47">
        <v>44027</v>
      </c>
      <c r="B13796" s="54" t="s">
        <v>18519</v>
      </c>
      <c r="C13796" s="47" t="s">
        <v>11</v>
      </c>
    </row>
    <row r="13797" spans="1:4" ht="26.4" x14ac:dyDescent="0.25">
      <c r="A13797" s="47">
        <v>36153</v>
      </c>
      <c r="B13797" s="54" t="s">
        <v>18520</v>
      </c>
      <c r="C13797" s="47" t="s">
        <v>11</v>
      </c>
      <c r="D13797" s="198">
        <v>186.63</v>
      </c>
    </row>
    <row r="13798" spans="1:4" x14ac:dyDescent="0.25">
      <c r="A13798" s="47">
        <v>10740</v>
      </c>
      <c r="B13798" s="54" t="s">
        <v>18521</v>
      </c>
      <c r="C13798" s="47" t="s">
        <v>11</v>
      </c>
      <c r="D13798" s="198">
        <v>7201.81</v>
      </c>
    </row>
    <row r="13799" spans="1:4" x14ac:dyDescent="0.25">
      <c r="A13799" s="47">
        <v>13914</v>
      </c>
      <c r="B13799" s="54" t="s">
        <v>18522</v>
      </c>
      <c r="C13799" s="47" t="s">
        <v>11</v>
      </c>
      <c r="D13799" s="198">
        <v>521.08000000000004</v>
      </c>
    </row>
    <row r="13800" spans="1:4" x14ac:dyDescent="0.25">
      <c r="A13800" s="47">
        <v>10742</v>
      </c>
      <c r="B13800" s="54" t="s">
        <v>18523</v>
      </c>
      <c r="C13800" s="47" t="s">
        <v>11</v>
      </c>
      <c r="D13800" s="198">
        <v>760</v>
      </c>
    </row>
    <row r="13801" spans="1:4" x14ac:dyDescent="0.25">
      <c r="A13801" s="47">
        <v>45239</v>
      </c>
      <c r="B13801" s="54" t="s">
        <v>18524</v>
      </c>
      <c r="C13801" s="47" t="s">
        <v>11</v>
      </c>
      <c r="D13801" s="198">
        <v>24.89</v>
      </c>
    </row>
    <row r="13802" spans="1:4" x14ac:dyDescent="0.25">
      <c r="A13802" s="47">
        <v>38465</v>
      </c>
      <c r="B13802" s="54" t="s">
        <v>18525</v>
      </c>
      <c r="C13802" s="47" t="s">
        <v>11</v>
      </c>
      <c r="D13802" s="198">
        <v>68.78</v>
      </c>
    </row>
    <row r="13803" spans="1:4" x14ac:dyDescent="0.25">
      <c r="A13803" s="47">
        <v>7543</v>
      </c>
      <c r="B13803" s="54" t="s">
        <v>18526</v>
      </c>
      <c r="C13803" s="47" t="s">
        <v>11</v>
      </c>
      <c r="D13803" s="198">
        <v>5.77</v>
      </c>
    </row>
    <row r="13804" spans="1:4" ht="26.4" x14ac:dyDescent="0.25">
      <c r="A13804" s="47">
        <v>43427</v>
      </c>
      <c r="B13804" s="54" t="s">
        <v>18527</v>
      </c>
      <c r="C13804" s="47" t="s">
        <v>11</v>
      </c>
      <c r="D13804" s="198">
        <v>1902.09</v>
      </c>
    </row>
    <row r="13805" spans="1:4" x14ac:dyDescent="0.25">
      <c r="A13805" s="47">
        <v>41613</v>
      </c>
      <c r="B13805" s="54" t="s">
        <v>18528</v>
      </c>
      <c r="C13805" s="47" t="s">
        <v>11</v>
      </c>
      <c r="D13805" s="198">
        <v>122.27</v>
      </c>
    </row>
    <row r="13806" spans="1:4" x14ac:dyDescent="0.25">
      <c r="A13806" s="47">
        <v>41614</v>
      </c>
      <c r="B13806" s="54" t="s">
        <v>18529</v>
      </c>
      <c r="C13806" s="47" t="s">
        <v>11</v>
      </c>
      <c r="D13806" s="198">
        <v>155.79</v>
      </c>
    </row>
    <row r="13807" spans="1:4" x14ac:dyDescent="0.25">
      <c r="A13807" s="47">
        <v>41615</v>
      </c>
      <c r="B13807" s="54" t="s">
        <v>18530</v>
      </c>
      <c r="C13807" s="47" t="s">
        <v>11</v>
      </c>
      <c r="D13807" s="198">
        <v>240.79</v>
      </c>
    </row>
    <row r="13808" spans="1:4" x14ac:dyDescent="0.25">
      <c r="A13808" s="47">
        <v>41616</v>
      </c>
      <c r="B13808" s="54" t="s">
        <v>18531</v>
      </c>
      <c r="C13808" s="47" t="s">
        <v>11</v>
      </c>
      <c r="D13808" s="198">
        <v>359.78</v>
      </c>
    </row>
    <row r="13809" spans="1:4" x14ac:dyDescent="0.25">
      <c r="A13809" s="47">
        <v>41617</v>
      </c>
      <c r="B13809" s="54" t="s">
        <v>18532</v>
      </c>
      <c r="C13809" s="47" t="s">
        <v>11</v>
      </c>
      <c r="D13809" s="198">
        <v>715.37</v>
      </c>
    </row>
    <row r="13810" spans="1:4" x14ac:dyDescent="0.25">
      <c r="A13810" s="47">
        <v>41618</v>
      </c>
      <c r="B13810" s="54" t="s">
        <v>18533</v>
      </c>
      <c r="C13810" s="47" t="s">
        <v>11</v>
      </c>
      <c r="D13810" s="198">
        <v>1316.96</v>
      </c>
    </row>
    <row r="13811" spans="1:4" ht="26.4" x14ac:dyDescent="0.25">
      <c r="A13811" s="47">
        <v>43428</v>
      </c>
      <c r="B13811" s="54" t="s">
        <v>18534</v>
      </c>
      <c r="C13811" s="47" t="s">
        <v>11</v>
      </c>
      <c r="D13811" s="198">
        <v>2313.27</v>
      </c>
    </row>
    <row r="13812" spans="1:4" ht="26.4" x14ac:dyDescent="0.25">
      <c r="A13812" s="47">
        <v>41619</v>
      </c>
      <c r="B13812" s="54" t="s">
        <v>18535</v>
      </c>
      <c r="C13812" s="47" t="s">
        <v>11</v>
      </c>
      <c r="D13812" s="198">
        <v>149.87</v>
      </c>
    </row>
    <row r="13813" spans="1:4" ht="26.4" x14ac:dyDescent="0.25">
      <c r="A13813" s="47">
        <v>41620</v>
      </c>
      <c r="B13813" s="54" t="s">
        <v>18536</v>
      </c>
      <c r="C13813" s="47" t="s">
        <v>11</v>
      </c>
      <c r="D13813" s="198">
        <v>189.32</v>
      </c>
    </row>
    <row r="13814" spans="1:4" ht="26.4" x14ac:dyDescent="0.25">
      <c r="A13814" s="47">
        <v>41622</v>
      </c>
      <c r="B13814" s="54" t="s">
        <v>18537</v>
      </c>
      <c r="C13814" s="47" t="s">
        <v>11</v>
      </c>
      <c r="D13814" s="198">
        <v>328.35</v>
      </c>
    </row>
    <row r="13815" spans="1:4" ht="26.4" x14ac:dyDescent="0.25">
      <c r="A13815" s="47">
        <v>41623</v>
      </c>
      <c r="B13815" s="54" t="s">
        <v>18538</v>
      </c>
      <c r="C13815" s="47" t="s">
        <v>11</v>
      </c>
      <c r="D13815" s="198">
        <v>504.85</v>
      </c>
    </row>
    <row r="13816" spans="1:4" ht="26.4" x14ac:dyDescent="0.25">
      <c r="A13816" s="47">
        <v>41624</v>
      </c>
      <c r="B13816" s="54" t="s">
        <v>18539</v>
      </c>
      <c r="C13816" s="47" t="s">
        <v>11</v>
      </c>
      <c r="D13816" s="198">
        <v>946.6</v>
      </c>
    </row>
    <row r="13817" spans="1:4" ht="26.4" x14ac:dyDescent="0.25">
      <c r="A13817" s="47">
        <v>41625</v>
      </c>
      <c r="B13817" s="54" t="s">
        <v>18540</v>
      </c>
      <c r="C13817" s="47" t="s">
        <v>11</v>
      </c>
      <c r="D13817" s="198">
        <v>1456.39</v>
      </c>
    </row>
    <row r="13818" spans="1:4" x14ac:dyDescent="0.25">
      <c r="A13818" s="47">
        <v>39346</v>
      </c>
      <c r="B13818" s="54" t="s">
        <v>18541</v>
      </c>
      <c r="C13818" s="47" t="s">
        <v>11</v>
      </c>
      <c r="D13818" s="198">
        <v>3.56</v>
      </c>
    </row>
    <row r="13819" spans="1:4" x14ac:dyDescent="0.25">
      <c r="A13819" s="47">
        <v>39350</v>
      </c>
      <c r="B13819" s="54" t="s">
        <v>18542</v>
      </c>
      <c r="C13819" s="47" t="s">
        <v>11</v>
      </c>
      <c r="D13819" s="198">
        <v>3.83</v>
      </c>
    </row>
    <row r="13820" spans="1:4" x14ac:dyDescent="0.25">
      <c r="A13820" s="47">
        <v>39351</v>
      </c>
      <c r="B13820" s="54" t="s">
        <v>18543</v>
      </c>
      <c r="C13820" s="47" t="s">
        <v>11</v>
      </c>
      <c r="D13820" s="198">
        <v>4.4400000000000004</v>
      </c>
    </row>
    <row r="13821" spans="1:4" x14ac:dyDescent="0.25">
      <c r="A13821" s="47">
        <v>39352</v>
      </c>
      <c r="B13821" s="54" t="s">
        <v>18544</v>
      </c>
      <c r="C13821" s="47" t="s">
        <v>11</v>
      </c>
      <c r="D13821" s="198">
        <v>3.56</v>
      </c>
    </row>
    <row r="13822" spans="1:4" x14ac:dyDescent="0.25">
      <c r="A13822" s="47">
        <v>38837</v>
      </c>
      <c r="B13822" s="54" t="s">
        <v>18545</v>
      </c>
      <c r="C13822" s="47" t="s">
        <v>11</v>
      </c>
    </row>
    <row r="13823" spans="1:4" ht="26.4" x14ac:dyDescent="0.25">
      <c r="A13823" s="47">
        <v>38836</v>
      </c>
      <c r="B13823" s="54" t="s">
        <v>18546</v>
      </c>
      <c r="C13823" s="47" t="s">
        <v>11</v>
      </c>
    </row>
    <row r="13824" spans="1:4" ht="26.4" x14ac:dyDescent="0.25">
      <c r="A13824" s="47">
        <v>2666</v>
      </c>
      <c r="B13824" s="54" t="s">
        <v>18547</v>
      </c>
      <c r="C13824" s="47" t="s">
        <v>11</v>
      </c>
      <c r="D13824" s="198">
        <v>7.82</v>
      </c>
    </row>
    <row r="13825" spans="1:4" ht="26.4" x14ac:dyDescent="0.25">
      <c r="A13825" s="47">
        <v>2668</v>
      </c>
      <c r="B13825" s="54" t="s">
        <v>18548</v>
      </c>
      <c r="C13825" s="47" t="s">
        <v>11</v>
      </c>
      <c r="D13825" s="198">
        <v>8.93</v>
      </c>
    </row>
    <row r="13826" spans="1:4" ht="26.4" x14ac:dyDescent="0.25">
      <c r="A13826" s="47">
        <v>2664</v>
      </c>
      <c r="B13826" s="54" t="s">
        <v>18549</v>
      </c>
      <c r="C13826" s="47" t="s">
        <v>11</v>
      </c>
      <c r="D13826" s="198">
        <v>13.17</v>
      </c>
    </row>
    <row r="13827" spans="1:4" ht="26.4" x14ac:dyDescent="0.25">
      <c r="A13827" s="47">
        <v>2662</v>
      </c>
      <c r="B13827" s="54" t="s">
        <v>18550</v>
      </c>
      <c r="C13827" s="47" t="s">
        <v>11</v>
      </c>
      <c r="D13827" s="198">
        <v>16.16</v>
      </c>
    </row>
    <row r="13828" spans="1:4" ht="26.4" x14ac:dyDescent="0.25">
      <c r="A13828" s="47">
        <v>20964</v>
      </c>
      <c r="B13828" s="54" t="s">
        <v>18551</v>
      </c>
      <c r="C13828" s="47" t="s">
        <v>11</v>
      </c>
      <c r="D13828" s="198">
        <v>74.19</v>
      </c>
    </row>
    <row r="13829" spans="1:4" ht="26.4" x14ac:dyDescent="0.25">
      <c r="A13829" s="47">
        <v>10905</v>
      </c>
      <c r="B13829" s="54" t="s">
        <v>18552</v>
      </c>
      <c r="C13829" s="47" t="s">
        <v>11</v>
      </c>
      <c r="D13829" s="198">
        <v>99.52</v>
      </c>
    </row>
    <row r="13830" spans="1:4" ht="26.4" x14ac:dyDescent="0.25">
      <c r="A13830" s="47">
        <v>11289</v>
      </c>
      <c r="B13830" s="54" t="s">
        <v>18553</v>
      </c>
      <c r="C13830" s="47" t="s">
        <v>11</v>
      </c>
    </row>
    <row r="13831" spans="1:4" ht="26.4" x14ac:dyDescent="0.25">
      <c r="A13831" s="47">
        <v>11241</v>
      </c>
      <c r="B13831" s="54" t="s">
        <v>18554</v>
      </c>
      <c r="C13831" s="47" t="s">
        <v>11</v>
      </c>
    </row>
    <row r="13832" spans="1:4" ht="26.4" x14ac:dyDescent="0.25">
      <c r="A13832" s="47">
        <v>11301</v>
      </c>
      <c r="B13832" s="54" t="s">
        <v>18555</v>
      </c>
      <c r="C13832" s="47" t="s">
        <v>11</v>
      </c>
    </row>
    <row r="13833" spans="1:4" ht="26.4" x14ac:dyDescent="0.25">
      <c r="A13833" s="47">
        <v>21090</v>
      </c>
      <c r="B13833" s="54" t="s">
        <v>18556</v>
      </c>
      <c r="C13833" s="47" t="s">
        <v>11</v>
      </c>
    </row>
    <row r="13834" spans="1:4" ht="26.4" x14ac:dyDescent="0.25">
      <c r="A13834" s="47">
        <v>11315</v>
      </c>
      <c r="B13834" s="54" t="s">
        <v>18557</v>
      </c>
      <c r="C13834" s="47" t="s">
        <v>11</v>
      </c>
    </row>
    <row r="13835" spans="1:4" ht="26.4" x14ac:dyDescent="0.25">
      <c r="A13835" s="47">
        <v>21071</v>
      </c>
      <c r="B13835" s="54" t="s">
        <v>18558</v>
      </c>
      <c r="C13835" s="47" t="s">
        <v>11</v>
      </c>
    </row>
    <row r="13836" spans="1:4" ht="26.4" x14ac:dyDescent="0.25">
      <c r="A13836" s="47">
        <v>14112</v>
      </c>
      <c r="B13836" s="54" t="s">
        <v>18559</v>
      </c>
      <c r="C13836" s="47" t="s">
        <v>11</v>
      </c>
    </row>
    <row r="13837" spans="1:4" ht="26.4" x14ac:dyDescent="0.25">
      <c r="A13837" s="47">
        <v>11316</v>
      </c>
      <c r="B13837" s="54" t="s">
        <v>18560</v>
      </c>
      <c r="C13837" s="47" t="s">
        <v>11</v>
      </c>
    </row>
    <row r="13838" spans="1:4" ht="26.4" x14ac:dyDescent="0.25">
      <c r="A13838" s="47">
        <v>6243</v>
      </c>
      <c r="B13838" s="54" t="s">
        <v>18561</v>
      </c>
      <c r="C13838" s="47" t="s">
        <v>11</v>
      </c>
    </row>
    <row r="13839" spans="1:4" ht="26.4" x14ac:dyDescent="0.25">
      <c r="A13839" s="47">
        <v>6240</v>
      </c>
      <c r="B13839" s="54" t="s">
        <v>18562</v>
      </c>
      <c r="C13839" s="47" t="s">
        <v>11</v>
      </c>
    </row>
    <row r="13840" spans="1:4" ht="26.4" x14ac:dyDescent="0.25">
      <c r="A13840" s="47">
        <v>11296</v>
      </c>
      <c r="B13840" s="54" t="s">
        <v>18563</v>
      </c>
      <c r="C13840" s="47" t="s">
        <v>11</v>
      </c>
    </row>
    <row r="13841" spans="1:4" ht="26.4" x14ac:dyDescent="0.25">
      <c r="A13841" s="47">
        <v>11299</v>
      </c>
      <c r="B13841" s="54" t="s">
        <v>18564</v>
      </c>
      <c r="C13841" s="47" t="s">
        <v>11</v>
      </c>
    </row>
    <row r="13842" spans="1:4" ht="26.4" x14ac:dyDescent="0.25">
      <c r="A13842" s="47">
        <v>11688</v>
      </c>
      <c r="B13842" s="54" t="s">
        <v>18565</v>
      </c>
      <c r="C13842" s="47" t="s">
        <v>11</v>
      </c>
      <c r="D13842" s="198">
        <v>557.71</v>
      </c>
    </row>
    <row r="13843" spans="1:4" ht="39.6" x14ac:dyDescent="0.25">
      <c r="A13843" s="47">
        <v>37736</v>
      </c>
      <c r="B13843" s="54" t="s">
        <v>18566</v>
      </c>
      <c r="C13843" s="47" t="s">
        <v>11</v>
      </c>
    </row>
    <row r="13844" spans="1:4" ht="26.4" x14ac:dyDescent="0.25">
      <c r="A13844" s="47">
        <v>37739</v>
      </c>
      <c r="B13844" s="54" t="s">
        <v>18567</v>
      </c>
      <c r="C13844" s="47" t="s">
        <v>11</v>
      </c>
    </row>
    <row r="13845" spans="1:4" ht="26.4" x14ac:dyDescent="0.25">
      <c r="A13845" s="47">
        <v>37740</v>
      </c>
      <c r="B13845" s="54" t="s">
        <v>18568</v>
      </c>
      <c r="C13845" s="47" t="s">
        <v>11</v>
      </c>
    </row>
    <row r="13846" spans="1:4" ht="26.4" x14ac:dyDescent="0.25">
      <c r="A13846" s="47">
        <v>37738</v>
      </c>
      <c r="B13846" s="54" t="s">
        <v>9796</v>
      </c>
      <c r="C13846" s="47" t="s">
        <v>11</v>
      </c>
    </row>
    <row r="13847" spans="1:4" ht="26.4" x14ac:dyDescent="0.25">
      <c r="A13847" s="47">
        <v>37737</v>
      </c>
      <c r="B13847" s="54" t="s">
        <v>18569</v>
      </c>
      <c r="C13847" s="47" t="s">
        <v>11</v>
      </c>
    </row>
    <row r="13848" spans="1:4" x14ac:dyDescent="0.25">
      <c r="A13848" s="47">
        <v>25014</v>
      </c>
      <c r="B13848" s="54" t="s">
        <v>18570</v>
      </c>
      <c r="C13848" s="47" t="s">
        <v>11</v>
      </c>
    </row>
    <row r="13849" spans="1:4" x14ac:dyDescent="0.25">
      <c r="A13849" s="47">
        <v>25013</v>
      </c>
      <c r="B13849" s="54" t="s">
        <v>18571</v>
      </c>
      <c r="C13849" s="47" t="s">
        <v>11</v>
      </c>
    </row>
    <row r="13850" spans="1:4" x14ac:dyDescent="0.25">
      <c r="A13850" s="47">
        <v>14405</v>
      </c>
      <c r="B13850" s="54" t="s">
        <v>18572</v>
      </c>
      <c r="C13850" s="47" t="s">
        <v>11</v>
      </c>
    </row>
    <row r="13851" spans="1:4" x14ac:dyDescent="0.25">
      <c r="A13851" s="47">
        <v>20271</v>
      </c>
      <c r="B13851" s="54" t="s">
        <v>18573</v>
      </c>
      <c r="C13851" s="47" t="s">
        <v>11</v>
      </c>
      <c r="D13851" s="198">
        <v>650.85</v>
      </c>
    </row>
    <row r="13852" spans="1:4" x14ac:dyDescent="0.25">
      <c r="A13852" s="47">
        <v>10423</v>
      </c>
      <c r="B13852" s="54" t="s">
        <v>18574</v>
      </c>
      <c r="C13852" s="47" t="s">
        <v>11</v>
      </c>
      <c r="D13852" s="198">
        <v>477.87</v>
      </c>
    </row>
    <row r="13853" spans="1:4" ht="26.4" x14ac:dyDescent="0.25">
      <c r="A13853" s="47">
        <v>36790</v>
      </c>
      <c r="B13853" s="54" t="s">
        <v>18575</v>
      </c>
      <c r="C13853" s="47" t="s">
        <v>11</v>
      </c>
      <c r="D13853" s="198">
        <v>240.9</v>
      </c>
    </row>
    <row r="13854" spans="1:4" ht="26.4" x14ac:dyDescent="0.25">
      <c r="A13854" s="47">
        <v>37589</v>
      </c>
      <c r="B13854" s="54" t="s">
        <v>18576</v>
      </c>
      <c r="C13854" s="47" t="s">
        <v>11</v>
      </c>
      <c r="D13854" s="198">
        <v>295.16000000000003</v>
      </c>
    </row>
    <row r="13855" spans="1:4" ht="26.4" x14ac:dyDescent="0.25">
      <c r="A13855" s="47">
        <v>11690</v>
      </c>
      <c r="B13855" s="54" t="s">
        <v>18577</v>
      </c>
      <c r="C13855" s="47" t="s">
        <v>11</v>
      </c>
      <c r="D13855" s="198">
        <v>156.80000000000001</v>
      </c>
    </row>
    <row r="13856" spans="1:4" ht="26.4" x14ac:dyDescent="0.25">
      <c r="A13856" s="47">
        <v>20234</v>
      </c>
      <c r="B13856" s="54" t="s">
        <v>18578</v>
      </c>
      <c r="C13856" s="47" t="s">
        <v>11</v>
      </c>
      <c r="D13856" s="198">
        <v>198.43</v>
      </c>
    </row>
    <row r="13857" spans="1:4" x14ac:dyDescent="0.25">
      <c r="A13857" s="47">
        <v>44480</v>
      </c>
      <c r="B13857" s="54" t="s">
        <v>18579</v>
      </c>
      <c r="C13857" s="47" t="s">
        <v>28</v>
      </c>
      <c r="D13857" s="198">
        <v>18.350000000000001</v>
      </c>
    </row>
    <row r="13858" spans="1:4" ht="26.4" x14ac:dyDescent="0.25">
      <c r="A13858" s="47">
        <v>11457</v>
      </c>
      <c r="B13858" s="54" t="s">
        <v>18580</v>
      </c>
      <c r="C13858" s="47" t="s">
        <v>11</v>
      </c>
      <c r="D13858" s="198">
        <v>45.52</v>
      </c>
    </row>
    <row r="13859" spans="1:4" ht="26.4" x14ac:dyDescent="0.25">
      <c r="A13859" s="47">
        <v>44073</v>
      </c>
      <c r="B13859" s="54" t="s">
        <v>18581</v>
      </c>
      <c r="C13859" s="47" t="s">
        <v>27</v>
      </c>
      <c r="D13859" s="198">
        <v>0.7</v>
      </c>
    </row>
    <row r="13860" spans="1:4" x14ac:dyDescent="0.25">
      <c r="A13860" s="47">
        <v>3593</v>
      </c>
      <c r="B13860" s="54" t="s">
        <v>18582</v>
      </c>
      <c r="C13860" s="47" t="s">
        <v>11</v>
      </c>
      <c r="D13860" s="198">
        <v>94.93</v>
      </c>
    </row>
    <row r="13861" spans="1:4" x14ac:dyDescent="0.25">
      <c r="A13861" s="47">
        <v>3588</v>
      </c>
      <c r="B13861" s="54" t="s">
        <v>18583</v>
      </c>
      <c r="C13861" s="47" t="s">
        <v>11</v>
      </c>
      <c r="D13861" s="198">
        <v>73.17</v>
      </c>
    </row>
    <row r="13862" spans="1:4" x14ac:dyDescent="0.25">
      <c r="A13862" s="47">
        <v>3587</v>
      </c>
      <c r="B13862" s="54" t="s">
        <v>18584</v>
      </c>
      <c r="C13862" s="47" t="s">
        <v>11</v>
      </c>
      <c r="D13862" s="198">
        <v>45.4</v>
      </c>
    </row>
    <row r="13863" spans="1:4" x14ac:dyDescent="0.25">
      <c r="A13863" s="47">
        <v>3585</v>
      </c>
      <c r="B13863" s="54" t="s">
        <v>18585</v>
      </c>
      <c r="C13863" s="47" t="s">
        <v>11</v>
      </c>
      <c r="D13863" s="198">
        <v>22.6</v>
      </c>
    </row>
    <row r="13864" spans="1:4" x14ac:dyDescent="0.25">
      <c r="A13864" s="47">
        <v>3590</v>
      </c>
      <c r="B13864" s="54" t="s">
        <v>18586</v>
      </c>
      <c r="C13864" s="47" t="s">
        <v>11</v>
      </c>
      <c r="D13864" s="198">
        <v>269.54000000000002</v>
      </c>
    </row>
    <row r="13865" spans="1:4" x14ac:dyDescent="0.25">
      <c r="A13865" s="47">
        <v>3589</v>
      </c>
      <c r="B13865" s="54" t="s">
        <v>18587</v>
      </c>
      <c r="C13865" s="47" t="s">
        <v>11</v>
      </c>
      <c r="D13865" s="198">
        <v>144.66999999999999</v>
      </c>
    </row>
    <row r="13866" spans="1:4" x14ac:dyDescent="0.25">
      <c r="A13866" s="47">
        <v>3592</v>
      </c>
      <c r="B13866" s="54" t="s">
        <v>18588</v>
      </c>
      <c r="C13866" s="47" t="s">
        <v>11</v>
      </c>
      <c r="D13866" s="198">
        <v>426.06</v>
      </c>
    </row>
    <row r="13867" spans="1:4" x14ac:dyDescent="0.25">
      <c r="A13867" s="47">
        <v>3586</v>
      </c>
      <c r="B13867" s="54" t="s">
        <v>18589</v>
      </c>
      <c r="C13867" s="47" t="s">
        <v>11</v>
      </c>
      <c r="D13867" s="198">
        <v>29.6</v>
      </c>
    </row>
    <row r="13868" spans="1:4" x14ac:dyDescent="0.25">
      <c r="A13868" s="47">
        <v>3591</v>
      </c>
      <c r="B13868" s="54" t="s">
        <v>18590</v>
      </c>
      <c r="C13868" s="47" t="s">
        <v>11</v>
      </c>
      <c r="D13868" s="198">
        <v>682.99</v>
      </c>
    </row>
    <row r="13869" spans="1:4" x14ac:dyDescent="0.25">
      <c r="A13869" s="47">
        <v>40396</v>
      </c>
      <c r="B13869" s="54" t="s">
        <v>18591</v>
      </c>
      <c r="C13869" s="47" t="s">
        <v>11</v>
      </c>
      <c r="D13869" s="198">
        <v>101.95</v>
      </c>
    </row>
    <row r="13870" spans="1:4" x14ac:dyDescent="0.25">
      <c r="A13870" s="47">
        <v>40395</v>
      </c>
      <c r="B13870" s="54" t="s">
        <v>18592</v>
      </c>
      <c r="C13870" s="47" t="s">
        <v>11</v>
      </c>
      <c r="D13870" s="198">
        <v>78.239999999999995</v>
      </c>
    </row>
    <row r="13871" spans="1:4" x14ac:dyDescent="0.25">
      <c r="A13871" s="47">
        <v>40394</v>
      </c>
      <c r="B13871" s="54" t="s">
        <v>18593</v>
      </c>
      <c r="C13871" s="47" t="s">
        <v>11</v>
      </c>
      <c r="D13871" s="198">
        <v>50.94</v>
      </c>
    </row>
    <row r="13872" spans="1:4" x14ac:dyDescent="0.25">
      <c r="A13872" s="47">
        <v>40392</v>
      </c>
      <c r="B13872" s="54" t="s">
        <v>18594</v>
      </c>
      <c r="C13872" s="47" t="s">
        <v>11</v>
      </c>
      <c r="D13872" s="198">
        <v>25.17</v>
      </c>
    </row>
    <row r="13873" spans="1:4" x14ac:dyDescent="0.25">
      <c r="A13873" s="47">
        <v>40398</v>
      </c>
      <c r="B13873" s="54" t="s">
        <v>18595</v>
      </c>
      <c r="C13873" s="47" t="s">
        <v>11</v>
      </c>
      <c r="D13873" s="198">
        <v>327.07</v>
      </c>
    </row>
    <row r="13874" spans="1:4" x14ac:dyDescent="0.25">
      <c r="A13874" s="47">
        <v>40397</v>
      </c>
      <c r="B13874" s="54" t="s">
        <v>18596</v>
      </c>
      <c r="C13874" s="47" t="s">
        <v>11</v>
      </c>
      <c r="D13874" s="198">
        <v>167.5</v>
      </c>
    </row>
    <row r="13875" spans="1:4" x14ac:dyDescent="0.25">
      <c r="A13875" s="47">
        <v>40399</v>
      </c>
      <c r="B13875" s="54" t="s">
        <v>18597</v>
      </c>
      <c r="C13875" s="47" t="s">
        <v>11</v>
      </c>
      <c r="D13875" s="198">
        <v>535.09</v>
      </c>
    </row>
    <row r="13876" spans="1:4" x14ac:dyDescent="0.25">
      <c r="A13876" s="47">
        <v>40393</v>
      </c>
      <c r="B13876" s="54" t="s">
        <v>18598</v>
      </c>
      <c r="C13876" s="47" t="s">
        <v>11</v>
      </c>
      <c r="D13876" s="198">
        <v>32.42</v>
      </c>
    </row>
    <row r="13877" spans="1:4" x14ac:dyDescent="0.25">
      <c r="A13877" s="47">
        <v>44253</v>
      </c>
      <c r="B13877" s="54" t="s">
        <v>18599</v>
      </c>
      <c r="C13877" s="47" t="s">
        <v>11</v>
      </c>
      <c r="D13877" s="198">
        <v>338.63</v>
      </c>
    </row>
    <row r="13878" spans="1:4" x14ac:dyDescent="0.25">
      <c r="A13878" s="47">
        <v>21121</v>
      </c>
      <c r="B13878" s="54" t="s">
        <v>18600</v>
      </c>
      <c r="C13878" s="47" t="s">
        <v>11</v>
      </c>
      <c r="D13878" s="198">
        <v>4.8499999999999996</v>
      </c>
    </row>
    <row r="13879" spans="1:4" x14ac:dyDescent="0.25">
      <c r="A13879" s="47">
        <v>38010</v>
      </c>
      <c r="B13879" s="54" t="s">
        <v>18601</v>
      </c>
      <c r="C13879" s="47" t="s">
        <v>11</v>
      </c>
      <c r="D13879" s="198">
        <v>6.05</v>
      </c>
    </row>
    <row r="13880" spans="1:4" x14ac:dyDescent="0.25">
      <c r="A13880" s="47">
        <v>38011</v>
      </c>
      <c r="B13880" s="54" t="s">
        <v>18602</v>
      </c>
      <c r="C13880" s="47" t="s">
        <v>11</v>
      </c>
      <c r="D13880" s="198">
        <v>12.12</v>
      </c>
    </row>
    <row r="13881" spans="1:4" x14ac:dyDescent="0.25">
      <c r="A13881" s="47">
        <v>38012</v>
      </c>
      <c r="B13881" s="54" t="s">
        <v>18603</v>
      </c>
      <c r="C13881" s="47" t="s">
        <v>11</v>
      </c>
      <c r="D13881" s="198">
        <v>46.22</v>
      </c>
    </row>
    <row r="13882" spans="1:4" x14ac:dyDescent="0.25">
      <c r="A13882" s="47">
        <v>38013</v>
      </c>
      <c r="B13882" s="54" t="s">
        <v>18604</v>
      </c>
      <c r="C13882" s="47" t="s">
        <v>11</v>
      </c>
      <c r="D13882" s="198">
        <v>59.39</v>
      </c>
    </row>
    <row r="13883" spans="1:4" x14ac:dyDescent="0.25">
      <c r="A13883" s="47">
        <v>38014</v>
      </c>
      <c r="B13883" s="54" t="s">
        <v>18605</v>
      </c>
      <c r="C13883" s="47" t="s">
        <v>11</v>
      </c>
      <c r="D13883" s="198">
        <v>99.17</v>
      </c>
    </row>
    <row r="13884" spans="1:4" x14ac:dyDescent="0.25">
      <c r="A13884" s="47">
        <v>38015</v>
      </c>
      <c r="B13884" s="54" t="s">
        <v>18606</v>
      </c>
      <c r="C13884" s="47" t="s">
        <v>11</v>
      </c>
      <c r="D13884" s="198">
        <v>233.14</v>
      </c>
    </row>
    <row r="13885" spans="1:4" x14ac:dyDescent="0.25">
      <c r="A13885" s="47">
        <v>38016</v>
      </c>
      <c r="B13885" s="54" t="s">
        <v>18607</v>
      </c>
      <c r="C13885" s="47" t="s">
        <v>11</v>
      </c>
      <c r="D13885" s="198">
        <v>271.12</v>
      </c>
    </row>
    <row r="13886" spans="1:4" x14ac:dyDescent="0.25">
      <c r="A13886" s="47">
        <v>12741</v>
      </c>
      <c r="B13886" s="54" t="s">
        <v>18608</v>
      </c>
      <c r="C13886" s="47" t="s">
        <v>11</v>
      </c>
    </row>
    <row r="13887" spans="1:4" x14ac:dyDescent="0.25">
      <c r="A13887" s="47">
        <v>12733</v>
      </c>
      <c r="B13887" s="54" t="s">
        <v>18609</v>
      </c>
      <c r="C13887" s="47" t="s">
        <v>11</v>
      </c>
    </row>
    <row r="13888" spans="1:4" x14ac:dyDescent="0.25">
      <c r="A13888" s="47">
        <v>12734</v>
      </c>
      <c r="B13888" s="54" t="s">
        <v>18610</v>
      </c>
      <c r="C13888" s="47" t="s">
        <v>11</v>
      </c>
    </row>
    <row r="13889" spans="1:4" x14ac:dyDescent="0.25">
      <c r="A13889" s="47">
        <v>12735</v>
      </c>
      <c r="B13889" s="54" t="s">
        <v>18611</v>
      </c>
      <c r="C13889" s="47" t="s">
        <v>11</v>
      </c>
    </row>
    <row r="13890" spans="1:4" x14ac:dyDescent="0.25">
      <c r="A13890" s="47">
        <v>12736</v>
      </c>
      <c r="B13890" s="54" t="s">
        <v>18612</v>
      </c>
      <c r="C13890" s="47" t="s">
        <v>11</v>
      </c>
    </row>
    <row r="13891" spans="1:4" x14ac:dyDescent="0.25">
      <c r="A13891" s="47">
        <v>12737</v>
      </c>
      <c r="B13891" s="54" t="s">
        <v>18613</v>
      </c>
      <c r="C13891" s="47" t="s">
        <v>11</v>
      </c>
    </row>
    <row r="13892" spans="1:4" x14ac:dyDescent="0.25">
      <c r="A13892" s="47">
        <v>12738</v>
      </c>
      <c r="B13892" s="54" t="s">
        <v>18614</v>
      </c>
      <c r="C13892" s="47" t="s">
        <v>11</v>
      </c>
    </row>
    <row r="13893" spans="1:4" x14ac:dyDescent="0.25">
      <c r="A13893" s="47">
        <v>12739</v>
      </c>
      <c r="B13893" s="54" t="s">
        <v>18615</v>
      </c>
      <c r="C13893" s="47" t="s">
        <v>11</v>
      </c>
    </row>
    <row r="13894" spans="1:4" x14ac:dyDescent="0.25">
      <c r="A13894" s="47">
        <v>12740</v>
      </c>
      <c r="B13894" s="54" t="s">
        <v>18616</v>
      </c>
      <c r="C13894" s="47" t="s">
        <v>11</v>
      </c>
    </row>
    <row r="13895" spans="1:4" x14ac:dyDescent="0.25">
      <c r="A13895" s="47">
        <v>6297</v>
      </c>
      <c r="B13895" s="54" t="s">
        <v>18617</v>
      </c>
      <c r="C13895" s="47" t="s">
        <v>11</v>
      </c>
      <c r="D13895" s="198">
        <v>43.74</v>
      </c>
    </row>
    <row r="13896" spans="1:4" x14ac:dyDescent="0.25">
      <c r="A13896" s="47">
        <v>6296</v>
      </c>
      <c r="B13896" s="54" t="s">
        <v>18618</v>
      </c>
      <c r="C13896" s="47" t="s">
        <v>11</v>
      </c>
      <c r="D13896" s="198">
        <v>34.520000000000003</v>
      </c>
    </row>
    <row r="13897" spans="1:4" x14ac:dyDescent="0.25">
      <c r="A13897" s="47">
        <v>6323</v>
      </c>
      <c r="B13897" s="54" t="s">
        <v>18619</v>
      </c>
      <c r="C13897" s="47" t="s">
        <v>11</v>
      </c>
      <c r="D13897" s="198">
        <v>22.56</v>
      </c>
    </row>
    <row r="13898" spans="1:4" x14ac:dyDescent="0.25">
      <c r="A13898" s="47">
        <v>6294</v>
      </c>
      <c r="B13898" s="54" t="s">
        <v>18620</v>
      </c>
      <c r="C13898" s="47" t="s">
        <v>11</v>
      </c>
      <c r="D13898" s="198">
        <v>9.84</v>
      </c>
    </row>
    <row r="13899" spans="1:4" x14ac:dyDescent="0.25">
      <c r="A13899" s="47">
        <v>6299</v>
      </c>
      <c r="B13899" s="54" t="s">
        <v>18621</v>
      </c>
      <c r="C13899" s="47" t="s">
        <v>11</v>
      </c>
      <c r="D13899" s="198">
        <v>131.55000000000001</v>
      </c>
    </row>
    <row r="13900" spans="1:4" x14ac:dyDescent="0.25">
      <c r="A13900" s="47">
        <v>6298</v>
      </c>
      <c r="B13900" s="54" t="s">
        <v>18622</v>
      </c>
      <c r="C13900" s="47" t="s">
        <v>11</v>
      </c>
      <c r="D13900" s="198">
        <v>69.28</v>
      </c>
    </row>
    <row r="13901" spans="1:4" x14ac:dyDescent="0.25">
      <c r="A13901" s="47">
        <v>6322</v>
      </c>
      <c r="B13901" s="54" t="s">
        <v>18623</v>
      </c>
      <c r="C13901" s="47" t="s">
        <v>11</v>
      </c>
      <c r="D13901" s="198">
        <v>176.2</v>
      </c>
    </row>
    <row r="13902" spans="1:4" x14ac:dyDescent="0.25">
      <c r="A13902" s="47">
        <v>6295</v>
      </c>
      <c r="B13902" s="54" t="s">
        <v>18624</v>
      </c>
      <c r="C13902" s="47" t="s">
        <v>11</v>
      </c>
      <c r="D13902" s="198">
        <v>14.01</v>
      </c>
    </row>
    <row r="13903" spans="1:4" x14ac:dyDescent="0.25">
      <c r="A13903" s="47">
        <v>6300</v>
      </c>
      <c r="B13903" s="54" t="s">
        <v>18625</v>
      </c>
      <c r="C13903" s="47" t="s">
        <v>11</v>
      </c>
      <c r="D13903" s="198">
        <v>324.83999999999997</v>
      </c>
    </row>
    <row r="13904" spans="1:4" x14ac:dyDescent="0.25">
      <c r="A13904" s="47">
        <v>6321</v>
      </c>
      <c r="B13904" s="54" t="s">
        <v>18626</v>
      </c>
      <c r="C13904" s="47" t="s">
        <v>11</v>
      </c>
      <c r="D13904" s="198">
        <v>464.02</v>
      </c>
    </row>
    <row r="13905" spans="1:4" x14ac:dyDescent="0.25">
      <c r="A13905" s="47">
        <v>6301</v>
      </c>
      <c r="B13905" s="54" t="s">
        <v>18627</v>
      </c>
      <c r="C13905" s="47" t="s">
        <v>11</v>
      </c>
      <c r="D13905" s="198">
        <v>1087.6099999999999</v>
      </c>
    </row>
    <row r="13906" spans="1:4" x14ac:dyDescent="0.25">
      <c r="A13906" s="47">
        <v>7105</v>
      </c>
      <c r="B13906" s="54" t="s">
        <v>18628</v>
      </c>
      <c r="C13906" s="47" t="s">
        <v>11</v>
      </c>
      <c r="D13906" s="198">
        <v>53.86</v>
      </c>
    </row>
    <row r="13907" spans="1:4" x14ac:dyDescent="0.25">
      <c r="A13907" s="47">
        <v>20183</v>
      </c>
      <c r="B13907" s="54" t="s">
        <v>18629</v>
      </c>
      <c r="C13907" s="47" t="s">
        <v>11</v>
      </c>
      <c r="D13907" s="198">
        <v>66.36</v>
      </c>
    </row>
    <row r="13908" spans="1:4" x14ac:dyDescent="0.25">
      <c r="A13908" s="47">
        <v>38448</v>
      </c>
      <c r="B13908" s="54" t="s">
        <v>18630</v>
      </c>
      <c r="C13908" s="47" t="s">
        <v>11</v>
      </c>
      <c r="D13908" s="198">
        <v>301.12</v>
      </c>
    </row>
    <row r="13909" spans="1:4" x14ac:dyDescent="0.25">
      <c r="A13909" s="47">
        <v>20182</v>
      </c>
      <c r="B13909" s="54" t="s">
        <v>18631</v>
      </c>
      <c r="C13909" s="47" t="s">
        <v>11</v>
      </c>
      <c r="D13909" s="198">
        <v>38.58</v>
      </c>
    </row>
    <row r="13910" spans="1:4" x14ac:dyDescent="0.25">
      <c r="A13910" s="47">
        <v>7119</v>
      </c>
      <c r="B13910" s="54" t="s">
        <v>18632</v>
      </c>
      <c r="C13910" s="47" t="s">
        <v>11</v>
      </c>
      <c r="D13910" s="198">
        <v>15.1</v>
      </c>
    </row>
    <row r="13911" spans="1:4" x14ac:dyDescent="0.25">
      <c r="A13911" s="47">
        <v>7126</v>
      </c>
      <c r="B13911" s="54" t="s">
        <v>18633</v>
      </c>
      <c r="C13911" s="47" t="s">
        <v>11</v>
      </c>
      <c r="D13911" s="198">
        <v>30.81</v>
      </c>
    </row>
    <row r="13912" spans="1:4" x14ac:dyDescent="0.25">
      <c r="A13912" s="47">
        <v>7120</v>
      </c>
      <c r="B13912" s="54" t="s">
        <v>18634</v>
      </c>
      <c r="C13912" s="47" t="s">
        <v>11</v>
      </c>
      <c r="D13912" s="198">
        <v>11.58</v>
      </c>
    </row>
    <row r="13913" spans="1:4" x14ac:dyDescent="0.25">
      <c r="A13913" s="47">
        <v>6319</v>
      </c>
      <c r="B13913" s="54" t="s">
        <v>18635</v>
      </c>
      <c r="C13913" s="47" t="s">
        <v>11</v>
      </c>
      <c r="D13913" s="198">
        <v>51.39</v>
      </c>
    </row>
    <row r="13914" spans="1:4" x14ac:dyDescent="0.25">
      <c r="A13914" s="47">
        <v>6304</v>
      </c>
      <c r="B13914" s="54" t="s">
        <v>18636</v>
      </c>
      <c r="C13914" s="47" t="s">
        <v>11</v>
      </c>
      <c r="D13914" s="198">
        <v>51.39</v>
      </c>
    </row>
    <row r="13915" spans="1:4" x14ac:dyDescent="0.25">
      <c r="A13915" s="47">
        <v>21116</v>
      </c>
      <c r="B13915" s="54" t="s">
        <v>18637</v>
      </c>
      <c r="C13915" s="47" t="s">
        <v>11</v>
      </c>
      <c r="D13915" s="198">
        <v>38.909999999999997</v>
      </c>
    </row>
    <row r="13916" spans="1:4" x14ac:dyDescent="0.25">
      <c r="A13916" s="47">
        <v>6320</v>
      </c>
      <c r="B13916" s="54" t="s">
        <v>18638</v>
      </c>
      <c r="C13916" s="47" t="s">
        <v>11</v>
      </c>
      <c r="D13916" s="198">
        <v>26.46</v>
      </c>
    </row>
    <row r="13917" spans="1:4" x14ac:dyDescent="0.25">
      <c r="A13917" s="47">
        <v>6303</v>
      </c>
      <c r="B13917" s="54" t="s">
        <v>18639</v>
      </c>
      <c r="C13917" s="47" t="s">
        <v>11</v>
      </c>
      <c r="D13917" s="198">
        <v>26.46</v>
      </c>
    </row>
    <row r="13918" spans="1:4" x14ac:dyDescent="0.25">
      <c r="A13918" s="47">
        <v>6308</v>
      </c>
      <c r="B13918" s="54" t="s">
        <v>18640</v>
      </c>
      <c r="C13918" s="47" t="s">
        <v>11</v>
      </c>
      <c r="D13918" s="198">
        <v>142.19</v>
      </c>
    </row>
    <row r="13919" spans="1:4" x14ac:dyDescent="0.25">
      <c r="A13919" s="47">
        <v>6317</v>
      </c>
      <c r="B13919" s="54" t="s">
        <v>18641</v>
      </c>
      <c r="C13919" s="47" t="s">
        <v>11</v>
      </c>
      <c r="D13919" s="198">
        <v>142.19</v>
      </c>
    </row>
    <row r="13920" spans="1:4" x14ac:dyDescent="0.25">
      <c r="A13920" s="47">
        <v>6307</v>
      </c>
      <c r="B13920" s="54" t="s">
        <v>18642</v>
      </c>
      <c r="C13920" s="47" t="s">
        <v>11</v>
      </c>
      <c r="D13920" s="198">
        <v>142.19</v>
      </c>
    </row>
    <row r="13921" spans="1:4" x14ac:dyDescent="0.25">
      <c r="A13921" s="47">
        <v>6309</v>
      </c>
      <c r="B13921" s="54" t="s">
        <v>18643</v>
      </c>
      <c r="C13921" s="47" t="s">
        <v>11</v>
      </c>
      <c r="D13921" s="198">
        <v>146.32</v>
      </c>
    </row>
    <row r="13922" spans="1:4" x14ac:dyDescent="0.25">
      <c r="A13922" s="47">
        <v>6318</v>
      </c>
      <c r="B13922" s="54" t="s">
        <v>18644</v>
      </c>
      <c r="C13922" s="47" t="s">
        <v>11</v>
      </c>
      <c r="D13922" s="198">
        <v>76.7</v>
      </c>
    </row>
    <row r="13923" spans="1:4" x14ac:dyDescent="0.25">
      <c r="A13923" s="47">
        <v>6306</v>
      </c>
      <c r="B13923" s="54" t="s">
        <v>18645</v>
      </c>
      <c r="C13923" s="47" t="s">
        <v>11</v>
      </c>
      <c r="D13923" s="198">
        <v>76.7</v>
      </c>
    </row>
    <row r="13924" spans="1:4" x14ac:dyDescent="0.25">
      <c r="A13924" s="47">
        <v>6305</v>
      </c>
      <c r="B13924" s="54" t="s">
        <v>18646</v>
      </c>
      <c r="C13924" s="47" t="s">
        <v>11</v>
      </c>
      <c r="D13924" s="198">
        <v>76.7</v>
      </c>
    </row>
    <row r="13925" spans="1:4" x14ac:dyDescent="0.25">
      <c r="A13925" s="47">
        <v>6312</v>
      </c>
      <c r="B13925" s="54" t="s">
        <v>18647</v>
      </c>
      <c r="C13925" s="47" t="s">
        <v>11</v>
      </c>
      <c r="D13925" s="198">
        <v>204.53</v>
      </c>
    </row>
    <row r="13926" spans="1:4" x14ac:dyDescent="0.25">
      <c r="A13926" s="47">
        <v>6311</v>
      </c>
      <c r="B13926" s="54" t="s">
        <v>18648</v>
      </c>
      <c r="C13926" s="47" t="s">
        <v>11</v>
      </c>
      <c r="D13926" s="198">
        <v>204.53</v>
      </c>
    </row>
    <row r="13927" spans="1:4" x14ac:dyDescent="0.25">
      <c r="A13927" s="47">
        <v>6310</v>
      </c>
      <c r="B13927" s="54" t="s">
        <v>18649</v>
      </c>
      <c r="C13927" s="47" t="s">
        <v>11</v>
      </c>
      <c r="D13927" s="198">
        <v>204.53</v>
      </c>
    </row>
    <row r="13928" spans="1:4" x14ac:dyDescent="0.25">
      <c r="A13928" s="47">
        <v>6314</v>
      </c>
      <c r="B13928" s="54" t="s">
        <v>18650</v>
      </c>
      <c r="C13928" s="47" t="s">
        <v>11</v>
      </c>
      <c r="D13928" s="198">
        <v>204.53</v>
      </c>
    </row>
    <row r="13929" spans="1:4" x14ac:dyDescent="0.25">
      <c r="A13929" s="47">
        <v>6313</v>
      </c>
      <c r="B13929" s="54" t="s">
        <v>18651</v>
      </c>
      <c r="C13929" s="47" t="s">
        <v>11</v>
      </c>
      <c r="D13929" s="198">
        <v>204.53</v>
      </c>
    </row>
    <row r="13930" spans="1:4" x14ac:dyDescent="0.25">
      <c r="A13930" s="47">
        <v>6302</v>
      </c>
      <c r="B13930" s="54" t="s">
        <v>18652</v>
      </c>
      <c r="C13930" s="47" t="s">
        <v>11</v>
      </c>
      <c r="D13930" s="198">
        <v>16.27</v>
      </c>
    </row>
    <row r="13931" spans="1:4" x14ac:dyDescent="0.25">
      <c r="A13931" s="47">
        <v>6315</v>
      </c>
      <c r="B13931" s="54" t="s">
        <v>18653</v>
      </c>
      <c r="C13931" s="47" t="s">
        <v>11</v>
      </c>
      <c r="D13931" s="198">
        <v>387.26</v>
      </c>
    </row>
    <row r="13932" spans="1:4" x14ac:dyDescent="0.25">
      <c r="A13932" s="47">
        <v>6316</v>
      </c>
      <c r="B13932" s="54" t="s">
        <v>18654</v>
      </c>
      <c r="C13932" s="47" t="s">
        <v>11</v>
      </c>
      <c r="D13932" s="198">
        <v>387.26</v>
      </c>
    </row>
    <row r="13933" spans="1:4" x14ac:dyDescent="0.25">
      <c r="A13933" s="47">
        <v>39324</v>
      </c>
      <c r="B13933" s="54" t="s">
        <v>18655</v>
      </c>
      <c r="C13933" s="47" t="s">
        <v>11</v>
      </c>
      <c r="D13933" s="198">
        <v>6.32</v>
      </c>
    </row>
    <row r="13934" spans="1:4" x14ac:dyDescent="0.25">
      <c r="A13934" s="47">
        <v>39325</v>
      </c>
      <c r="B13934" s="54" t="s">
        <v>18656</v>
      </c>
      <c r="C13934" s="47" t="s">
        <v>11</v>
      </c>
      <c r="D13934" s="198">
        <v>9.5299999999999994</v>
      </c>
    </row>
    <row r="13935" spans="1:4" x14ac:dyDescent="0.25">
      <c r="A13935" s="47">
        <v>39326</v>
      </c>
      <c r="B13935" s="54" t="s">
        <v>18657</v>
      </c>
      <c r="C13935" s="47" t="s">
        <v>11</v>
      </c>
      <c r="D13935" s="198">
        <v>34.18</v>
      </c>
    </row>
    <row r="13936" spans="1:4" x14ac:dyDescent="0.25">
      <c r="A13936" s="47">
        <v>39327</v>
      </c>
      <c r="B13936" s="54" t="s">
        <v>18658</v>
      </c>
      <c r="C13936" s="47" t="s">
        <v>11</v>
      </c>
      <c r="D13936" s="198">
        <v>51.58</v>
      </c>
    </row>
    <row r="13937" spans="1:4" ht="26.4" x14ac:dyDescent="0.25">
      <c r="A13937" s="47">
        <v>11378</v>
      </c>
      <c r="B13937" s="54" t="s">
        <v>18659</v>
      </c>
      <c r="C13937" s="47" t="s">
        <v>11</v>
      </c>
    </row>
    <row r="13938" spans="1:4" ht="26.4" x14ac:dyDescent="0.25">
      <c r="A13938" s="47">
        <v>11379</v>
      </c>
      <c r="B13938" s="54" t="s">
        <v>18660</v>
      </c>
      <c r="C13938" s="47" t="s">
        <v>11</v>
      </c>
    </row>
    <row r="13939" spans="1:4" x14ac:dyDescent="0.25">
      <c r="A13939" s="47">
        <v>11493</v>
      </c>
      <c r="B13939" s="54" t="s">
        <v>18661</v>
      </c>
      <c r="C13939" s="47" t="s">
        <v>11</v>
      </c>
    </row>
    <row r="13940" spans="1:4" ht="26.4" x14ac:dyDescent="0.25">
      <c r="A13940" s="47">
        <v>7106</v>
      </c>
      <c r="B13940" s="54" t="s">
        <v>18662</v>
      </c>
      <c r="C13940" s="47" t="s">
        <v>11</v>
      </c>
      <c r="D13940" s="198">
        <v>190.63</v>
      </c>
    </row>
    <row r="13941" spans="1:4" ht="26.4" x14ac:dyDescent="0.25">
      <c r="A13941" s="47">
        <v>7104</v>
      </c>
      <c r="B13941" s="54" t="s">
        <v>18663</v>
      </c>
      <c r="C13941" s="47" t="s">
        <v>11</v>
      </c>
      <c r="D13941" s="198">
        <v>5.14</v>
      </c>
    </row>
    <row r="13942" spans="1:4" ht="26.4" x14ac:dyDescent="0.25">
      <c r="A13942" s="47">
        <v>7136</v>
      </c>
      <c r="B13942" s="54" t="s">
        <v>18664</v>
      </c>
      <c r="C13942" s="47" t="s">
        <v>11</v>
      </c>
      <c r="D13942" s="198">
        <v>8.9499999999999993</v>
      </c>
    </row>
    <row r="13943" spans="1:4" ht="26.4" x14ac:dyDescent="0.25">
      <c r="A13943" s="47">
        <v>7128</v>
      </c>
      <c r="B13943" s="54" t="s">
        <v>18665</v>
      </c>
      <c r="C13943" s="47" t="s">
        <v>11</v>
      </c>
      <c r="D13943" s="198">
        <v>11.61</v>
      </c>
    </row>
    <row r="13944" spans="1:4" ht="26.4" x14ac:dyDescent="0.25">
      <c r="A13944" s="47">
        <v>7108</v>
      </c>
      <c r="B13944" s="54" t="s">
        <v>18666</v>
      </c>
      <c r="C13944" s="47" t="s">
        <v>11</v>
      </c>
      <c r="D13944" s="198">
        <v>11.58</v>
      </c>
    </row>
    <row r="13945" spans="1:4" ht="26.4" x14ac:dyDescent="0.25">
      <c r="A13945" s="47">
        <v>7129</v>
      </c>
      <c r="B13945" s="54" t="s">
        <v>18667</v>
      </c>
      <c r="C13945" s="47" t="s">
        <v>11</v>
      </c>
      <c r="D13945" s="198">
        <v>13.63</v>
      </c>
    </row>
    <row r="13946" spans="1:4" ht="26.4" x14ac:dyDescent="0.25">
      <c r="A13946" s="47">
        <v>7130</v>
      </c>
      <c r="B13946" s="54" t="s">
        <v>18668</v>
      </c>
      <c r="C13946" s="47" t="s">
        <v>11</v>
      </c>
      <c r="D13946" s="198">
        <v>19.8</v>
      </c>
    </row>
    <row r="13947" spans="1:4" ht="26.4" x14ac:dyDescent="0.25">
      <c r="A13947" s="47">
        <v>7131</v>
      </c>
      <c r="B13947" s="54" t="s">
        <v>18669</v>
      </c>
      <c r="C13947" s="47" t="s">
        <v>11</v>
      </c>
      <c r="D13947" s="198">
        <v>24.22</v>
      </c>
    </row>
    <row r="13948" spans="1:4" ht="26.4" x14ac:dyDescent="0.25">
      <c r="A13948" s="47">
        <v>7132</v>
      </c>
      <c r="B13948" s="54" t="s">
        <v>18670</v>
      </c>
      <c r="C13948" s="47" t="s">
        <v>11</v>
      </c>
      <c r="D13948" s="198">
        <v>57.02</v>
      </c>
    </row>
    <row r="13949" spans="1:4" ht="26.4" x14ac:dyDescent="0.25">
      <c r="A13949" s="47">
        <v>7133</v>
      </c>
      <c r="B13949" s="54" t="s">
        <v>18671</v>
      </c>
      <c r="C13949" s="47" t="s">
        <v>11</v>
      </c>
      <c r="D13949" s="198">
        <v>131.76</v>
      </c>
    </row>
    <row r="13950" spans="1:4" ht="26.4" x14ac:dyDescent="0.25">
      <c r="A13950" s="47">
        <v>37422</v>
      </c>
      <c r="B13950" s="54" t="s">
        <v>18672</v>
      </c>
      <c r="C13950" s="47" t="s">
        <v>11</v>
      </c>
    </row>
    <row r="13951" spans="1:4" ht="26.4" x14ac:dyDescent="0.25">
      <c r="A13951" s="47">
        <v>37420</v>
      </c>
      <c r="B13951" s="54" t="s">
        <v>18673</v>
      </c>
      <c r="C13951" s="47" t="s">
        <v>11</v>
      </c>
    </row>
    <row r="13952" spans="1:4" ht="26.4" x14ac:dyDescent="0.25">
      <c r="A13952" s="47">
        <v>37421</v>
      </c>
      <c r="B13952" s="54" t="s">
        <v>18674</v>
      </c>
      <c r="C13952" s="47" t="s">
        <v>11</v>
      </c>
    </row>
    <row r="13953" spans="1:4" x14ac:dyDescent="0.25">
      <c r="A13953" s="47">
        <v>37443</v>
      </c>
      <c r="B13953" s="54" t="s">
        <v>18675</v>
      </c>
      <c r="C13953" s="47" t="s">
        <v>11</v>
      </c>
    </row>
    <row r="13954" spans="1:4" x14ac:dyDescent="0.25">
      <c r="A13954" s="47">
        <v>37444</v>
      </c>
      <c r="B13954" s="54" t="s">
        <v>18676</v>
      </c>
      <c r="C13954" s="47" t="s">
        <v>11</v>
      </c>
    </row>
    <row r="13955" spans="1:4" x14ac:dyDescent="0.25">
      <c r="A13955" s="47">
        <v>37445</v>
      </c>
      <c r="B13955" s="54" t="s">
        <v>18677</v>
      </c>
      <c r="C13955" s="47" t="s">
        <v>11</v>
      </c>
    </row>
    <row r="13956" spans="1:4" x14ac:dyDescent="0.25">
      <c r="A13956" s="47">
        <v>37446</v>
      </c>
      <c r="B13956" s="54" t="s">
        <v>18678</v>
      </c>
      <c r="C13956" s="47" t="s">
        <v>11</v>
      </c>
    </row>
    <row r="13957" spans="1:4" x14ac:dyDescent="0.25">
      <c r="A13957" s="47">
        <v>37447</v>
      </c>
      <c r="B13957" s="54" t="s">
        <v>18679</v>
      </c>
      <c r="C13957" s="47" t="s">
        <v>11</v>
      </c>
    </row>
    <row r="13958" spans="1:4" x14ac:dyDescent="0.25">
      <c r="A13958" s="47">
        <v>37448</v>
      </c>
      <c r="B13958" s="54" t="s">
        <v>18680</v>
      </c>
      <c r="C13958" s="47" t="s">
        <v>11</v>
      </c>
    </row>
    <row r="13959" spans="1:4" x14ac:dyDescent="0.25">
      <c r="A13959" s="47">
        <v>37440</v>
      </c>
      <c r="B13959" s="54" t="s">
        <v>18681</v>
      </c>
      <c r="C13959" s="47" t="s">
        <v>11</v>
      </c>
    </row>
    <row r="13960" spans="1:4" x14ac:dyDescent="0.25">
      <c r="A13960" s="47">
        <v>37441</v>
      </c>
      <c r="B13960" s="54" t="s">
        <v>18682</v>
      </c>
      <c r="C13960" s="47" t="s">
        <v>11</v>
      </c>
    </row>
    <row r="13961" spans="1:4" x14ac:dyDescent="0.25">
      <c r="A13961" s="47">
        <v>37442</v>
      </c>
      <c r="B13961" s="54" t="s">
        <v>18683</v>
      </c>
      <c r="C13961" s="47" t="s">
        <v>11</v>
      </c>
    </row>
    <row r="13962" spans="1:4" x14ac:dyDescent="0.25">
      <c r="A13962" s="47">
        <v>38017</v>
      </c>
      <c r="B13962" s="54" t="s">
        <v>18684</v>
      </c>
      <c r="C13962" s="47" t="s">
        <v>11</v>
      </c>
      <c r="D13962" s="198">
        <v>12.92</v>
      </c>
    </row>
    <row r="13963" spans="1:4" x14ac:dyDescent="0.25">
      <c r="A13963" s="47">
        <v>38018</v>
      </c>
      <c r="B13963" s="54" t="s">
        <v>18685</v>
      </c>
      <c r="C13963" s="47" t="s">
        <v>11</v>
      </c>
      <c r="D13963" s="198">
        <v>14.53</v>
      </c>
    </row>
    <row r="13964" spans="1:4" ht="26.4" x14ac:dyDescent="0.25">
      <c r="A13964" s="47">
        <v>39895</v>
      </c>
      <c r="B13964" s="54" t="s">
        <v>18686</v>
      </c>
      <c r="C13964" s="47" t="s">
        <v>11</v>
      </c>
    </row>
    <row r="13965" spans="1:4" ht="26.4" x14ac:dyDescent="0.25">
      <c r="A13965" s="47">
        <v>39896</v>
      </c>
      <c r="B13965" s="54" t="s">
        <v>18687</v>
      </c>
      <c r="C13965" s="47" t="s">
        <v>11</v>
      </c>
    </row>
    <row r="13966" spans="1:4" ht="26.4" x14ac:dyDescent="0.25">
      <c r="A13966" s="47">
        <v>44038</v>
      </c>
      <c r="B13966" s="54" t="s">
        <v>18688</v>
      </c>
      <c r="C13966" s="47" t="s">
        <v>11</v>
      </c>
    </row>
    <row r="13967" spans="1:4" ht="26.4" x14ac:dyDescent="0.25">
      <c r="A13967" s="47">
        <v>44040</v>
      </c>
      <c r="B13967" s="54" t="s">
        <v>18689</v>
      </c>
      <c r="C13967" s="47" t="s">
        <v>11</v>
      </c>
    </row>
    <row r="13968" spans="1:4" ht="26.4" x14ac:dyDescent="0.25">
      <c r="A13968" s="47">
        <v>44035</v>
      </c>
      <c r="B13968" s="54" t="s">
        <v>18690</v>
      </c>
      <c r="C13968" s="47" t="s">
        <v>11</v>
      </c>
    </row>
    <row r="13969" spans="1:4" ht="26.4" x14ac:dyDescent="0.25">
      <c r="A13969" s="47">
        <v>44037</v>
      </c>
      <c r="B13969" s="54" t="s">
        <v>18691</v>
      </c>
      <c r="C13969" s="47" t="s">
        <v>11</v>
      </c>
    </row>
    <row r="13970" spans="1:4" ht="26.4" x14ac:dyDescent="0.25">
      <c r="A13970" s="47">
        <v>44033</v>
      </c>
      <c r="B13970" s="54" t="s">
        <v>18692</v>
      </c>
      <c r="C13970" s="47" t="s">
        <v>11</v>
      </c>
    </row>
    <row r="13971" spans="1:4" ht="26.4" x14ac:dyDescent="0.25">
      <c r="A13971" s="47">
        <v>44034</v>
      </c>
      <c r="B13971" s="54" t="s">
        <v>18693</v>
      </c>
      <c r="C13971" s="47" t="s">
        <v>11</v>
      </c>
    </row>
    <row r="13972" spans="1:4" ht="26.4" x14ac:dyDescent="0.25">
      <c r="A13972" s="47">
        <v>44028</v>
      </c>
      <c r="B13972" s="54" t="s">
        <v>18694</v>
      </c>
      <c r="C13972" s="47" t="s">
        <v>11</v>
      </c>
    </row>
    <row r="13973" spans="1:4" ht="26.4" x14ac:dyDescent="0.25">
      <c r="A13973" s="47">
        <v>44029</v>
      </c>
      <c r="B13973" s="54" t="s">
        <v>18695</v>
      </c>
      <c r="C13973" s="47" t="s">
        <v>11</v>
      </c>
    </row>
    <row r="13974" spans="1:4" ht="26.4" x14ac:dyDescent="0.25">
      <c r="A13974" s="47">
        <v>44030</v>
      </c>
      <c r="B13974" s="54" t="s">
        <v>18696</v>
      </c>
      <c r="C13974" s="47" t="s">
        <v>11</v>
      </c>
    </row>
    <row r="13975" spans="1:4" ht="26.4" x14ac:dyDescent="0.25">
      <c r="A13975" s="47">
        <v>44031</v>
      </c>
      <c r="B13975" s="54" t="s">
        <v>18697</v>
      </c>
      <c r="C13975" s="47" t="s">
        <v>11</v>
      </c>
    </row>
    <row r="13976" spans="1:4" ht="26.4" x14ac:dyDescent="0.25">
      <c r="A13976" s="47">
        <v>44032</v>
      </c>
      <c r="B13976" s="54" t="s">
        <v>18698</v>
      </c>
      <c r="C13976" s="47" t="s">
        <v>11</v>
      </c>
    </row>
    <row r="13977" spans="1:4" ht="26.4" x14ac:dyDescent="0.25">
      <c r="A13977" s="47">
        <v>44036</v>
      </c>
      <c r="B13977" s="54" t="s">
        <v>18699</v>
      </c>
      <c r="C13977" s="47" t="s">
        <v>11</v>
      </c>
    </row>
    <row r="13978" spans="1:4" ht="26.4" x14ac:dyDescent="0.25">
      <c r="A13978" s="47">
        <v>44039</v>
      </c>
      <c r="B13978" s="54" t="s">
        <v>18700</v>
      </c>
      <c r="C13978" s="47" t="s">
        <v>11</v>
      </c>
    </row>
    <row r="13979" spans="1:4" ht="26.4" x14ac:dyDescent="0.25">
      <c r="A13979" s="47">
        <v>38873</v>
      </c>
      <c r="B13979" s="54" t="s">
        <v>18701</v>
      </c>
      <c r="C13979" s="47" t="s">
        <v>11</v>
      </c>
    </row>
    <row r="13980" spans="1:4" ht="26.4" x14ac:dyDescent="0.25">
      <c r="A13980" s="47">
        <v>38874</v>
      </c>
      <c r="B13980" s="54" t="s">
        <v>18702</v>
      </c>
      <c r="C13980" s="47" t="s">
        <v>11</v>
      </c>
    </row>
    <row r="13981" spans="1:4" ht="26.4" x14ac:dyDescent="0.25">
      <c r="A13981" s="47">
        <v>38875</v>
      </c>
      <c r="B13981" s="54" t="s">
        <v>18703</v>
      </c>
      <c r="C13981" s="47" t="s">
        <v>11</v>
      </c>
    </row>
    <row r="13982" spans="1:4" ht="26.4" x14ac:dyDescent="0.25">
      <c r="A13982" s="47">
        <v>38876</v>
      </c>
      <c r="B13982" s="54" t="s">
        <v>18704</v>
      </c>
      <c r="C13982" s="47" t="s">
        <v>11</v>
      </c>
    </row>
    <row r="13983" spans="1:4" ht="26.4" x14ac:dyDescent="0.25">
      <c r="A13983" s="47">
        <v>39000</v>
      </c>
      <c r="B13983" s="54" t="s">
        <v>18705</v>
      </c>
      <c r="C13983" s="47" t="s">
        <v>11</v>
      </c>
    </row>
    <row r="13984" spans="1:4" ht="26.4" x14ac:dyDescent="0.25">
      <c r="A13984" s="47">
        <v>38674</v>
      </c>
      <c r="B13984" s="54" t="s">
        <v>18706</v>
      </c>
      <c r="C13984" s="47" t="s">
        <v>11</v>
      </c>
      <c r="D13984" s="198">
        <v>43.49</v>
      </c>
    </row>
    <row r="13985" spans="1:4" x14ac:dyDescent="0.25">
      <c r="A13985" s="47">
        <v>38019</v>
      </c>
      <c r="B13985" s="54" t="s">
        <v>18707</v>
      </c>
      <c r="C13985" s="47" t="s">
        <v>11</v>
      </c>
      <c r="D13985" s="198">
        <v>9.1999999999999993</v>
      </c>
    </row>
    <row r="13986" spans="1:4" x14ac:dyDescent="0.25">
      <c r="A13986" s="47">
        <v>38020</v>
      </c>
      <c r="B13986" s="54" t="s">
        <v>18708</v>
      </c>
      <c r="C13986" s="47" t="s">
        <v>11</v>
      </c>
      <c r="D13986" s="198">
        <v>11.33</v>
      </c>
    </row>
    <row r="13987" spans="1:4" x14ac:dyDescent="0.25">
      <c r="A13987" s="47">
        <v>38454</v>
      </c>
      <c r="B13987" s="54" t="s">
        <v>18709</v>
      </c>
      <c r="C13987" s="47" t="s">
        <v>11</v>
      </c>
    </row>
    <row r="13988" spans="1:4" x14ac:dyDescent="0.25">
      <c r="A13988" s="47">
        <v>38455</v>
      </c>
      <c r="B13988" s="54" t="s">
        <v>18710</v>
      </c>
      <c r="C13988" s="47" t="s">
        <v>11</v>
      </c>
    </row>
    <row r="13989" spans="1:4" ht="26.4" x14ac:dyDescent="0.25">
      <c r="A13989" s="47">
        <v>38462</v>
      </c>
      <c r="B13989" s="54" t="s">
        <v>18711</v>
      </c>
      <c r="C13989" s="47" t="s">
        <v>11</v>
      </c>
    </row>
    <row r="13990" spans="1:4" ht="26.4" x14ac:dyDescent="0.25">
      <c r="A13990" s="47">
        <v>36362</v>
      </c>
      <c r="B13990" s="54" t="s">
        <v>18712</v>
      </c>
      <c r="C13990" s="47" t="s">
        <v>11</v>
      </c>
    </row>
    <row r="13991" spans="1:4" ht="26.4" x14ac:dyDescent="0.25">
      <c r="A13991" s="47">
        <v>36298</v>
      </c>
      <c r="B13991" s="54" t="s">
        <v>18713</v>
      </c>
      <c r="C13991" s="47" t="s">
        <v>11</v>
      </c>
    </row>
    <row r="13992" spans="1:4" ht="26.4" x14ac:dyDescent="0.25">
      <c r="A13992" s="47">
        <v>38456</v>
      </c>
      <c r="B13992" s="54" t="s">
        <v>18714</v>
      </c>
      <c r="C13992" s="47" t="s">
        <v>11</v>
      </c>
    </row>
    <row r="13993" spans="1:4" ht="26.4" x14ac:dyDescent="0.25">
      <c r="A13993" s="47">
        <v>38457</v>
      </c>
      <c r="B13993" s="54" t="s">
        <v>18715</v>
      </c>
      <c r="C13993" s="47" t="s">
        <v>11</v>
      </c>
    </row>
    <row r="13994" spans="1:4" ht="26.4" x14ac:dyDescent="0.25">
      <c r="A13994" s="47">
        <v>38458</v>
      </c>
      <c r="B13994" s="54" t="s">
        <v>18716</v>
      </c>
      <c r="C13994" s="47" t="s">
        <v>11</v>
      </c>
    </row>
    <row r="13995" spans="1:4" ht="26.4" x14ac:dyDescent="0.25">
      <c r="A13995" s="47">
        <v>38459</v>
      </c>
      <c r="B13995" s="54" t="s">
        <v>18717</v>
      </c>
      <c r="C13995" s="47" t="s">
        <v>11</v>
      </c>
    </row>
    <row r="13996" spans="1:4" ht="26.4" x14ac:dyDescent="0.25">
      <c r="A13996" s="47">
        <v>38460</v>
      </c>
      <c r="B13996" s="54" t="s">
        <v>18718</v>
      </c>
      <c r="C13996" s="47" t="s">
        <v>11</v>
      </c>
    </row>
    <row r="13997" spans="1:4" ht="26.4" x14ac:dyDescent="0.25">
      <c r="A13997" s="47">
        <v>38461</v>
      </c>
      <c r="B13997" s="54" t="s">
        <v>18719</v>
      </c>
      <c r="C13997" s="47" t="s">
        <v>11</v>
      </c>
    </row>
    <row r="13998" spans="1:4" x14ac:dyDescent="0.25">
      <c r="A13998" s="47">
        <v>7094</v>
      </c>
      <c r="B13998" s="54" t="s">
        <v>18720</v>
      </c>
      <c r="C13998" s="47" t="s">
        <v>11</v>
      </c>
      <c r="D13998" s="198">
        <v>16.77</v>
      </c>
    </row>
    <row r="13999" spans="1:4" x14ac:dyDescent="0.25">
      <c r="A13999" s="47">
        <v>7116</v>
      </c>
      <c r="B13999" s="54" t="s">
        <v>18721</v>
      </c>
      <c r="C13999" s="47" t="s">
        <v>11</v>
      </c>
      <c r="D13999" s="198">
        <v>4.83</v>
      </c>
    </row>
    <row r="14000" spans="1:4" x14ac:dyDescent="0.25">
      <c r="A14000" s="47">
        <v>7118</v>
      </c>
      <c r="B14000" s="54" t="s">
        <v>18722</v>
      </c>
      <c r="C14000" s="47" t="s">
        <v>11</v>
      </c>
      <c r="D14000" s="198">
        <v>34.5</v>
      </c>
    </row>
    <row r="14001" spans="1:4" x14ac:dyDescent="0.25">
      <c r="A14001" s="47">
        <v>7098</v>
      </c>
      <c r="B14001" s="54" t="s">
        <v>18723</v>
      </c>
      <c r="C14001" s="47" t="s">
        <v>11</v>
      </c>
      <c r="D14001" s="198">
        <v>5.13</v>
      </c>
    </row>
    <row r="14002" spans="1:4" x14ac:dyDescent="0.25">
      <c r="A14002" s="47">
        <v>7110</v>
      </c>
      <c r="B14002" s="54" t="s">
        <v>18724</v>
      </c>
      <c r="C14002" s="47" t="s">
        <v>11</v>
      </c>
      <c r="D14002" s="198">
        <v>65.58</v>
      </c>
    </row>
    <row r="14003" spans="1:4" x14ac:dyDescent="0.25">
      <c r="A14003" s="47">
        <v>7123</v>
      </c>
      <c r="B14003" s="54" t="s">
        <v>18725</v>
      </c>
      <c r="C14003" s="47" t="s">
        <v>11</v>
      </c>
      <c r="D14003" s="198">
        <v>6.2</v>
      </c>
    </row>
    <row r="14004" spans="1:4" ht="26.4" x14ac:dyDescent="0.25">
      <c r="A14004" s="47">
        <v>7121</v>
      </c>
      <c r="B14004" s="54" t="s">
        <v>18726</v>
      </c>
      <c r="C14004" s="47" t="s">
        <v>11</v>
      </c>
      <c r="D14004" s="198">
        <v>12.27</v>
      </c>
    </row>
    <row r="14005" spans="1:4" ht="26.4" x14ac:dyDescent="0.25">
      <c r="A14005" s="47">
        <v>7137</v>
      </c>
      <c r="B14005" s="54" t="s">
        <v>18727</v>
      </c>
      <c r="C14005" s="47" t="s">
        <v>11</v>
      </c>
      <c r="D14005" s="198">
        <v>13.4</v>
      </c>
    </row>
    <row r="14006" spans="1:4" ht="26.4" x14ac:dyDescent="0.25">
      <c r="A14006" s="47">
        <v>7122</v>
      </c>
      <c r="B14006" s="54" t="s">
        <v>18728</v>
      </c>
      <c r="C14006" s="47" t="s">
        <v>11</v>
      </c>
      <c r="D14006" s="198">
        <v>14.75</v>
      </c>
    </row>
    <row r="14007" spans="1:4" ht="26.4" x14ac:dyDescent="0.25">
      <c r="A14007" s="47">
        <v>7114</v>
      </c>
      <c r="B14007" s="54" t="s">
        <v>18729</v>
      </c>
      <c r="C14007" s="47" t="s">
        <v>11</v>
      </c>
      <c r="D14007" s="198">
        <v>17.149999999999999</v>
      </c>
    </row>
    <row r="14008" spans="1:4" ht="26.4" x14ac:dyDescent="0.25">
      <c r="A14008" s="47">
        <v>7109</v>
      </c>
      <c r="B14008" s="54" t="s">
        <v>18730</v>
      </c>
      <c r="C14008" s="47" t="s">
        <v>11</v>
      </c>
      <c r="D14008" s="198">
        <v>3.4</v>
      </c>
    </row>
    <row r="14009" spans="1:4" ht="26.4" x14ac:dyDescent="0.25">
      <c r="A14009" s="47">
        <v>7135</v>
      </c>
      <c r="B14009" s="54" t="s">
        <v>18731</v>
      </c>
      <c r="C14009" s="47" t="s">
        <v>11</v>
      </c>
      <c r="D14009" s="198">
        <v>6.96</v>
      </c>
    </row>
    <row r="14010" spans="1:4" ht="26.4" x14ac:dyDescent="0.25">
      <c r="A14010" s="47">
        <v>37947</v>
      </c>
      <c r="B14010" s="54" t="s">
        <v>18732</v>
      </c>
      <c r="C14010" s="47" t="s">
        <v>11</v>
      </c>
      <c r="D14010" s="198">
        <v>5.66</v>
      </c>
    </row>
    <row r="14011" spans="1:4" ht="26.4" x14ac:dyDescent="0.25">
      <c r="A14011" s="47">
        <v>7103</v>
      </c>
      <c r="B14011" s="54" t="s">
        <v>18733</v>
      </c>
      <c r="C14011" s="47" t="s">
        <v>11</v>
      </c>
      <c r="D14011" s="198">
        <v>18.440000000000001</v>
      </c>
    </row>
    <row r="14012" spans="1:4" x14ac:dyDescent="0.25">
      <c r="A14012" s="47">
        <v>40419</v>
      </c>
      <c r="B14012" s="54" t="s">
        <v>18734</v>
      </c>
      <c r="C14012" s="47" t="s">
        <v>11</v>
      </c>
    </row>
    <row r="14013" spans="1:4" x14ac:dyDescent="0.25">
      <c r="A14013" s="47">
        <v>40420</v>
      </c>
      <c r="B14013" s="54" t="s">
        <v>18735</v>
      </c>
      <c r="C14013" s="47" t="s">
        <v>11</v>
      </c>
    </row>
    <row r="14014" spans="1:4" x14ac:dyDescent="0.25">
      <c r="A14014" s="47">
        <v>40421</v>
      </c>
      <c r="B14014" s="54" t="s">
        <v>18736</v>
      </c>
      <c r="C14014" s="47" t="s">
        <v>11</v>
      </c>
    </row>
    <row r="14015" spans="1:4" ht="26.4" x14ac:dyDescent="0.25">
      <c r="A14015" s="47">
        <v>38905</v>
      </c>
      <c r="B14015" s="54" t="s">
        <v>18737</v>
      </c>
      <c r="C14015" s="47" t="s">
        <v>11</v>
      </c>
    </row>
    <row r="14016" spans="1:4" ht="26.4" x14ac:dyDescent="0.25">
      <c r="A14016" s="47">
        <v>38907</v>
      </c>
      <c r="B14016" s="54" t="s">
        <v>18738</v>
      </c>
      <c r="C14016" s="47" t="s">
        <v>11</v>
      </c>
    </row>
    <row r="14017" spans="1:4" ht="26.4" x14ac:dyDescent="0.25">
      <c r="A14017" s="47">
        <v>38910</v>
      </c>
      <c r="B14017" s="54" t="s">
        <v>18739</v>
      </c>
      <c r="C14017" s="47" t="s">
        <v>11</v>
      </c>
    </row>
    <row r="14018" spans="1:4" ht="26.4" x14ac:dyDescent="0.25">
      <c r="A14018" s="47">
        <v>11655</v>
      </c>
      <c r="B14018" s="54" t="s">
        <v>18740</v>
      </c>
      <c r="C14018" s="47" t="s">
        <v>11</v>
      </c>
      <c r="D14018" s="198">
        <v>22.32</v>
      </c>
    </row>
    <row r="14019" spans="1:4" ht="26.4" x14ac:dyDescent="0.25">
      <c r="A14019" s="47">
        <v>11656</v>
      </c>
      <c r="B14019" s="54" t="s">
        <v>18741</v>
      </c>
      <c r="C14019" s="47" t="s">
        <v>11</v>
      </c>
      <c r="D14019" s="198">
        <v>25.63</v>
      </c>
    </row>
    <row r="14020" spans="1:4" x14ac:dyDescent="0.25">
      <c r="A14020" s="47">
        <v>7091</v>
      </c>
      <c r="B14020" s="54" t="s">
        <v>18742</v>
      </c>
      <c r="C14020" s="47" t="s">
        <v>11</v>
      </c>
      <c r="D14020" s="198">
        <v>20.99</v>
      </c>
    </row>
    <row r="14021" spans="1:4" x14ac:dyDescent="0.25">
      <c r="A14021" s="47">
        <v>37948</v>
      </c>
      <c r="B14021" s="54" t="s">
        <v>18743</v>
      </c>
      <c r="C14021" s="47" t="s">
        <v>11</v>
      </c>
      <c r="D14021" s="198">
        <v>4.8600000000000003</v>
      </c>
    </row>
    <row r="14022" spans="1:4" x14ac:dyDescent="0.25">
      <c r="A14022" s="47">
        <v>7097</v>
      </c>
      <c r="B14022" s="54" t="s">
        <v>18744</v>
      </c>
      <c r="C14022" s="47" t="s">
        <v>11</v>
      </c>
      <c r="D14022" s="198">
        <v>9.86</v>
      </c>
    </row>
    <row r="14023" spans="1:4" x14ac:dyDescent="0.25">
      <c r="A14023" s="47">
        <v>11658</v>
      </c>
      <c r="B14023" s="54" t="s">
        <v>18745</v>
      </c>
      <c r="C14023" s="47" t="s">
        <v>11</v>
      </c>
      <c r="D14023" s="198">
        <v>21.79</v>
      </c>
    </row>
    <row r="14024" spans="1:4" x14ac:dyDescent="0.25">
      <c r="A14024" s="47">
        <v>7146</v>
      </c>
      <c r="B14024" s="54" t="s">
        <v>18746</v>
      </c>
      <c r="C14024" s="47" t="s">
        <v>11</v>
      </c>
      <c r="D14024" s="198">
        <v>224.48</v>
      </c>
    </row>
    <row r="14025" spans="1:4" x14ac:dyDescent="0.25">
      <c r="A14025" s="47">
        <v>7138</v>
      </c>
      <c r="B14025" s="54" t="s">
        <v>18747</v>
      </c>
      <c r="C14025" s="47" t="s">
        <v>11</v>
      </c>
      <c r="D14025" s="198">
        <v>1.42</v>
      </c>
    </row>
    <row r="14026" spans="1:4" x14ac:dyDescent="0.25">
      <c r="A14026" s="47">
        <v>7139</v>
      </c>
      <c r="B14026" s="54" t="s">
        <v>18748</v>
      </c>
      <c r="C14026" s="47" t="s">
        <v>11</v>
      </c>
      <c r="D14026" s="198">
        <v>1.61</v>
      </c>
    </row>
    <row r="14027" spans="1:4" x14ac:dyDescent="0.25">
      <c r="A14027" s="47">
        <v>7140</v>
      </c>
      <c r="B14027" s="54" t="s">
        <v>18749</v>
      </c>
      <c r="C14027" s="47" t="s">
        <v>11</v>
      </c>
      <c r="D14027" s="198">
        <v>5.05</v>
      </c>
    </row>
    <row r="14028" spans="1:4" x14ac:dyDescent="0.25">
      <c r="A14028" s="47">
        <v>7141</v>
      </c>
      <c r="B14028" s="54" t="s">
        <v>18750</v>
      </c>
      <c r="C14028" s="47" t="s">
        <v>11</v>
      </c>
      <c r="D14028" s="198">
        <v>12.35</v>
      </c>
    </row>
    <row r="14029" spans="1:4" x14ac:dyDescent="0.25">
      <c r="A14029" s="47">
        <v>7143</v>
      </c>
      <c r="B14029" s="54" t="s">
        <v>18751</v>
      </c>
      <c r="C14029" s="47" t="s">
        <v>11</v>
      </c>
      <c r="D14029" s="198">
        <v>41.44</v>
      </c>
    </row>
    <row r="14030" spans="1:4" x14ac:dyDescent="0.25">
      <c r="A14030" s="47">
        <v>7144</v>
      </c>
      <c r="B14030" s="54" t="s">
        <v>18752</v>
      </c>
      <c r="C14030" s="47" t="s">
        <v>11</v>
      </c>
      <c r="D14030" s="198">
        <v>76.88</v>
      </c>
    </row>
    <row r="14031" spans="1:4" x14ac:dyDescent="0.25">
      <c r="A14031" s="47">
        <v>7145</v>
      </c>
      <c r="B14031" s="54" t="s">
        <v>18753</v>
      </c>
      <c r="C14031" s="47" t="s">
        <v>11</v>
      </c>
      <c r="D14031" s="198">
        <v>104.54</v>
      </c>
    </row>
    <row r="14032" spans="1:4" x14ac:dyDescent="0.25">
      <c r="A14032" s="47">
        <v>7142</v>
      </c>
      <c r="B14032" s="54" t="s">
        <v>18754</v>
      </c>
      <c r="C14032" s="47" t="s">
        <v>11</v>
      </c>
      <c r="D14032" s="198">
        <v>12.91</v>
      </c>
    </row>
    <row r="14033" spans="1:4" ht="26.4" x14ac:dyDescent="0.25">
      <c r="A14033" s="47">
        <v>39322</v>
      </c>
      <c r="B14033" s="54" t="s">
        <v>18755</v>
      </c>
      <c r="C14033" s="47" t="s">
        <v>11</v>
      </c>
    </row>
    <row r="14034" spans="1:4" ht="26.4" x14ac:dyDescent="0.25">
      <c r="A14034" s="47">
        <v>39289</v>
      </c>
      <c r="B14034" s="54" t="s">
        <v>18756</v>
      </c>
      <c r="C14034" s="47" t="s">
        <v>11</v>
      </c>
    </row>
    <row r="14035" spans="1:4" ht="26.4" x14ac:dyDescent="0.25">
      <c r="A14035" s="47">
        <v>39290</v>
      </c>
      <c r="B14035" s="54" t="s">
        <v>18757</v>
      </c>
      <c r="C14035" s="47" t="s">
        <v>11</v>
      </c>
    </row>
    <row r="14036" spans="1:4" ht="26.4" x14ac:dyDescent="0.25">
      <c r="A14036" s="47">
        <v>39291</v>
      </c>
      <c r="B14036" s="54" t="s">
        <v>18758</v>
      </c>
      <c r="C14036" s="47" t="s">
        <v>11</v>
      </c>
    </row>
    <row r="14037" spans="1:4" x14ac:dyDescent="0.25">
      <c r="A14037" s="47">
        <v>41892</v>
      </c>
      <c r="B14037" s="54" t="s">
        <v>18759</v>
      </c>
      <c r="C14037" s="47" t="s">
        <v>11</v>
      </c>
    </row>
    <row r="14038" spans="1:4" x14ac:dyDescent="0.25">
      <c r="A14038" s="47">
        <v>7048</v>
      </c>
      <c r="B14038" s="54" t="s">
        <v>18760</v>
      </c>
      <c r="C14038" s="47" t="s">
        <v>11</v>
      </c>
    </row>
    <row r="14039" spans="1:4" x14ac:dyDescent="0.25">
      <c r="A14039" s="47">
        <v>7088</v>
      </c>
      <c r="B14039" s="54" t="s">
        <v>18761</v>
      </c>
      <c r="C14039" s="47" t="s">
        <v>11</v>
      </c>
    </row>
    <row r="14040" spans="1:4" x14ac:dyDescent="0.25">
      <c r="A14040" s="47">
        <v>7070</v>
      </c>
      <c r="B14040" s="54" t="s">
        <v>18762</v>
      </c>
      <c r="C14040" s="47" t="s">
        <v>11</v>
      </c>
      <c r="D14040" s="198">
        <v>270.08999999999997</v>
      </c>
    </row>
    <row r="14041" spans="1:4" x14ac:dyDescent="0.25">
      <c r="A14041" s="47">
        <v>20179</v>
      </c>
      <c r="B14041" s="54" t="s">
        <v>18763</v>
      </c>
      <c r="C14041" s="47" t="s">
        <v>11</v>
      </c>
      <c r="D14041" s="198">
        <v>57.45</v>
      </c>
    </row>
    <row r="14042" spans="1:4" x14ac:dyDescent="0.25">
      <c r="A14042" s="47">
        <v>20178</v>
      </c>
      <c r="B14042" s="54" t="s">
        <v>18764</v>
      </c>
      <c r="C14042" s="47" t="s">
        <v>11</v>
      </c>
      <c r="D14042" s="198">
        <v>68.86</v>
      </c>
    </row>
    <row r="14043" spans="1:4" x14ac:dyDescent="0.25">
      <c r="A14043" s="47">
        <v>20180</v>
      </c>
      <c r="B14043" s="54" t="s">
        <v>18765</v>
      </c>
      <c r="C14043" s="47" t="s">
        <v>11</v>
      </c>
      <c r="D14043" s="198">
        <v>113.64</v>
      </c>
    </row>
    <row r="14044" spans="1:4" x14ac:dyDescent="0.25">
      <c r="A14044" s="47">
        <v>20181</v>
      </c>
      <c r="B14044" s="54" t="s">
        <v>18766</v>
      </c>
      <c r="C14044" s="47" t="s">
        <v>11</v>
      </c>
      <c r="D14044" s="198">
        <v>152.16</v>
      </c>
    </row>
    <row r="14045" spans="1:4" x14ac:dyDescent="0.25">
      <c r="A14045" s="47">
        <v>20177</v>
      </c>
      <c r="B14045" s="54" t="s">
        <v>18767</v>
      </c>
      <c r="C14045" s="47" t="s">
        <v>11</v>
      </c>
      <c r="D14045" s="198">
        <v>37.64</v>
      </c>
    </row>
    <row r="14046" spans="1:4" x14ac:dyDescent="0.25">
      <c r="A14046" s="47">
        <v>40945</v>
      </c>
      <c r="B14046" s="54" t="s">
        <v>18768</v>
      </c>
      <c r="C14046" s="47" t="s">
        <v>18</v>
      </c>
      <c r="D14046" s="198">
        <v>15.89</v>
      </c>
    </row>
    <row r="14047" spans="1:4" x14ac:dyDescent="0.25">
      <c r="A14047" s="47">
        <v>40946</v>
      </c>
      <c r="B14047" s="54" t="s">
        <v>18769</v>
      </c>
      <c r="C14047" s="47" t="s">
        <v>4061</v>
      </c>
      <c r="D14047" s="198">
        <v>2789.89</v>
      </c>
    </row>
    <row r="14048" spans="1:4" x14ac:dyDescent="0.25">
      <c r="A14048" s="47">
        <v>7153</v>
      </c>
      <c r="B14048" s="54" t="s">
        <v>18770</v>
      </c>
      <c r="C14048" s="47" t="s">
        <v>18</v>
      </c>
      <c r="D14048" s="198">
        <v>49.9</v>
      </c>
    </row>
    <row r="14049" spans="1:4" x14ac:dyDescent="0.25">
      <c r="A14049" s="47">
        <v>41089</v>
      </c>
      <c r="B14049" s="54" t="s">
        <v>18771</v>
      </c>
      <c r="C14049" s="47" t="s">
        <v>4061</v>
      </c>
      <c r="D14049" s="198">
        <v>8758.11</v>
      </c>
    </row>
    <row r="14050" spans="1:4" x14ac:dyDescent="0.25">
      <c r="A14050" s="47">
        <v>40943</v>
      </c>
      <c r="B14050" s="54" t="s">
        <v>18772</v>
      </c>
      <c r="C14050" s="47" t="s">
        <v>18</v>
      </c>
      <c r="D14050" s="198">
        <v>35.43</v>
      </c>
    </row>
    <row r="14051" spans="1:4" x14ac:dyDescent="0.25">
      <c r="A14051" s="47">
        <v>40944</v>
      </c>
      <c r="B14051" s="54" t="s">
        <v>18773</v>
      </c>
      <c r="C14051" s="47" t="s">
        <v>4061</v>
      </c>
      <c r="D14051" s="198">
        <v>6217.74</v>
      </c>
    </row>
    <row r="14052" spans="1:4" x14ac:dyDescent="0.25">
      <c r="A14052" s="47">
        <v>6175</v>
      </c>
      <c r="B14052" s="54" t="s">
        <v>18774</v>
      </c>
      <c r="C14052" s="47" t="s">
        <v>18</v>
      </c>
      <c r="D14052" s="198">
        <v>54.63</v>
      </c>
    </row>
    <row r="14053" spans="1:4" x14ac:dyDescent="0.25">
      <c r="A14053" s="47">
        <v>41092</v>
      </c>
      <c r="B14053" s="54" t="s">
        <v>18775</v>
      </c>
      <c r="C14053" s="47" t="s">
        <v>4061</v>
      </c>
      <c r="D14053" s="198">
        <v>9585.01</v>
      </c>
    </row>
    <row r="14054" spans="1:4" ht="26.4" x14ac:dyDescent="0.25">
      <c r="A14054" s="47">
        <v>37712</v>
      </c>
      <c r="B14054" s="54" t="s">
        <v>18776</v>
      </c>
      <c r="C14054" s="47" t="s">
        <v>9</v>
      </c>
      <c r="D14054" s="198">
        <v>92.59</v>
      </c>
    </row>
    <row r="14055" spans="1:4" ht="26.4" x14ac:dyDescent="0.25">
      <c r="A14055" s="47">
        <v>34558</v>
      </c>
      <c r="B14055" s="54" t="s">
        <v>18777</v>
      </c>
      <c r="C14055" s="47" t="s">
        <v>27</v>
      </c>
      <c r="D14055" s="198">
        <v>3.54</v>
      </c>
    </row>
    <row r="14056" spans="1:4" ht="26.4" x14ac:dyDescent="0.25">
      <c r="A14056" s="47">
        <v>34547</v>
      </c>
      <c r="B14056" s="54" t="s">
        <v>18778</v>
      </c>
      <c r="C14056" s="47" t="s">
        <v>27</v>
      </c>
      <c r="D14056" s="198">
        <v>4.3499999999999996</v>
      </c>
    </row>
    <row r="14057" spans="1:4" ht="26.4" x14ac:dyDescent="0.25">
      <c r="A14057" s="47">
        <v>34548</v>
      </c>
      <c r="B14057" s="54" t="s">
        <v>18779</v>
      </c>
      <c r="C14057" s="47" t="s">
        <v>27</v>
      </c>
      <c r="D14057" s="198">
        <v>7.15</v>
      </c>
    </row>
    <row r="14058" spans="1:4" ht="26.4" x14ac:dyDescent="0.25">
      <c r="A14058" s="47">
        <v>34550</v>
      </c>
      <c r="B14058" s="54" t="s">
        <v>18780</v>
      </c>
      <c r="C14058" s="47" t="s">
        <v>27</v>
      </c>
      <c r="D14058" s="198">
        <v>1.88</v>
      </c>
    </row>
    <row r="14059" spans="1:4" ht="26.4" x14ac:dyDescent="0.25">
      <c r="A14059" s="47">
        <v>34557</v>
      </c>
      <c r="B14059" s="54" t="s">
        <v>18781</v>
      </c>
      <c r="C14059" s="47" t="s">
        <v>27</v>
      </c>
      <c r="D14059" s="198">
        <v>2.76</v>
      </c>
    </row>
    <row r="14060" spans="1:4" ht="26.4" x14ac:dyDescent="0.25">
      <c r="A14060" s="47">
        <v>37411</v>
      </c>
      <c r="B14060" s="54" t="s">
        <v>18782</v>
      </c>
      <c r="C14060" s="47" t="s">
        <v>9</v>
      </c>
      <c r="D14060" s="198">
        <v>20.170000000000002</v>
      </c>
    </row>
    <row r="14061" spans="1:4" ht="26.4" x14ac:dyDescent="0.25">
      <c r="A14061" s="47">
        <v>39508</v>
      </c>
      <c r="B14061" s="54" t="s">
        <v>18783</v>
      </c>
      <c r="C14061" s="47" t="s">
        <v>9</v>
      </c>
      <c r="D14061" s="198">
        <v>11.33</v>
      </c>
    </row>
    <row r="14062" spans="1:4" ht="26.4" x14ac:dyDescent="0.25">
      <c r="A14062" s="47">
        <v>39507</v>
      </c>
      <c r="B14062" s="54" t="s">
        <v>18784</v>
      </c>
      <c r="C14062" s="47" t="s">
        <v>9</v>
      </c>
      <c r="D14062" s="198">
        <v>16.899999999999999</v>
      </c>
    </row>
    <row r="14063" spans="1:4" ht="26.4" x14ac:dyDescent="0.25">
      <c r="A14063" s="47">
        <v>7155</v>
      </c>
      <c r="B14063" s="54" t="s">
        <v>18785</v>
      </c>
      <c r="C14063" s="47" t="s">
        <v>9</v>
      </c>
      <c r="D14063" s="198">
        <v>21.7</v>
      </c>
    </row>
    <row r="14064" spans="1:4" ht="26.4" x14ac:dyDescent="0.25">
      <c r="A14064" s="47">
        <v>42406</v>
      </c>
      <c r="B14064" s="54" t="s">
        <v>18786</v>
      </c>
      <c r="C14064" s="47" t="s">
        <v>9</v>
      </c>
      <c r="D14064" s="198">
        <v>24.88</v>
      </c>
    </row>
    <row r="14065" spans="1:4" ht="26.4" x14ac:dyDescent="0.25">
      <c r="A14065" s="47">
        <v>7156</v>
      </c>
      <c r="B14065" s="54" t="s">
        <v>18787</v>
      </c>
      <c r="C14065" s="47" t="s">
        <v>9</v>
      </c>
      <c r="D14065" s="198">
        <v>31.13</v>
      </c>
    </row>
    <row r="14066" spans="1:4" ht="39.6" x14ac:dyDescent="0.25">
      <c r="A14066" s="47">
        <v>43127</v>
      </c>
      <c r="B14066" s="54" t="s">
        <v>18788</v>
      </c>
      <c r="C14066" s="47" t="s">
        <v>9</v>
      </c>
      <c r="D14066" s="198">
        <v>44.55</v>
      </c>
    </row>
    <row r="14067" spans="1:4" ht="26.4" x14ac:dyDescent="0.25">
      <c r="A14067" s="47">
        <v>10917</v>
      </c>
      <c r="B14067" s="54" t="s">
        <v>18789</v>
      </c>
      <c r="C14067" s="47" t="s">
        <v>9</v>
      </c>
      <c r="D14067" s="198">
        <v>9.4</v>
      </c>
    </row>
    <row r="14068" spans="1:4" ht="39.6" x14ac:dyDescent="0.25">
      <c r="A14068" s="47">
        <v>21141</v>
      </c>
      <c r="B14068" s="54" t="s">
        <v>18790</v>
      </c>
      <c r="C14068" s="47" t="s">
        <v>9</v>
      </c>
      <c r="D14068" s="198">
        <v>14.56</v>
      </c>
    </row>
    <row r="14069" spans="1:4" ht="26.4" x14ac:dyDescent="0.25">
      <c r="A14069" s="47">
        <v>39509</v>
      </c>
      <c r="B14069" s="54" t="s">
        <v>18791</v>
      </c>
      <c r="C14069" s="47" t="s">
        <v>9</v>
      </c>
      <c r="D14069" s="198">
        <v>14</v>
      </c>
    </row>
    <row r="14070" spans="1:4" x14ac:dyDescent="0.25">
      <c r="A14070" s="47">
        <v>44529</v>
      </c>
      <c r="B14070" s="54" t="s">
        <v>18792</v>
      </c>
      <c r="C14070" s="47" t="s">
        <v>9</v>
      </c>
      <c r="D14070" s="198">
        <v>20.61</v>
      </c>
    </row>
    <row r="14071" spans="1:4" ht="26.4" x14ac:dyDescent="0.25">
      <c r="A14071" s="47">
        <v>7167</v>
      </c>
      <c r="B14071" s="54" t="s">
        <v>18793</v>
      </c>
      <c r="C14071" s="47" t="s">
        <v>9</v>
      </c>
      <c r="D14071" s="198">
        <v>22.37</v>
      </c>
    </row>
    <row r="14072" spans="1:4" ht="26.4" x14ac:dyDescent="0.25">
      <c r="A14072" s="47">
        <v>10928</v>
      </c>
      <c r="B14072" s="54" t="s">
        <v>18794</v>
      </c>
      <c r="C14072" s="47" t="s">
        <v>9</v>
      </c>
      <c r="D14072" s="198">
        <v>12.85</v>
      </c>
    </row>
    <row r="14073" spans="1:4" ht="26.4" x14ac:dyDescent="0.25">
      <c r="A14073" s="47">
        <v>10933</v>
      </c>
      <c r="B14073" s="54" t="s">
        <v>18795</v>
      </c>
      <c r="C14073" s="47" t="s">
        <v>9</v>
      </c>
      <c r="D14073" s="198">
        <v>19.38</v>
      </c>
    </row>
    <row r="14074" spans="1:4" ht="26.4" x14ac:dyDescent="0.25">
      <c r="A14074" s="47">
        <v>7158</v>
      </c>
      <c r="B14074" s="54" t="s">
        <v>18796</v>
      </c>
      <c r="C14074" s="47" t="s">
        <v>9</v>
      </c>
      <c r="D14074" s="198">
        <v>32.880000000000003</v>
      </c>
    </row>
    <row r="14075" spans="1:4" ht="26.4" x14ac:dyDescent="0.25">
      <c r="A14075" s="47">
        <v>10927</v>
      </c>
      <c r="B14075" s="54" t="s">
        <v>18797</v>
      </c>
      <c r="C14075" s="47" t="s">
        <v>9</v>
      </c>
      <c r="D14075" s="198">
        <v>21.03</v>
      </c>
    </row>
    <row r="14076" spans="1:4" ht="26.4" x14ac:dyDescent="0.25">
      <c r="A14076" s="47">
        <v>7162</v>
      </c>
      <c r="B14076" s="54" t="s">
        <v>18798</v>
      </c>
      <c r="C14076" s="47" t="s">
        <v>9</v>
      </c>
      <c r="D14076" s="198">
        <v>51.45</v>
      </c>
    </row>
    <row r="14077" spans="1:4" ht="26.4" x14ac:dyDescent="0.25">
      <c r="A14077" s="47">
        <v>10932</v>
      </c>
      <c r="B14077" s="54" t="s">
        <v>18799</v>
      </c>
      <c r="C14077" s="47" t="s">
        <v>9</v>
      </c>
      <c r="D14077" s="198">
        <v>89.49</v>
      </c>
    </row>
    <row r="14078" spans="1:4" ht="26.4" x14ac:dyDescent="0.25">
      <c r="A14078" s="47">
        <v>10937</v>
      </c>
      <c r="B14078" s="54" t="s">
        <v>18800</v>
      </c>
      <c r="C14078" s="47" t="s">
        <v>9</v>
      </c>
      <c r="D14078" s="198">
        <v>23</v>
      </c>
    </row>
    <row r="14079" spans="1:4" ht="26.4" x14ac:dyDescent="0.25">
      <c r="A14079" s="47">
        <v>10935</v>
      </c>
      <c r="B14079" s="54" t="s">
        <v>18801</v>
      </c>
      <c r="C14079" s="47" t="s">
        <v>9</v>
      </c>
      <c r="D14079" s="198">
        <v>39.89</v>
      </c>
    </row>
    <row r="14080" spans="1:4" ht="26.4" x14ac:dyDescent="0.25">
      <c r="A14080" s="47">
        <v>10931</v>
      </c>
      <c r="B14080" s="54" t="s">
        <v>18802</v>
      </c>
      <c r="C14080" s="47" t="s">
        <v>9</v>
      </c>
      <c r="D14080" s="198">
        <v>11.22</v>
      </c>
    </row>
    <row r="14081" spans="1:4" x14ac:dyDescent="0.25">
      <c r="A14081" s="47">
        <v>7164</v>
      </c>
      <c r="B14081" s="54" t="s">
        <v>18803</v>
      </c>
      <c r="C14081" s="47" t="s">
        <v>9</v>
      </c>
      <c r="D14081" s="198">
        <v>37.130000000000003</v>
      </c>
    </row>
    <row r="14082" spans="1:4" x14ac:dyDescent="0.25">
      <c r="A14082" s="47">
        <v>36887</v>
      </c>
      <c r="B14082" s="54" t="s">
        <v>18804</v>
      </c>
      <c r="C14082" s="47" t="s">
        <v>9</v>
      </c>
      <c r="D14082" s="198">
        <v>8.8699999999999992</v>
      </c>
    </row>
    <row r="14083" spans="1:4" ht="39.6" x14ac:dyDescent="0.25">
      <c r="A14083" s="47">
        <v>34630</v>
      </c>
      <c r="B14083" s="54" t="s">
        <v>18805</v>
      </c>
      <c r="C14083" s="47" t="s">
        <v>11</v>
      </c>
      <c r="D14083" s="198">
        <v>1504.83</v>
      </c>
    </row>
    <row r="14084" spans="1:4" x14ac:dyDescent="0.25">
      <c r="A14084" s="47">
        <v>7161</v>
      </c>
      <c r="B14084" s="54" t="s">
        <v>18806</v>
      </c>
      <c r="C14084" s="47" t="s">
        <v>9</v>
      </c>
      <c r="D14084" s="198">
        <v>4.62</v>
      </c>
    </row>
    <row r="14085" spans="1:4" ht="26.4" x14ac:dyDescent="0.25">
      <c r="A14085" s="47">
        <v>7170</v>
      </c>
      <c r="B14085" s="54" t="s">
        <v>18807</v>
      </c>
      <c r="C14085" s="47" t="s">
        <v>9</v>
      </c>
      <c r="D14085" s="198">
        <v>2.14</v>
      </c>
    </row>
    <row r="14086" spans="1:4" ht="26.4" x14ac:dyDescent="0.25">
      <c r="A14086" s="47">
        <v>37524</v>
      </c>
      <c r="B14086" s="54" t="s">
        <v>18808</v>
      </c>
      <c r="C14086" s="47" t="s">
        <v>27</v>
      </c>
      <c r="D14086" s="198">
        <v>1.96</v>
      </c>
    </row>
    <row r="14087" spans="1:4" ht="26.4" x14ac:dyDescent="0.25">
      <c r="A14087" s="47">
        <v>37525</v>
      </c>
      <c r="B14087" s="54" t="s">
        <v>18809</v>
      </c>
      <c r="C14087" s="47" t="s">
        <v>27</v>
      </c>
      <c r="D14087" s="198">
        <v>2.68</v>
      </c>
    </row>
    <row r="14088" spans="1:4" ht="26.4" x14ac:dyDescent="0.25">
      <c r="A14088" s="47">
        <v>36789</v>
      </c>
      <c r="B14088" s="54" t="s">
        <v>18810</v>
      </c>
      <c r="C14088" s="47" t="s">
        <v>11</v>
      </c>
      <c r="D14088" s="198">
        <v>1.27</v>
      </c>
    </row>
    <row r="14089" spans="1:4" ht="39.6" x14ac:dyDescent="0.25">
      <c r="A14089" s="47">
        <v>7173</v>
      </c>
      <c r="B14089" s="54" t="s">
        <v>18811</v>
      </c>
      <c r="C14089" s="47" t="s">
        <v>17839</v>
      </c>
      <c r="D14089" s="198">
        <v>825</v>
      </c>
    </row>
    <row r="14090" spans="1:4" ht="39.6" x14ac:dyDescent="0.25">
      <c r="A14090" s="47">
        <v>7175</v>
      </c>
      <c r="B14090" s="54" t="s">
        <v>18812</v>
      </c>
      <c r="C14090" s="47" t="s">
        <v>11</v>
      </c>
      <c r="D14090" s="198">
        <v>0.93</v>
      </c>
    </row>
    <row r="14091" spans="1:4" ht="26.4" x14ac:dyDescent="0.25">
      <c r="A14091" s="47">
        <v>40741</v>
      </c>
      <c r="B14091" s="54" t="s">
        <v>18813</v>
      </c>
      <c r="C14091" s="47" t="s">
        <v>11</v>
      </c>
      <c r="D14091" s="198">
        <v>3.21</v>
      </c>
    </row>
    <row r="14092" spans="1:4" ht="26.4" x14ac:dyDescent="0.25">
      <c r="A14092" s="47">
        <v>7184</v>
      </c>
      <c r="B14092" s="54" t="s">
        <v>18814</v>
      </c>
      <c r="C14092" s="47" t="s">
        <v>9</v>
      </c>
      <c r="D14092" s="198">
        <v>37.85</v>
      </c>
    </row>
    <row r="14093" spans="1:4" x14ac:dyDescent="0.25">
      <c r="A14093" s="47">
        <v>34458</v>
      </c>
      <c r="B14093" s="54" t="s">
        <v>18815</v>
      </c>
      <c r="C14093" s="47" t="s">
        <v>11</v>
      </c>
      <c r="D14093" s="198">
        <v>146.02000000000001</v>
      </c>
    </row>
    <row r="14094" spans="1:4" x14ac:dyDescent="0.25">
      <c r="A14094" s="47">
        <v>34464</v>
      </c>
      <c r="B14094" s="54" t="s">
        <v>18816</v>
      </c>
      <c r="C14094" s="47" t="s">
        <v>11</v>
      </c>
      <c r="D14094" s="198">
        <v>217.36</v>
      </c>
    </row>
    <row r="14095" spans="1:4" x14ac:dyDescent="0.25">
      <c r="A14095" s="47">
        <v>34468</v>
      </c>
      <c r="B14095" s="54" t="s">
        <v>18817</v>
      </c>
      <c r="C14095" s="47" t="s">
        <v>11</v>
      </c>
      <c r="D14095" s="198">
        <v>274.02999999999997</v>
      </c>
    </row>
    <row r="14096" spans="1:4" x14ac:dyDescent="0.25">
      <c r="A14096" s="47">
        <v>34473</v>
      </c>
      <c r="B14096" s="54" t="s">
        <v>18818</v>
      </c>
      <c r="C14096" s="47" t="s">
        <v>11</v>
      </c>
      <c r="D14096" s="198">
        <v>166.23</v>
      </c>
    </row>
    <row r="14097" spans="1:4" x14ac:dyDescent="0.25">
      <c r="A14097" s="47">
        <v>34480</v>
      </c>
      <c r="B14097" s="54" t="s">
        <v>18819</v>
      </c>
      <c r="C14097" s="47" t="s">
        <v>11</v>
      </c>
      <c r="D14097" s="198">
        <v>307.20999999999998</v>
      </c>
    </row>
    <row r="14098" spans="1:4" x14ac:dyDescent="0.25">
      <c r="A14098" s="47">
        <v>34486</v>
      </c>
      <c r="B14098" s="54" t="s">
        <v>18820</v>
      </c>
      <c r="C14098" s="47" t="s">
        <v>11</v>
      </c>
      <c r="D14098" s="198">
        <v>363.72</v>
      </c>
    </row>
    <row r="14099" spans="1:4" x14ac:dyDescent="0.25">
      <c r="A14099" s="47">
        <v>7190</v>
      </c>
      <c r="B14099" s="54" t="s">
        <v>18821</v>
      </c>
      <c r="C14099" s="47" t="s">
        <v>11</v>
      </c>
      <c r="D14099" s="198">
        <v>12.14</v>
      </c>
    </row>
    <row r="14100" spans="1:4" x14ac:dyDescent="0.25">
      <c r="A14100" s="47">
        <v>34417</v>
      </c>
      <c r="B14100" s="54" t="s">
        <v>18822</v>
      </c>
      <c r="C14100" s="47" t="s">
        <v>11</v>
      </c>
      <c r="D14100" s="198">
        <v>19.43</v>
      </c>
    </row>
    <row r="14101" spans="1:4" x14ac:dyDescent="0.25">
      <c r="A14101" s="47">
        <v>7213</v>
      </c>
      <c r="B14101" s="54" t="s">
        <v>18823</v>
      </c>
      <c r="C14101" s="47" t="s">
        <v>9</v>
      </c>
      <c r="D14101" s="198">
        <v>17.82</v>
      </c>
    </row>
    <row r="14102" spans="1:4" x14ac:dyDescent="0.25">
      <c r="A14102" s="47">
        <v>7195</v>
      </c>
      <c r="B14102" s="54" t="s">
        <v>18824</v>
      </c>
      <c r="C14102" s="47" t="s">
        <v>11</v>
      </c>
      <c r="D14102" s="198">
        <v>52.32</v>
      </c>
    </row>
    <row r="14103" spans="1:4" x14ac:dyDescent="0.25">
      <c r="A14103" s="47">
        <v>7186</v>
      </c>
      <c r="B14103" s="54" t="s">
        <v>18825</v>
      </c>
      <c r="C14103" s="47" t="s">
        <v>11</v>
      </c>
      <c r="D14103" s="198">
        <v>57</v>
      </c>
    </row>
    <row r="14104" spans="1:4" x14ac:dyDescent="0.25">
      <c r="A14104" s="47">
        <v>7194</v>
      </c>
      <c r="B14104" s="54" t="s">
        <v>18826</v>
      </c>
      <c r="C14104" s="47" t="s">
        <v>9</v>
      </c>
      <c r="D14104" s="198">
        <v>26.28</v>
      </c>
    </row>
    <row r="14105" spans="1:4" x14ac:dyDescent="0.25">
      <c r="A14105" s="47">
        <v>7197</v>
      </c>
      <c r="B14105" s="54" t="s">
        <v>18827</v>
      </c>
      <c r="C14105" s="47" t="s">
        <v>11</v>
      </c>
      <c r="D14105" s="198">
        <v>110.92</v>
      </c>
    </row>
    <row r="14106" spans="1:4" x14ac:dyDescent="0.25">
      <c r="A14106" s="47">
        <v>7192</v>
      </c>
      <c r="B14106" s="54" t="s">
        <v>18828</v>
      </c>
      <c r="C14106" s="47" t="s">
        <v>11</v>
      </c>
      <c r="D14106" s="198">
        <v>99.38</v>
      </c>
    </row>
    <row r="14107" spans="1:4" x14ac:dyDescent="0.25">
      <c r="A14107" s="47">
        <v>7193</v>
      </c>
      <c r="B14107" s="54" t="s">
        <v>18829</v>
      </c>
      <c r="C14107" s="47" t="s">
        <v>11</v>
      </c>
      <c r="D14107" s="198">
        <v>111.88</v>
      </c>
    </row>
    <row r="14108" spans="1:4" x14ac:dyDescent="0.25">
      <c r="A14108" s="47">
        <v>7189</v>
      </c>
      <c r="B14108" s="54" t="s">
        <v>18830</v>
      </c>
      <c r="C14108" s="47" t="s">
        <v>11</v>
      </c>
      <c r="D14108" s="198">
        <v>130.02000000000001</v>
      </c>
    </row>
    <row r="14109" spans="1:4" x14ac:dyDescent="0.25">
      <c r="A14109" s="47">
        <v>34402</v>
      </c>
      <c r="B14109" s="54" t="s">
        <v>18831</v>
      </c>
      <c r="C14109" s="47" t="s">
        <v>11</v>
      </c>
      <c r="D14109" s="198">
        <v>183.56</v>
      </c>
    </row>
    <row r="14110" spans="1:4" x14ac:dyDescent="0.25">
      <c r="A14110" s="47">
        <v>7245</v>
      </c>
      <c r="B14110" s="54" t="s">
        <v>18832</v>
      </c>
      <c r="C14110" s="47" t="s">
        <v>11</v>
      </c>
      <c r="D14110" s="198">
        <v>47.79</v>
      </c>
    </row>
    <row r="14111" spans="1:4" x14ac:dyDescent="0.25">
      <c r="A14111" s="47">
        <v>34425</v>
      </c>
      <c r="B14111" s="54" t="s">
        <v>18833</v>
      </c>
      <c r="C14111" s="47" t="s">
        <v>11</v>
      </c>
      <c r="D14111" s="198">
        <v>117.92</v>
      </c>
    </row>
    <row r="14112" spans="1:4" x14ac:dyDescent="0.25">
      <c r="A14112" s="47">
        <v>7223</v>
      </c>
      <c r="B14112" s="54" t="s">
        <v>18834</v>
      </c>
      <c r="C14112" s="47" t="s">
        <v>11</v>
      </c>
      <c r="D14112" s="198">
        <v>131.41</v>
      </c>
    </row>
    <row r="14113" spans="1:4" x14ac:dyDescent="0.25">
      <c r="A14113" s="47">
        <v>7234</v>
      </c>
      <c r="B14113" s="54" t="s">
        <v>18835</v>
      </c>
      <c r="C14113" s="47" t="s">
        <v>11</v>
      </c>
      <c r="D14113" s="198">
        <v>198.29</v>
      </c>
    </row>
    <row r="14114" spans="1:4" x14ac:dyDescent="0.25">
      <c r="A14114" s="47">
        <v>7224</v>
      </c>
      <c r="B14114" s="54" t="s">
        <v>18836</v>
      </c>
      <c r="C14114" s="47" t="s">
        <v>11</v>
      </c>
      <c r="D14114" s="198">
        <v>241.57</v>
      </c>
    </row>
    <row r="14115" spans="1:4" x14ac:dyDescent="0.25">
      <c r="A14115" s="47">
        <v>7225</v>
      </c>
      <c r="B14115" s="54" t="s">
        <v>18837</v>
      </c>
      <c r="C14115" s="47" t="s">
        <v>11</v>
      </c>
      <c r="D14115" s="198">
        <v>259.02999999999997</v>
      </c>
    </row>
    <row r="14116" spans="1:4" x14ac:dyDescent="0.25">
      <c r="A14116" s="47">
        <v>7226</v>
      </c>
      <c r="B14116" s="54" t="s">
        <v>18838</v>
      </c>
      <c r="C14116" s="47" t="s">
        <v>11</v>
      </c>
      <c r="D14116" s="198">
        <v>276.42</v>
      </c>
    </row>
    <row r="14117" spans="1:4" x14ac:dyDescent="0.25">
      <c r="A14117" s="47">
        <v>7227</v>
      </c>
      <c r="B14117" s="54" t="s">
        <v>18839</v>
      </c>
      <c r="C14117" s="47" t="s">
        <v>11</v>
      </c>
      <c r="D14117" s="198">
        <v>314.64</v>
      </c>
    </row>
    <row r="14118" spans="1:4" x14ac:dyDescent="0.25">
      <c r="A14118" s="47">
        <v>7212</v>
      </c>
      <c r="B14118" s="54" t="s">
        <v>18840</v>
      </c>
      <c r="C14118" s="47" t="s">
        <v>11</v>
      </c>
      <c r="D14118" s="198">
        <v>345.72</v>
      </c>
    </row>
    <row r="14119" spans="1:4" x14ac:dyDescent="0.25">
      <c r="A14119" s="47">
        <v>7229</v>
      </c>
      <c r="B14119" s="54" t="s">
        <v>18841</v>
      </c>
      <c r="C14119" s="47" t="s">
        <v>11</v>
      </c>
      <c r="D14119" s="198">
        <v>219.14</v>
      </c>
    </row>
    <row r="14120" spans="1:4" x14ac:dyDescent="0.25">
      <c r="A14120" s="47">
        <v>7230</v>
      </c>
      <c r="B14120" s="54" t="s">
        <v>18842</v>
      </c>
      <c r="C14120" s="47" t="s">
        <v>11</v>
      </c>
      <c r="D14120" s="198">
        <v>364.82</v>
      </c>
    </row>
    <row r="14121" spans="1:4" x14ac:dyDescent="0.25">
      <c r="A14121" s="47">
        <v>7231</v>
      </c>
      <c r="B14121" s="54" t="s">
        <v>18843</v>
      </c>
      <c r="C14121" s="47" t="s">
        <v>11</v>
      </c>
      <c r="D14121" s="198">
        <v>517.53</v>
      </c>
    </row>
    <row r="14122" spans="1:4" x14ac:dyDescent="0.25">
      <c r="A14122" s="47">
        <v>7220</v>
      </c>
      <c r="B14122" s="54" t="s">
        <v>18844</v>
      </c>
      <c r="C14122" s="47" t="s">
        <v>11</v>
      </c>
      <c r="D14122" s="198">
        <v>638.84</v>
      </c>
    </row>
    <row r="14123" spans="1:4" x14ac:dyDescent="0.25">
      <c r="A14123" s="47">
        <v>34447</v>
      </c>
      <c r="B14123" s="54" t="s">
        <v>18845</v>
      </c>
      <c r="C14123" s="47" t="s">
        <v>11</v>
      </c>
      <c r="D14123" s="198">
        <v>714.31</v>
      </c>
    </row>
    <row r="14124" spans="1:4" x14ac:dyDescent="0.25">
      <c r="A14124" s="47">
        <v>7233</v>
      </c>
      <c r="B14124" s="54" t="s">
        <v>18846</v>
      </c>
      <c r="C14124" s="47" t="s">
        <v>11</v>
      </c>
      <c r="D14124" s="198">
        <v>819.43</v>
      </c>
    </row>
    <row r="14125" spans="1:4" ht="52.8" x14ac:dyDescent="0.25">
      <c r="A14125" s="47">
        <v>40740</v>
      </c>
      <c r="B14125" s="54" t="s">
        <v>18847</v>
      </c>
      <c r="C14125" s="47" t="s">
        <v>9</v>
      </c>
    </row>
    <row r="14126" spans="1:4" ht="26.4" x14ac:dyDescent="0.25">
      <c r="A14126" s="47">
        <v>25007</v>
      </c>
      <c r="B14126" s="54" t="s">
        <v>18848</v>
      </c>
      <c r="C14126" s="47" t="s">
        <v>9</v>
      </c>
    </row>
    <row r="14127" spans="1:4" ht="52.8" x14ac:dyDescent="0.25">
      <c r="A14127" s="47">
        <v>43071</v>
      </c>
      <c r="B14127" s="54" t="s">
        <v>18849</v>
      </c>
      <c r="C14127" s="47" t="s">
        <v>9</v>
      </c>
    </row>
    <row r="14128" spans="1:4" ht="52.8" x14ac:dyDescent="0.25">
      <c r="A14128" s="47">
        <v>39520</v>
      </c>
      <c r="B14128" s="54" t="s">
        <v>18850</v>
      </c>
      <c r="C14128" s="47" t="s">
        <v>9</v>
      </c>
    </row>
    <row r="14129" spans="1:4" ht="52.8" x14ac:dyDescent="0.25">
      <c r="A14129" s="47">
        <v>39521</v>
      </c>
      <c r="B14129" s="54" t="s">
        <v>18851</v>
      </c>
      <c r="C14129" s="47" t="s">
        <v>9</v>
      </c>
    </row>
    <row r="14130" spans="1:4" ht="52.8" x14ac:dyDescent="0.25">
      <c r="A14130" s="47">
        <v>39522</v>
      </c>
      <c r="B14130" s="54" t="s">
        <v>18852</v>
      </c>
      <c r="C14130" s="47" t="s">
        <v>9</v>
      </c>
    </row>
    <row r="14131" spans="1:4" ht="26.4" x14ac:dyDescent="0.25">
      <c r="A14131" s="47">
        <v>7243</v>
      </c>
      <c r="B14131" s="54" t="s">
        <v>18853</v>
      </c>
      <c r="C14131" s="47" t="s">
        <v>9</v>
      </c>
    </row>
    <row r="14132" spans="1:4" ht="26.4" x14ac:dyDescent="0.25">
      <c r="A14132" s="47">
        <v>11067</v>
      </c>
      <c r="B14132" s="54" t="s">
        <v>18854</v>
      </c>
      <c r="C14132" s="47" t="s">
        <v>11</v>
      </c>
      <c r="D14132" s="198">
        <v>725.98</v>
      </c>
    </row>
    <row r="14133" spans="1:4" ht="26.4" x14ac:dyDescent="0.25">
      <c r="A14133" s="47">
        <v>11068</v>
      </c>
      <c r="B14133" s="54" t="s">
        <v>18855</v>
      </c>
      <c r="C14133" s="47" t="s">
        <v>11</v>
      </c>
      <c r="D14133" s="198">
        <v>917.17</v>
      </c>
    </row>
    <row r="14134" spans="1:4" x14ac:dyDescent="0.25">
      <c r="A14134" s="47">
        <v>7246</v>
      </c>
      <c r="B14134" s="54" t="s">
        <v>18856</v>
      </c>
      <c r="C14134" s="47" t="s">
        <v>11</v>
      </c>
      <c r="D14134" s="198">
        <v>52.77</v>
      </c>
    </row>
    <row r="14135" spans="1:4" x14ac:dyDescent="0.25">
      <c r="A14135" s="47">
        <v>12869</v>
      </c>
      <c r="B14135" s="54" t="s">
        <v>18857</v>
      </c>
      <c r="C14135" s="47" t="s">
        <v>18</v>
      </c>
      <c r="D14135" s="198">
        <v>25.52</v>
      </c>
    </row>
    <row r="14136" spans="1:4" x14ac:dyDescent="0.25">
      <c r="A14136" s="47">
        <v>41097</v>
      </c>
      <c r="B14136" s="54" t="s">
        <v>18858</v>
      </c>
      <c r="C14136" s="47" t="s">
        <v>4061</v>
      </c>
      <c r="D14136" s="198">
        <v>4481.53</v>
      </c>
    </row>
    <row r="14137" spans="1:4" ht="26.4" x14ac:dyDescent="0.25">
      <c r="A14137" s="47">
        <v>1574</v>
      </c>
      <c r="B14137" s="54" t="s">
        <v>18859</v>
      </c>
      <c r="C14137" s="47" t="s">
        <v>11</v>
      </c>
      <c r="D14137" s="198">
        <v>1.91</v>
      </c>
    </row>
    <row r="14138" spans="1:4" ht="26.4" x14ac:dyDescent="0.25">
      <c r="A14138" s="47">
        <v>1581</v>
      </c>
      <c r="B14138" s="54" t="s">
        <v>18860</v>
      </c>
      <c r="C14138" s="47" t="s">
        <v>11</v>
      </c>
      <c r="D14138" s="198">
        <v>13.28</v>
      </c>
    </row>
    <row r="14139" spans="1:4" ht="26.4" x14ac:dyDescent="0.25">
      <c r="A14139" s="47">
        <v>1575</v>
      </c>
      <c r="B14139" s="54" t="s">
        <v>18861</v>
      </c>
      <c r="C14139" s="47" t="s">
        <v>11</v>
      </c>
      <c r="D14139" s="198">
        <v>2.27</v>
      </c>
    </row>
    <row r="14140" spans="1:4" ht="26.4" x14ac:dyDescent="0.25">
      <c r="A14140" s="47">
        <v>1570</v>
      </c>
      <c r="B14140" s="54" t="s">
        <v>18862</v>
      </c>
      <c r="C14140" s="47" t="s">
        <v>11</v>
      </c>
      <c r="D14140" s="198">
        <v>1.1399999999999999</v>
      </c>
    </row>
    <row r="14141" spans="1:4" ht="26.4" x14ac:dyDescent="0.25">
      <c r="A14141" s="47">
        <v>1576</v>
      </c>
      <c r="B14141" s="54" t="s">
        <v>18863</v>
      </c>
      <c r="C14141" s="47" t="s">
        <v>11</v>
      </c>
      <c r="D14141" s="198">
        <v>3.14</v>
      </c>
    </row>
    <row r="14142" spans="1:4" ht="26.4" x14ac:dyDescent="0.25">
      <c r="A14142" s="47">
        <v>1577</v>
      </c>
      <c r="B14142" s="54" t="s">
        <v>18864</v>
      </c>
      <c r="C14142" s="47" t="s">
        <v>11</v>
      </c>
      <c r="D14142" s="198">
        <v>3.54</v>
      </c>
    </row>
    <row r="14143" spans="1:4" ht="26.4" x14ac:dyDescent="0.25">
      <c r="A14143" s="47">
        <v>1571</v>
      </c>
      <c r="B14143" s="54" t="s">
        <v>18865</v>
      </c>
      <c r="C14143" s="47" t="s">
        <v>11</v>
      </c>
      <c r="D14143" s="198">
        <v>1.48</v>
      </c>
    </row>
    <row r="14144" spans="1:4" ht="26.4" x14ac:dyDescent="0.25">
      <c r="A14144" s="47">
        <v>1578</v>
      </c>
      <c r="B14144" s="54" t="s">
        <v>18866</v>
      </c>
      <c r="C14144" s="47" t="s">
        <v>11</v>
      </c>
      <c r="D14144" s="198">
        <v>6.15</v>
      </c>
    </row>
    <row r="14145" spans="1:4" ht="26.4" x14ac:dyDescent="0.25">
      <c r="A14145" s="47">
        <v>1573</v>
      </c>
      <c r="B14145" s="54" t="s">
        <v>18867</v>
      </c>
      <c r="C14145" s="47" t="s">
        <v>11</v>
      </c>
      <c r="D14145" s="198">
        <v>1.77</v>
      </c>
    </row>
    <row r="14146" spans="1:4" ht="26.4" x14ac:dyDescent="0.25">
      <c r="A14146" s="47">
        <v>1579</v>
      </c>
      <c r="B14146" s="54" t="s">
        <v>18868</v>
      </c>
      <c r="C14146" s="47" t="s">
        <v>11</v>
      </c>
      <c r="D14146" s="198">
        <v>7.67</v>
      </c>
    </row>
    <row r="14147" spans="1:4" ht="26.4" x14ac:dyDescent="0.25">
      <c r="A14147" s="47">
        <v>1580</v>
      </c>
      <c r="B14147" s="54" t="s">
        <v>18869</v>
      </c>
      <c r="C14147" s="47" t="s">
        <v>11</v>
      </c>
      <c r="D14147" s="198">
        <v>9.44</v>
      </c>
    </row>
    <row r="14148" spans="1:4" x14ac:dyDescent="0.25">
      <c r="A14148" s="47">
        <v>39321</v>
      </c>
      <c r="B14148" s="54" t="s">
        <v>18870</v>
      </c>
      <c r="C14148" s="47" t="s">
        <v>11</v>
      </c>
      <c r="D14148" s="198">
        <v>28.78</v>
      </c>
    </row>
    <row r="14149" spans="1:4" x14ac:dyDescent="0.25">
      <c r="A14149" s="47">
        <v>39319</v>
      </c>
      <c r="B14149" s="54" t="s">
        <v>18871</v>
      </c>
      <c r="C14149" s="47" t="s">
        <v>11</v>
      </c>
      <c r="D14149" s="198">
        <v>11.98</v>
      </c>
    </row>
    <row r="14150" spans="1:4" x14ac:dyDescent="0.25">
      <c r="A14150" s="47">
        <v>39320</v>
      </c>
      <c r="B14150" s="54" t="s">
        <v>18872</v>
      </c>
      <c r="C14150" s="47" t="s">
        <v>11</v>
      </c>
      <c r="D14150" s="198">
        <v>23.03</v>
      </c>
    </row>
    <row r="14151" spans="1:4" ht="26.4" x14ac:dyDescent="0.25">
      <c r="A14151" s="47">
        <v>1542</v>
      </c>
      <c r="B14151" s="54" t="s">
        <v>18873</v>
      </c>
      <c r="C14151" s="47" t="s">
        <v>11</v>
      </c>
      <c r="D14151" s="198">
        <v>26.16</v>
      </c>
    </row>
    <row r="14152" spans="1:4" x14ac:dyDescent="0.25">
      <c r="A14152" s="47">
        <v>1591</v>
      </c>
      <c r="B14152" s="54" t="s">
        <v>18874</v>
      </c>
      <c r="C14152" s="47" t="s">
        <v>11</v>
      </c>
      <c r="D14152" s="198">
        <v>29.28</v>
      </c>
    </row>
    <row r="14153" spans="1:4" ht="26.4" x14ac:dyDescent="0.25">
      <c r="A14153" s="47">
        <v>1547</v>
      </c>
      <c r="B14153" s="54" t="s">
        <v>18875</v>
      </c>
      <c r="C14153" s="47" t="s">
        <v>11</v>
      </c>
      <c r="D14153" s="198">
        <v>153.43</v>
      </c>
    </row>
    <row r="14154" spans="1:4" x14ac:dyDescent="0.25">
      <c r="A14154" s="47">
        <v>38196</v>
      </c>
      <c r="B14154" s="54" t="s">
        <v>18876</v>
      </c>
      <c r="C14154" s="47" t="s">
        <v>11</v>
      </c>
      <c r="D14154" s="198">
        <v>29.88</v>
      </c>
    </row>
    <row r="14155" spans="1:4" ht="26.4" x14ac:dyDescent="0.25">
      <c r="A14155" s="47">
        <v>1543</v>
      </c>
      <c r="B14155" s="54" t="s">
        <v>18877</v>
      </c>
      <c r="C14155" s="47" t="s">
        <v>11</v>
      </c>
      <c r="D14155" s="198">
        <v>31.76</v>
      </c>
    </row>
    <row r="14156" spans="1:4" x14ac:dyDescent="0.25">
      <c r="A14156" s="47">
        <v>1585</v>
      </c>
      <c r="B14156" s="54" t="s">
        <v>18878</v>
      </c>
      <c r="C14156" s="47" t="s">
        <v>11</v>
      </c>
      <c r="D14156" s="198">
        <v>6.15</v>
      </c>
    </row>
    <row r="14157" spans="1:4" x14ac:dyDescent="0.25">
      <c r="A14157" s="47">
        <v>1593</v>
      </c>
      <c r="B14157" s="54" t="s">
        <v>18879</v>
      </c>
      <c r="C14157" s="47" t="s">
        <v>11</v>
      </c>
      <c r="D14157" s="198">
        <v>32.659999999999997</v>
      </c>
    </row>
    <row r="14158" spans="1:4" x14ac:dyDescent="0.25">
      <c r="A14158" s="47">
        <v>11838</v>
      </c>
      <c r="B14158" s="54" t="s">
        <v>18880</v>
      </c>
      <c r="C14158" s="47" t="s">
        <v>11</v>
      </c>
      <c r="D14158" s="198">
        <v>43.09</v>
      </c>
    </row>
    <row r="14159" spans="1:4" ht="26.4" x14ac:dyDescent="0.25">
      <c r="A14159" s="47">
        <v>1594</v>
      </c>
      <c r="B14159" s="54" t="s">
        <v>18881</v>
      </c>
      <c r="C14159" s="47" t="s">
        <v>11</v>
      </c>
      <c r="D14159" s="198">
        <v>43.56</v>
      </c>
    </row>
    <row r="14160" spans="1:4" x14ac:dyDescent="0.25">
      <c r="A14160" s="47">
        <v>1586</v>
      </c>
      <c r="B14160" s="54" t="s">
        <v>18882</v>
      </c>
      <c r="C14160" s="47" t="s">
        <v>11</v>
      </c>
      <c r="D14160" s="198">
        <v>7.78</v>
      </c>
    </row>
    <row r="14161" spans="1:4" x14ac:dyDescent="0.25">
      <c r="A14161" s="47">
        <v>11839</v>
      </c>
      <c r="B14161" s="54" t="s">
        <v>18883</v>
      </c>
      <c r="C14161" s="47" t="s">
        <v>11</v>
      </c>
      <c r="D14161" s="198">
        <v>62.7</v>
      </c>
    </row>
    <row r="14162" spans="1:4" x14ac:dyDescent="0.25">
      <c r="A14162" s="47">
        <v>1587</v>
      </c>
      <c r="B14162" s="54" t="s">
        <v>18884</v>
      </c>
      <c r="C14162" s="47" t="s">
        <v>11</v>
      </c>
      <c r="D14162" s="198">
        <v>7.92</v>
      </c>
    </row>
    <row r="14163" spans="1:4" ht="26.4" x14ac:dyDescent="0.25">
      <c r="A14163" s="47">
        <v>1545</v>
      </c>
      <c r="B14163" s="54" t="s">
        <v>18885</v>
      </c>
      <c r="C14163" s="47" t="s">
        <v>11</v>
      </c>
      <c r="D14163" s="198">
        <v>75.239999999999995</v>
      </c>
    </row>
    <row r="14164" spans="1:4" x14ac:dyDescent="0.25">
      <c r="A14164" s="47">
        <v>1588</v>
      </c>
      <c r="B14164" s="54" t="s">
        <v>18886</v>
      </c>
      <c r="C14164" s="47" t="s">
        <v>11</v>
      </c>
      <c r="D14164" s="198">
        <v>10.87</v>
      </c>
    </row>
    <row r="14165" spans="1:4" ht="26.4" x14ac:dyDescent="0.25">
      <c r="A14165" s="47">
        <v>1535</v>
      </c>
      <c r="B14165" s="54" t="s">
        <v>18887</v>
      </c>
      <c r="C14165" s="47" t="s">
        <v>11</v>
      </c>
      <c r="D14165" s="198">
        <v>6.26</v>
      </c>
    </row>
    <row r="14166" spans="1:4" x14ac:dyDescent="0.25">
      <c r="A14166" s="47">
        <v>1589</v>
      </c>
      <c r="B14166" s="54" t="s">
        <v>18888</v>
      </c>
      <c r="C14166" s="47" t="s">
        <v>11</v>
      </c>
      <c r="D14166" s="198">
        <v>11.22</v>
      </c>
    </row>
    <row r="14167" spans="1:4" ht="26.4" x14ac:dyDescent="0.25">
      <c r="A14167" s="47">
        <v>1546</v>
      </c>
      <c r="B14167" s="54" t="s">
        <v>18889</v>
      </c>
      <c r="C14167" s="47" t="s">
        <v>11</v>
      </c>
      <c r="D14167" s="198">
        <v>126.97</v>
      </c>
    </row>
    <row r="14168" spans="1:4" x14ac:dyDescent="0.25">
      <c r="A14168" s="47">
        <v>1590</v>
      </c>
      <c r="B14168" s="54" t="s">
        <v>18890</v>
      </c>
      <c r="C14168" s="47" t="s">
        <v>11</v>
      </c>
      <c r="D14168" s="198">
        <v>19.75</v>
      </c>
    </row>
    <row r="14169" spans="1:4" ht="26.4" x14ac:dyDescent="0.25">
      <c r="A14169" s="47">
        <v>38415</v>
      </c>
      <c r="B14169" s="54" t="s">
        <v>18891</v>
      </c>
      <c r="C14169" s="47" t="s">
        <v>11</v>
      </c>
      <c r="D14169" s="198">
        <v>556.87</v>
      </c>
    </row>
    <row r="14170" spans="1:4" ht="26.4" x14ac:dyDescent="0.25">
      <c r="A14170" s="47">
        <v>38414</v>
      </c>
      <c r="B14170" s="54" t="s">
        <v>18892</v>
      </c>
      <c r="C14170" s="47" t="s">
        <v>11</v>
      </c>
      <c r="D14170" s="198">
        <v>710.33</v>
      </c>
    </row>
    <row r="14171" spans="1:4" x14ac:dyDescent="0.25">
      <c r="A14171" s="47">
        <v>38128</v>
      </c>
      <c r="B14171" s="54" t="s">
        <v>18893</v>
      </c>
      <c r="C14171" s="47" t="s">
        <v>16</v>
      </c>
      <c r="D14171" s="198">
        <v>1.3</v>
      </c>
    </row>
    <row r="14172" spans="1:4" x14ac:dyDescent="0.25">
      <c r="A14172" s="47">
        <v>7253</v>
      </c>
      <c r="B14172" s="54" t="s">
        <v>18894</v>
      </c>
      <c r="C14172" s="47" t="s">
        <v>28</v>
      </c>
      <c r="D14172" s="198">
        <v>278.57</v>
      </c>
    </row>
    <row r="14173" spans="1:4" x14ac:dyDescent="0.25">
      <c r="A14173" s="47">
        <v>4806</v>
      </c>
      <c r="B14173" s="54" t="s">
        <v>18895</v>
      </c>
      <c r="C14173" s="47" t="s">
        <v>27</v>
      </c>
      <c r="D14173" s="198">
        <v>17.32</v>
      </c>
    </row>
    <row r="14174" spans="1:4" x14ac:dyDescent="0.25">
      <c r="A14174" s="47">
        <v>34401</v>
      </c>
      <c r="B14174" s="54" t="s">
        <v>18896</v>
      </c>
      <c r="C14174" s="47" t="s">
        <v>11</v>
      </c>
      <c r="D14174" s="198">
        <v>1.37</v>
      </c>
    </row>
    <row r="14175" spans="1:4" x14ac:dyDescent="0.25">
      <c r="A14175" s="47">
        <v>7256</v>
      </c>
      <c r="B14175" s="54" t="s">
        <v>18897</v>
      </c>
      <c r="C14175" s="47" t="s">
        <v>11</v>
      </c>
      <c r="D14175" s="198">
        <v>0.97</v>
      </c>
    </row>
    <row r="14176" spans="1:4" x14ac:dyDescent="0.25">
      <c r="A14176" s="47">
        <v>7260</v>
      </c>
      <c r="B14176" s="54" t="s">
        <v>18898</v>
      </c>
      <c r="C14176" s="47" t="s">
        <v>11</v>
      </c>
      <c r="D14176" s="198">
        <v>1.84</v>
      </c>
    </row>
    <row r="14177" spans="1:4" x14ac:dyDescent="0.25">
      <c r="A14177" s="47">
        <v>7258</v>
      </c>
      <c r="B14177" s="54" t="s">
        <v>18899</v>
      </c>
      <c r="C14177" s="47" t="s">
        <v>11</v>
      </c>
      <c r="D14177" s="198">
        <v>0.47</v>
      </c>
    </row>
    <row r="14178" spans="1:4" x14ac:dyDescent="0.25">
      <c r="A14178" s="47">
        <v>34400</v>
      </c>
      <c r="B14178" s="54" t="s">
        <v>18900</v>
      </c>
      <c r="C14178" s="47" t="s">
        <v>11</v>
      </c>
      <c r="D14178" s="198">
        <v>3.8</v>
      </c>
    </row>
    <row r="14179" spans="1:4" x14ac:dyDescent="0.25">
      <c r="A14179" s="47">
        <v>10617</v>
      </c>
      <c r="B14179" s="54" t="s">
        <v>18901</v>
      </c>
      <c r="C14179" s="47" t="s">
        <v>11</v>
      </c>
      <c r="D14179" s="198">
        <v>4.9000000000000004</v>
      </c>
    </row>
    <row r="14180" spans="1:4" x14ac:dyDescent="0.25">
      <c r="A14180" s="47">
        <v>44261</v>
      </c>
      <c r="B14180" s="54" t="s">
        <v>18902</v>
      </c>
      <c r="C14180" s="47" t="s">
        <v>11</v>
      </c>
      <c r="D14180" s="198">
        <v>191.23</v>
      </c>
    </row>
    <row r="14181" spans="1:4" ht="26.4" x14ac:dyDescent="0.25">
      <c r="A14181" s="47">
        <v>7274</v>
      </c>
      <c r="B14181" s="54" t="s">
        <v>18903</v>
      </c>
      <c r="C14181" s="47" t="s">
        <v>11</v>
      </c>
      <c r="D14181" s="198">
        <v>92.58</v>
      </c>
    </row>
    <row r="14182" spans="1:4" ht="26.4" x14ac:dyDescent="0.25">
      <c r="A14182" s="47">
        <v>44326</v>
      </c>
      <c r="B14182" s="54" t="s">
        <v>18904</v>
      </c>
      <c r="C14182" s="47" t="s">
        <v>11</v>
      </c>
      <c r="D14182" s="198">
        <v>1999.5</v>
      </c>
    </row>
    <row r="14183" spans="1:4" x14ac:dyDescent="0.25">
      <c r="A14183" s="47">
        <v>154</v>
      </c>
      <c r="B14183" s="54" t="s">
        <v>18905</v>
      </c>
      <c r="C14183" s="47" t="s">
        <v>3741</v>
      </c>
      <c r="D14183" s="198">
        <v>66.510000000000005</v>
      </c>
    </row>
    <row r="14184" spans="1:4" ht="26.4" x14ac:dyDescent="0.25">
      <c r="A14184" s="47">
        <v>38121</v>
      </c>
      <c r="B14184" s="54" t="s">
        <v>18906</v>
      </c>
      <c r="C14184" s="47" t="s">
        <v>3741</v>
      </c>
      <c r="D14184" s="198">
        <v>26.75</v>
      </c>
    </row>
    <row r="14185" spans="1:4" x14ac:dyDescent="0.25">
      <c r="A14185" s="47">
        <v>43776</v>
      </c>
      <c r="B14185" s="54" t="s">
        <v>18907</v>
      </c>
      <c r="C14185" s="47" t="s">
        <v>3741</v>
      </c>
      <c r="D14185" s="198">
        <v>32.11</v>
      </c>
    </row>
    <row r="14186" spans="1:4" ht="26.4" x14ac:dyDescent="0.25">
      <c r="A14186" s="47">
        <v>7343</v>
      </c>
      <c r="B14186" s="54" t="s">
        <v>18908</v>
      </c>
      <c r="C14186" s="47" t="s">
        <v>3741</v>
      </c>
      <c r="D14186" s="198">
        <v>39.36</v>
      </c>
    </row>
    <row r="14187" spans="1:4" x14ac:dyDescent="0.25">
      <c r="A14187" s="47">
        <v>7348</v>
      </c>
      <c r="B14187" s="54" t="s">
        <v>18909</v>
      </c>
      <c r="C14187" s="47" t="s">
        <v>3741</v>
      </c>
      <c r="D14187" s="198">
        <v>19.8</v>
      </c>
    </row>
    <row r="14188" spans="1:4" ht="26.4" x14ac:dyDescent="0.25">
      <c r="A14188" s="47">
        <v>7313</v>
      </c>
      <c r="B14188" s="54" t="s">
        <v>18910</v>
      </c>
      <c r="C14188" s="47" t="s">
        <v>3741</v>
      </c>
      <c r="D14188" s="198">
        <v>16.63</v>
      </c>
    </row>
    <row r="14189" spans="1:4" ht="26.4" x14ac:dyDescent="0.25">
      <c r="A14189" s="47">
        <v>7319</v>
      </c>
      <c r="B14189" s="54" t="s">
        <v>18911</v>
      </c>
      <c r="C14189" s="47" t="s">
        <v>3741</v>
      </c>
      <c r="D14189" s="198">
        <v>9.51</v>
      </c>
    </row>
    <row r="14190" spans="1:4" x14ac:dyDescent="0.25">
      <c r="A14190" s="47">
        <v>7314</v>
      </c>
      <c r="B14190" s="54" t="s">
        <v>18912</v>
      </c>
      <c r="C14190" s="47" t="s">
        <v>3741</v>
      </c>
      <c r="D14190" s="198">
        <v>93.52</v>
      </c>
    </row>
    <row r="14191" spans="1:4" x14ac:dyDescent="0.25">
      <c r="A14191" s="47">
        <v>7304</v>
      </c>
      <c r="B14191" s="54" t="s">
        <v>18913</v>
      </c>
      <c r="C14191" s="47" t="s">
        <v>3741</v>
      </c>
      <c r="D14191" s="198">
        <v>95.17</v>
      </c>
    </row>
    <row r="14192" spans="1:4" x14ac:dyDescent="0.25">
      <c r="A14192" s="47">
        <v>43649</v>
      </c>
      <c r="B14192" s="54" t="s">
        <v>18914</v>
      </c>
      <c r="C14192" s="47" t="s">
        <v>3741</v>
      </c>
      <c r="D14192" s="198">
        <v>49.22</v>
      </c>
    </row>
    <row r="14193" spans="1:4" x14ac:dyDescent="0.25">
      <c r="A14193" s="47">
        <v>43650</v>
      </c>
      <c r="B14193" s="54" t="s">
        <v>18915</v>
      </c>
      <c r="C14193" s="47" t="s">
        <v>3741</v>
      </c>
      <c r="D14193" s="198">
        <v>46.51</v>
      </c>
    </row>
    <row r="14194" spans="1:4" x14ac:dyDescent="0.25">
      <c r="A14194" s="47">
        <v>7311</v>
      </c>
      <c r="B14194" s="54" t="s">
        <v>18916</v>
      </c>
      <c r="C14194" s="47" t="s">
        <v>3741</v>
      </c>
      <c r="D14194" s="198">
        <v>47.65</v>
      </c>
    </row>
    <row r="14195" spans="1:4" x14ac:dyDescent="0.25">
      <c r="A14195" s="47">
        <v>7292</v>
      </c>
      <c r="B14195" s="54" t="s">
        <v>18917</v>
      </c>
      <c r="C14195" s="47" t="s">
        <v>3741</v>
      </c>
      <c r="D14195" s="198">
        <v>46.13</v>
      </c>
    </row>
    <row r="14196" spans="1:4" ht="26.4" x14ac:dyDescent="0.25">
      <c r="A14196" s="47">
        <v>7293</v>
      </c>
      <c r="B14196" s="54" t="s">
        <v>18918</v>
      </c>
      <c r="C14196" s="47" t="s">
        <v>3741</v>
      </c>
      <c r="D14196" s="198">
        <v>51.03</v>
      </c>
    </row>
    <row r="14197" spans="1:4" ht="26.4" x14ac:dyDescent="0.25">
      <c r="A14197" s="47">
        <v>7306</v>
      </c>
      <c r="B14197" s="54" t="s">
        <v>18919</v>
      </c>
      <c r="C14197" s="47" t="s">
        <v>3741</v>
      </c>
      <c r="D14197" s="198">
        <v>56.32</v>
      </c>
    </row>
    <row r="14198" spans="1:4" x14ac:dyDescent="0.25">
      <c r="A14198" s="47">
        <v>7288</v>
      </c>
      <c r="B14198" s="54" t="s">
        <v>18920</v>
      </c>
      <c r="C14198" s="47" t="s">
        <v>3741</v>
      </c>
      <c r="D14198" s="198">
        <v>46.76</v>
      </c>
    </row>
    <row r="14199" spans="1:4" x14ac:dyDescent="0.25">
      <c r="A14199" s="47">
        <v>43625</v>
      </c>
      <c r="B14199" s="54" t="s">
        <v>18921</v>
      </c>
      <c r="C14199" s="47" t="s">
        <v>3741</v>
      </c>
      <c r="D14199" s="198">
        <v>37.76</v>
      </c>
    </row>
    <row r="14200" spans="1:4" x14ac:dyDescent="0.25">
      <c r="A14200" s="47">
        <v>43647</v>
      </c>
      <c r="B14200" s="54" t="s">
        <v>18922</v>
      </c>
      <c r="C14200" s="47" t="s">
        <v>3741</v>
      </c>
      <c r="D14200" s="198">
        <v>34.299999999999997</v>
      </c>
    </row>
    <row r="14201" spans="1:4" x14ac:dyDescent="0.25">
      <c r="A14201" s="47">
        <v>43648</v>
      </c>
      <c r="B14201" s="54" t="s">
        <v>18923</v>
      </c>
      <c r="C14201" s="47" t="s">
        <v>3741</v>
      </c>
      <c r="D14201" s="198">
        <v>33.1</v>
      </c>
    </row>
    <row r="14202" spans="1:4" x14ac:dyDescent="0.25">
      <c r="A14202" s="47">
        <v>35693</v>
      </c>
      <c r="B14202" s="54" t="s">
        <v>18924</v>
      </c>
      <c r="C14202" s="47" t="s">
        <v>3741</v>
      </c>
      <c r="D14202" s="198">
        <v>12.32</v>
      </c>
    </row>
    <row r="14203" spans="1:4" x14ac:dyDescent="0.25">
      <c r="A14203" s="47">
        <v>7356</v>
      </c>
      <c r="B14203" s="54" t="s">
        <v>18925</v>
      </c>
      <c r="C14203" s="47" t="s">
        <v>3741</v>
      </c>
      <c r="D14203" s="198">
        <v>29.53</v>
      </c>
    </row>
    <row r="14204" spans="1:4" x14ac:dyDescent="0.25">
      <c r="A14204" s="47">
        <v>35692</v>
      </c>
      <c r="B14204" s="54" t="s">
        <v>18926</v>
      </c>
      <c r="C14204" s="47" t="s">
        <v>3741</v>
      </c>
      <c r="D14204" s="198">
        <v>19.329999999999998</v>
      </c>
    </row>
    <row r="14205" spans="1:4" x14ac:dyDescent="0.25">
      <c r="A14205" s="47">
        <v>43624</v>
      </c>
      <c r="B14205" s="54" t="s">
        <v>18927</v>
      </c>
      <c r="C14205" s="47" t="s">
        <v>3741</v>
      </c>
      <c r="D14205" s="198">
        <v>35.99</v>
      </c>
    </row>
    <row r="14206" spans="1:4" x14ac:dyDescent="0.25">
      <c r="A14206" s="47">
        <v>7342</v>
      </c>
      <c r="B14206" s="54" t="s">
        <v>18928</v>
      </c>
      <c r="C14206" s="47" t="s">
        <v>16</v>
      </c>
      <c r="D14206" s="198">
        <v>1.82</v>
      </c>
    </row>
    <row r="14207" spans="1:4" x14ac:dyDescent="0.25">
      <c r="A14207" s="47">
        <v>7350</v>
      </c>
      <c r="B14207" s="54" t="s">
        <v>18929</v>
      </c>
      <c r="C14207" s="47" t="s">
        <v>3741</v>
      </c>
      <c r="D14207" s="198">
        <v>42.62</v>
      </c>
    </row>
    <row r="14208" spans="1:4" ht="26.4" x14ac:dyDescent="0.25">
      <c r="A14208" s="47">
        <v>39574</v>
      </c>
      <c r="B14208" s="54" t="s">
        <v>18930</v>
      </c>
      <c r="C14208" s="47" t="s">
        <v>11</v>
      </c>
      <c r="D14208" s="198">
        <v>3.5</v>
      </c>
    </row>
    <row r="14209" spans="1:4" ht="26.4" x14ac:dyDescent="0.25">
      <c r="A14209" s="47">
        <v>11060</v>
      </c>
      <c r="B14209" s="54" t="s">
        <v>18931</v>
      </c>
      <c r="C14209" s="47" t="s">
        <v>11</v>
      </c>
      <c r="D14209" s="198">
        <v>54.3</v>
      </c>
    </row>
    <row r="14210" spans="1:4" x14ac:dyDescent="0.25">
      <c r="A14210" s="47">
        <v>37401</v>
      </c>
      <c r="B14210" s="54" t="s">
        <v>18932</v>
      </c>
      <c r="C14210" s="47" t="s">
        <v>11</v>
      </c>
      <c r="D14210" s="198">
        <v>62.41</v>
      </c>
    </row>
    <row r="14211" spans="1:4" x14ac:dyDescent="0.25">
      <c r="A14211" s="47">
        <v>38101</v>
      </c>
      <c r="B14211" s="54" t="s">
        <v>18933</v>
      </c>
      <c r="C14211" s="47" t="s">
        <v>11</v>
      </c>
      <c r="D14211" s="198">
        <v>9.61</v>
      </c>
    </row>
    <row r="14212" spans="1:4" ht="26.4" x14ac:dyDescent="0.25">
      <c r="A14212" s="47">
        <v>7528</v>
      </c>
      <c r="B14212" s="54" t="s">
        <v>18934</v>
      </c>
      <c r="C14212" s="47" t="s">
        <v>11</v>
      </c>
      <c r="D14212" s="198">
        <v>11.3</v>
      </c>
    </row>
    <row r="14213" spans="1:4" ht="26.4" x14ac:dyDescent="0.25">
      <c r="A14213" s="47">
        <v>12147</v>
      </c>
      <c r="B14213" s="54" t="s">
        <v>18935</v>
      </c>
      <c r="C14213" s="47" t="s">
        <v>11</v>
      </c>
      <c r="D14213" s="198">
        <v>17.23</v>
      </c>
    </row>
    <row r="14214" spans="1:4" ht="26.4" x14ac:dyDescent="0.25">
      <c r="A14214" s="47">
        <v>38075</v>
      </c>
      <c r="B14214" s="54" t="s">
        <v>18936</v>
      </c>
      <c r="C14214" s="47" t="s">
        <v>11</v>
      </c>
      <c r="D14214" s="198">
        <v>19.57</v>
      </c>
    </row>
    <row r="14215" spans="1:4" x14ac:dyDescent="0.25">
      <c r="A14215" s="47">
        <v>38102</v>
      </c>
      <c r="B14215" s="54" t="s">
        <v>18937</v>
      </c>
      <c r="C14215" s="47" t="s">
        <v>11</v>
      </c>
      <c r="D14215" s="198">
        <v>12.3</v>
      </c>
    </row>
    <row r="14216" spans="1:4" x14ac:dyDescent="0.25">
      <c r="A14216" s="47">
        <v>7525</v>
      </c>
      <c r="B14216" s="54" t="s">
        <v>18938</v>
      </c>
      <c r="C14216" s="47" t="s">
        <v>11</v>
      </c>
      <c r="D14216" s="198">
        <v>55.64</v>
      </c>
    </row>
    <row r="14217" spans="1:4" x14ac:dyDescent="0.25">
      <c r="A14217" s="47">
        <v>7524</v>
      </c>
      <c r="B14217" s="54" t="s">
        <v>18939</v>
      </c>
      <c r="C14217" s="47" t="s">
        <v>11</v>
      </c>
      <c r="D14217" s="198">
        <v>52.43</v>
      </c>
    </row>
    <row r="14218" spans="1:4" x14ac:dyDescent="0.25">
      <c r="A14218" s="47">
        <v>38105</v>
      </c>
      <c r="B14218" s="54" t="s">
        <v>18940</v>
      </c>
      <c r="C14218" s="47" t="s">
        <v>11</v>
      </c>
      <c r="D14218" s="198">
        <v>13.47</v>
      </c>
    </row>
    <row r="14219" spans="1:4" ht="26.4" x14ac:dyDescent="0.25">
      <c r="A14219" s="47">
        <v>38084</v>
      </c>
      <c r="B14219" s="54" t="s">
        <v>18941</v>
      </c>
      <c r="C14219" s="47" t="s">
        <v>11</v>
      </c>
      <c r="D14219" s="198">
        <v>19.13</v>
      </c>
    </row>
    <row r="14220" spans="1:4" x14ac:dyDescent="0.25">
      <c r="A14220" s="47">
        <v>38103</v>
      </c>
      <c r="B14220" s="54" t="s">
        <v>18942</v>
      </c>
      <c r="C14220" s="47" t="s">
        <v>11</v>
      </c>
      <c r="D14220" s="198">
        <v>20.22</v>
      </c>
    </row>
    <row r="14221" spans="1:4" ht="26.4" x14ac:dyDescent="0.25">
      <c r="A14221" s="47">
        <v>38082</v>
      </c>
      <c r="B14221" s="54" t="s">
        <v>18943</v>
      </c>
      <c r="C14221" s="47" t="s">
        <v>11</v>
      </c>
      <c r="D14221" s="198">
        <v>24.91</v>
      </c>
    </row>
    <row r="14222" spans="1:4" x14ac:dyDescent="0.25">
      <c r="A14222" s="47">
        <v>38104</v>
      </c>
      <c r="B14222" s="54" t="s">
        <v>18944</v>
      </c>
      <c r="C14222" s="47" t="s">
        <v>11</v>
      </c>
      <c r="D14222" s="198">
        <v>39.590000000000003</v>
      </c>
    </row>
    <row r="14223" spans="1:4" ht="26.4" x14ac:dyDescent="0.25">
      <c r="A14223" s="47">
        <v>38083</v>
      </c>
      <c r="B14223" s="54" t="s">
        <v>18945</v>
      </c>
      <c r="C14223" s="47" t="s">
        <v>11</v>
      </c>
      <c r="D14223" s="198">
        <v>43.95</v>
      </c>
    </row>
    <row r="14224" spans="1:4" ht="26.4" x14ac:dyDescent="0.25">
      <c r="A14224" s="47">
        <v>38076</v>
      </c>
      <c r="B14224" s="54" t="s">
        <v>18946</v>
      </c>
      <c r="C14224" s="47" t="s">
        <v>11</v>
      </c>
      <c r="D14224" s="198">
        <v>21.94</v>
      </c>
    </row>
    <row r="14225" spans="1:4" x14ac:dyDescent="0.25">
      <c r="A14225" s="47">
        <v>7592</v>
      </c>
      <c r="B14225" s="54" t="s">
        <v>18947</v>
      </c>
      <c r="C14225" s="47" t="s">
        <v>18</v>
      </c>
      <c r="D14225" s="198">
        <v>20.12</v>
      </c>
    </row>
    <row r="14226" spans="1:4" x14ac:dyDescent="0.25">
      <c r="A14226" s="47">
        <v>40820</v>
      </c>
      <c r="B14226" s="54" t="s">
        <v>18948</v>
      </c>
      <c r="C14226" s="47" t="s">
        <v>4061</v>
      </c>
      <c r="D14226" s="198">
        <v>3530.94</v>
      </c>
    </row>
    <row r="14227" spans="1:4" ht="26.4" x14ac:dyDescent="0.25">
      <c r="A14227" s="47">
        <v>11826</v>
      </c>
      <c r="B14227" s="54" t="s">
        <v>18949</v>
      </c>
      <c r="C14227" s="47" t="s">
        <v>11</v>
      </c>
      <c r="D14227" s="198">
        <v>61.29</v>
      </c>
    </row>
    <row r="14228" spans="1:4" ht="26.4" x14ac:dyDescent="0.25">
      <c r="A14228" s="47">
        <v>7606</v>
      </c>
      <c r="B14228" s="54" t="s">
        <v>18950</v>
      </c>
      <c r="C14228" s="47" t="s">
        <v>11</v>
      </c>
      <c r="D14228" s="198">
        <v>73.7</v>
      </c>
    </row>
    <row r="14229" spans="1:4" ht="26.4" x14ac:dyDescent="0.25">
      <c r="A14229" s="47">
        <v>11825</v>
      </c>
      <c r="B14229" s="54" t="s">
        <v>18951</v>
      </c>
      <c r="C14229" s="47" t="s">
        <v>11</v>
      </c>
      <c r="D14229" s="198">
        <v>77.53</v>
      </c>
    </row>
    <row r="14230" spans="1:4" ht="26.4" x14ac:dyDescent="0.25">
      <c r="A14230" s="47">
        <v>11767</v>
      </c>
      <c r="B14230" s="54" t="s">
        <v>18952</v>
      </c>
      <c r="C14230" s="47" t="s">
        <v>11</v>
      </c>
      <c r="D14230" s="198">
        <v>206.51</v>
      </c>
    </row>
    <row r="14231" spans="1:4" ht="26.4" x14ac:dyDescent="0.25">
      <c r="A14231" s="47">
        <v>11763</v>
      </c>
      <c r="B14231" s="54" t="s">
        <v>18953</v>
      </c>
      <c r="C14231" s="47" t="s">
        <v>11</v>
      </c>
      <c r="D14231" s="198">
        <v>160.94999999999999</v>
      </c>
    </row>
    <row r="14232" spans="1:4" ht="26.4" x14ac:dyDescent="0.25">
      <c r="A14232" s="47">
        <v>11764</v>
      </c>
      <c r="B14232" s="54" t="s">
        <v>18954</v>
      </c>
      <c r="C14232" s="47" t="s">
        <v>11</v>
      </c>
      <c r="D14232" s="198">
        <v>132.05000000000001</v>
      </c>
    </row>
    <row r="14233" spans="1:4" ht="26.4" x14ac:dyDescent="0.25">
      <c r="A14233" s="47">
        <v>11829</v>
      </c>
      <c r="B14233" s="54" t="s">
        <v>18955</v>
      </c>
      <c r="C14233" s="47" t="s">
        <v>11</v>
      </c>
      <c r="D14233" s="198">
        <v>31.91</v>
      </c>
    </row>
    <row r="14234" spans="1:4" ht="26.4" x14ac:dyDescent="0.25">
      <c r="A14234" s="47">
        <v>11830</v>
      </c>
      <c r="B14234" s="54" t="s">
        <v>18956</v>
      </c>
      <c r="C14234" s="47" t="s">
        <v>11</v>
      </c>
      <c r="D14234" s="198">
        <v>34.46</v>
      </c>
    </row>
    <row r="14235" spans="1:4" ht="26.4" x14ac:dyDescent="0.25">
      <c r="A14235" s="47">
        <v>11765</v>
      </c>
      <c r="B14235" s="54" t="s">
        <v>18957</v>
      </c>
      <c r="C14235" s="47" t="s">
        <v>11</v>
      </c>
      <c r="D14235" s="198">
        <v>88.01</v>
      </c>
    </row>
    <row r="14236" spans="1:4" ht="26.4" x14ac:dyDescent="0.25">
      <c r="A14236" s="47">
        <v>11766</v>
      </c>
      <c r="B14236" s="54" t="s">
        <v>18958</v>
      </c>
      <c r="C14236" s="47" t="s">
        <v>11</v>
      </c>
      <c r="D14236" s="198">
        <v>48.14</v>
      </c>
    </row>
    <row r="14237" spans="1:4" ht="26.4" x14ac:dyDescent="0.25">
      <c r="A14237" s="47">
        <v>11824</v>
      </c>
      <c r="B14237" s="54" t="s">
        <v>18959</v>
      </c>
      <c r="C14237" s="47" t="s">
        <v>11</v>
      </c>
      <c r="D14237" s="198">
        <v>56.62</v>
      </c>
    </row>
    <row r="14238" spans="1:4" ht="26.4" x14ac:dyDescent="0.25">
      <c r="A14238" s="47">
        <v>44045</v>
      </c>
      <c r="B14238" s="54" t="s">
        <v>18960</v>
      </c>
      <c r="C14238" s="47" t="s">
        <v>11</v>
      </c>
      <c r="D14238" s="198">
        <v>257.47000000000003</v>
      </c>
    </row>
    <row r="14239" spans="1:4" ht="26.4" x14ac:dyDescent="0.25">
      <c r="A14239" s="47">
        <v>39702</v>
      </c>
      <c r="B14239" s="54" t="s">
        <v>18961</v>
      </c>
      <c r="C14239" s="47" t="s">
        <v>11</v>
      </c>
      <c r="D14239" s="198">
        <v>1709.98</v>
      </c>
    </row>
    <row r="14240" spans="1:4" ht="26.4" x14ac:dyDescent="0.25">
      <c r="A14240" s="47">
        <v>13415</v>
      </c>
      <c r="B14240" s="54" t="s">
        <v>18962</v>
      </c>
      <c r="C14240" s="47" t="s">
        <v>11</v>
      </c>
      <c r="D14240" s="198">
        <v>56.14</v>
      </c>
    </row>
    <row r="14241" spans="1:4" ht="26.4" x14ac:dyDescent="0.25">
      <c r="A14241" s="47">
        <v>7602</v>
      </c>
      <c r="B14241" s="54" t="s">
        <v>18963</v>
      </c>
      <c r="C14241" s="47" t="s">
        <v>11</v>
      </c>
      <c r="D14241" s="198">
        <v>35.82</v>
      </c>
    </row>
    <row r="14242" spans="1:4" ht="26.4" x14ac:dyDescent="0.25">
      <c r="A14242" s="47">
        <v>7603</v>
      </c>
      <c r="B14242" s="54" t="s">
        <v>18964</v>
      </c>
      <c r="C14242" s="47" t="s">
        <v>11</v>
      </c>
      <c r="D14242" s="198">
        <v>30.39</v>
      </c>
    </row>
    <row r="14243" spans="1:4" ht="26.4" x14ac:dyDescent="0.25">
      <c r="A14243" s="47">
        <v>11777</v>
      </c>
      <c r="B14243" s="54" t="s">
        <v>18965</v>
      </c>
      <c r="C14243" s="47" t="s">
        <v>11</v>
      </c>
      <c r="D14243" s="198">
        <v>199.49</v>
      </c>
    </row>
    <row r="14244" spans="1:4" ht="26.4" x14ac:dyDescent="0.25">
      <c r="A14244" s="47">
        <v>13417</v>
      </c>
      <c r="B14244" s="54" t="s">
        <v>18966</v>
      </c>
      <c r="C14244" s="47" t="s">
        <v>11</v>
      </c>
      <c r="D14244" s="198">
        <v>73.11</v>
      </c>
    </row>
    <row r="14245" spans="1:4" ht="26.4" x14ac:dyDescent="0.25">
      <c r="A14245" s="47">
        <v>36791</v>
      </c>
      <c r="B14245" s="54" t="s">
        <v>18967</v>
      </c>
      <c r="C14245" s="47" t="s">
        <v>11</v>
      </c>
      <c r="D14245" s="198">
        <v>109.74</v>
      </c>
    </row>
    <row r="14246" spans="1:4" ht="26.4" x14ac:dyDescent="0.25">
      <c r="A14246" s="47">
        <v>36795</v>
      </c>
      <c r="B14246" s="54" t="s">
        <v>18968</v>
      </c>
      <c r="C14246" s="47" t="s">
        <v>11</v>
      </c>
      <c r="D14246" s="198">
        <v>1387.49</v>
      </c>
    </row>
    <row r="14247" spans="1:4" ht="26.4" x14ac:dyDescent="0.25">
      <c r="A14247" s="47">
        <v>36796</v>
      </c>
      <c r="B14247" s="54" t="s">
        <v>18969</v>
      </c>
      <c r="C14247" s="47" t="s">
        <v>11</v>
      </c>
      <c r="D14247" s="198">
        <v>115.3</v>
      </c>
    </row>
    <row r="14248" spans="1:4" ht="26.4" x14ac:dyDescent="0.25">
      <c r="A14248" s="47">
        <v>36792</v>
      </c>
      <c r="B14248" s="54" t="s">
        <v>18970</v>
      </c>
      <c r="C14248" s="47" t="s">
        <v>11</v>
      </c>
      <c r="D14248" s="198">
        <v>146.05000000000001</v>
      </c>
    </row>
    <row r="14249" spans="1:4" ht="26.4" x14ac:dyDescent="0.25">
      <c r="A14249" s="47">
        <v>11773</v>
      </c>
      <c r="B14249" s="54" t="s">
        <v>18971</v>
      </c>
      <c r="C14249" s="47" t="s">
        <v>11</v>
      </c>
      <c r="D14249" s="198">
        <v>97.22</v>
      </c>
    </row>
    <row r="14250" spans="1:4" ht="26.4" x14ac:dyDescent="0.25">
      <c r="A14250" s="47">
        <v>11762</v>
      </c>
      <c r="B14250" s="54" t="s">
        <v>18972</v>
      </c>
      <c r="C14250" s="47" t="s">
        <v>11</v>
      </c>
      <c r="D14250" s="198">
        <v>46.11</v>
      </c>
    </row>
    <row r="14251" spans="1:4" ht="26.4" x14ac:dyDescent="0.25">
      <c r="A14251" s="47">
        <v>7604</v>
      </c>
      <c r="B14251" s="54" t="s">
        <v>18973</v>
      </c>
      <c r="C14251" s="47" t="s">
        <v>11</v>
      </c>
      <c r="D14251" s="198">
        <v>39.049999999999997</v>
      </c>
    </row>
    <row r="14252" spans="1:4" ht="26.4" x14ac:dyDescent="0.25">
      <c r="A14252" s="47">
        <v>13984</v>
      </c>
      <c r="B14252" s="54" t="s">
        <v>18974</v>
      </c>
      <c r="C14252" s="47" t="s">
        <v>11</v>
      </c>
      <c r="D14252" s="198">
        <v>56.75</v>
      </c>
    </row>
    <row r="14253" spans="1:4" ht="26.4" x14ac:dyDescent="0.25">
      <c r="A14253" s="47">
        <v>11772</v>
      </c>
      <c r="B14253" s="54" t="s">
        <v>18975</v>
      </c>
      <c r="C14253" s="47" t="s">
        <v>11</v>
      </c>
      <c r="D14253" s="198">
        <v>97.53</v>
      </c>
    </row>
    <row r="14254" spans="1:4" ht="26.4" x14ac:dyDescent="0.25">
      <c r="A14254" s="47">
        <v>13983</v>
      </c>
      <c r="B14254" s="54" t="s">
        <v>18976</v>
      </c>
      <c r="C14254" s="47" t="s">
        <v>11</v>
      </c>
      <c r="D14254" s="198">
        <v>73.86</v>
      </c>
    </row>
    <row r="14255" spans="1:4" ht="26.4" x14ac:dyDescent="0.25">
      <c r="A14255" s="47">
        <v>13416</v>
      </c>
      <c r="B14255" s="54" t="s">
        <v>18977</v>
      </c>
      <c r="C14255" s="47" t="s">
        <v>11</v>
      </c>
      <c r="D14255" s="198">
        <v>65.599999999999994</v>
      </c>
    </row>
    <row r="14256" spans="1:4" ht="26.4" x14ac:dyDescent="0.25">
      <c r="A14256" s="47">
        <v>40329</v>
      </c>
      <c r="B14256" s="54" t="s">
        <v>18978</v>
      </c>
      <c r="C14256" s="47" t="s">
        <v>11</v>
      </c>
      <c r="D14256" s="198">
        <v>20</v>
      </c>
    </row>
    <row r="14257" spans="1:4" ht="26.4" x14ac:dyDescent="0.25">
      <c r="A14257" s="47">
        <v>11823</v>
      </c>
      <c r="B14257" s="54" t="s">
        <v>18979</v>
      </c>
      <c r="C14257" s="47" t="s">
        <v>11</v>
      </c>
      <c r="D14257" s="198">
        <v>8.42</v>
      </c>
    </row>
    <row r="14258" spans="1:4" x14ac:dyDescent="0.25">
      <c r="A14258" s="47">
        <v>11822</v>
      </c>
      <c r="B14258" s="54" t="s">
        <v>18980</v>
      </c>
      <c r="C14258" s="47" t="s">
        <v>11</v>
      </c>
      <c r="D14258" s="198">
        <v>26.86</v>
      </c>
    </row>
    <row r="14259" spans="1:4" x14ac:dyDescent="0.25">
      <c r="A14259" s="47">
        <v>11831</v>
      </c>
      <c r="B14259" s="54" t="s">
        <v>18981</v>
      </c>
      <c r="C14259" s="47" t="s">
        <v>11</v>
      </c>
      <c r="D14259" s="198">
        <v>16.16</v>
      </c>
    </row>
    <row r="14260" spans="1:4" x14ac:dyDescent="0.25">
      <c r="A14260" s="47">
        <v>45249</v>
      </c>
      <c r="B14260" s="54" t="s">
        <v>18982</v>
      </c>
      <c r="C14260" s="47" t="s">
        <v>11</v>
      </c>
      <c r="D14260" s="198">
        <v>163.19999999999999</v>
      </c>
    </row>
    <row r="14261" spans="1:4" ht="39.6" x14ac:dyDescent="0.25">
      <c r="A14261" s="47">
        <v>7613</v>
      </c>
      <c r="B14261" s="54" t="s">
        <v>18983</v>
      </c>
      <c r="C14261" s="47" t="s">
        <v>11</v>
      </c>
    </row>
    <row r="14262" spans="1:4" ht="39.6" x14ac:dyDescent="0.25">
      <c r="A14262" s="47">
        <v>7619</v>
      </c>
      <c r="B14262" s="54" t="s">
        <v>18984</v>
      </c>
      <c r="C14262" s="47" t="s">
        <v>11</v>
      </c>
    </row>
    <row r="14263" spans="1:4" ht="39.6" x14ac:dyDescent="0.25">
      <c r="A14263" s="47">
        <v>12076</v>
      </c>
      <c r="B14263" s="54" t="s">
        <v>18985</v>
      </c>
      <c r="C14263" s="47" t="s">
        <v>11</v>
      </c>
    </row>
    <row r="14264" spans="1:4" ht="39.6" x14ac:dyDescent="0.25">
      <c r="A14264" s="47">
        <v>7614</v>
      </c>
      <c r="B14264" s="54" t="s">
        <v>18986</v>
      </c>
      <c r="C14264" s="47" t="s">
        <v>11</v>
      </c>
    </row>
    <row r="14265" spans="1:4" ht="39.6" x14ac:dyDescent="0.25">
      <c r="A14265" s="47">
        <v>7618</v>
      </c>
      <c r="B14265" s="54" t="s">
        <v>18987</v>
      </c>
      <c r="C14265" s="47" t="s">
        <v>11</v>
      </c>
    </row>
    <row r="14266" spans="1:4" ht="39.6" x14ac:dyDescent="0.25">
      <c r="A14266" s="47">
        <v>7620</v>
      </c>
      <c r="B14266" s="54" t="s">
        <v>18988</v>
      </c>
      <c r="C14266" s="47" t="s">
        <v>11</v>
      </c>
    </row>
    <row r="14267" spans="1:4" ht="39.6" x14ac:dyDescent="0.25">
      <c r="A14267" s="47">
        <v>7610</v>
      </c>
      <c r="B14267" s="54" t="s">
        <v>18989</v>
      </c>
      <c r="C14267" s="47" t="s">
        <v>11</v>
      </c>
    </row>
    <row r="14268" spans="1:4" ht="39.6" x14ac:dyDescent="0.25">
      <c r="A14268" s="47">
        <v>7615</v>
      </c>
      <c r="B14268" s="54" t="s">
        <v>18990</v>
      </c>
      <c r="C14268" s="47" t="s">
        <v>11</v>
      </c>
    </row>
    <row r="14269" spans="1:4" ht="39.6" x14ac:dyDescent="0.25">
      <c r="A14269" s="47">
        <v>7617</v>
      </c>
      <c r="B14269" s="54" t="s">
        <v>18991</v>
      </c>
      <c r="C14269" s="47" t="s">
        <v>11</v>
      </c>
    </row>
    <row r="14270" spans="1:4" ht="39.6" x14ac:dyDescent="0.25">
      <c r="A14270" s="47">
        <v>7616</v>
      </c>
      <c r="B14270" s="54" t="s">
        <v>18992</v>
      </c>
      <c r="C14270" s="47" t="s">
        <v>11</v>
      </c>
    </row>
    <row r="14271" spans="1:4" ht="39.6" x14ac:dyDescent="0.25">
      <c r="A14271" s="47">
        <v>7611</v>
      </c>
      <c r="B14271" s="54" t="s">
        <v>18993</v>
      </c>
      <c r="C14271" s="47" t="s">
        <v>11</v>
      </c>
    </row>
    <row r="14272" spans="1:4" ht="39.6" x14ac:dyDescent="0.25">
      <c r="A14272" s="47">
        <v>7612</v>
      </c>
      <c r="B14272" s="54" t="s">
        <v>18994</v>
      </c>
      <c r="C14272" s="47" t="s">
        <v>11</v>
      </c>
    </row>
    <row r="14273" spans="1:4" x14ac:dyDescent="0.25">
      <c r="A14273" s="47">
        <v>37371</v>
      </c>
      <c r="B14273" s="54" t="s">
        <v>18995</v>
      </c>
      <c r="C14273" s="47" t="s">
        <v>18</v>
      </c>
      <c r="D14273" s="198">
        <v>0.71</v>
      </c>
    </row>
    <row r="14274" spans="1:4" x14ac:dyDescent="0.25">
      <c r="A14274" s="47">
        <v>40861</v>
      </c>
      <c r="B14274" s="54" t="s">
        <v>18996</v>
      </c>
      <c r="C14274" s="47" t="s">
        <v>4061</v>
      </c>
      <c r="D14274" s="198">
        <v>134.08000000000001</v>
      </c>
    </row>
    <row r="14275" spans="1:4" ht="26.4" x14ac:dyDescent="0.25">
      <c r="A14275" s="47">
        <v>36509</v>
      </c>
      <c r="B14275" s="54" t="s">
        <v>18997</v>
      </c>
      <c r="C14275" s="47" t="s">
        <v>11</v>
      </c>
    </row>
    <row r="14276" spans="1:4" ht="26.4" x14ac:dyDescent="0.25">
      <c r="A14276" s="47">
        <v>36510</v>
      </c>
      <c r="B14276" s="54" t="s">
        <v>18998</v>
      </c>
      <c r="C14276" s="47" t="s">
        <v>11</v>
      </c>
    </row>
    <row r="14277" spans="1:4" ht="26.4" x14ac:dyDescent="0.25">
      <c r="A14277" s="47">
        <v>25020</v>
      </c>
      <c r="B14277" s="54" t="s">
        <v>18999</v>
      </c>
      <c r="C14277" s="47" t="s">
        <v>11</v>
      </c>
    </row>
    <row r="14278" spans="1:4" ht="26.4" x14ac:dyDescent="0.25">
      <c r="A14278" s="47">
        <v>7622</v>
      </c>
      <c r="B14278" s="54" t="s">
        <v>19000</v>
      </c>
      <c r="C14278" s="47" t="s">
        <v>11</v>
      </c>
    </row>
    <row r="14279" spans="1:4" ht="26.4" x14ac:dyDescent="0.25">
      <c r="A14279" s="47">
        <v>7624</v>
      </c>
      <c r="B14279" s="54" t="s">
        <v>19001</v>
      </c>
      <c r="C14279" s="47" t="s">
        <v>11</v>
      </c>
    </row>
    <row r="14280" spans="1:4" ht="26.4" x14ac:dyDescent="0.25">
      <c r="A14280" s="47">
        <v>7625</v>
      </c>
      <c r="B14280" s="54" t="s">
        <v>19002</v>
      </c>
      <c r="C14280" s="47" t="s">
        <v>11</v>
      </c>
    </row>
    <row r="14281" spans="1:4" ht="26.4" x14ac:dyDescent="0.25">
      <c r="A14281" s="47">
        <v>7623</v>
      </c>
      <c r="B14281" s="54" t="s">
        <v>19003</v>
      </c>
      <c r="C14281" s="47" t="s">
        <v>11</v>
      </c>
    </row>
    <row r="14282" spans="1:4" ht="26.4" x14ac:dyDescent="0.25">
      <c r="A14282" s="47">
        <v>36508</v>
      </c>
      <c r="B14282" s="54" t="s">
        <v>19004</v>
      </c>
      <c r="C14282" s="47" t="s">
        <v>11</v>
      </c>
    </row>
    <row r="14283" spans="1:4" ht="26.4" x14ac:dyDescent="0.25">
      <c r="A14283" s="47">
        <v>13238</v>
      </c>
      <c r="B14283" s="54" t="s">
        <v>19005</v>
      </c>
      <c r="C14283" s="47" t="s">
        <v>11</v>
      </c>
    </row>
    <row r="14284" spans="1:4" ht="26.4" x14ac:dyDescent="0.25">
      <c r="A14284" s="47">
        <v>36511</v>
      </c>
      <c r="B14284" s="54" t="s">
        <v>19006</v>
      </c>
      <c r="C14284" s="47" t="s">
        <v>11</v>
      </c>
    </row>
    <row r="14285" spans="1:4" x14ac:dyDescent="0.25">
      <c r="A14285" s="47">
        <v>36515</v>
      </c>
      <c r="B14285" s="54" t="s">
        <v>19007</v>
      </c>
      <c r="C14285" s="47" t="s">
        <v>11</v>
      </c>
    </row>
    <row r="14286" spans="1:4" ht="26.4" x14ac:dyDescent="0.25">
      <c r="A14286" s="47">
        <v>10598</v>
      </c>
      <c r="B14286" s="54" t="s">
        <v>19008</v>
      </c>
      <c r="C14286" s="47" t="s">
        <v>11</v>
      </c>
    </row>
    <row r="14287" spans="1:4" ht="26.4" x14ac:dyDescent="0.25">
      <c r="A14287" s="47">
        <v>7640</v>
      </c>
      <c r="B14287" s="54" t="s">
        <v>19009</v>
      </c>
      <c r="C14287" s="47" t="s">
        <v>11</v>
      </c>
    </row>
    <row r="14288" spans="1:4" x14ac:dyDescent="0.25">
      <c r="A14288" s="47">
        <v>36513</v>
      </c>
      <c r="B14288" s="54" t="s">
        <v>19010</v>
      </c>
      <c r="C14288" s="47" t="s">
        <v>11</v>
      </c>
    </row>
    <row r="14289" spans="1:4" ht="26.4" x14ac:dyDescent="0.25">
      <c r="A14289" s="47">
        <v>36514</v>
      </c>
      <c r="B14289" s="54" t="s">
        <v>19011</v>
      </c>
      <c r="C14289" s="47" t="s">
        <v>11</v>
      </c>
    </row>
    <row r="14290" spans="1:4" x14ac:dyDescent="0.25">
      <c r="A14290" s="47">
        <v>11572</v>
      </c>
      <c r="B14290" s="54" t="s">
        <v>19012</v>
      </c>
      <c r="C14290" s="47" t="s">
        <v>11</v>
      </c>
      <c r="D14290" s="198">
        <v>30.94</v>
      </c>
    </row>
    <row r="14291" spans="1:4" ht="26.4" x14ac:dyDescent="0.25">
      <c r="A14291" s="47">
        <v>36149</v>
      </c>
      <c r="B14291" s="54" t="s">
        <v>19013</v>
      </c>
      <c r="C14291" s="47" t="s">
        <v>11</v>
      </c>
      <c r="D14291" s="198">
        <v>163.66</v>
      </c>
    </row>
    <row r="14292" spans="1:4" ht="26.4" x14ac:dyDescent="0.25">
      <c r="A14292" s="47">
        <v>42407</v>
      </c>
      <c r="B14292" s="54" t="s">
        <v>19014</v>
      </c>
      <c r="C14292" s="47" t="s">
        <v>27</v>
      </c>
      <c r="D14292" s="198">
        <v>7.1</v>
      </c>
    </row>
    <row r="14293" spans="1:4" x14ac:dyDescent="0.25">
      <c r="A14293" s="47">
        <v>45200</v>
      </c>
      <c r="B14293" s="54" t="s">
        <v>19015</v>
      </c>
      <c r="C14293" s="47" t="s">
        <v>11</v>
      </c>
      <c r="D14293" s="198">
        <v>26.14</v>
      </c>
    </row>
    <row r="14294" spans="1:4" ht="26.4" x14ac:dyDescent="0.25">
      <c r="A14294" s="47">
        <v>11581</v>
      </c>
      <c r="B14294" s="54" t="s">
        <v>19016</v>
      </c>
      <c r="C14294" s="47" t="s">
        <v>27</v>
      </c>
      <c r="D14294" s="198">
        <v>20.420000000000002</v>
      </c>
    </row>
    <row r="14295" spans="1:4" ht="26.4" x14ac:dyDescent="0.25">
      <c r="A14295" s="47">
        <v>43605</v>
      </c>
      <c r="B14295" s="54" t="s">
        <v>19017</v>
      </c>
      <c r="C14295" s="47" t="s">
        <v>27</v>
      </c>
      <c r="D14295" s="198">
        <v>41.78</v>
      </c>
    </row>
    <row r="14296" spans="1:4" ht="26.4" x14ac:dyDescent="0.25">
      <c r="A14296" s="47">
        <v>11580</v>
      </c>
      <c r="B14296" s="54" t="s">
        <v>19018</v>
      </c>
      <c r="C14296" s="47" t="s">
        <v>27</v>
      </c>
      <c r="D14296" s="198">
        <v>8.19</v>
      </c>
    </row>
    <row r="14297" spans="1:4" x14ac:dyDescent="0.25">
      <c r="A14297" s="47">
        <v>38386</v>
      </c>
      <c r="B14297" s="54" t="s">
        <v>19019</v>
      </c>
      <c r="C14297" s="47" t="s">
        <v>11</v>
      </c>
      <c r="D14297" s="198">
        <v>5.57</v>
      </c>
    </row>
    <row r="14298" spans="1:4" x14ac:dyDescent="0.25">
      <c r="A14298" s="47">
        <v>45231</v>
      </c>
      <c r="B14298" s="54" t="s">
        <v>19020</v>
      </c>
      <c r="C14298" s="47" t="s">
        <v>11</v>
      </c>
      <c r="D14298" s="198">
        <v>5.09</v>
      </c>
    </row>
    <row r="14299" spans="1:4" x14ac:dyDescent="0.25">
      <c r="A14299" s="47">
        <v>45232</v>
      </c>
      <c r="B14299" s="54" t="s">
        <v>19021</v>
      </c>
      <c r="C14299" s="47" t="s">
        <v>11</v>
      </c>
      <c r="D14299" s="198">
        <v>8.9600000000000009</v>
      </c>
    </row>
    <row r="14300" spans="1:4" x14ac:dyDescent="0.25">
      <c r="A14300" s="47">
        <v>10743</v>
      </c>
      <c r="B14300" s="54" t="s">
        <v>19022</v>
      </c>
      <c r="C14300" s="47" t="s">
        <v>11</v>
      </c>
      <c r="D14300" s="198">
        <v>420.74</v>
      </c>
    </row>
    <row r="14301" spans="1:4" ht="26.4" x14ac:dyDescent="0.25">
      <c r="A14301" s="47">
        <v>39848</v>
      </c>
      <c r="B14301" s="54" t="s">
        <v>19023</v>
      </c>
      <c r="C14301" s="47" t="s">
        <v>27</v>
      </c>
    </row>
    <row r="14302" spans="1:4" x14ac:dyDescent="0.25">
      <c r="A14302" s="47">
        <v>7667</v>
      </c>
      <c r="B14302" s="54" t="s">
        <v>19024</v>
      </c>
      <c r="C14302" s="47" t="s">
        <v>27</v>
      </c>
      <c r="D14302" s="198">
        <v>3601.42</v>
      </c>
    </row>
    <row r="14303" spans="1:4" x14ac:dyDescent="0.25">
      <c r="A14303" s="47">
        <v>7660</v>
      </c>
      <c r="B14303" s="54" t="s">
        <v>19025</v>
      </c>
      <c r="C14303" s="47" t="s">
        <v>27</v>
      </c>
      <c r="D14303" s="198">
        <v>4590.95</v>
      </c>
    </row>
    <row r="14304" spans="1:4" x14ac:dyDescent="0.25">
      <c r="A14304" s="47">
        <v>7676</v>
      </c>
      <c r="B14304" s="54" t="s">
        <v>19026</v>
      </c>
      <c r="C14304" s="47" t="s">
        <v>27</v>
      </c>
      <c r="D14304" s="198">
        <v>4643.41</v>
      </c>
    </row>
    <row r="14305" spans="1:4" ht="26.4" x14ac:dyDescent="0.25">
      <c r="A14305" s="47">
        <v>20999</v>
      </c>
      <c r="B14305" s="54" t="s">
        <v>19027</v>
      </c>
      <c r="C14305" s="47" t="s">
        <v>27</v>
      </c>
      <c r="D14305" s="198">
        <v>14.8</v>
      </c>
    </row>
    <row r="14306" spans="1:4" ht="26.4" x14ac:dyDescent="0.25">
      <c r="A14306" s="47">
        <v>21001</v>
      </c>
      <c r="B14306" s="54" t="s">
        <v>19028</v>
      </c>
      <c r="C14306" s="47" t="s">
        <v>27</v>
      </c>
      <c r="D14306" s="198">
        <v>27.62</v>
      </c>
    </row>
    <row r="14307" spans="1:4" ht="26.4" x14ac:dyDescent="0.25">
      <c r="A14307" s="47">
        <v>21003</v>
      </c>
      <c r="B14307" s="54" t="s">
        <v>19029</v>
      </c>
      <c r="C14307" s="47" t="s">
        <v>27</v>
      </c>
      <c r="D14307" s="198">
        <v>45.39</v>
      </c>
    </row>
    <row r="14308" spans="1:4" ht="26.4" x14ac:dyDescent="0.25">
      <c r="A14308" s="47">
        <v>21006</v>
      </c>
      <c r="B14308" s="54" t="s">
        <v>19030</v>
      </c>
      <c r="C14308" s="47" t="s">
        <v>27</v>
      </c>
      <c r="D14308" s="198">
        <v>96.32</v>
      </c>
    </row>
    <row r="14309" spans="1:4" ht="26.4" x14ac:dyDescent="0.25">
      <c r="A14309" s="47">
        <v>21019</v>
      </c>
      <c r="B14309" s="54" t="s">
        <v>19031</v>
      </c>
      <c r="C14309" s="47" t="s">
        <v>27</v>
      </c>
      <c r="D14309" s="198">
        <v>33.479999999999997</v>
      </c>
    </row>
    <row r="14310" spans="1:4" ht="26.4" x14ac:dyDescent="0.25">
      <c r="A14310" s="47">
        <v>21021</v>
      </c>
      <c r="B14310" s="54" t="s">
        <v>19032</v>
      </c>
      <c r="C14310" s="47" t="s">
        <v>27</v>
      </c>
      <c r="D14310" s="198">
        <v>52.93</v>
      </c>
    </row>
    <row r="14311" spans="1:4" ht="26.4" x14ac:dyDescent="0.25">
      <c r="A14311" s="47">
        <v>21024</v>
      </c>
      <c r="B14311" s="54" t="s">
        <v>19033</v>
      </c>
      <c r="C14311" s="47" t="s">
        <v>27</v>
      </c>
      <c r="D14311" s="198">
        <v>113.4</v>
      </c>
    </row>
    <row r="14312" spans="1:4" x14ac:dyDescent="0.25">
      <c r="A14312" s="47">
        <v>40624</v>
      </c>
      <c r="B14312" s="54" t="s">
        <v>19034</v>
      </c>
      <c r="C14312" s="47" t="s">
        <v>27</v>
      </c>
      <c r="D14312" s="198">
        <v>99.43</v>
      </c>
    </row>
    <row r="14313" spans="1:4" x14ac:dyDescent="0.25">
      <c r="A14313" s="47">
        <v>42575</v>
      </c>
      <c r="B14313" s="54" t="s">
        <v>19035</v>
      </c>
      <c r="C14313" s="47" t="s">
        <v>27</v>
      </c>
      <c r="D14313" s="198">
        <v>91.24</v>
      </c>
    </row>
    <row r="14314" spans="1:4" x14ac:dyDescent="0.25">
      <c r="A14314" s="47">
        <v>42574</v>
      </c>
      <c r="B14314" s="54" t="s">
        <v>19036</v>
      </c>
      <c r="C14314" s="47" t="s">
        <v>27</v>
      </c>
      <c r="D14314" s="198">
        <v>68.09</v>
      </c>
    </row>
    <row r="14315" spans="1:4" x14ac:dyDescent="0.25">
      <c r="A14315" s="47">
        <v>13127</v>
      </c>
      <c r="B14315" s="54" t="s">
        <v>19037</v>
      </c>
      <c r="C14315" s="47" t="s">
        <v>27</v>
      </c>
      <c r="D14315" s="198">
        <v>44.35</v>
      </c>
    </row>
    <row r="14316" spans="1:4" x14ac:dyDescent="0.25">
      <c r="A14316" s="47">
        <v>13137</v>
      </c>
      <c r="B14316" s="54" t="s">
        <v>19038</v>
      </c>
      <c r="C14316" s="47" t="s">
        <v>27</v>
      </c>
      <c r="D14316" s="198">
        <v>58.85</v>
      </c>
    </row>
    <row r="14317" spans="1:4" x14ac:dyDescent="0.25">
      <c r="A14317" s="47">
        <v>20989</v>
      </c>
      <c r="B14317" s="54" t="s">
        <v>19039</v>
      </c>
      <c r="C14317" s="47" t="s">
        <v>27</v>
      </c>
      <c r="D14317" s="198">
        <v>2108.36</v>
      </c>
    </row>
    <row r="14318" spans="1:4" x14ac:dyDescent="0.25">
      <c r="A14318" s="47">
        <v>21147</v>
      </c>
      <c r="B14318" s="54" t="s">
        <v>19040</v>
      </c>
      <c r="C14318" s="47" t="s">
        <v>27</v>
      </c>
      <c r="D14318" s="198">
        <v>197.68</v>
      </c>
    </row>
    <row r="14319" spans="1:4" x14ac:dyDescent="0.25">
      <c r="A14319" s="47">
        <v>21148</v>
      </c>
      <c r="B14319" s="54" t="s">
        <v>19041</v>
      </c>
      <c r="C14319" s="47" t="s">
        <v>27</v>
      </c>
      <c r="D14319" s="198">
        <v>122.01</v>
      </c>
    </row>
    <row r="14320" spans="1:4" x14ac:dyDescent="0.25">
      <c r="A14320" s="47">
        <v>20984</v>
      </c>
      <c r="B14320" s="54" t="s">
        <v>19042</v>
      </c>
      <c r="C14320" s="47" t="s">
        <v>27</v>
      </c>
      <c r="D14320" s="198">
        <v>4045.54</v>
      </c>
    </row>
    <row r="14321" spans="1:4" x14ac:dyDescent="0.25">
      <c r="A14321" s="47">
        <v>13042</v>
      </c>
      <c r="B14321" s="54" t="s">
        <v>19043</v>
      </c>
      <c r="C14321" s="47" t="s">
        <v>27</v>
      </c>
      <c r="D14321" s="198">
        <v>2241.8200000000002</v>
      </c>
    </row>
    <row r="14322" spans="1:4" x14ac:dyDescent="0.25">
      <c r="A14322" s="47">
        <v>42576</v>
      </c>
      <c r="B14322" s="54" t="s">
        <v>19044</v>
      </c>
      <c r="C14322" s="47" t="s">
        <v>27</v>
      </c>
      <c r="D14322" s="198">
        <v>248.88</v>
      </c>
    </row>
    <row r="14323" spans="1:4" x14ac:dyDescent="0.25">
      <c r="A14323" s="47">
        <v>21150</v>
      </c>
      <c r="B14323" s="54" t="s">
        <v>19045</v>
      </c>
      <c r="C14323" s="47" t="s">
        <v>27</v>
      </c>
      <c r="D14323" s="198">
        <v>60.5</v>
      </c>
    </row>
    <row r="14324" spans="1:4" x14ac:dyDescent="0.25">
      <c r="A14324" s="47">
        <v>13141</v>
      </c>
      <c r="B14324" s="54" t="s">
        <v>19046</v>
      </c>
      <c r="C14324" s="47" t="s">
        <v>27</v>
      </c>
      <c r="D14324" s="198">
        <v>76.22</v>
      </c>
    </row>
    <row r="14325" spans="1:4" x14ac:dyDescent="0.25">
      <c r="A14325" s="47">
        <v>21151</v>
      </c>
      <c r="B14325" s="54" t="s">
        <v>19047</v>
      </c>
      <c r="C14325" s="47" t="s">
        <v>27</v>
      </c>
      <c r="D14325" s="198">
        <v>362.12</v>
      </c>
    </row>
    <row r="14326" spans="1:4" x14ac:dyDescent="0.25">
      <c r="A14326" s="47">
        <v>13142</v>
      </c>
      <c r="B14326" s="54" t="s">
        <v>19048</v>
      </c>
      <c r="C14326" s="47" t="s">
        <v>27</v>
      </c>
      <c r="D14326" s="198">
        <v>517.67999999999995</v>
      </c>
    </row>
    <row r="14327" spans="1:4" x14ac:dyDescent="0.25">
      <c r="A14327" s="47">
        <v>42577</v>
      </c>
      <c r="B14327" s="54" t="s">
        <v>19049</v>
      </c>
      <c r="C14327" s="47" t="s">
        <v>27</v>
      </c>
      <c r="D14327" s="198">
        <v>568.04</v>
      </c>
    </row>
    <row r="14328" spans="1:4" x14ac:dyDescent="0.25">
      <c r="A14328" s="47">
        <v>20994</v>
      </c>
      <c r="B14328" s="54" t="s">
        <v>19050</v>
      </c>
      <c r="C14328" s="47" t="s">
        <v>27</v>
      </c>
      <c r="D14328" s="198">
        <v>976.06</v>
      </c>
    </row>
    <row r="14329" spans="1:4" x14ac:dyDescent="0.25">
      <c r="A14329" s="47">
        <v>7672</v>
      </c>
      <c r="B14329" s="54" t="s">
        <v>19051</v>
      </c>
      <c r="C14329" s="47" t="s">
        <v>27</v>
      </c>
      <c r="D14329" s="198">
        <v>639.42999999999995</v>
      </c>
    </row>
    <row r="14330" spans="1:4" x14ac:dyDescent="0.25">
      <c r="A14330" s="47">
        <v>20995</v>
      </c>
      <c r="B14330" s="54" t="s">
        <v>19052</v>
      </c>
      <c r="C14330" s="47" t="s">
        <v>27</v>
      </c>
      <c r="D14330" s="198">
        <v>1282.73</v>
      </c>
    </row>
    <row r="14331" spans="1:4" x14ac:dyDescent="0.25">
      <c r="A14331" s="47">
        <v>7690</v>
      </c>
      <c r="B14331" s="54" t="s">
        <v>19053</v>
      </c>
      <c r="C14331" s="47" t="s">
        <v>27</v>
      </c>
      <c r="D14331" s="198">
        <v>741.89</v>
      </c>
    </row>
    <row r="14332" spans="1:4" x14ac:dyDescent="0.25">
      <c r="A14332" s="47">
        <v>20980</v>
      </c>
      <c r="B14332" s="54" t="s">
        <v>19054</v>
      </c>
      <c r="C14332" s="47" t="s">
        <v>27</v>
      </c>
      <c r="D14332" s="198">
        <v>809.33</v>
      </c>
    </row>
    <row r="14333" spans="1:4" x14ac:dyDescent="0.25">
      <c r="A14333" s="47">
        <v>7661</v>
      </c>
      <c r="B14333" s="54" t="s">
        <v>19055</v>
      </c>
      <c r="C14333" s="47" t="s">
        <v>27</v>
      </c>
      <c r="D14333" s="198">
        <v>962.77</v>
      </c>
    </row>
    <row r="14334" spans="1:4" ht="26.4" x14ac:dyDescent="0.25">
      <c r="A14334" s="47">
        <v>21016</v>
      </c>
      <c r="B14334" s="54" t="s">
        <v>19056</v>
      </c>
      <c r="C14334" s="47" t="s">
        <v>27</v>
      </c>
      <c r="D14334" s="198">
        <v>201.59</v>
      </c>
    </row>
    <row r="14335" spans="1:4" ht="26.4" x14ac:dyDescent="0.25">
      <c r="A14335" s="47">
        <v>21008</v>
      </c>
      <c r="B14335" s="54" t="s">
        <v>19057</v>
      </c>
      <c r="C14335" s="47" t="s">
        <v>27</v>
      </c>
      <c r="D14335" s="198">
        <v>23.55</v>
      </c>
    </row>
    <row r="14336" spans="1:4" ht="26.4" x14ac:dyDescent="0.25">
      <c r="A14336" s="47">
        <v>21009</v>
      </c>
      <c r="B14336" s="54" t="s">
        <v>19058</v>
      </c>
      <c r="C14336" s="47" t="s">
        <v>27</v>
      </c>
      <c r="D14336" s="198">
        <v>30.66</v>
      </c>
    </row>
    <row r="14337" spans="1:4" ht="26.4" x14ac:dyDescent="0.25">
      <c r="A14337" s="47">
        <v>21010</v>
      </c>
      <c r="B14337" s="54" t="s">
        <v>19059</v>
      </c>
      <c r="C14337" s="47" t="s">
        <v>27</v>
      </c>
      <c r="D14337" s="198">
        <v>41.17</v>
      </c>
    </row>
    <row r="14338" spans="1:4" ht="26.4" x14ac:dyDescent="0.25">
      <c r="A14338" s="47">
        <v>21011</v>
      </c>
      <c r="B14338" s="54" t="s">
        <v>19060</v>
      </c>
      <c r="C14338" s="47" t="s">
        <v>27</v>
      </c>
      <c r="D14338" s="198">
        <v>60</v>
      </c>
    </row>
    <row r="14339" spans="1:4" ht="26.4" x14ac:dyDescent="0.25">
      <c r="A14339" s="47">
        <v>21012</v>
      </c>
      <c r="B14339" s="54" t="s">
        <v>19061</v>
      </c>
      <c r="C14339" s="47" t="s">
        <v>27</v>
      </c>
      <c r="D14339" s="198">
        <v>66.31</v>
      </c>
    </row>
    <row r="14340" spans="1:4" ht="26.4" x14ac:dyDescent="0.25">
      <c r="A14340" s="47">
        <v>21013</v>
      </c>
      <c r="B14340" s="54" t="s">
        <v>19062</v>
      </c>
      <c r="C14340" s="47" t="s">
        <v>27</v>
      </c>
      <c r="D14340" s="198">
        <v>86.53</v>
      </c>
    </row>
    <row r="14341" spans="1:4" ht="26.4" x14ac:dyDescent="0.25">
      <c r="A14341" s="47">
        <v>21014</v>
      </c>
      <c r="B14341" s="54" t="s">
        <v>19063</v>
      </c>
      <c r="C14341" s="47" t="s">
        <v>27</v>
      </c>
      <c r="D14341" s="198">
        <v>121.07</v>
      </c>
    </row>
    <row r="14342" spans="1:4" ht="26.4" x14ac:dyDescent="0.25">
      <c r="A14342" s="47">
        <v>21015</v>
      </c>
      <c r="B14342" s="54" t="s">
        <v>19064</v>
      </c>
      <c r="C14342" s="47" t="s">
        <v>27</v>
      </c>
      <c r="D14342" s="198">
        <v>139.1</v>
      </c>
    </row>
    <row r="14343" spans="1:4" ht="26.4" x14ac:dyDescent="0.25">
      <c r="A14343" s="47">
        <v>40626</v>
      </c>
      <c r="B14343" s="54" t="s">
        <v>19065</v>
      </c>
      <c r="C14343" s="47" t="s">
        <v>27</v>
      </c>
      <c r="D14343" s="198">
        <v>45.31</v>
      </c>
    </row>
    <row r="14344" spans="1:4" ht="26.4" x14ac:dyDescent="0.25">
      <c r="A14344" s="47">
        <v>7697</v>
      </c>
      <c r="B14344" s="54" t="s">
        <v>19066</v>
      </c>
      <c r="C14344" s="47" t="s">
        <v>27</v>
      </c>
      <c r="D14344" s="198">
        <v>66.37</v>
      </c>
    </row>
    <row r="14345" spans="1:4" ht="26.4" x14ac:dyDescent="0.25">
      <c r="A14345" s="47">
        <v>7698</v>
      </c>
      <c r="B14345" s="54" t="s">
        <v>19067</v>
      </c>
      <c r="C14345" s="47" t="s">
        <v>27</v>
      </c>
      <c r="D14345" s="198">
        <v>57.14</v>
      </c>
    </row>
    <row r="14346" spans="1:4" ht="26.4" x14ac:dyDescent="0.25">
      <c r="A14346" s="47">
        <v>7691</v>
      </c>
      <c r="B14346" s="54" t="s">
        <v>19068</v>
      </c>
      <c r="C14346" s="47" t="s">
        <v>27</v>
      </c>
      <c r="D14346" s="198">
        <v>24.14</v>
      </c>
    </row>
    <row r="14347" spans="1:4" ht="26.4" x14ac:dyDescent="0.25">
      <c r="A14347" s="47">
        <v>7696</v>
      </c>
      <c r="B14347" s="54" t="s">
        <v>19069</v>
      </c>
      <c r="C14347" s="47" t="s">
        <v>27</v>
      </c>
      <c r="D14347" s="198">
        <v>95.72</v>
      </c>
    </row>
    <row r="14348" spans="1:4" ht="26.4" x14ac:dyDescent="0.25">
      <c r="A14348" s="47">
        <v>7701</v>
      </c>
      <c r="B14348" s="54" t="s">
        <v>19070</v>
      </c>
      <c r="C14348" s="47" t="s">
        <v>27</v>
      </c>
      <c r="D14348" s="198">
        <v>118.78</v>
      </c>
    </row>
    <row r="14349" spans="1:4" ht="26.4" x14ac:dyDescent="0.25">
      <c r="A14349" s="47">
        <v>7694</v>
      </c>
      <c r="B14349" s="54" t="s">
        <v>19071</v>
      </c>
      <c r="C14349" s="47" t="s">
        <v>27</v>
      </c>
      <c r="D14349" s="198">
        <v>159.84</v>
      </c>
    </row>
    <row r="14350" spans="1:4" ht="26.4" x14ac:dyDescent="0.25">
      <c r="A14350" s="47">
        <v>7700</v>
      </c>
      <c r="B14350" s="54" t="s">
        <v>19072</v>
      </c>
      <c r="C14350" s="47" t="s">
        <v>27</v>
      </c>
      <c r="D14350" s="198">
        <v>30.53</v>
      </c>
    </row>
    <row r="14351" spans="1:4" ht="26.4" x14ac:dyDescent="0.25">
      <c r="A14351" s="47">
        <v>7693</v>
      </c>
      <c r="B14351" s="54" t="s">
        <v>19073</v>
      </c>
      <c r="C14351" s="47" t="s">
        <v>27</v>
      </c>
      <c r="D14351" s="198">
        <v>220.14</v>
      </c>
    </row>
    <row r="14352" spans="1:4" ht="26.4" x14ac:dyDescent="0.25">
      <c r="A14352" s="47">
        <v>7692</v>
      </c>
      <c r="B14352" s="54" t="s">
        <v>19074</v>
      </c>
      <c r="C14352" s="47" t="s">
        <v>27</v>
      </c>
      <c r="D14352" s="198">
        <v>329.59</v>
      </c>
    </row>
    <row r="14353" spans="1:4" ht="26.4" x14ac:dyDescent="0.25">
      <c r="A14353" s="47">
        <v>7695</v>
      </c>
      <c r="B14353" s="54" t="s">
        <v>19075</v>
      </c>
      <c r="C14353" s="47" t="s">
        <v>27</v>
      </c>
      <c r="D14353" s="198">
        <v>357.44</v>
      </c>
    </row>
    <row r="14354" spans="1:4" x14ac:dyDescent="0.25">
      <c r="A14354" s="47">
        <v>13356</v>
      </c>
      <c r="B14354" s="54" t="s">
        <v>19076</v>
      </c>
      <c r="C14354" s="47" t="s">
        <v>27</v>
      </c>
      <c r="D14354" s="198">
        <v>25.92</v>
      </c>
    </row>
    <row r="14355" spans="1:4" x14ac:dyDescent="0.25">
      <c r="A14355" s="47">
        <v>36365</v>
      </c>
      <c r="B14355" s="54" t="s">
        <v>19077</v>
      </c>
      <c r="C14355" s="47" t="s">
        <v>27</v>
      </c>
      <c r="D14355" s="198">
        <v>52.68</v>
      </c>
    </row>
    <row r="14356" spans="1:4" x14ac:dyDescent="0.25">
      <c r="A14356" s="47">
        <v>41930</v>
      </c>
      <c r="B14356" s="54" t="s">
        <v>19078</v>
      </c>
      <c r="C14356" s="47" t="s">
        <v>27</v>
      </c>
      <c r="D14356" s="198">
        <v>175.46</v>
      </c>
    </row>
    <row r="14357" spans="1:4" x14ac:dyDescent="0.25">
      <c r="A14357" s="47">
        <v>41931</v>
      </c>
      <c r="B14357" s="54" t="s">
        <v>19079</v>
      </c>
      <c r="C14357" s="47" t="s">
        <v>27</v>
      </c>
      <c r="D14357" s="198">
        <v>274.81</v>
      </c>
    </row>
    <row r="14358" spans="1:4" x14ac:dyDescent="0.25">
      <c r="A14358" s="47">
        <v>41932</v>
      </c>
      <c r="B14358" s="54" t="s">
        <v>19080</v>
      </c>
      <c r="C14358" s="47" t="s">
        <v>27</v>
      </c>
      <c r="D14358" s="198">
        <v>422.98</v>
      </c>
    </row>
    <row r="14359" spans="1:4" x14ac:dyDescent="0.25">
      <c r="A14359" s="47">
        <v>41933</v>
      </c>
      <c r="B14359" s="54" t="s">
        <v>19081</v>
      </c>
      <c r="C14359" s="47" t="s">
        <v>27</v>
      </c>
      <c r="D14359" s="198">
        <v>597.77</v>
      </c>
    </row>
    <row r="14360" spans="1:4" x14ac:dyDescent="0.25">
      <c r="A14360" s="47">
        <v>41934</v>
      </c>
      <c r="B14360" s="54" t="s">
        <v>19082</v>
      </c>
      <c r="C14360" s="47" t="s">
        <v>27</v>
      </c>
      <c r="D14360" s="198">
        <v>696.17</v>
      </c>
    </row>
    <row r="14361" spans="1:4" x14ac:dyDescent="0.25">
      <c r="A14361" s="47">
        <v>41936</v>
      </c>
      <c r="B14361" s="54" t="s">
        <v>19083</v>
      </c>
      <c r="C14361" s="47" t="s">
        <v>27</v>
      </c>
      <c r="D14361" s="198">
        <v>103.32</v>
      </c>
    </row>
    <row r="14362" spans="1:4" ht="26.4" x14ac:dyDescent="0.25">
      <c r="A14362" s="47">
        <v>44812</v>
      </c>
      <c r="B14362" s="54" t="s">
        <v>19084</v>
      </c>
      <c r="C14362" s="47" t="s">
        <v>27</v>
      </c>
      <c r="D14362" s="198">
        <v>540.35</v>
      </c>
    </row>
    <row r="14363" spans="1:4" ht="26.4" x14ac:dyDescent="0.25">
      <c r="A14363" s="47">
        <v>41785</v>
      </c>
      <c r="B14363" s="54" t="s">
        <v>19085</v>
      </c>
      <c r="C14363" s="47" t="s">
        <v>27</v>
      </c>
      <c r="D14363" s="198">
        <v>2002.51</v>
      </c>
    </row>
    <row r="14364" spans="1:4" ht="26.4" x14ac:dyDescent="0.25">
      <c r="A14364" s="47">
        <v>41781</v>
      </c>
      <c r="B14364" s="54" t="s">
        <v>19086</v>
      </c>
      <c r="C14364" s="47" t="s">
        <v>27</v>
      </c>
      <c r="D14364" s="198">
        <v>361.58</v>
      </c>
    </row>
    <row r="14365" spans="1:4" ht="26.4" x14ac:dyDescent="0.25">
      <c r="A14365" s="47">
        <v>41783</v>
      </c>
      <c r="B14365" s="54" t="s">
        <v>19087</v>
      </c>
      <c r="C14365" s="47" t="s">
        <v>27</v>
      </c>
      <c r="D14365" s="198">
        <v>1299.92</v>
      </c>
    </row>
    <row r="14366" spans="1:4" ht="26.4" x14ac:dyDescent="0.25">
      <c r="A14366" s="47">
        <v>41786</v>
      </c>
      <c r="B14366" s="54" t="s">
        <v>19088</v>
      </c>
      <c r="C14366" s="47" t="s">
        <v>27</v>
      </c>
      <c r="D14366" s="198">
        <v>2767.59</v>
      </c>
    </row>
    <row r="14367" spans="1:4" ht="26.4" x14ac:dyDescent="0.25">
      <c r="A14367" s="47">
        <v>41779</v>
      </c>
      <c r="B14367" s="54" t="s">
        <v>19089</v>
      </c>
      <c r="C14367" s="47" t="s">
        <v>27</v>
      </c>
      <c r="D14367" s="198">
        <v>142.4</v>
      </c>
    </row>
    <row r="14368" spans="1:4" ht="26.4" x14ac:dyDescent="0.25">
      <c r="A14368" s="47">
        <v>41780</v>
      </c>
      <c r="B14368" s="54" t="s">
        <v>19090</v>
      </c>
      <c r="C14368" s="47" t="s">
        <v>27</v>
      </c>
      <c r="D14368" s="198">
        <v>223.1</v>
      </c>
    </row>
    <row r="14369" spans="1:4" ht="26.4" x14ac:dyDescent="0.25">
      <c r="A14369" s="47">
        <v>41782</v>
      </c>
      <c r="B14369" s="54" t="s">
        <v>19091</v>
      </c>
      <c r="C14369" s="47" t="s">
        <v>27</v>
      </c>
      <c r="D14369" s="198">
        <v>799.2</v>
      </c>
    </row>
    <row r="14370" spans="1:4" x14ac:dyDescent="0.25">
      <c r="A14370" s="47">
        <v>38130</v>
      </c>
      <c r="B14370" s="54" t="s">
        <v>19092</v>
      </c>
      <c r="C14370" s="47" t="s">
        <v>27</v>
      </c>
      <c r="D14370" s="198">
        <v>52.68</v>
      </c>
    </row>
    <row r="14371" spans="1:4" x14ac:dyDescent="0.25">
      <c r="A14371" s="47">
        <v>44260</v>
      </c>
      <c r="B14371" s="54" t="s">
        <v>19093</v>
      </c>
      <c r="C14371" s="47" t="s">
        <v>27</v>
      </c>
      <c r="D14371" s="198">
        <v>498.59</v>
      </c>
    </row>
    <row r="14372" spans="1:4" x14ac:dyDescent="0.25">
      <c r="A14372" s="47">
        <v>21123</v>
      </c>
      <c r="B14372" s="54" t="s">
        <v>19094</v>
      </c>
      <c r="C14372" s="47" t="s">
        <v>27</v>
      </c>
      <c r="D14372" s="198">
        <v>14.66</v>
      </c>
    </row>
    <row r="14373" spans="1:4" x14ac:dyDescent="0.25">
      <c r="A14373" s="47">
        <v>21124</v>
      </c>
      <c r="B14373" s="54" t="s">
        <v>19095</v>
      </c>
      <c r="C14373" s="47" t="s">
        <v>27</v>
      </c>
      <c r="D14373" s="198">
        <v>23.42</v>
      </c>
    </row>
    <row r="14374" spans="1:4" x14ac:dyDescent="0.25">
      <c r="A14374" s="47">
        <v>21125</v>
      </c>
      <c r="B14374" s="54" t="s">
        <v>19096</v>
      </c>
      <c r="C14374" s="47" t="s">
        <v>27</v>
      </c>
      <c r="D14374" s="198">
        <v>40.340000000000003</v>
      </c>
    </row>
    <row r="14375" spans="1:4" x14ac:dyDescent="0.25">
      <c r="A14375" s="47">
        <v>38028</v>
      </c>
      <c r="B14375" s="54" t="s">
        <v>19097</v>
      </c>
      <c r="C14375" s="47" t="s">
        <v>27</v>
      </c>
      <c r="D14375" s="198">
        <v>70.52</v>
      </c>
    </row>
    <row r="14376" spans="1:4" x14ac:dyDescent="0.25">
      <c r="A14376" s="47">
        <v>38029</v>
      </c>
      <c r="B14376" s="54" t="s">
        <v>19098</v>
      </c>
      <c r="C14376" s="47" t="s">
        <v>27</v>
      </c>
      <c r="D14376" s="198">
        <v>103.22</v>
      </c>
    </row>
    <row r="14377" spans="1:4" x14ac:dyDescent="0.25">
      <c r="A14377" s="47">
        <v>38030</v>
      </c>
      <c r="B14377" s="54" t="s">
        <v>19099</v>
      </c>
      <c r="C14377" s="47" t="s">
        <v>27</v>
      </c>
      <c r="D14377" s="198">
        <v>166.91</v>
      </c>
    </row>
    <row r="14378" spans="1:4" x14ac:dyDescent="0.25">
      <c r="A14378" s="47">
        <v>38031</v>
      </c>
      <c r="B14378" s="54" t="s">
        <v>19100</v>
      </c>
      <c r="C14378" s="47" t="s">
        <v>27</v>
      </c>
      <c r="D14378" s="198">
        <v>261.98</v>
      </c>
    </row>
    <row r="14379" spans="1:4" ht="39.6" x14ac:dyDescent="0.25">
      <c r="A14379" s="47">
        <v>39735</v>
      </c>
      <c r="B14379" s="54" t="s">
        <v>19101</v>
      </c>
      <c r="C14379" s="47" t="s">
        <v>27</v>
      </c>
      <c r="D14379" s="198">
        <v>63.17</v>
      </c>
    </row>
    <row r="14380" spans="1:4" ht="39.6" x14ac:dyDescent="0.25">
      <c r="A14380" s="47">
        <v>39734</v>
      </c>
      <c r="B14380" s="54" t="s">
        <v>19102</v>
      </c>
      <c r="C14380" s="47" t="s">
        <v>27</v>
      </c>
      <c r="D14380" s="198">
        <v>74.930000000000007</v>
      </c>
    </row>
    <row r="14381" spans="1:4" ht="39.6" x14ac:dyDescent="0.25">
      <c r="A14381" s="47">
        <v>39736</v>
      </c>
      <c r="B14381" s="54" t="s">
        <v>19103</v>
      </c>
      <c r="C14381" s="47" t="s">
        <v>27</v>
      </c>
      <c r="D14381" s="198">
        <v>85.52</v>
      </c>
    </row>
    <row r="14382" spans="1:4" ht="39.6" x14ac:dyDescent="0.25">
      <c r="A14382" s="47">
        <v>39739</v>
      </c>
      <c r="B14382" s="54" t="s">
        <v>19104</v>
      </c>
      <c r="C14382" s="47" t="s">
        <v>27</v>
      </c>
      <c r="D14382" s="198">
        <v>59.14</v>
      </c>
    </row>
    <row r="14383" spans="1:4" ht="39.6" x14ac:dyDescent="0.25">
      <c r="A14383" s="47">
        <v>39737</v>
      </c>
      <c r="B14383" s="54" t="s">
        <v>19105</v>
      </c>
      <c r="C14383" s="47" t="s">
        <v>27</v>
      </c>
      <c r="D14383" s="198">
        <v>11.5</v>
      </c>
    </row>
    <row r="14384" spans="1:4" ht="39.6" x14ac:dyDescent="0.25">
      <c r="A14384" s="47">
        <v>39738</v>
      </c>
      <c r="B14384" s="54" t="s">
        <v>19106</v>
      </c>
      <c r="C14384" s="47" t="s">
        <v>27</v>
      </c>
      <c r="D14384" s="198">
        <v>4.16</v>
      </c>
    </row>
    <row r="14385" spans="1:4" ht="39.6" x14ac:dyDescent="0.25">
      <c r="A14385" s="47">
        <v>39733</v>
      </c>
      <c r="B14385" s="54" t="s">
        <v>19107</v>
      </c>
      <c r="C14385" s="47" t="s">
        <v>27</v>
      </c>
      <c r="D14385" s="198">
        <v>102.34</v>
      </c>
    </row>
    <row r="14386" spans="1:4" ht="39.6" x14ac:dyDescent="0.25">
      <c r="A14386" s="47">
        <v>39854</v>
      </c>
      <c r="B14386" s="54" t="s">
        <v>19108</v>
      </c>
      <c r="C14386" s="47" t="s">
        <v>27</v>
      </c>
      <c r="D14386" s="198">
        <v>103.79</v>
      </c>
    </row>
    <row r="14387" spans="1:4" ht="39.6" x14ac:dyDescent="0.25">
      <c r="A14387" s="47">
        <v>39740</v>
      </c>
      <c r="B14387" s="54" t="s">
        <v>19109</v>
      </c>
      <c r="C14387" s="47" t="s">
        <v>27</v>
      </c>
      <c r="D14387" s="198">
        <v>56.79</v>
      </c>
    </row>
    <row r="14388" spans="1:4" ht="39.6" x14ac:dyDescent="0.25">
      <c r="A14388" s="47">
        <v>39741</v>
      </c>
      <c r="B14388" s="54" t="s">
        <v>19110</v>
      </c>
      <c r="C14388" s="47" t="s">
        <v>27</v>
      </c>
      <c r="D14388" s="198">
        <v>10.46</v>
      </c>
    </row>
    <row r="14389" spans="1:4" ht="39.6" x14ac:dyDescent="0.25">
      <c r="A14389" s="47">
        <v>39853</v>
      </c>
      <c r="B14389" s="54" t="s">
        <v>19111</v>
      </c>
      <c r="C14389" s="47" t="s">
        <v>27</v>
      </c>
      <c r="D14389" s="198">
        <v>13.74</v>
      </c>
    </row>
    <row r="14390" spans="1:4" ht="39.6" x14ac:dyDescent="0.25">
      <c r="A14390" s="47">
        <v>39742</v>
      </c>
      <c r="B14390" s="54" t="s">
        <v>19112</v>
      </c>
      <c r="C14390" s="47" t="s">
        <v>27</v>
      </c>
      <c r="D14390" s="198">
        <v>45.64</v>
      </c>
    </row>
    <row r="14391" spans="1:4" ht="26.4" x14ac:dyDescent="0.25">
      <c r="A14391" s="47">
        <v>39751</v>
      </c>
      <c r="B14391" s="54" t="s">
        <v>19113</v>
      </c>
      <c r="C14391" s="47" t="s">
        <v>27</v>
      </c>
    </row>
    <row r="14392" spans="1:4" ht="26.4" x14ac:dyDescent="0.25">
      <c r="A14392" s="47">
        <v>39750</v>
      </c>
      <c r="B14392" s="54" t="s">
        <v>19114</v>
      </c>
      <c r="C14392" s="47" t="s">
        <v>27</v>
      </c>
    </row>
    <row r="14393" spans="1:4" ht="26.4" x14ac:dyDescent="0.25">
      <c r="A14393" s="47">
        <v>39749</v>
      </c>
      <c r="B14393" s="54" t="s">
        <v>19115</v>
      </c>
      <c r="C14393" s="47" t="s">
        <v>27</v>
      </c>
    </row>
    <row r="14394" spans="1:4" ht="26.4" x14ac:dyDescent="0.25">
      <c r="A14394" s="47">
        <v>39747</v>
      </c>
      <c r="B14394" s="54" t="s">
        <v>19116</v>
      </c>
      <c r="C14394" s="47" t="s">
        <v>27</v>
      </c>
    </row>
    <row r="14395" spans="1:4" ht="26.4" x14ac:dyDescent="0.25">
      <c r="A14395" s="47">
        <v>39753</v>
      </c>
      <c r="B14395" s="54" t="s">
        <v>19117</v>
      </c>
      <c r="C14395" s="47" t="s">
        <v>27</v>
      </c>
    </row>
    <row r="14396" spans="1:4" ht="26.4" x14ac:dyDescent="0.25">
      <c r="A14396" s="47">
        <v>39752</v>
      </c>
      <c r="B14396" s="54" t="s">
        <v>19118</v>
      </c>
      <c r="C14396" s="47" t="s">
        <v>27</v>
      </c>
    </row>
    <row r="14397" spans="1:4" ht="26.4" x14ac:dyDescent="0.25">
      <c r="A14397" s="47">
        <v>39754</v>
      </c>
      <c r="B14397" s="54" t="s">
        <v>19119</v>
      </c>
      <c r="C14397" s="47" t="s">
        <v>27</v>
      </c>
    </row>
    <row r="14398" spans="1:4" ht="26.4" x14ac:dyDescent="0.25">
      <c r="A14398" s="47">
        <v>39748</v>
      </c>
      <c r="B14398" s="54" t="s">
        <v>19120</v>
      </c>
      <c r="C14398" s="47" t="s">
        <v>27</v>
      </c>
    </row>
    <row r="14399" spans="1:4" ht="26.4" x14ac:dyDescent="0.25">
      <c r="A14399" s="47">
        <v>39755</v>
      </c>
      <c r="B14399" s="54" t="s">
        <v>19121</v>
      </c>
      <c r="C14399" s="47" t="s">
        <v>27</v>
      </c>
    </row>
    <row r="14400" spans="1:4" x14ac:dyDescent="0.25">
      <c r="A14400" s="47">
        <v>12742</v>
      </c>
      <c r="B14400" s="54" t="s">
        <v>19122</v>
      </c>
      <c r="C14400" s="47" t="s">
        <v>27</v>
      </c>
    </row>
    <row r="14401" spans="1:4" x14ac:dyDescent="0.25">
      <c r="A14401" s="47">
        <v>12713</v>
      </c>
      <c r="B14401" s="54" t="s">
        <v>19123</v>
      </c>
      <c r="C14401" s="47" t="s">
        <v>27</v>
      </c>
    </row>
    <row r="14402" spans="1:4" x14ac:dyDescent="0.25">
      <c r="A14402" s="47">
        <v>12743</v>
      </c>
      <c r="B14402" s="54" t="s">
        <v>19124</v>
      </c>
      <c r="C14402" s="47" t="s">
        <v>27</v>
      </c>
    </row>
    <row r="14403" spans="1:4" x14ac:dyDescent="0.25">
      <c r="A14403" s="47">
        <v>12744</v>
      </c>
      <c r="B14403" s="54" t="s">
        <v>19125</v>
      </c>
      <c r="C14403" s="47" t="s">
        <v>27</v>
      </c>
    </row>
    <row r="14404" spans="1:4" x14ac:dyDescent="0.25">
      <c r="A14404" s="47">
        <v>12745</v>
      </c>
      <c r="B14404" s="54" t="s">
        <v>19126</v>
      </c>
      <c r="C14404" s="47" t="s">
        <v>27</v>
      </c>
    </row>
    <row r="14405" spans="1:4" x14ac:dyDescent="0.25">
      <c r="A14405" s="47">
        <v>12746</v>
      </c>
      <c r="B14405" s="54" t="s">
        <v>19127</v>
      </c>
      <c r="C14405" s="47" t="s">
        <v>27</v>
      </c>
    </row>
    <row r="14406" spans="1:4" x14ac:dyDescent="0.25">
      <c r="A14406" s="47">
        <v>12747</v>
      </c>
      <c r="B14406" s="54" t="s">
        <v>19128</v>
      </c>
      <c r="C14406" s="47" t="s">
        <v>27</v>
      </c>
    </row>
    <row r="14407" spans="1:4" x14ac:dyDescent="0.25">
      <c r="A14407" s="47">
        <v>12748</v>
      </c>
      <c r="B14407" s="54" t="s">
        <v>19129</v>
      </c>
      <c r="C14407" s="47" t="s">
        <v>27</v>
      </c>
    </row>
    <row r="14408" spans="1:4" x14ac:dyDescent="0.25">
      <c r="A14408" s="47">
        <v>12749</v>
      </c>
      <c r="B14408" s="54" t="s">
        <v>19130</v>
      </c>
      <c r="C14408" s="47" t="s">
        <v>27</v>
      </c>
    </row>
    <row r="14409" spans="1:4" ht="26.4" x14ac:dyDescent="0.25">
      <c r="A14409" s="47">
        <v>39660</v>
      </c>
      <c r="B14409" s="54" t="s">
        <v>19131</v>
      </c>
      <c r="C14409" s="47" t="s">
        <v>27</v>
      </c>
    </row>
    <row r="14410" spans="1:4" ht="26.4" x14ac:dyDescent="0.25">
      <c r="A14410" s="47">
        <v>39662</v>
      </c>
      <c r="B14410" s="54" t="s">
        <v>19132</v>
      </c>
      <c r="C14410" s="47" t="s">
        <v>27</v>
      </c>
    </row>
    <row r="14411" spans="1:4" ht="26.4" x14ac:dyDescent="0.25">
      <c r="A14411" s="47">
        <v>39661</v>
      </c>
      <c r="B14411" s="54" t="s">
        <v>19133</v>
      </c>
      <c r="C14411" s="47" t="s">
        <v>27</v>
      </c>
    </row>
    <row r="14412" spans="1:4" ht="26.4" x14ac:dyDescent="0.25">
      <c r="A14412" s="47">
        <v>39666</v>
      </c>
      <c r="B14412" s="54" t="s">
        <v>19134</v>
      </c>
      <c r="C14412" s="47" t="s">
        <v>27</v>
      </c>
    </row>
    <row r="14413" spans="1:4" ht="26.4" x14ac:dyDescent="0.25">
      <c r="A14413" s="47">
        <v>39664</v>
      </c>
      <c r="B14413" s="54" t="s">
        <v>19135</v>
      </c>
      <c r="C14413" s="47" t="s">
        <v>27</v>
      </c>
    </row>
    <row r="14414" spans="1:4" ht="26.4" x14ac:dyDescent="0.25">
      <c r="A14414" s="47">
        <v>39663</v>
      </c>
      <c r="B14414" s="54" t="s">
        <v>19136</v>
      </c>
      <c r="C14414" s="47" t="s">
        <v>27</v>
      </c>
    </row>
    <row r="14415" spans="1:4" ht="26.4" x14ac:dyDescent="0.25">
      <c r="A14415" s="47">
        <v>39665</v>
      </c>
      <c r="B14415" s="54" t="s">
        <v>19137</v>
      </c>
      <c r="C14415" s="47" t="s">
        <v>27</v>
      </c>
    </row>
    <row r="14416" spans="1:4" ht="26.4" x14ac:dyDescent="0.25">
      <c r="A14416" s="47">
        <v>7753</v>
      </c>
      <c r="B14416" s="54" t="s">
        <v>19138</v>
      </c>
      <c r="C14416" s="47" t="s">
        <v>27</v>
      </c>
      <c r="D14416" s="198">
        <v>457.52</v>
      </c>
    </row>
    <row r="14417" spans="1:4" ht="26.4" x14ac:dyDescent="0.25">
      <c r="A14417" s="47">
        <v>13256</v>
      </c>
      <c r="B14417" s="54" t="s">
        <v>19139</v>
      </c>
      <c r="C14417" s="47" t="s">
        <v>27</v>
      </c>
      <c r="D14417" s="198">
        <v>640.92999999999995</v>
      </c>
    </row>
    <row r="14418" spans="1:4" ht="26.4" x14ac:dyDescent="0.25">
      <c r="A14418" s="47">
        <v>7757</v>
      </c>
      <c r="B14418" s="54" t="s">
        <v>19140</v>
      </c>
      <c r="C14418" s="47" t="s">
        <v>27</v>
      </c>
      <c r="D14418" s="198">
        <v>683.33</v>
      </c>
    </row>
    <row r="14419" spans="1:4" ht="26.4" x14ac:dyDescent="0.25">
      <c r="A14419" s="47">
        <v>7758</v>
      </c>
      <c r="B14419" s="54" t="s">
        <v>19141</v>
      </c>
      <c r="C14419" s="47" t="s">
        <v>27</v>
      </c>
      <c r="D14419" s="198">
        <v>989.99</v>
      </c>
    </row>
    <row r="14420" spans="1:4" ht="26.4" x14ac:dyDescent="0.25">
      <c r="A14420" s="47">
        <v>7759</v>
      </c>
      <c r="B14420" s="54" t="s">
        <v>19142</v>
      </c>
      <c r="C14420" s="47" t="s">
        <v>27</v>
      </c>
      <c r="D14420" s="198">
        <v>2743.27</v>
      </c>
    </row>
    <row r="14421" spans="1:4" ht="26.4" x14ac:dyDescent="0.25">
      <c r="A14421" s="47">
        <v>40334</v>
      </c>
      <c r="B14421" s="54" t="s">
        <v>19143</v>
      </c>
      <c r="C14421" s="47" t="s">
        <v>27</v>
      </c>
      <c r="D14421" s="198">
        <v>107.47</v>
      </c>
    </row>
    <row r="14422" spans="1:4" ht="26.4" x14ac:dyDescent="0.25">
      <c r="A14422" s="47">
        <v>7745</v>
      </c>
      <c r="B14422" s="54" t="s">
        <v>19144</v>
      </c>
      <c r="C14422" s="47" t="s">
        <v>27</v>
      </c>
      <c r="D14422" s="198">
        <v>121.28</v>
      </c>
    </row>
    <row r="14423" spans="1:4" ht="26.4" x14ac:dyDescent="0.25">
      <c r="A14423" s="47">
        <v>7742</v>
      </c>
      <c r="B14423" s="54" t="s">
        <v>19145</v>
      </c>
      <c r="C14423" s="47" t="s">
        <v>27</v>
      </c>
      <c r="D14423" s="198">
        <v>319.87</v>
      </c>
    </row>
    <row r="14424" spans="1:4" ht="26.4" x14ac:dyDescent="0.25">
      <c r="A14424" s="47">
        <v>7750</v>
      </c>
      <c r="B14424" s="54" t="s">
        <v>19146</v>
      </c>
      <c r="C14424" s="47" t="s">
        <v>27</v>
      </c>
      <c r="D14424" s="198">
        <v>390.47</v>
      </c>
    </row>
    <row r="14425" spans="1:4" ht="26.4" x14ac:dyDescent="0.25">
      <c r="A14425" s="47">
        <v>7756</v>
      </c>
      <c r="B14425" s="54" t="s">
        <v>19147</v>
      </c>
      <c r="C14425" s="47" t="s">
        <v>27</v>
      </c>
      <c r="D14425" s="198">
        <v>448.65</v>
      </c>
    </row>
    <row r="14426" spans="1:4" ht="26.4" x14ac:dyDescent="0.25">
      <c r="A14426" s="47">
        <v>7725</v>
      </c>
      <c r="B14426" s="54" t="s">
        <v>19148</v>
      </c>
      <c r="C14426" s="47" t="s">
        <v>27</v>
      </c>
      <c r="D14426" s="198">
        <v>234.68</v>
      </c>
    </row>
    <row r="14427" spans="1:4" ht="26.4" x14ac:dyDescent="0.25">
      <c r="A14427" s="47">
        <v>7765</v>
      </c>
      <c r="B14427" s="54" t="s">
        <v>19149</v>
      </c>
      <c r="C14427" s="47" t="s">
        <v>27</v>
      </c>
      <c r="D14427" s="198">
        <v>502.88</v>
      </c>
    </row>
    <row r="14428" spans="1:4" ht="26.4" x14ac:dyDescent="0.25">
      <c r="A14428" s="47">
        <v>12569</v>
      </c>
      <c r="B14428" s="54" t="s">
        <v>19150</v>
      </c>
      <c r="C14428" s="47" t="s">
        <v>27</v>
      </c>
      <c r="D14428" s="198">
        <v>694.17</v>
      </c>
    </row>
    <row r="14429" spans="1:4" ht="26.4" x14ac:dyDescent="0.25">
      <c r="A14429" s="47">
        <v>7766</v>
      </c>
      <c r="B14429" s="54" t="s">
        <v>19151</v>
      </c>
      <c r="C14429" s="47" t="s">
        <v>27</v>
      </c>
      <c r="D14429" s="198">
        <v>737.56</v>
      </c>
    </row>
    <row r="14430" spans="1:4" ht="26.4" x14ac:dyDescent="0.25">
      <c r="A14430" s="47">
        <v>7767</v>
      </c>
      <c r="B14430" s="54" t="s">
        <v>19152</v>
      </c>
      <c r="C14430" s="47" t="s">
        <v>27</v>
      </c>
      <c r="D14430" s="198">
        <v>1059.01</v>
      </c>
    </row>
    <row r="14431" spans="1:4" ht="26.4" x14ac:dyDescent="0.25">
      <c r="A14431" s="47">
        <v>7727</v>
      </c>
      <c r="B14431" s="54" t="s">
        <v>19153</v>
      </c>
      <c r="C14431" s="47" t="s">
        <v>27</v>
      </c>
      <c r="D14431" s="198">
        <v>3076.47</v>
      </c>
    </row>
    <row r="14432" spans="1:4" ht="26.4" x14ac:dyDescent="0.25">
      <c r="A14432" s="47">
        <v>7760</v>
      </c>
      <c r="B14432" s="54" t="s">
        <v>19154</v>
      </c>
      <c r="C14432" s="47" t="s">
        <v>27</v>
      </c>
      <c r="D14432" s="198">
        <v>122.27</v>
      </c>
    </row>
    <row r="14433" spans="1:4" ht="26.4" x14ac:dyDescent="0.25">
      <c r="A14433" s="47">
        <v>7761</v>
      </c>
      <c r="B14433" s="54" t="s">
        <v>19155</v>
      </c>
      <c r="C14433" s="47" t="s">
        <v>27</v>
      </c>
      <c r="D14433" s="198">
        <v>128.18</v>
      </c>
    </row>
    <row r="14434" spans="1:4" ht="26.4" x14ac:dyDescent="0.25">
      <c r="A14434" s="47">
        <v>7752</v>
      </c>
      <c r="B14434" s="54" t="s">
        <v>19156</v>
      </c>
      <c r="C14434" s="47" t="s">
        <v>27</v>
      </c>
      <c r="D14434" s="198">
        <v>155.79</v>
      </c>
    </row>
    <row r="14435" spans="1:4" ht="26.4" x14ac:dyDescent="0.25">
      <c r="A14435" s="47">
        <v>7762</v>
      </c>
      <c r="B14435" s="54" t="s">
        <v>19157</v>
      </c>
      <c r="C14435" s="47" t="s">
        <v>27</v>
      </c>
      <c r="D14435" s="198">
        <v>203.61</v>
      </c>
    </row>
    <row r="14436" spans="1:4" ht="26.4" x14ac:dyDescent="0.25">
      <c r="A14436" s="47">
        <v>7722</v>
      </c>
      <c r="B14436" s="54" t="s">
        <v>19158</v>
      </c>
      <c r="C14436" s="47" t="s">
        <v>27</v>
      </c>
      <c r="D14436" s="198">
        <v>311.58999999999997</v>
      </c>
    </row>
    <row r="14437" spans="1:4" ht="26.4" x14ac:dyDescent="0.25">
      <c r="A14437" s="47">
        <v>7763</v>
      </c>
      <c r="B14437" s="54" t="s">
        <v>19159</v>
      </c>
      <c r="C14437" s="47" t="s">
        <v>27</v>
      </c>
      <c r="D14437" s="198">
        <v>379.62</v>
      </c>
    </row>
    <row r="14438" spans="1:4" ht="26.4" x14ac:dyDescent="0.25">
      <c r="A14438" s="47">
        <v>7764</v>
      </c>
      <c r="B14438" s="54" t="s">
        <v>19160</v>
      </c>
      <c r="C14438" s="47" t="s">
        <v>27</v>
      </c>
      <c r="D14438" s="198">
        <v>453.58</v>
      </c>
    </row>
    <row r="14439" spans="1:4" ht="26.4" x14ac:dyDescent="0.25">
      <c r="A14439" s="47">
        <v>12572</v>
      </c>
      <c r="B14439" s="54" t="s">
        <v>19161</v>
      </c>
      <c r="C14439" s="47" t="s">
        <v>27</v>
      </c>
      <c r="D14439" s="198">
        <v>640.92999999999995</v>
      </c>
    </row>
    <row r="14440" spans="1:4" ht="26.4" x14ac:dyDescent="0.25">
      <c r="A14440" s="47">
        <v>12573</v>
      </c>
      <c r="B14440" s="54" t="s">
        <v>19162</v>
      </c>
      <c r="C14440" s="47" t="s">
        <v>27</v>
      </c>
      <c r="D14440" s="198">
        <v>843.07</v>
      </c>
    </row>
    <row r="14441" spans="1:4" ht="26.4" x14ac:dyDescent="0.25">
      <c r="A14441" s="47">
        <v>12574</v>
      </c>
      <c r="B14441" s="54" t="s">
        <v>19163</v>
      </c>
      <c r="C14441" s="47" t="s">
        <v>27</v>
      </c>
      <c r="D14441" s="198">
        <v>1019.37</v>
      </c>
    </row>
    <row r="14442" spans="1:4" ht="26.4" x14ac:dyDescent="0.25">
      <c r="A14442" s="47">
        <v>12575</v>
      </c>
      <c r="B14442" s="54" t="s">
        <v>19164</v>
      </c>
      <c r="C14442" s="47" t="s">
        <v>27</v>
      </c>
      <c r="D14442" s="198">
        <v>1548.09</v>
      </c>
    </row>
    <row r="14443" spans="1:4" ht="26.4" x14ac:dyDescent="0.25">
      <c r="A14443" s="47">
        <v>12576</v>
      </c>
      <c r="B14443" s="54" t="s">
        <v>19165</v>
      </c>
      <c r="C14443" s="47" t="s">
        <v>27</v>
      </c>
      <c r="D14443" s="198">
        <v>187.34</v>
      </c>
    </row>
    <row r="14444" spans="1:4" ht="26.4" x14ac:dyDescent="0.25">
      <c r="A14444" s="47">
        <v>12577</v>
      </c>
      <c r="B14444" s="54" t="s">
        <v>19166</v>
      </c>
      <c r="C14444" s="47" t="s">
        <v>27</v>
      </c>
      <c r="D14444" s="198">
        <v>252.42</v>
      </c>
    </row>
    <row r="14445" spans="1:4" ht="26.4" x14ac:dyDescent="0.25">
      <c r="A14445" s="47">
        <v>12578</v>
      </c>
      <c r="B14445" s="54" t="s">
        <v>19167</v>
      </c>
      <c r="C14445" s="47" t="s">
        <v>27</v>
      </c>
      <c r="D14445" s="198">
        <v>305.67</v>
      </c>
    </row>
    <row r="14446" spans="1:4" ht="26.4" x14ac:dyDescent="0.25">
      <c r="A14446" s="47">
        <v>12579</v>
      </c>
      <c r="B14446" s="54" t="s">
        <v>19168</v>
      </c>
      <c r="C14446" s="47" t="s">
        <v>27</v>
      </c>
      <c r="D14446" s="198">
        <v>526.54999999999995</v>
      </c>
    </row>
    <row r="14447" spans="1:4" ht="26.4" x14ac:dyDescent="0.25">
      <c r="A14447" s="47">
        <v>12580</v>
      </c>
      <c r="B14447" s="54" t="s">
        <v>19169</v>
      </c>
      <c r="C14447" s="47" t="s">
        <v>27</v>
      </c>
      <c r="D14447" s="198">
        <v>548.63</v>
      </c>
    </row>
    <row r="14448" spans="1:4" ht="26.4" x14ac:dyDescent="0.25">
      <c r="A14448" s="47">
        <v>12581</v>
      </c>
      <c r="B14448" s="54" t="s">
        <v>19170</v>
      </c>
      <c r="C14448" s="47" t="s">
        <v>27</v>
      </c>
      <c r="D14448" s="198">
        <v>587.67999999999995</v>
      </c>
    </row>
    <row r="14449" spans="1:4" ht="26.4" x14ac:dyDescent="0.25">
      <c r="A14449" s="47">
        <v>7720</v>
      </c>
      <c r="B14449" s="54" t="s">
        <v>19171</v>
      </c>
      <c r="C14449" s="47" t="s">
        <v>27</v>
      </c>
      <c r="D14449" s="198">
        <v>918.99</v>
      </c>
    </row>
    <row r="14450" spans="1:4" ht="26.4" x14ac:dyDescent="0.25">
      <c r="A14450" s="47">
        <v>40335</v>
      </c>
      <c r="B14450" s="54" t="s">
        <v>19172</v>
      </c>
      <c r="C14450" s="47" t="s">
        <v>27</v>
      </c>
      <c r="D14450" s="198">
        <v>192.27</v>
      </c>
    </row>
    <row r="14451" spans="1:4" ht="26.4" x14ac:dyDescent="0.25">
      <c r="A14451" s="47">
        <v>7740</v>
      </c>
      <c r="B14451" s="54" t="s">
        <v>19173</v>
      </c>
      <c r="C14451" s="47" t="s">
        <v>27</v>
      </c>
      <c r="D14451" s="198">
        <v>197.21</v>
      </c>
    </row>
    <row r="14452" spans="1:4" ht="26.4" x14ac:dyDescent="0.25">
      <c r="A14452" s="47">
        <v>7741</v>
      </c>
      <c r="B14452" s="54" t="s">
        <v>19174</v>
      </c>
      <c r="C14452" s="47" t="s">
        <v>27</v>
      </c>
      <c r="D14452" s="198">
        <v>364.83</v>
      </c>
    </row>
    <row r="14453" spans="1:4" ht="26.4" x14ac:dyDescent="0.25">
      <c r="A14453" s="47">
        <v>7774</v>
      </c>
      <c r="B14453" s="54" t="s">
        <v>19175</v>
      </c>
      <c r="C14453" s="47" t="s">
        <v>27</v>
      </c>
      <c r="D14453" s="198">
        <v>447.66</v>
      </c>
    </row>
    <row r="14454" spans="1:4" ht="26.4" x14ac:dyDescent="0.25">
      <c r="A14454" s="47">
        <v>7744</v>
      </c>
      <c r="B14454" s="54" t="s">
        <v>19176</v>
      </c>
      <c r="C14454" s="47" t="s">
        <v>27</v>
      </c>
      <c r="D14454" s="198">
        <v>584.72</v>
      </c>
    </row>
    <row r="14455" spans="1:4" ht="26.4" x14ac:dyDescent="0.25">
      <c r="A14455" s="47">
        <v>7773</v>
      </c>
      <c r="B14455" s="54" t="s">
        <v>19177</v>
      </c>
      <c r="C14455" s="47" t="s">
        <v>27</v>
      </c>
      <c r="D14455" s="198">
        <v>597.64</v>
      </c>
    </row>
    <row r="14456" spans="1:4" ht="26.4" x14ac:dyDescent="0.25">
      <c r="A14456" s="47">
        <v>7754</v>
      </c>
      <c r="B14456" s="54" t="s">
        <v>19178</v>
      </c>
      <c r="C14456" s="47" t="s">
        <v>27</v>
      </c>
      <c r="D14456" s="198">
        <v>906.18</v>
      </c>
    </row>
    <row r="14457" spans="1:4" ht="26.4" x14ac:dyDescent="0.25">
      <c r="A14457" s="47">
        <v>7735</v>
      </c>
      <c r="B14457" s="54" t="s">
        <v>19179</v>
      </c>
      <c r="C14457" s="47" t="s">
        <v>27</v>
      </c>
      <c r="D14457" s="198">
        <v>1173.4000000000001</v>
      </c>
    </row>
    <row r="14458" spans="1:4" ht="26.4" x14ac:dyDescent="0.25">
      <c r="A14458" s="47">
        <v>7755</v>
      </c>
      <c r="B14458" s="54" t="s">
        <v>19180</v>
      </c>
      <c r="C14458" s="47" t="s">
        <v>27</v>
      </c>
      <c r="D14458" s="198">
        <v>232.7</v>
      </c>
    </row>
    <row r="14459" spans="1:4" ht="26.4" x14ac:dyDescent="0.25">
      <c r="A14459" s="47">
        <v>7776</v>
      </c>
      <c r="B14459" s="54" t="s">
        <v>19181</v>
      </c>
      <c r="C14459" s="47" t="s">
        <v>27</v>
      </c>
      <c r="D14459" s="198">
        <v>485.13</v>
      </c>
    </row>
    <row r="14460" spans="1:4" ht="26.4" x14ac:dyDescent="0.25">
      <c r="A14460" s="47">
        <v>7743</v>
      </c>
      <c r="B14460" s="54" t="s">
        <v>19182</v>
      </c>
      <c r="C14460" s="47" t="s">
        <v>27</v>
      </c>
      <c r="D14460" s="198">
        <v>513.73</v>
      </c>
    </row>
    <row r="14461" spans="1:4" ht="26.4" x14ac:dyDescent="0.25">
      <c r="A14461" s="47">
        <v>7733</v>
      </c>
      <c r="B14461" s="54" t="s">
        <v>19183</v>
      </c>
      <c r="C14461" s="47" t="s">
        <v>27</v>
      </c>
      <c r="D14461" s="198">
        <v>670.51</v>
      </c>
    </row>
    <row r="14462" spans="1:4" ht="26.4" x14ac:dyDescent="0.25">
      <c r="A14462" s="47">
        <v>7775</v>
      </c>
      <c r="B14462" s="54" t="s">
        <v>19184</v>
      </c>
      <c r="C14462" s="47" t="s">
        <v>27</v>
      </c>
      <c r="D14462" s="198">
        <v>734.6</v>
      </c>
    </row>
    <row r="14463" spans="1:4" ht="26.4" x14ac:dyDescent="0.25">
      <c r="A14463" s="47">
        <v>7734</v>
      </c>
      <c r="B14463" s="54" t="s">
        <v>19185</v>
      </c>
      <c r="C14463" s="47" t="s">
        <v>27</v>
      </c>
      <c r="D14463" s="198">
        <v>1040.28</v>
      </c>
    </row>
    <row r="14464" spans="1:4" ht="26.4" x14ac:dyDescent="0.25">
      <c r="A14464" s="47">
        <v>7714</v>
      </c>
      <c r="B14464" s="54" t="s">
        <v>19186</v>
      </c>
      <c r="C14464" s="47" t="s">
        <v>27</v>
      </c>
      <c r="D14464" s="198">
        <v>144.94</v>
      </c>
    </row>
    <row r="14465" spans="1:4" ht="26.4" x14ac:dyDescent="0.25">
      <c r="A14465" s="47">
        <v>37449</v>
      </c>
      <c r="B14465" s="54" t="s">
        <v>19187</v>
      </c>
      <c r="C14465" s="47" t="s">
        <v>27</v>
      </c>
      <c r="D14465" s="198">
        <v>47.56</v>
      </c>
    </row>
    <row r="14466" spans="1:4" ht="26.4" x14ac:dyDescent="0.25">
      <c r="A14466" s="47">
        <v>37450</v>
      </c>
      <c r="B14466" s="54" t="s">
        <v>19188</v>
      </c>
      <c r="C14466" s="47" t="s">
        <v>27</v>
      </c>
      <c r="D14466" s="198">
        <v>66.59</v>
      </c>
    </row>
    <row r="14467" spans="1:4" ht="26.4" x14ac:dyDescent="0.25">
      <c r="A14467" s="47">
        <v>37451</v>
      </c>
      <c r="B14467" s="54" t="s">
        <v>19189</v>
      </c>
      <c r="C14467" s="47" t="s">
        <v>27</v>
      </c>
      <c r="D14467" s="198">
        <v>92.97</v>
      </c>
    </row>
    <row r="14468" spans="1:4" ht="26.4" x14ac:dyDescent="0.25">
      <c r="A14468" s="47">
        <v>37452</v>
      </c>
      <c r="B14468" s="54" t="s">
        <v>19190</v>
      </c>
      <c r="C14468" s="47" t="s">
        <v>27</v>
      </c>
      <c r="D14468" s="198">
        <v>135.13</v>
      </c>
    </row>
    <row r="14469" spans="1:4" ht="26.4" x14ac:dyDescent="0.25">
      <c r="A14469" s="47">
        <v>37453</v>
      </c>
      <c r="B14469" s="54" t="s">
        <v>19191</v>
      </c>
      <c r="C14469" s="47" t="s">
        <v>27</v>
      </c>
      <c r="D14469" s="198">
        <v>155.62</v>
      </c>
    </row>
    <row r="14470" spans="1:4" ht="26.4" x14ac:dyDescent="0.25">
      <c r="A14470" s="47">
        <v>7778</v>
      </c>
      <c r="B14470" s="54" t="s">
        <v>19192</v>
      </c>
      <c r="C14470" s="47" t="s">
        <v>27</v>
      </c>
      <c r="D14470" s="198">
        <v>58.37</v>
      </c>
    </row>
    <row r="14471" spans="1:4" ht="26.4" x14ac:dyDescent="0.25">
      <c r="A14471" s="47">
        <v>7796</v>
      </c>
      <c r="B14471" s="54" t="s">
        <v>19193</v>
      </c>
      <c r="C14471" s="47" t="s">
        <v>27</v>
      </c>
      <c r="D14471" s="198">
        <v>80</v>
      </c>
    </row>
    <row r="14472" spans="1:4" ht="26.4" x14ac:dyDescent="0.25">
      <c r="A14472" s="47">
        <v>7781</v>
      </c>
      <c r="B14472" s="54" t="s">
        <v>19194</v>
      </c>
      <c r="C14472" s="47" t="s">
        <v>27</v>
      </c>
      <c r="D14472" s="198">
        <v>94.54</v>
      </c>
    </row>
    <row r="14473" spans="1:4" ht="26.4" x14ac:dyDescent="0.25">
      <c r="A14473" s="47">
        <v>7795</v>
      </c>
      <c r="B14473" s="54" t="s">
        <v>19195</v>
      </c>
      <c r="C14473" s="47" t="s">
        <v>27</v>
      </c>
      <c r="D14473" s="198">
        <v>140.69999999999999</v>
      </c>
    </row>
    <row r="14474" spans="1:4" ht="26.4" x14ac:dyDescent="0.25">
      <c r="A14474" s="47">
        <v>7791</v>
      </c>
      <c r="B14474" s="54" t="s">
        <v>19196</v>
      </c>
      <c r="C14474" s="47" t="s">
        <v>27</v>
      </c>
      <c r="D14474" s="198">
        <v>168.43</v>
      </c>
    </row>
    <row r="14475" spans="1:4" ht="26.4" x14ac:dyDescent="0.25">
      <c r="A14475" s="47">
        <v>7783</v>
      </c>
      <c r="B14475" s="54" t="s">
        <v>19197</v>
      </c>
      <c r="C14475" s="47" t="s">
        <v>27</v>
      </c>
      <c r="D14475" s="198">
        <v>59.68</v>
      </c>
    </row>
    <row r="14476" spans="1:4" ht="26.4" x14ac:dyDescent="0.25">
      <c r="A14476" s="47">
        <v>7790</v>
      </c>
      <c r="B14476" s="54" t="s">
        <v>19198</v>
      </c>
      <c r="C14476" s="47" t="s">
        <v>27</v>
      </c>
      <c r="D14476" s="198">
        <v>94.05</v>
      </c>
    </row>
    <row r="14477" spans="1:4" ht="26.4" x14ac:dyDescent="0.25">
      <c r="A14477" s="47">
        <v>7785</v>
      </c>
      <c r="B14477" s="54" t="s">
        <v>19199</v>
      </c>
      <c r="C14477" s="47" t="s">
        <v>27</v>
      </c>
      <c r="D14477" s="198">
        <v>103.78</v>
      </c>
    </row>
    <row r="14478" spans="1:4" ht="26.4" x14ac:dyDescent="0.25">
      <c r="A14478" s="47">
        <v>7792</v>
      </c>
      <c r="B14478" s="54" t="s">
        <v>19200</v>
      </c>
      <c r="C14478" s="47" t="s">
        <v>27</v>
      </c>
      <c r="D14478" s="198">
        <v>147.18</v>
      </c>
    </row>
    <row r="14479" spans="1:4" ht="26.4" x14ac:dyDescent="0.25">
      <c r="A14479" s="47">
        <v>7793</v>
      </c>
      <c r="B14479" s="54" t="s">
        <v>19201</v>
      </c>
      <c r="C14479" s="47" t="s">
        <v>27</v>
      </c>
      <c r="D14479" s="198">
        <v>173.83</v>
      </c>
    </row>
    <row r="14480" spans="1:4" ht="26.4" x14ac:dyDescent="0.25">
      <c r="A14480" s="47">
        <v>13159</v>
      </c>
      <c r="B14480" s="54" t="s">
        <v>19202</v>
      </c>
      <c r="C14480" s="47" t="s">
        <v>27</v>
      </c>
      <c r="D14480" s="198">
        <v>151.35</v>
      </c>
    </row>
    <row r="14481" spans="1:4" ht="26.4" x14ac:dyDescent="0.25">
      <c r="A14481" s="47">
        <v>13168</v>
      </c>
      <c r="B14481" s="54" t="s">
        <v>19203</v>
      </c>
      <c r="C14481" s="47" t="s">
        <v>27</v>
      </c>
      <c r="D14481" s="198">
        <v>183.78</v>
      </c>
    </row>
    <row r="14482" spans="1:4" ht="26.4" x14ac:dyDescent="0.25">
      <c r="A14482" s="47">
        <v>13173</v>
      </c>
      <c r="B14482" s="54" t="s">
        <v>19204</v>
      </c>
      <c r="C14482" s="47" t="s">
        <v>27</v>
      </c>
      <c r="D14482" s="198">
        <v>248.64</v>
      </c>
    </row>
    <row r="14483" spans="1:4" ht="26.4" x14ac:dyDescent="0.25">
      <c r="A14483" s="47">
        <v>12583</v>
      </c>
      <c r="B14483" s="54" t="s">
        <v>19205</v>
      </c>
      <c r="C14483" s="47" t="s">
        <v>27</v>
      </c>
      <c r="D14483" s="198">
        <v>49.72</v>
      </c>
    </row>
    <row r="14484" spans="1:4" ht="26.4" x14ac:dyDescent="0.25">
      <c r="A14484" s="47">
        <v>12584</v>
      </c>
      <c r="B14484" s="54" t="s">
        <v>19206</v>
      </c>
      <c r="C14484" s="47" t="s">
        <v>27</v>
      </c>
      <c r="D14484" s="198">
        <v>64.86</v>
      </c>
    </row>
    <row r="14485" spans="1:4" ht="26.4" x14ac:dyDescent="0.25">
      <c r="A14485" s="47">
        <v>12613</v>
      </c>
      <c r="B14485" s="54" t="s">
        <v>19207</v>
      </c>
      <c r="C14485" s="47" t="s">
        <v>11</v>
      </c>
      <c r="D14485" s="198">
        <v>22.02</v>
      </c>
    </row>
    <row r="14486" spans="1:4" ht="26.4" x14ac:dyDescent="0.25">
      <c r="A14486" s="47">
        <v>1031</v>
      </c>
      <c r="B14486" s="54" t="s">
        <v>19208</v>
      </c>
      <c r="C14486" s="47" t="s">
        <v>11</v>
      </c>
      <c r="D14486" s="198">
        <v>15.3</v>
      </c>
    </row>
    <row r="14487" spans="1:4" ht="26.4" x14ac:dyDescent="0.25">
      <c r="A14487" s="47">
        <v>39707</v>
      </c>
      <c r="B14487" s="54" t="s">
        <v>19209</v>
      </c>
      <c r="C14487" s="47" t="s">
        <v>27</v>
      </c>
      <c r="D14487" s="198">
        <v>5.05</v>
      </c>
    </row>
    <row r="14488" spans="1:4" ht="26.4" x14ac:dyDescent="0.25">
      <c r="A14488" s="47">
        <v>39708</v>
      </c>
      <c r="B14488" s="54" t="s">
        <v>19210</v>
      </c>
      <c r="C14488" s="47" t="s">
        <v>27</v>
      </c>
      <c r="D14488" s="198">
        <v>4.8899999999999997</v>
      </c>
    </row>
    <row r="14489" spans="1:4" ht="26.4" x14ac:dyDescent="0.25">
      <c r="A14489" s="47">
        <v>39710</v>
      </c>
      <c r="B14489" s="54" t="s">
        <v>19211</v>
      </c>
      <c r="C14489" s="47" t="s">
        <v>27</v>
      </c>
      <c r="D14489" s="198">
        <v>3.44</v>
      </c>
    </row>
    <row r="14490" spans="1:4" ht="26.4" x14ac:dyDescent="0.25">
      <c r="A14490" s="47">
        <v>39709</v>
      </c>
      <c r="B14490" s="54" t="s">
        <v>19212</v>
      </c>
      <c r="C14490" s="47" t="s">
        <v>27</v>
      </c>
      <c r="D14490" s="198">
        <v>4.7699999999999996</v>
      </c>
    </row>
    <row r="14491" spans="1:4" ht="26.4" x14ac:dyDescent="0.25">
      <c r="A14491" s="47">
        <v>39711</v>
      </c>
      <c r="B14491" s="54" t="s">
        <v>19213</v>
      </c>
      <c r="C14491" s="47" t="s">
        <v>27</v>
      </c>
      <c r="D14491" s="198">
        <v>5.36</v>
      </c>
    </row>
    <row r="14492" spans="1:4" ht="26.4" x14ac:dyDescent="0.25">
      <c r="A14492" s="47">
        <v>39714</v>
      </c>
      <c r="B14492" s="54" t="s">
        <v>19214</v>
      </c>
      <c r="C14492" s="47" t="s">
        <v>27</v>
      </c>
      <c r="D14492" s="198">
        <v>3.4</v>
      </c>
    </row>
    <row r="14493" spans="1:4" ht="26.4" x14ac:dyDescent="0.25">
      <c r="A14493" s="47">
        <v>39712</v>
      </c>
      <c r="B14493" s="54" t="s">
        <v>19215</v>
      </c>
      <c r="C14493" s="47" t="s">
        <v>27</v>
      </c>
      <c r="D14493" s="198">
        <v>1.88</v>
      </c>
    </row>
    <row r="14494" spans="1:4" ht="26.4" x14ac:dyDescent="0.25">
      <c r="A14494" s="47">
        <v>39713</v>
      </c>
      <c r="B14494" s="54" t="s">
        <v>19216</v>
      </c>
      <c r="C14494" s="47" t="s">
        <v>27</v>
      </c>
      <c r="D14494" s="198">
        <v>1.48</v>
      </c>
    </row>
    <row r="14495" spans="1:4" ht="26.4" x14ac:dyDescent="0.25">
      <c r="A14495" s="47">
        <v>39715</v>
      </c>
      <c r="B14495" s="54" t="s">
        <v>19217</v>
      </c>
      <c r="C14495" s="47" t="s">
        <v>27</v>
      </c>
      <c r="D14495" s="198">
        <v>2.42</v>
      </c>
    </row>
    <row r="14496" spans="1:4" ht="26.4" x14ac:dyDescent="0.25">
      <c r="A14496" s="47">
        <v>39716</v>
      </c>
      <c r="B14496" s="54" t="s">
        <v>19218</v>
      </c>
      <c r="C14496" s="47" t="s">
        <v>27</v>
      </c>
      <c r="D14496" s="198">
        <v>1.84</v>
      </c>
    </row>
    <row r="14497" spans="1:4" ht="26.4" x14ac:dyDescent="0.25">
      <c r="A14497" s="47">
        <v>39718</v>
      </c>
      <c r="B14497" s="54" t="s">
        <v>19219</v>
      </c>
      <c r="C14497" s="47" t="s">
        <v>27</v>
      </c>
      <c r="D14497" s="198">
        <v>3.13</v>
      </c>
    </row>
    <row r="14498" spans="1:4" ht="26.4" x14ac:dyDescent="0.25">
      <c r="A14498" s="47">
        <v>9813</v>
      </c>
      <c r="B14498" s="54" t="s">
        <v>19220</v>
      </c>
      <c r="C14498" s="47" t="s">
        <v>27</v>
      </c>
    </row>
    <row r="14499" spans="1:4" ht="26.4" x14ac:dyDescent="0.25">
      <c r="A14499" s="47">
        <v>9815</v>
      </c>
      <c r="B14499" s="54" t="s">
        <v>19221</v>
      </c>
      <c r="C14499" s="47" t="s">
        <v>27</v>
      </c>
    </row>
    <row r="14500" spans="1:4" ht="26.4" x14ac:dyDescent="0.25">
      <c r="A14500" s="47">
        <v>44543</v>
      </c>
      <c r="B14500" s="54" t="s">
        <v>19222</v>
      </c>
      <c r="C14500" s="47" t="s">
        <v>27</v>
      </c>
    </row>
    <row r="14501" spans="1:4" ht="26.4" x14ac:dyDescent="0.25">
      <c r="A14501" s="47">
        <v>44526</v>
      </c>
      <c r="B14501" s="54" t="s">
        <v>19223</v>
      </c>
      <c r="C14501" s="47" t="s">
        <v>27</v>
      </c>
    </row>
    <row r="14502" spans="1:4" ht="26.4" x14ac:dyDescent="0.25">
      <c r="A14502" s="47">
        <v>44545</v>
      </c>
      <c r="B14502" s="54" t="s">
        <v>19224</v>
      </c>
      <c r="C14502" s="47" t="s">
        <v>27</v>
      </c>
    </row>
    <row r="14503" spans="1:4" ht="26.4" x14ac:dyDescent="0.25">
      <c r="A14503" s="47">
        <v>44525</v>
      </c>
      <c r="B14503" s="54" t="s">
        <v>19225</v>
      </c>
      <c r="C14503" s="47" t="s">
        <v>27</v>
      </c>
    </row>
    <row r="14504" spans="1:4" ht="26.4" x14ac:dyDescent="0.25">
      <c r="A14504" s="47">
        <v>44547</v>
      </c>
      <c r="B14504" s="54" t="s">
        <v>19226</v>
      </c>
      <c r="C14504" s="47" t="s">
        <v>27</v>
      </c>
    </row>
    <row r="14505" spans="1:4" ht="26.4" x14ac:dyDescent="0.25">
      <c r="A14505" s="47">
        <v>44519</v>
      </c>
      <c r="B14505" s="54" t="s">
        <v>19227</v>
      </c>
      <c r="C14505" s="47" t="s">
        <v>27</v>
      </c>
    </row>
    <row r="14506" spans="1:4" ht="26.4" x14ac:dyDescent="0.25">
      <c r="A14506" s="47">
        <v>44520</v>
      </c>
      <c r="B14506" s="54" t="s">
        <v>19228</v>
      </c>
      <c r="C14506" s="47" t="s">
        <v>27</v>
      </c>
    </row>
    <row r="14507" spans="1:4" ht="26.4" x14ac:dyDescent="0.25">
      <c r="A14507" s="47">
        <v>44521</v>
      </c>
      <c r="B14507" s="54" t="s">
        <v>19229</v>
      </c>
      <c r="C14507" s="47" t="s">
        <v>27</v>
      </c>
    </row>
    <row r="14508" spans="1:4" ht="26.4" x14ac:dyDescent="0.25">
      <c r="A14508" s="47">
        <v>44522</v>
      </c>
      <c r="B14508" s="54" t="s">
        <v>19230</v>
      </c>
      <c r="C14508" s="47" t="s">
        <v>27</v>
      </c>
    </row>
    <row r="14509" spans="1:4" ht="26.4" x14ac:dyDescent="0.25">
      <c r="A14509" s="47">
        <v>44523</v>
      </c>
      <c r="B14509" s="54" t="s">
        <v>19231</v>
      </c>
      <c r="C14509" s="47" t="s">
        <v>27</v>
      </c>
    </row>
    <row r="14510" spans="1:4" ht="26.4" x14ac:dyDescent="0.25">
      <c r="A14510" s="47">
        <v>44527</v>
      </c>
      <c r="B14510" s="54" t="s">
        <v>19232</v>
      </c>
      <c r="C14510" s="47" t="s">
        <v>27</v>
      </c>
    </row>
    <row r="14511" spans="1:4" ht="26.4" x14ac:dyDescent="0.25">
      <c r="A14511" s="47">
        <v>44524</v>
      </c>
      <c r="B14511" s="54" t="s">
        <v>19233</v>
      </c>
      <c r="C14511" s="47" t="s">
        <v>27</v>
      </c>
    </row>
    <row r="14512" spans="1:4" ht="26.4" x14ac:dyDescent="0.25">
      <c r="A14512" s="47">
        <v>44542</v>
      </c>
      <c r="B14512" s="54" t="s">
        <v>19234</v>
      </c>
      <c r="C14512" s="47" t="s">
        <v>27</v>
      </c>
    </row>
    <row r="14513" spans="1:4" x14ac:dyDescent="0.25">
      <c r="A14513" s="47">
        <v>9877</v>
      </c>
      <c r="B14513" s="54" t="s">
        <v>19235</v>
      </c>
      <c r="C14513" s="47" t="s">
        <v>27</v>
      </c>
      <c r="D14513" s="198">
        <v>162.30000000000001</v>
      </c>
    </row>
    <row r="14514" spans="1:4" x14ac:dyDescent="0.25">
      <c r="A14514" s="47">
        <v>9878</v>
      </c>
      <c r="B14514" s="54" t="s">
        <v>19236</v>
      </c>
      <c r="C14514" s="47" t="s">
        <v>27</v>
      </c>
      <c r="D14514" s="198">
        <v>199.81</v>
      </c>
    </row>
    <row r="14515" spans="1:4" ht="26.4" x14ac:dyDescent="0.25">
      <c r="A14515" s="47">
        <v>41986</v>
      </c>
      <c r="B14515" s="54" t="s">
        <v>19237</v>
      </c>
      <c r="C14515" s="47" t="s">
        <v>27</v>
      </c>
      <c r="D14515" s="198">
        <v>3815.83</v>
      </c>
    </row>
    <row r="14516" spans="1:4" ht="26.4" x14ac:dyDescent="0.25">
      <c r="A14516" s="47">
        <v>43422</v>
      </c>
      <c r="B14516" s="54" t="s">
        <v>19238</v>
      </c>
      <c r="C14516" s="47" t="s">
        <v>27</v>
      </c>
      <c r="D14516" s="198">
        <v>4679.74</v>
      </c>
    </row>
    <row r="14517" spans="1:4" ht="26.4" x14ac:dyDescent="0.25">
      <c r="A14517" s="47">
        <v>41987</v>
      </c>
      <c r="B14517" s="54" t="s">
        <v>19239</v>
      </c>
      <c r="C14517" s="47" t="s">
        <v>27</v>
      </c>
      <c r="D14517" s="198">
        <v>5424.2</v>
      </c>
    </row>
    <row r="14518" spans="1:4" ht="26.4" x14ac:dyDescent="0.25">
      <c r="A14518" s="47">
        <v>41988</v>
      </c>
      <c r="B14518" s="54" t="s">
        <v>19240</v>
      </c>
      <c r="C14518" s="47" t="s">
        <v>27</v>
      </c>
      <c r="D14518" s="198">
        <v>7164.6</v>
      </c>
    </row>
    <row r="14519" spans="1:4" ht="26.4" x14ac:dyDescent="0.25">
      <c r="A14519" s="47">
        <v>41697</v>
      </c>
      <c r="B14519" s="54" t="s">
        <v>19241</v>
      </c>
      <c r="C14519" s="47" t="s">
        <v>27</v>
      </c>
      <c r="D14519" s="198">
        <v>1269.9000000000001</v>
      </c>
    </row>
    <row r="14520" spans="1:4" ht="26.4" x14ac:dyDescent="0.25">
      <c r="A14520" s="47">
        <v>41985</v>
      </c>
      <c r="B14520" s="54" t="s">
        <v>19242</v>
      </c>
      <c r="C14520" s="47" t="s">
        <v>27</v>
      </c>
      <c r="D14520" s="198">
        <v>1768.64</v>
      </c>
    </row>
    <row r="14521" spans="1:4" ht="26.4" x14ac:dyDescent="0.25">
      <c r="A14521" s="47">
        <v>41699</v>
      </c>
      <c r="B14521" s="54" t="s">
        <v>19243</v>
      </c>
      <c r="C14521" s="47" t="s">
        <v>27</v>
      </c>
      <c r="D14521" s="198">
        <v>2518.4499999999998</v>
      </c>
    </row>
    <row r="14522" spans="1:4" ht="39.6" x14ac:dyDescent="0.25">
      <c r="A14522" s="47">
        <v>38053</v>
      </c>
      <c r="B14522" s="54" t="s">
        <v>19244</v>
      </c>
      <c r="C14522" s="47" t="s">
        <v>27</v>
      </c>
    </row>
    <row r="14523" spans="1:4" ht="39.6" x14ac:dyDescent="0.25">
      <c r="A14523" s="47">
        <v>38054</v>
      </c>
      <c r="B14523" s="54" t="s">
        <v>19245</v>
      </c>
      <c r="C14523" s="47" t="s">
        <v>27</v>
      </c>
    </row>
    <row r="14524" spans="1:4" ht="39.6" x14ac:dyDescent="0.25">
      <c r="A14524" s="47">
        <v>38052</v>
      </c>
      <c r="B14524" s="54" t="s">
        <v>19246</v>
      </c>
      <c r="C14524" s="47" t="s">
        <v>27</v>
      </c>
    </row>
    <row r="14525" spans="1:4" ht="39.6" x14ac:dyDescent="0.25">
      <c r="A14525" s="47">
        <v>38051</v>
      </c>
      <c r="B14525" s="54" t="s">
        <v>19247</v>
      </c>
      <c r="C14525" s="47" t="s">
        <v>27</v>
      </c>
    </row>
    <row r="14526" spans="1:4" x14ac:dyDescent="0.25">
      <c r="A14526" s="47">
        <v>38787</v>
      </c>
      <c r="B14526" s="54" t="s">
        <v>19248</v>
      </c>
      <c r="C14526" s="47" t="s">
        <v>27</v>
      </c>
    </row>
    <row r="14527" spans="1:4" x14ac:dyDescent="0.25">
      <c r="A14527" s="47">
        <v>38825</v>
      </c>
      <c r="B14527" s="54" t="s">
        <v>19249</v>
      </c>
      <c r="C14527" s="47" t="s">
        <v>27</v>
      </c>
    </row>
    <row r="14528" spans="1:4" x14ac:dyDescent="0.25">
      <c r="A14528" s="47">
        <v>38826</v>
      </c>
      <c r="B14528" s="54" t="s">
        <v>19250</v>
      </c>
      <c r="C14528" s="47" t="s">
        <v>27</v>
      </c>
    </row>
    <row r="14529" spans="1:3" x14ac:dyDescent="0.25">
      <c r="A14529" s="47">
        <v>38827</v>
      </c>
      <c r="B14529" s="54" t="s">
        <v>19251</v>
      </c>
      <c r="C14529" s="47" t="s">
        <v>27</v>
      </c>
    </row>
    <row r="14530" spans="1:3" x14ac:dyDescent="0.25">
      <c r="A14530" s="47">
        <v>38828</v>
      </c>
      <c r="B14530" s="54" t="s">
        <v>19252</v>
      </c>
      <c r="C14530" s="47" t="s">
        <v>27</v>
      </c>
    </row>
    <row r="14531" spans="1:3" x14ac:dyDescent="0.25">
      <c r="A14531" s="47">
        <v>38829</v>
      </c>
      <c r="B14531" s="54" t="s">
        <v>19253</v>
      </c>
      <c r="C14531" s="47" t="s">
        <v>27</v>
      </c>
    </row>
    <row r="14532" spans="1:3" x14ac:dyDescent="0.25">
      <c r="A14532" s="47">
        <v>38830</v>
      </c>
      <c r="B14532" s="54" t="s">
        <v>19254</v>
      </c>
      <c r="C14532" s="47" t="s">
        <v>27</v>
      </c>
    </row>
    <row r="14533" spans="1:3" x14ac:dyDescent="0.25">
      <c r="A14533" s="47">
        <v>38831</v>
      </c>
      <c r="B14533" s="54" t="s">
        <v>19255</v>
      </c>
      <c r="C14533" s="47" t="s">
        <v>27</v>
      </c>
    </row>
    <row r="14534" spans="1:3" x14ac:dyDescent="0.25">
      <c r="A14534" s="47">
        <v>36274</v>
      </c>
      <c r="B14534" s="54" t="s">
        <v>19256</v>
      </c>
      <c r="C14534" s="47" t="s">
        <v>27</v>
      </c>
    </row>
    <row r="14535" spans="1:3" x14ac:dyDescent="0.25">
      <c r="A14535" s="47">
        <v>36278</v>
      </c>
      <c r="B14535" s="54" t="s">
        <v>19257</v>
      </c>
      <c r="C14535" s="47" t="s">
        <v>27</v>
      </c>
    </row>
    <row r="14536" spans="1:3" x14ac:dyDescent="0.25">
      <c r="A14536" s="47">
        <v>38977</v>
      </c>
      <c r="B14536" s="54" t="s">
        <v>19258</v>
      </c>
      <c r="C14536" s="47" t="s">
        <v>27</v>
      </c>
    </row>
    <row r="14537" spans="1:3" x14ac:dyDescent="0.25">
      <c r="A14537" s="47">
        <v>38971</v>
      </c>
      <c r="B14537" s="54" t="s">
        <v>19259</v>
      </c>
      <c r="C14537" s="47" t="s">
        <v>27</v>
      </c>
    </row>
    <row r="14538" spans="1:3" x14ac:dyDescent="0.25">
      <c r="A14538" s="47">
        <v>38972</v>
      </c>
      <c r="B14538" s="54" t="s">
        <v>19260</v>
      </c>
      <c r="C14538" s="47" t="s">
        <v>27</v>
      </c>
    </row>
    <row r="14539" spans="1:3" x14ac:dyDescent="0.25">
      <c r="A14539" s="47">
        <v>38973</v>
      </c>
      <c r="B14539" s="54" t="s">
        <v>19261</v>
      </c>
      <c r="C14539" s="47" t="s">
        <v>27</v>
      </c>
    </row>
    <row r="14540" spans="1:3" x14ac:dyDescent="0.25">
      <c r="A14540" s="47">
        <v>38974</v>
      </c>
      <c r="B14540" s="54" t="s">
        <v>19262</v>
      </c>
      <c r="C14540" s="47" t="s">
        <v>27</v>
      </c>
    </row>
    <row r="14541" spans="1:3" x14ac:dyDescent="0.25">
      <c r="A14541" s="47">
        <v>38975</v>
      </c>
      <c r="B14541" s="54" t="s">
        <v>19263</v>
      </c>
      <c r="C14541" s="47" t="s">
        <v>27</v>
      </c>
    </row>
    <row r="14542" spans="1:3" x14ac:dyDescent="0.25">
      <c r="A14542" s="47">
        <v>38976</v>
      </c>
      <c r="B14542" s="54" t="s">
        <v>19264</v>
      </c>
      <c r="C14542" s="47" t="s">
        <v>27</v>
      </c>
    </row>
    <row r="14543" spans="1:3" ht="26.4" x14ac:dyDescent="0.25">
      <c r="A14543" s="47">
        <v>44176</v>
      </c>
      <c r="B14543" s="54" t="s">
        <v>19265</v>
      </c>
      <c r="C14543" s="47" t="s">
        <v>27</v>
      </c>
    </row>
    <row r="14544" spans="1:3" x14ac:dyDescent="0.25">
      <c r="A14544" s="47">
        <v>38986</v>
      </c>
      <c r="B14544" s="54" t="s">
        <v>19266</v>
      </c>
      <c r="C14544" s="47" t="s">
        <v>27</v>
      </c>
    </row>
    <row r="14545" spans="1:4" x14ac:dyDescent="0.25">
      <c r="A14545" s="47">
        <v>38978</v>
      </c>
      <c r="B14545" s="54" t="s">
        <v>19267</v>
      </c>
      <c r="C14545" s="47" t="s">
        <v>27</v>
      </c>
    </row>
    <row r="14546" spans="1:4" x14ac:dyDescent="0.25">
      <c r="A14546" s="47">
        <v>38979</v>
      </c>
      <c r="B14546" s="54" t="s">
        <v>19268</v>
      </c>
      <c r="C14546" s="47" t="s">
        <v>27</v>
      </c>
    </row>
    <row r="14547" spans="1:4" x14ac:dyDescent="0.25">
      <c r="A14547" s="47">
        <v>38980</v>
      </c>
      <c r="B14547" s="54" t="s">
        <v>19269</v>
      </c>
      <c r="C14547" s="47" t="s">
        <v>27</v>
      </c>
    </row>
    <row r="14548" spans="1:4" x14ac:dyDescent="0.25">
      <c r="A14548" s="47">
        <v>38981</v>
      </c>
      <c r="B14548" s="54" t="s">
        <v>19270</v>
      </c>
      <c r="C14548" s="47" t="s">
        <v>27</v>
      </c>
    </row>
    <row r="14549" spans="1:4" x14ac:dyDescent="0.25">
      <c r="A14549" s="47">
        <v>38982</v>
      </c>
      <c r="B14549" s="54" t="s">
        <v>19271</v>
      </c>
      <c r="C14549" s="47" t="s">
        <v>27</v>
      </c>
    </row>
    <row r="14550" spans="1:4" x14ac:dyDescent="0.25">
      <c r="A14550" s="47">
        <v>38983</v>
      </c>
      <c r="B14550" s="54" t="s">
        <v>19272</v>
      </c>
      <c r="C14550" s="47" t="s">
        <v>27</v>
      </c>
    </row>
    <row r="14551" spans="1:4" x14ac:dyDescent="0.25">
      <c r="A14551" s="47">
        <v>38984</v>
      </c>
      <c r="B14551" s="54" t="s">
        <v>19273</v>
      </c>
      <c r="C14551" s="47" t="s">
        <v>27</v>
      </c>
    </row>
    <row r="14552" spans="1:4" x14ac:dyDescent="0.25">
      <c r="A14552" s="47">
        <v>38985</v>
      </c>
      <c r="B14552" s="54" t="s">
        <v>19274</v>
      </c>
      <c r="C14552" s="47" t="s">
        <v>27</v>
      </c>
    </row>
    <row r="14553" spans="1:4" ht="26.4" x14ac:dyDescent="0.25">
      <c r="A14553" s="47">
        <v>38032</v>
      </c>
      <c r="B14553" s="54" t="s">
        <v>19275</v>
      </c>
      <c r="C14553" s="47" t="s">
        <v>27</v>
      </c>
      <c r="D14553" s="198">
        <v>77.290000000000006</v>
      </c>
    </row>
    <row r="14554" spans="1:4" ht="26.4" x14ac:dyDescent="0.25">
      <c r="A14554" s="47">
        <v>38033</v>
      </c>
      <c r="B14554" s="54" t="s">
        <v>19276</v>
      </c>
      <c r="C14554" s="47" t="s">
        <v>27</v>
      </c>
      <c r="D14554" s="198">
        <v>131.38</v>
      </c>
    </row>
    <row r="14555" spans="1:4" ht="26.4" x14ac:dyDescent="0.25">
      <c r="A14555" s="47">
        <v>38034</v>
      </c>
      <c r="B14555" s="54" t="s">
        <v>19277</v>
      </c>
      <c r="C14555" s="47" t="s">
        <v>27</v>
      </c>
      <c r="D14555" s="198">
        <v>205.81</v>
      </c>
    </row>
    <row r="14556" spans="1:4" ht="26.4" x14ac:dyDescent="0.25">
      <c r="A14556" s="47">
        <v>38035</v>
      </c>
      <c r="B14556" s="54" t="s">
        <v>19278</v>
      </c>
      <c r="C14556" s="47" t="s">
        <v>27</v>
      </c>
      <c r="D14556" s="198">
        <v>302.77</v>
      </c>
    </row>
    <row r="14557" spans="1:4" ht="26.4" x14ac:dyDescent="0.25">
      <c r="A14557" s="47">
        <v>38036</v>
      </c>
      <c r="B14557" s="54" t="s">
        <v>19279</v>
      </c>
      <c r="C14557" s="47" t="s">
        <v>27</v>
      </c>
      <c r="D14557" s="198">
        <v>407.88</v>
      </c>
    </row>
    <row r="14558" spans="1:4" ht="26.4" x14ac:dyDescent="0.25">
      <c r="A14558" s="47">
        <v>38037</v>
      </c>
      <c r="B14558" s="54" t="s">
        <v>19280</v>
      </c>
      <c r="C14558" s="47" t="s">
        <v>27</v>
      </c>
      <c r="D14558" s="198">
        <v>538.75</v>
      </c>
    </row>
    <row r="14559" spans="1:4" ht="26.4" x14ac:dyDescent="0.25">
      <c r="A14559" s="47">
        <v>9850</v>
      </c>
      <c r="B14559" s="54" t="s">
        <v>19281</v>
      </c>
      <c r="C14559" s="47" t="s">
        <v>27</v>
      </c>
    </row>
    <row r="14560" spans="1:4" ht="26.4" x14ac:dyDescent="0.25">
      <c r="A14560" s="47">
        <v>9853</v>
      </c>
      <c r="B14560" s="54" t="s">
        <v>19282</v>
      </c>
      <c r="C14560" s="47" t="s">
        <v>27</v>
      </c>
    </row>
    <row r="14561" spans="1:3" ht="26.4" x14ac:dyDescent="0.25">
      <c r="A14561" s="47">
        <v>9854</v>
      </c>
      <c r="B14561" s="54" t="s">
        <v>19283</v>
      </c>
      <c r="C14561" s="47" t="s">
        <v>27</v>
      </c>
    </row>
    <row r="14562" spans="1:3" ht="26.4" x14ac:dyDescent="0.25">
      <c r="A14562" s="47">
        <v>9851</v>
      </c>
      <c r="B14562" s="54" t="s">
        <v>19284</v>
      </c>
      <c r="C14562" s="47" t="s">
        <v>27</v>
      </c>
    </row>
    <row r="14563" spans="1:3" x14ac:dyDescent="0.25">
      <c r="A14563" s="47">
        <v>9825</v>
      </c>
      <c r="B14563" s="54" t="s">
        <v>19285</v>
      </c>
      <c r="C14563" s="47" t="s">
        <v>27</v>
      </c>
    </row>
    <row r="14564" spans="1:3" x14ac:dyDescent="0.25">
      <c r="A14564" s="47">
        <v>9828</v>
      </c>
      <c r="B14564" s="54" t="s">
        <v>19286</v>
      </c>
      <c r="C14564" s="47" t="s">
        <v>27</v>
      </c>
    </row>
    <row r="14565" spans="1:3" x14ac:dyDescent="0.25">
      <c r="A14565" s="47">
        <v>9829</v>
      </c>
      <c r="B14565" s="54" t="s">
        <v>19287</v>
      </c>
      <c r="C14565" s="47" t="s">
        <v>27</v>
      </c>
    </row>
    <row r="14566" spans="1:3" x14ac:dyDescent="0.25">
      <c r="A14566" s="47">
        <v>9826</v>
      </c>
      <c r="B14566" s="54" t="s">
        <v>19288</v>
      </c>
      <c r="C14566" s="47" t="s">
        <v>27</v>
      </c>
    </row>
    <row r="14567" spans="1:3" x14ac:dyDescent="0.25">
      <c r="A14567" s="47">
        <v>9827</v>
      </c>
      <c r="B14567" s="54" t="s">
        <v>19289</v>
      </c>
      <c r="C14567" s="47" t="s">
        <v>27</v>
      </c>
    </row>
    <row r="14568" spans="1:3" x14ac:dyDescent="0.25">
      <c r="A14568" s="47">
        <v>36374</v>
      </c>
      <c r="B14568" s="54" t="s">
        <v>19290</v>
      </c>
      <c r="C14568" s="47" t="s">
        <v>27</v>
      </c>
    </row>
    <row r="14569" spans="1:3" x14ac:dyDescent="0.25">
      <c r="A14569" s="47">
        <v>36084</v>
      </c>
      <c r="B14569" s="54" t="s">
        <v>19291</v>
      </c>
      <c r="C14569" s="47" t="s">
        <v>27</v>
      </c>
    </row>
    <row r="14570" spans="1:3" x14ac:dyDescent="0.25">
      <c r="A14570" s="47">
        <v>36373</v>
      </c>
      <c r="B14570" s="54" t="s">
        <v>19292</v>
      </c>
      <c r="C14570" s="47" t="s">
        <v>27</v>
      </c>
    </row>
    <row r="14571" spans="1:3" x14ac:dyDescent="0.25">
      <c r="A14571" s="47">
        <v>36377</v>
      </c>
      <c r="B14571" s="54" t="s">
        <v>19293</v>
      </c>
      <c r="C14571" s="47" t="s">
        <v>27</v>
      </c>
    </row>
    <row r="14572" spans="1:3" x14ac:dyDescent="0.25">
      <c r="A14572" s="47">
        <v>36375</v>
      </c>
      <c r="B14572" s="54" t="s">
        <v>19294</v>
      </c>
      <c r="C14572" s="47" t="s">
        <v>27</v>
      </c>
    </row>
    <row r="14573" spans="1:3" x14ac:dyDescent="0.25">
      <c r="A14573" s="47">
        <v>36376</v>
      </c>
      <c r="B14573" s="54" t="s">
        <v>19295</v>
      </c>
      <c r="C14573" s="47" t="s">
        <v>27</v>
      </c>
    </row>
    <row r="14574" spans="1:3" x14ac:dyDescent="0.25">
      <c r="A14574" s="47">
        <v>36380</v>
      </c>
      <c r="B14574" s="54" t="s">
        <v>19296</v>
      </c>
      <c r="C14574" s="47" t="s">
        <v>27</v>
      </c>
    </row>
    <row r="14575" spans="1:3" x14ac:dyDescent="0.25">
      <c r="A14575" s="47">
        <v>36378</v>
      </c>
      <c r="B14575" s="54" t="s">
        <v>19297</v>
      </c>
      <c r="C14575" s="47" t="s">
        <v>27</v>
      </c>
    </row>
    <row r="14576" spans="1:3" x14ac:dyDescent="0.25">
      <c r="A14576" s="47">
        <v>36379</v>
      </c>
      <c r="B14576" s="54" t="s">
        <v>19298</v>
      </c>
      <c r="C14576" s="47" t="s">
        <v>27</v>
      </c>
    </row>
    <row r="14577" spans="1:4" x14ac:dyDescent="0.25">
      <c r="A14577" s="47">
        <v>9859</v>
      </c>
      <c r="B14577" s="54" t="s">
        <v>19299</v>
      </c>
      <c r="C14577" s="47" t="s">
        <v>27</v>
      </c>
      <c r="D14577" s="198">
        <v>13.61</v>
      </c>
    </row>
    <row r="14578" spans="1:4" x14ac:dyDescent="0.25">
      <c r="A14578" s="47">
        <v>9836</v>
      </c>
      <c r="B14578" s="54" t="s">
        <v>19300</v>
      </c>
      <c r="C14578" s="47" t="s">
        <v>27</v>
      </c>
      <c r="D14578" s="198">
        <v>19.559999999999999</v>
      </c>
    </row>
    <row r="14579" spans="1:4" x14ac:dyDescent="0.25">
      <c r="A14579" s="47">
        <v>20065</v>
      </c>
      <c r="B14579" s="54" t="s">
        <v>19301</v>
      </c>
      <c r="C14579" s="47" t="s">
        <v>27</v>
      </c>
      <c r="D14579" s="198">
        <v>51.13</v>
      </c>
    </row>
    <row r="14580" spans="1:4" x14ac:dyDescent="0.25">
      <c r="A14580" s="47">
        <v>9835</v>
      </c>
      <c r="B14580" s="54" t="s">
        <v>19302</v>
      </c>
      <c r="C14580" s="47" t="s">
        <v>27</v>
      </c>
      <c r="D14580" s="198">
        <v>8.5399999999999991</v>
      </c>
    </row>
    <row r="14581" spans="1:4" x14ac:dyDescent="0.25">
      <c r="A14581" s="47">
        <v>9838</v>
      </c>
      <c r="B14581" s="54" t="s">
        <v>19303</v>
      </c>
      <c r="C14581" s="47" t="s">
        <v>27</v>
      </c>
      <c r="D14581" s="198">
        <v>14.11</v>
      </c>
    </row>
    <row r="14582" spans="1:4" x14ac:dyDescent="0.25">
      <c r="A14582" s="47">
        <v>9837</v>
      </c>
      <c r="B14582" s="54" t="s">
        <v>19304</v>
      </c>
      <c r="C14582" s="47" t="s">
        <v>27</v>
      </c>
      <c r="D14582" s="198">
        <v>18.52</v>
      </c>
    </row>
    <row r="14583" spans="1:4" ht="26.4" x14ac:dyDescent="0.25">
      <c r="A14583" s="47">
        <v>44315</v>
      </c>
      <c r="B14583" s="54" t="s">
        <v>19305</v>
      </c>
      <c r="C14583" s="47" t="s">
        <v>27</v>
      </c>
      <c r="D14583" s="198">
        <v>76.58</v>
      </c>
    </row>
    <row r="14584" spans="1:4" x14ac:dyDescent="0.25">
      <c r="A14584" s="47">
        <v>9862</v>
      </c>
      <c r="B14584" s="54" t="s">
        <v>19306</v>
      </c>
      <c r="C14584" s="47" t="s">
        <v>27</v>
      </c>
      <c r="D14584" s="198">
        <v>41.95</v>
      </c>
    </row>
    <row r="14585" spans="1:4" x14ac:dyDescent="0.25">
      <c r="A14585" s="47">
        <v>9861</v>
      </c>
      <c r="B14585" s="54" t="s">
        <v>19307</v>
      </c>
      <c r="C14585" s="47" t="s">
        <v>27</v>
      </c>
      <c r="D14585" s="198">
        <v>32.950000000000003</v>
      </c>
    </row>
    <row r="14586" spans="1:4" x14ac:dyDescent="0.25">
      <c r="A14586" s="47">
        <v>9866</v>
      </c>
      <c r="B14586" s="54" t="s">
        <v>19308</v>
      </c>
      <c r="C14586" s="47" t="s">
        <v>27</v>
      </c>
      <c r="D14586" s="198">
        <v>28.43</v>
      </c>
    </row>
    <row r="14587" spans="1:4" x14ac:dyDescent="0.25">
      <c r="A14587" s="47">
        <v>9856</v>
      </c>
      <c r="B14587" s="54" t="s">
        <v>19309</v>
      </c>
      <c r="C14587" s="47" t="s">
        <v>27</v>
      </c>
      <c r="D14587" s="198">
        <v>10.63</v>
      </c>
    </row>
    <row r="14588" spans="1:4" x14ac:dyDescent="0.25">
      <c r="A14588" s="47">
        <v>9863</v>
      </c>
      <c r="B14588" s="54" t="s">
        <v>19310</v>
      </c>
      <c r="C14588" s="47" t="s">
        <v>27</v>
      </c>
      <c r="D14588" s="198">
        <v>82.24</v>
      </c>
    </row>
    <row r="14589" spans="1:4" x14ac:dyDescent="0.25">
      <c r="A14589" s="47">
        <v>9860</v>
      </c>
      <c r="B14589" s="54" t="s">
        <v>19311</v>
      </c>
      <c r="C14589" s="47" t="s">
        <v>27</v>
      </c>
      <c r="D14589" s="198">
        <v>60.03</v>
      </c>
    </row>
    <row r="14590" spans="1:4" ht="26.4" x14ac:dyDescent="0.25">
      <c r="A14590" s="47">
        <v>9841</v>
      </c>
      <c r="B14590" s="54" t="s">
        <v>19312</v>
      </c>
      <c r="C14590" s="47" t="s">
        <v>27</v>
      </c>
      <c r="D14590" s="198">
        <v>36.83</v>
      </c>
    </row>
    <row r="14591" spans="1:4" ht="26.4" x14ac:dyDescent="0.25">
      <c r="A14591" s="47">
        <v>9840</v>
      </c>
      <c r="B14591" s="54" t="s">
        <v>19313</v>
      </c>
      <c r="C14591" s="47" t="s">
        <v>27</v>
      </c>
      <c r="D14591" s="198">
        <v>77.81</v>
      </c>
    </row>
    <row r="14592" spans="1:4" ht="26.4" x14ac:dyDescent="0.25">
      <c r="A14592" s="47">
        <v>20067</v>
      </c>
      <c r="B14592" s="54" t="s">
        <v>19314</v>
      </c>
      <c r="C14592" s="47" t="s">
        <v>27</v>
      </c>
      <c r="D14592" s="198">
        <v>11.95</v>
      </c>
    </row>
    <row r="14593" spans="1:4" ht="26.4" x14ac:dyDescent="0.25">
      <c r="A14593" s="47">
        <v>20068</v>
      </c>
      <c r="B14593" s="54" t="s">
        <v>19315</v>
      </c>
      <c r="C14593" s="47" t="s">
        <v>27</v>
      </c>
      <c r="D14593" s="198">
        <v>16.82</v>
      </c>
    </row>
    <row r="14594" spans="1:4" ht="26.4" x14ac:dyDescent="0.25">
      <c r="A14594" s="47">
        <v>9839</v>
      </c>
      <c r="B14594" s="54" t="s">
        <v>19316</v>
      </c>
      <c r="C14594" s="47" t="s">
        <v>27</v>
      </c>
      <c r="D14594" s="198">
        <v>30.51</v>
      </c>
    </row>
    <row r="14595" spans="1:4" x14ac:dyDescent="0.25">
      <c r="A14595" s="47">
        <v>9870</v>
      </c>
      <c r="B14595" s="54" t="s">
        <v>19317</v>
      </c>
      <c r="C14595" s="47" t="s">
        <v>27</v>
      </c>
      <c r="D14595" s="198">
        <v>122.66</v>
      </c>
    </row>
    <row r="14596" spans="1:4" x14ac:dyDescent="0.25">
      <c r="A14596" s="47">
        <v>9867</v>
      </c>
      <c r="B14596" s="54" t="s">
        <v>19318</v>
      </c>
      <c r="C14596" s="47" t="s">
        <v>27</v>
      </c>
      <c r="D14596" s="198">
        <v>4.93</v>
      </c>
    </row>
    <row r="14597" spans="1:4" x14ac:dyDescent="0.25">
      <c r="A14597" s="47">
        <v>9868</v>
      </c>
      <c r="B14597" s="54" t="s">
        <v>19319</v>
      </c>
      <c r="C14597" s="47" t="s">
        <v>27</v>
      </c>
      <c r="D14597" s="198">
        <v>5.56</v>
      </c>
    </row>
    <row r="14598" spans="1:4" x14ac:dyDescent="0.25">
      <c r="A14598" s="47">
        <v>9869</v>
      </c>
      <c r="B14598" s="54" t="s">
        <v>19320</v>
      </c>
      <c r="C14598" s="47" t="s">
        <v>27</v>
      </c>
      <c r="D14598" s="198">
        <v>12</v>
      </c>
    </row>
    <row r="14599" spans="1:4" x14ac:dyDescent="0.25">
      <c r="A14599" s="47">
        <v>9874</v>
      </c>
      <c r="B14599" s="54" t="s">
        <v>19321</v>
      </c>
      <c r="C14599" s="47" t="s">
        <v>27</v>
      </c>
      <c r="D14599" s="198">
        <v>18.84</v>
      </c>
    </row>
    <row r="14600" spans="1:4" x14ac:dyDescent="0.25">
      <c r="A14600" s="47">
        <v>9875</v>
      </c>
      <c r="B14600" s="54" t="s">
        <v>19322</v>
      </c>
      <c r="C14600" s="47" t="s">
        <v>27</v>
      </c>
      <c r="D14600" s="198">
        <v>20.67</v>
      </c>
    </row>
    <row r="14601" spans="1:4" x14ac:dyDescent="0.25">
      <c r="A14601" s="47">
        <v>9873</v>
      </c>
      <c r="B14601" s="54" t="s">
        <v>19323</v>
      </c>
      <c r="C14601" s="47" t="s">
        <v>27</v>
      </c>
      <c r="D14601" s="198">
        <v>34</v>
      </c>
    </row>
    <row r="14602" spans="1:4" x14ac:dyDescent="0.25">
      <c r="A14602" s="47">
        <v>9871</v>
      </c>
      <c r="B14602" s="54" t="s">
        <v>19324</v>
      </c>
      <c r="C14602" s="47" t="s">
        <v>27</v>
      </c>
      <c r="D14602" s="198">
        <v>56.34</v>
      </c>
    </row>
    <row r="14603" spans="1:4" x14ac:dyDescent="0.25">
      <c r="A14603" s="47">
        <v>9872</v>
      </c>
      <c r="B14603" s="54" t="s">
        <v>19325</v>
      </c>
      <c r="C14603" s="47" t="s">
        <v>27</v>
      </c>
      <c r="D14603" s="198">
        <v>78.38</v>
      </c>
    </row>
    <row r="14604" spans="1:4" x14ac:dyDescent="0.25">
      <c r="A14604" s="47">
        <v>12425</v>
      </c>
      <c r="B14604" s="54" t="s">
        <v>19326</v>
      </c>
      <c r="C14604" s="47" t="s">
        <v>11</v>
      </c>
      <c r="D14604" s="198">
        <v>65.16</v>
      </c>
    </row>
    <row r="14605" spans="1:4" x14ac:dyDescent="0.25">
      <c r="A14605" s="47">
        <v>12426</v>
      </c>
      <c r="B14605" s="54" t="s">
        <v>19327</v>
      </c>
      <c r="C14605" s="47" t="s">
        <v>11</v>
      </c>
      <c r="D14605" s="198">
        <v>47.43</v>
      </c>
    </row>
    <row r="14606" spans="1:4" x14ac:dyDescent="0.25">
      <c r="A14606" s="47">
        <v>12427</v>
      </c>
      <c r="B14606" s="54" t="s">
        <v>19328</v>
      </c>
      <c r="C14606" s="47" t="s">
        <v>11</v>
      </c>
      <c r="D14606" s="198">
        <v>270.47000000000003</v>
      </c>
    </row>
    <row r="14607" spans="1:4" x14ac:dyDescent="0.25">
      <c r="A14607" s="47">
        <v>12428</v>
      </c>
      <c r="B14607" s="54" t="s">
        <v>19329</v>
      </c>
      <c r="C14607" s="47" t="s">
        <v>11</v>
      </c>
      <c r="D14607" s="198">
        <v>173.61</v>
      </c>
    </row>
    <row r="14608" spans="1:4" x14ac:dyDescent="0.25">
      <c r="A14608" s="47">
        <v>12429</v>
      </c>
      <c r="B14608" s="54" t="s">
        <v>19330</v>
      </c>
      <c r="C14608" s="47" t="s">
        <v>11</v>
      </c>
      <c r="D14608" s="198">
        <v>437.37</v>
      </c>
    </row>
    <row r="14609" spans="1:4" x14ac:dyDescent="0.25">
      <c r="A14609" s="47">
        <v>12430</v>
      </c>
      <c r="B14609" s="54" t="s">
        <v>19331</v>
      </c>
      <c r="C14609" s="47" t="s">
        <v>11</v>
      </c>
      <c r="D14609" s="198">
        <v>58.15</v>
      </c>
    </row>
    <row r="14610" spans="1:4" x14ac:dyDescent="0.25">
      <c r="A14610" s="47">
        <v>12431</v>
      </c>
      <c r="B14610" s="54" t="s">
        <v>19332</v>
      </c>
      <c r="C14610" s="47" t="s">
        <v>11</v>
      </c>
      <c r="D14610" s="198">
        <v>744.32</v>
      </c>
    </row>
    <row r="14611" spans="1:4" x14ac:dyDescent="0.25">
      <c r="A14611" s="47">
        <v>12432</v>
      </c>
      <c r="B14611" s="54" t="s">
        <v>19333</v>
      </c>
      <c r="C14611" s="47" t="s">
        <v>11</v>
      </c>
      <c r="D14611" s="198">
        <v>153.08000000000001</v>
      </c>
    </row>
    <row r="14612" spans="1:4" x14ac:dyDescent="0.25">
      <c r="A14612" s="47">
        <v>12433</v>
      </c>
      <c r="B14612" s="54" t="s">
        <v>19334</v>
      </c>
      <c r="C14612" s="47" t="s">
        <v>11</v>
      </c>
      <c r="D14612" s="198">
        <v>97.45</v>
      </c>
    </row>
    <row r="14613" spans="1:4" x14ac:dyDescent="0.25">
      <c r="A14613" s="47">
        <v>12434</v>
      </c>
      <c r="B14613" s="54" t="s">
        <v>19335</v>
      </c>
      <c r="C14613" s="47" t="s">
        <v>11</v>
      </c>
      <c r="D14613" s="198">
        <v>49.88</v>
      </c>
    </row>
    <row r="14614" spans="1:4" x14ac:dyDescent="0.25">
      <c r="A14614" s="47">
        <v>12435</v>
      </c>
      <c r="B14614" s="54" t="s">
        <v>19336</v>
      </c>
      <c r="C14614" s="47" t="s">
        <v>11</v>
      </c>
      <c r="D14614" s="198">
        <v>301.60000000000002</v>
      </c>
    </row>
    <row r="14615" spans="1:4" x14ac:dyDescent="0.25">
      <c r="A14615" s="47">
        <v>12437</v>
      </c>
      <c r="B14615" s="54" t="s">
        <v>19337</v>
      </c>
      <c r="C14615" s="47" t="s">
        <v>11</v>
      </c>
      <c r="D14615" s="198">
        <v>243.58</v>
      </c>
    </row>
    <row r="14616" spans="1:4" x14ac:dyDescent="0.25">
      <c r="A14616" s="47">
        <v>12438</v>
      </c>
      <c r="B14616" s="54" t="s">
        <v>19338</v>
      </c>
      <c r="C14616" s="47" t="s">
        <v>11</v>
      </c>
      <c r="D14616" s="198">
        <v>440.8</v>
      </c>
    </row>
    <row r="14617" spans="1:4" x14ac:dyDescent="0.25">
      <c r="A14617" s="47">
        <v>12439</v>
      </c>
      <c r="B14617" s="54" t="s">
        <v>19339</v>
      </c>
      <c r="C14617" s="47" t="s">
        <v>11</v>
      </c>
      <c r="D14617" s="198">
        <v>78.180000000000007</v>
      </c>
    </row>
    <row r="14618" spans="1:4" x14ac:dyDescent="0.25">
      <c r="A14618" s="47">
        <v>12436</v>
      </c>
      <c r="B14618" s="54" t="s">
        <v>19340</v>
      </c>
      <c r="C14618" s="47" t="s">
        <v>11</v>
      </c>
      <c r="D14618" s="198">
        <v>556.82000000000005</v>
      </c>
    </row>
    <row r="14619" spans="1:4" x14ac:dyDescent="0.25">
      <c r="A14619" s="47">
        <v>36357</v>
      </c>
      <c r="B14619" s="54" t="s">
        <v>19341</v>
      </c>
      <c r="C14619" s="47" t="s">
        <v>11</v>
      </c>
    </row>
    <row r="14620" spans="1:4" x14ac:dyDescent="0.25">
      <c r="A14620" s="47">
        <v>12424</v>
      </c>
      <c r="B14620" s="54" t="s">
        <v>19342</v>
      </c>
      <c r="C14620" s="47" t="s">
        <v>11</v>
      </c>
      <c r="D14620" s="198">
        <v>100.34</v>
      </c>
    </row>
    <row r="14621" spans="1:4" x14ac:dyDescent="0.25">
      <c r="A14621" s="47">
        <v>12440</v>
      </c>
      <c r="B14621" s="54" t="s">
        <v>19343</v>
      </c>
      <c r="C14621" s="47" t="s">
        <v>11</v>
      </c>
      <c r="D14621" s="198">
        <v>96.98</v>
      </c>
    </row>
    <row r="14622" spans="1:4" x14ac:dyDescent="0.25">
      <c r="A14622" s="47">
        <v>9884</v>
      </c>
      <c r="B14622" s="54" t="s">
        <v>19344</v>
      </c>
      <c r="C14622" s="47" t="s">
        <v>11</v>
      </c>
      <c r="D14622" s="198">
        <v>72.34</v>
      </c>
    </row>
    <row r="14623" spans="1:4" x14ac:dyDescent="0.25">
      <c r="A14623" s="47">
        <v>9888</v>
      </c>
      <c r="B14623" s="54" t="s">
        <v>19345</v>
      </c>
      <c r="C14623" s="47" t="s">
        <v>11</v>
      </c>
      <c r="D14623" s="198">
        <v>58.12</v>
      </c>
    </row>
    <row r="14624" spans="1:4" x14ac:dyDescent="0.25">
      <c r="A14624" s="47">
        <v>9886</v>
      </c>
      <c r="B14624" s="54" t="s">
        <v>19346</v>
      </c>
      <c r="C14624" s="47" t="s">
        <v>11</v>
      </c>
      <c r="D14624" s="198">
        <v>34.74</v>
      </c>
    </row>
    <row r="14625" spans="1:4" x14ac:dyDescent="0.25">
      <c r="A14625" s="47">
        <v>9883</v>
      </c>
      <c r="B14625" s="54" t="s">
        <v>19347</v>
      </c>
      <c r="C14625" s="47" t="s">
        <v>11</v>
      </c>
      <c r="D14625" s="198">
        <v>25.36</v>
      </c>
    </row>
    <row r="14626" spans="1:4" x14ac:dyDescent="0.25">
      <c r="A14626" s="47">
        <v>9889</v>
      </c>
      <c r="B14626" s="54" t="s">
        <v>19348</v>
      </c>
      <c r="C14626" s="47" t="s">
        <v>11</v>
      </c>
      <c r="D14626" s="198">
        <v>176</v>
      </c>
    </row>
    <row r="14627" spans="1:4" x14ac:dyDescent="0.25">
      <c r="A14627" s="47">
        <v>9887</v>
      </c>
      <c r="B14627" s="54" t="s">
        <v>19349</v>
      </c>
      <c r="C14627" s="47" t="s">
        <v>11</v>
      </c>
      <c r="D14627" s="198">
        <v>106.37</v>
      </c>
    </row>
    <row r="14628" spans="1:4" x14ac:dyDescent="0.25">
      <c r="A14628" s="47">
        <v>9890</v>
      </c>
      <c r="B14628" s="54" t="s">
        <v>19350</v>
      </c>
      <c r="C14628" s="47" t="s">
        <v>11</v>
      </c>
      <c r="D14628" s="198">
        <v>272.66000000000003</v>
      </c>
    </row>
    <row r="14629" spans="1:4" x14ac:dyDescent="0.25">
      <c r="A14629" s="47">
        <v>9885</v>
      </c>
      <c r="B14629" s="54" t="s">
        <v>19351</v>
      </c>
      <c r="C14629" s="47" t="s">
        <v>11</v>
      </c>
      <c r="D14629" s="198">
        <v>33.590000000000003</v>
      </c>
    </row>
    <row r="14630" spans="1:4" x14ac:dyDescent="0.25">
      <c r="A14630" s="47">
        <v>9891</v>
      </c>
      <c r="B14630" s="54" t="s">
        <v>19352</v>
      </c>
      <c r="C14630" s="47" t="s">
        <v>11</v>
      </c>
      <c r="D14630" s="198">
        <v>382.77</v>
      </c>
    </row>
    <row r="14631" spans="1:4" x14ac:dyDescent="0.25">
      <c r="A14631" s="47">
        <v>36316</v>
      </c>
      <c r="B14631" s="54" t="s">
        <v>19353</v>
      </c>
      <c r="C14631" s="47" t="s">
        <v>11</v>
      </c>
    </row>
    <row r="14632" spans="1:4" x14ac:dyDescent="0.25">
      <c r="A14632" s="47">
        <v>36313</v>
      </c>
      <c r="B14632" s="54" t="s">
        <v>19354</v>
      </c>
      <c r="C14632" s="47" t="s">
        <v>11</v>
      </c>
    </row>
    <row r="14633" spans="1:4" ht="26.4" x14ac:dyDescent="0.25">
      <c r="A14633" s="47">
        <v>64</v>
      </c>
      <c r="B14633" s="54" t="s">
        <v>19355</v>
      </c>
      <c r="C14633" s="47" t="s">
        <v>11</v>
      </c>
    </row>
    <row r="14634" spans="1:4" ht="26.4" x14ac:dyDescent="0.25">
      <c r="A14634" s="47">
        <v>37423</v>
      </c>
      <c r="B14634" s="54" t="s">
        <v>19356</v>
      </c>
      <c r="C14634" s="47" t="s">
        <v>11</v>
      </c>
    </row>
    <row r="14635" spans="1:4" x14ac:dyDescent="0.25">
      <c r="A14635" s="47">
        <v>9892</v>
      </c>
      <c r="B14635" s="54" t="s">
        <v>19357</v>
      </c>
      <c r="C14635" s="47" t="s">
        <v>11</v>
      </c>
      <c r="D14635" s="198">
        <v>9.02</v>
      </c>
    </row>
    <row r="14636" spans="1:4" x14ac:dyDescent="0.25">
      <c r="A14636" s="47">
        <v>9901</v>
      </c>
      <c r="B14636" s="54" t="s">
        <v>19358</v>
      </c>
      <c r="C14636" s="47" t="s">
        <v>11</v>
      </c>
      <c r="D14636" s="198">
        <v>43.66</v>
      </c>
    </row>
    <row r="14637" spans="1:4" x14ac:dyDescent="0.25">
      <c r="A14637" s="47">
        <v>9900</v>
      </c>
      <c r="B14637" s="54" t="s">
        <v>19359</v>
      </c>
      <c r="C14637" s="47" t="s">
        <v>11</v>
      </c>
      <c r="D14637" s="198">
        <v>25.3</v>
      </c>
    </row>
    <row r="14638" spans="1:4" x14ac:dyDescent="0.25">
      <c r="A14638" s="47">
        <v>9899</v>
      </c>
      <c r="B14638" s="54" t="s">
        <v>19360</v>
      </c>
      <c r="C14638" s="47" t="s">
        <v>11</v>
      </c>
      <c r="D14638" s="198">
        <v>11.34</v>
      </c>
    </row>
    <row r="14639" spans="1:4" x14ac:dyDescent="0.25">
      <c r="A14639" s="47">
        <v>9908</v>
      </c>
      <c r="B14639" s="54" t="s">
        <v>19361</v>
      </c>
      <c r="C14639" s="47" t="s">
        <v>11</v>
      </c>
      <c r="D14639" s="198">
        <v>509.93</v>
      </c>
    </row>
    <row r="14640" spans="1:4" x14ac:dyDescent="0.25">
      <c r="A14640" s="47">
        <v>9905</v>
      </c>
      <c r="B14640" s="54" t="s">
        <v>19362</v>
      </c>
      <c r="C14640" s="47" t="s">
        <v>11</v>
      </c>
      <c r="D14640" s="198">
        <v>8.8699999999999992</v>
      </c>
    </row>
    <row r="14641" spans="1:4" x14ac:dyDescent="0.25">
      <c r="A14641" s="47">
        <v>9906</v>
      </c>
      <c r="B14641" s="54" t="s">
        <v>19363</v>
      </c>
      <c r="C14641" s="47" t="s">
        <v>11</v>
      </c>
      <c r="D14641" s="198">
        <v>10.7</v>
      </c>
    </row>
    <row r="14642" spans="1:4" x14ac:dyDescent="0.25">
      <c r="A14642" s="47">
        <v>9895</v>
      </c>
      <c r="B14642" s="54" t="s">
        <v>19364</v>
      </c>
      <c r="C14642" s="47" t="s">
        <v>11</v>
      </c>
      <c r="D14642" s="198">
        <v>18.02</v>
      </c>
    </row>
    <row r="14643" spans="1:4" x14ac:dyDescent="0.25">
      <c r="A14643" s="47">
        <v>9894</v>
      </c>
      <c r="B14643" s="54" t="s">
        <v>19365</v>
      </c>
      <c r="C14643" s="47" t="s">
        <v>11</v>
      </c>
      <c r="D14643" s="198">
        <v>34.65</v>
      </c>
    </row>
    <row r="14644" spans="1:4" x14ac:dyDescent="0.25">
      <c r="A14644" s="47">
        <v>9897</v>
      </c>
      <c r="B14644" s="54" t="s">
        <v>19366</v>
      </c>
      <c r="C14644" s="47" t="s">
        <v>11</v>
      </c>
      <c r="D14644" s="198">
        <v>37</v>
      </c>
    </row>
    <row r="14645" spans="1:4" x14ac:dyDescent="0.25">
      <c r="A14645" s="47">
        <v>9910</v>
      </c>
      <c r="B14645" s="54" t="s">
        <v>19367</v>
      </c>
      <c r="C14645" s="47" t="s">
        <v>11</v>
      </c>
      <c r="D14645" s="198">
        <v>96.25</v>
      </c>
    </row>
    <row r="14646" spans="1:4" x14ac:dyDescent="0.25">
      <c r="A14646" s="47">
        <v>9909</v>
      </c>
      <c r="B14646" s="54" t="s">
        <v>19368</v>
      </c>
      <c r="C14646" s="47" t="s">
        <v>11</v>
      </c>
      <c r="D14646" s="198">
        <v>196.03</v>
      </c>
    </row>
    <row r="14647" spans="1:4" x14ac:dyDescent="0.25">
      <c r="A14647" s="47">
        <v>9907</v>
      </c>
      <c r="B14647" s="54" t="s">
        <v>19369</v>
      </c>
      <c r="C14647" s="47" t="s">
        <v>11</v>
      </c>
      <c r="D14647" s="198">
        <v>231.45</v>
      </c>
    </row>
    <row r="14648" spans="1:4" ht="26.4" x14ac:dyDescent="0.25">
      <c r="A14648" s="47">
        <v>20973</v>
      </c>
      <c r="B14648" s="54" t="s">
        <v>19370</v>
      </c>
      <c r="C14648" s="47" t="s">
        <v>11</v>
      </c>
      <c r="D14648" s="198">
        <v>116.36</v>
      </c>
    </row>
    <row r="14649" spans="1:4" ht="26.4" x14ac:dyDescent="0.25">
      <c r="A14649" s="47">
        <v>20974</v>
      </c>
      <c r="B14649" s="54" t="s">
        <v>19371</v>
      </c>
      <c r="C14649" s="47" t="s">
        <v>11</v>
      </c>
      <c r="D14649" s="198">
        <v>166.47</v>
      </c>
    </row>
    <row r="14650" spans="1:4" x14ac:dyDescent="0.25">
      <c r="A14650" s="47">
        <v>37989</v>
      </c>
      <c r="B14650" s="54" t="s">
        <v>19372</v>
      </c>
      <c r="C14650" s="47" t="s">
        <v>11</v>
      </c>
      <c r="D14650" s="198">
        <v>18.36</v>
      </c>
    </row>
    <row r="14651" spans="1:4" x14ac:dyDescent="0.25">
      <c r="A14651" s="47">
        <v>37990</v>
      </c>
      <c r="B14651" s="54" t="s">
        <v>19373</v>
      </c>
      <c r="C14651" s="47" t="s">
        <v>11</v>
      </c>
      <c r="D14651" s="198">
        <v>20.25</v>
      </c>
    </row>
    <row r="14652" spans="1:4" x14ac:dyDescent="0.25">
      <c r="A14652" s="47">
        <v>37991</v>
      </c>
      <c r="B14652" s="54" t="s">
        <v>19374</v>
      </c>
      <c r="C14652" s="47" t="s">
        <v>11</v>
      </c>
      <c r="D14652" s="198">
        <v>26.95</v>
      </c>
    </row>
    <row r="14653" spans="1:4" x14ac:dyDescent="0.25">
      <c r="A14653" s="47">
        <v>37992</v>
      </c>
      <c r="B14653" s="54" t="s">
        <v>19375</v>
      </c>
      <c r="C14653" s="47" t="s">
        <v>11</v>
      </c>
      <c r="D14653" s="198">
        <v>41.82</v>
      </c>
    </row>
    <row r="14654" spans="1:4" x14ac:dyDescent="0.25">
      <c r="A14654" s="47">
        <v>37993</v>
      </c>
      <c r="B14654" s="54" t="s">
        <v>19376</v>
      </c>
      <c r="C14654" s="47" t="s">
        <v>11</v>
      </c>
      <c r="D14654" s="198">
        <v>63.46</v>
      </c>
    </row>
    <row r="14655" spans="1:4" x14ac:dyDescent="0.25">
      <c r="A14655" s="47">
        <v>37994</v>
      </c>
      <c r="B14655" s="54" t="s">
        <v>19377</v>
      </c>
      <c r="C14655" s="47" t="s">
        <v>11</v>
      </c>
      <c r="D14655" s="198">
        <v>151.1</v>
      </c>
    </row>
    <row r="14656" spans="1:4" x14ac:dyDescent="0.25">
      <c r="A14656" s="47">
        <v>37995</v>
      </c>
      <c r="B14656" s="54" t="s">
        <v>19378</v>
      </c>
      <c r="C14656" s="47" t="s">
        <v>11</v>
      </c>
      <c r="D14656" s="198">
        <v>196.95</v>
      </c>
    </row>
    <row r="14657" spans="1:4" x14ac:dyDescent="0.25">
      <c r="A14657" s="47">
        <v>37996</v>
      </c>
      <c r="B14657" s="54" t="s">
        <v>19379</v>
      </c>
      <c r="C14657" s="47" t="s">
        <v>11</v>
      </c>
      <c r="D14657" s="198">
        <v>299.89999999999998</v>
      </c>
    </row>
    <row r="14658" spans="1:4" ht="26.4" x14ac:dyDescent="0.25">
      <c r="A14658" s="47">
        <v>45267</v>
      </c>
      <c r="B14658" s="54" t="s">
        <v>19380</v>
      </c>
      <c r="C14658" s="47" t="s">
        <v>11</v>
      </c>
      <c r="D14658" s="198">
        <v>168.98</v>
      </c>
    </row>
    <row r="14659" spans="1:4" ht="26.4" x14ac:dyDescent="0.25">
      <c r="A14659" s="47">
        <v>13883</v>
      </c>
      <c r="B14659" s="54" t="s">
        <v>19381</v>
      </c>
      <c r="C14659" s="47" t="s">
        <v>11</v>
      </c>
    </row>
    <row r="14660" spans="1:4" ht="26.4" x14ac:dyDescent="0.25">
      <c r="A14660" s="47">
        <v>38604</v>
      </c>
      <c r="B14660" s="54" t="s">
        <v>19382</v>
      </c>
      <c r="C14660" s="47" t="s">
        <v>11</v>
      </c>
    </row>
    <row r="14661" spans="1:4" ht="26.4" x14ac:dyDescent="0.25">
      <c r="A14661" s="47">
        <v>10601</v>
      </c>
      <c r="B14661" s="54" t="s">
        <v>19383</v>
      </c>
      <c r="C14661" s="47" t="s">
        <v>11</v>
      </c>
    </row>
    <row r="14662" spans="1:4" x14ac:dyDescent="0.25">
      <c r="A14662" s="47">
        <v>44469</v>
      </c>
      <c r="B14662" s="54" t="s">
        <v>19384</v>
      </c>
      <c r="C14662" s="47" t="s">
        <v>11</v>
      </c>
    </row>
    <row r="14663" spans="1:4" x14ac:dyDescent="0.25">
      <c r="A14663" s="47">
        <v>13894</v>
      </c>
      <c r="B14663" s="54" t="s">
        <v>19385</v>
      </c>
      <c r="C14663" s="47" t="s">
        <v>11</v>
      </c>
    </row>
    <row r="14664" spans="1:4" x14ac:dyDescent="0.25">
      <c r="A14664" s="47">
        <v>13895</v>
      </c>
      <c r="B14664" s="54" t="s">
        <v>19386</v>
      </c>
      <c r="C14664" s="47" t="s">
        <v>11</v>
      </c>
    </row>
    <row r="14665" spans="1:4" x14ac:dyDescent="0.25">
      <c r="A14665" s="47">
        <v>13892</v>
      </c>
      <c r="B14665" s="54" t="s">
        <v>19387</v>
      </c>
      <c r="C14665" s="47" t="s">
        <v>11</v>
      </c>
    </row>
    <row r="14666" spans="1:4" x14ac:dyDescent="0.25">
      <c r="A14666" s="47">
        <v>9914</v>
      </c>
      <c r="B14666" s="54" t="s">
        <v>19388</v>
      </c>
      <c r="C14666" s="47" t="s">
        <v>11</v>
      </c>
    </row>
    <row r="14667" spans="1:4" ht="39.6" x14ac:dyDescent="0.25">
      <c r="A14667" s="47">
        <v>36485</v>
      </c>
      <c r="B14667" s="54" t="s">
        <v>19389</v>
      </c>
      <c r="C14667" s="47" t="s">
        <v>11</v>
      </c>
    </row>
    <row r="14668" spans="1:4" ht="26.4" x14ac:dyDescent="0.25">
      <c r="A14668" s="47">
        <v>9912</v>
      </c>
      <c r="B14668" s="54" t="s">
        <v>19390</v>
      </c>
      <c r="C14668" s="47" t="s">
        <v>11</v>
      </c>
    </row>
    <row r="14669" spans="1:4" ht="26.4" x14ac:dyDescent="0.25">
      <c r="A14669" s="47">
        <v>9921</v>
      </c>
      <c r="B14669" s="54" t="s">
        <v>19391</v>
      </c>
      <c r="C14669" s="47" t="s">
        <v>11</v>
      </c>
    </row>
    <row r="14670" spans="1:4" ht="26.4" x14ac:dyDescent="0.25">
      <c r="A14670" s="47">
        <v>21112</v>
      </c>
      <c r="B14670" s="54" t="s">
        <v>19392</v>
      </c>
      <c r="C14670" s="47" t="s">
        <v>11</v>
      </c>
      <c r="D14670" s="198">
        <v>262.23</v>
      </c>
    </row>
    <row r="14671" spans="1:4" x14ac:dyDescent="0.25">
      <c r="A14671" s="47">
        <v>10228</v>
      </c>
      <c r="B14671" s="54" t="s">
        <v>19393</v>
      </c>
      <c r="C14671" s="47" t="s">
        <v>11</v>
      </c>
      <c r="D14671" s="198">
        <v>304.64</v>
      </c>
    </row>
    <row r="14672" spans="1:4" x14ac:dyDescent="0.25">
      <c r="A14672" s="47">
        <v>11781</v>
      </c>
      <c r="B14672" s="54" t="s">
        <v>19394</v>
      </c>
      <c r="C14672" s="47" t="s">
        <v>11</v>
      </c>
      <c r="D14672" s="198">
        <v>246.79</v>
      </c>
    </row>
    <row r="14673" spans="1:4" ht="26.4" x14ac:dyDescent="0.25">
      <c r="A14673" s="47">
        <v>37588</v>
      </c>
      <c r="B14673" s="54" t="s">
        <v>19395</v>
      </c>
      <c r="C14673" s="47" t="s">
        <v>11</v>
      </c>
      <c r="D14673" s="198">
        <v>68.739999999999995</v>
      </c>
    </row>
    <row r="14674" spans="1:4" x14ac:dyDescent="0.25">
      <c r="A14674" s="47">
        <v>11751</v>
      </c>
      <c r="B14674" s="54" t="s">
        <v>19396</v>
      </c>
      <c r="C14674" s="47" t="s">
        <v>11</v>
      </c>
      <c r="D14674" s="198">
        <v>177.63</v>
      </c>
    </row>
    <row r="14675" spans="1:4" x14ac:dyDescent="0.25">
      <c r="A14675" s="47">
        <v>11750</v>
      </c>
      <c r="B14675" s="54" t="s">
        <v>19397</v>
      </c>
      <c r="C14675" s="47" t="s">
        <v>11</v>
      </c>
      <c r="D14675" s="198">
        <v>147.41</v>
      </c>
    </row>
    <row r="14676" spans="1:4" x14ac:dyDescent="0.25">
      <c r="A14676" s="47">
        <v>11746</v>
      </c>
      <c r="B14676" s="54" t="s">
        <v>19398</v>
      </c>
      <c r="C14676" s="47" t="s">
        <v>11</v>
      </c>
      <c r="D14676" s="198">
        <v>98.9</v>
      </c>
    </row>
    <row r="14677" spans="1:4" x14ac:dyDescent="0.25">
      <c r="A14677" s="47">
        <v>11748</v>
      </c>
      <c r="B14677" s="54" t="s">
        <v>19399</v>
      </c>
      <c r="C14677" s="47" t="s">
        <v>11</v>
      </c>
      <c r="D14677" s="198">
        <v>63.47</v>
      </c>
    </row>
    <row r="14678" spans="1:4" x14ac:dyDescent="0.25">
      <c r="A14678" s="47">
        <v>11747</v>
      </c>
      <c r="B14678" s="54" t="s">
        <v>19400</v>
      </c>
      <c r="C14678" s="47" t="s">
        <v>11</v>
      </c>
      <c r="D14678" s="198">
        <v>273.91000000000003</v>
      </c>
    </row>
    <row r="14679" spans="1:4" x14ac:dyDescent="0.25">
      <c r="A14679" s="47">
        <v>11749</v>
      </c>
      <c r="B14679" s="54" t="s">
        <v>19401</v>
      </c>
      <c r="C14679" s="47" t="s">
        <v>11</v>
      </c>
      <c r="D14679" s="198">
        <v>73.260000000000005</v>
      </c>
    </row>
    <row r="14680" spans="1:4" ht="26.4" x14ac:dyDescent="0.25">
      <c r="A14680" s="47">
        <v>10236</v>
      </c>
      <c r="B14680" s="54" t="s">
        <v>19402</v>
      </c>
      <c r="C14680" s="47" t="s">
        <v>11</v>
      </c>
      <c r="D14680" s="198">
        <v>104.86</v>
      </c>
    </row>
    <row r="14681" spans="1:4" ht="26.4" x14ac:dyDescent="0.25">
      <c r="A14681" s="47">
        <v>10233</v>
      </c>
      <c r="B14681" s="54" t="s">
        <v>19403</v>
      </c>
      <c r="C14681" s="47" t="s">
        <v>11</v>
      </c>
      <c r="D14681" s="198">
        <v>98.26</v>
      </c>
    </row>
    <row r="14682" spans="1:4" ht="26.4" x14ac:dyDescent="0.25">
      <c r="A14682" s="47">
        <v>10234</v>
      </c>
      <c r="B14682" s="54" t="s">
        <v>19404</v>
      </c>
      <c r="C14682" s="47" t="s">
        <v>11</v>
      </c>
      <c r="D14682" s="198">
        <v>61.9</v>
      </c>
    </row>
    <row r="14683" spans="1:4" ht="26.4" x14ac:dyDescent="0.25">
      <c r="A14683" s="47">
        <v>10231</v>
      </c>
      <c r="B14683" s="54" t="s">
        <v>19405</v>
      </c>
      <c r="C14683" s="47" t="s">
        <v>11</v>
      </c>
      <c r="D14683" s="198">
        <v>283.85000000000002</v>
      </c>
    </row>
    <row r="14684" spans="1:4" ht="26.4" x14ac:dyDescent="0.25">
      <c r="A14684" s="47">
        <v>10232</v>
      </c>
      <c r="B14684" s="54" t="s">
        <v>19406</v>
      </c>
      <c r="C14684" s="47" t="s">
        <v>11</v>
      </c>
      <c r="D14684" s="198">
        <v>158.84</v>
      </c>
    </row>
    <row r="14685" spans="1:4" ht="26.4" x14ac:dyDescent="0.25">
      <c r="A14685" s="47">
        <v>10235</v>
      </c>
      <c r="B14685" s="54" t="s">
        <v>19407</v>
      </c>
      <c r="C14685" s="47" t="s">
        <v>11</v>
      </c>
      <c r="D14685" s="198">
        <v>389.13</v>
      </c>
    </row>
    <row r="14686" spans="1:4" ht="26.4" x14ac:dyDescent="0.25">
      <c r="A14686" s="47">
        <v>10229</v>
      </c>
      <c r="B14686" s="54" t="s">
        <v>19408</v>
      </c>
      <c r="C14686" s="47" t="s">
        <v>11</v>
      </c>
      <c r="D14686" s="198">
        <v>55.98</v>
      </c>
    </row>
    <row r="14687" spans="1:4" ht="26.4" x14ac:dyDescent="0.25">
      <c r="A14687" s="47">
        <v>10230</v>
      </c>
      <c r="B14687" s="54" t="s">
        <v>19409</v>
      </c>
      <c r="C14687" s="47" t="s">
        <v>11</v>
      </c>
      <c r="D14687" s="198">
        <v>684.83</v>
      </c>
    </row>
    <row r="14688" spans="1:4" ht="26.4" x14ac:dyDescent="0.25">
      <c r="A14688" s="47">
        <v>10409</v>
      </c>
      <c r="B14688" s="54" t="s">
        <v>19410</v>
      </c>
      <c r="C14688" s="47" t="s">
        <v>11</v>
      </c>
      <c r="D14688" s="198">
        <v>203.45</v>
      </c>
    </row>
    <row r="14689" spans="1:4" ht="26.4" x14ac:dyDescent="0.25">
      <c r="A14689" s="47">
        <v>10411</v>
      </c>
      <c r="B14689" s="54" t="s">
        <v>19411</v>
      </c>
      <c r="C14689" s="47" t="s">
        <v>11</v>
      </c>
      <c r="D14689" s="198">
        <v>182.05</v>
      </c>
    </row>
    <row r="14690" spans="1:4" ht="26.4" x14ac:dyDescent="0.25">
      <c r="A14690" s="47">
        <v>10410</v>
      </c>
      <c r="B14690" s="54" t="s">
        <v>19412</v>
      </c>
      <c r="C14690" s="47" t="s">
        <v>11</v>
      </c>
      <c r="D14690" s="198">
        <v>121.61</v>
      </c>
    </row>
    <row r="14691" spans="1:4" ht="26.4" x14ac:dyDescent="0.25">
      <c r="A14691" s="47">
        <v>10404</v>
      </c>
      <c r="B14691" s="54" t="s">
        <v>19413</v>
      </c>
      <c r="C14691" s="47" t="s">
        <v>11</v>
      </c>
      <c r="D14691" s="198">
        <v>73.83</v>
      </c>
    </row>
    <row r="14692" spans="1:4" ht="26.4" x14ac:dyDescent="0.25">
      <c r="A14692" s="47">
        <v>10405</v>
      </c>
      <c r="B14692" s="54" t="s">
        <v>19414</v>
      </c>
      <c r="C14692" s="47" t="s">
        <v>11</v>
      </c>
      <c r="D14692" s="198">
        <v>407.62</v>
      </c>
    </row>
    <row r="14693" spans="1:4" ht="26.4" x14ac:dyDescent="0.25">
      <c r="A14693" s="47">
        <v>10408</v>
      </c>
      <c r="B14693" s="54" t="s">
        <v>19415</v>
      </c>
      <c r="C14693" s="47" t="s">
        <v>11</v>
      </c>
      <c r="D14693" s="198">
        <v>285.04000000000002</v>
      </c>
    </row>
    <row r="14694" spans="1:4" ht="26.4" x14ac:dyDescent="0.25">
      <c r="A14694" s="47">
        <v>10406</v>
      </c>
      <c r="B14694" s="54" t="s">
        <v>19416</v>
      </c>
      <c r="C14694" s="47" t="s">
        <v>11</v>
      </c>
      <c r="D14694" s="198">
        <v>563.01</v>
      </c>
    </row>
    <row r="14695" spans="1:4" ht="26.4" x14ac:dyDescent="0.25">
      <c r="A14695" s="47">
        <v>10412</v>
      </c>
      <c r="B14695" s="54" t="s">
        <v>19417</v>
      </c>
      <c r="C14695" s="47" t="s">
        <v>11</v>
      </c>
      <c r="D14695" s="198">
        <v>89.47</v>
      </c>
    </row>
    <row r="14696" spans="1:4" ht="26.4" x14ac:dyDescent="0.25">
      <c r="A14696" s="47">
        <v>10407</v>
      </c>
      <c r="B14696" s="54" t="s">
        <v>19418</v>
      </c>
      <c r="C14696" s="47" t="s">
        <v>11</v>
      </c>
      <c r="D14696" s="198">
        <v>873.23</v>
      </c>
    </row>
    <row r="14697" spans="1:4" ht="26.4" x14ac:dyDescent="0.25">
      <c r="A14697" s="47">
        <v>10416</v>
      </c>
      <c r="B14697" s="54" t="s">
        <v>19419</v>
      </c>
      <c r="C14697" s="47" t="s">
        <v>11</v>
      </c>
      <c r="D14697" s="198">
        <v>108.31</v>
      </c>
    </row>
    <row r="14698" spans="1:4" ht="26.4" x14ac:dyDescent="0.25">
      <c r="A14698" s="47">
        <v>10419</v>
      </c>
      <c r="B14698" s="54" t="s">
        <v>19420</v>
      </c>
      <c r="C14698" s="47" t="s">
        <v>11</v>
      </c>
      <c r="D14698" s="198">
        <v>94.01</v>
      </c>
    </row>
    <row r="14699" spans="1:4" ht="26.4" x14ac:dyDescent="0.25">
      <c r="A14699" s="47">
        <v>10418</v>
      </c>
      <c r="B14699" s="54" t="s">
        <v>19421</v>
      </c>
      <c r="C14699" s="47" t="s">
        <v>11</v>
      </c>
      <c r="D14699" s="198">
        <v>62.67</v>
      </c>
    </row>
    <row r="14700" spans="1:4" ht="26.4" x14ac:dyDescent="0.25">
      <c r="A14700" s="47">
        <v>21092</v>
      </c>
      <c r="B14700" s="54" t="s">
        <v>19422</v>
      </c>
      <c r="C14700" s="47" t="s">
        <v>11</v>
      </c>
      <c r="D14700" s="198">
        <v>53.75</v>
      </c>
    </row>
    <row r="14701" spans="1:4" ht="26.4" x14ac:dyDescent="0.25">
      <c r="A14701" s="47">
        <v>12657</v>
      </c>
      <c r="B14701" s="54" t="s">
        <v>19423</v>
      </c>
      <c r="C14701" s="47" t="s">
        <v>11</v>
      </c>
      <c r="D14701" s="198">
        <v>252.89</v>
      </c>
    </row>
    <row r="14702" spans="1:4" ht="26.4" x14ac:dyDescent="0.25">
      <c r="A14702" s="47">
        <v>10417</v>
      </c>
      <c r="B14702" s="54" t="s">
        <v>19424</v>
      </c>
      <c r="C14702" s="47" t="s">
        <v>11</v>
      </c>
      <c r="D14702" s="198">
        <v>157.82</v>
      </c>
    </row>
    <row r="14703" spans="1:4" ht="26.4" x14ac:dyDescent="0.25">
      <c r="A14703" s="47">
        <v>10414</v>
      </c>
      <c r="B14703" s="54" t="s">
        <v>19425</v>
      </c>
      <c r="C14703" s="47" t="s">
        <v>11</v>
      </c>
      <c r="D14703" s="198">
        <v>345.34</v>
      </c>
    </row>
    <row r="14704" spans="1:4" ht="26.4" x14ac:dyDescent="0.25">
      <c r="A14704" s="47">
        <v>10413</v>
      </c>
      <c r="B14704" s="54" t="s">
        <v>19426</v>
      </c>
      <c r="C14704" s="47" t="s">
        <v>11</v>
      </c>
      <c r="D14704" s="198">
        <v>57.36</v>
      </c>
    </row>
    <row r="14705" spans="1:4" ht="26.4" x14ac:dyDescent="0.25">
      <c r="A14705" s="47">
        <v>10415</v>
      </c>
      <c r="B14705" s="54" t="s">
        <v>19427</v>
      </c>
      <c r="C14705" s="47" t="s">
        <v>11</v>
      </c>
      <c r="D14705" s="198">
        <v>599.35</v>
      </c>
    </row>
    <row r="14706" spans="1:4" x14ac:dyDescent="0.25">
      <c r="A14706" s="47">
        <v>38643</v>
      </c>
      <c r="B14706" s="54" t="s">
        <v>19428</v>
      </c>
      <c r="C14706" s="47" t="s">
        <v>11</v>
      </c>
      <c r="D14706" s="198">
        <v>54.62</v>
      </c>
    </row>
    <row r="14707" spans="1:4" x14ac:dyDescent="0.25">
      <c r="A14707" s="47">
        <v>6157</v>
      </c>
      <c r="B14707" s="54" t="s">
        <v>19429</v>
      </c>
      <c r="C14707" s="47" t="s">
        <v>11</v>
      </c>
      <c r="D14707" s="198">
        <v>74.62</v>
      </c>
    </row>
    <row r="14708" spans="1:4" x14ac:dyDescent="0.25">
      <c r="A14708" s="47">
        <v>6158</v>
      </c>
      <c r="B14708" s="54" t="s">
        <v>19430</v>
      </c>
      <c r="C14708" s="47" t="s">
        <v>11</v>
      </c>
      <c r="D14708" s="198">
        <v>7.22</v>
      </c>
    </row>
    <row r="14709" spans="1:4" ht="26.4" x14ac:dyDescent="0.25">
      <c r="A14709" s="47">
        <v>6156</v>
      </c>
      <c r="B14709" s="54" t="s">
        <v>19431</v>
      </c>
      <c r="C14709" s="47" t="s">
        <v>11</v>
      </c>
      <c r="D14709" s="198">
        <v>6.19</v>
      </c>
    </row>
    <row r="14710" spans="1:4" ht="26.4" x14ac:dyDescent="0.25">
      <c r="A14710" s="47">
        <v>6153</v>
      </c>
      <c r="B14710" s="54" t="s">
        <v>19432</v>
      </c>
      <c r="C14710" s="47" t="s">
        <v>11</v>
      </c>
      <c r="D14710" s="198">
        <v>4.97</v>
      </c>
    </row>
    <row r="14711" spans="1:4" x14ac:dyDescent="0.25">
      <c r="A14711" s="47">
        <v>6154</v>
      </c>
      <c r="B14711" s="54" t="s">
        <v>19433</v>
      </c>
      <c r="C14711" s="47" t="s">
        <v>11</v>
      </c>
      <c r="D14711" s="198">
        <v>8.83</v>
      </c>
    </row>
    <row r="14712" spans="1:4" ht="26.4" x14ac:dyDescent="0.25">
      <c r="A14712" s="47">
        <v>6155</v>
      </c>
      <c r="B14712" s="54" t="s">
        <v>19434</v>
      </c>
      <c r="C14712" s="47" t="s">
        <v>11</v>
      </c>
      <c r="D14712" s="198">
        <v>20.32</v>
      </c>
    </row>
    <row r="14713" spans="1:4" ht="26.4" x14ac:dyDescent="0.25">
      <c r="A14713" s="47">
        <v>43595</v>
      </c>
      <c r="B14713" s="54" t="s">
        <v>19435</v>
      </c>
      <c r="C14713" s="47" t="s">
        <v>11</v>
      </c>
      <c r="D14713" s="198">
        <v>18.5</v>
      </c>
    </row>
    <row r="14714" spans="1:4" ht="26.4" x14ac:dyDescent="0.25">
      <c r="A14714" s="47">
        <v>43596</v>
      </c>
      <c r="B14714" s="54" t="s">
        <v>19436</v>
      </c>
      <c r="C14714" s="47" t="s">
        <v>11</v>
      </c>
      <c r="D14714" s="198">
        <v>21.38</v>
      </c>
    </row>
    <row r="14715" spans="1:4" x14ac:dyDescent="0.25">
      <c r="A14715" s="47">
        <v>38108</v>
      </c>
      <c r="B14715" s="54" t="s">
        <v>19437</v>
      </c>
      <c r="C14715" s="47" t="s">
        <v>11</v>
      </c>
      <c r="D14715" s="198">
        <v>58.85</v>
      </c>
    </row>
    <row r="14716" spans="1:4" ht="26.4" x14ac:dyDescent="0.25">
      <c r="A14716" s="47">
        <v>38087</v>
      </c>
      <c r="B14716" s="54" t="s">
        <v>19438</v>
      </c>
      <c r="C14716" s="47" t="s">
        <v>11</v>
      </c>
      <c r="D14716" s="198">
        <v>75.69</v>
      </c>
    </row>
    <row r="14717" spans="1:4" x14ac:dyDescent="0.25">
      <c r="A14717" s="47">
        <v>38109</v>
      </c>
      <c r="B14717" s="54" t="s">
        <v>19439</v>
      </c>
      <c r="C14717" s="47" t="s">
        <v>11</v>
      </c>
      <c r="D14717" s="198">
        <v>94.05</v>
      </c>
    </row>
    <row r="14718" spans="1:4" ht="26.4" x14ac:dyDescent="0.25">
      <c r="A14718" s="47">
        <v>38088</v>
      </c>
      <c r="B14718" s="54" t="s">
        <v>19440</v>
      </c>
      <c r="C14718" s="47" t="s">
        <v>11</v>
      </c>
      <c r="D14718" s="198">
        <v>98.9</v>
      </c>
    </row>
    <row r="14719" spans="1:4" x14ac:dyDescent="0.25">
      <c r="A14719" s="47">
        <v>38110</v>
      </c>
      <c r="B14719" s="54" t="s">
        <v>19441</v>
      </c>
      <c r="C14719" s="47" t="s">
        <v>11</v>
      </c>
      <c r="D14719" s="198">
        <v>36.18</v>
      </c>
    </row>
    <row r="14720" spans="1:4" ht="39.6" x14ac:dyDescent="0.25">
      <c r="A14720" s="47">
        <v>38089</v>
      </c>
      <c r="B14720" s="54" t="s">
        <v>19442</v>
      </c>
      <c r="C14720" s="47" t="s">
        <v>11</v>
      </c>
      <c r="D14720" s="198">
        <v>63.04</v>
      </c>
    </row>
    <row r="14721" spans="1:4" x14ac:dyDescent="0.25">
      <c r="A14721" s="47">
        <v>38111</v>
      </c>
      <c r="B14721" s="54" t="s">
        <v>19443</v>
      </c>
      <c r="C14721" s="47" t="s">
        <v>11</v>
      </c>
      <c r="D14721" s="198">
        <v>40.46</v>
      </c>
    </row>
    <row r="14722" spans="1:4" ht="39.6" x14ac:dyDescent="0.25">
      <c r="A14722" s="47">
        <v>38090</v>
      </c>
      <c r="B14722" s="54" t="s">
        <v>19444</v>
      </c>
      <c r="C14722" s="47" t="s">
        <v>11</v>
      </c>
      <c r="D14722" s="198">
        <v>65.16</v>
      </c>
    </row>
    <row r="14723" spans="1:4" x14ac:dyDescent="0.25">
      <c r="A14723" s="47">
        <v>38400</v>
      </c>
      <c r="B14723" s="54" t="s">
        <v>19445</v>
      </c>
      <c r="C14723" s="47" t="s">
        <v>11</v>
      </c>
      <c r="D14723" s="198">
        <v>43.16</v>
      </c>
    </row>
    <row r="14724" spans="1:4" ht="26.4" x14ac:dyDescent="0.25">
      <c r="A14724" s="47">
        <v>13726</v>
      </c>
      <c r="B14724" s="54" t="s">
        <v>19446</v>
      </c>
      <c r="C14724" s="47" t="s">
        <v>11</v>
      </c>
    </row>
    <row r="14725" spans="1:4" ht="26.4" x14ac:dyDescent="0.25">
      <c r="A14725" s="47">
        <v>12627</v>
      </c>
      <c r="B14725" s="54" t="s">
        <v>19447</v>
      </c>
      <c r="C14725" s="47" t="s">
        <v>11</v>
      </c>
      <c r="D14725" s="198">
        <v>1.68</v>
      </c>
    </row>
    <row r="14726" spans="1:4" x14ac:dyDescent="0.25">
      <c r="A14726" s="47">
        <v>39996</v>
      </c>
      <c r="B14726" s="54" t="s">
        <v>19448</v>
      </c>
      <c r="C14726" s="47" t="s">
        <v>27</v>
      </c>
      <c r="D14726" s="198">
        <v>3.26</v>
      </c>
    </row>
    <row r="14727" spans="1:4" ht="26.4" x14ac:dyDescent="0.25">
      <c r="A14727" s="47">
        <v>10478</v>
      </c>
      <c r="B14727" s="54" t="s">
        <v>19449</v>
      </c>
      <c r="C14727" s="47" t="s">
        <v>3741</v>
      </c>
      <c r="D14727" s="198">
        <v>40.770000000000003</v>
      </c>
    </row>
    <row r="14728" spans="1:4" ht="26.4" x14ac:dyDescent="0.25">
      <c r="A14728" s="47">
        <v>10481</v>
      </c>
      <c r="B14728" s="54" t="s">
        <v>19450</v>
      </c>
      <c r="C14728" s="47" t="s">
        <v>3741</v>
      </c>
      <c r="D14728" s="198">
        <v>36.26</v>
      </c>
    </row>
    <row r="14729" spans="1:4" x14ac:dyDescent="0.25">
      <c r="A14729" s="47">
        <v>10475</v>
      </c>
      <c r="B14729" s="54" t="s">
        <v>19451</v>
      </c>
      <c r="C14729" s="47" t="s">
        <v>3741</v>
      </c>
      <c r="D14729" s="198">
        <v>35.08</v>
      </c>
    </row>
    <row r="14730" spans="1:4" x14ac:dyDescent="0.25">
      <c r="A14730" s="47">
        <v>4030</v>
      </c>
      <c r="B14730" s="54" t="s">
        <v>19452</v>
      </c>
      <c r="C14730" s="47" t="s">
        <v>9</v>
      </c>
      <c r="D14730" s="198">
        <v>7.8</v>
      </c>
    </row>
    <row r="14731" spans="1:4" x14ac:dyDescent="0.25">
      <c r="A14731" s="47">
        <v>4031</v>
      </c>
      <c r="B14731" s="54" t="s">
        <v>19453</v>
      </c>
      <c r="C14731" s="47" t="s">
        <v>9</v>
      </c>
      <c r="D14731" s="198">
        <v>36.69</v>
      </c>
    </row>
    <row r="14732" spans="1:4" x14ac:dyDescent="0.25">
      <c r="A14732" s="47">
        <v>39399</v>
      </c>
      <c r="B14732" s="54" t="s">
        <v>19454</v>
      </c>
      <c r="C14732" s="47" t="s">
        <v>11</v>
      </c>
    </row>
    <row r="14733" spans="1:4" x14ac:dyDescent="0.25">
      <c r="A14733" s="47">
        <v>39400</v>
      </c>
      <c r="B14733" s="54" t="s">
        <v>19455</v>
      </c>
      <c r="C14733" s="47" t="s">
        <v>11</v>
      </c>
    </row>
    <row r="14734" spans="1:4" x14ac:dyDescent="0.25">
      <c r="A14734" s="47">
        <v>39401</v>
      </c>
      <c r="B14734" s="54" t="s">
        <v>19456</v>
      </c>
      <c r="C14734" s="47" t="s">
        <v>11</v>
      </c>
    </row>
    <row r="14735" spans="1:4" ht="26.4" x14ac:dyDescent="0.25">
      <c r="A14735" s="47">
        <v>11652</v>
      </c>
      <c r="B14735" s="54" t="s">
        <v>19457</v>
      </c>
      <c r="C14735" s="47" t="s">
        <v>11</v>
      </c>
    </row>
    <row r="14736" spans="1:4" ht="26.4" x14ac:dyDescent="0.25">
      <c r="A14736" s="47">
        <v>13475</v>
      </c>
      <c r="B14736" s="54" t="s">
        <v>19458</v>
      </c>
      <c r="C14736" s="47" t="s">
        <v>11</v>
      </c>
    </row>
    <row r="14737" spans="1:4" ht="26.4" x14ac:dyDescent="0.25">
      <c r="A14737" s="47">
        <v>13896</v>
      </c>
      <c r="B14737" s="54" t="s">
        <v>9789</v>
      </c>
      <c r="C14737" s="47" t="s">
        <v>11</v>
      </c>
    </row>
    <row r="14738" spans="1:4" ht="26.4" x14ac:dyDescent="0.25">
      <c r="A14738" s="47">
        <v>44470</v>
      </c>
      <c r="B14738" s="54" t="s">
        <v>19459</v>
      </c>
      <c r="C14738" s="47" t="s">
        <v>11</v>
      </c>
    </row>
    <row r="14739" spans="1:4" ht="26.4" x14ac:dyDescent="0.25">
      <c r="A14739" s="47">
        <v>13476</v>
      </c>
      <c r="B14739" s="54" t="s">
        <v>19460</v>
      </c>
      <c r="C14739" s="47" t="s">
        <v>11</v>
      </c>
    </row>
    <row r="14740" spans="1:4" ht="26.4" x14ac:dyDescent="0.25">
      <c r="A14740" s="47">
        <v>44491</v>
      </c>
      <c r="B14740" s="54" t="s">
        <v>19461</v>
      </c>
      <c r="C14740" s="47" t="s">
        <v>11</v>
      </c>
    </row>
    <row r="14741" spans="1:4" ht="26.4" x14ac:dyDescent="0.25">
      <c r="A14741" s="47">
        <v>10488</v>
      </c>
      <c r="B14741" s="54" t="s">
        <v>19462</v>
      </c>
      <c r="C14741" s="47" t="s">
        <v>11</v>
      </c>
    </row>
    <row r="14742" spans="1:4" ht="26.4" x14ac:dyDescent="0.25">
      <c r="A14742" s="47">
        <v>13606</v>
      </c>
      <c r="B14742" s="54" t="s">
        <v>19463</v>
      </c>
      <c r="C14742" s="47" t="s">
        <v>11</v>
      </c>
    </row>
    <row r="14743" spans="1:4" x14ac:dyDescent="0.25">
      <c r="A14743" s="47">
        <v>10489</v>
      </c>
      <c r="B14743" s="54" t="s">
        <v>19464</v>
      </c>
      <c r="C14743" s="47" t="s">
        <v>18</v>
      </c>
      <c r="D14743" s="198">
        <v>18.21</v>
      </c>
    </row>
    <row r="14744" spans="1:4" x14ac:dyDescent="0.25">
      <c r="A14744" s="47">
        <v>41073</v>
      </c>
      <c r="B14744" s="54" t="s">
        <v>19465</v>
      </c>
      <c r="C14744" s="47" t="s">
        <v>4061</v>
      </c>
      <c r="D14744" s="198">
        <v>3199.38</v>
      </c>
    </row>
    <row r="14745" spans="1:4" ht="26.4" x14ac:dyDescent="0.25">
      <c r="A14745" s="47">
        <v>34391</v>
      </c>
      <c r="B14745" s="54" t="s">
        <v>19466</v>
      </c>
      <c r="C14745" s="47" t="s">
        <v>9</v>
      </c>
      <c r="D14745" s="198">
        <v>713.33</v>
      </c>
    </row>
    <row r="14746" spans="1:4" ht="26.4" x14ac:dyDescent="0.25">
      <c r="A14746" s="47">
        <v>10496</v>
      </c>
      <c r="B14746" s="54" t="s">
        <v>19467</v>
      </c>
      <c r="C14746" s="47" t="s">
        <v>9</v>
      </c>
      <c r="D14746" s="198">
        <v>620.83000000000004</v>
      </c>
    </row>
    <row r="14747" spans="1:4" ht="26.4" x14ac:dyDescent="0.25">
      <c r="A14747" s="47">
        <v>10497</v>
      </c>
      <c r="B14747" s="54" t="s">
        <v>19468</v>
      </c>
      <c r="C14747" s="47" t="s">
        <v>9</v>
      </c>
      <c r="D14747" s="198">
        <v>1614.16</v>
      </c>
    </row>
    <row r="14748" spans="1:4" ht="26.4" x14ac:dyDescent="0.25">
      <c r="A14748" s="47">
        <v>10504</v>
      </c>
      <c r="B14748" s="54" t="s">
        <v>19469</v>
      </c>
      <c r="C14748" s="47" t="s">
        <v>9</v>
      </c>
      <c r="D14748" s="198">
        <v>1887.33</v>
      </c>
    </row>
    <row r="14749" spans="1:4" x14ac:dyDescent="0.25">
      <c r="A14749" s="47">
        <v>34390</v>
      </c>
      <c r="B14749" s="54" t="s">
        <v>19470</v>
      </c>
      <c r="C14749" s="47" t="s">
        <v>9</v>
      </c>
      <c r="D14749" s="198">
        <v>556.26</v>
      </c>
    </row>
    <row r="14750" spans="1:4" x14ac:dyDescent="0.25">
      <c r="A14750" s="47">
        <v>34389</v>
      </c>
      <c r="B14750" s="54" t="s">
        <v>19471</v>
      </c>
      <c r="C14750" s="47" t="s">
        <v>9</v>
      </c>
      <c r="D14750" s="198">
        <v>173.83</v>
      </c>
    </row>
    <row r="14751" spans="1:4" x14ac:dyDescent="0.25">
      <c r="A14751" s="47">
        <v>34388</v>
      </c>
      <c r="B14751" s="54" t="s">
        <v>19472</v>
      </c>
      <c r="C14751" s="47" t="s">
        <v>9</v>
      </c>
      <c r="D14751" s="198">
        <v>247.06</v>
      </c>
    </row>
    <row r="14752" spans="1:4" x14ac:dyDescent="0.25">
      <c r="A14752" s="47">
        <v>34387</v>
      </c>
      <c r="B14752" s="54" t="s">
        <v>19473</v>
      </c>
      <c r="C14752" s="47" t="s">
        <v>9</v>
      </c>
      <c r="D14752" s="198">
        <v>401.05</v>
      </c>
    </row>
    <row r="14753" spans="1:4" x14ac:dyDescent="0.25">
      <c r="A14753" s="47">
        <v>11188</v>
      </c>
      <c r="B14753" s="54" t="s">
        <v>19474</v>
      </c>
      <c r="C14753" s="47" t="s">
        <v>9</v>
      </c>
      <c r="D14753" s="198">
        <v>198.66</v>
      </c>
    </row>
    <row r="14754" spans="1:4" x14ac:dyDescent="0.25">
      <c r="A14754" s="47">
        <v>11189</v>
      </c>
      <c r="B14754" s="54" t="s">
        <v>19475</v>
      </c>
      <c r="C14754" s="47" t="s">
        <v>9</v>
      </c>
      <c r="D14754" s="198">
        <v>298</v>
      </c>
    </row>
    <row r="14755" spans="1:4" x14ac:dyDescent="0.25">
      <c r="A14755" s="47">
        <v>21107</v>
      </c>
      <c r="B14755" s="54" t="s">
        <v>19476</v>
      </c>
      <c r="C14755" s="47" t="s">
        <v>9</v>
      </c>
      <c r="D14755" s="198">
        <v>214.46</v>
      </c>
    </row>
    <row r="14756" spans="1:4" x14ac:dyDescent="0.25">
      <c r="A14756" s="47">
        <v>34386</v>
      </c>
      <c r="B14756" s="54" t="s">
        <v>19477</v>
      </c>
      <c r="C14756" s="47" t="s">
        <v>9</v>
      </c>
      <c r="D14756" s="198">
        <v>372.5</v>
      </c>
    </row>
    <row r="14757" spans="1:4" x14ac:dyDescent="0.25">
      <c r="A14757" s="47">
        <v>10490</v>
      </c>
      <c r="B14757" s="54" t="s">
        <v>19478</v>
      </c>
      <c r="C14757" s="47" t="s">
        <v>9</v>
      </c>
      <c r="D14757" s="198">
        <v>130.37</v>
      </c>
    </row>
    <row r="14758" spans="1:4" x14ac:dyDescent="0.25">
      <c r="A14758" s="47">
        <v>10492</v>
      </c>
      <c r="B14758" s="54" t="s">
        <v>19479</v>
      </c>
      <c r="C14758" s="47" t="s">
        <v>9</v>
      </c>
      <c r="D14758" s="198">
        <v>149</v>
      </c>
    </row>
    <row r="14759" spans="1:4" x14ac:dyDescent="0.25">
      <c r="A14759" s="47">
        <v>10493</v>
      </c>
      <c r="B14759" s="54" t="s">
        <v>19480</v>
      </c>
      <c r="C14759" s="47" t="s">
        <v>9</v>
      </c>
      <c r="D14759" s="198">
        <v>173.83</v>
      </c>
    </row>
    <row r="14760" spans="1:4" x14ac:dyDescent="0.25">
      <c r="A14760" s="47">
        <v>10491</v>
      </c>
      <c r="B14760" s="54" t="s">
        <v>19481</v>
      </c>
      <c r="C14760" s="47" t="s">
        <v>9</v>
      </c>
      <c r="D14760" s="198">
        <v>211.08</v>
      </c>
    </row>
    <row r="14761" spans="1:4" x14ac:dyDescent="0.25">
      <c r="A14761" s="47">
        <v>34385</v>
      </c>
      <c r="B14761" s="54" t="s">
        <v>19482</v>
      </c>
      <c r="C14761" s="47" t="s">
        <v>9</v>
      </c>
      <c r="D14761" s="198">
        <v>307.93</v>
      </c>
    </row>
    <row r="14762" spans="1:4" x14ac:dyDescent="0.25">
      <c r="A14762" s="47">
        <v>10499</v>
      </c>
      <c r="B14762" s="54" t="s">
        <v>19483</v>
      </c>
      <c r="C14762" s="47" t="s">
        <v>9</v>
      </c>
      <c r="D14762" s="198">
        <v>124.16</v>
      </c>
    </row>
    <row r="14763" spans="1:4" x14ac:dyDescent="0.25">
      <c r="A14763" s="47">
        <v>34384</v>
      </c>
      <c r="B14763" s="54" t="s">
        <v>19484</v>
      </c>
      <c r="C14763" s="47" t="s">
        <v>9</v>
      </c>
      <c r="D14763" s="198">
        <v>372.5</v>
      </c>
    </row>
    <row r="14764" spans="1:4" x14ac:dyDescent="0.25">
      <c r="A14764" s="47">
        <v>11185</v>
      </c>
      <c r="B14764" s="54" t="s">
        <v>19485</v>
      </c>
      <c r="C14764" s="47" t="s">
        <v>9</v>
      </c>
      <c r="D14764" s="198">
        <v>384.91</v>
      </c>
    </row>
    <row r="14765" spans="1:4" x14ac:dyDescent="0.25">
      <c r="A14765" s="47">
        <v>10507</v>
      </c>
      <c r="B14765" s="54" t="s">
        <v>19486</v>
      </c>
      <c r="C14765" s="47" t="s">
        <v>9</v>
      </c>
      <c r="D14765" s="198">
        <v>486.31</v>
      </c>
    </row>
    <row r="14766" spans="1:4" x14ac:dyDescent="0.25">
      <c r="A14766" s="47">
        <v>10505</v>
      </c>
      <c r="B14766" s="54" t="s">
        <v>19487</v>
      </c>
      <c r="C14766" s="47" t="s">
        <v>9</v>
      </c>
      <c r="D14766" s="198">
        <v>286.95999999999998</v>
      </c>
    </row>
    <row r="14767" spans="1:4" x14ac:dyDescent="0.25">
      <c r="A14767" s="47">
        <v>10506</v>
      </c>
      <c r="B14767" s="54" t="s">
        <v>19488</v>
      </c>
      <c r="C14767" s="47" t="s">
        <v>9</v>
      </c>
      <c r="D14767" s="198">
        <v>374.6</v>
      </c>
    </row>
    <row r="14768" spans="1:4" ht="26.4" x14ac:dyDescent="0.25">
      <c r="A14768" s="47">
        <v>5031</v>
      </c>
      <c r="B14768" s="54" t="s">
        <v>19489</v>
      </c>
      <c r="C14768" s="47" t="s">
        <v>9</v>
      </c>
      <c r="D14768" s="198">
        <v>526</v>
      </c>
    </row>
    <row r="14769" spans="1:4" x14ac:dyDescent="0.25">
      <c r="A14769" s="47">
        <v>10502</v>
      </c>
      <c r="B14769" s="54" t="s">
        <v>19490</v>
      </c>
      <c r="C14769" s="47" t="s">
        <v>9</v>
      </c>
      <c r="D14769" s="198">
        <v>612.91</v>
      </c>
    </row>
    <row r="14770" spans="1:4" x14ac:dyDescent="0.25">
      <c r="A14770" s="47">
        <v>10501</v>
      </c>
      <c r="B14770" s="54" t="s">
        <v>19491</v>
      </c>
      <c r="C14770" s="47" t="s">
        <v>9</v>
      </c>
      <c r="D14770" s="198">
        <v>346.28</v>
      </c>
    </row>
    <row r="14771" spans="1:4" x14ac:dyDescent="0.25">
      <c r="A14771" s="47">
        <v>10503</v>
      </c>
      <c r="B14771" s="54" t="s">
        <v>19492</v>
      </c>
      <c r="C14771" s="47" t="s">
        <v>9</v>
      </c>
      <c r="D14771" s="198">
        <v>467.82</v>
      </c>
    </row>
    <row r="14772" spans="1:4" x14ac:dyDescent="0.25">
      <c r="A14772" s="47">
        <v>4500</v>
      </c>
      <c r="B14772" s="54" t="s">
        <v>19493</v>
      </c>
      <c r="C14772" s="47" t="s">
        <v>27</v>
      </c>
      <c r="D14772" s="198">
        <v>15.46</v>
      </c>
    </row>
    <row r="14773" spans="1:4" x14ac:dyDescent="0.25">
      <c r="A14773" s="47">
        <v>4448</v>
      </c>
      <c r="B14773" s="54" t="s">
        <v>19494</v>
      </c>
      <c r="C14773" s="47" t="s">
        <v>27</v>
      </c>
      <c r="D14773" s="198">
        <v>21.24</v>
      </c>
    </row>
    <row r="14774" spans="1:4" ht="26.4" x14ac:dyDescent="0.25">
      <c r="A14774" s="47">
        <v>20213</v>
      </c>
      <c r="B14774" s="54" t="s">
        <v>19495</v>
      </c>
      <c r="C14774" s="47" t="s">
        <v>27</v>
      </c>
      <c r="D14774" s="198">
        <v>28.72</v>
      </c>
    </row>
    <row r="14775" spans="1:4" ht="26.4" x14ac:dyDescent="0.25">
      <c r="A14775" s="47">
        <v>20211</v>
      </c>
      <c r="B14775" s="54" t="s">
        <v>19496</v>
      </c>
      <c r="C14775" s="47" t="s">
        <v>27</v>
      </c>
      <c r="D14775" s="198">
        <v>38.020000000000003</v>
      </c>
    </row>
    <row r="14776" spans="1:4" ht="26.4" x14ac:dyDescent="0.25">
      <c r="A14776" s="47">
        <v>40270</v>
      </c>
      <c r="B14776" s="54" t="s">
        <v>19497</v>
      </c>
      <c r="C14776" s="47" t="s">
        <v>27</v>
      </c>
    </row>
    <row r="14777" spans="1:4" ht="26.4" x14ac:dyDescent="0.25">
      <c r="A14777" s="47">
        <v>4425</v>
      </c>
      <c r="B14777" s="54" t="s">
        <v>19498</v>
      </c>
      <c r="C14777" s="47" t="s">
        <v>27</v>
      </c>
      <c r="D14777" s="198">
        <v>31.43</v>
      </c>
    </row>
    <row r="14778" spans="1:4" ht="26.4" x14ac:dyDescent="0.25">
      <c r="A14778" s="47">
        <v>4472</v>
      </c>
      <c r="B14778" s="54" t="s">
        <v>19499</v>
      </c>
      <c r="C14778" s="47" t="s">
        <v>27</v>
      </c>
      <c r="D14778" s="198">
        <v>39.26</v>
      </c>
    </row>
    <row r="14779" spans="1:4" ht="26.4" x14ac:dyDescent="0.25">
      <c r="A14779" s="47">
        <v>35272</v>
      </c>
      <c r="B14779" s="54" t="s">
        <v>19500</v>
      </c>
      <c r="C14779" s="47" t="s">
        <v>27</v>
      </c>
      <c r="D14779" s="198">
        <v>56.76</v>
      </c>
    </row>
    <row r="14780" spans="1:4" ht="26.4" x14ac:dyDescent="0.25">
      <c r="A14780" s="47">
        <v>4481</v>
      </c>
      <c r="B14780" s="54" t="s">
        <v>19501</v>
      </c>
      <c r="C14780" s="47" t="s">
        <v>27</v>
      </c>
      <c r="D14780" s="198">
        <v>60.75</v>
      </c>
    </row>
    <row r="14781" spans="1:4" x14ac:dyDescent="0.25">
      <c r="A14781" s="47">
        <v>34345</v>
      </c>
      <c r="B14781" s="54" t="s">
        <v>19502</v>
      </c>
      <c r="C14781" s="47" t="s">
        <v>18</v>
      </c>
      <c r="D14781" s="198">
        <v>16.57</v>
      </c>
    </row>
    <row r="14782" spans="1:4" x14ac:dyDescent="0.25">
      <c r="A14782" s="47">
        <v>41096</v>
      </c>
      <c r="B14782" s="54" t="s">
        <v>19503</v>
      </c>
      <c r="C14782" s="47" t="s">
        <v>4061</v>
      </c>
      <c r="D14782" s="198">
        <v>2907.82</v>
      </c>
    </row>
  </sheetData>
  <autoFilter ref="B1:C12674" xr:uid="{01B7F768-80F7-4102-B4F5-D145094AFDD6}"/>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10</vt:i4>
      </vt:variant>
    </vt:vector>
  </HeadingPairs>
  <TitlesOfParts>
    <vt:vector size="17" baseType="lpstr">
      <vt:lpstr>EAP</vt:lpstr>
      <vt:lpstr>PO</vt:lpstr>
      <vt:lpstr>MC</vt:lpstr>
      <vt:lpstr>CRONOGRAMA</vt:lpstr>
      <vt:lpstr>BDI</vt:lpstr>
      <vt:lpstr>DER_02_25</vt:lpstr>
      <vt:lpstr>SINAPI_12 24</vt:lpstr>
      <vt:lpstr>BDI!Area_de_impressao</vt:lpstr>
      <vt:lpstr>CRONOGRAMA!Area_de_impressao</vt:lpstr>
      <vt:lpstr>EAP!Area_de_impressao</vt:lpstr>
      <vt:lpstr>MC!Area_de_impressao</vt:lpstr>
      <vt:lpstr>PO!Area_de_impressao</vt:lpstr>
      <vt:lpstr>Memo</vt:lpstr>
      <vt:lpstr>REF_DER_ED</vt:lpstr>
      <vt:lpstr>REF_SINAPI</vt:lpstr>
      <vt:lpstr>MC!Titulos_de_impressao</vt:lpstr>
      <vt:lpstr>PO!Titulos_de_impressao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romulo</dc:creator>
  <cp:lastModifiedBy>Usuário</cp:lastModifiedBy>
  <cp:lastPrinted>2026-06-10T19:34:03Z</cp:lastPrinted>
  <dcterms:created xsi:type="dcterms:W3CDTF">2019-01-29T15:23:00Z</dcterms:created>
  <dcterms:modified xsi:type="dcterms:W3CDTF">2026-06-15T13:57:56Z</dcterms:modified>
</cp:coreProperties>
</file>